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Silvicultura\01. SP\PROCESSOS\COI Silvicultura - Edicao\01. Programações &amp; Controles\001. Rolling Forcast - RF\2025\RF03\Formação\"/>
    </mc:Choice>
  </mc:AlternateContent>
  <xr:revisionPtr revIDLastSave="0" documentId="13_ncr:1_{98D3D68F-BB32-4D6B-B3A1-29F7E40CCCB1}" xr6:coauthVersionLast="36" xr6:coauthVersionMax="36" xr10:uidLastSave="{00000000-0000-0000-0000-000000000000}"/>
  <bookViews>
    <workbookView xWindow="0" yWindow="0" windowWidth="28800" windowHeight="11805" tabRatio="968" xr2:uid="{00000000-000D-0000-FFFF-FFFF00000000}"/>
  </bookViews>
  <sheets>
    <sheet name="PRÉVIO_RF03_BGT" sheetId="11" r:id="rId1"/>
    <sheet name="PRÉVIO_RF03_CZ" sheetId="2" r:id="rId2"/>
    <sheet name="Planilha1" sheetId="4" state="hidden" r:id="rId3"/>
    <sheet name="Reb_Sav" sheetId="3" state="hidden" r:id="rId4"/>
    <sheet name="PRÉVIO_RF04_CZ" sheetId="21" r:id="rId5"/>
    <sheet name="PRÉVIO_RF05_CZ" sheetId="22" r:id="rId6"/>
    <sheet name="PRÉVIO_RF06_CZ" sheetId="23" r:id="rId7"/>
    <sheet name="Visão Proprio" sheetId="17" r:id="rId8"/>
    <sheet name="Visão 90_Noroeste" sheetId="14" r:id="rId9"/>
    <sheet name="Visão 90_Sul" sheetId="18" r:id="rId10"/>
    <sheet name="Visão 90_Norte" sheetId="12" r:id="rId11"/>
    <sheet name="Visão 90_Centro" sheetId="16" r:id="rId12"/>
    <sheet name="Programa" sheetId="13" r:id="rId13"/>
    <sheet name="BD" sheetId="1" r:id="rId14"/>
    <sheet name="Sequência Lib. Reab" sheetId="24" r:id="rId15"/>
    <sheet name="BD_Savannah" sheetId="6" r:id="rId16"/>
    <sheet name="BD_Limpa Trilho" sheetId="7" r:id="rId17"/>
    <sheet name="BD_Rebaixador" sheetId="8" r:id="rId18"/>
    <sheet name="BD_Preparo de Solo" sheetId="5" r:id="rId19"/>
    <sheet name="Condução 2025" sheetId="20" state="hidden" r:id="rId20"/>
    <sheet name="Análise Preparo" sheetId="19" state="hidden" r:id="rId21"/>
  </sheets>
  <definedNames>
    <definedName name="_xlnm._FilterDatabase" localSheetId="13" hidden="1">BD!$A$1:$AT$3960</definedName>
    <definedName name="_xlnm._FilterDatabase" localSheetId="18" hidden="1">'BD_Preparo de Solo'!$A$1:$N$372</definedName>
    <definedName name="_xlnm._FilterDatabase" localSheetId="15" hidden="1">BD_Savannah!$A$1:$L$1</definedName>
    <definedName name="_xlnm.Print_Area" localSheetId="0">PRÉVIO_RF03_BGT!$A$1:$O$97</definedName>
  </definedNames>
  <calcPr calcId="191029"/>
  <pivotCaches>
    <pivotCache cacheId="0" r:id="rId22"/>
    <pivotCache cacheId="1" r:id="rId23"/>
    <pivotCache cacheId="2" r:id="rId24"/>
    <pivotCache cacheId="3" r:id="rId25"/>
    <pivotCache cacheId="42" r:id="rId26"/>
    <pivotCache cacheId="75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7" i="11" l="1"/>
  <c r="J97" i="11"/>
  <c r="K79" i="11"/>
  <c r="J79" i="11"/>
  <c r="J69" i="11"/>
  <c r="J60" i="11"/>
  <c r="K53" i="11"/>
  <c r="J53" i="11"/>
  <c r="K44" i="11"/>
  <c r="J44" i="11"/>
  <c r="K43" i="11"/>
  <c r="J43" i="11"/>
  <c r="K38" i="11"/>
  <c r="J38" i="11"/>
  <c r="K32" i="11"/>
  <c r="J32" i="11"/>
  <c r="K23" i="11"/>
  <c r="J23" i="11"/>
  <c r="K22" i="11"/>
  <c r="J22" i="11"/>
  <c r="K14" i="11"/>
  <c r="J14" i="11"/>
  <c r="Q191" i="23" l="1"/>
  <c r="Q191" i="22"/>
  <c r="Q191" i="21"/>
  <c r="J96" i="11" l="1"/>
  <c r="K96" i="11"/>
  <c r="K95" i="11"/>
  <c r="J95" i="11"/>
  <c r="K91" i="11"/>
  <c r="J91" i="11"/>
  <c r="J87" i="11"/>
  <c r="K87" i="11"/>
  <c r="K78" i="11"/>
  <c r="J78" i="11"/>
  <c r="K69" i="11"/>
  <c r="K64" i="11"/>
  <c r="J64" i="11"/>
  <c r="K60" i="11"/>
  <c r="L3960" i="1" l="1"/>
  <c r="L3759" i="1"/>
  <c r="F35" i="19" l="1"/>
  <c r="M17" i="19"/>
  <c r="K16" i="19"/>
  <c r="K15" i="19"/>
  <c r="K14" i="19"/>
  <c r="K13" i="19"/>
  <c r="M7" i="19"/>
  <c r="K6" i="19"/>
  <c r="K5" i="19"/>
  <c r="K4" i="19"/>
  <c r="E22" i="19"/>
  <c r="F13" i="19"/>
  <c r="D34" i="19"/>
  <c r="D30" i="19"/>
  <c r="D33" i="19"/>
  <c r="D32" i="19"/>
  <c r="D31" i="19"/>
  <c r="D29" i="19"/>
  <c r="D28" i="19"/>
  <c r="C21" i="19"/>
  <c r="C20" i="19"/>
  <c r="C19" i="19"/>
  <c r="D12" i="19"/>
  <c r="D11" i="19"/>
  <c r="D10" i="19"/>
  <c r="D9" i="19"/>
  <c r="D8" i="19"/>
  <c r="D7" i="19"/>
  <c r="D6" i="19"/>
  <c r="D5" i="19"/>
  <c r="D4" i="19"/>
  <c r="Q191" i="18" l="1"/>
  <c r="Q191" i="17" l="1"/>
  <c r="Q191" i="16"/>
  <c r="Q191" i="14" l="1"/>
  <c r="E25" i="13"/>
  <c r="O24" i="13"/>
  <c r="N23" i="13"/>
  <c r="N25" i="13" s="1"/>
  <c r="E23" i="13"/>
  <c r="N22" i="13"/>
  <c r="O22" i="13" s="1"/>
  <c r="N21" i="13"/>
  <c r="M21" i="13"/>
  <c r="I21" i="13"/>
  <c r="D21" i="13"/>
  <c r="N20" i="13"/>
  <c r="M20" i="13"/>
  <c r="L20" i="13"/>
  <c r="K20" i="13"/>
  <c r="J20" i="13"/>
  <c r="J21" i="13" s="1"/>
  <c r="I20" i="13"/>
  <c r="H20" i="13"/>
  <c r="G20" i="13"/>
  <c r="F20" i="13"/>
  <c r="O20" i="13" s="1"/>
  <c r="E20" i="13"/>
  <c r="D20" i="13"/>
  <c r="D23" i="13" s="1"/>
  <c r="D25" i="13" s="1"/>
  <c r="C20" i="13"/>
  <c r="O19" i="13"/>
  <c r="O18" i="13"/>
  <c r="O17" i="13"/>
  <c r="O16" i="13"/>
  <c r="N15" i="13"/>
  <c r="M15" i="13"/>
  <c r="M23" i="13" s="1"/>
  <c r="M25" i="13" s="1"/>
  <c r="L15" i="13"/>
  <c r="L21" i="13" s="1"/>
  <c r="K15" i="13"/>
  <c r="K21" i="13" s="1"/>
  <c r="J15" i="13"/>
  <c r="I15" i="13"/>
  <c r="I23" i="13" s="1"/>
  <c r="I25" i="13" s="1"/>
  <c r="H15" i="13"/>
  <c r="H21" i="13" s="1"/>
  <c r="G15" i="13"/>
  <c r="G21" i="13" s="1"/>
  <c r="E15" i="13"/>
  <c r="E21" i="13" s="1"/>
  <c r="C15" i="13"/>
  <c r="C21" i="13" s="1"/>
  <c r="O14" i="13"/>
  <c r="L13" i="13"/>
  <c r="G13" i="13"/>
  <c r="F13" i="13"/>
  <c r="F15" i="13" s="1"/>
  <c r="O12" i="13"/>
  <c r="O11" i="13"/>
  <c r="O10" i="13"/>
  <c r="O9" i="13"/>
  <c r="O8" i="13"/>
  <c r="O7" i="13"/>
  <c r="O6" i="13"/>
  <c r="O5" i="13"/>
  <c r="L4" i="13"/>
  <c r="O4" i="13" s="1"/>
  <c r="O3" i="13"/>
  <c r="F21" i="13" l="1"/>
  <c r="O15" i="13"/>
  <c r="O21" i="13" s="1"/>
  <c r="F23" i="13"/>
  <c r="F25" i="13" s="1"/>
  <c r="C23" i="13"/>
  <c r="O13" i="13"/>
  <c r="G23" i="13"/>
  <c r="G25" i="13" s="1"/>
  <c r="H23" i="13"/>
  <c r="H25" i="13" s="1"/>
  <c r="J23" i="13"/>
  <c r="J25" i="13" s="1"/>
  <c r="K23" i="13"/>
  <c r="K25" i="13" s="1"/>
  <c r="L23" i="13"/>
  <c r="L25" i="13" s="1"/>
  <c r="C25" i="13" l="1"/>
  <c r="O25" i="13" s="1"/>
  <c r="O23" i="13"/>
  <c r="Q191" i="12" l="1"/>
  <c r="Q191" i="11" l="1"/>
  <c r="A104" i="5" l="1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03" i="5"/>
  <c r="L368" i="1" l="1"/>
  <c r="Q191" i="2" l="1"/>
  <c r="A3929" i="1" l="1"/>
  <c r="A3930" i="1"/>
  <c r="A3928" i="1"/>
  <c r="A3927" i="1"/>
</calcChain>
</file>

<file path=xl/sharedStrings.xml><?xml version="1.0" encoding="utf-8"?>
<sst xmlns="http://schemas.openxmlformats.org/spreadsheetml/2006/main" count="91803" uniqueCount="5626">
  <si>
    <t>Id Projeto</t>
  </si>
  <si>
    <t>Projeto</t>
  </si>
  <si>
    <t>Talhão</t>
  </si>
  <si>
    <t>Localidade</t>
  </si>
  <si>
    <t>Regional silvicultura</t>
  </si>
  <si>
    <t>Região climática</t>
  </si>
  <si>
    <t>Ciclo</t>
  </si>
  <si>
    <t>Regime</t>
  </si>
  <si>
    <t>Descrição do Uso do talhão</t>
  </si>
  <si>
    <t>Plantio</t>
  </si>
  <si>
    <t>Área(ha)</t>
  </si>
  <si>
    <t>Tipo de Contrato</t>
  </si>
  <si>
    <t>Objeto de locação</t>
  </si>
  <si>
    <t>coppice</t>
  </si>
  <si>
    <t>Rehab</t>
  </si>
  <si>
    <t>Rehab status</t>
  </si>
  <si>
    <t>cz</t>
  </si>
  <si>
    <t>Savannah</t>
  </si>
  <si>
    <t>Rebaixador</t>
  </si>
  <si>
    <t>Limpa Trilho</t>
  </si>
  <si>
    <t>Bloqueio Lib</t>
  </si>
  <si>
    <t>Raf</t>
  </si>
  <si>
    <t>Data liberação ajustada</t>
  </si>
  <si>
    <t>Mês Baldeio</t>
  </si>
  <si>
    <t>Mês Corte</t>
  </si>
  <si>
    <t>Coordenação Bloco</t>
  </si>
  <si>
    <t>Group</t>
  </si>
  <si>
    <t>cto baldeio</t>
  </si>
  <si>
    <t>cto colheita</t>
  </si>
  <si>
    <t>EPS - 1</t>
  </si>
  <si>
    <t>EPS - 2</t>
  </si>
  <si>
    <t>EPS - 3</t>
  </si>
  <si>
    <t>EPS - 4</t>
  </si>
  <si>
    <t>EPS - 1 km</t>
  </si>
  <si>
    <t>EPS - 2 km</t>
  </si>
  <si>
    <t>EPS - 3 km</t>
  </si>
  <si>
    <t>EPS - 4 km</t>
  </si>
  <si>
    <t>Manejo</t>
  </si>
  <si>
    <t>Nova Expectativa de Plantio</t>
  </si>
  <si>
    <t>Observação</t>
  </si>
  <si>
    <t>0001</t>
  </si>
  <si>
    <t>MAMEDINA</t>
  </si>
  <si>
    <t>041</t>
  </si>
  <si>
    <t>Brasil \ SP \ Borebi</t>
  </si>
  <si>
    <t>Centro</t>
  </si>
  <si>
    <t>CZ1</t>
  </si>
  <si>
    <t>Reforma</t>
  </si>
  <si>
    <t>104-Crescimento</t>
  </si>
  <si>
    <t>Parceria rural (Turvinho)</t>
  </si>
  <si>
    <t>0001041</t>
  </si>
  <si>
    <t>SOLLUM</t>
  </si>
  <si>
    <t>NILZA</t>
  </si>
  <si>
    <t>BRACELL</t>
  </si>
  <si>
    <t>GERAÇÃO</t>
  </si>
  <si>
    <t>pac</t>
  </si>
  <si>
    <t>CENTRO</t>
  </si>
  <si>
    <t>058</t>
  </si>
  <si>
    <t>Brasil \ SP \ Agudos</t>
  </si>
  <si>
    <t>CZ2</t>
  </si>
  <si>
    <t>0001058</t>
  </si>
  <si>
    <t>071</t>
  </si>
  <si>
    <t>Brasil \ SP \ Lençóis Paulista</t>
  </si>
  <si>
    <t>CZ2 - 3</t>
  </si>
  <si>
    <t>0001071</t>
  </si>
  <si>
    <t>075</t>
  </si>
  <si>
    <t>0001075</t>
  </si>
  <si>
    <t>0003</t>
  </si>
  <si>
    <t>UNIÃO</t>
  </si>
  <si>
    <t>040</t>
  </si>
  <si>
    <t>Brasil \ SP \ Paulistânia</t>
  </si>
  <si>
    <t>102-Aguardando Plantio</t>
  </si>
  <si>
    <t>0003040</t>
  </si>
  <si>
    <t>JFI DUARTINA</t>
  </si>
  <si>
    <t>Liberação de áreas</t>
  </si>
  <si>
    <t>0003041</t>
  </si>
  <si>
    <t>0006</t>
  </si>
  <si>
    <t>LIMEIRA</t>
  </si>
  <si>
    <t>048</t>
  </si>
  <si>
    <t>Brasil \ SP \ Avaí</t>
  </si>
  <si>
    <t>Norte</t>
  </si>
  <si>
    <t>CZ3</t>
  </si>
  <si>
    <t>0006048</t>
  </si>
  <si>
    <t>Rehab DO</t>
  </si>
  <si>
    <t>RAF</t>
  </si>
  <si>
    <t>EMFLORA</t>
  </si>
  <si>
    <t>0008</t>
  </si>
  <si>
    <t>SANTA MARIA</t>
  </si>
  <si>
    <t>005</t>
  </si>
  <si>
    <t>0008005</t>
  </si>
  <si>
    <t>0009</t>
  </si>
  <si>
    <t>CORVO BRANCO</t>
  </si>
  <si>
    <t>CZ1 - 3</t>
  </si>
  <si>
    <t>0009005</t>
  </si>
  <si>
    <t>0010</t>
  </si>
  <si>
    <t>IPIRANGA</t>
  </si>
  <si>
    <t>001</t>
  </si>
  <si>
    <t>0010001</t>
  </si>
  <si>
    <t>Obrigatório</t>
  </si>
  <si>
    <t>Não Obrigatório</t>
  </si>
  <si>
    <t>savannah</t>
  </si>
  <si>
    <t>006</t>
  </si>
  <si>
    <t>0010006</t>
  </si>
  <si>
    <t>010</t>
  </si>
  <si>
    <t>0010010</t>
  </si>
  <si>
    <t>011</t>
  </si>
  <si>
    <t>0010011</t>
  </si>
  <si>
    <t>savannah/rebaixador</t>
  </si>
  <si>
    <t>013</t>
  </si>
  <si>
    <t>0010013</t>
  </si>
  <si>
    <t>014</t>
  </si>
  <si>
    <t>0010014</t>
  </si>
  <si>
    <t>Talhao de pesquisa, aguardando insumo</t>
  </si>
  <si>
    <t>021</t>
  </si>
  <si>
    <t>0010021</t>
  </si>
  <si>
    <t>022</t>
  </si>
  <si>
    <t>0010022</t>
  </si>
  <si>
    <t>023</t>
  </si>
  <si>
    <t>0010023</t>
  </si>
  <si>
    <t>030</t>
  </si>
  <si>
    <t>0010030</t>
  </si>
  <si>
    <t>0011</t>
  </si>
  <si>
    <t>RECREIO</t>
  </si>
  <si>
    <t>020</t>
  </si>
  <si>
    <t>0011020</t>
  </si>
  <si>
    <t>026</t>
  </si>
  <si>
    <t>0011026</t>
  </si>
  <si>
    <t>029</t>
  </si>
  <si>
    <t>0011029</t>
  </si>
  <si>
    <t>032</t>
  </si>
  <si>
    <t>0011032</t>
  </si>
  <si>
    <t>033</t>
  </si>
  <si>
    <t>0011033</t>
  </si>
  <si>
    <t>038</t>
  </si>
  <si>
    <t>0011038</t>
  </si>
  <si>
    <t>039</t>
  </si>
  <si>
    <t>0011039</t>
  </si>
  <si>
    <t>0011041</t>
  </si>
  <si>
    <t>043</t>
  </si>
  <si>
    <t>0011043</t>
  </si>
  <si>
    <t>900</t>
  </si>
  <si>
    <t>0011900</t>
  </si>
  <si>
    <t>0014</t>
  </si>
  <si>
    <t>TURVINHO II</t>
  </si>
  <si>
    <t>002</t>
  </si>
  <si>
    <t>0014002</t>
  </si>
  <si>
    <t>003</t>
  </si>
  <si>
    <t>0014003</t>
  </si>
  <si>
    <t>0014010</t>
  </si>
  <si>
    <t>0014011</t>
  </si>
  <si>
    <t>012</t>
  </si>
  <si>
    <t>0014012</t>
  </si>
  <si>
    <t>Rebrota</t>
  </si>
  <si>
    <t>0014013</t>
  </si>
  <si>
    <t>0014014</t>
  </si>
  <si>
    <t>015</t>
  </si>
  <si>
    <t>0014015</t>
  </si>
  <si>
    <t>018</t>
  </si>
  <si>
    <t>0014018</t>
  </si>
  <si>
    <t>019</t>
  </si>
  <si>
    <t>0014019</t>
  </si>
  <si>
    <t>024</t>
  </si>
  <si>
    <t>0014024</t>
  </si>
  <si>
    <t>028</t>
  </si>
  <si>
    <t>0014028</t>
  </si>
  <si>
    <t>0014029</t>
  </si>
  <si>
    <t>0014030</t>
  </si>
  <si>
    <t>031</t>
  </si>
  <si>
    <t>0014031</t>
  </si>
  <si>
    <t>0014032</t>
  </si>
  <si>
    <t>0014033</t>
  </si>
  <si>
    <t>034</t>
  </si>
  <si>
    <t>0014034</t>
  </si>
  <si>
    <t>035</t>
  </si>
  <si>
    <t>0014035</t>
  </si>
  <si>
    <t>036</t>
  </si>
  <si>
    <t>0014036</t>
  </si>
  <si>
    <t>063</t>
  </si>
  <si>
    <t>0014063</t>
  </si>
  <si>
    <t>064</t>
  </si>
  <si>
    <t>0014064</t>
  </si>
  <si>
    <t>065</t>
  </si>
  <si>
    <t>0014065</t>
  </si>
  <si>
    <t>Sem informação</t>
  </si>
  <si>
    <t>066</t>
  </si>
  <si>
    <t>0014066</t>
  </si>
  <si>
    <t>068</t>
  </si>
  <si>
    <t>0014068</t>
  </si>
  <si>
    <t>0015</t>
  </si>
  <si>
    <t>SELVA</t>
  </si>
  <si>
    <t>060</t>
  </si>
  <si>
    <t>0015060</t>
  </si>
  <si>
    <t>061</t>
  </si>
  <si>
    <t>0015061</t>
  </si>
  <si>
    <t>0016</t>
  </si>
  <si>
    <t>BOA VISTA I</t>
  </si>
  <si>
    <t>017</t>
  </si>
  <si>
    <t>Brasil \ SP \ Pratânia</t>
  </si>
  <si>
    <t>Implantação</t>
  </si>
  <si>
    <t>0016017</t>
  </si>
  <si>
    <t>JFI ITATINGA</t>
  </si>
  <si>
    <t>025</t>
  </si>
  <si>
    <t>0016025</t>
  </si>
  <si>
    <t>0016026</t>
  </si>
  <si>
    <t>027</t>
  </si>
  <si>
    <t>0016027</t>
  </si>
  <si>
    <t>0018</t>
  </si>
  <si>
    <t>BOM RETIRO I</t>
  </si>
  <si>
    <t>009</t>
  </si>
  <si>
    <t>0018009</t>
  </si>
  <si>
    <t>0018014</t>
  </si>
  <si>
    <t>0018019</t>
  </si>
  <si>
    <t>0018020</t>
  </si>
  <si>
    <t>0018021</t>
  </si>
  <si>
    <t>0018023</t>
  </si>
  <si>
    <t>0018024</t>
  </si>
  <si>
    <t>0019</t>
  </si>
  <si>
    <t>TAPERA QUEIMADA</t>
  </si>
  <si>
    <t>0019013</t>
  </si>
  <si>
    <t>0019035</t>
  </si>
  <si>
    <t>0022</t>
  </si>
  <si>
    <t>ÁGUA DO CABOCLO</t>
  </si>
  <si>
    <t>0022001</t>
  </si>
  <si>
    <t>0022002</t>
  </si>
  <si>
    <t>0022003</t>
  </si>
  <si>
    <t>0025</t>
  </si>
  <si>
    <t>SANTA RITA II</t>
  </si>
  <si>
    <t>Parceria rural</t>
  </si>
  <si>
    <t>0025014</t>
  </si>
  <si>
    <t>0025015</t>
  </si>
  <si>
    <t>016</t>
  </si>
  <si>
    <t>0025016</t>
  </si>
  <si>
    <t>0025017</t>
  </si>
  <si>
    <t>0025018</t>
  </si>
  <si>
    <t>0025019</t>
  </si>
  <si>
    <t>0025020</t>
  </si>
  <si>
    <t>305</t>
  </si>
  <si>
    <t>116-Aguardando Plantio - Manual</t>
  </si>
  <si>
    <t>0025305</t>
  </si>
  <si>
    <t>312</t>
  </si>
  <si>
    <t>0025312</t>
  </si>
  <si>
    <t>326</t>
  </si>
  <si>
    <t>0025326</t>
  </si>
  <si>
    <t>0028</t>
  </si>
  <si>
    <t>NOVA AMÉRICA</t>
  </si>
  <si>
    <t>Brasil \ SP \ Cabrália Paulista</t>
  </si>
  <si>
    <t>Noroeste</t>
  </si>
  <si>
    <t>0028038</t>
  </si>
  <si>
    <t>CARPELO</t>
  </si>
  <si>
    <t>NOROESTE</t>
  </si>
  <si>
    <t>0028065</t>
  </si>
  <si>
    <t>0029</t>
  </si>
  <si>
    <t>SOSSEGO I</t>
  </si>
  <si>
    <t>0029001</t>
  </si>
  <si>
    <t>0029002</t>
  </si>
  <si>
    <t>0029003</t>
  </si>
  <si>
    <t>004</t>
  </si>
  <si>
    <t>0029004</t>
  </si>
  <si>
    <t>0029005</t>
  </si>
  <si>
    <t>0029006</t>
  </si>
  <si>
    <t>007</t>
  </si>
  <si>
    <t>0029007</t>
  </si>
  <si>
    <t>0029009</t>
  </si>
  <si>
    <t>0029010</t>
  </si>
  <si>
    <t>0029011</t>
  </si>
  <si>
    <t>0029012</t>
  </si>
  <si>
    <t>0029013</t>
  </si>
  <si>
    <t>0030</t>
  </si>
  <si>
    <t>SOSSEGO II</t>
  </si>
  <si>
    <t>Brasil \ SP \ Bauru</t>
  </si>
  <si>
    <t>0030001</t>
  </si>
  <si>
    <t>0030002</t>
  </si>
  <si>
    <t>0030003</t>
  </si>
  <si>
    <t>0030004</t>
  </si>
  <si>
    <t>0030006</t>
  </si>
  <si>
    <t>0030007</t>
  </si>
  <si>
    <t>008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</si>
  <si>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</si>
  <si>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</si>
  <si>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</si>
  <si>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</si>
  <si>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</si>
  <si>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</si>
  <si>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</si>
  <si>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</si>
  <si>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</si>
  <si>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</si>
  <si>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0030019</t>
  </si>
  <si>
    <t>0030020</t>
  </si>
  <si>
    <t>0030021</t>
  </si>
  <si>
    <t>0030022</t>
  </si>
  <si>
    <t>0030024</t>
  </si>
  <si>
    <t>0030025</t>
  </si>
  <si>
    <t>0030026</t>
  </si>
  <si>
    <t>100</t>
  </si>
  <si>
    <t>0030100</t>
  </si>
  <si>
    <t>pas</t>
  </si>
  <si>
    <t>0031</t>
  </si>
  <si>
    <t>SANTA IZABEL</t>
  </si>
  <si>
    <t>Brasil \ SP \ Piratininga</t>
  </si>
  <si>
    <t>0031015</t>
  </si>
  <si>
    <t>SIM</t>
  </si>
  <si>
    <t>0031033</t>
  </si>
  <si>
    <t>0031038</t>
  </si>
  <si>
    <t>0031039</t>
  </si>
  <si>
    <t>0035</t>
  </si>
  <si>
    <t>LAGOA RICA</t>
  </si>
  <si>
    <t>Brasil \ SP \ Águas de Santa Bárbara</t>
  </si>
  <si>
    <t>0035900</t>
  </si>
  <si>
    <t>0037</t>
  </si>
  <si>
    <t>MONTE ALEGRE</t>
  </si>
  <si>
    <t>Brasil \ SP \ Botucatu</t>
  </si>
  <si>
    <t>Sul</t>
  </si>
  <si>
    <t>CZ1 - 2</t>
  </si>
  <si>
    <t>0037006</t>
  </si>
  <si>
    <t>SUL</t>
  </si>
  <si>
    <t>0037007</t>
  </si>
  <si>
    <t>0047</t>
  </si>
  <si>
    <t>GLOBO</t>
  </si>
  <si>
    <t>0047022</t>
  </si>
  <si>
    <t>0047028</t>
  </si>
  <si>
    <t>0054</t>
  </si>
  <si>
    <t>SÃO ROQUE</t>
  </si>
  <si>
    <t>0054005</t>
  </si>
  <si>
    <t>0055</t>
  </si>
  <si>
    <t>LUNARDELLI I</t>
  </si>
  <si>
    <t>Brasil \ SP \ Duartina</t>
  </si>
  <si>
    <t>0055001</t>
  </si>
  <si>
    <t>0055002</t>
  </si>
  <si>
    <t>0055003</t>
  </si>
  <si>
    <t>0055004</t>
  </si>
  <si>
    <t>0055005</t>
  </si>
  <si>
    <t>0055006</t>
  </si>
  <si>
    <t>0055007</t>
  </si>
  <si>
    <t>0055008</t>
  </si>
  <si>
    <t>0055009</t>
  </si>
  <si>
    <t>0055010</t>
  </si>
  <si>
    <t>0055011</t>
  </si>
  <si>
    <t>0055012</t>
  </si>
  <si>
    <t>0055013</t>
  </si>
  <si>
    <t>0055014</t>
  </si>
  <si>
    <t>0055016</t>
  </si>
  <si>
    <t>0055017</t>
  </si>
  <si>
    <t>0055018</t>
  </si>
  <si>
    <t>0055019</t>
  </si>
  <si>
    <t>0055020</t>
  </si>
  <si>
    <t>0055021</t>
  </si>
  <si>
    <t>0055022</t>
  </si>
  <si>
    <t>0055023</t>
  </si>
  <si>
    <t>0055024</t>
  </si>
  <si>
    <t>0055025</t>
  </si>
  <si>
    <t>0055026</t>
  </si>
  <si>
    <t>0055027</t>
  </si>
  <si>
    <t>0055028</t>
  </si>
  <si>
    <t>0055029</t>
  </si>
  <si>
    <t>0055030</t>
  </si>
  <si>
    <t>0055031</t>
  </si>
  <si>
    <t>0055032</t>
  </si>
  <si>
    <t>0055033</t>
  </si>
  <si>
    <t>0055034</t>
  </si>
  <si>
    <t>0055035</t>
  </si>
  <si>
    <t>0055036</t>
  </si>
  <si>
    <t>037</t>
  </si>
  <si>
    <t>0055037</t>
  </si>
  <si>
    <t>0055038</t>
  </si>
  <si>
    <t>0055039</t>
  </si>
  <si>
    <t>0055040</t>
  </si>
  <si>
    <t>0055041</t>
  </si>
  <si>
    <t>042</t>
  </si>
  <si>
    <t>0055042</t>
  </si>
  <si>
    <t>0055043</t>
  </si>
  <si>
    <t>044</t>
  </si>
  <si>
    <t>0055044</t>
  </si>
  <si>
    <t>045</t>
  </si>
  <si>
    <t>0055045</t>
  </si>
  <si>
    <t>046</t>
  </si>
  <si>
    <t>0055046</t>
  </si>
  <si>
    <t>052</t>
  </si>
  <si>
    <t>0055052</t>
  </si>
  <si>
    <t>053</t>
  </si>
  <si>
    <t>0055053</t>
  </si>
  <si>
    <t>329</t>
  </si>
  <si>
    <t>0055329</t>
  </si>
  <si>
    <t>330</t>
  </si>
  <si>
    <t>0055330</t>
  </si>
  <si>
    <t>332</t>
  </si>
  <si>
    <t>0055332</t>
  </si>
  <si>
    <t>0056</t>
  </si>
  <si>
    <t>PARAÍSO</t>
  </si>
  <si>
    <t>0056005</t>
  </si>
  <si>
    <t>0057</t>
  </si>
  <si>
    <t>CABREÚVA</t>
  </si>
  <si>
    <t>Parceria rural (arr. Turvinho)</t>
  </si>
  <si>
    <t>0057002</t>
  </si>
  <si>
    <t>0057003</t>
  </si>
  <si>
    <t>0057006</t>
  </si>
  <si>
    <t>0057008</t>
  </si>
  <si>
    <t>0057009</t>
  </si>
  <si>
    <t>0057010</t>
  </si>
  <si>
    <t>0057011</t>
  </si>
  <si>
    <t>0057012</t>
  </si>
  <si>
    <t>0057013</t>
  </si>
  <si>
    <t>0057014</t>
  </si>
  <si>
    <t>0057015</t>
  </si>
  <si>
    <t>0057016</t>
  </si>
  <si>
    <t>rebaixamento</t>
  </si>
  <si>
    <t>0057017</t>
  </si>
  <si>
    <t>0057018</t>
  </si>
  <si>
    <t>0057019</t>
  </si>
  <si>
    <t>0057020</t>
  </si>
  <si>
    <t>0057021</t>
  </si>
  <si>
    <t>0057022</t>
  </si>
  <si>
    <t>0057027</t>
  </si>
  <si>
    <t>0057034</t>
  </si>
  <si>
    <t>0057036</t>
  </si>
  <si>
    <t>0057037</t>
  </si>
  <si>
    <t>0057041</t>
  </si>
  <si>
    <t>073</t>
  </si>
  <si>
    <t>0057073</t>
  </si>
  <si>
    <t>0061</t>
  </si>
  <si>
    <t>SÃO JOSÉ</t>
  </si>
  <si>
    <t>0061001</t>
  </si>
  <si>
    <t>0061002</t>
  </si>
  <si>
    <t>0061003</t>
  </si>
  <si>
    <t>0061004</t>
  </si>
  <si>
    <t>0061005</t>
  </si>
  <si>
    <t>0068</t>
  </si>
  <si>
    <t>LUNARDELLI II</t>
  </si>
  <si>
    <t>047</t>
  </si>
  <si>
    <t>0068047</t>
  </si>
  <si>
    <t>0068048</t>
  </si>
  <si>
    <t>049</t>
  </si>
  <si>
    <t>0068049</t>
  </si>
  <si>
    <t>050</t>
  </si>
  <si>
    <t>0068050</t>
  </si>
  <si>
    <t>051</t>
  </si>
  <si>
    <t>0068051</t>
  </si>
  <si>
    <t>0068052</t>
  </si>
  <si>
    <t>0068053</t>
  </si>
  <si>
    <t>054</t>
  </si>
  <si>
    <t>0068054</t>
  </si>
  <si>
    <t>055</t>
  </si>
  <si>
    <t>0068055</t>
  </si>
  <si>
    <t>056</t>
  </si>
  <si>
    <t>0068056</t>
  </si>
  <si>
    <t>057</t>
  </si>
  <si>
    <t>0068057</t>
  </si>
  <si>
    <t>0073</t>
  </si>
  <si>
    <t>SANTA LUZIA</t>
  </si>
  <si>
    <t>0073001</t>
  </si>
  <si>
    <t>0073002</t>
  </si>
  <si>
    <t>0073003</t>
  </si>
  <si>
    <t>0077</t>
  </si>
  <si>
    <t>MATÃO</t>
  </si>
  <si>
    <t>0077001</t>
  </si>
  <si>
    <t>0077002</t>
  </si>
  <si>
    <t>0077003</t>
  </si>
  <si>
    <t>0078</t>
  </si>
  <si>
    <t>SANTA ADELAIDE</t>
  </si>
  <si>
    <t>0078002</t>
  </si>
  <si>
    <t>0078003</t>
  </si>
  <si>
    <t>0078004</t>
  </si>
  <si>
    <t>0078005</t>
  </si>
  <si>
    <t>0080</t>
  </si>
  <si>
    <t>SANTA ESTHER</t>
  </si>
  <si>
    <t>0080043</t>
  </si>
  <si>
    <t>0080045</t>
  </si>
  <si>
    <t>0081</t>
  </si>
  <si>
    <t>AGAÚ II</t>
  </si>
  <si>
    <t>0081021</t>
  </si>
  <si>
    <t>0082</t>
  </si>
  <si>
    <t>NOVA FLORESTA</t>
  </si>
  <si>
    <t>Parceria rural (Estrela)</t>
  </si>
  <si>
    <t>0082013</t>
  </si>
  <si>
    <t>Rehab Silv</t>
  </si>
  <si>
    <t>NORTE</t>
  </si>
  <si>
    <t>0082018</t>
  </si>
  <si>
    <t>0082020</t>
  </si>
  <si>
    <t>0082026</t>
  </si>
  <si>
    <t>0091</t>
  </si>
  <si>
    <t>SÃO JOÃO II</t>
  </si>
  <si>
    <t>0091002</t>
  </si>
  <si>
    <t>0091023</t>
  </si>
  <si>
    <t>0091028</t>
  </si>
  <si>
    <t>302</t>
  </si>
  <si>
    <t>0091302</t>
  </si>
  <si>
    <t>304</t>
  </si>
  <si>
    <t>0091304</t>
  </si>
  <si>
    <t>0091305</t>
  </si>
  <si>
    <t>323</t>
  </si>
  <si>
    <t>0091323</t>
  </si>
  <si>
    <t>0094</t>
  </si>
  <si>
    <t>LAMBARI</t>
  </si>
  <si>
    <t>0094017</t>
  </si>
  <si>
    <t>0095</t>
  </si>
  <si>
    <t>SANTO INÁCIO</t>
  </si>
  <si>
    <t>0095005</t>
  </si>
  <si>
    <t>NÃO</t>
  </si>
  <si>
    <t>0095015</t>
  </si>
  <si>
    <t>0095016</t>
  </si>
  <si>
    <t>0095017</t>
  </si>
  <si>
    <t>0095018</t>
  </si>
  <si>
    <t>0095020</t>
  </si>
  <si>
    <t>0095033</t>
  </si>
  <si>
    <t>0095034</t>
  </si>
  <si>
    <t>0098</t>
  </si>
  <si>
    <t>BOA VISTA II</t>
  </si>
  <si>
    <t>0098037</t>
  </si>
  <si>
    <t>0102</t>
  </si>
  <si>
    <t>PROMISSÃO</t>
  </si>
  <si>
    <t>0102304</t>
  </si>
  <si>
    <t>0102305</t>
  </si>
  <si>
    <t>306</t>
  </si>
  <si>
    <t>0102306</t>
  </si>
  <si>
    <t>307</t>
  </si>
  <si>
    <t>0102307</t>
  </si>
  <si>
    <t>0103</t>
  </si>
  <si>
    <t>SANTA ELIZA</t>
  </si>
  <si>
    <t>0103016</t>
  </si>
  <si>
    <t>Ref. Oper</t>
  </si>
  <si>
    <t>321</t>
  </si>
  <si>
    <t>0103321</t>
  </si>
  <si>
    <t>0103323</t>
  </si>
  <si>
    <t>0108</t>
  </si>
  <si>
    <t>PROGRESSO</t>
  </si>
  <si>
    <t>0108026</t>
  </si>
  <si>
    <t>0108027</t>
  </si>
  <si>
    <t>0108028</t>
  </si>
  <si>
    <t>0108029</t>
  </si>
  <si>
    <t>0108031</t>
  </si>
  <si>
    <t>0112</t>
  </si>
  <si>
    <t>ÁGUA DA PEDRA</t>
  </si>
  <si>
    <t>Brasil \ SP \ Iacanga</t>
  </si>
  <si>
    <t>0112012</t>
  </si>
  <si>
    <t>0115</t>
  </si>
  <si>
    <t>SHANGRILÁ</t>
  </si>
  <si>
    <t>0115012</t>
  </si>
  <si>
    <t>0115014</t>
  </si>
  <si>
    <t>0115020</t>
  </si>
  <si>
    <t>0115032</t>
  </si>
  <si>
    <t>0115042</t>
  </si>
  <si>
    <t>0115060</t>
  </si>
  <si>
    <t>0115061</t>
  </si>
  <si>
    <t>062</t>
  </si>
  <si>
    <t>0115062</t>
  </si>
  <si>
    <t>0115063</t>
  </si>
  <si>
    <t>0115064</t>
  </si>
  <si>
    <t>0115065</t>
  </si>
  <si>
    <t>0115066</t>
  </si>
  <si>
    <t>0115305</t>
  </si>
  <si>
    <t>0115306</t>
  </si>
  <si>
    <t>0115307</t>
  </si>
  <si>
    <t>308</t>
  </si>
  <si>
    <t>0115308</t>
  </si>
  <si>
    <t>350</t>
  </si>
  <si>
    <t>0115350</t>
  </si>
  <si>
    <t>353</t>
  </si>
  <si>
    <t>0115353</t>
  </si>
  <si>
    <t>354</t>
  </si>
  <si>
    <t>0115354</t>
  </si>
  <si>
    <t>356</t>
  </si>
  <si>
    <t>0115356</t>
  </si>
  <si>
    <t>357</t>
  </si>
  <si>
    <t>0115357</t>
  </si>
  <si>
    <t>0119</t>
  </si>
  <si>
    <t>BOA ESPERANÇA</t>
  </si>
  <si>
    <t>0119006</t>
  </si>
  <si>
    <t>GN</t>
  </si>
  <si>
    <t>0122</t>
  </si>
  <si>
    <t>NOIVA DA COLINA</t>
  </si>
  <si>
    <t>0122001</t>
  </si>
  <si>
    <t>0122002</t>
  </si>
  <si>
    <t>0122003</t>
  </si>
  <si>
    <t>0122004</t>
  </si>
  <si>
    <t>0122005</t>
  </si>
  <si>
    <t>0122017</t>
  </si>
  <si>
    <t>0122018</t>
  </si>
  <si>
    <t>0122019</t>
  </si>
  <si>
    <t>0122020</t>
  </si>
  <si>
    <t>0122021</t>
  </si>
  <si>
    <t>0122022</t>
  </si>
  <si>
    <t>0125</t>
  </si>
  <si>
    <t>ÁGUA DA TAPERA</t>
  </si>
  <si>
    <t>0125001</t>
  </si>
  <si>
    <t>0125002</t>
  </si>
  <si>
    <t>0125003</t>
  </si>
  <si>
    <t>0125004</t>
  </si>
  <si>
    <t>0125005</t>
  </si>
  <si>
    <t>0126</t>
  </si>
  <si>
    <t>ESTIVA</t>
  </si>
  <si>
    <t>0126004</t>
  </si>
  <si>
    <t>0126005</t>
  </si>
  <si>
    <t>0126006</t>
  </si>
  <si>
    <t>0126007</t>
  </si>
  <si>
    <t>0126014</t>
  </si>
  <si>
    <t>0128</t>
  </si>
  <si>
    <t>GRAMADO</t>
  </si>
  <si>
    <t>0128005</t>
  </si>
  <si>
    <t>0129</t>
  </si>
  <si>
    <t>ESTIVA III</t>
  </si>
  <si>
    <t>0129005</t>
  </si>
  <si>
    <t>0129008</t>
  </si>
  <si>
    <t>0129012</t>
  </si>
  <si>
    <t>0130</t>
  </si>
  <si>
    <t>SANTA ROSA</t>
  </si>
  <si>
    <t>Brasil \ SP \ Reginópolis</t>
  </si>
  <si>
    <t>0130001</t>
  </si>
  <si>
    <t>0130002</t>
  </si>
  <si>
    <t>0130003</t>
  </si>
  <si>
    <t>0130004</t>
  </si>
  <si>
    <t>0130005</t>
  </si>
  <si>
    <t>0130006</t>
  </si>
  <si>
    <t>0130007</t>
  </si>
  <si>
    <t>0130008</t>
  </si>
  <si>
    <t>0131</t>
  </si>
  <si>
    <t>SÃO GERALDO</t>
  </si>
  <si>
    <t>0131001</t>
  </si>
  <si>
    <t>0131002</t>
  </si>
  <si>
    <t>0133</t>
  </si>
  <si>
    <t>PARAÍSO II</t>
  </si>
  <si>
    <t>0133001</t>
  </si>
  <si>
    <t>0133002</t>
  </si>
  <si>
    <t>0133004</t>
  </si>
  <si>
    <t>0133005</t>
  </si>
  <si>
    <t>0133006</t>
  </si>
  <si>
    <t>0133007</t>
  </si>
  <si>
    <t>0133008</t>
  </si>
  <si>
    <t>0133100</t>
  </si>
  <si>
    <t>0135</t>
  </si>
  <si>
    <t>RETIRO</t>
  </si>
  <si>
    <t>0135001</t>
  </si>
  <si>
    <t>0135002</t>
  </si>
  <si>
    <t>0137</t>
  </si>
  <si>
    <t>BARRA GRANDE</t>
  </si>
  <si>
    <t>0137001</t>
  </si>
  <si>
    <t>0137002</t>
  </si>
  <si>
    <t>0137003</t>
  </si>
  <si>
    <t>0137004</t>
  </si>
  <si>
    <t>0137005</t>
  </si>
  <si>
    <t>0137006</t>
  </si>
  <si>
    <t>0137007</t>
  </si>
  <si>
    <t>0137008</t>
  </si>
  <si>
    <t>0137009</t>
  </si>
  <si>
    <t>0137010</t>
  </si>
  <si>
    <t>0137011</t>
  </si>
  <si>
    <t>0137012</t>
  </si>
  <si>
    <t>0137013</t>
  </si>
  <si>
    <t>0137014</t>
  </si>
  <si>
    <t>0138</t>
  </si>
  <si>
    <t>PINHALZINHO</t>
  </si>
  <si>
    <t>Brasil \ SP \ Espírito Santo do Turvo</t>
  </si>
  <si>
    <t>0138002</t>
  </si>
  <si>
    <t>0138003</t>
  </si>
  <si>
    <t>0138004</t>
  </si>
  <si>
    <t>0138005</t>
  </si>
  <si>
    <t>0138006</t>
  </si>
  <si>
    <t>0138007</t>
  </si>
  <si>
    <t>0140</t>
  </si>
  <si>
    <t>CAMAPUÃ</t>
  </si>
  <si>
    <t>0140001</t>
  </si>
  <si>
    <t>0140002</t>
  </si>
  <si>
    <t>0140003</t>
  </si>
  <si>
    <t>0140004</t>
  </si>
  <si>
    <t>0140007</t>
  </si>
  <si>
    <t>0140011</t>
  </si>
  <si>
    <t>0140012</t>
  </si>
  <si>
    <t>0140013</t>
  </si>
  <si>
    <t>0140014</t>
  </si>
  <si>
    <t>0140017</t>
  </si>
  <si>
    <t>0140018</t>
  </si>
  <si>
    <t>0140020</t>
  </si>
  <si>
    <t>0140021</t>
  </si>
  <si>
    <t>0140022</t>
  </si>
  <si>
    <t>0140025</t>
  </si>
  <si>
    <t>0140026</t>
  </si>
  <si>
    <t>0140029</t>
  </si>
  <si>
    <t>0140031</t>
  </si>
  <si>
    <t>0140034</t>
  </si>
  <si>
    <t>0140036</t>
  </si>
  <si>
    <t>0140038</t>
  </si>
  <si>
    <t>0140041</t>
  </si>
  <si>
    <t>0140044</t>
  </si>
  <si>
    <t>0140046</t>
  </si>
  <si>
    <t>0140050</t>
  </si>
  <si>
    <t>0140051</t>
  </si>
  <si>
    <t>0141</t>
  </si>
  <si>
    <t>LUPA</t>
  </si>
  <si>
    <t>0141001</t>
  </si>
  <si>
    <t>0142</t>
  </si>
  <si>
    <t>CACHOEIRINHA</t>
  </si>
  <si>
    <t>0142001</t>
  </si>
  <si>
    <t>GERS</t>
  </si>
  <si>
    <t>0142002</t>
  </si>
  <si>
    <t>0144</t>
  </si>
  <si>
    <t>RIO VERDE</t>
  </si>
  <si>
    <t>0144011</t>
  </si>
  <si>
    <t>0144029</t>
  </si>
  <si>
    <t>0144031</t>
  </si>
  <si>
    <t>0154</t>
  </si>
  <si>
    <t>NOSSA SENHORA DE FÁTIMA II</t>
  </si>
  <si>
    <t>0154015</t>
  </si>
  <si>
    <t>0156</t>
  </si>
  <si>
    <t>JACUTINGA</t>
  </si>
  <si>
    <t>Brasil \ SP \ Presidente Alves</t>
  </si>
  <si>
    <t>0156305</t>
  </si>
  <si>
    <t>0156350</t>
  </si>
  <si>
    <t>0157</t>
  </si>
  <si>
    <t>SÃO JOÃO III</t>
  </si>
  <si>
    <t>0157001</t>
  </si>
  <si>
    <t>0157002</t>
  </si>
  <si>
    <t>0157003</t>
  </si>
  <si>
    <t>0157004</t>
  </si>
  <si>
    <t>0157005</t>
  </si>
  <si>
    <t>0157006</t>
  </si>
  <si>
    <t>0157007</t>
  </si>
  <si>
    <t>0157008</t>
  </si>
  <si>
    <t>0157009</t>
  </si>
  <si>
    <t>0157010</t>
  </si>
  <si>
    <t>0157011</t>
  </si>
  <si>
    <t>0157012</t>
  </si>
  <si>
    <t>0157014</t>
  </si>
  <si>
    <t>0157015</t>
  </si>
  <si>
    <t>0157016</t>
  </si>
  <si>
    <t>0157017</t>
  </si>
  <si>
    <t>0157018</t>
  </si>
  <si>
    <t>0157019</t>
  </si>
  <si>
    <t>0157020</t>
  </si>
  <si>
    <t>0157021</t>
  </si>
  <si>
    <t>0157022</t>
  </si>
  <si>
    <t>0157023</t>
  </si>
  <si>
    <t>0157024</t>
  </si>
  <si>
    <t>0157026</t>
  </si>
  <si>
    <t>0157027</t>
  </si>
  <si>
    <t>Data de contrato</t>
  </si>
  <si>
    <t>0157028</t>
  </si>
  <si>
    <t>0158</t>
  </si>
  <si>
    <t>NELORE DA CLÁUDIA</t>
  </si>
  <si>
    <t>0158003</t>
  </si>
  <si>
    <t>0160</t>
  </si>
  <si>
    <t>YPÊ</t>
  </si>
  <si>
    <t>0160004</t>
  </si>
  <si>
    <t>0162</t>
  </si>
  <si>
    <t>SANTA AMÉRICA</t>
  </si>
  <si>
    <t>0162008</t>
  </si>
  <si>
    <t>0162020</t>
  </si>
  <si>
    <t>0162021</t>
  </si>
  <si>
    <t>0162025</t>
  </si>
  <si>
    <t>0162036</t>
  </si>
  <si>
    <t>0165</t>
  </si>
  <si>
    <t>FLOR DA NOROESTE</t>
  </si>
  <si>
    <t>0165003</t>
  </si>
  <si>
    <t>0165006</t>
  </si>
  <si>
    <t>0165008</t>
  </si>
  <si>
    <t>0165035</t>
  </si>
  <si>
    <t>0165049</t>
  </si>
  <si>
    <t>0165051</t>
  </si>
  <si>
    <t>0165052</t>
  </si>
  <si>
    <t>0165053</t>
  </si>
  <si>
    <t>0165055</t>
  </si>
  <si>
    <t>0165056</t>
  </si>
  <si>
    <t>0165057</t>
  </si>
  <si>
    <t>0165058</t>
  </si>
  <si>
    <t>059</t>
  </si>
  <si>
    <t>0165059</t>
  </si>
  <si>
    <t>0165060</t>
  </si>
  <si>
    <t>0165061</t>
  </si>
  <si>
    <t>0165062</t>
  </si>
  <si>
    <t>069</t>
  </si>
  <si>
    <t>0165069</t>
  </si>
  <si>
    <t>070</t>
  </si>
  <si>
    <t>0165070</t>
  </si>
  <si>
    <t>0165302</t>
  </si>
  <si>
    <t>303</t>
  </si>
  <si>
    <t>0165303</t>
  </si>
  <si>
    <t>314</t>
  </si>
  <si>
    <t>0165314</t>
  </si>
  <si>
    <t>315</t>
  </si>
  <si>
    <t>0165315</t>
  </si>
  <si>
    <t>342</t>
  </si>
  <si>
    <t>0165342</t>
  </si>
  <si>
    <t>343</t>
  </si>
  <si>
    <t>0165343</t>
  </si>
  <si>
    <t>351</t>
  </si>
  <si>
    <t>0165351</t>
  </si>
  <si>
    <t>352</t>
  </si>
  <si>
    <t>0165352</t>
  </si>
  <si>
    <t>0165356</t>
  </si>
  <si>
    <t>0165357</t>
  </si>
  <si>
    <t>358</t>
  </si>
  <si>
    <t>0165358</t>
  </si>
  <si>
    <t>359</t>
  </si>
  <si>
    <t>0165359</t>
  </si>
  <si>
    <t>362</t>
  </si>
  <si>
    <t>0165362</t>
  </si>
  <si>
    <t>363</t>
  </si>
  <si>
    <t>0165363</t>
  </si>
  <si>
    <t>364</t>
  </si>
  <si>
    <t>0165364</t>
  </si>
  <si>
    <t>365</t>
  </si>
  <si>
    <t>0165365</t>
  </si>
  <si>
    <t>366</t>
  </si>
  <si>
    <t>0165366</t>
  </si>
  <si>
    <t>367</t>
  </si>
  <si>
    <t>0165367</t>
  </si>
  <si>
    <t>368</t>
  </si>
  <si>
    <t>0165368</t>
  </si>
  <si>
    <t>369</t>
  </si>
  <si>
    <t>0165369</t>
  </si>
  <si>
    <t>370</t>
  </si>
  <si>
    <t>0165370</t>
  </si>
  <si>
    <t>371</t>
  </si>
  <si>
    <t>0165371</t>
  </si>
  <si>
    <t>372</t>
  </si>
  <si>
    <t>0165372</t>
  </si>
  <si>
    <t>373</t>
  </si>
  <si>
    <t>0165373</t>
  </si>
  <si>
    <t>374</t>
  </si>
  <si>
    <t>0165374</t>
  </si>
  <si>
    <t>376</t>
  </si>
  <si>
    <t>0165376</t>
  </si>
  <si>
    <t>377</t>
  </si>
  <si>
    <t>0165377</t>
  </si>
  <si>
    <t>378</t>
  </si>
  <si>
    <t>0165378</t>
  </si>
  <si>
    <t>380</t>
  </si>
  <si>
    <t>0165380</t>
  </si>
  <si>
    <t>384</t>
  </si>
  <si>
    <t>0165384</t>
  </si>
  <si>
    <t>0166</t>
  </si>
  <si>
    <t>GRACIFER</t>
  </si>
  <si>
    <t>0166028</t>
  </si>
  <si>
    <t>0166043</t>
  </si>
  <si>
    <t>0167</t>
  </si>
  <si>
    <t>SÃO MANOEL</t>
  </si>
  <si>
    <t>Brasil \ SP \ Gália</t>
  </si>
  <si>
    <t>0167020</t>
  </si>
  <si>
    <t>0167021</t>
  </si>
  <si>
    <t>0167022</t>
  </si>
  <si>
    <t>0167023</t>
  </si>
  <si>
    <t>0167024</t>
  </si>
  <si>
    <t>0167025</t>
  </si>
  <si>
    <t>0167026</t>
  </si>
  <si>
    <t>0167027</t>
  </si>
  <si>
    <t>0167303</t>
  </si>
  <si>
    <t>0167307</t>
  </si>
  <si>
    <t>309</t>
  </si>
  <si>
    <t>0167309</t>
  </si>
  <si>
    <t>310</t>
  </si>
  <si>
    <t>0167310</t>
  </si>
  <si>
    <t>0167312</t>
  </si>
  <si>
    <t>317</t>
  </si>
  <si>
    <t>0167317</t>
  </si>
  <si>
    <t>318</t>
  </si>
  <si>
    <t>0167318</t>
  </si>
  <si>
    <t>319</t>
  </si>
  <si>
    <t>0167319</t>
  </si>
  <si>
    <t>0168</t>
  </si>
  <si>
    <t>BONFIM</t>
  </si>
  <si>
    <t>0168017</t>
  </si>
  <si>
    <t>0168303</t>
  </si>
  <si>
    <t>0168307</t>
  </si>
  <si>
    <t>0168308</t>
  </si>
  <si>
    <t>313</t>
  </si>
  <si>
    <t>0168313</t>
  </si>
  <si>
    <t>0168314</t>
  </si>
  <si>
    <t>316</t>
  </si>
  <si>
    <t>0168316</t>
  </si>
  <si>
    <t>0169</t>
  </si>
  <si>
    <t>ESPERANÇA</t>
  </si>
  <si>
    <t>0169009</t>
  </si>
  <si>
    <t>0169066</t>
  </si>
  <si>
    <t>067</t>
  </si>
  <si>
    <t>0169067</t>
  </si>
  <si>
    <t>0169302</t>
  </si>
  <si>
    <t>0169308</t>
  </si>
  <si>
    <t>0169309</t>
  </si>
  <si>
    <t>0169310</t>
  </si>
  <si>
    <t>340</t>
  </si>
  <si>
    <t>0169340</t>
  </si>
  <si>
    <t>341</t>
  </si>
  <si>
    <t>0169341</t>
  </si>
  <si>
    <t>0169342</t>
  </si>
  <si>
    <t>0169351</t>
  </si>
  <si>
    <t>0169353</t>
  </si>
  <si>
    <t>0169354</t>
  </si>
  <si>
    <t>0169356</t>
  </si>
  <si>
    <t>0169362</t>
  </si>
  <si>
    <t>0169366</t>
  </si>
  <si>
    <t>0169371</t>
  </si>
  <si>
    <t>0171</t>
  </si>
  <si>
    <t>BELA VISTA II</t>
  </si>
  <si>
    <t>0171011</t>
  </si>
  <si>
    <t>0171019</t>
  </si>
  <si>
    <t>0171021</t>
  </si>
  <si>
    <t>301</t>
  </si>
  <si>
    <t>0171301</t>
  </si>
  <si>
    <t>0171304</t>
  </si>
  <si>
    <t>0171305</t>
  </si>
  <si>
    <t>0171306</t>
  </si>
  <si>
    <t>0171307</t>
  </si>
  <si>
    <t>0171308</t>
  </si>
  <si>
    <t>0171313</t>
  </si>
  <si>
    <t>0171318</t>
  </si>
  <si>
    <t>0171319</t>
  </si>
  <si>
    <t>320</t>
  </si>
  <si>
    <t>0171320</t>
  </si>
  <si>
    <t>0171321</t>
  </si>
  <si>
    <t>0172</t>
  </si>
  <si>
    <t>GLÓRIA I</t>
  </si>
  <si>
    <t>0172302</t>
  </si>
  <si>
    <t>311</t>
  </si>
  <si>
    <t>0172311</t>
  </si>
  <si>
    <t>324</t>
  </si>
  <si>
    <t>0172324</t>
  </si>
  <si>
    <t>325</t>
  </si>
  <si>
    <t>0172325</t>
  </si>
  <si>
    <t>0173</t>
  </si>
  <si>
    <t>GLÓRIA II</t>
  </si>
  <si>
    <t>0173017</t>
  </si>
  <si>
    <t>0173018</t>
  </si>
  <si>
    <t>0173019</t>
  </si>
  <si>
    <t>0173020</t>
  </si>
  <si>
    <t>0173021</t>
  </si>
  <si>
    <t>0173022</t>
  </si>
  <si>
    <t>0173303</t>
  </si>
  <si>
    <t>0173318</t>
  </si>
  <si>
    <t>0173320</t>
  </si>
  <si>
    <t>322</t>
  </si>
  <si>
    <t>0173322</t>
  </si>
  <si>
    <t>0175</t>
  </si>
  <si>
    <t>PARAÍSO III</t>
  </si>
  <si>
    <t>Brasil \ SP \ Pirajuí</t>
  </si>
  <si>
    <t>0175301</t>
  </si>
  <si>
    <t>INOVESA</t>
  </si>
  <si>
    <t>0175303</t>
  </si>
  <si>
    <t>0175304</t>
  </si>
  <si>
    <t>0175306</t>
  </si>
  <si>
    <t>0175308</t>
  </si>
  <si>
    <t>0175309</t>
  </si>
  <si>
    <t>0175311</t>
  </si>
  <si>
    <t>0175312</t>
  </si>
  <si>
    <t>0175317</t>
  </si>
  <si>
    <t>0175318</t>
  </si>
  <si>
    <t>0175319</t>
  </si>
  <si>
    <t>327</t>
  </si>
  <si>
    <t>0175327</t>
  </si>
  <si>
    <t>331</t>
  </si>
  <si>
    <t>0175331</t>
  </si>
  <si>
    <t>334</t>
  </si>
  <si>
    <t>0175334</t>
  </si>
  <si>
    <t>335</t>
  </si>
  <si>
    <t>0175335</t>
  </si>
  <si>
    <t>339</t>
  </si>
  <si>
    <t>0175339</t>
  </si>
  <si>
    <t>0175341</t>
  </si>
  <si>
    <t>0175342</t>
  </si>
  <si>
    <t>345</t>
  </si>
  <si>
    <t>0175345</t>
  </si>
  <si>
    <t>346</t>
  </si>
  <si>
    <t>0175346</t>
  </si>
  <si>
    <t>0175352</t>
  </si>
  <si>
    <t>0175354</t>
  </si>
  <si>
    <t>0175357</t>
  </si>
  <si>
    <t>0175358</t>
  </si>
  <si>
    <t>0175359</t>
  </si>
  <si>
    <t>0175362</t>
  </si>
  <si>
    <t>0175363</t>
  </si>
  <si>
    <t>0175364</t>
  </si>
  <si>
    <t>0175366</t>
  </si>
  <si>
    <t>0175371</t>
  </si>
  <si>
    <t>0175372</t>
  </si>
  <si>
    <t>0175373</t>
  </si>
  <si>
    <t>0177</t>
  </si>
  <si>
    <t>SÃO PEDRO</t>
  </si>
  <si>
    <t>0177001</t>
  </si>
  <si>
    <t>0177003</t>
  </si>
  <si>
    <t>0177005</t>
  </si>
  <si>
    <t>0177006</t>
  </si>
  <si>
    <t>0177007</t>
  </si>
  <si>
    <t>0177008</t>
  </si>
  <si>
    <t>0177009</t>
  </si>
  <si>
    <t>0177010</t>
  </si>
  <si>
    <t>0177011</t>
  </si>
  <si>
    <t>0177012</t>
  </si>
  <si>
    <t>0177013</t>
  </si>
  <si>
    <t>0177014</t>
  </si>
  <si>
    <t>0177017</t>
  </si>
  <si>
    <t>0177018</t>
  </si>
  <si>
    <t>0177021</t>
  </si>
  <si>
    <t>0177023</t>
  </si>
  <si>
    <t>0177024</t>
  </si>
  <si>
    <t>0177025</t>
  </si>
  <si>
    <t>0177026</t>
  </si>
  <si>
    <t>0177027</t>
  </si>
  <si>
    <t>0177035</t>
  </si>
  <si>
    <t>0177040</t>
  </si>
  <si>
    <t>0177041</t>
  </si>
  <si>
    <t>0177043</t>
  </si>
  <si>
    <t>0177045</t>
  </si>
  <si>
    <t>0177046</t>
  </si>
  <si>
    <t>0177047</t>
  </si>
  <si>
    <t>0177049</t>
  </si>
  <si>
    <t>0177050</t>
  </si>
  <si>
    <t>0177051</t>
  </si>
  <si>
    <t>0177053</t>
  </si>
  <si>
    <t>0177054</t>
  </si>
  <si>
    <t>0177055</t>
  </si>
  <si>
    <t>0177057</t>
  </si>
  <si>
    <t>0177059</t>
  </si>
  <si>
    <t>0177060</t>
  </si>
  <si>
    <t>0177061</t>
  </si>
  <si>
    <t>0177063</t>
  </si>
  <si>
    <t>0177064</t>
  </si>
  <si>
    <t>0177065</t>
  </si>
  <si>
    <t>0177067</t>
  </si>
  <si>
    <t>0177068</t>
  </si>
  <si>
    <t>0177069</t>
  </si>
  <si>
    <t>0177070</t>
  </si>
  <si>
    <t>0177071</t>
  </si>
  <si>
    <t>0177301</t>
  </si>
  <si>
    <t>0177302</t>
  </si>
  <si>
    <t>0177305</t>
  </si>
  <si>
    <t>0177306</t>
  </si>
  <si>
    <t>0177307</t>
  </si>
  <si>
    <t>0177308</t>
  </si>
  <si>
    <t>0177318</t>
  </si>
  <si>
    <t>0177340</t>
  </si>
  <si>
    <t>0177343</t>
  </si>
  <si>
    <t>0177345</t>
  </si>
  <si>
    <t>347</t>
  </si>
  <si>
    <t>0177347</t>
  </si>
  <si>
    <t>349</t>
  </si>
  <si>
    <t>0177349</t>
  </si>
  <si>
    <t>0177350</t>
  </si>
  <si>
    <t>0177359</t>
  </si>
  <si>
    <t>361</t>
  </si>
  <si>
    <t>0177361</t>
  </si>
  <si>
    <t>0177362</t>
  </si>
  <si>
    <t>0177363</t>
  </si>
  <si>
    <t>0178</t>
  </si>
  <si>
    <t>BOCAINA</t>
  </si>
  <si>
    <t>0178001</t>
  </si>
  <si>
    <t>0178301</t>
  </si>
  <si>
    <t>0179</t>
  </si>
  <si>
    <t>NOSSA SENHORA APARECIDA II</t>
  </si>
  <si>
    <t>0179009</t>
  </si>
  <si>
    <t>0182</t>
  </si>
  <si>
    <t>SANTA THEREZINHA</t>
  </si>
  <si>
    <t>0182003</t>
  </si>
  <si>
    <t>0182005</t>
  </si>
  <si>
    <t>0182010</t>
  </si>
  <si>
    <t>0182011</t>
  </si>
  <si>
    <t>0182029</t>
  </si>
  <si>
    <t>0182323</t>
  </si>
  <si>
    <t>0182325</t>
  </si>
  <si>
    <t>0182329</t>
  </si>
  <si>
    <t>0183</t>
  </si>
  <si>
    <t>PINDORAMA</t>
  </si>
  <si>
    <t>0183001</t>
  </si>
  <si>
    <t>0183002</t>
  </si>
  <si>
    <t>0183003</t>
  </si>
  <si>
    <t>0184</t>
  </si>
  <si>
    <t>CONCEIÇÃO II</t>
  </si>
  <si>
    <t>0184012</t>
  </si>
  <si>
    <t>0184016</t>
  </si>
  <si>
    <t>0184311</t>
  </si>
  <si>
    <t>0184312</t>
  </si>
  <si>
    <t>0185</t>
  </si>
  <si>
    <t>REGINA</t>
  </si>
  <si>
    <t>0185013</t>
  </si>
  <si>
    <t>0185023</t>
  </si>
  <si>
    <t>0185025</t>
  </si>
  <si>
    <t>0185032</t>
  </si>
  <si>
    <t>0185036</t>
  </si>
  <si>
    <t>0185037</t>
  </si>
  <si>
    <t>0185301</t>
  </si>
  <si>
    <t>0185302</t>
  </si>
  <si>
    <t>0185303</t>
  </si>
  <si>
    <t>0185304</t>
  </si>
  <si>
    <t>0186</t>
  </si>
  <si>
    <t>SÃO JOÃO IV</t>
  </si>
  <si>
    <t>Brasil \ SP \ Guarantã</t>
  </si>
  <si>
    <t>0186020</t>
  </si>
  <si>
    <t>0186021</t>
  </si>
  <si>
    <t>0186022</t>
  </si>
  <si>
    <t>0186023</t>
  </si>
  <si>
    <t>0187</t>
  </si>
  <si>
    <t>PAU D ALHO</t>
  </si>
  <si>
    <t>0187001</t>
  </si>
  <si>
    <t>0187002</t>
  </si>
  <si>
    <t>0187003</t>
  </si>
  <si>
    <t>0187004</t>
  </si>
  <si>
    <t>0187007</t>
  </si>
  <si>
    <t>0188</t>
  </si>
  <si>
    <t>SÃO JOAQUIM</t>
  </si>
  <si>
    <t>0188301</t>
  </si>
  <si>
    <t>0188324</t>
  </si>
  <si>
    <t>0188325</t>
  </si>
  <si>
    <t>0190</t>
  </si>
  <si>
    <t>ANGOLA-KIRONGOZI</t>
  </si>
  <si>
    <t>Brasil \ SP \ Álvaro de Carvalho</t>
  </si>
  <si>
    <t>0190001</t>
  </si>
  <si>
    <t>0190002</t>
  </si>
  <si>
    <t>0190003</t>
  </si>
  <si>
    <t>0190004</t>
  </si>
  <si>
    <t>0190005</t>
  </si>
  <si>
    <t>0190006</t>
  </si>
  <si>
    <t>0190007</t>
  </si>
  <si>
    <t>0190008</t>
  </si>
  <si>
    <t>0190010</t>
  </si>
  <si>
    <t>0190012</t>
  </si>
  <si>
    <t>0190014</t>
  </si>
  <si>
    <t>0190015</t>
  </si>
  <si>
    <t>0190016</t>
  </si>
  <si>
    <t>0190017</t>
  </si>
  <si>
    <t>0190023</t>
  </si>
  <si>
    <t>0190026</t>
  </si>
  <si>
    <t>0190027</t>
  </si>
  <si>
    <t>0190036</t>
  </si>
  <si>
    <t>0190037</t>
  </si>
  <si>
    <t>0190038</t>
  </si>
  <si>
    <t>0190039</t>
  </si>
  <si>
    <t>0190040</t>
  </si>
  <si>
    <t>0190041</t>
  </si>
  <si>
    <t>0190042</t>
  </si>
  <si>
    <t>123-Disponível Próximo Ciclo</t>
  </si>
  <si>
    <t>0190043</t>
  </si>
  <si>
    <t>pab</t>
  </si>
  <si>
    <t>0190047</t>
  </si>
  <si>
    <t>0190050</t>
  </si>
  <si>
    <t>0190056</t>
  </si>
  <si>
    <t>0190061</t>
  </si>
  <si>
    <t>0190063</t>
  </si>
  <si>
    <t>0190066</t>
  </si>
  <si>
    <t>0193</t>
  </si>
  <si>
    <t>SÃO SEBASTIÃO III</t>
  </si>
  <si>
    <t>0193306</t>
  </si>
  <si>
    <t>0195</t>
  </si>
  <si>
    <t>BOA VISTA III</t>
  </si>
  <si>
    <t>Brasil \ SP \ Cafelândia</t>
  </si>
  <si>
    <t>0195303</t>
  </si>
  <si>
    <t>0195304</t>
  </si>
  <si>
    <t>0195307</t>
  </si>
  <si>
    <t>0195308</t>
  </si>
  <si>
    <t>0195310</t>
  </si>
  <si>
    <t>0198</t>
  </si>
  <si>
    <t>MARIA ANGÉLICA</t>
  </si>
  <si>
    <t>0198007</t>
  </si>
  <si>
    <t>0198008</t>
  </si>
  <si>
    <t>0198009</t>
  </si>
  <si>
    <t>0198010</t>
  </si>
  <si>
    <t>0198310</t>
  </si>
  <si>
    <t>0198313</t>
  </si>
  <si>
    <t>0198314</t>
  </si>
  <si>
    <t>0198316</t>
  </si>
  <si>
    <t>0198318</t>
  </si>
  <si>
    <t>0199</t>
  </si>
  <si>
    <t>BOA ESPERANÇA III</t>
  </si>
  <si>
    <t>0199307</t>
  </si>
  <si>
    <t>0201</t>
  </si>
  <si>
    <t>NOSSA SENHORA APARECIDA III</t>
  </si>
  <si>
    <t>0201003</t>
  </si>
  <si>
    <t>0201021</t>
  </si>
  <si>
    <t>0201023</t>
  </si>
  <si>
    <t>0201305</t>
  </si>
  <si>
    <t>0201308</t>
  </si>
  <si>
    <t>0201309</t>
  </si>
  <si>
    <t>0201319</t>
  </si>
  <si>
    <t>0201320</t>
  </si>
  <si>
    <t>0201321</t>
  </si>
  <si>
    <t>0201322</t>
  </si>
  <si>
    <t>0201324</t>
  </si>
  <si>
    <t>0201327</t>
  </si>
  <si>
    <t>328</t>
  </si>
  <si>
    <t>0201328</t>
  </si>
  <si>
    <t>0201330</t>
  </si>
  <si>
    <t>336</t>
  </si>
  <si>
    <t>0201336</t>
  </si>
  <si>
    <t>338</t>
  </si>
  <si>
    <t>0201338</t>
  </si>
  <si>
    <t>0202</t>
  </si>
  <si>
    <t>DOS ORIXÁS</t>
  </si>
  <si>
    <t>0202001</t>
  </si>
  <si>
    <t>0202004</t>
  </si>
  <si>
    <t>0202010</t>
  </si>
  <si>
    <t>0202013</t>
  </si>
  <si>
    <t>0202024</t>
  </si>
  <si>
    <t>0202303</t>
  </si>
  <si>
    <t>0202306</t>
  </si>
  <si>
    <t>0202307</t>
  </si>
  <si>
    <t>0202314</t>
  </si>
  <si>
    <t>0202315</t>
  </si>
  <si>
    <t>0202320</t>
  </si>
  <si>
    <t>0202322</t>
  </si>
  <si>
    <t>0203</t>
  </si>
  <si>
    <t>SANTA HELENA II</t>
  </si>
  <si>
    <t>0203307</t>
  </si>
  <si>
    <t>0204</t>
  </si>
  <si>
    <t>DUAS PONTES</t>
  </si>
  <si>
    <t>Brasil \ SP \ Santa Cruz do Rio Pardo</t>
  </si>
  <si>
    <t>0204035</t>
  </si>
  <si>
    <t>0207</t>
  </si>
  <si>
    <t>SANTA MARIA DO CAMBARÁ</t>
  </si>
  <si>
    <t>Brasil \ SP \ Guaimbê</t>
  </si>
  <si>
    <t>0207308</t>
  </si>
  <si>
    <t>0207309</t>
  </si>
  <si>
    <t>0209</t>
  </si>
  <si>
    <t>BOM JESUS</t>
  </si>
  <si>
    <t>0209009</t>
  </si>
  <si>
    <t>0209010</t>
  </si>
  <si>
    <t>0209015</t>
  </si>
  <si>
    <t>0209301</t>
  </si>
  <si>
    <t>0209308</t>
  </si>
  <si>
    <t>0209317</t>
  </si>
  <si>
    <t>0210</t>
  </si>
  <si>
    <t>SANTA GENOVEVA</t>
  </si>
  <si>
    <t>0210303</t>
  </si>
  <si>
    <t>0212</t>
  </si>
  <si>
    <t>CONQUISTA</t>
  </si>
  <si>
    <t>0212001</t>
  </si>
  <si>
    <t>0213</t>
  </si>
  <si>
    <t>ÁGUA DAS PEDRAS II</t>
  </si>
  <si>
    <t>0213001</t>
  </si>
  <si>
    <t>0217</t>
  </si>
  <si>
    <t>SARANDI</t>
  </si>
  <si>
    <t>0217001</t>
  </si>
  <si>
    <t>0217002</t>
  </si>
  <si>
    <t>0217003</t>
  </si>
  <si>
    <t>0217004</t>
  </si>
  <si>
    <t>0217005</t>
  </si>
  <si>
    <t>0217006</t>
  </si>
  <si>
    <t>0217007</t>
  </si>
  <si>
    <t>0217008</t>
  </si>
  <si>
    <t>0217009</t>
  </si>
  <si>
    <t>0217010</t>
  </si>
  <si>
    <t>0217011</t>
  </si>
  <si>
    <t>0218</t>
  </si>
  <si>
    <t>INDEPENDÊNCIA</t>
  </si>
  <si>
    <t>0218001</t>
  </si>
  <si>
    <t>0218010</t>
  </si>
  <si>
    <t>0218012</t>
  </si>
  <si>
    <t>0218016</t>
  </si>
  <si>
    <t>0218022</t>
  </si>
  <si>
    <t>0218323</t>
  </si>
  <si>
    <t>0224</t>
  </si>
  <si>
    <t>SANTA HELENA III</t>
  </si>
  <si>
    <t>Brasil \ SP \ Júlio Mesquita</t>
  </si>
  <si>
    <t>0224007</t>
  </si>
  <si>
    <t>0224305</t>
  </si>
  <si>
    <t>0224306</t>
  </si>
  <si>
    <t>0224307</t>
  </si>
  <si>
    <t>0224308</t>
  </si>
  <si>
    <t>0224311</t>
  </si>
  <si>
    <t>0225</t>
  </si>
  <si>
    <t>SANTA INEZ</t>
  </si>
  <si>
    <t>0225004</t>
  </si>
  <si>
    <t>0225005</t>
  </si>
  <si>
    <t>0225014</t>
  </si>
  <si>
    <t>0225015</t>
  </si>
  <si>
    <t>0225016</t>
  </si>
  <si>
    <t>0225017</t>
  </si>
  <si>
    <t>Brasil \ SP \ Garça</t>
  </si>
  <si>
    <t>0225020</t>
  </si>
  <si>
    <t>0225304</t>
  </si>
  <si>
    <t>0225311</t>
  </si>
  <si>
    <t>0225314</t>
  </si>
  <si>
    <t>0225315</t>
  </si>
  <si>
    <t>0226</t>
  </si>
  <si>
    <t>MIYADA</t>
  </si>
  <si>
    <t>Brasil \ SP \ Marília</t>
  </si>
  <si>
    <t>0226004</t>
  </si>
  <si>
    <t>0226007</t>
  </si>
  <si>
    <t>0226008</t>
  </si>
  <si>
    <t>0226010</t>
  </si>
  <si>
    <t>0226307</t>
  </si>
  <si>
    <t>0229</t>
  </si>
  <si>
    <t>URUPÊS</t>
  </si>
  <si>
    <t>0229001</t>
  </si>
  <si>
    <t>0229002</t>
  </si>
  <si>
    <t>0229003</t>
  </si>
  <si>
    <t>0229004</t>
  </si>
  <si>
    <t>0229006</t>
  </si>
  <si>
    <t>0229008</t>
  </si>
  <si>
    <t>0229009</t>
  </si>
  <si>
    <t>0229010</t>
  </si>
  <si>
    <t>0229011</t>
  </si>
  <si>
    <t>0229017</t>
  </si>
  <si>
    <t>0229018</t>
  </si>
  <si>
    <t>0229019</t>
  </si>
  <si>
    <t>0229020</t>
  </si>
  <si>
    <t>0229021</t>
  </si>
  <si>
    <t>0229022</t>
  </si>
  <si>
    <t>0229024</t>
  </si>
  <si>
    <t>0229025</t>
  </si>
  <si>
    <t>0229028</t>
  </si>
  <si>
    <t>0229029</t>
  </si>
  <si>
    <t>0229030</t>
  </si>
  <si>
    <t>0229301</t>
  </si>
  <si>
    <t>0229302</t>
  </si>
  <si>
    <t>0229304</t>
  </si>
  <si>
    <t>0229305</t>
  </si>
  <si>
    <t>0229306</t>
  </si>
  <si>
    <t>0229307</t>
  </si>
  <si>
    <t>0229308</t>
  </si>
  <si>
    <t>0229309</t>
  </si>
  <si>
    <t>0229310</t>
  </si>
  <si>
    <t>0229311</t>
  </si>
  <si>
    <t>0229312</t>
  </si>
  <si>
    <t>0229313</t>
  </si>
  <si>
    <t>0229314</t>
  </si>
  <si>
    <t>0229315</t>
  </si>
  <si>
    <t>0229316</t>
  </si>
  <si>
    <t>0229317</t>
  </si>
  <si>
    <t>0229319</t>
  </si>
  <si>
    <t>0229320</t>
  </si>
  <si>
    <t>0229321</t>
  </si>
  <si>
    <t>0229322</t>
  </si>
  <si>
    <t>0229323</t>
  </si>
  <si>
    <t>0229324</t>
  </si>
  <si>
    <t>0229325</t>
  </si>
  <si>
    <t>0231</t>
  </si>
  <si>
    <t>RIO FEIO</t>
  </si>
  <si>
    <t>0231003</t>
  </si>
  <si>
    <t>0231011</t>
  </si>
  <si>
    <t>0231012</t>
  </si>
  <si>
    <t>0231013</t>
  </si>
  <si>
    <t>0231014</t>
  </si>
  <si>
    <t>0231015</t>
  </si>
  <si>
    <t>0231016</t>
  </si>
  <si>
    <t>0231018</t>
  </si>
  <si>
    <t>0231019</t>
  </si>
  <si>
    <t>0231020</t>
  </si>
  <si>
    <t>0231021</t>
  </si>
  <si>
    <t>0231023</t>
  </si>
  <si>
    <t>0231024</t>
  </si>
  <si>
    <t>0231025</t>
  </si>
  <si>
    <t>0231026</t>
  </si>
  <si>
    <t>0231027</t>
  </si>
  <si>
    <t>0231028</t>
  </si>
  <si>
    <t>0231029</t>
  </si>
  <si>
    <t>0231030</t>
  </si>
  <si>
    <t>0231035</t>
  </si>
  <si>
    <t>0231315</t>
  </si>
  <si>
    <t>0231319</t>
  </si>
  <si>
    <t>0231329</t>
  </si>
  <si>
    <t>0231330</t>
  </si>
  <si>
    <t>0232</t>
  </si>
  <si>
    <t>SÃO JUDAS TADEU DO INHEMA</t>
  </si>
  <si>
    <t>0232006</t>
  </si>
  <si>
    <t>0232007</t>
  </si>
  <si>
    <t>0232008</t>
  </si>
  <si>
    <t>0232009</t>
  </si>
  <si>
    <t>0232020</t>
  </si>
  <si>
    <t>0232021</t>
  </si>
  <si>
    <t>0232023</t>
  </si>
  <si>
    <t>0232026</t>
  </si>
  <si>
    <t>0232027</t>
  </si>
  <si>
    <t>0232028</t>
  </si>
  <si>
    <t>0232029</t>
  </si>
  <si>
    <t>0232030</t>
  </si>
  <si>
    <t>0232031</t>
  </si>
  <si>
    <t>0232032</t>
  </si>
  <si>
    <t>0232033</t>
  </si>
  <si>
    <t>0232321</t>
  </si>
  <si>
    <t>0232323</t>
  </si>
  <si>
    <t>0235</t>
  </si>
  <si>
    <t>SÃO MIGUEL</t>
  </si>
  <si>
    <t>0235007</t>
  </si>
  <si>
    <t>0238</t>
  </si>
  <si>
    <t>SANTA SILVIA</t>
  </si>
  <si>
    <t>0238005</t>
  </si>
  <si>
    <t>0238007</t>
  </si>
  <si>
    <t>0238009</t>
  </si>
  <si>
    <t>0238010</t>
  </si>
  <si>
    <t>0238013</t>
  </si>
  <si>
    <t>0238014</t>
  </si>
  <si>
    <t>0238015</t>
  </si>
  <si>
    <t>0238019</t>
  </si>
  <si>
    <t>0238020</t>
  </si>
  <si>
    <t>0238022</t>
  </si>
  <si>
    <t>0238025</t>
  </si>
  <si>
    <t>0238026</t>
  </si>
  <si>
    <t>0238027</t>
  </si>
  <si>
    <t>0238028</t>
  </si>
  <si>
    <t>0238032</t>
  </si>
  <si>
    <t>0238033</t>
  </si>
  <si>
    <t>0238034</t>
  </si>
  <si>
    <t>0238039</t>
  </si>
  <si>
    <t>0238052</t>
  </si>
  <si>
    <t>0238054</t>
  </si>
  <si>
    <t>0238056</t>
  </si>
  <si>
    <t>0238068</t>
  </si>
  <si>
    <t>080</t>
  </si>
  <si>
    <t>112-Plantio em área de recuo</t>
  </si>
  <si>
    <t>0238080</t>
  </si>
  <si>
    <t>081</t>
  </si>
  <si>
    <t>0238081</t>
  </si>
  <si>
    <t>082</t>
  </si>
  <si>
    <t>0238082</t>
  </si>
  <si>
    <t>083</t>
  </si>
  <si>
    <t>0238083</t>
  </si>
  <si>
    <t>084</t>
  </si>
  <si>
    <t>0238084</t>
  </si>
  <si>
    <t>0238311</t>
  </si>
  <si>
    <t>0238314</t>
  </si>
  <si>
    <t>0238326</t>
  </si>
  <si>
    <t>0238372</t>
  </si>
  <si>
    <t>0241</t>
  </si>
  <si>
    <t>MATÃO II</t>
  </si>
  <si>
    <t>0241010</t>
  </si>
  <si>
    <t>0241011</t>
  </si>
  <si>
    <t>0241012</t>
  </si>
  <si>
    <t>0241023</t>
  </si>
  <si>
    <t>0245</t>
  </si>
  <si>
    <t>SÃO PAULO</t>
  </si>
  <si>
    <t>0245001</t>
  </si>
  <si>
    <t>0245002</t>
  </si>
  <si>
    <t>0245003</t>
  </si>
  <si>
    <t>0245005</t>
  </si>
  <si>
    <t>0245006</t>
  </si>
  <si>
    <t>0245007</t>
  </si>
  <si>
    <t>Brasil \ SP \ Fernão</t>
  </si>
  <si>
    <t>0245008</t>
  </si>
  <si>
    <t>0245009</t>
  </si>
  <si>
    <t>0245010</t>
  </si>
  <si>
    <t>0245011</t>
  </si>
  <si>
    <t>0245012</t>
  </si>
  <si>
    <t>0245013</t>
  </si>
  <si>
    <t>0245014</t>
  </si>
  <si>
    <t>0245015</t>
  </si>
  <si>
    <t>0245017</t>
  </si>
  <si>
    <t>0245018</t>
  </si>
  <si>
    <t>0245019</t>
  </si>
  <si>
    <t>0245020</t>
  </si>
  <si>
    <t>0245021</t>
  </si>
  <si>
    <t>0245022</t>
  </si>
  <si>
    <t>0245026</t>
  </si>
  <si>
    <t>0245052</t>
  </si>
  <si>
    <t>0245058</t>
  </si>
  <si>
    <t>0245059</t>
  </si>
  <si>
    <t>0245060</t>
  </si>
  <si>
    <t>0245061</t>
  </si>
  <si>
    <t>0245062</t>
  </si>
  <si>
    <t>0245063</t>
  </si>
  <si>
    <t>0245069</t>
  </si>
  <si>
    <t>074</t>
  </si>
  <si>
    <t>0245074</t>
  </si>
  <si>
    <t>0245075</t>
  </si>
  <si>
    <t>089</t>
  </si>
  <si>
    <t>0245089</t>
  </si>
  <si>
    <t>0247</t>
  </si>
  <si>
    <t>DOIS MENINOS</t>
  </si>
  <si>
    <t>0247001</t>
  </si>
  <si>
    <t>0247002</t>
  </si>
  <si>
    <t>0247008</t>
  </si>
  <si>
    <t>0247013</t>
  </si>
  <si>
    <t>0247015</t>
  </si>
  <si>
    <t>0248</t>
  </si>
  <si>
    <t>PARAÍSO IV</t>
  </si>
  <si>
    <t>0248007</t>
  </si>
  <si>
    <t>0248008</t>
  </si>
  <si>
    <t>0250</t>
  </si>
  <si>
    <t>SANTA LUZIA II</t>
  </si>
  <si>
    <t>0250001</t>
  </si>
  <si>
    <t>0250002</t>
  </si>
  <si>
    <t>0250004</t>
  </si>
  <si>
    <t>0250005</t>
  </si>
  <si>
    <t>0250006</t>
  </si>
  <si>
    <t>0250008</t>
  </si>
  <si>
    <t>0256</t>
  </si>
  <si>
    <t>SÃO FRANCISCO PACHECO</t>
  </si>
  <si>
    <t>0256004</t>
  </si>
  <si>
    <t>0260</t>
  </si>
  <si>
    <t>REFLEM</t>
  </si>
  <si>
    <t>0260055</t>
  </si>
  <si>
    <t>0262</t>
  </si>
  <si>
    <t>JEQUITIBÁ BRANCO</t>
  </si>
  <si>
    <t>0262025</t>
  </si>
  <si>
    <t>0264</t>
  </si>
  <si>
    <t>MADRE CLÉLIA</t>
  </si>
  <si>
    <t>0264001</t>
  </si>
  <si>
    <t>0264004</t>
  </si>
  <si>
    <t>0264005</t>
  </si>
  <si>
    <t>0264006</t>
  </si>
  <si>
    <t>0264008</t>
  </si>
  <si>
    <t>0264009</t>
  </si>
  <si>
    <t>0264010</t>
  </si>
  <si>
    <t>0264012</t>
  </si>
  <si>
    <t>0264013</t>
  </si>
  <si>
    <t>0264015</t>
  </si>
  <si>
    <t>0264016</t>
  </si>
  <si>
    <t>0264017</t>
  </si>
  <si>
    <t>0264018</t>
  </si>
  <si>
    <t>0264019</t>
  </si>
  <si>
    <t>0264020</t>
  </si>
  <si>
    <t>0264021</t>
  </si>
  <si>
    <t>0264022</t>
  </si>
  <si>
    <t>0264024</t>
  </si>
  <si>
    <t>0264025</t>
  </si>
  <si>
    <t>0264026</t>
  </si>
  <si>
    <t>0264027</t>
  </si>
  <si>
    <t>0264028</t>
  </si>
  <si>
    <t>0264029</t>
  </si>
  <si>
    <t>0264030</t>
  </si>
  <si>
    <t>0264031</t>
  </si>
  <si>
    <t>0264032</t>
  </si>
  <si>
    <t>0264033</t>
  </si>
  <si>
    <t>0265</t>
  </si>
  <si>
    <t>ITAMARATI</t>
  </si>
  <si>
    <t>0265047</t>
  </si>
  <si>
    <t>0265048</t>
  </si>
  <si>
    <t>0266</t>
  </si>
  <si>
    <t>CABREÚVA II</t>
  </si>
  <si>
    <t>0266047</t>
  </si>
  <si>
    <t>0266048</t>
  </si>
  <si>
    <t>0268</t>
  </si>
  <si>
    <t>MONTE LÍBANO I</t>
  </si>
  <si>
    <t>0268030</t>
  </si>
  <si>
    <t>0268031</t>
  </si>
  <si>
    <t>0268032</t>
  </si>
  <si>
    <t>0269</t>
  </si>
  <si>
    <t>MONTE LÍBANO II</t>
  </si>
  <si>
    <t>0269041</t>
  </si>
  <si>
    <t>0269043</t>
  </si>
  <si>
    <t>0270</t>
  </si>
  <si>
    <t>SERRINHA</t>
  </si>
  <si>
    <t>0270030</t>
  </si>
  <si>
    <t>0270034</t>
  </si>
  <si>
    <t>0272</t>
  </si>
  <si>
    <t>RIO BRILHANTE</t>
  </si>
  <si>
    <t>Brasil \ SP \ Torrinha</t>
  </si>
  <si>
    <t>0272001</t>
  </si>
  <si>
    <t>JFI DOURADO</t>
  </si>
  <si>
    <t>MIGRAR</t>
  </si>
  <si>
    <t>0272002</t>
  </si>
  <si>
    <t>0272003</t>
  </si>
  <si>
    <t>0272005</t>
  </si>
  <si>
    <t>0272006</t>
  </si>
  <si>
    <t>0272007</t>
  </si>
  <si>
    <t>0272008</t>
  </si>
  <si>
    <t>0272009</t>
  </si>
  <si>
    <t>0272010</t>
  </si>
  <si>
    <t>0272012</t>
  </si>
  <si>
    <t>0272015</t>
  </si>
  <si>
    <t>0272016</t>
  </si>
  <si>
    <t>0272017</t>
  </si>
  <si>
    <t>0272018</t>
  </si>
  <si>
    <t>0272021</t>
  </si>
  <si>
    <t>0272023</t>
  </si>
  <si>
    <t>0272311</t>
  </si>
  <si>
    <t>0272312</t>
  </si>
  <si>
    <t>0273</t>
  </si>
  <si>
    <t>SANTA AMÉLIA</t>
  </si>
  <si>
    <t>0273100</t>
  </si>
  <si>
    <t>0274</t>
  </si>
  <si>
    <t>BOA VISTA IV</t>
  </si>
  <si>
    <t>0274002</t>
  </si>
  <si>
    <t>0274003</t>
  </si>
  <si>
    <t>0274004</t>
  </si>
  <si>
    <t>0274005</t>
  </si>
  <si>
    <t>0274006</t>
  </si>
  <si>
    <t>0274007</t>
  </si>
  <si>
    <t>0274008</t>
  </si>
  <si>
    <t>0276</t>
  </si>
  <si>
    <t>SANTA ALICE</t>
  </si>
  <si>
    <t>0276003</t>
  </si>
  <si>
    <t>0276004</t>
  </si>
  <si>
    <t>0276005</t>
  </si>
  <si>
    <t>0276006</t>
  </si>
  <si>
    <t>0276007</t>
  </si>
  <si>
    <t>0276008</t>
  </si>
  <si>
    <t>0279</t>
  </si>
  <si>
    <t>SANTA RITA III</t>
  </si>
  <si>
    <t>0279015</t>
  </si>
  <si>
    <t>0279016</t>
  </si>
  <si>
    <t>0279017</t>
  </si>
  <si>
    <t>0280</t>
  </si>
  <si>
    <t>PARAGUASSU</t>
  </si>
  <si>
    <t>0280001</t>
  </si>
  <si>
    <t>0280002</t>
  </si>
  <si>
    <t>0280003</t>
  </si>
  <si>
    <t>0280004</t>
  </si>
  <si>
    <t>0280006</t>
  </si>
  <si>
    <t>0280009</t>
  </si>
  <si>
    <t>0280010</t>
  </si>
  <si>
    <t>0280011</t>
  </si>
  <si>
    <t>0280012</t>
  </si>
  <si>
    <t>0281</t>
  </si>
  <si>
    <t>SÃO SEBASTIÃO IV</t>
  </si>
  <si>
    <t>0281013</t>
  </si>
  <si>
    <t>0281015</t>
  </si>
  <si>
    <t>0281018</t>
  </si>
  <si>
    <t>0283</t>
  </si>
  <si>
    <t>SANTA LUZIA DO BRUMADO</t>
  </si>
  <si>
    <t>Brasil \ SP \ Lupércio</t>
  </si>
  <si>
    <t>0283001</t>
  </si>
  <si>
    <t>0283002</t>
  </si>
  <si>
    <t>0283003</t>
  </si>
  <si>
    <t>0283004</t>
  </si>
  <si>
    <t>0283005</t>
  </si>
  <si>
    <t>0283006</t>
  </si>
  <si>
    <t>0283007</t>
  </si>
  <si>
    <t>0283008</t>
  </si>
  <si>
    <t>0283009</t>
  </si>
  <si>
    <t>0283010</t>
  </si>
  <si>
    <t>0283012</t>
  </si>
  <si>
    <t>0283013</t>
  </si>
  <si>
    <t>0284</t>
  </si>
  <si>
    <t>SÃO MANOEL II</t>
  </si>
  <si>
    <t>0284014</t>
  </si>
  <si>
    <t>0284020</t>
  </si>
  <si>
    <t>0285</t>
  </si>
  <si>
    <t>CACHOEIRINHA II</t>
  </si>
  <si>
    <t>0285009</t>
  </si>
  <si>
    <t>0285010</t>
  </si>
  <si>
    <t>0285011</t>
  </si>
  <si>
    <t>0285013</t>
  </si>
  <si>
    <t>0285016</t>
  </si>
  <si>
    <t>0285020</t>
  </si>
  <si>
    <t>0285021</t>
  </si>
  <si>
    <t>0285022</t>
  </si>
  <si>
    <t>0285023</t>
  </si>
  <si>
    <t>0285026</t>
  </si>
  <si>
    <t>0285301</t>
  </si>
  <si>
    <t>0285302</t>
  </si>
  <si>
    <t>0285304</t>
  </si>
  <si>
    <t>0285306</t>
  </si>
  <si>
    <t>0285308</t>
  </si>
  <si>
    <t>0285309</t>
  </si>
  <si>
    <t>0285313</t>
  </si>
  <si>
    <t>0285314</t>
  </si>
  <si>
    <t>0286</t>
  </si>
  <si>
    <t>LIBERDADE III</t>
  </si>
  <si>
    <t>0286010</t>
  </si>
  <si>
    <t>0287</t>
  </si>
  <si>
    <t>VAL DE PALMAS I</t>
  </si>
  <si>
    <t>0287001</t>
  </si>
  <si>
    <t>0287002</t>
  </si>
  <si>
    <t>0287006</t>
  </si>
  <si>
    <t>0288</t>
  </si>
  <si>
    <t>VAL DE PALMAS II</t>
  </si>
  <si>
    <t>0288002</t>
  </si>
  <si>
    <t>0288003</t>
  </si>
  <si>
    <t>0288005</t>
  </si>
  <si>
    <t>0288008</t>
  </si>
  <si>
    <t>0288009</t>
  </si>
  <si>
    <t>0288010</t>
  </si>
  <si>
    <t>0289</t>
  </si>
  <si>
    <t>PRIMAVERA</t>
  </si>
  <si>
    <t>0289006</t>
  </si>
  <si>
    <t>0289015</t>
  </si>
  <si>
    <t>0289019</t>
  </si>
  <si>
    <t>0289022</t>
  </si>
  <si>
    <t>0289024</t>
  </si>
  <si>
    <t>0289025</t>
  </si>
  <si>
    <t>0289026</t>
  </si>
  <si>
    <t>0289027</t>
  </si>
  <si>
    <t>0289028</t>
  </si>
  <si>
    <t>0289029</t>
  </si>
  <si>
    <t>0289030</t>
  </si>
  <si>
    <t>0289031</t>
  </si>
  <si>
    <t>0290</t>
  </si>
  <si>
    <t>ALAMBARI II</t>
  </si>
  <si>
    <t>Brasil \ SP \ Anhembi</t>
  </si>
  <si>
    <t>0290001</t>
  </si>
  <si>
    <t>0290002</t>
  </si>
  <si>
    <t>0290003</t>
  </si>
  <si>
    <t>0290004</t>
  </si>
  <si>
    <t>0290011</t>
  </si>
  <si>
    <t>0290014</t>
  </si>
  <si>
    <t>0290015</t>
  </si>
  <si>
    <t>0290016</t>
  </si>
  <si>
    <t>0290017</t>
  </si>
  <si>
    <t>0290018</t>
  </si>
  <si>
    <t>0290019</t>
  </si>
  <si>
    <t>0290020</t>
  </si>
  <si>
    <t>0290021</t>
  </si>
  <si>
    <t>0290022</t>
  </si>
  <si>
    <t>0290023</t>
  </si>
  <si>
    <t>0290024</t>
  </si>
  <si>
    <t>0290025</t>
  </si>
  <si>
    <t>0290026</t>
  </si>
  <si>
    <t>0290027</t>
  </si>
  <si>
    <t>0290028</t>
  </si>
  <si>
    <t>0290029</t>
  </si>
  <si>
    <t>0291</t>
  </si>
  <si>
    <t>CONQUISTA II</t>
  </si>
  <si>
    <t>0291029</t>
  </si>
  <si>
    <t>0291310</t>
  </si>
  <si>
    <t>0292</t>
  </si>
  <si>
    <t>SÃO JOÃO DO RIO DO PEIXE</t>
  </si>
  <si>
    <t>0292013</t>
  </si>
  <si>
    <t>0292027</t>
  </si>
  <si>
    <t>0292303</t>
  </si>
  <si>
    <t>0292304</t>
  </si>
  <si>
    <t>0292310</t>
  </si>
  <si>
    <t>0292900</t>
  </si>
  <si>
    <t>0293</t>
  </si>
  <si>
    <t>JACUTINGA II</t>
  </si>
  <si>
    <t>0293001</t>
  </si>
  <si>
    <t>0293004</t>
  </si>
  <si>
    <t>0294</t>
  </si>
  <si>
    <t>TIBIRIÇA</t>
  </si>
  <si>
    <t>0294047</t>
  </si>
  <si>
    <t>0294060</t>
  </si>
  <si>
    <t>0294065</t>
  </si>
  <si>
    <t>0296</t>
  </si>
  <si>
    <t>SANTO ANTÔNIO VI</t>
  </si>
  <si>
    <t>0296012</t>
  </si>
  <si>
    <t>0298</t>
  </si>
  <si>
    <t>MONJOLÃO</t>
  </si>
  <si>
    <t>Brasil \ SP \ Bofete</t>
  </si>
  <si>
    <t>0298001</t>
  </si>
  <si>
    <t>JFI CAPÃO BONITO</t>
  </si>
  <si>
    <t>RA</t>
  </si>
  <si>
    <t>0298002</t>
  </si>
  <si>
    <t>0298003</t>
  </si>
  <si>
    <t>Adiantado para substituir as áreas que o preparo não conseguiu entrar (chuva)</t>
  </si>
  <si>
    <t>0298004</t>
  </si>
  <si>
    <t>0298005</t>
  </si>
  <si>
    <t>0298006</t>
  </si>
  <si>
    <t>0298007</t>
  </si>
  <si>
    <t>0298008</t>
  </si>
  <si>
    <t>0298009</t>
  </si>
  <si>
    <t>RA FLORESTAL</t>
  </si>
  <si>
    <t>0298010</t>
  </si>
  <si>
    <t>0298011</t>
  </si>
  <si>
    <t>0298012</t>
  </si>
  <si>
    <t>0298013</t>
  </si>
  <si>
    <t>0298014</t>
  </si>
  <si>
    <t>0298015</t>
  </si>
  <si>
    <t>0298016</t>
  </si>
  <si>
    <t>0298018</t>
  </si>
  <si>
    <t>0298019</t>
  </si>
  <si>
    <t>0298020</t>
  </si>
  <si>
    <t>0298021</t>
  </si>
  <si>
    <t>0298022</t>
  </si>
  <si>
    <t>0298024</t>
  </si>
  <si>
    <t>0298025</t>
  </si>
  <si>
    <t>0298026</t>
  </si>
  <si>
    <t>0298027</t>
  </si>
  <si>
    <t>0298028</t>
  </si>
  <si>
    <t>0298029</t>
  </si>
  <si>
    <t>0298030</t>
  </si>
  <si>
    <t>0298031</t>
  </si>
  <si>
    <t>0298032</t>
  </si>
  <si>
    <t>0298033</t>
  </si>
  <si>
    <t>0298035</t>
  </si>
  <si>
    <t>0298036</t>
  </si>
  <si>
    <t>0298037</t>
  </si>
  <si>
    <t>0298038</t>
  </si>
  <si>
    <t>0298039</t>
  </si>
  <si>
    <t>0298040</t>
  </si>
  <si>
    <t>0298041</t>
  </si>
  <si>
    <t>0298042</t>
  </si>
  <si>
    <t>0298043</t>
  </si>
  <si>
    <t>0298044</t>
  </si>
  <si>
    <t>0298045</t>
  </si>
  <si>
    <t>0298046</t>
  </si>
  <si>
    <t>0298047</t>
  </si>
  <si>
    <t>0298048</t>
  </si>
  <si>
    <t>0298049</t>
  </si>
  <si>
    <t>0298050</t>
  </si>
  <si>
    <t>0298051</t>
  </si>
  <si>
    <t>0298058</t>
  </si>
  <si>
    <t>0298060</t>
  </si>
  <si>
    <t>0298061</t>
  </si>
  <si>
    <t>0298062</t>
  </si>
  <si>
    <t>0298063</t>
  </si>
  <si>
    <t>0298064</t>
  </si>
  <si>
    <t>0298065</t>
  </si>
  <si>
    <t>0298066</t>
  </si>
  <si>
    <t>0298067</t>
  </si>
  <si>
    <t>0298100</t>
  </si>
  <si>
    <t>0299</t>
  </si>
  <si>
    <t>SÃO MANOEL III</t>
  </si>
  <si>
    <t>0299002</t>
  </si>
  <si>
    <t>0299003</t>
  </si>
  <si>
    <t>0299004</t>
  </si>
  <si>
    <t>0299009</t>
  </si>
  <si>
    <t>0299010</t>
  </si>
  <si>
    <t>0299011</t>
  </si>
  <si>
    <t>0299012</t>
  </si>
  <si>
    <t>0299013</t>
  </si>
  <si>
    <t>0299014</t>
  </si>
  <si>
    <t>0299018</t>
  </si>
  <si>
    <t>0299019</t>
  </si>
  <si>
    <t>0299026</t>
  </si>
  <si>
    <t>0301</t>
  </si>
  <si>
    <t>VAL DE PALMAS III</t>
  </si>
  <si>
    <t>0301001</t>
  </si>
  <si>
    <t>0301002</t>
  </si>
  <si>
    <t>0301003</t>
  </si>
  <si>
    <t>0301005</t>
  </si>
  <si>
    <t>0302</t>
  </si>
  <si>
    <t>MASSAPÊ</t>
  </si>
  <si>
    <t>0302045</t>
  </si>
  <si>
    <t>0302067</t>
  </si>
  <si>
    <t>0302068</t>
  </si>
  <si>
    <t>0302069</t>
  </si>
  <si>
    <t>072</t>
  </si>
  <si>
    <t>0302072</t>
  </si>
  <si>
    <t>0302073</t>
  </si>
  <si>
    <t>0302074</t>
  </si>
  <si>
    <t>0302075</t>
  </si>
  <si>
    <t>076</t>
  </si>
  <si>
    <t>0302076</t>
  </si>
  <si>
    <t>077</t>
  </si>
  <si>
    <t>0302077</t>
  </si>
  <si>
    <t>0302321</t>
  </si>
  <si>
    <t>0302323</t>
  </si>
  <si>
    <t>0302326</t>
  </si>
  <si>
    <t>0302328</t>
  </si>
  <si>
    <t>0302346</t>
  </si>
  <si>
    <t>Brasil \ SP \ Ocauçu</t>
  </si>
  <si>
    <t>0302351</t>
  </si>
  <si>
    <t>0302353</t>
  </si>
  <si>
    <t>0302354</t>
  </si>
  <si>
    <t>0305</t>
  </si>
  <si>
    <t>SÃO JOÃO VI</t>
  </si>
  <si>
    <t>0305015</t>
  </si>
  <si>
    <t>0307</t>
  </si>
  <si>
    <t>SÃO JOÃO DO BELMONT</t>
  </si>
  <si>
    <t>0307006</t>
  </si>
  <si>
    <t>0307010</t>
  </si>
  <si>
    <t>0307014</t>
  </si>
  <si>
    <t>0307016</t>
  </si>
  <si>
    <t>0307017</t>
  </si>
  <si>
    <t>0308</t>
  </si>
  <si>
    <t>ÁGUA BRANCA II</t>
  </si>
  <si>
    <t>0308004</t>
  </si>
  <si>
    <t>0308007</t>
  </si>
  <si>
    <t>0308008</t>
  </si>
  <si>
    <t>0308009</t>
  </si>
  <si>
    <t>0308010</t>
  </si>
  <si>
    <t>0308011</t>
  </si>
  <si>
    <t>0308012</t>
  </si>
  <si>
    <t>0308015</t>
  </si>
  <si>
    <t>0308016</t>
  </si>
  <si>
    <t>0308017</t>
  </si>
  <si>
    <t>0308018</t>
  </si>
  <si>
    <t>0308020</t>
  </si>
  <si>
    <t>0308021</t>
  </si>
  <si>
    <t>0308022</t>
  </si>
  <si>
    <t>0308023</t>
  </si>
  <si>
    <t>0308024</t>
  </si>
  <si>
    <t>0308025</t>
  </si>
  <si>
    <t>0308026</t>
  </si>
  <si>
    <t>0308027</t>
  </si>
  <si>
    <t>0308032</t>
  </si>
  <si>
    <t>0308035</t>
  </si>
  <si>
    <t>0308322</t>
  </si>
  <si>
    <t>0309</t>
  </si>
  <si>
    <t>BOA ESPERANÇA V</t>
  </si>
  <si>
    <t>0309001</t>
  </si>
  <si>
    <t>0309002</t>
  </si>
  <si>
    <t>0309003</t>
  </si>
  <si>
    <t>0309004</t>
  </si>
  <si>
    <t>0309005</t>
  </si>
  <si>
    <t>0309006</t>
  </si>
  <si>
    <t>Brasil \ SP \ Vera Cruz</t>
  </si>
  <si>
    <t>0309007</t>
  </si>
  <si>
    <t>0309008</t>
  </si>
  <si>
    <t>0309009</t>
  </si>
  <si>
    <t>0309010</t>
  </si>
  <si>
    <t>0309011</t>
  </si>
  <si>
    <t>0309012</t>
  </si>
  <si>
    <t>0309013</t>
  </si>
  <si>
    <t>0309015</t>
  </si>
  <si>
    <t>0309016</t>
  </si>
  <si>
    <t>0309017</t>
  </si>
  <si>
    <t>0309020</t>
  </si>
  <si>
    <t>0310</t>
  </si>
  <si>
    <t>SÃO CRISTÓVÃO</t>
  </si>
  <si>
    <t>0310029</t>
  </si>
  <si>
    <t>0310030</t>
  </si>
  <si>
    <t>0310031</t>
  </si>
  <si>
    <t>0311</t>
  </si>
  <si>
    <t>CANÁRIO</t>
  </si>
  <si>
    <t>Brasil \ SP \ Arealva</t>
  </si>
  <si>
    <t>0311013</t>
  </si>
  <si>
    <t>0311014</t>
  </si>
  <si>
    <t>0311015</t>
  </si>
  <si>
    <t>0312</t>
  </si>
  <si>
    <t>COLARES</t>
  </si>
  <si>
    <t>0312007</t>
  </si>
  <si>
    <t>0312008</t>
  </si>
  <si>
    <t>0312011</t>
  </si>
  <si>
    <t>0312014</t>
  </si>
  <si>
    <t>0312023</t>
  </si>
  <si>
    <t>0312031</t>
  </si>
  <si>
    <t>0312032</t>
  </si>
  <si>
    <t>0315</t>
  </si>
  <si>
    <t>MIRANI</t>
  </si>
  <si>
    <t>Brasil \ SP \ Pederneiras</t>
  </si>
  <si>
    <t>0315001</t>
  </si>
  <si>
    <t>0315010</t>
  </si>
  <si>
    <t>0315043</t>
  </si>
  <si>
    <t>0315045</t>
  </si>
  <si>
    <t>0315046</t>
  </si>
  <si>
    <t>0315302</t>
  </si>
  <si>
    <t>0315306</t>
  </si>
  <si>
    <t>0315307</t>
  </si>
  <si>
    <t>0315308</t>
  </si>
  <si>
    <t>0315314</t>
  </si>
  <si>
    <t>0315315</t>
  </si>
  <si>
    <t>0315320</t>
  </si>
  <si>
    <t>0315329</t>
  </si>
  <si>
    <t>0315330</t>
  </si>
  <si>
    <t>337</t>
  </si>
  <si>
    <t>0315337</t>
  </si>
  <si>
    <t>0315338</t>
  </si>
  <si>
    <t>0315340</t>
  </si>
  <si>
    <t>0315345</t>
  </si>
  <si>
    <t>0318</t>
  </si>
  <si>
    <t>ESPERANÇA II</t>
  </si>
  <si>
    <t>0318006</t>
  </si>
  <si>
    <t>0320</t>
  </si>
  <si>
    <t>BOA SORTE III</t>
  </si>
  <si>
    <t>0320015</t>
  </si>
  <si>
    <t>0320016</t>
  </si>
  <si>
    <t>0320019</t>
  </si>
  <si>
    <t>0323</t>
  </si>
  <si>
    <t>SANTA MARINA</t>
  </si>
  <si>
    <t>0323004</t>
  </si>
  <si>
    <t>0324</t>
  </si>
  <si>
    <t>SANTA TEREZINHA II</t>
  </si>
  <si>
    <t>0324018</t>
  </si>
  <si>
    <t>0324021</t>
  </si>
  <si>
    <t>0324023</t>
  </si>
  <si>
    <t>0324030</t>
  </si>
  <si>
    <t>0324031</t>
  </si>
  <si>
    <t>0324032</t>
  </si>
  <si>
    <t>0324033</t>
  </si>
  <si>
    <t>0325</t>
  </si>
  <si>
    <t>SÃO DOMINGOS</t>
  </si>
  <si>
    <t>0325036</t>
  </si>
  <si>
    <t>0325044</t>
  </si>
  <si>
    <t>Preparo de solo não executado</t>
  </si>
  <si>
    <t>0325054</t>
  </si>
  <si>
    <t>0325058</t>
  </si>
  <si>
    <t>0325062</t>
  </si>
  <si>
    <t>0326</t>
  </si>
  <si>
    <t>ÁGUA BRANCA III</t>
  </si>
  <si>
    <t>0326001</t>
  </si>
  <si>
    <t>0326002</t>
  </si>
  <si>
    <t>0327</t>
  </si>
  <si>
    <t>SANTA MADALENA II</t>
  </si>
  <si>
    <t>0327024</t>
  </si>
  <si>
    <t>0332</t>
  </si>
  <si>
    <t>SANTA BRANCA</t>
  </si>
  <si>
    <t>Brasil \ SP \ Echaporã</t>
  </si>
  <si>
    <t>0332004</t>
  </si>
  <si>
    <t>0332005</t>
  </si>
  <si>
    <t>0332006</t>
  </si>
  <si>
    <t>0332007</t>
  </si>
  <si>
    <t>0332008</t>
  </si>
  <si>
    <t>0332015</t>
  </si>
  <si>
    <t>0334</t>
  </si>
  <si>
    <t>SÃO FRANCISCO</t>
  </si>
  <si>
    <t>0334004</t>
  </si>
  <si>
    <t>0336</t>
  </si>
  <si>
    <t>SÃO LUIZ III</t>
  </si>
  <si>
    <t>0336001</t>
  </si>
  <si>
    <t>0336002</t>
  </si>
  <si>
    <t>0336003</t>
  </si>
  <si>
    <t>0336004</t>
  </si>
  <si>
    <t>0343</t>
  </si>
  <si>
    <t>SOF</t>
  </si>
  <si>
    <t>0343001</t>
  </si>
  <si>
    <t>0343002</t>
  </si>
  <si>
    <t>0343003</t>
  </si>
  <si>
    <t>0343004</t>
  </si>
  <si>
    <t>0343005</t>
  </si>
  <si>
    <t>0343006</t>
  </si>
  <si>
    <t>0343007</t>
  </si>
  <si>
    <t>0343008</t>
  </si>
  <si>
    <t>0343011</t>
  </si>
  <si>
    <t>0343012</t>
  </si>
  <si>
    <t>0343014</t>
  </si>
  <si>
    <t>0343015</t>
  </si>
  <si>
    <t>0343016</t>
  </si>
  <si>
    <t>0343020</t>
  </si>
  <si>
    <t>0343021</t>
  </si>
  <si>
    <t>0344</t>
  </si>
  <si>
    <t>NOVA AMÉRICA II</t>
  </si>
  <si>
    <t>0344060</t>
  </si>
  <si>
    <t>0344061</t>
  </si>
  <si>
    <t>0346</t>
  </si>
  <si>
    <t>SANTA MADALENA III</t>
  </si>
  <si>
    <t>0346001</t>
  </si>
  <si>
    <t>0346002</t>
  </si>
  <si>
    <t>0346003</t>
  </si>
  <si>
    <t>0347</t>
  </si>
  <si>
    <t>VALE VERDE</t>
  </si>
  <si>
    <t>0347001</t>
  </si>
  <si>
    <t>0347002</t>
  </si>
  <si>
    <t>0347008</t>
  </si>
  <si>
    <t>0347009</t>
  </si>
  <si>
    <t>0347013</t>
  </si>
  <si>
    <t>0347014</t>
  </si>
  <si>
    <t>0347015</t>
  </si>
  <si>
    <t>0347017</t>
  </si>
  <si>
    <t>0347018</t>
  </si>
  <si>
    <t>0347019</t>
  </si>
  <si>
    <t>0347020</t>
  </si>
  <si>
    <t>0347023</t>
  </si>
  <si>
    <t>0347024</t>
  </si>
  <si>
    <t>0347025</t>
  </si>
  <si>
    <t>0347026</t>
  </si>
  <si>
    <t>0347027</t>
  </si>
  <si>
    <t>0347031</t>
  </si>
  <si>
    <t>0347032</t>
  </si>
  <si>
    <t>0347033</t>
  </si>
  <si>
    <t>0347034</t>
  </si>
  <si>
    <t>0347036</t>
  </si>
  <si>
    <t>0347038</t>
  </si>
  <si>
    <t>0347041</t>
  </si>
  <si>
    <t>0347043</t>
  </si>
  <si>
    <t>0347044</t>
  </si>
  <si>
    <t>0347046</t>
  </si>
  <si>
    <t>0347047</t>
  </si>
  <si>
    <t>0347048</t>
  </si>
  <si>
    <t>0347049</t>
  </si>
  <si>
    <t>0348</t>
  </si>
  <si>
    <t>SÃO JOÃO VII</t>
  </si>
  <si>
    <t>0348028</t>
  </si>
  <si>
    <t>0348036</t>
  </si>
  <si>
    <t>0349</t>
  </si>
  <si>
    <t>BOA VISTA DO ALAMBARI II</t>
  </si>
  <si>
    <t>0349006</t>
  </si>
  <si>
    <t>0349008</t>
  </si>
  <si>
    <t>0351</t>
  </si>
  <si>
    <t>SANTA MARIANA II</t>
  </si>
  <si>
    <t>Brasil \ SP \ Oriente</t>
  </si>
  <si>
    <t>0351001</t>
  </si>
  <si>
    <t>0351002</t>
  </si>
  <si>
    <t>0351003</t>
  </si>
  <si>
    <t>0351004</t>
  </si>
  <si>
    <t>0351005</t>
  </si>
  <si>
    <t>0351006</t>
  </si>
  <si>
    <t>0351007</t>
  </si>
  <si>
    <t>0351008</t>
  </si>
  <si>
    <t>0351009</t>
  </si>
  <si>
    <t>0351011</t>
  </si>
  <si>
    <t>0351012</t>
  </si>
  <si>
    <t>0351013</t>
  </si>
  <si>
    <t>0351014</t>
  </si>
  <si>
    <t>0351015</t>
  </si>
  <si>
    <t>0351016</t>
  </si>
  <si>
    <t>0351017</t>
  </si>
  <si>
    <t>0351018</t>
  </si>
  <si>
    <t>0351019</t>
  </si>
  <si>
    <t>0351020</t>
  </si>
  <si>
    <t>0351021</t>
  </si>
  <si>
    <t>0351022</t>
  </si>
  <si>
    <t>0351023</t>
  </si>
  <si>
    <t>0351024</t>
  </si>
  <si>
    <t>0351025</t>
  </si>
  <si>
    <t>0351026</t>
  </si>
  <si>
    <t>0351027</t>
  </si>
  <si>
    <t>0351028</t>
  </si>
  <si>
    <t>0351029</t>
  </si>
  <si>
    <t>0351030</t>
  </si>
  <si>
    <t>0351031</t>
  </si>
  <si>
    <t>0351032</t>
  </si>
  <si>
    <t>0351033</t>
  </si>
  <si>
    <t>0351034</t>
  </si>
  <si>
    <t>0351035</t>
  </si>
  <si>
    <t>0351036</t>
  </si>
  <si>
    <t>0351037</t>
  </si>
  <si>
    <t>0351042</t>
  </si>
  <si>
    <t>0351043</t>
  </si>
  <si>
    <t>0351045</t>
  </si>
  <si>
    <t>0351048</t>
  </si>
  <si>
    <t>0351049</t>
  </si>
  <si>
    <t>0351050</t>
  </si>
  <si>
    <t>0351051</t>
  </si>
  <si>
    <t>0351053</t>
  </si>
  <si>
    <t>0351057</t>
  </si>
  <si>
    <t>0351062</t>
  </si>
  <si>
    <t>0351063</t>
  </si>
  <si>
    <t>0351066</t>
  </si>
  <si>
    <t>0351067</t>
  </si>
  <si>
    <t>0351308</t>
  </si>
  <si>
    <t>0351311</t>
  </si>
  <si>
    <t>0351313</t>
  </si>
  <si>
    <t>0351315</t>
  </si>
  <si>
    <t>0351316</t>
  </si>
  <si>
    <t>0351329</t>
  </si>
  <si>
    <t>0351330</t>
  </si>
  <si>
    <t>0351331</t>
  </si>
  <si>
    <t>0351335</t>
  </si>
  <si>
    <t>0351353</t>
  </si>
  <si>
    <t>0352</t>
  </si>
  <si>
    <t>JAMAICA</t>
  </si>
  <si>
    <t>Brasil \ SP \ Lucianópolis</t>
  </si>
  <si>
    <t>0352001</t>
  </si>
  <si>
    <t>0352002</t>
  </si>
  <si>
    <t>0352003</t>
  </si>
  <si>
    <t>0352004</t>
  </si>
  <si>
    <t>0352005</t>
  </si>
  <si>
    <t>0352006</t>
  </si>
  <si>
    <t>0352007</t>
  </si>
  <si>
    <t>0352008</t>
  </si>
  <si>
    <t>0352009</t>
  </si>
  <si>
    <t>0352010</t>
  </si>
  <si>
    <t>0352011</t>
  </si>
  <si>
    <t>0352012</t>
  </si>
  <si>
    <t>0352013</t>
  </si>
  <si>
    <t>0352014</t>
  </si>
  <si>
    <t>0352015</t>
  </si>
  <si>
    <t>0352019</t>
  </si>
  <si>
    <t>0353</t>
  </si>
  <si>
    <t>ARAGUAIA</t>
  </si>
  <si>
    <t>0353001</t>
  </si>
  <si>
    <t>0353002</t>
  </si>
  <si>
    <t>0353003</t>
  </si>
  <si>
    <t>0353004</t>
  </si>
  <si>
    <t>0353005</t>
  </si>
  <si>
    <t>0353007</t>
  </si>
  <si>
    <t>0354</t>
  </si>
  <si>
    <t>CANDEIAS</t>
  </si>
  <si>
    <t>0354001</t>
  </si>
  <si>
    <t>0354002</t>
  </si>
  <si>
    <t>0354003</t>
  </si>
  <si>
    <t>0354004</t>
  </si>
  <si>
    <t>0354005</t>
  </si>
  <si>
    <t>0354006</t>
  </si>
  <si>
    <t>0354007</t>
  </si>
  <si>
    <t>0354008</t>
  </si>
  <si>
    <t>0354009</t>
  </si>
  <si>
    <t>0354010</t>
  </si>
  <si>
    <t>0354011</t>
  </si>
  <si>
    <t>0354012</t>
  </si>
  <si>
    <t>0354013</t>
  </si>
  <si>
    <t>0354014</t>
  </si>
  <si>
    <t>0355</t>
  </si>
  <si>
    <t>SANTA ADÉLIA</t>
  </si>
  <si>
    <t>0355001</t>
  </si>
  <si>
    <t>0355004</t>
  </si>
  <si>
    <t>0355005</t>
  </si>
  <si>
    <t>0355007</t>
  </si>
  <si>
    <t>0355008</t>
  </si>
  <si>
    <t>0355009</t>
  </si>
  <si>
    <t>0355011</t>
  </si>
  <si>
    <t>0358</t>
  </si>
  <si>
    <t>SÃO JOSÉ IV - GLEBA I</t>
  </si>
  <si>
    <t>0358001</t>
  </si>
  <si>
    <t>0358002</t>
  </si>
  <si>
    <t>0358003</t>
  </si>
  <si>
    <t>0359</t>
  </si>
  <si>
    <t>SÃO JOSÉ IV - GLEBA II</t>
  </si>
  <si>
    <t>0359001</t>
  </si>
  <si>
    <t>0359002</t>
  </si>
  <si>
    <t>0359003</t>
  </si>
  <si>
    <t>0359004</t>
  </si>
  <si>
    <t>0359005</t>
  </si>
  <si>
    <t>0359006</t>
  </si>
  <si>
    <t>0359007</t>
  </si>
  <si>
    <t>0359008</t>
  </si>
  <si>
    <t>0359009</t>
  </si>
  <si>
    <t>0360</t>
  </si>
  <si>
    <t>SANTA LUCIA I</t>
  </si>
  <si>
    <t>0360001</t>
  </si>
  <si>
    <t>0360002</t>
  </si>
  <si>
    <t>0360003</t>
  </si>
  <si>
    <t>0362</t>
  </si>
  <si>
    <t>SITIO BARREIRO</t>
  </si>
  <si>
    <t>0362001</t>
  </si>
  <si>
    <t>0362002</t>
  </si>
  <si>
    <t>0363</t>
  </si>
  <si>
    <t>BOA VISTA VI</t>
  </si>
  <si>
    <t>0363002</t>
  </si>
  <si>
    <t>0363003</t>
  </si>
  <si>
    <t>0366</t>
  </si>
  <si>
    <t>NEROLÂNDIA</t>
  </si>
  <si>
    <t>Brasil \ SP \ Getulina</t>
  </si>
  <si>
    <t>0366001</t>
  </si>
  <si>
    <t>0366002</t>
  </si>
  <si>
    <t>0366003</t>
  </si>
  <si>
    <t>0366004</t>
  </si>
  <si>
    <t>0366005</t>
  </si>
  <si>
    <t>0366006</t>
  </si>
  <si>
    <t>0366007</t>
  </si>
  <si>
    <t>0366008</t>
  </si>
  <si>
    <t>0367</t>
  </si>
  <si>
    <t>SANTA CATARINA</t>
  </si>
  <si>
    <t>0367001</t>
  </si>
  <si>
    <t>0367004</t>
  </si>
  <si>
    <t>0367005</t>
  </si>
  <si>
    <t>0367006</t>
  </si>
  <si>
    <t>0367007</t>
  </si>
  <si>
    <t>0367008</t>
  </si>
  <si>
    <t>0367009</t>
  </si>
  <si>
    <t>0367010</t>
  </si>
  <si>
    <t>0367011</t>
  </si>
  <si>
    <t>0367012</t>
  </si>
  <si>
    <t>0367013</t>
  </si>
  <si>
    <t>0367014</t>
  </si>
  <si>
    <t>0368</t>
  </si>
  <si>
    <t>J-UMEDA II</t>
  </si>
  <si>
    <t>0368306</t>
  </si>
  <si>
    <t>0371</t>
  </si>
  <si>
    <t>MANGA LARGA</t>
  </si>
  <si>
    <t>0371012</t>
  </si>
  <si>
    <t>0371014</t>
  </si>
  <si>
    <t>0371015</t>
  </si>
  <si>
    <t>0371016</t>
  </si>
  <si>
    <t>0371017</t>
  </si>
  <si>
    <t>0371018</t>
  </si>
  <si>
    <t>0371019</t>
  </si>
  <si>
    <t>0371020</t>
  </si>
  <si>
    <t>0371022</t>
  </si>
  <si>
    <t>0371023</t>
  </si>
  <si>
    <t>0372</t>
  </si>
  <si>
    <t>NOSSA SENHORA DE FÁTIMA III</t>
  </si>
  <si>
    <t>0372001</t>
  </si>
  <si>
    <t>0372002</t>
  </si>
  <si>
    <t>0372003</t>
  </si>
  <si>
    <t>0372004</t>
  </si>
  <si>
    <t>0372005</t>
  </si>
  <si>
    <t>0372006</t>
  </si>
  <si>
    <t>0372007</t>
  </si>
  <si>
    <t>0372008</t>
  </si>
  <si>
    <t>0372009</t>
  </si>
  <si>
    <t>0372010</t>
  </si>
  <si>
    <t>0372011</t>
  </si>
  <si>
    <t>0372012</t>
  </si>
  <si>
    <t>0372013</t>
  </si>
  <si>
    <t>0372014</t>
  </si>
  <si>
    <t>0372015</t>
  </si>
  <si>
    <t>0372019</t>
  </si>
  <si>
    <t>0374</t>
  </si>
  <si>
    <t>SANTO ANTÔNIO VIII</t>
  </si>
  <si>
    <t>0374001</t>
  </si>
  <si>
    <t>0374002</t>
  </si>
  <si>
    <t>0374003</t>
  </si>
  <si>
    <t>0374004</t>
  </si>
  <si>
    <t>0374005</t>
  </si>
  <si>
    <t>0374007</t>
  </si>
  <si>
    <t>0374009</t>
  </si>
  <si>
    <t>0374010</t>
  </si>
  <si>
    <t>0374012</t>
  </si>
  <si>
    <t>0374013</t>
  </si>
  <si>
    <t>0374014</t>
  </si>
  <si>
    <t>0374016</t>
  </si>
  <si>
    <t>0374017</t>
  </si>
  <si>
    <t>0374018</t>
  </si>
  <si>
    <t>0374020</t>
  </si>
  <si>
    <t>0374022</t>
  </si>
  <si>
    <t>0374023</t>
  </si>
  <si>
    <t>0374024</t>
  </si>
  <si>
    <t>0375</t>
  </si>
  <si>
    <t>SÃO JOSÉ DA BELA VISTA</t>
  </si>
  <si>
    <t>0375001</t>
  </si>
  <si>
    <t>0375002</t>
  </si>
  <si>
    <t>0375003</t>
  </si>
  <si>
    <t>0375004</t>
  </si>
  <si>
    <t>0375006</t>
  </si>
  <si>
    <t>0375008</t>
  </si>
  <si>
    <t>0375009</t>
  </si>
  <si>
    <t>0375010</t>
  </si>
  <si>
    <t>0375011</t>
  </si>
  <si>
    <t>0375012</t>
  </si>
  <si>
    <t>0375013</t>
  </si>
  <si>
    <t>0375014</t>
  </si>
  <si>
    <t>0375015</t>
  </si>
  <si>
    <t>0375016</t>
  </si>
  <si>
    <t>0375018</t>
  </si>
  <si>
    <t>0375019</t>
  </si>
  <si>
    <t>0375020</t>
  </si>
  <si>
    <t>0375021</t>
  </si>
  <si>
    <t>0375023</t>
  </si>
  <si>
    <t>0375024</t>
  </si>
  <si>
    <t>0375025</t>
  </si>
  <si>
    <t>0375026</t>
  </si>
  <si>
    <t>0375027</t>
  </si>
  <si>
    <t>0375029</t>
  </si>
  <si>
    <t>0375030</t>
  </si>
  <si>
    <t>0375034</t>
  </si>
  <si>
    <t>0375035</t>
  </si>
  <si>
    <t>0375036</t>
  </si>
  <si>
    <t>0375037</t>
  </si>
  <si>
    <t>0375038</t>
  </si>
  <si>
    <t>0375039</t>
  </si>
  <si>
    <t>0375358</t>
  </si>
  <si>
    <t>360</t>
  </si>
  <si>
    <t>0375360</t>
  </si>
  <si>
    <t>0375362</t>
  </si>
  <si>
    <t>0375363</t>
  </si>
  <si>
    <t>0377</t>
  </si>
  <si>
    <t>REVOLTA</t>
  </si>
  <si>
    <t>0377001</t>
  </si>
  <si>
    <t>0377002</t>
  </si>
  <si>
    <t>0377003</t>
  </si>
  <si>
    <t>0377004</t>
  </si>
  <si>
    <t>0377005</t>
  </si>
  <si>
    <t>Brasil \ SP \ Alvinlândia</t>
  </si>
  <si>
    <t>0377006</t>
  </si>
  <si>
    <t>0377007</t>
  </si>
  <si>
    <t>0377008</t>
  </si>
  <si>
    <t>0377009</t>
  </si>
  <si>
    <t>0378</t>
  </si>
  <si>
    <t>USINA PAREDÃO</t>
  </si>
  <si>
    <t>0378001</t>
  </si>
  <si>
    <t>0378002</t>
  </si>
  <si>
    <t>0378003</t>
  </si>
  <si>
    <t>0378004</t>
  </si>
  <si>
    <t>0378005</t>
  </si>
  <si>
    <t>0378006</t>
  </si>
  <si>
    <t>0378007</t>
  </si>
  <si>
    <t>0378008</t>
  </si>
  <si>
    <t>0378009</t>
  </si>
  <si>
    <t>0378010</t>
  </si>
  <si>
    <t>0378011</t>
  </si>
  <si>
    <t>0378012</t>
  </si>
  <si>
    <t>0378014</t>
  </si>
  <si>
    <t>0378015</t>
  </si>
  <si>
    <t>0378016</t>
  </si>
  <si>
    <t>0378018</t>
  </si>
  <si>
    <t>0378020</t>
  </si>
  <si>
    <t>0378021</t>
  </si>
  <si>
    <t>0378022</t>
  </si>
  <si>
    <t>0378023</t>
  </si>
  <si>
    <t>0378024</t>
  </si>
  <si>
    <t>0378025</t>
  </si>
  <si>
    <t>0378026</t>
  </si>
  <si>
    <t>0378027</t>
  </si>
  <si>
    <t>0378028</t>
  </si>
  <si>
    <t>0378029</t>
  </si>
  <si>
    <t>0378030</t>
  </si>
  <si>
    <t>0378031</t>
  </si>
  <si>
    <t>0378032</t>
  </si>
  <si>
    <t>0378033</t>
  </si>
  <si>
    <t>0378034</t>
  </si>
  <si>
    <t>0378035</t>
  </si>
  <si>
    <t>0378036</t>
  </si>
  <si>
    <t>0378037</t>
  </si>
  <si>
    <t>0378039</t>
  </si>
  <si>
    <t>0378041</t>
  </si>
  <si>
    <t>0378042</t>
  </si>
  <si>
    <t>0378047</t>
  </si>
  <si>
    <t>0378048</t>
  </si>
  <si>
    <t>0378051</t>
  </si>
  <si>
    <t>0378052</t>
  </si>
  <si>
    <t>0378053</t>
  </si>
  <si>
    <t>0378054</t>
  </si>
  <si>
    <t>0378055</t>
  </si>
  <si>
    <t>0378056</t>
  </si>
  <si>
    <t>0378057</t>
  </si>
  <si>
    <t>0378058</t>
  </si>
  <si>
    <t>0378059</t>
  </si>
  <si>
    <t>0378060</t>
  </si>
  <si>
    <t>0378061</t>
  </si>
  <si>
    <t>0378062</t>
  </si>
  <si>
    <t>0378063</t>
  </si>
  <si>
    <t>0378064</t>
  </si>
  <si>
    <t>0378066</t>
  </si>
  <si>
    <t>0378067</t>
  </si>
  <si>
    <t>0378068</t>
  </si>
  <si>
    <t>0378070</t>
  </si>
  <si>
    <t>0378071</t>
  </si>
  <si>
    <t>0378072</t>
  </si>
  <si>
    <t>0378073</t>
  </si>
  <si>
    <t>0378074</t>
  </si>
  <si>
    <t>0378075</t>
  </si>
  <si>
    <t>0378076</t>
  </si>
  <si>
    <t>0378077</t>
  </si>
  <si>
    <t>078</t>
  </si>
  <si>
    <t>0378078</t>
  </si>
  <si>
    <t>079</t>
  </si>
  <si>
    <t>0378079</t>
  </si>
  <si>
    <t>0378080</t>
  </si>
  <si>
    <t>0378081</t>
  </si>
  <si>
    <t>0378082</t>
  </si>
  <si>
    <t>0378083</t>
  </si>
  <si>
    <t>0378084</t>
  </si>
  <si>
    <t>085</t>
  </si>
  <si>
    <t>0378085</t>
  </si>
  <si>
    <t>086</t>
  </si>
  <si>
    <t>0378086</t>
  </si>
  <si>
    <t>087</t>
  </si>
  <si>
    <t>0378087</t>
  </si>
  <si>
    <t>088</t>
  </si>
  <si>
    <t>0378088</t>
  </si>
  <si>
    <t>0378089</t>
  </si>
  <si>
    <t>090</t>
  </si>
  <si>
    <t>0378090</t>
  </si>
  <si>
    <t>091</t>
  </si>
  <si>
    <t>0378091</t>
  </si>
  <si>
    <t>092</t>
  </si>
  <si>
    <t>0378092</t>
  </si>
  <si>
    <t>093</t>
  </si>
  <si>
    <t>0378093</t>
  </si>
  <si>
    <t>094</t>
  </si>
  <si>
    <t>0378094</t>
  </si>
  <si>
    <t>095</t>
  </si>
  <si>
    <t>0378095</t>
  </si>
  <si>
    <t>096</t>
  </si>
  <si>
    <t>0378096</t>
  </si>
  <si>
    <t>097</t>
  </si>
  <si>
    <t>0378097</t>
  </si>
  <si>
    <t>098</t>
  </si>
  <si>
    <t>0378098</t>
  </si>
  <si>
    <t>099</t>
  </si>
  <si>
    <t>0378099</t>
  </si>
  <si>
    <t>0378100</t>
  </si>
  <si>
    <t>101</t>
  </si>
  <si>
    <t>0378101</t>
  </si>
  <si>
    <t>102</t>
  </si>
  <si>
    <t>0378102</t>
  </si>
  <si>
    <t>103</t>
  </si>
  <si>
    <t>0378103</t>
  </si>
  <si>
    <t>104</t>
  </si>
  <si>
    <t>0378104</t>
  </si>
  <si>
    <t>105</t>
  </si>
  <si>
    <t>0378105</t>
  </si>
  <si>
    <t>106</t>
  </si>
  <si>
    <t>0378106</t>
  </si>
  <si>
    <t>107</t>
  </si>
  <si>
    <t>0378107</t>
  </si>
  <si>
    <t>108</t>
  </si>
  <si>
    <t>0378108</t>
  </si>
  <si>
    <t>109</t>
  </si>
  <si>
    <t>0378109</t>
  </si>
  <si>
    <t>110</t>
  </si>
  <si>
    <t>0378110</t>
  </si>
  <si>
    <t>111</t>
  </si>
  <si>
    <t>0378111</t>
  </si>
  <si>
    <t>112</t>
  </si>
  <si>
    <t>0378112</t>
  </si>
  <si>
    <t>113</t>
  </si>
  <si>
    <t>0378113</t>
  </si>
  <si>
    <t>114</t>
  </si>
  <si>
    <t>0378114</t>
  </si>
  <si>
    <t>115</t>
  </si>
  <si>
    <t>0378115</t>
  </si>
  <si>
    <t>116</t>
  </si>
  <si>
    <t>0378116</t>
  </si>
  <si>
    <t>117</t>
  </si>
  <si>
    <t>0378117</t>
  </si>
  <si>
    <t>120</t>
  </si>
  <si>
    <t>0378120</t>
  </si>
  <si>
    <t>122</t>
  </si>
  <si>
    <t>0378122</t>
  </si>
  <si>
    <t>123</t>
  </si>
  <si>
    <t>0378123</t>
  </si>
  <si>
    <t>124</t>
  </si>
  <si>
    <t>0378124</t>
  </si>
  <si>
    <t>125</t>
  </si>
  <si>
    <t>0378125</t>
  </si>
  <si>
    <t>127</t>
  </si>
  <si>
    <t>0378127</t>
  </si>
  <si>
    <t>128</t>
  </si>
  <si>
    <t>0378128</t>
  </si>
  <si>
    <t>129</t>
  </si>
  <si>
    <t>0378129</t>
  </si>
  <si>
    <t>130</t>
  </si>
  <si>
    <t>0378130</t>
  </si>
  <si>
    <t>131</t>
  </si>
  <si>
    <t>0378131</t>
  </si>
  <si>
    <t>132</t>
  </si>
  <si>
    <t>0378132</t>
  </si>
  <si>
    <t>133</t>
  </si>
  <si>
    <t>0378133</t>
  </si>
  <si>
    <t>134</t>
  </si>
  <si>
    <t>0378134</t>
  </si>
  <si>
    <t>135</t>
  </si>
  <si>
    <t>0378135</t>
  </si>
  <si>
    <t>136</t>
  </si>
  <si>
    <t>0378136</t>
  </si>
  <si>
    <t>137</t>
  </si>
  <si>
    <t>0378137</t>
  </si>
  <si>
    <t>138</t>
  </si>
  <si>
    <t>0378138</t>
  </si>
  <si>
    <t>139</t>
  </si>
  <si>
    <t>0378139</t>
  </si>
  <si>
    <t>140</t>
  </si>
  <si>
    <t>0378140</t>
  </si>
  <si>
    <t>141</t>
  </si>
  <si>
    <t>0378141</t>
  </si>
  <si>
    <t>142</t>
  </si>
  <si>
    <t>0378142</t>
  </si>
  <si>
    <t>143</t>
  </si>
  <si>
    <t>0378143</t>
  </si>
  <si>
    <t>144</t>
  </si>
  <si>
    <t>0378144</t>
  </si>
  <si>
    <t>145</t>
  </si>
  <si>
    <t>0378145</t>
  </si>
  <si>
    <t>146</t>
  </si>
  <si>
    <t>0378146</t>
  </si>
  <si>
    <t>147</t>
  </si>
  <si>
    <t>0378147</t>
  </si>
  <si>
    <t>148</t>
  </si>
  <si>
    <t>0378148</t>
  </si>
  <si>
    <t>149</t>
  </si>
  <si>
    <t>0378149</t>
  </si>
  <si>
    <t>150</t>
  </si>
  <si>
    <t>0378150</t>
  </si>
  <si>
    <t>151</t>
  </si>
  <si>
    <t>0378151</t>
  </si>
  <si>
    <t>152</t>
  </si>
  <si>
    <t>0378152</t>
  </si>
  <si>
    <t>153</t>
  </si>
  <si>
    <t>0378153</t>
  </si>
  <si>
    <t>154</t>
  </si>
  <si>
    <t>0378154</t>
  </si>
  <si>
    <t>155</t>
  </si>
  <si>
    <t>0378155</t>
  </si>
  <si>
    <t>156</t>
  </si>
  <si>
    <t>0378156</t>
  </si>
  <si>
    <t>157</t>
  </si>
  <si>
    <t>0378157</t>
  </si>
  <si>
    <t>158</t>
  </si>
  <si>
    <t>0378158</t>
  </si>
  <si>
    <t>159</t>
  </si>
  <si>
    <t>0378159</t>
  </si>
  <si>
    <t>160</t>
  </si>
  <si>
    <t>0378160</t>
  </si>
  <si>
    <t>164</t>
  </si>
  <si>
    <t>0378164</t>
  </si>
  <si>
    <t>165</t>
  </si>
  <si>
    <t>0378165</t>
  </si>
  <si>
    <t>0378307</t>
  </si>
  <si>
    <t>0378312</t>
  </si>
  <si>
    <t>0378313</t>
  </si>
  <si>
    <t>0378314</t>
  </si>
  <si>
    <t>0378315</t>
  </si>
  <si>
    <t>0378316</t>
  </si>
  <si>
    <t>0378320</t>
  </si>
  <si>
    <t>0378324</t>
  </si>
  <si>
    <t>0378329</t>
  </si>
  <si>
    <t>0378330</t>
  </si>
  <si>
    <t>0378331</t>
  </si>
  <si>
    <t>0378335</t>
  </si>
  <si>
    <t>0378337</t>
  </si>
  <si>
    <t>0378338</t>
  </si>
  <si>
    <t>0378341</t>
  </si>
  <si>
    <t>0378349</t>
  </si>
  <si>
    <t>0378357</t>
  </si>
  <si>
    <t>0378358</t>
  </si>
  <si>
    <t>0378371</t>
  </si>
  <si>
    <t>0378373</t>
  </si>
  <si>
    <t>0378374</t>
  </si>
  <si>
    <t>0378378</t>
  </si>
  <si>
    <t>386</t>
  </si>
  <si>
    <t>0378386</t>
  </si>
  <si>
    <t>387</t>
  </si>
  <si>
    <t>0378387</t>
  </si>
  <si>
    <t>388</t>
  </si>
  <si>
    <t>0378388</t>
  </si>
  <si>
    <t>389</t>
  </si>
  <si>
    <t>0378389</t>
  </si>
  <si>
    <t>390</t>
  </si>
  <si>
    <t>0378390</t>
  </si>
  <si>
    <t>391</t>
  </si>
  <si>
    <t>0378391</t>
  </si>
  <si>
    <t>392</t>
  </si>
  <si>
    <t>0378392</t>
  </si>
  <si>
    <t>401</t>
  </si>
  <si>
    <t>0378401</t>
  </si>
  <si>
    <t>402</t>
  </si>
  <si>
    <t>0378402</t>
  </si>
  <si>
    <t>404</t>
  </si>
  <si>
    <t>0378404</t>
  </si>
  <si>
    <t>405</t>
  </si>
  <si>
    <t>0378405</t>
  </si>
  <si>
    <t>407</t>
  </si>
  <si>
    <t>0378407</t>
  </si>
  <si>
    <t>408</t>
  </si>
  <si>
    <t>0378408</t>
  </si>
  <si>
    <t>409</t>
  </si>
  <si>
    <t>0378409</t>
  </si>
  <si>
    <t>412</t>
  </si>
  <si>
    <t>0378412</t>
  </si>
  <si>
    <t>418</t>
  </si>
  <si>
    <t>0378418</t>
  </si>
  <si>
    <t>419</t>
  </si>
  <si>
    <t>0378419</t>
  </si>
  <si>
    <t>450</t>
  </si>
  <si>
    <t>0378450</t>
  </si>
  <si>
    <t>453</t>
  </si>
  <si>
    <t>0378453</t>
  </si>
  <si>
    <t>454</t>
  </si>
  <si>
    <t>0378454</t>
  </si>
  <si>
    <t>455</t>
  </si>
  <si>
    <t>0378455</t>
  </si>
  <si>
    <t>456</t>
  </si>
  <si>
    <t>0378456</t>
  </si>
  <si>
    <t>457</t>
  </si>
  <si>
    <t>0378457</t>
  </si>
  <si>
    <t>458</t>
  </si>
  <si>
    <t>0378458</t>
  </si>
  <si>
    <t>459</t>
  </si>
  <si>
    <t>0378459</t>
  </si>
  <si>
    <t>460</t>
  </si>
  <si>
    <t>0378460</t>
  </si>
  <si>
    <t>461</t>
  </si>
  <si>
    <t>0378461</t>
  </si>
  <si>
    <t>462</t>
  </si>
  <si>
    <t>0378462</t>
  </si>
  <si>
    <t>603</t>
  </si>
  <si>
    <t>0378603</t>
  </si>
  <si>
    <t>604</t>
  </si>
  <si>
    <t>0378604</t>
  </si>
  <si>
    <t>613</t>
  </si>
  <si>
    <t>0378613</t>
  </si>
  <si>
    <t>614</t>
  </si>
  <si>
    <t>0378614</t>
  </si>
  <si>
    <t>615</t>
  </si>
  <si>
    <t>0378615</t>
  </si>
  <si>
    <t>701</t>
  </si>
  <si>
    <t>0378701</t>
  </si>
  <si>
    <t>702</t>
  </si>
  <si>
    <t>0378702</t>
  </si>
  <si>
    <t>703</t>
  </si>
  <si>
    <t>0378703</t>
  </si>
  <si>
    <t>704</t>
  </si>
  <si>
    <t>0378704</t>
  </si>
  <si>
    <t>705</t>
  </si>
  <si>
    <t>0378705</t>
  </si>
  <si>
    <t>706</t>
  </si>
  <si>
    <t>0378706</t>
  </si>
  <si>
    <t>707</t>
  </si>
  <si>
    <t>0378707</t>
  </si>
  <si>
    <t>709</t>
  </si>
  <si>
    <t>0378709</t>
  </si>
  <si>
    <t>718</t>
  </si>
  <si>
    <t>0378718</t>
  </si>
  <si>
    <t>757</t>
  </si>
  <si>
    <t>0378757</t>
  </si>
  <si>
    <t>758</t>
  </si>
  <si>
    <t>0378758</t>
  </si>
  <si>
    <t>759</t>
  </si>
  <si>
    <t>0378759</t>
  </si>
  <si>
    <t>760</t>
  </si>
  <si>
    <t>0378760</t>
  </si>
  <si>
    <t>761</t>
  </si>
  <si>
    <t>0378761</t>
  </si>
  <si>
    <t>762</t>
  </si>
  <si>
    <t>0378762</t>
  </si>
  <si>
    <t>763</t>
  </si>
  <si>
    <t>0378763</t>
  </si>
  <si>
    <t>0379</t>
  </si>
  <si>
    <t>NOSSA SENHORA AUXILIADORA</t>
  </si>
  <si>
    <t>0379001</t>
  </si>
  <si>
    <t>0379002</t>
  </si>
  <si>
    <t>0379003</t>
  </si>
  <si>
    <t>0379004</t>
  </si>
  <si>
    <t>0379005</t>
  </si>
  <si>
    <t>0379006</t>
  </si>
  <si>
    <t>0379007</t>
  </si>
  <si>
    <t>0379008</t>
  </si>
  <si>
    <t>0380</t>
  </si>
  <si>
    <t>ONDA VERDE</t>
  </si>
  <si>
    <t>0380001</t>
  </si>
  <si>
    <t>0380002</t>
  </si>
  <si>
    <t>0380003</t>
  </si>
  <si>
    <t>0380005</t>
  </si>
  <si>
    <t>0380008</t>
  </si>
  <si>
    <t>0380011</t>
  </si>
  <si>
    <t>0380012</t>
  </si>
  <si>
    <t>0380013</t>
  </si>
  <si>
    <t>0380017</t>
  </si>
  <si>
    <t>0381</t>
  </si>
  <si>
    <t>SÃO GABRIEL</t>
  </si>
  <si>
    <t>0381001</t>
  </si>
  <si>
    <t>0381002</t>
  </si>
  <si>
    <t>0381004</t>
  </si>
  <si>
    <t>0381005</t>
  </si>
  <si>
    <t>0381006</t>
  </si>
  <si>
    <t>0381007</t>
  </si>
  <si>
    <t>0381009</t>
  </si>
  <si>
    <t>0381010</t>
  </si>
  <si>
    <t>0382</t>
  </si>
  <si>
    <t>BOM JESUS II</t>
  </si>
  <si>
    <t>0382004</t>
  </si>
  <si>
    <t>0382005</t>
  </si>
  <si>
    <t>0383</t>
  </si>
  <si>
    <t>SANTA TEREZA DO LIMOEIRO II</t>
  </si>
  <si>
    <t>0383001</t>
  </si>
  <si>
    <t>0383002</t>
  </si>
  <si>
    <t>0383003</t>
  </si>
  <si>
    <t>0383004</t>
  </si>
  <si>
    <t>0383005</t>
  </si>
  <si>
    <t>0383006</t>
  </si>
  <si>
    <t>0384</t>
  </si>
  <si>
    <t>PACAS DO TABOCAL</t>
  </si>
  <si>
    <t>Brasil \ SP \ Lins</t>
  </si>
  <si>
    <t>0384001</t>
  </si>
  <si>
    <t>0384002</t>
  </si>
  <si>
    <t>0384003</t>
  </si>
  <si>
    <t>0384004</t>
  </si>
  <si>
    <t>0384005</t>
  </si>
  <si>
    <t>0384006</t>
  </si>
  <si>
    <t>0384007</t>
  </si>
  <si>
    <t>0384008</t>
  </si>
  <si>
    <t>0385</t>
  </si>
  <si>
    <t>RANCHARIA</t>
  </si>
  <si>
    <t>0385001</t>
  </si>
  <si>
    <t>0385003</t>
  </si>
  <si>
    <t>0385005</t>
  </si>
  <si>
    <t>0385009</t>
  </si>
  <si>
    <t>0385010</t>
  </si>
  <si>
    <t>0385011</t>
  </si>
  <si>
    <t>0385012</t>
  </si>
  <si>
    <t>0385013</t>
  </si>
  <si>
    <t>0385014</t>
  </si>
  <si>
    <t>0385017</t>
  </si>
  <si>
    <t>0385018</t>
  </si>
  <si>
    <t>0385020</t>
  </si>
  <si>
    <t>0385021</t>
  </si>
  <si>
    <t>0385022</t>
  </si>
  <si>
    <t>0385023</t>
  </si>
  <si>
    <t>0385024</t>
  </si>
  <si>
    <t>0385025</t>
  </si>
  <si>
    <t>0385026</t>
  </si>
  <si>
    <t>0385029</t>
  </si>
  <si>
    <t>0386</t>
  </si>
  <si>
    <t>CORVO BRANCO II</t>
  </si>
  <si>
    <t>0386001</t>
  </si>
  <si>
    <t>0387</t>
  </si>
  <si>
    <t>SANTO ANTÔNIO DIMAR</t>
  </si>
  <si>
    <t>Brasil \ SP \ São Pedro do Turvo</t>
  </si>
  <si>
    <t>0387001</t>
  </si>
  <si>
    <t>0387003</t>
  </si>
  <si>
    <t>0387004</t>
  </si>
  <si>
    <t>0387005</t>
  </si>
  <si>
    <t>0387006</t>
  </si>
  <si>
    <t>0387007</t>
  </si>
  <si>
    <t>0387008</t>
  </si>
  <si>
    <t>0387009</t>
  </si>
  <si>
    <t>0387010</t>
  </si>
  <si>
    <t>0387013</t>
  </si>
  <si>
    <t>0387014</t>
  </si>
  <si>
    <t>0387015</t>
  </si>
  <si>
    <t>0388</t>
  </si>
  <si>
    <t>JOÃO VENTURA</t>
  </si>
  <si>
    <t>0388001</t>
  </si>
  <si>
    <t>0388002</t>
  </si>
  <si>
    <t>0388003</t>
  </si>
  <si>
    <t>0389</t>
  </si>
  <si>
    <t>SANTA EMÍLIA</t>
  </si>
  <si>
    <t>0389008</t>
  </si>
  <si>
    <t>0389013</t>
  </si>
  <si>
    <t>0389020</t>
  </si>
  <si>
    <t>0389023</t>
  </si>
  <si>
    <t>0389024</t>
  </si>
  <si>
    <t>0389025</t>
  </si>
  <si>
    <t>0389026</t>
  </si>
  <si>
    <t>0389027</t>
  </si>
  <si>
    <t>0389028</t>
  </si>
  <si>
    <t>0389029</t>
  </si>
  <si>
    <t>0390</t>
  </si>
  <si>
    <t>TORRÃO DE OURO</t>
  </si>
  <si>
    <t>0390001</t>
  </si>
  <si>
    <t>0390002</t>
  </si>
  <si>
    <t>0390005</t>
  </si>
  <si>
    <t>0390006</t>
  </si>
  <si>
    <t>0390007</t>
  </si>
  <si>
    <t>0390008</t>
  </si>
  <si>
    <t>0390009</t>
  </si>
  <si>
    <t>0390010</t>
  </si>
  <si>
    <t>0390011</t>
  </si>
  <si>
    <t>0390012</t>
  </si>
  <si>
    <t>0390014</t>
  </si>
  <si>
    <t>0391</t>
  </si>
  <si>
    <t>ESTÂNCIA ELIENE</t>
  </si>
  <si>
    <t>0391001</t>
  </si>
  <si>
    <t>0391002</t>
  </si>
  <si>
    <t>0391003</t>
  </si>
  <si>
    <t>0392</t>
  </si>
  <si>
    <t>JOSÉ AUGUSTO</t>
  </si>
  <si>
    <t>0392001</t>
  </si>
  <si>
    <t>0392002</t>
  </si>
  <si>
    <t>0392003</t>
  </si>
  <si>
    <t>0392004</t>
  </si>
  <si>
    <t>0392005</t>
  </si>
  <si>
    <t>0392006</t>
  </si>
  <si>
    <t>0392008</t>
  </si>
  <si>
    <t>0392010</t>
  </si>
  <si>
    <t>0392011</t>
  </si>
  <si>
    <t>0393</t>
  </si>
  <si>
    <t>FERNANDA</t>
  </si>
  <si>
    <t>0393001</t>
  </si>
  <si>
    <t>0393002</t>
  </si>
  <si>
    <t>0394</t>
  </si>
  <si>
    <t>SÃO JOÃO DO INHEMA</t>
  </si>
  <si>
    <t>0394001</t>
  </si>
  <si>
    <t>0394003</t>
  </si>
  <si>
    <t>0394004</t>
  </si>
  <si>
    <t>0394005</t>
  </si>
  <si>
    <t>0394006</t>
  </si>
  <si>
    <t>0394007</t>
  </si>
  <si>
    <t>0394008</t>
  </si>
  <si>
    <t>0394009</t>
  </si>
  <si>
    <t>0394010</t>
  </si>
  <si>
    <t>0394011</t>
  </si>
  <si>
    <t>0394100</t>
  </si>
  <si>
    <t>0395</t>
  </si>
  <si>
    <t>JOAQUIM ÁLVARO</t>
  </si>
  <si>
    <t>0395001</t>
  </si>
  <si>
    <t>0395002</t>
  </si>
  <si>
    <t>0395003</t>
  </si>
  <si>
    <t>0395004</t>
  </si>
  <si>
    <t>0395005</t>
  </si>
  <si>
    <t>0396</t>
  </si>
  <si>
    <t>JOSÉ ALVARO</t>
  </si>
  <si>
    <t>0396001</t>
  </si>
  <si>
    <t>0396002</t>
  </si>
  <si>
    <t>0396005</t>
  </si>
  <si>
    <t>0396006</t>
  </si>
  <si>
    <t>0396007</t>
  </si>
  <si>
    <t>0398</t>
  </si>
  <si>
    <t>BOA VISTA VII</t>
  </si>
  <si>
    <t>0398001</t>
  </si>
  <si>
    <t>0398002</t>
  </si>
  <si>
    <t>0398003</t>
  </si>
  <si>
    <t>0398004</t>
  </si>
  <si>
    <t>0398005</t>
  </si>
  <si>
    <t>0398006</t>
  </si>
  <si>
    <t>0398008</t>
  </si>
  <si>
    <t>0398009</t>
  </si>
  <si>
    <t>0398010</t>
  </si>
  <si>
    <t>0398011</t>
  </si>
  <si>
    <t>0398012</t>
  </si>
  <si>
    <t>0398013</t>
  </si>
  <si>
    <t>0398019</t>
  </si>
  <si>
    <t>0399</t>
  </si>
  <si>
    <t>SANTA TEREZINHA DOS QUARENTA</t>
  </si>
  <si>
    <t>0399001</t>
  </si>
  <si>
    <t>0399002</t>
  </si>
  <si>
    <t>0399004</t>
  </si>
  <si>
    <t>0399005</t>
  </si>
  <si>
    <t>0399006</t>
  </si>
  <si>
    <t>0399007</t>
  </si>
  <si>
    <t>0399008</t>
  </si>
  <si>
    <t>0399009</t>
  </si>
  <si>
    <t>0399010</t>
  </si>
  <si>
    <t>0399011</t>
  </si>
  <si>
    <t>0399012</t>
  </si>
  <si>
    <t>0399013</t>
  </si>
  <si>
    <t>0399014</t>
  </si>
  <si>
    <t>0399016</t>
  </si>
  <si>
    <t>0399017</t>
  </si>
  <si>
    <t>0399018</t>
  </si>
  <si>
    <t>0399019</t>
  </si>
  <si>
    <t>0399020</t>
  </si>
  <si>
    <t>0399021</t>
  </si>
  <si>
    <t>0399022</t>
  </si>
  <si>
    <t>0399023</t>
  </si>
  <si>
    <t>0399024</t>
  </si>
  <si>
    <t>0399026</t>
  </si>
  <si>
    <t>0399306</t>
  </si>
  <si>
    <t>0399307</t>
  </si>
  <si>
    <t>0399313</t>
  </si>
  <si>
    <t>0399317</t>
  </si>
  <si>
    <t>0399318</t>
  </si>
  <si>
    <t>0399320</t>
  </si>
  <si>
    <t>0399324</t>
  </si>
  <si>
    <t>0401</t>
  </si>
  <si>
    <t>COLINA</t>
  </si>
  <si>
    <t>0401001</t>
  </si>
  <si>
    <t>0401002</t>
  </si>
  <si>
    <t>0401003</t>
  </si>
  <si>
    <t>0401004</t>
  </si>
  <si>
    <t>0401006</t>
  </si>
  <si>
    <t>0401007</t>
  </si>
  <si>
    <t>0401008</t>
  </si>
  <si>
    <t>0402</t>
  </si>
  <si>
    <t>ALVORADA</t>
  </si>
  <si>
    <t>0402001</t>
  </si>
  <si>
    <t>0402002</t>
  </si>
  <si>
    <t>0402003</t>
  </si>
  <si>
    <t>0402004</t>
  </si>
  <si>
    <t>0402005</t>
  </si>
  <si>
    <t>0402008</t>
  </si>
  <si>
    <t>0402009</t>
  </si>
  <si>
    <t>0402010</t>
  </si>
  <si>
    <t>0402011</t>
  </si>
  <si>
    <t>0405</t>
  </si>
  <si>
    <t>NOSSA SENHORA DE FÁTIMA IV</t>
  </si>
  <si>
    <t>Brasil \ SP \ São Pedro</t>
  </si>
  <si>
    <t>0405001</t>
  </si>
  <si>
    <t>0405002</t>
  </si>
  <si>
    <t>0405004</t>
  </si>
  <si>
    <t>0405005</t>
  </si>
  <si>
    <t>0405006</t>
  </si>
  <si>
    <t>0405007</t>
  </si>
  <si>
    <t>0405009</t>
  </si>
  <si>
    <t>0405012</t>
  </si>
  <si>
    <t>0405013</t>
  </si>
  <si>
    <t>0405014</t>
  </si>
  <si>
    <t>0405015</t>
  </si>
  <si>
    <t>0405016</t>
  </si>
  <si>
    <t>0x2a</t>
  </si>
  <si>
    <t>0409</t>
  </si>
  <si>
    <t>ALVORADA II</t>
  </si>
  <si>
    <t>Brasil \ SP \ Piraju</t>
  </si>
  <si>
    <t>0409001</t>
  </si>
  <si>
    <t>0410</t>
  </si>
  <si>
    <t>FLORESTA</t>
  </si>
  <si>
    <t>0410001</t>
  </si>
  <si>
    <t>0410002</t>
  </si>
  <si>
    <t>0410003</t>
  </si>
  <si>
    <t>0410004</t>
  </si>
  <si>
    <t>0410005</t>
  </si>
  <si>
    <t>0410006</t>
  </si>
  <si>
    <t>0410007</t>
  </si>
  <si>
    <t>0410306</t>
  </si>
  <si>
    <t>0410307</t>
  </si>
  <si>
    <t>0413</t>
  </si>
  <si>
    <t>CÓRREGO DO CAMPO II</t>
  </si>
  <si>
    <t>Brasil \ SP \ Mineiros do Tietê</t>
  </si>
  <si>
    <t>0413001</t>
  </si>
  <si>
    <t>0413002</t>
  </si>
  <si>
    <t>0413003</t>
  </si>
  <si>
    <t>0413004</t>
  </si>
  <si>
    <t>0413006</t>
  </si>
  <si>
    <t>0413007</t>
  </si>
  <si>
    <t>0414</t>
  </si>
  <si>
    <t>SANTA LUZIA III</t>
  </si>
  <si>
    <t>0414002</t>
  </si>
  <si>
    <t>0414003</t>
  </si>
  <si>
    <t>0418</t>
  </si>
  <si>
    <t>SANTA TEREZINHA III</t>
  </si>
  <si>
    <t>0418001</t>
  </si>
  <si>
    <t>0418002</t>
  </si>
  <si>
    <t>0418003</t>
  </si>
  <si>
    <t>0418007</t>
  </si>
  <si>
    <t>0420</t>
  </si>
  <si>
    <t>OITO PONTAS</t>
  </si>
  <si>
    <t>0420003</t>
  </si>
  <si>
    <t>0420004</t>
  </si>
  <si>
    <t>0420005</t>
  </si>
  <si>
    <t>0420006</t>
  </si>
  <si>
    <t>0420013</t>
  </si>
  <si>
    <t>0420016</t>
  </si>
  <si>
    <t>0420019</t>
  </si>
  <si>
    <t>0420023</t>
  </si>
  <si>
    <t>0420024</t>
  </si>
  <si>
    <t>0420029</t>
  </si>
  <si>
    <t>0420030</t>
  </si>
  <si>
    <t>0420031</t>
  </si>
  <si>
    <t>0420032</t>
  </si>
  <si>
    <t>0420034</t>
  </si>
  <si>
    <t>0420036</t>
  </si>
  <si>
    <t>0420038</t>
  </si>
  <si>
    <t>0420040</t>
  </si>
  <si>
    <t>0420061</t>
  </si>
  <si>
    <t>0420062</t>
  </si>
  <si>
    <t>0420063</t>
  </si>
  <si>
    <t>0420073</t>
  </si>
  <si>
    <t>0420076</t>
  </si>
  <si>
    <t>0420082</t>
  </si>
  <si>
    <t>0420083</t>
  </si>
  <si>
    <t>0420090</t>
  </si>
  <si>
    <t>0420106</t>
  </si>
  <si>
    <t>0420112</t>
  </si>
  <si>
    <t>0420113</t>
  </si>
  <si>
    <t>0420114</t>
  </si>
  <si>
    <t>118</t>
  </si>
  <si>
    <t>0420118</t>
  </si>
  <si>
    <t>0420130</t>
  </si>
  <si>
    <t>0420134</t>
  </si>
  <si>
    <t>0420136</t>
  </si>
  <si>
    <t>0420143</t>
  </si>
  <si>
    <t>0420154</t>
  </si>
  <si>
    <t>0420155</t>
  </si>
  <si>
    <t>0420156</t>
  </si>
  <si>
    <t>0420158</t>
  </si>
  <si>
    <t>0420318</t>
  </si>
  <si>
    <t>385</t>
  </si>
  <si>
    <t>0420385</t>
  </si>
  <si>
    <t>0420386</t>
  </si>
  <si>
    <t>396</t>
  </si>
  <si>
    <t>0420396</t>
  </si>
  <si>
    <t>397</t>
  </si>
  <si>
    <t>0420397</t>
  </si>
  <si>
    <t>0422</t>
  </si>
  <si>
    <t>EBENÉZIA</t>
  </si>
  <si>
    <t>0422001</t>
  </si>
  <si>
    <t>0422002</t>
  </si>
  <si>
    <t>0422003</t>
  </si>
  <si>
    <t>0422004</t>
  </si>
  <si>
    <t>0422005</t>
  </si>
  <si>
    <t>0422006</t>
  </si>
  <si>
    <t>0422007</t>
  </si>
  <si>
    <t>0422008</t>
  </si>
  <si>
    <t>0422009</t>
  </si>
  <si>
    <t>0422010</t>
  </si>
  <si>
    <t>0422011</t>
  </si>
  <si>
    <t>0422012</t>
  </si>
  <si>
    <t>0425</t>
  </si>
  <si>
    <t>PLANALTO</t>
  </si>
  <si>
    <t>0425008</t>
  </si>
  <si>
    <t>0425009</t>
  </si>
  <si>
    <t>0425012</t>
  </si>
  <si>
    <t>0425018</t>
  </si>
  <si>
    <t>0425021</t>
  </si>
  <si>
    <t>0425024</t>
  </si>
  <si>
    <t>0425025</t>
  </si>
  <si>
    <t>0425026</t>
  </si>
  <si>
    <t>0425027</t>
  </si>
  <si>
    <t>0425032</t>
  </si>
  <si>
    <t>0425062</t>
  </si>
  <si>
    <t>0425063</t>
  </si>
  <si>
    <t>0427</t>
  </si>
  <si>
    <t>SÃO CRISTÓVÃO II</t>
  </si>
  <si>
    <t>0427001</t>
  </si>
  <si>
    <t>0427002</t>
  </si>
  <si>
    <t>0427004</t>
  </si>
  <si>
    <t>0428</t>
  </si>
  <si>
    <t>SÃO MANOEL IV</t>
  </si>
  <si>
    <t>0428001</t>
  </si>
  <si>
    <t>0428002</t>
  </si>
  <si>
    <t>0428003</t>
  </si>
  <si>
    <t>0428004</t>
  </si>
  <si>
    <t>0428005</t>
  </si>
  <si>
    <t>0428006</t>
  </si>
  <si>
    <t>0428007</t>
  </si>
  <si>
    <t>0428010</t>
  </si>
  <si>
    <t>0428301</t>
  </si>
  <si>
    <t>0428302</t>
  </si>
  <si>
    <t>0428303</t>
  </si>
  <si>
    <t>0428304</t>
  </si>
  <si>
    <t>0428305</t>
  </si>
  <si>
    <t>0428306</t>
  </si>
  <si>
    <t>0428307</t>
  </si>
  <si>
    <t>0431</t>
  </si>
  <si>
    <t>SANTO ESTEVAM</t>
  </si>
  <si>
    <t>0431001</t>
  </si>
  <si>
    <t>0431002</t>
  </si>
  <si>
    <t>0431003</t>
  </si>
  <si>
    <t>0431004</t>
  </si>
  <si>
    <t>0431005</t>
  </si>
  <si>
    <t>0431006</t>
  </si>
  <si>
    <t>0431007</t>
  </si>
  <si>
    <t>0431008</t>
  </si>
  <si>
    <t>0431009</t>
  </si>
  <si>
    <t>0431010</t>
  </si>
  <si>
    <t>0431011</t>
  </si>
  <si>
    <t>0431012</t>
  </si>
  <si>
    <t>0431013</t>
  </si>
  <si>
    <t>0431015</t>
  </si>
  <si>
    <t>0431016</t>
  </si>
  <si>
    <t>0431311</t>
  </si>
  <si>
    <t>0432</t>
  </si>
  <si>
    <t>SANTO ANTÔNIO XI</t>
  </si>
  <si>
    <t>0432004</t>
  </si>
  <si>
    <t>0432009</t>
  </si>
  <si>
    <t>0432010</t>
  </si>
  <si>
    <t>0432013</t>
  </si>
  <si>
    <t>0434</t>
  </si>
  <si>
    <t>SÃO FRANCISCO V - MARÍLIA</t>
  </si>
  <si>
    <t>0434001</t>
  </si>
  <si>
    <t>0434002</t>
  </si>
  <si>
    <t>0434003</t>
  </si>
  <si>
    <t>0434004</t>
  </si>
  <si>
    <t>0434006</t>
  </si>
  <si>
    <t>0434008</t>
  </si>
  <si>
    <t>0434009</t>
  </si>
  <si>
    <t>0434010</t>
  </si>
  <si>
    <t>0434011</t>
  </si>
  <si>
    <t>0434012</t>
  </si>
  <si>
    <t>0434013</t>
  </si>
  <si>
    <t>0434014</t>
  </si>
  <si>
    <t>0435</t>
  </si>
  <si>
    <t>ANCHIETA</t>
  </si>
  <si>
    <t>Brasil \ SP \ São Manuel</t>
  </si>
  <si>
    <t>0435001</t>
  </si>
  <si>
    <t>0435002</t>
  </si>
  <si>
    <t>0435003</t>
  </si>
  <si>
    <t>0435004</t>
  </si>
  <si>
    <t>0435005</t>
  </si>
  <si>
    <t>0435006</t>
  </si>
  <si>
    <t>0435009</t>
  </si>
  <si>
    <t>0435101</t>
  </si>
  <si>
    <t>0435102</t>
  </si>
  <si>
    <t>0435103</t>
  </si>
  <si>
    <t>0435106</t>
  </si>
  <si>
    <t>0436</t>
  </si>
  <si>
    <t>NOSSA SENHORA APARECIDA VI - GÁLIA</t>
  </si>
  <si>
    <t>0436002</t>
  </si>
  <si>
    <t>0436003</t>
  </si>
  <si>
    <t>0436004</t>
  </si>
  <si>
    <t>0436005</t>
  </si>
  <si>
    <t>0436006</t>
  </si>
  <si>
    <t>0436007</t>
  </si>
  <si>
    <t>0436008</t>
  </si>
  <si>
    <t>0436009</t>
  </si>
  <si>
    <t>0436303</t>
  </si>
  <si>
    <t>0437</t>
  </si>
  <si>
    <t>HORIZONTE</t>
  </si>
  <si>
    <t>0437001</t>
  </si>
  <si>
    <t>0437002</t>
  </si>
  <si>
    <t>0437003</t>
  </si>
  <si>
    <t>0437004</t>
  </si>
  <si>
    <t>0437005</t>
  </si>
  <si>
    <t>0437006</t>
  </si>
  <si>
    <t>0437007</t>
  </si>
  <si>
    <t>0437009</t>
  </si>
  <si>
    <t>0437010</t>
  </si>
  <si>
    <t>0437011</t>
  </si>
  <si>
    <t>0437012</t>
  </si>
  <si>
    <t>0437013</t>
  </si>
  <si>
    <t>0438</t>
  </si>
  <si>
    <t>BOA VISTA VIII - ITAQUERÊ</t>
  </si>
  <si>
    <t>0438001</t>
  </si>
  <si>
    <t>0438002</t>
  </si>
  <si>
    <t>0438003</t>
  </si>
  <si>
    <t>0438004</t>
  </si>
  <si>
    <t>0438005</t>
  </si>
  <si>
    <t>0438006</t>
  </si>
  <si>
    <t>0438007</t>
  </si>
  <si>
    <t>0438009</t>
  </si>
  <si>
    <t>0438010</t>
  </si>
  <si>
    <t>0438011</t>
  </si>
  <si>
    <t>0438012</t>
  </si>
  <si>
    <t>0439</t>
  </si>
  <si>
    <t>ESTÂNCIA SANTA LAURA</t>
  </si>
  <si>
    <t>0439001</t>
  </si>
  <si>
    <t>0439002</t>
  </si>
  <si>
    <t>0439003</t>
  </si>
  <si>
    <t>0439004</t>
  </si>
  <si>
    <t>0443</t>
  </si>
  <si>
    <t>SANTA EMÍLIA II - GLEBA A</t>
  </si>
  <si>
    <t>0443001</t>
  </si>
  <si>
    <t>0443002</t>
  </si>
  <si>
    <t>0443003</t>
  </si>
  <si>
    <t>0443004</t>
  </si>
  <si>
    <t>0443005</t>
  </si>
  <si>
    <t>0443006</t>
  </si>
  <si>
    <t>0443007</t>
  </si>
  <si>
    <t>0443008</t>
  </si>
  <si>
    <t>0443009</t>
  </si>
  <si>
    <t>0443010</t>
  </si>
  <si>
    <t>0443011</t>
  </si>
  <si>
    <t>0443012</t>
  </si>
  <si>
    <t>0443013</t>
  </si>
  <si>
    <t>0443014</t>
  </si>
  <si>
    <t>0443015</t>
  </si>
  <si>
    <t>0443016</t>
  </si>
  <si>
    <t>0443017</t>
  </si>
  <si>
    <t>0443018</t>
  </si>
  <si>
    <t>0443019</t>
  </si>
  <si>
    <t>0443020</t>
  </si>
  <si>
    <t>0443021</t>
  </si>
  <si>
    <t>0443022</t>
  </si>
  <si>
    <t>0443023</t>
  </si>
  <si>
    <t>0443024</t>
  </si>
  <si>
    <t>0443025</t>
  </si>
  <si>
    <t>0443026</t>
  </si>
  <si>
    <t>0443027</t>
  </si>
  <si>
    <t>0443028</t>
  </si>
  <si>
    <t>0443032</t>
  </si>
  <si>
    <t>0443033</t>
  </si>
  <si>
    <t>0443034</t>
  </si>
  <si>
    <t>0443035</t>
  </si>
  <si>
    <t>0443036</t>
  </si>
  <si>
    <t>0443037</t>
  </si>
  <si>
    <t>0443038</t>
  </si>
  <si>
    <t>0443039</t>
  </si>
  <si>
    <t>0443040</t>
  </si>
  <si>
    <t>0443041</t>
  </si>
  <si>
    <t>0443042</t>
  </si>
  <si>
    <t>0443044</t>
  </si>
  <si>
    <t>0443045</t>
  </si>
  <si>
    <t>0443046</t>
  </si>
  <si>
    <t>0443050</t>
  </si>
  <si>
    <t>0443051</t>
  </si>
  <si>
    <t>0443301</t>
  </si>
  <si>
    <t>0443319</t>
  </si>
  <si>
    <t>0444</t>
  </si>
  <si>
    <t>SANTA EMÍLIA II - GLEBA B</t>
  </si>
  <si>
    <t>0444032</t>
  </si>
  <si>
    <t>0444033</t>
  </si>
  <si>
    <t>0444034</t>
  </si>
  <si>
    <t>0445</t>
  </si>
  <si>
    <t>SANTA HERMÍNIA</t>
  </si>
  <si>
    <t>0445001</t>
  </si>
  <si>
    <t>0445002</t>
  </si>
  <si>
    <t>0445003</t>
  </si>
  <si>
    <t>0445004</t>
  </si>
  <si>
    <t>0445005</t>
  </si>
  <si>
    <t>0445006</t>
  </si>
  <si>
    <t>0445007</t>
  </si>
  <si>
    <t>0445009</t>
  </si>
  <si>
    <t>0445011</t>
  </si>
  <si>
    <t>0445012</t>
  </si>
  <si>
    <t>0445013</t>
  </si>
  <si>
    <t>0445014</t>
  </si>
  <si>
    <t>0445303</t>
  </si>
  <si>
    <t>0445304</t>
  </si>
  <si>
    <t>0445305</t>
  </si>
  <si>
    <t>0445306</t>
  </si>
  <si>
    <t>0445307</t>
  </si>
  <si>
    <t>0445310</t>
  </si>
  <si>
    <t>0445311</t>
  </si>
  <si>
    <t>0445312</t>
  </si>
  <si>
    <t>0445313</t>
  </si>
  <si>
    <t>0445317</t>
  </si>
  <si>
    <t>0446</t>
  </si>
  <si>
    <t>SÃO JOÃO DA LAPA</t>
  </si>
  <si>
    <t>Brasil \ SP \ Itirapina</t>
  </si>
  <si>
    <t>0446020</t>
  </si>
  <si>
    <t>0447</t>
  </si>
  <si>
    <t>SÍTIO JACUTINGA III - CABRÁLIA PAULISTA</t>
  </si>
  <si>
    <t>0447001</t>
  </si>
  <si>
    <t>0447002</t>
  </si>
  <si>
    <t>0447003</t>
  </si>
  <si>
    <t>0447006</t>
  </si>
  <si>
    <t>0447100</t>
  </si>
  <si>
    <t>0449</t>
  </si>
  <si>
    <t>INDIANA</t>
  </si>
  <si>
    <t>0449301</t>
  </si>
  <si>
    <t>0449304</t>
  </si>
  <si>
    <t>0449312</t>
  </si>
  <si>
    <t>0450</t>
  </si>
  <si>
    <t>INDIANA II</t>
  </si>
  <si>
    <t>0450001</t>
  </si>
  <si>
    <t>0450002</t>
  </si>
  <si>
    <t>0450003</t>
  </si>
  <si>
    <t>0450005</t>
  </si>
  <si>
    <t>0450006</t>
  </si>
  <si>
    <t>0450007</t>
  </si>
  <si>
    <t>0450008</t>
  </si>
  <si>
    <t>0450302</t>
  </si>
  <si>
    <t>0450303</t>
  </si>
  <si>
    <t>0450304</t>
  </si>
  <si>
    <t>0450305</t>
  </si>
  <si>
    <t>0450306</t>
  </si>
  <si>
    <t>0450307</t>
  </si>
  <si>
    <t>0451</t>
  </si>
  <si>
    <t>DONA MINDA</t>
  </si>
  <si>
    <t>0451001</t>
  </si>
  <si>
    <t>0451002</t>
  </si>
  <si>
    <t>0451003</t>
  </si>
  <si>
    <t>0451004</t>
  </si>
  <si>
    <t>0451005</t>
  </si>
  <si>
    <t>0451006</t>
  </si>
  <si>
    <t>0451007</t>
  </si>
  <si>
    <t>0452</t>
  </si>
  <si>
    <t>SAN CARLO</t>
  </si>
  <si>
    <t>0452001</t>
  </si>
  <si>
    <t>0454</t>
  </si>
  <si>
    <t>SANTA TEREZA III - MARÍLIA</t>
  </si>
  <si>
    <t>0454001</t>
  </si>
  <si>
    <t>0454002</t>
  </si>
  <si>
    <t>0454003</t>
  </si>
  <si>
    <t>0454004</t>
  </si>
  <si>
    <t>0454006</t>
  </si>
  <si>
    <t>0454007</t>
  </si>
  <si>
    <t>0455</t>
  </si>
  <si>
    <t>SANTA VIRGÍNIA</t>
  </si>
  <si>
    <t>Brasil \ SP \ Uru</t>
  </si>
  <si>
    <t>0455001</t>
  </si>
  <si>
    <t>0455002</t>
  </si>
  <si>
    <t>Brasil \ SP \ Pongaí</t>
  </si>
  <si>
    <t>0455003</t>
  </si>
  <si>
    <t>0456</t>
  </si>
  <si>
    <t>VENEZA</t>
  </si>
  <si>
    <t>Brasil \ SP \ Pompéia</t>
  </si>
  <si>
    <t>0456001</t>
  </si>
  <si>
    <t>0456002</t>
  </si>
  <si>
    <t>0456003</t>
  </si>
  <si>
    <t>0456004</t>
  </si>
  <si>
    <t>0456005</t>
  </si>
  <si>
    <t>0456006</t>
  </si>
  <si>
    <t>0456007</t>
  </si>
  <si>
    <t>0456011</t>
  </si>
  <si>
    <t>0456012</t>
  </si>
  <si>
    <t>0456013</t>
  </si>
  <si>
    <t>0456014</t>
  </si>
  <si>
    <t>0456015</t>
  </si>
  <si>
    <t>0456016</t>
  </si>
  <si>
    <t>0456017</t>
  </si>
  <si>
    <t>0457</t>
  </si>
  <si>
    <t>JAMAICA II - PIRAJUÍ</t>
  </si>
  <si>
    <t>0457001</t>
  </si>
  <si>
    <t>0457002</t>
  </si>
  <si>
    <t>0457003</t>
  </si>
  <si>
    <t>0457004</t>
  </si>
  <si>
    <t>0457005</t>
  </si>
  <si>
    <t>0457007</t>
  </si>
  <si>
    <t>0457008</t>
  </si>
  <si>
    <t>0457009</t>
  </si>
  <si>
    <t>0458</t>
  </si>
  <si>
    <t>SÃO FRANCISCO VI - PEDERNEIRAS</t>
  </si>
  <si>
    <t>0458001</t>
  </si>
  <si>
    <t>0458002</t>
  </si>
  <si>
    <t>0458004</t>
  </si>
  <si>
    <t>0458005</t>
  </si>
  <si>
    <t>0458006</t>
  </si>
  <si>
    <t>0459</t>
  </si>
  <si>
    <t>SANTA VITÓRIA</t>
  </si>
  <si>
    <t>0459001</t>
  </si>
  <si>
    <t>0459002</t>
  </si>
  <si>
    <t>0459003</t>
  </si>
  <si>
    <t>0459004</t>
  </si>
  <si>
    <t>0459005</t>
  </si>
  <si>
    <t>0459006</t>
  </si>
  <si>
    <t>0459007</t>
  </si>
  <si>
    <t>0459008</t>
  </si>
  <si>
    <t>0459009</t>
  </si>
  <si>
    <t>0460</t>
  </si>
  <si>
    <t>BOA VISTA IX - PIRAJUÍ</t>
  </si>
  <si>
    <t>0460001</t>
  </si>
  <si>
    <t>0460002</t>
  </si>
  <si>
    <t>0460004</t>
  </si>
  <si>
    <t>0460005</t>
  </si>
  <si>
    <t>0460006</t>
  </si>
  <si>
    <t>0460008</t>
  </si>
  <si>
    <t>0460010</t>
  </si>
  <si>
    <t>0462</t>
  </si>
  <si>
    <t>IGATU - GLEBA A</t>
  </si>
  <si>
    <t>Brasil \ SP \ Itaju</t>
  </si>
  <si>
    <t>0462001</t>
  </si>
  <si>
    <t>0462002</t>
  </si>
  <si>
    <t>0462003</t>
  </si>
  <si>
    <t>0462004</t>
  </si>
  <si>
    <t>0462005</t>
  </si>
  <si>
    <t>0462006</t>
  </si>
  <si>
    <t>0462007</t>
  </si>
  <si>
    <t>0462008</t>
  </si>
  <si>
    <t>0464</t>
  </si>
  <si>
    <t>SANTA MARIA VII - PONGAÍ</t>
  </si>
  <si>
    <t>0464001</t>
  </si>
  <si>
    <t>0464002</t>
  </si>
  <si>
    <t>0464003</t>
  </si>
  <si>
    <t>0464004</t>
  </si>
  <si>
    <t>0464005</t>
  </si>
  <si>
    <t>0465</t>
  </si>
  <si>
    <t>ALIANÇA III</t>
  </si>
  <si>
    <t>Brasil \ SP \ Itapeva</t>
  </si>
  <si>
    <t>0465001</t>
  </si>
  <si>
    <t>0465002</t>
  </si>
  <si>
    <t>0465003</t>
  </si>
  <si>
    <t>0465004</t>
  </si>
  <si>
    <t>0465005</t>
  </si>
  <si>
    <t>0469</t>
  </si>
  <si>
    <t>2T</t>
  </si>
  <si>
    <t>Brasil \ SP \ Avaré</t>
  </si>
  <si>
    <t>0469001</t>
  </si>
  <si>
    <t>0469002</t>
  </si>
  <si>
    <t>0469003</t>
  </si>
  <si>
    <t>0469004</t>
  </si>
  <si>
    <t>0469005</t>
  </si>
  <si>
    <t>0470</t>
  </si>
  <si>
    <t>ESTRELA</t>
  </si>
  <si>
    <t>0470001</t>
  </si>
  <si>
    <t>0470002</t>
  </si>
  <si>
    <t>0470003</t>
  </si>
  <si>
    <t>0470004</t>
  </si>
  <si>
    <t>0470005</t>
  </si>
  <si>
    <t>0470006</t>
  </si>
  <si>
    <t>0470007</t>
  </si>
  <si>
    <t>0470008</t>
  </si>
  <si>
    <t>0470009</t>
  </si>
  <si>
    <t>0470010</t>
  </si>
  <si>
    <t>0470011</t>
  </si>
  <si>
    <t>0471</t>
  </si>
  <si>
    <t>SÃO JOSÉ V - QUINTANA</t>
  </si>
  <si>
    <t>Brasil \ SP \ Quintana</t>
  </si>
  <si>
    <t>0471001</t>
  </si>
  <si>
    <t>0471002</t>
  </si>
  <si>
    <t>0471003</t>
  </si>
  <si>
    <t>0471004</t>
  </si>
  <si>
    <t>0471005</t>
  </si>
  <si>
    <t>0471006</t>
  </si>
  <si>
    <t>0471007</t>
  </si>
  <si>
    <t>0471008</t>
  </si>
  <si>
    <t>0471009</t>
  </si>
  <si>
    <t>0471010</t>
  </si>
  <si>
    <t>0471011</t>
  </si>
  <si>
    <t>0471012</t>
  </si>
  <si>
    <t>0471013</t>
  </si>
  <si>
    <t>0471015</t>
  </si>
  <si>
    <t>0471016</t>
  </si>
  <si>
    <t>0471017</t>
  </si>
  <si>
    <t>0471018</t>
  </si>
  <si>
    <t>0471020</t>
  </si>
  <si>
    <t>0471021</t>
  </si>
  <si>
    <t>0471022</t>
  </si>
  <si>
    <t>0471023</t>
  </si>
  <si>
    <t>0471024</t>
  </si>
  <si>
    <t>0471027</t>
  </si>
  <si>
    <t>0471028</t>
  </si>
  <si>
    <t>0471306</t>
  </si>
  <si>
    <t>0471307</t>
  </si>
  <si>
    <t>0471308</t>
  </si>
  <si>
    <t>0471315</t>
  </si>
  <si>
    <t>0471319</t>
  </si>
  <si>
    <t>0471320</t>
  </si>
  <si>
    <t>0471322</t>
  </si>
  <si>
    <t>0471324</t>
  </si>
  <si>
    <t>0472</t>
  </si>
  <si>
    <t>ALTO GRANDE</t>
  </si>
  <si>
    <t>0472002</t>
  </si>
  <si>
    <t>0472003</t>
  </si>
  <si>
    <t>0473</t>
  </si>
  <si>
    <t>AMERICANA</t>
  </si>
  <si>
    <t>Brasil \ SP \ Itatinga</t>
  </si>
  <si>
    <t>0473031</t>
  </si>
  <si>
    <t>0473032</t>
  </si>
  <si>
    <t>0474</t>
  </si>
  <si>
    <t>FAXINAL</t>
  </si>
  <si>
    <t>0474001</t>
  </si>
  <si>
    <t>0474002</t>
  </si>
  <si>
    <t>0474005</t>
  </si>
  <si>
    <t>0474006</t>
  </si>
  <si>
    <t>0474007</t>
  </si>
  <si>
    <t>0475</t>
  </si>
  <si>
    <t>IPÊ III - ITATINGA</t>
  </si>
  <si>
    <t>0475003</t>
  </si>
  <si>
    <t>0475008</t>
  </si>
  <si>
    <t>0475010</t>
  </si>
  <si>
    <t>0475012</t>
  </si>
  <si>
    <t>0475013</t>
  </si>
  <si>
    <t>0475018</t>
  </si>
  <si>
    <t>0475019</t>
  </si>
  <si>
    <t>0475020</t>
  </si>
  <si>
    <t>0475021</t>
  </si>
  <si>
    <t>0476</t>
  </si>
  <si>
    <t>JEQUITIBÁ</t>
  </si>
  <si>
    <t>0476001</t>
  </si>
  <si>
    <t>0476002</t>
  </si>
  <si>
    <t>0480</t>
  </si>
  <si>
    <t>PITANGUEIRAS</t>
  </si>
  <si>
    <t>0480007</t>
  </si>
  <si>
    <t>0480009</t>
  </si>
  <si>
    <t>0480010</t>
  </si>
  <si>
    <t>0480011</t>
  </si>
  <si>
    <t>0480012</t>
  </si>
  <si>
    <t>0480015</t>
  </si>
  <si>
    <t>0480018</t>
  </si>
  <si>
    <t>0480019</t>
  </si>
  <si>
    <t>0481</t>
  </si>
  <si>
    <t>PRIMAVERA II - ITATINGA</t>
  </si>
  <si>
    <t>0481001</t>
  </si>
  <si>
    <t>0481002</t>
  </si>
  <si>
    <t>0481004</t>
  </si>
  <si>
    <t>0481009</t>
  </si>
  <si>
    <t>0481010</t>
  </si>
  <si>
    <t>0481011</t>
  </si>
  <si>
    <t>0481012</t>
  </si>
  <si>
    <t>0481013</t>
  </si>
  <si>
    <t>0481014</t>
  </si>
  <si>
    <t>0481015</t>
  </si>
  <si>
    <t>0481016</t>
  </si>
  <si>
    <t>0481017</t>
  </si>
  <si>
    <t>0481018</t>
  </si>
  <si>
    <t>0481019</t>
  </si>
  <si>
    <t>0484</t>
  </si>
  <si>
    <t>SÃO BERNARDINO</t>
  </si>
  <si>
    <t>0484001</t>
  </si>
  <si>
    <t>0484007</t>
  </si>
  <si>
    <t>0484009</t>
  </si>
  <si>
    <t>0485</t>
  </si>
  <si>
    <t>SÃO JOSÉ VI - BOTUCATU</t>
  </si>
  <si>
    <t>0485020</t>
  </si>
  <si>
    <t>0486</t>
  </si>
  <si>
    <t>SANTA CATARINA II - BOTUCATU</t>
  </si>
  <si>
    <t>0486002</t>
  </si>
  <si>
    <t>0486006</t>
  </si>
  <si>
    <t>0486028</t>
  </si>
  <si>
    <t>0486029</t>
  </si>
  <si>
    <t>0486031</t>
  </si>
  <si>
    <t>0486032</t>
  </si>
  <si>
    <t>0486034</t>
  </si>
  <si>
    <t>0486041</t>
  </si>
  <si>
    <t>0486043</t>
  </si>
  <si>
    <t>0486044</t>
  </si>
  <si>
    <t>0486045</t>
  </si>
  <si>
    <t>0486046</t>
  </si>
  <si>
    <t>0486048</t>
  </si>
  <si>
    <t>0486049</t>
  </si>
  <si>
    <t>0489</t>
  </si>
  <si>
    <t>PINHEIRO II - ITATINGA</t>
  </si>
  <si>
    <t>0489308</t>
  </si>
  <si>
    <t>0492</t>
  </si>
  <si>
    <t>SANTA CECÍLIA</t>
  </si>
  <si>
    <t>Brasil \ SP \ Balbinos</t>
  </si>
  <si>
    <t>0492001</t>
  </si>
  <si>
    <t>0492005</t>
  </si>
  <si>
    <t>0493</t>
  </si>
  <si>
    <t>YASMIN</t>
  </si>
  <si>
    <t>0493001</t>
  </si>
  <si>
    <t>0493002</t>
  </si>
  <si>
    <t>0493004</t>
  </si>
  <si>
    <t>0493006</t>
  </si>
  <si>
    <t>0494</t>
  </si>
  <si>
    <t>ESTÂNCIA SANTA ISABEL</t>
  </si>
  <si>
    <t>0494001</t>
  </si>
  <si>
    <t>0494002</t>
  </si>
  <si>
    <t>0494003</t>
  </si>
  <si>
    <t>0495</t>
  </si>
  <si>
    <t>SANTA MADALENA IV</t>
  </si>
  <si>
    <t>0495001</t>
  </si>
  <si>
    <t>0495002</t>
  </si>
  <si>
    <t>0495003</t>
  </si>
  <si>
    <t>0495004</t>
  </si>
  <si>
    <t>0495005</t>
  </si>
  <si>
    <t>0495006</t>
  </si>
  <si>
    <t>0497</t>
  </si>
  <si>
    <t>ICATU</t>
  </si>
  <si>
    <t>0497001</t>
  </si>
  <si>
    <t>0497002</t>
  </si>
  <si>
    <t>0497003</t>
  </si>
  <si>
    <t>0497004</t>
  </si>
  <si>
    <t>0498</t>
  </si>
  <si>
    <t>NOVA ICATU</t>
  </si>
  <si>
    <t>0498001</t>
  </si>
  <si>
    <t>0498002</t>
  </si>
  <si>
    <t>0498003</t>
  </si>
  <si>
    <t>0498004</t>
  </si>
  <si>
    <t>0498005</t>
  </si>
  <si>
    <t>0498006</t>
  </si>
  <si>
    <t>0498007</t>
  </si>
  <si>
    <t>0498008</t>
  </si>
  <si>
    <t>0498009</t>
  </si>
  <si>
    <t>0498010</t>
  </si>
  <si>
    <t>0499</t>
  </si>
  <si>
    <t>SANTA ELISA II - CORUMBATAÍ</t>
  </si>
  <si>
    <t>Brasil \ SP \ Corumbataí</t>
  </si>
  <si>
    <t>0499001</t>
  </si>
  <si>
    <t>0499003</t>
  </si>
  <si>
    <t>0499004</t>
  </si>
  <si>
    <t>0499005</t>
  </si>
  <si>
    <t>0499006</t>
  </si>
  <si>
    <t>0499007</t>
  </si>
  <si>
    <t>0499008</t>
  </si>
  <si>
    <t>0500</t>
  </si>
  <si>
    <t>PORTO SEGURO - GLEBA A</t>
  </si>
  <si>
    <t>0500001</t>
  </si>
  <si>
    <t>0500002</t>
  </si>
  <si>
    <t>0500003</t>
  </si>
  <si>
    <t>0500004</t>
  </si>
  <si>
    <t>0500005</t>
  </si>
  <si>
    <t>0500007</t>
  </si>
  <si>
    <t>0501</t>
  </si>
  <si>
    <t>PORTO SEGURO - GLEBA B</t>
  </si>
  <si>
    <t>0501004</t>
  </si>
  <si>
    <t>0501006</t>
  </si>
  <si>
    <t>0503</t>
  </si>
  <si>
    <t>SÍTIO BANDEIRANTES</t>
  </si>
  <si>
    <t>0503001</t>
  </si>
  <si>
    <t>0503002</t>
  </si>
  <si>
    <t>0504</t>
  </si>
  <si>
    <t>SÃO JOÃO DO PICO ALTO</t>
  </si>
  <si>
    <t>0504001</t>
  </si>
  <si>
    <t>0504002</t>
  </si>
  <si>
    <t>0504003</t>
  </si>
  <si>
    <t>0504004</t>
  </si>
  <si>
    <t>0505</t>
  </si>
  <si>
    <t>BORSOI</t>
  </si>
  <si>
    <t>Brasil \ SP \ São Miguel Arcanjo</t>
  </si>
  <si>
    <t>0505001</t>
  </si>
  <si>
    <t>0505002</t>
  </si>
  <si>
    <t>0505003</t>
  </si>
  <si>
    <t>0507</t>
  </si>
  <si>
    <t>ITAGUAÇU</t>
  </si>
  <si>
    <t>Brasil \ SP \ Capão Bonito</t>
  </si>
  <si>
    <t>CZ1 - 1</t>
  </si>
  <si>
    <t>0507057</t>
  </si>
  <si>
    <t>0511</t>
  </si>
  <si>
    <t>GANESI - GLEBA A</t>
  </si>
  <si>
    <t>0511022</t>
  </si>
  <si>
    <t>0511023</t>
  </si>
  <si>
    <t>0512</t>
  </si>
  <si>
    <t>SÃO LUIZ IV - GLEBA A</t>
  </si>
  <si>
    <t>Brasil \ SP \ Tejupá</t>
  </si>
  <si>
    <t>0512003</t>
  </si>
  <si>
    <t>0514</t>
  </si>
  <si>
    <t>SANTA MARIA VIII - TEJUPÁ</t>
  </si>
  <si>
    <t>0514001</t>
  </si>
  <si>
    <t>0514002</t>
  </si>
  <si>
    <t>0514004</t>
  </si>
  <si>
    <t>0514005</t>
  </si>
  <si>
    <t>0514006</t>
  </si>
  <si>
    <t>0514007</t>
  </si>
  <si>
    <t>0514008</t>
  </si>
  <si>
    <t>0514009</t>
  </si>
  <si>
    <t>0514010</t>
  </si>
  <si>
    <t>0514011</t>
  </si>
  <si>
    <t>0514012</t>
  </si>
  <si>
    <t>0514014</t>
  </si>
  <si>
    <t>0514015</t>
  </si>
  <si>
    <t>0514016</t>
  </si>
  <si>
    <t>0514017</t>
  </si>
  <si>
    <t>0514018</t>
  </si>
  <si>
    <t>0515</t>
  </si>
  <si>
    <t>SÃO SEBASTIÃO DO BELMONT</t>
  </si>
  <si>
    <t>0515015</t>
  </si>
  <si>
    <t>0515032</t>
  </si>
  <si>
    <t>0515033</t>
  </si>
  <si>
    <t>0515034</t>
  </si>
  <si>
    <t>0515315</t>
  </si>
  <si>
    <t>0515332</t>
  </si>
  <si>
    <t>333</t>
  </si>
  <si>
    <t>0515333</t>
  </si>
  <si>
    <t>0515334</t>
  </si>
  <si>
    <t>0516</t>
  </si>
  <si>
    <t>SANTA FELICIDADE</t>
  </si>
  <si>
    <t>0516001</t>
  </si>
  <si>
    <t>0516002</t>
  </si>
  <si>
    <t>0516003</t>
  </si>
  <si>
    <t>0516004</t>
  </si>
  <si>
    <t>0516005</t>
  </si>
  <si>
    <t>0516006</t>
  </si>
  <si>
    <t>0516007</t>
  </si>
  <si>
    <t>0516008</t>
  </si>
  <si>
    <t>0516009</t>
  </si>
  <si>
    <t>0516010</t>
  </si>
  <si>
    <t>0517</t>
  </si>
  <si>
    <t>BARREIRO RICO II - GLEBA A</t>
  </si>
  <si>
    <t>0517001</t>
  </si>
  <si>
    <t>0517002</t>
  </si>
  <si>
    <t>0517003</t>
  </si>
  <si>
    <t>0517004</t>
  </si>
  <si>
    <t>0517005</t>
  </si>
  <si>
    <t>0517006</t>
  </si>
  <si>
    <t>0517007</t>
  </si>
  <si>
    <t>0518</t>
  </si>
  <si>
    <t>BARREIRO RICO II - GLEBA B</t>
  </si>
  <si>
    <t>0518001</t>
  </si>
  <si>
    <t>0518002</t>
  </si>
  <si>
    <t>0518003</t>
  </si>
  <si>
    <t>0518004</t>
  </si>
  <si>
    <t>0518007</t>
  </si>
  <si>
    <t>0519</t>
  </si>
  <si>
    <t>BARREIRO RICO II - GLEBA C</t>
  </si>
  <si>
    <t>0519001</t>
  </si>
  <si>
    <t>0519002</t>
  </si>
  <si>
    <t>0519003</t>
  </si>
  <si>
    <t>0519004</t>
  </si>
  <si>
    <t>0519005</t>
  </si>
  <si>
    <t>0519006</t>
  </si>
  <si>
    <t>0520</t>
  </si>
  <si>
    <t>BARREIRO RICO II - GLEBA D</t>
  </si>
  <si>
    <t>0520001</t>
  </si>
  <si>
    <t>0520002</t>
  </si>
  <si>
    <t>0520003</t>
  </si>
  <si>
    <t>0520004</t>
  </si>
  <si>
    <t>0520005</t>
  </si>
  <si>
    <t>0520006</t>
  </si>
  <si>
    <t>0520007</t>
  </si>
  <si>
    <t>0520008</t>
  </si>
  <si>
    <t>0520009</t>
  </si>
  <si>
    <t>0520010</t>
  </si>
  <si>
    <t>0520308</t>
  </si>
  <si>
    <t>0521</t>
  </si>
  <si>
    <t>ARARIBÁ</t>
  </si>
  <si>
    <t>0521001</t>
  </si>
  <si>
    <t>0521002</t>
  </si>
  <si>
    <t>0521003</t>
  </si>
  <si>
    <t>0521004</t>
  </si>
  <si>
    <t>0521006</t>
  </si>
  <si>
    <t>0521007</t>
  </si>
  <si>
    <t>0522</t>
  </si>
  <si>
    <t>DAS FLORES</t>
  </si>
  <si>
    <t>0522001</t>
  </si>
  <si>
    <t>0522002</t>
  </si>
  <si>
    <t>0524</t>
  </si>
  <si>
    <t>ESPÍRITO SANTO</t>
  </si>
  <si>
    <t>0524001</t>
  </si>
  <si>
    <t>0524002</t>
  </si>
  <si>
    <t>0524003</t>
  </si>
  <si>
    <t>0524004</t>
  </si>
  <si>
    <t>0524005</t>
  </si>
  <si>
    <t>0524006</t>
  </si>
  <si>
    <t>0524007</t>
  </si>
  <si>
    <t>0524008</t>
  </si>
  <si>
    <t>0524009</t>
  </si>
  <si>
    <t>0524010</t>
  </si>
  <si>
    <t>0524011</t>
  </si>
  <si>
    <t>0524012</t>
  </si>
  <si>
    <t>0524013</t>
  </si>
  <si>
    <t>0524015</t>
  </si>
  <si>
    <t>0524016</t>
  </si>
  <si>
    <t>0524018</t>
  </si>
  <si>
    <t>0524024</t>
  </si>
  <si>
    <t>0524025</t>
  </si>
  <si>
    <t>0525</t>
  </si>
  <si>
    <t>SANTO ANTÔNIO DO PAU D'ALHO</t>
  </si>
  <si>
    <t>0525001</t>
  </si>
  <si>
    <t>0525003</t>
  </si>
  <si>
    <t>0525004</t>
  </si>
  <si>
    <t>0525005</t>
  </si>
  <si>
    <t>0525006</t>
  </si>
  <si>
    <t>0525007</t>
  </si>
  <si>
    <t>0525008</t>
  </si>
  <si>
    <t>0525009</t>
  </si>
  <si>
    <t>0525010</t>
  </si>
  <si>
    <t>0525011</t>
  </si>
  <si>
    <t>0526</t>
  </si>
  <si>
    <t>SANTA IZABEL II - AGUDOS</t>
  </si>
  <si>
    <t>0526001</t>
  </si>
  <si>
    <t>0526002</t>
  </si>
  <si>
    <t>0526003</t>
  </si>
  <si>
    <t>0526004</t>
  </si>
  <si>
    <t>0526005</t>
  </si>
  <si>
    <t>126-Experimento restrito</t>
  </si>
  <si>
    <t>0526006</t>
  </si>
  <si>
    <t>0526007</t>
  </si>
  <si>
    <t>0526008</t>
  </si>
  <si>
    <t>0526009</t>
  </si>
  <si>
    <t>0526010</t>
  </si>
  <si>
    <t>0526011</t>
  </si>
  <si>
    <t>0526012</t>
  </si>
  <si>
    <t>0526034</t>
  </si>
  <si>
    <t>0526035</t>
  </si>
  <si>
    <t>0526036</t>
  </si>
  <si>
    <t>0526037</t>
  </si>
  <si>
    <t>0526038</t>
  </si>
  <si>
    <t>0526041</t>
  </si>
  <si>
    <t>0526042</t>
  </si>
  <si>
    <t>0526043</t>
  </si>
  <si>
    <t>0526044</t>
  </si>
  <si>
    <t>0526045</t>
  </si>
  <si>
    <t>0526046</t>
  </si>
  <si>
    <t>0526047</t>
  </si>
  <si>
    <t>0526323</t>
  </si>
  <si>
    <t>0526324</t>
  </si>
  <si>
    <t>0526333</t>
  </si>
  <si>
    <t>0526334</t>
  </si>
  <si>
    <t>0528</t>
  </si>
  <si>
    <t>SANTA RITA DE CÁSSIA</t>
  </si>
  <si>
    <t>Brasil \ SP \ Promissão</t>
  </si>
  <si>
    <t>0528001</t>
  </si>
  <si>
    <t>0528002</t>
  </si>
  <si>
    <t>0528003</t>
  </si>
  <si>
    <t>0528004</t>
  </si>
  <si>
    <t>0528005</t>
  </si>
  <si>
    <t>0528006</t>
  </si>
  <si>
    <t>0528007</t>
  </si>
  <si>
    <t>0528008</t>
  </si>
  <si>
    <t>0528009</t>
  </si>
  <si>
    <t>0528010</t>
  </si>
  <si>
    <t>0528011</t>
  </si>
  <si>
    <t>0528012</t>
  </si>
  <si>
    <t>0528013</t>
  </si>
  <si>
    <t>0528014</t>
  </si>
  <si>
    <t>0528015</t>
  </si>
  <si>
    <t>0528016</t>
  </si>
  <si>
    <t>0528017</t>
  </si>
  <si>
    <t>0528018</t>
  </si>
  <si>
    <t>0528043</t>
  </si>
  <si>
    <t>0528045</t>
  </si>
  <si>
    <t>0528050</t>
  </si>
  <si>
    <t>0528058</t>
  </si>
  <si>
    <t>0528059</t>
  </si>
  <si>
    <t>0529</t>
  </si>
  <si>
    <t>SÃO CRISTÓVÃO III - AGUDOS</t>
  </si>
  <si>
    <t>0529001</t>
  </si>
  <si>
    <t>0529002</t>
  </si>
  <si>
    <t>0529003</t>
  </si>
  <si>
    <t>0529004</t>
  </si>
  <si>
    <t>0529005</t>
  </si>
  <si>
    <t>0530</t>
  </si>
  <si>
    <t>FORQUILHA III - PIRATININGA</t>
  </si>
  <si>
    <t>0530001</t>
  </si>
  <si>
    <t>0530002</t>
  </si>
  <si>
    <t>0530003</t>
  </si>
  <si>
    <t>0530004</t>
  </si>
  <si>
    <t>0530005</t>
  </si>
  <si>
    <t>0530007</t>
  </si>
  <si>
    <t>0530008</t>
  </si>
  <si>
    <t>0530011</t>
  </si>
  <si>
    <t>0530012</t>
  </si>
  <si>
    <t>0530014</t>
  </si>
  <si>
    <t>0530015</t>
  </si>
  <si>
    <t>0530018</t>
  </si>
  <si>
    <t>0531</t>
  </si>
  <si>
    <t>SANTA EDWIRGES I</t>
  </si>
  <si>
    <t>0531001</t>
  </si>
  <si>
    <t>0531002</t>
  </si>
  <si>
    <t>0531003</t>
  </si>
  <si>
    <t>0531004</t>
  </si>
  <si>
    <t>0531005</t>
  </si>
  <si>
    <t>0532</t>
  </si>
  <si>
    <t>SANTA EDWIRGES II</t>
  </si>
  <si>
    <t>0532001</t>
  </si>
  <si>
    <t>0532002</t>
  </si>
  <si>
    <t>0532003</t>
  </si>
  <si>
    <t>0533</t>
  </si>
  <si>
    <t>SANTA EDWIRGES III</t>
  </si>
  <si>
    <t>0533001</t>
  </si>
  <si>
    <t>0533002</t>
  </si>
  <si>
    <t>0534</t>
  </si>
  <si>
    <t>SÃO CARLOS II - MARÍLIA</t>
  </si>
  <si>
    <t>0534010</t>
  </si>
  <si>
    <t>0534304</t>
  </si>
  <si>
    <t>0535</t>
  </si>
  <si>
    <t>SANTANNA</t>
  </si>
  <si>
    <t>0535001</t>
  </si>
  <si>
    <t>0535002</t>
  </si>
  <si>
    <t>0535003</t>
  </si>
  <si>
    <t>0535004</t>
  </si>
  <si>
    <t>0535005</t>
  </si>
  <si>
    <t>0535006</t>
  </si>
  <si>
    <t>0535007</t>
  </si>
  <si>
    <t>0535008</t>
  </si>
  <si>
    <t>0535009</t>
  </si>
  <si>
    <t>0535010</t>
  </si>
  <si>
    <t>0535011</t>
  </si>
  <si>
    <t>0535012</t>
  </si>
  <si>
    <t>0535013</t>
  </si>
  <si>
    <t>0535015</t>
  </si>
  <si>
    <t>0535016</t>
  </si>
  <si>
    <t>0535017</t>
  </si>
  <si>
    <t>0535018</t>
  </si>
  <si>
    <t>0535019</t>
  </si>
  <si>
    <t>0535020</t>
  </si>
  <si>
    <t>0535023</t>
  </si>
  <si>
    <t>0535024</t>
  </si>
  <si>
    <t>0535025</t>
  </si>
  <si>
    <t>0535026</t>
  </si>
  <si>
    <t>0535307</t>
  </si>
  <si>
    <t>0535308</t>
  </si>
  <si>
    <t>0535309</t>
  </si>
  <si>
    <t>0535312</t>
  </si>
  <si>
    <t>0536</t>
  </si>
  <si>
    <t>SÍTIO SANTO ISIDORO</t>
  </si>
  <si>
    <t>0536305</t>
  </si>
  <si>
    <t>0537</t>
  </si>
  <si>
    <t>TANGARÁ</t>
  </si>
  <si>
    <t>0537001</t>
  </si>
  <si>
    <t>0537002</t>
  </si>
  <si>
    <t>0537003</t>
  </si>
  <si>
    <t>0537004</t>
  </si>
  <si>
    <t>0537005</t>
  </si>
  <si>
    <t>0537006</t>
  </si>
  <si>
    <t>0537007</t>
  </si>
  <si>
    <t>0537008</t>
  </si>
  <si>
    <t>0537009</t>
  </si>
  <si>
    <t>0537010</t>
  </si>
  <si>
    <t>0537011</t>
  </si>
  <si>
    <t>0537012</t>
  </si>
  <si>
    <t>0537013</t>
  </si>
  <si>
    <t>0537014</t>
  </si>
  <si>
    <t>0537015</t>
  </si>
  <si>
    <t>0537016</t>
  </si>
  <si>
    <t>0537017</t>
  </si>
  <si>
    <t>0537018</t>
  </si>
  <si>
    <t>0537019</t>
  </si>
  <si>
    <t>0537023</t>
  </si>
  <si>
    <t>0537028</t>
  </si>
  <si>
    <t>0537031</t>
  </si>
  <si>
    <t>0538</t>
  </si>
  <si>
    <t>ESTÂNCIA MARCOS ANDRÉ</t>
  </si>
  <si>
    <t>0538001</t>
  </si>
  <si>
    <t>0538002</t>
  </si>
  <si>
    <t>0540</t>
  </si>
  <si>
    <t>NOVA QUERÊNCIA</t>
  </si>
  <si>
    <t>0540001</t>
  </si>
  <si>
    <t>0540002</t>
  </si>
  <si>
    <t>0540003</t>
  </si>
  <si>
    <t>0540004</t>
  </si>
  <si>
    <t>0543</t>
  </si>
  <si>
    <t>CORRENTE</t>
  </si>
  <si>
    <t>0543001</t>
  </si>
  <si>
    <t>0543002</t>
  </si>
  <si>
    <t>0543003</t>
  </si>
  <si>
    <t>0544</t>
  </si>
  <si>
    <t>ESMERALDA</t>
  </si>
  <si>
    <t>0544009</t>
  </si>
  <si>
    <t>0545</t>
  </si>
  <si>
    <t>BOA VISTA X - RIBEIRÃO BONITO</t>
  </si>
  <si>
    <t>Brasil \ SP \ Ribeirão Bonito</t>
  </si>
  <si>
    <t>0545001</t>
  </si>
  <si>
    <t>0545002</t>
  </si>
  <si>
    <t>0545003</t>
  </si>
  <si>
    <t>0545004</t>
  </si>
  <si>
    <t>0545005</t>
  </si>
  <si>
    <t>0545006</t>
  </si>
  <si>
    <t>0545007</t>
  </si>
  <si>
    <t>0545008</t>
  </si>
  <si>
    <t>0545303</t>
  </si>
  <si>
    <t>0545304</t>
  </si>
  <si>
    <t>0548</t>
  </si>
  <si>
    <t>SANTA ELIZA III</t>
  </si>
  <si>
    <t>0548001</t>
  </si>
  <si>
    <t>0548002</t>
  </si>
  <si>
    <t>0548003</t>
  </si>
  <si>
    <t>0548005</t>
  </si>
  <si>
    <t>0548006</t>
  </si>
  <si>
    <t>0548007</t>
  </si>
  <si>
    <t>0548008</t>
  </si>
  <si>
    <t>0548009</t>
  </si>
  <si>
    <t>0548012</t>
  </si>
  <si>
    <t>0548013</t>
  </si>
  <si>
    <t>0548015</t>
  </si>
  <si>
    <t>0548310</t>
  </si>
  <si>
    <t>0549</t>
  </si>
  <si>
    <t>MARÍLIA II</t>
  </si>
  <si>
    <t>0549001</t>
  </si>
  <si>
    <t>0549002</t>
  </si>
  <si>
    <t>0549003</t>
  </si>
  <si>
    <t>0549004</t>
  </si>
  <si>
    <t>0549005</t>
  </si>
  <si>
    <t>0549006</t>
  </si>
  <si>
    <t>0549009</t>
  </si>
  <si>
    <t>0549100</t>
  </si>
  <si>
    <t>0550</t>
  </si>
  <si>
    <t>SANTA JOVITA</t>
  </si>
  <si>
    <t>0550001</t>
  </si>
  <si>
    <t>0550002</t>
  </si>
  <si>
    <t>0550003</t>
  </si>
  <si>
    <t>0550004</t>
  </si>
  <si>
    <t>0550005</t>
  </si>
  <si>
    <t>0550006</t>
  </si>
  <si>
    <t>0550007</t>
  </si>
  <si>
    <t>0550008</t>
  </si>
  <si>
    <t>0550009</t>
  </si>
  <si>
    <t>0550010</t>
  </si>
  <si>
    <t>0550011</t>
  </si>
  <si>
    <t>0550013</t>
  </si>
  <si>
    <t>0550014</t>
  </si>
  <si>
    <t>0550015</t>
  </si>
  <si>
    <t>0551</t>
  </si>
  <si>
    <t>LAGEADO II - PARANAPANEMA</t>
  </si>
  <si>
    <t>Brasil \ SP \ Paranapanema</t>
  </si>
  <si>
    <t>0551001</t>
  </si>
  <si>
    <t>0551002</t>
  </si>
  <si>
    <t>0551003</t>
  </si>
  <si>
    <t>0551004</t>
  </si>
  <si>
    <t>0551005</t>
  </si>
  <si>
    <t>0551007</t>
  </si>
  <si>
    <t>0551008</t>
  </si>
  <si>
    <t>0551009</t>
  </si>
  <si>
    <t>0551010</t>
  </si>
  <si>
    <t>0551012</t>
  </si>
  <si>
    <t>0551013</t>
  </si>
  <si>
    <t>0551015</t>
  </si>
  <si>
    <t>0551016</t>
  </si>
  <si>
    <t>0551018</t>
  </si>
  <si>
    <t>0551019</t>
  </si>
  <si>
    <t>0552</t>
  </si>
  <si>
    <t>BOCAINA DA BOA VISTA</t>
  </si>
  <si>
    <t>0552001</t>
  </si>
  <si>
    <t>0552002</t>
  </si>
  <si>
    <t>0552003</t>
  </si>
  <si>
    <t>0552004</t>
  </si>
  <si>
    <t>0552005</t>
  </si>
  <si>
    <t>0552006</t>
  </si>
  <si>
    <t>0553</t>
  </si>
  <si>
    <t>SÃO LUIZ V - VERA CRUZ</t>
  </si>
  <si>
    <t>0553001</t>
  </si>
  <si>
    <t>0553003</t>
  </si>
  <si>
    <t>0553005</t>
  </si>
  <si>
    <t>0553007</t>
  </si>
  <si>
    <t>0553008</t>
  </si>
  <si>
    <t>0553010</t>
  </si>
  <si>
    <t>0553015</t>
  </si>
  <si>
    <t>0553028</t>
  </si>
  <si>
    <t>0553034</t>
  </si>
  <si>
    <t>0553038</t>
  </si>
  <si>
    <t>0553039</t>
  </si>
  <si>
    <t>0553040</t>
  </si>
  <si>
    <t>0553041</t>
  </si>
  <si>
    <t>0553042</t>
  </si>
  <si>
    <t>0553310</t>
  </si>
  <si>
    <t>0553311</t>
  </si>
  <si>
    <t>0553313</t>
  </si>
  <si>
    <t>0553327</t>
  </si>
  <si>
    <t>0553343</t>
  </si>
  <si>
    <t>344</t>
  </si>
  <si>
    <t>0553344</t>
  </si>
  <si>
    <t>355</t>
  </si>
  <si>
    <t>0553355</t>
  </si>
  <si>
    <t>0554</t>
  </si>
  <si>
    <t>SANTA MARIA IX - OCAUÇÚ</t>
  </si>
  <si>
    <t>0554003</t>
  </si>
  <si>
    <t>0554007</t>
  </si>
  <si>
    <t>0554031</t>
  </si>
  <si>
    <t>0554037</t>
  </si>
  <si>
    <t>0554038</t>
  </si>
  <si>
    <t>0554313</t>
  </si>
  <si>
    <t>0554330</t>
  </si>
  <si>
    <t>0554332</t>
  </si>
  <si>
    <t>0554337</t>
  </si>
  <si>
    <t>0554351</t>
  </si>
  <si>
    <t>0555</t>
  </si>
  <si>
    <t>SANTA MARTHA III - MARÍLIA</t>
  </si>
  <si>
    <t>0555002</t>
  </si>
  <si>
    <t>0555003</t>
  </si>
  <si>
    <t>0555027</t>
  </si>
  <si>
    <t>0556</t>
  </si>
  <si>
    <t>TRÊS LAGOAS</t>
  </si>
  <si>
    <t>0556028</t>
  </si>
  <si>
    <t>0556030</t>
  </si>
  <si>
    <t>0556310</t>
  </si>
  <si>
    <t>0556327</t>
  </si>
  <si>
    <t>0556328</t>
  </si>
  <si>
    <t>0557</t>
  </si>
  <si>
    <t>BACURY</t>
  </si>
  <si>
    <t>0557001</t>
  </si>
  <si>
    <t>0557002</t>
  </si>
  <si>
    <t>0557004</t>
  </si>
  <si>
    <t>0557006</t>
  </si>
  <si>
    <t>0557007</t>
  </si>
  <si>
    <t>0557008</t>
  </si>
  <si>
    <t>0557009</t>
  </si>
  <si>
    <t>0557011</t>
  </si>
  <si>
    <t>0557012</t>
  </si>
  <si>
    <t>0557013</t>
  </si>
  <si>
    <t>0557313</t>
  </si>
  <si>
    <t>0558</t>
  </si>
  <si>
    <t>SANTA CECÍLIA II</t>
  </si>
  <si>
    <t>0558001</t>
  </si>
  <si>
    <t>0558002</t>
  </si>
  <si>
    <t>0558003</t>
  </si>
  <si>
    <t>0561</t>
  </si>
  <si>
    <t>SANTO ANTÔNIO DO PALMITAL</t>
  </si>
  <si>
    <t>0561001</t>
  </si>
  <si>
    <t>0561002</t>
  </si>
  <si>
    <t>0561003</t>
  </si>
  <si>
    <t>0561004</t>
  </si>
  <si>
    <t>0562</t>
  </si>
  <si>
    <t>JUDITH NOVAES</t>
  </si>
  <si>
    <t>0562001</t>
  </si>
  <si>
    <t>0562002</t>
  </si>
  <si>
    <t>0562003</t>
  </si>
  <si>
    <t>0562004</t>
  </si>
  <si>
    <t>0562005</t>
  </si>
  <si>
    <t>0562006</t>
  </si>
  <si>
    <t>0562007</t>
  </si>
  <si>
    <t>0562301</t>
  </si>
  <si>
    <t>0562303</t>
  </si>
  <si>
    <t>0563</t>
  </si>
  <si>
    <t>BREJÃO CORREDOR</t>
  </si>
  <si>
    <t>0563002</t>
  </si>
  <si>
    <t>0564</t>
  </si>
  <si>
    <t>BARRA MANSA</t>
  </si>
  <si>
    <t>0564001</t>
  </si>
  <si>
    <t>0564002</t>
  </si>
  <si>
    <t>0564003</t>
  </si>
  <si>
    <t>0564004</t>
  </si>
  <si>
    <t>0564005</t>
  </si>
  <si>
    <t>0564006</t>
  </si>
  <si>
    <t>0564007</t>
  </si>
  <si>
    <t>0564009</t>
  </si>
  <si>
    <t>0564010</t>
  </si>
  <si>
    <t>0565</t>
  </si>
  <si>
    <t>SANTA MÔNICA</t>
  </si>
  <si>
    <t>0565015</t>
  </si>
  <si>
    <t>0565020</t>
  </si>
  <si>
    <t>0565021</t>
  </si>
  <si>
    <t>0565022</t>
  </si>
  <si>
    <t>0565025</t>
  </si>
  <si>
    <t>0565322</t>
  </si>
  <si>
    <t>0566</t>
  </si>
  <si>
    <t>MORRO VERDE</t>
  </si>
  <si>
    <t>0566312</t>
  </si>
  <si>
    <t>0567</t>
  </si>
  <si>
    <t>SANTA RITA DE CÁSSIA II - RIBEIRÃO BONITO</t>
  </si>
  <si>
    <t>0567002</t>
  </si>
  <si>
    <t>0567003</t>
  </si>
  <si>
    <t>0573</t>
  </si>
  <si>
    <t>NATIVIDADE</t>
  </si>
  <si>
    <t>0573001</t>
  </si>
  <si>
    <t>0573002</t>
  </si>
  <si>
    <t>0577</t>
  </si>
  <si>
    <t>SÃO VICENTE DO POÇO DA PEDRA</t>
  </si>
  <si>
    <t>0577001</t>
  </si>
  <si>
    <t>0577003</t>
  </si>
  <si>
    <t>0577004</t>
  </si>
  <si>
    <t>0577006</t>
  </si>
  <si>
    <t>0577008</t>
  </si>
  <si>
    <t>0577010</t>
  </si>
  <si>
    <t>0577013</t>
  </si>
  <si>
    <t>0577301</t>
  </si>
  <si>
    <t>0577302</t>
  </si>
  <si>
    <t>0577308</t>
  </si>
  <si>
    <t>0577310</t>
  </si>
  <si>
    <t>0577312</t>
  </si>
  <si>
    <t>0578</t>
  </si>
  <si>
    <t>BELA VISTA GLEBA I</t>
  </si>
  <si>
    <t>0578001</t>
  </si>
  <si>
    <t>0578002</t>
  </si>
  <si>
    <t>0578003</t>
  </si>
  <si>
    <t>0578004</t>
  </si>
  <si>
    <t>0579</t>
  </si>
  <si>
    <t>SANTA HERCÍDIA</t>
  </si>
  <si>
    <t>0579001</t>
  </si>
  <si>
    <t>0579002</t>
  </si>
  <si>
    <t>0579003</t>
  </si>
  <si>
    <t>0579004</t>
  </si>
  <si>
    <t>0579005</t>
  </si>
  <si>
    <t>0579006</t>
  </si>
  <si>
    <t>0579007</t>
  </si>
  <si>
    <t>0579008</t>
  </si>
  <si>
    <t>0579009</t>
  </si>
  <si>
    <t>0579010</t>
  </si>
  <si>
    <t>0579301</t>
  </si>
  <si>
    <t>0579302</t>
  </si>
  <si>
    <t>0579303</t>
  </si>
  <si>
    <t>0579304</t>
  </si>
  <si>
    <t>0579305</t>
  </si>
  <si>
    <t>0579307</t>
  </si>
  <si>
    <t>0580</t>
  </si>
  <si>
    <t>SÃO JOSÉ VII</t>
  </si>
  <si>
    <t>0580012</t>
  </si>
  <si>
    <t>0580311</t>
  </si>
  <si>
    <t>0581</t>
  </si>
  <si>
    <t>SANTA PAULA</t>
  </si>
  <si>
    <t>0581001</t>
  </si>
  <si>
    <t>0581002</t>
  </si>
  <si>
    <t>0581003</t>
  </si>
  <si>
    <t>0581005</t>
  </si>
  <si>
    <t>0582</t>
  </si>
  <si>
    <t>LAGOA BONITA</t>
  </si>
  <si>
    <t>0582001</t>
  </si>
  <si>
    <t>0582002</t>
  </si>
  <si>
    <t>0582003</t>
  </si>
  <si>
    <t>0582004</t>
  </si>
  <si>
    <t>0582005</t>
  </si>
  <si>
    <t>0582006</t>
  </si>
  <si>
    <t>0584</t>
  </si>
  <si>
    <t>SONHO MEU</t>
  </si>
  <si>
    <t>0584001</t>
  </si>
  <si>
    <t>0584002</t>
  </si>
  <si>
    <t>0584003</t>
  </si>
  <si>
    <t>0584004</t>
  </si>
  <si>
    <t>0584005</t>
  </si>
  <si>
    <t>0584006</t>
  </si>
  <si>
    <t>0584007</t>
  </si>
  <si>
    <t>0584008</t>
  </si>
  <si>
    <t>0584013</t>
  </si>
  <si>
    <t>0585</t>
  </si>
  <si>
    <t>TODOS OS SANTOS</t>
  </si>
  <si>
    <t>0585001</t>
  </si>
  <si>
    <t>0585002</t>
  </si>
  <si>
    <t>0585003</t>
  </si>
  <si>
    <t>0585004</t>
  </si>
  <si>
    <t>0585005</t>
  </si>
  <si>
    <t>0585006</t>
  </si>
  <si>
    <t>0585007</t>
  </si>
  <si>
    <t>0585303</t>
  </si>
  <si>
    <t>0585305</t>
  </si>
  <si>
    <t>0585307</t>
  </si>
  <si>
    <t>0586</t>
  </si>
  <si>
    <t>ESTÂNCIA OLIVEIRA</t>
  </si>
  <si>
    <t>0586001</t>
  </si>
  <si>
    <t>0586002</t>
  </si>
  <si>
    <t>0587</t>
  </si>
  <si>
    <t>SÃO FRANCISCO VII</t>
  </si>
  <si>
    <t>0587001</t>
  </si>
  <si>
    <t>0587002</t>
  </si>
  <si>
    <t>0587003</t>
  </si>
  <si>
    <t>0587004</t>
  </si>
  <si>
    <t>0587005</t>
  </si>
  <si>
    <t>0587006</t>
  </si>
  <si>
    <t>0587007</t>
  </si>
  <si>
    <t>0587008</t>
  </si>
  <si>
    <t>0587009</t>
  </si>
  <si>
    <t>0587010</t>
  </si>
  <si>
    <t>0587011</t>
  </si>
  <si>
    <t>0587012</t>
  </si>
  <si>
    <t>0587013</t>
  </si>
  <si>
    <t>0587302</t>
  </si>
  <si>
    <t>0588</t>
  </si>
  <si>
    <t>RIO BONITO</t>
  </si>
  <si>
    <t>0588001</t>
  </si>
  <si>
    <t>0588002</t>
  </si>
  <si>
    <t>0588003</t>
  </si>
  <si>
    <t>0589</t>
  </si>
  <si>
    <t>BREJÃO II</t>
  </si>
  <si>
    <t>0589001</t>
  </si>
  <si>
    <t>0589002</t>
  </si>
  <si>
    <t>0589003</t>
  </si>
  <si>
    <t>0589004</t>
  </si>
  <si>
    <t>0589006</t>
  </si>
  <si>
    <t>0590</t>
  </si>
  <si>
    <t>ESTÂNCIA ALMEIDA</t>
  </si>
  <si>
    <t>Brasil \ SP \ Ubirajara</t>
  </si>
  <si>
    <t>0590001</t>
  </si>
  <si>
    <t>0590002</t>
  </si>
  <si>
    <t>0591</t>
  </si>
  <si>
    <t>SÃO JOSÉ VIII</t>
  </si>
  <si>
    <t>0591001</t>
  </si>
  <si>
    <t>0591002</t>
  </si>
  <si>
    <t>0591003</t>
  </si>
  <si>
    <t>0592</t>
  </si>
  <si>
    <t>ÁGUA DO MACACO</t>
  </si>
  <si>
    <t>0592001</t>
  </si>
  <si>
    <t>0592002</t>
  </si>
  <si>
    <t>0592004</t>
  </si>
  <si>
    <t>0593</t>
  </si>
  <si>
    <t>SANTA MARIA X</t>
  </si>
  <si>
    <t>0593001</t>
  </si>
  <si>
    <t>0593002</t>
  </si>
  <si>
    <t>0593003</t>
  </si>
  <si>
    <t>0593004</t>
  </si>
  <si>
    <t>0593005</t>
  </si>
  <si>
    <t>0593302</t>
  </si>
  <si>
    <t>0594</t>
  </si>
  <si>
    <t>SANTA LUCIA III</t>
  </si>
  <si>
    <t>0594023</t>
  </si>
  <si>
    <t>0594307</t>
  </si>
  <si>
    <t>0594308</t>
  </si>
  <si>
    <t>Brasil \ SP \ Guareí</t>
  </si>
  <si>
    <t>0594313</t>
  </si>
  <si>
    <t>0594366</t>
  </si>
  <si>
    <t>379</t>
  </si>
  <si>
    <t>0594379</t>
  </si>
  <si>
    <t>0595</t>
  </si>
  <si>
    <t>CAMPO VERDE II - GLEBA A</t>
  </si>
  <si>
    <t>Brasil \ SP \ Conchas</t>
  </si>
  <si>
    <t>0595019</t>
  </si>
  <si>
    <t>0595020</t>
  </si>
  <si>
    <t>0596</t>
  </si>
  <si>
    <t>SÃO JOSÉ IX</t>
  </si>
  <si>
    <t>0596001</t>
  </si>
  <si>
    <t>0596005</t>
  </si>
  <si>
    <t>0597</t>
  </si>
  <si>
    <t>NOVA IRAJÁ</t>
  </si>
  <si>
    <t>0597001</t>
  </si>
  <si>
    <t>0597002</t>
  </si>
  <si>
    <t>0597003</t>
  </si>
  <si>
    <t>0597004</t>
  </si>
  <si>
    <t>0597005</t>
  </si>
  <si>
    <t>0597006</t>
  </si>
  <si>
    <t>0597007</t>
  </si>
  <si>
    <t>0597008</t>
  </si>
  <si>
    <t>0597009</t>
  </si>
  <si>
    <t>0597010</t>
  </si>
  <si>
    <t>0599</t>
  </si>
  <si>
    <t>SÍTIO NOVO HORIZONTE</t>
  </si>
  <si>
    <t>0599001</t>
  </si>
  <si>
    <t>0599003</t>
  </si>
  <si>
    <t>0599004</t>
  </si>
  <si>
    <t>0599005</t>
  </si>
  <si>
    <t>0599006</t>
  </si>
  <si>
    <t>0599007</t>
  </si>
  <si>
    <t>0599008</t>
  </si>
  <si>
    <t>0601</t>
  </si>
  <si>
    <t>SÃO PEDRO III</t>
  </si>
  <si>
    <t>0601002</t>
  </si>
  <si>
    <t>0601003</t>
  </si>
  <si>
    <t>0601005</t>
  </si>
  <si>
    <t>0601006</t>
  </si>
  <si>
    <t>0601007</t>
  </si>
  <si>
    <t>0602</t>
  </si>
  <si>
    <t>ALTO DA FIGUEIRA</t>
  </si>
  <si>
    <t>0602001</t>
  </si>
  <si>
    <t>0602002</t>
  </si>
  <si>
    <t>0602003</t>
  </si>
  <si>
    <t>0603</t>
  </si>
  <si>
    <t>BRINCO DE OURO</t>
  </si>
  <si>
    <t>0603001</t>
  </si>
  <si>
    <t>0603002</t>
  </si>
  <si>
    <t>0603003</t>
  </si>
  <si>
    <t>0603004</t>
  </si>
  <si>
    <t>0603005</t>
  </si>
  <si>
    <t>0603007</t>
  </si>
  <si>
    <t>0603008</t>
  </si>
  <si>
    <t>0603009</t>
  </si>
  <si>
    <t>0603010</t>
  </si>
  <si>
    <t>0603012</t>
  </si>
  <si>
    <t>0603013</t>
  </si>
  <si>
    <t>0603014</t>
  </si>
  <si>
    <t>0603015</t>
  </si>
  <si>
    <t>0603016</t>
  </si>
  <si>
    <t>0604</t>
  </si>
  <si>
    <t>SÃO BENEDITO II – GUAIMBÊ</t>
  </si>
  <si>
    <t>0604001</t>
  </si>
  <si>
    <t>0604002</t>
  </si>
  <si>
    <t>0604003</t>
  </si>
  <si>
    <t>0604004</t>
  </si>
  <si>
    <t>0604005</t>
  </si>
  <si>
    <t>0605</t>
  </si>
  <si>
    <t>PINHALZINHO II – ITAPETININGA</t>
  </si>
  <si>
    <t>Brasil \ SP \ Itapetininga</t>
  </si>
  <si>
    <t>0605001</t>
  </si>
  <si>
    <t>0605002</t>
  </si>
  <si>
    <t>0605003</t>
  </si>
  <si>
    <t>0605004</t>
  </si>
  <si>
    <t>0605005</t>
  </si>
  <si>
    <t>0605006</t>
  </si>
  <si>
    <t>0605008</t>
  </si>
  <si>
    <t>0605010</t>
  </si>
  <si>
    <t>0605011</t>
  </si>
  <si>
    <t>0605012</t>
  </si>
  <si>
    <t>0605013</t>
  </si>
  <si>
    <t>Brasil \ SP \ Tatuí</t>
  </si>
  <si>
    <t>0605014</t>
  </si>
  <si>
    <t>0605015</t>
  </si>
  <si>
    <t>0605017</t>
  </si>
  <si>
    <t>0605018</t>
  </si>
  <si>
    <t>0605019</t>
  </si>
  <si>
    <t>0605020</t>
  </si>
  <si>
    <t>0606</t>
  </si>
  <si>
    <t>CASA BRANCA</t>
  </si>
  <si>
    <t>Brasil \ SP \ Piracicaba</t>
  </si>
  <si>
    <t>0606010</t>
  </si>
  <si>
    <t>0607</t>
  </si>
  <si>
    <t>SEMEADOR</t>
  </si>
  <si>
    <t>0607001</t>
  </si>
  <si>
    <t>0607002</t>
  </si>
  <si>
    <t>0607003</t>
  </si>
  <si>
    <t>0607004</t>
  </si>
  <si>
    <t>0607005</t>
  </si>
  <si>
    <t>0607006</t>
  </si>
  <si>
    <t>0607007</t>
  </si>
  <si>
    <t>0607008</t>
  </si>
  <si>
    <t>0607303</t>
  </si>
  <si>
    <t>0607308</t>
  </si>
  <si>
    <t>0608</t>
  </si>
  <si>
    <t>SANTA MARIA XI - GETULINA</t>
  </si>
  <si>
    <t>0608001</t>
  </si>
  <si>
    <t>0608002</t>
  </si>
  <si>
    <t>0608003</t>
  </si>
  <si>
    <t>0608004</t>
  </si>
  <si>
    <t>0608005</t>
  </si>
  <si>
    <t>0608006</t>
  </si>
  <si>
    <t>0608007</t>
  </si>
  <si>
    <t>0608009</t>
  </si>
  <si>
    <t>0608011</t>
  </si>
  <si>
    <t>0608012</t>
  </si>
  <si>
    <t>0608013</t>
  </si>
  <si>
    <t>0608014</t>
  </si>
  <si>
    <t>0608015</t>
  </si>
  <si>
    <t>0608016</t>
  </si>
  <si>
    <t>0608018</t>
  </si>
  <si>
    <t>0608019</t>
  </si>
  <si>
    <t>0608020</t>
  </si>
  <si>
    <t>0608022</t>
  </si>
  <si>
    <t>0608024</t>
  </si>
  <si>
    <t>0608305</t>
  </si>
  <si>
    <t>0608306</t>
  </si>
  <si>
    <t>0608307</t>
  </si>
  <si>
    <t>0608308</t>
  </si>
  <si>
    <t>0608309</t>
  </si>
  <si>
    <t>0608312</t>
  </si>
  <si>
    <t>0608313</t>
  </si>
  <si>
    <t>0608314</t>
  </si>
  <si>
    <t>0608315</t>
  </si>
  <si>
    <t>0608319</t>
  </si>
  <si>
    <t>0611</t>
  </si>
  <si>
    <t>QUERÊNCIA III - AGUDOS</t>
  </si>
  <si>
    <t>0611001</t>
  </si>
  <si>
    <t>0611002</t>
  </si>
  <si>
    <t>0611003</t>
  </si>
  <si>
    <t>0611004</t>
  </si>
  <si>
    <t>0611005</t>
  </si>
  <si>
    <t>0611006</t>
  </si>
  <si>
    <t>0611007</t>
  </si>
  <si>
    <t>0611008</t>
  </si>
  <si>
    <t>0611009</t>
  </si>
  <si>
    <t>0611010</t>
  </si>
  <si>
    <t>0611011</t>
  </si>
  <si>
    <t>0611012</t>
  </si>
  <si>
    <t>0611013</t>
  </si>
  <si>
    <t>0611015</t>
  </si>
  <si>
    <t>0612</t>
  </si>
  <si>
    <t>SANTA CRUZ II - PIRATININGA</t>
  </si>
  <si>
    <t>0612001</t>
  </si>
  <si>
    <t>0612003</t>
  </si>
  <si>
    <t>0612302</t>
  </si>
  <si>
    <t>0613</t>
  </si>
  <si>
    <t>PEDRA BRANCA</t>
  </si>
  <si>
    <t>0613001</t>
  </si>
  <si>
    <t>0613002</t>
  </si>
  <si>
    <t>Brasil \ SP \ Dois Córregos</t>
  </si>
  <si>
    <t>0613003</t>
  </si>
  <si>
    <t>0614</t>
  </si>
  <si>
    <t>DIMEP I</t>
  </si>
  <si>
    <t>0614001</t>
  </si>
  <si>
    <t>0614015</t>
  </si>
  <si>
    <t>0614016</t>
  </si>
  <si>
    <t>0614017</t>
  </si>
  <si>
    <t>0614018</t>
  </si>
  <si>
    <t>0614019</t>
  </si>
  <si>
    <t>0614316</t>
  </si>
  <si>
    <t>0614318</t>
  </si>
  <si>
    <t>0615</t>
  </si>
  <si>
    <t>DIMEP II</t>
  </si>
  <si>
    <t>Brasil \ SP \ Pardinho</t>
  </si>
  <si>
    <t>0615014</t>
  </si>
  <si>
    <t>0616</t>
  </si>
  <si>
    <t>MAGNÓLIA I</t>
  </si>
  <si>
    <t>0616310</t>
  </si>
  <si>
    <t>0617</t>
  </si>
  <si>
    <t>MAGNÓLIA II</t>
  </si>
  <si>
    <t>0617007</t>
  </si>
  <si>
    <t>0617014</t>
  </si>
  <si>
    <t>0617029</t>
  </si>
  <si>
    <t>0617039</t>
  </si>
  <si>
    <t>0617304</t>
  </si>
  <si>
    <t>0618</t>
  </si>
  <si>
    <t>MAGNÓLIA III</t>
  </si>
  <si>
    <t>0618001</t>
  </si>
  <si>
    <t>Alterada em função do preparo (chuva)</t>
  </si>
  <si>
    <t>0619</t>
  </si>
  <si>
    <t>MAGNÓLIA IV</t>
  </si>
  <si>
    <t>0619001</t>
  </si>
  <si>
    <t>0619003</t>
  </si>
  <si>
    <t>0622</t>
  </si>
  <si>
    <t>CHAPADÃO II - PEDERNEIRAS</t>
  </si>
  <si>
    <t>0622001</t>
  </si>
  <si>
    <t>0622002</t>
  </si>
  <si>
    <t>0622003</t>
  </si>
  <si>
    <t>0622004</t>
  </si>
  <si>
    <t>0625</t>
  </si>
  <si>
    <t>NOSSA SENHORA APARECIDA VIII</t>
  </si>
  <si>
    <t>0625001</t>
  </si>
  <si>
    <t>0625002</t>
  </si>
  <si>
    <t>0625003</t>
  </si>
  <si>
    <t>0625004</t>
  </si>
  <si>
    <t>0630</t>
  </si>
  <si>
    <t>SANTA HELENA V - GETULINA</t>
  </si>
  <si>
    <t>0630001</t>
  </si>
  <si>
    <t>0630002</t>
  </si>
  <si>
    <t>0630003</t>
  </si>
  <si>
    <t>0632</t>
  </si>
  <si>
    <t>SÃO MARCOS</t>
  </si>
  <si>
    <t>Brasil \ SP \ Analândia</t>
  </si>
  <si>
    <t>0632001</t>
  </si>
  <si>
    <t>0632002</t>
  </si>
  <si>
    <t>0632004</t>
  </si>
  <si>
    <t>0632005</t>
  </si>
  <si>
    <t>0632006</t>
  </si>
  <si>
    <t>0632007</t>
  </si>
  <si>
    <t>0632009</t>
  </si>
  <si>
    <t>0632010</t>
  </si>
  <si>
    <t>0632011</t>
  </si>
  <si>
    <t>0632012</t>
  </si>
  <si>
    <t>0632013</t>
  </si>
  <si>
    <t>0632014</t>
  </si>
  <si>
    <t>0632015</t>
  </si>
  <si>
    <t>0632016</t>
  </si>
  <si>
    <t>0632018</t>
  </si>
  <si>
    <t>0632019</t>
  </si>
  <si>
    <t>0632020</t>
  </si>
  <si>
    <t>0632023</t>
  </si>
  <si>
    <t>0632024</t>
  </si>
  <si>
    <t>0632025</t>
  </si>
  <si>
    <t>0632027</t>
  </si>
  <si>
    <t>0632028</t>
  </si>
  <si>
    <t>0632030</t>
  </si>
  <si>
    <t>0632031</t>
  </si>
  <si>
    <t>0632032</t>
  </si>
  <si>
    <t>0632034</t>
  </si>
  <si>
    <t>0632035</t>
  </si>
  <si>
    <t>0632036</t>
  </si>
  <si>
    <t>0632037</t>
  </si>
  <si>
    <t>0632038</t>
  </si>
  <si>
    <t>0632039</t>
  </si>
  <si>
    <t>0632041</t>
  </si>
  <si>
    <t>0632042</t>
  </si>
  <si>
    <t>0632044</t>
  </si>
  <si>
    <t>0633</t>
  </si>
  <si>
    <t>SANTA LUCIA IV - PIRATININGA</t>
  </si>
  <si>
    <t>0633001</t>
  </si>
  <si>
    <t>0633002</t>
  </si>
  <si>
    <t>0640</t>
  </si>
  <si>
    <t>MARIA CECÍLIA</t>
  </si>
  <si>
    <t>Brasil \ SP \ Sarutaiá</t>
  </si>
  <si>
    <t>0640005</t>
  </si>
  <si>
    <t>0641</t>
  </si>
  <si>
    <t>BELA VISTA III - PRESIDENTE ALVES</t>
  </si>
  <si>
    <t>0641001</t>
  </si>
  <si>
    <t>0641003</t>
  </si>
  <si>
    <t>0641004</t>
  </si>
  <si>
    <t>0641005</t>
  </si>
  <si>
    <t>0641006</t>
  </si>
  <si>
    <t>0641007</t>
  </si>
  <si>
    <t>0641008</t>
  </si>
  <si>
    <t>0641009</t>
  </si>
  <si>
    <t>0641010</t>
  </si>
  <si>
    <t>0641012</t>
  </si>
  <si>
    <t>0641301</t>
  </si>
  <si>
    <t>0642</t>
  </si>
  <si>
    <t>SÃO JOSÉ DA BELA VISTA II</t>
  </si>
  <si>
    <t>Brasil \ SP \ Bocaina</t>
  </si>
  <si>
    <t>0642001</t>
  </si>
  <si>
    <t>0642002</t>
  </si>
  <si>
    <t>0642003</t>
  </si>
  <si>
    <t>0642004</t>
  </si>
  <si>
    <t>0642005</t>
  </si>
  <si>
    <t>0642006</t>
  </si>
  <si>
    <t>0643</t>
  </si>
  <si>
    <t>SANTA FRANCISCA - GLEBA A</t>
  </si>
  <si>
    <t>0643001</t>
  </si>
  <si>
    <t>0643002</t>
  </si>
  <si>
    <t>0643003</t>
  </si>
  <si>
    <t>0643004</t>
  </si>
  <si>
    <t>0643005</t>
  </si>
  <si>
    <t>0643006</t>
  </si>
  <si>
    <t>0643007</t>
  </si>
  <si>
    <t>0643008</t>
  </si>
  <si>
    <t>0643010</t>
  </si>
  <si>
    <t>0643018</t>
  </si>
  <si>
    <t>0644</t>
  </si>
  <si>
    <t>SANTA FRANCISCA - GLEBA B</t>
  </si>
  <si>
    <t>0644011</t>
  </si>
  <si>
    <t>0644012</t>
  </si>
  <si>
    <t>0644013</t>
  </si>
  <si>
    <t>0644014</t>
  </si>
  <si>
    <t>0644015</t>
  </si>
  <si>
    <t>0644016</t>
  </si>
  <si>
    <t>0644017</t>
  </si>
  <si>
    <t>0644018</t>
  </si>
  <si>
    <t>0644019</t>
  </si>
  <si>
    <t>0644020</t>
  </si>
  <si>
    <t>0644021</t>
  </si>
  <si>
    <t>0644022</t>
  </si>
  <si>
    <t>0644023</t>
  </si>
  <si>
    <t>0644024</t>
  </si>
  <si>
    <t>0644025</t>
  </si>
  <si>
    <t>0644100</t>
  </si>
  <si>
    <t>0649</t>
  </si>
  <si>
    <t>SÃO FRANCISCO IX</t>
  </si>
  <si>
    <t>0649001</t>
  </si>
  <si>
    <t>0649002</t>
  </si>
  <si>
    <t>0649003</t>
  </si>
  <si>
    <t>0649004</t>
  </si>
  <si>
    <t>0649005</t>
  </si>
  <si>
    <t>0649009</t>
  </si>
  <si>
    <t>0649010</t>
  </si>
  <si>
    <t>0649011</t>
  </si>
  <si>
    <t>0651</t>
  </si>
  <si>
    <t>SANTA INÊS II - AVARÉ</t>
  </si>
  <si>
    <t>0651003</t>
  </si>
  <si>
    <t>0651005</t>
  </si>
  <si>
    <t>0652</t>
  </si>
  <si>
    <t>SÃO JOSÉ X - BOFETE</t>
  </si>
  <si>
    <t>0652001</t>
  </si>
  <si>
    <t>0652002</t>
  </si>
  <si>
    <t>0652003</t>
  </si>
  <si>
    <t>0652004</t>
  </si>
  <si>
    <t>0652006</t>
  </si>
  <si>
    <t>0652010</t>
  </si>
  <si>
    <t>0652016</t>
  </si>
  <si>
    <t>0654</t>
  </si>
  <si>
    <t>LUDLET</t>
  </si>
  <si>
    <t>0654001</t>
  </si>
  <si>
    <t>0654002</t>
  </si>
  <si>
    <t>0654003</t>
  </si>
  <si>
    <t>0655</t>
  </si>
  <si>
    <t>SANTA HELENA VI - GARÇA</t>
  </si>
  <si>
    <t>0655001</t>
  </si>
  <si>
    <t>0655002</t>
  </si>
  <si>
    <t>0655003</t>
  </si>
  <si>
    <t>0656</t>
  </si>
  <si>
    <t>GRAMADO DE FORA</t>
  </si>
  <si>
    <t>Brasil \ SP \ Brotas</t>
  </si>
  <si>
    <t>0656001</t>
  </si>
  <si>
    <t>0656002</t>
  </si>
  <si>
    <t>0656003</t>
  </si>
  <si>
    <t>0656004</t>
  </si>
  <si>
    <t>0656005</t>
  </si>
  <si>
    <t>0657</t>
  </si>
  <si>
    <t>SANTO ANTÔNIO DOS PALMARES</t>
  </si>
  <si>
    <t>0657009</t>
  </si>
  <si>
    <t>0657011</t>
  </si>
  <si>
    <t>0657014</t>
  </si>
  <si>
    <t>0657019</t>
  </si>
  <si>
    <t>0657020</t>
  </si>
  <si>
    <t>0657021</t>
  </si>
  <si>
    <t>0657022</t>
  </si>
  <si>
    <t>0657023</t>
  </si>
  <si>
    <t>0657024</t>
  </si>
  <si>
    <t>0657025</t>
  </si>
  <si>
    <t>0657026</t>
  </si>
  <si>
    <t>0657027</t>
  </si>
  <si>
    <t>0657100</t>
  </si>
  <si>
    <t>0658</t>
  </si>
  <si>
    <t>SÍTIO DAS HORTÊNCIAS</t>
  </si>
  <si>
    <t>0658001</t>
  </si>
  <si>
    <t>0658002</t>
  </si>
  <si>
    <t>0658003</t>
  </si>
  <si>
    <t>0658004</t>
  </si>
  <si>
    <t>0659</t>
  </si>
  <si>
    <t>SÃO FRANCISCO DA ÁGUA PARADA</t>
  </si>
  <si>
    <t>0659001</t>
  </si>
  <si>
    <t>0659002</t>
  </si>
  <si>
    <t>0659004</t>
  </si>
  <si>
    <t>0659005</t>
  </si>
  <si>
    <t>0659006</t>
  </si>
  <si>
    <t>0659007</t>
  </si>
  <si>
    <t>0659011</t>
  </si>
  <si>
    <t>0659013</t>
  </si>
  <si>
    <t>0659015</t>
  </si>
  <si>
    <t>0659016</t>
  </si>
  <si>
    <t>0659047</t>
  </si>
  <si>
    <t>0661</t>
  </si>
  <si>
    <t>FAVEIRO II</t>
  </si>
  <si>
    <t>0661001</t>
  </si>
  <si>
    <t>0661002</t>
  </si>
  <si>
    <t>0662</t>
  </si>
  <si>
    <t>CEDRAL</t>
  </si>
  <si>
    <t>0662001</t>
  </si>
  <si>
    <t>0662002</t>
  </si>
  <si>
    <t>0662003</t>
  </si>
  <si>
    <t>0662004</t>
  </si>
  <si>
    <t>0662005</t>
  </si>
  <si>
    <t>0662006</t>
  </si>
  <si>
    <t>0662007</t>
  </si>
  <si>
    <t>0662008</t>
  </si>
  <si>
    <t>0662009</t>
  </si>
  <si>
    <t>0662010</t>
  </si>
  <si>
    <t>0662011</t>
  </si>
  <si>
    <t>0662012</t>
  </si>
  <si>
    <t>0662013</t>
  </si>
  <si>
    <t>0662014</t>
  </si>
  <si>
    <t>0662015</t>
  </si>
  <si>
    <t>0662305</t>
  </si>
  <si>
    <t>0662308</t>
  </si>
  <si>
    <t>0662311</t>
  </si>
  <si>
    <t>0663</t>
  </si>
  <si>
    <t>SANTA INÊS III - AVARÉ</t>
  </si>
  <si>
    <t>0663003</t>
  </si>
  <si>
    <t>0665</t>
  </si>
  <si>
    <t>SANTANA II - BAURU</t>
  </si>
  <si>
    <t>0665001</t>
  </si>
  <si>
    <t>0665002</t>
  </si>
  <si>
    <t>0666</t>
  </si>
  <si>
    <t>TAKANO</t>
  </si>
  <si>
    <t>0666001</t>
  </si>
  <si>
    <t>0666002</t>
  </si>
  <si>
    <t>0667</t>
  </si>
  <si>
    <t>SÃO MATIAS E SÃO JOÃO</t>
  </si>
  <si>
    <t>Brasil \ SP \ Mombuca</t>
  </si>
  <si>
    <t>0667001</t>
  </si>
  <si>
    <t>0667002</t>
  </si>
  <si>
    <t>0667003</t>
  </si>
  <si>
    <t>0667005</t>
  </si>
  <si>
    <t>0667006</t>
  </si>
  <si>
    <t>0667007</t>
  </si>
  <si>
    <t>0667008</t>
  </si>
  <si>
    <t>0667009</t>
  </si>
  <si>
    <t>0667010</t>
  </si>
  <si>
    <t>0667011</t>
  </si>
  <si>
    <t>0667012</t>
  </si>
  <si>
    <t>0667013</t>
  </si>
  <si>
    <t>0667014</t>
  </si>
  <si>
    <t>0667015</t>
  </si>
  <si>
    <t>0667016</t>
  </si>
  <si>
    <t>0667017</t>
  </si>
  <si>
    <t>0667018</t>
  </si>
  <si>
    <t>0667019</t>
  </si>
  <si>
    <t>0667020</t>
  </si>
  <si>
    <t>0667022</t>
  </si>
  <si>
    <t>0667316</t>
  </si>
  <si>
    <t>0667317</t>
  </si>
  <si>
    <t>0668</t>
  </si>
  <si>
    <t>CANOLA</t>
  </si>
  <si>
    <t>0668011</t>
  </si>
  <si>
    <t>0668012</t>
  </si>
  <si>
    <t>0671</t>
  </si>
  <si>
    <t>SANTA ROSA V</t>
  </si>
  <si>
    <t>0671001</t>
  </si>
  <si>
    <t>0671002</t>
  </si>
  <si>
    <t>0671003</t>
  </si>
  <si>
    <t>0671004</t>
  </si>
  <si>
    <t>0671005</t>
  </si>
  <si>
    <t>0671006</t>
  </si>
  <si>
    <t>0671007</t>
  </si>
  <si>
    <t>0671008</t>
  </si>
  <si>
    <t>0671009</t>
  </si>
  <si>
    <t>0671010</t>
  </si>
  <si>
    <t>0671011</t>
  </si>
  <si>
    <t>0671012</t>
  </si>
  <si>
    <t>0671013</t>
  </si>
  <si>
    <t>0671014</t>
  </si>
  <si>
    <t>0671015</t>
  </si>
  <si>
    <t>0671016</t>
  </si>
  <si>
    <t>0671017</t>
  </si>
  <si>
    <t>0671018</t>
  </si>
  <si>
    <t>0671313</t>
  </si>
  <si>
    <t>0671314</t>
  </si>
  <si>
    <t>0672</t>
  </si>
  <si>
    <t>MARIA CAROLINA</t>
  </si>
  <si>
    <t>0672001</t>
  </si>
  <si>
    <t>0672002</t>
  </si>
  <si>
    <t>0672003</t>
  </si>
  <si>
    <t>0672004</t>
  </si>
  <si>
    <t>0672005</t>
  </si>
  <si>
    <t>0672006</t>
  </si>
  <si>
    <t>0672007</t>
  </si>
  <si>
    <t>0675</t>
  </si>
  <si>
    <t>SÃO JOÃO E MONTE BELO</t>
  </si>
  <si>
    <t>0675302</t>
  </si>
  <si>
    <t>0675319</t>
  </si>
  <si>
    <t>0675320</t>
  </si>
  <si>
    <t>0676</t>
  </si>
  <si>
    <t>ÁGUA DA BICA</t>
  </si>
  <si>
    <t>0676001</t>
  </si>
  <si>
    <t>0676004</t>
  </si>
  <si>
    <t>0676006</t>
  </si>
  <si>
    <t>0676007</t>
  </si>
  <si>
    <t>0676008</t>
  </si>
  <si>
    <t>0676009</t>
  </si>
  <si>
    <t>0676010</t>
  </si>
  <si>
    <t>0676305</t>
  </si>
  <si>
    <t>0676308</t>
  </si>
  <si>
    <t>0676315</t>
  </si>
  <si>
    <t>0677</t>
  </si>
  <si>
    <t>QUATRO MARIAS - GLEBA B</t>
  </si>
  <si>
    <t>0677001</t>
  </si>
  <si>
    <t>0677002</t>
  </si>
  <si>
    <t>0677003</t>
  </si>
  <si>
    <t>0678</t>
  </si>
  <si>
    <t>BOM JESUS III - AVAÍ</t>
  </si>
  <si>
    <t>0678001</t>
  </si>
  <si>
    <t>0678002</t>
  </si>
  <si>
    <t>0678003</t>
  </si>
  <si>
    <t>0678004</t>
  </si>
  <si>
    <t>0678005</t>
  </si>
  <si>
    <t>0678006</t>
  </si>
  <si>
    <t>0679</t>
  </si>
  <si>
    <t>SANTO EXPEDITO</t>
  </si>
  <si>
    <t>0679005</t>
  </si>
  <si>
    <t>0680</t>
  </si>
  <si>
    <t>ENRICO</t>
  </si>
  <si>
    <t>0680010</t>
  </si>
  <si>
    <t>0681</t>
  </si>
  <si>
    <t>SERRINHA III - BARIRI</t>
  </si>
  <si>
    <t>Brasil \ SP \ Bariri</t>
  </si>
  <si>
    <t>0681001</t>
  </si>
  <si>
    <t>0681002</t>
  </si>
  <si>
    <t>0681003</t>
  </si>
  <si>
    <t>0682</t>
  </si>
  <si>
    <t>SEKI</t>
  </si>
  <si>
    <t>0682002</t>
  </si>
  <si>
    <t>0684</t>
  </si>
  <si>
    <t>MONTE ALTO</t>
  </si>
  <si>
    <t>0684001</t>
  </si>
  <si>
    <t>0684009</t>
  </si>
  <si>
    <t>0684010</t>
  </si>
  <si>
    <t>0686</t>
  </si>
  <si>
    <t>RANCHO ALEGRE</t>
  </si>
  <si>
    <t>0686001</t>
  </si>
  <si>
    <t>0686002</t>
  </si>
  <si>
    <t>0686003</t>
  </si>
  <si>
    <t>0687</t>
  </si>
  <si>
    <t>REMACIL - GLEBA B</t>
  </si>
  <si>
    <t>0687001</t>
  </si>
  <si>
    <t>0687002</t>
  </si>
  <si>
    <t>0688</t>
  </si>
  <si>
    <t>ÁGUA BONITA</t>
  </si>
  <si>
    <t>Brasil \ SP \ Angatuba</t>
  </si>
  <si>
    <t>0688002</t>
  </si>
  <si>
    <t>0688003</t>
  </si>
  <si>
    <t>0688004</t>
  </si>
  <si>
    <t>0688005</t>
  </si>
  <si>
    <t>0688006</t>
  </si>
  <si>
    <t>0688007</t>
  </si>
  <si>
    <t>0688008</t>
  </si>
  <si>
    <t>0688009</t>
  </si>
  <si>
    <t>0688010</t>
  </si>
  <si>
    <t>0688011</t>
  </si>
  <si>
    <t>0688012</t>
  </si>
  <si>
    <t>0688013</t>
  </si>
  <si>
    <t>0688014</t>
  </si>
  <si>
    <t>0688015</t>
  </si>
  <si>
    <t>0688017</t>
  </si>
  <si>
    <t>0688018</t>
  </si>
  <si>
    <t>0688019</t>
  </si>
  <si>
    <t>0688020</t>
  </si>
  <si>
    <t>0688021</t>
  </si>
  <si>
    <t>0688022</t>
  </si>
  <si>
    <t>0689</t>
  </si>
  <si>
    <t>SÃO JOSÉ XII - AVARÉ</t>
  </si>
  <si>
    <t>0689004</t>
  </si>
  <si>
    <t>0692</t>
  </si>
  <si>
    <t>NOVO HORIZONTE</t>
  </si>
  <si>
    <t>0692023</t>
  </si>
  <si>
    <t>0692031</t>
  </si>
  <si>
    <t>0692035</t>
  </si>
  <si>
    <t>0692036</t>
  </si>
  <si>
    <t>0692037</t>
  </si>
  <si>
    <t>0692038</t>
  </si>
  <si>
    <t>0692039</t>
  </si>
  <si>
    <t>0692040</t>
  </si>
  <si>
    <t>0696</t>
  </si>
  <si>
    <t>SÃO JOÃO IX - CABRÁLIA PAULISTA</t>
  </si>
  <si>
    <t>0696301</t>
  </si>
  <si>
    <t>0697</t>
  </si>
  <si>
    <t>RETIRO II - BAURU</t>
  </si>
  <si>
    <t>0697001</t>
  </si>
  <si>
    <t>0698</t>
  </si>
  <si>
    <t>REMACIL - GLEBA C</t>
  </si>
  <si>
    <t>0698001</t>
  </si>
  <si>
    <t>0698002</t>
  </si>
  <si>
    <t>0698005</t>
  </si>
  <si>
    <t>1080</t>
  </si>
  <si>
    <t>SANTA FLORA - GLEBA B</t>
  </si>
  <si>
    <t>1080008</t>
  </si>
  <si>
    <t>1080009</t>
  </si>
  <si>
    <t>1080010</t>
  </si>
  <si>
    <t>1080011</t>
  </si>
  <si>
    <t>1080012</t>
  </si>
  <si>
    <t>1080013</t>
  </si>
  <si>
    <t>Adiantado para subst o talhao pesquisa</t>
  </si>
  <si>
    <t>1080014</t>
  </si>
  <si>
    <t>1080015</t>
  </si>
  <si>
    <t>1080016</t>
  </si>
  <si>
    <t>1080018</t>
  </si>
  <si>
    <t>1080019</t>
  </si>
  <si>
    <t>1080023</t>
  </si>
  <si>
    <t>1080025</t>
  </si>
  <si>
    <t>1080026</t>
  </si>
  <si>
    <t>1080027</t>
  </si>
  <si>
    <t>1080028</t>
  </si>
  <si>
    <t>1080029</t>
  </si>
  <si>
    <t>1080030</t>
  </si>
  <si>
    <t>1080031</t>
  </si>
  <si>
    <t>2000</t>
  </si>
  <si>
    <t>JANDAIA</t>
  </si>
  <si>
    <t>2000001</t>
  </si>
  <si>
    <t>2000002</t>
  </si>
  <si>
    <t>2000003</t>
  </si>
  <si>
    <t>2000004</t>
  </si>
  <si>
    <t>2000005</t>
  </si>
  <si>
    <t>2000006</t>
  </si>
  <si>
    <t>2000008</t>
  </si>
  <si>
    <t>2002</t>
  </si>
  <si>
    <t>GUARANI I</t>
  </si>
  <si>
    <t>2002001</t>
  </si>
  <si>
    <t>2002002</t>
  </si>
  <si>
    <t>2003</t>
  </si>
  <si>
    <t>PAU D'ALHO II</t>
  </si>
  <si>
    <t>2003001</t>
  </si>
  <si>
    <t>2003002</t>
  </si>
  <si>
    <t>2003003</t>
  </si>
  <si>
    <t>2003004</t>
  </si>
  <si>
    <t>2003005</t>
  </si>
  <si>
    <t>2003303</t>
  </si>
  <si>
    <t>2003306</t>
  </si>
  <si>
    <t>2006</t>
  </si>
  <si>
    <t>DOIS IRMÃOS</t>
  </si>
  <si>
    <t>2006001</t>
  </si>
  <si>
    <t>2006002</t>
  </si>
  <si>
    <t>2008</t>
  </si>
  <si>
    <t>BOA ESPERANÇA VII - AVAÍ</t>
  </si>
  <si>
    <t>2008001</t>
  </si>
  <si>
    <t>2010</t>
  </si>
  <si>
    <t>GUATILU</t>
  </si>
  <si>
    <t>2010001</t>
  </si>
  <si>
    <t>2010002</t>
  </si>
  <si>
    <t>2010003</t>
  </si>
  <si>
    <t>2010004</t>
  </si>
  <si>
    <t>2010005</t>
  </si>
  <si>
    <t>2010302</t>
  </si>
  <si>
    <t>2011</t>
  </si>
  <si>
    <t>SÃO JOÃO X - AREALVA</t>
  </si>
  <si>
    <t>2011009</t>
  </si>
  <si>
    <t>2011011</t>
  </si>
  <si>
    <t>2011012</t>
  </si>
  <si>
    <t>2011013</t>
  </si>
  <si>
    <t>2011014</t>
  </si>
  <si>
    <t>2011015</t>
  </si>
  <si>
    <t>2011016</t>
  </si>
  <si>
    <t>2011017</t>
  </si>
  <si>
    <t>2014</t>
  </si>
  <si>
    <t>CACHOEIRA DOS ÍNDIOS - GLEBA B</t>
  </si>
  <si>
    <t>2014001</t>
  </si>
  <si>
    <t>2014004</t>
  </si>
  <si>
    <t>2014006</t>
  </si>
  <si>
    <t>2014007</t>
  </si>
  <si>
    <t>2014021</t>
  </si>
  <si>
    <t>2014023</t>
  </si>
  <si>
    <t>2014024</t>
  </si>
  <si>
    <t>2014025</t>
  </si>
  <si>
    <t>2014032</t>
  </si>
  <si>
    <t>2015</t>
  </si>
  <si>
    <t>CAMBUÍ II - ANGATUBA</t>
  </si>
  <si>
    <t>2015312</t>
  </si>
  <si>
    <t>2015313</t>
  </si>
  <si>
    <t>2017</t>
  </si>
  <si>
    <t>JACUTINGA IV - ANHEMBI</t>
  </si>
  <si>
    <t>2017001</t>
  </si>
  <si>
    <t>2017002</t>
  </si>
  <si>
    <t>2017003</t>
  </si>
  <si>
    <t>2017004</t>
  </si>
  <si>
    <t>2017005</t>
  </si>
  <si>
    <t>2017006</t>
  </si>
  <si>
    <t>2017007</t>
  </si>
  <si>
    <t>2019</t>
  </si>
  <si>
    <t>NOSSA SENHORA APARECIDA XII - MARÍLIA</t>
  </si>
  <si>
    <t>2019001</t>
  </si>
  <si>
    <t>2019003</t>
  </si>
  <si>
    <t>2019004</t>
  </si>
  <si>
    <t>2019005</t>
  </si>
  <si>
    <t>2019006</t>
  </si>
  <si>
    <t>2019301</t>
  </si>
  <si>
    <t>2020</t>
  </si>
  <si>
    <t>SANTA MAZZARELLO</t>
  </si>
  <si>
    <t>2020015</t>
  </si>
  <si>
    <t>2021</t>
  </si>
  <si>
    <t>SANTA TEREZA V - CABRÁLIA PAULISTA</t>
  </si>
  <si>
    <t>2021302</t>
  </si>
  <si>
    <t>2022</t>
  </si>
  <si>
    <t>ALVORADA VI - POMPÉIA</t>
  </si>
  <si>
    <t>2022007</t>
  </si>
  <si>
    <t>2022309</t>
  </si>
  <si>
    <t>2026</t>
  </si>
  <si>
    <t>SÃO JOAQUIM IV - SÃO PEDRO</t>
  </si>
  <si>
    <t>2026007</t>
  </si>
  <si>
    <t>2026011</t>
  </si>
  <si>
    <t>2026012</t>
  </si>
  <si>
    <t>2026013</t>
  </si>
  <si>
    <t>2026014</t>
  </si>
  <si>
    <t>2026015</t>
  </si>
  <si>
    <t>2026016</t>
  </si>
  <si>
    <t>2026021</t>
  </si>
  <si>
    <t>2026022</t>
  </si>
  <si>
    <t>2026023</t>
  </si>
  <si>
    <t>2026024</t>
  </si>
  <si>
    <t>2026025</t>
  </si>
  <si>
    <t>2026026</t>
  </si>
  <si>
    <t>2026028</t>
  </si>
  <si>
    <t>2026029</t>
  </si>
  <si>
    <t>2026030</t>
  </si>
  <si>
    <t>2026031</t>
  </si>
  <si>
    <t>2026032</t>
  </si>
  <si>
    <t>2026302</t>
  </si>
  <si>
    <t>2028</t>
  </si>
  <si>
    <t>SÃO LUIZ IV - GLEBA B</t>
  </si>
  <si>
    <t>2028001</t>
  </si>
  <si>
    <t>2028002</t>
  </si>
  <si>
    <t>2028003</t>
  </si>
  <si>
    <t>2028004</t>
  </si>
  <si>
    <t>2028304</t>
  </si>
  <si>
    <t>2030</t>
  </si>
  <si>
    <t>TESOURO II - GLEBA A</t>
  </si>
  <si>
    <t>2030002</t>
  </si>
  <si>
    <t>2032</t>
  </si>
  <si>
    <t>SÃO JOÃO DO CAPIM</t>
  </si>
  <si>
    <t>2032006</t>
  </si>
  <si>
    <t>2035</t>
  </si>
  <si>
    <t>OLINDA</t>
  </si>
  <si>
    <t>Brasil \ SP \ Itaí</t>
  </si>
  <si>
    <t>2035013</t>
  </si>
  <si>
    <t>2035017</t>
  </si>
  <si>
    <t>2035018</t>
  </si>
  <si>
    <t>2035020</t>
  </si>
  <si>
    <t>2035021</t>
  </si>
  <si>
    <t>2035022</t>
  </si>
  <si>
    <t>2035023</t>
  </si>
  <si>
    <t>2035024</t>
  </si>
  <si>
    <t>2035027</t>
  </si>
  <si>
    <t>2035301</t>
  </si>
  <si>
    <t>2035306</t>
  </si>
  <si>
    <t>2035312</t>
  </si>
  <si>
    <t>2039</t>
  </si>
  <si>
    <t>CACHOEIRA II</t>
  </si>
  <si>
    <t>CZ2 - 2</t>
  </si>
  <si>
    <t>2039012</t>
  </si>
  <si>
    <t>2039013</t>
  </si>
  <si>
    <t>2039014</t>
  </si>
  <si>
    <t>2039015</t>
  </si>
  <si>
    <t>2039016</t>
  </si>
  <si>
    <t>2039017</t>
  </si>
  <si>
    <t>2039018</t>
  </si>
  <si>
    <t>2039019</t>
  </si>
  <si>
    <t>2039020</t>
  </si>
  <si>
    <t>2039021</t>
  </si>
  <si>
    <t>2039022</t>
  </si>
  <si>
    <t>2039023</t>
  </si>
  <si>
    <t>2039024</t>
  </si>
  <si>
    <t>2039025</t>
  </si>
  <si>
    <t>2039026</t>
  </si>
  <si>
    <t>2039027</t>
  </si>
  <si>
    <t>2039028</t>
  </si>
  <si>
    <t>2039029</t>
  </si>
  <si>
    <t>2039030</t>
  </si>
  <si>
    <t>2039031</t>
  </si>
  <si>
    <t>2039032</t>
  </si>
  <si>
    <t>2039033</t>
  </si>
  <si>
    <t>2039034</t>
  </si>
  <si>
    <t>2039035</t>
  </si>
  <si>
    <t>2039036</t>
  </si>
  <si>
    <t>2039302</t>
  </si>
  <si>
    <t>2046</t>
  </si>
  <si>
    <t>POÇO FUNDO - GLEBA A</t>
  </si>
  <si>
    <t>2046001</t>
  </si>
  <si>
    <t>2046002</t>
  </si>
  <si>
    <t>2047</t>
  </si>
  <si>
    <t>CÓRREGO DO CAMPO II - GLEBA B</t>
  </si>
  <si>
    <t>2047304</t>
  </si>
  <si>
    <t>2049</t>
  </si>
  <si>
    <t>NÚCLEO FLORESTAL ESTÂNCIA SANTA BÁRBARA</t>
  </si>
  <si>
    <t>2049009</t>
  </si>
  <si>
    <t>2050</t>
  </si>
  <si>
    <t>ESTÂNCIA MIRANTE</t>
  </si>
  <si>
    <t>2050001</t>
  </si>
  <si>
    <t>2051</t>
  </si>
  <si>
    <t>SIBIPIRUNA</t>
  </si>
  <si>
    <t>2051005</t>
  </si>
  <si>
    <t>2053</t>
  </si>
  <si>
    <t>REUNIDAS VALPANEMA - GLEBA A</t>
  </si>
  <si>
    <t>Brasil \ SP \ Iepê</t>
  </si>
  <si>
    <t>2053012</t>
  </si>
  <si>
    <t>2054</t>
  </si>
  <si>
    <t>REUNIDAS VALPANEMA - GLEBA B</t>
  </si>
  <si>
    <t>Brasil \ SP \ Rancharia</t>
  </si>
  <si>
    <t>2054111</t>
  </si>
  <si>
    <t>2055</t>
  </si>
  <si>
    <t>REUNIDAS VALPANEMA - GLEBA C</t>
  </si>
  <si>
    <t>2055013</t>
  </si>
  <si>
    <t>2057</t>
  </si>
  <si>
    <t>NOSSA SENHORA APARECIDA E SANTA ESTER</t>
  </si>
  <si>
    <t>2057302</t>
  </si>
  <si>
    <t>2058</t>
  </si>
  <si>
    <t>ARATABA</t>
  </si>
  <si>
    <t>2058017</t>
  </si>
  <si>
    <t>2058305</t>
  </si>
  <si>
    <t>2060</t>
  </si>
  <si>
    <t>MOVESA</t>
  </si>
  <si>
    <t>Brasil \ SP \ Buri</t>
  </si>
  <si>
    <t>2060308</t>
  </si>
  <si>
    <t>2060312</t>
  </si>
  <si>
    <t>2060322</t>
  </si>
  <si>
    <t>2060323</t>
  </si>
  <si>
    <t>2060328</t>
  </si>
  <si>
    <t>2060329</t>
  </si>
  <si>
    <t>2060330</t>
  </si>
  <si>
    <t>2063</t>
  </si>
  <si>
    <t>BARRA - GLEBA A</t>
  </si>
  <si>
    <t>2063004</t>
  </si>
  <si>
    <t>2064</t>
  </si>
  <si>
    <t>BARRA - GLEBA B</t>
  </si>
  <si>
    <t>2064001</t>
  </si>
  <si>
    <t>2064002</t>
  </si>
  <si>
    <t>2064005</t>
  </si>
  <si>
    <t>2067</t>
  </si>
  <si>
    <t>COCO DOCE</t>
  </si>
  <si>
    <t>2067034</t>
  </si>
  <si>
    <t>2072</t>
  </si>
  <si>
    <t>MARIA CRISTINA</t>
  </si>
  <si>
    <t>2072005</t>
  </si>
  <si>
    <t>2079</t>
  </si>
  <si>
    <t>GLOBO I</t>
  </si>
  <si>
    <t>2079024</t>
  </si>
  <si>
    <t>2079045</t>
  </si>
  <si>
    <t>2079046</t>
  </si>
  <si>
    <t>2079047</t>
  </si>
  <si>
    <t>2079048</t>
  </si>
  <si>
    <t>2079049</t>
  </si>
  <si>
    <t>2079050</t>
  </si>
  <si>
    <t>2079052</t>
  </si>
  <si>
    <t>2079053</t>
  </si>
  <si>
    <t>2079054</t>
  </si>
  <si>
    <t>2079056</t>
  </si>
  <si>
    <t>2081</t>
  </si>
  <si>
    <t>FLECHA AZUL</t>
  </si>
  <si>
    <t>Brasil \ SP \ Boa Esperança do Sul</t>
  </si>
  <si>
    <t>2081015</t>
  </si>
  <si>
    <t>117-Experimento</t>
  </si>
  <si>
    <t>2081023</t>
  </si>
  <si>
    <t>2081027</t>
  </si>
  <si>
    <t>2081030</t>
  </si>
  <si>
    <t>2081051</t>
  </si>
  <si>
    <t>2081054</t>
  </si>
  <si>
    <t>2081065</t>
  </si>
  <si>
    <t>2081066</t>
  </si>
  <si>
    <t>2081068</t>
  </si>
  <si>
    <t>2081079</t>
  </si>
  <si>
    <t>2081081</t>
  </si>
  <si>
    <t>2081082</t>
  </si>
  <si>
    <t>2081085</t>
  </si>
  <si>
    <t>2081087</t>
  </si>
  <si>
    <t>2081089</t>
  </si>
  <si>
    <t>2081091</t>
  </si>
  <si>
    <t>2081095</t>
  </si>
  <si>
    <t>2081105</t>
  </si>
  <si>
    <t>2081108</t>
  </si>
  <si>
    <t>CZ4</t>
  </si>
  <si>
    <t>2081118</t>
  </si>
  <si>
    <t>119</t>
  </si>
  <si>
    <t>2081119</t>
  </si>
  <si>
    <t>121</t>
  </si>
  <si>
    <t>2081121</t>
  </si>
  <si>
    <t>2081123</t>
  </si>
  <si>
    <t>2081124</t>
  </si>
  <si>
    <t>2081142</t>
  </si>
  <si>
    <t>2081150</t>
  </si>
  <si>
    <t>2081152</t>
  </si>
  <si>
    <t>2084</t>
  </si>
  <si>
    <t>TANGARÁ II - ANHEMBI - GLEBA B</t>
  </si>
  <si>
    <t>2084016</t>
  </si>
  <si>
    <t>2084017</t>
  </si>
  <si>
    <t>2085</t>
  </si>
  <si>
    <t>LAGOA DOURADA II - PIRATININGA</t>
  </si>
  <si>
    <t>2085001</t>
  </si>
  <si>
    <t>2095</t>
  </si>
  <si>
    <t>NOSSA SENHORA DE LOURDES II</t>
  </si>
  <si>
    <t>2095001</t>
  </si>
  <si>
    <t>2095002</t>
  </si>
  <si>
    <t>2095003</t>
  </si>
  <si>
    <t>2095004</t>
  </si>
  <si>
    <t>2095005</t>
  </si>
  <si>
    <t>2095007</t>
  </si>
  <si>
    <t>2095008</t>
  </si>
  <si>
    <t>2095009</t>
  </si>
  <si>
    <t>2095015</t>
  </si>
  <si>
    <t>2095016</t>
  </si>
  <si>
    <t>2095028</t>
  </si>
  <si>
    <t>2095030</t>
  </si>
  <si>
    <t>2095031</t>
  </si>
  <si>
    <t>2095048</t>
  </si>
  <si>
    <t>2095050</t>
  </si>
  <si>
    <t>2095062</t>
  </si>
  <si>
    <t>2095310</t>
  </si>
  <si>
    <t>2095311</t>
  </si>
  <si>
    <t>2095312</t>
  </si>
  <si>
    <t>2095313</t>
  </si>
  <si>
    <t>2095314</t>
  </si>
  <si>
    <t>2095326</t>
  </si>
  <si>
    <t>2095331</t>
  </si>
  <si>
    <t>2095332</t>
  </si>
  <si>
    <t>2096</t>
  </si>
  <si>
    <t>SÃO SEBASTIÃO VII - AVAÍ</t>
  </si>
  <si>
    <t>2096004</t>
  </si>
  <si>
    <t>2096005</t>
  </si>
  <si>
    <t>2096006</t>
  </si>
  <si>
    <t>2096007</t>
  </si>
  <si>
    <t>2101</t>
  </si>
  <si>
    <t>LAGOA DOURADA III - PRATÂNIA</t>
  </si>
  <si>
    <t>2101003</t>
  </si>
  <si>
    <t>2105</t>
  </si>
  <si>
    <t>FUJIWARA E KAATSURA</t>
  </si>
  <si>
    <t>2105001</t>
  </si>
  <si>
    <t>2105006</t>
  </si>
  <si>
    <t>2105008</t>
  </si>
  <si>
    <t>2105009</t>
  </si>
  <si>
    <t>2110</t>
  </si>
  <si>
    <t>SIMONI CRISTINA</t>
  </si>
  <si>
    <t>2110002</t>
  </si>
  <si>
    <t>2110003</t>
  </si>
  <si>
    <t>2110004</t>
  </si>
  <si>
    <t>2110009</t>
  </si>
  <si>
    <t>2110010</t>
  </si>
  <si>
    <t>2110011</t>
  </si>
  <si>
    <t>2110018</t>
  </si>
  <si>
    <t>2110030</t>
  </si>
  <si>
    <t>2110031</t>
  </si>
  <si>
    <t>2114</t>
  </si>
  <si>
    <t>BELA VISTA IV - ALVINLÂNDIA</t>
  </si>
  <si>
    <t>2114301</t>
  </si>
  <si>
    <t>2114302</t>
  </si>
  <si>
    <t>2116</t>
  </si>
  <si>
    <t>SÃO ROQUE III - GETULINA</t>
  </si>
  <si>
    <t>2116009</t>
  </si>
  <si>
    <t>2117</t>
  </si>
  <si>
    <t>PARAÍSO VII</t>
  </si>
  <si>
    <t>2117005</t>
  </si>
  <si>
    <t>2119</t>
  </si>
  <si>
    <t>SANTANA VI - GLEBA B - CONCHAS</t>
  </si>
  <si>
    <t>2119001</t>
  </si>
  <si>
    <t>2119002</t>
  </si>
  <si>
    <t>2119003</t>
  </si>
  <si>
    <t>2119004</t>
  </si>
  <si>
    <t>2119006</t>
  </si>
  <si>
    <t>2122</t>
  </si>
  <si>
    <t>NOSSA SENHORA MENINA</t>
  </si>
  <si>
    <t>2122002</t>
  </si>
  <si>
    <t>2125</t>
  </si>
  <si>
    <t>SÃO JORGE II - AREALVA</t>
  </si>
  <si>
    <t>2125002</t>
  </si>
  <si>
    <t>2125003</t>
  </si>
  <si>
    <t>2128</t>
  </si>
  <si>
    <t>MORADA DO SOL</t>
  </si>
  <si>
    <t>2128008</t>
  </si>
  <si>
    <t>2128009</t>
  </si>
  <si>
    <t>2128010</t>
  </si>
  <si>
    <t>2128011</t>
  </si>
  <si>
    <t>2129</t>
  </si>
  <si>
    <t>MARITACA</t>
  </si>
  <si>
    <t>2129004</t>
  </si>
  <si>
    <t>2129012</t>
  </si>
  <si>
    <t>2136</t>
  </si>
  <si>
    <t>SÃO JOSÉ XIV - ITIRAPINA</t>
  </si>
  <si>
    <t>2136008</t>
  </si>
  <si>
    <t>2145</t>
  </si>
  <si>
    <t>SANTA FÉ - GÁLIA</t>
  </si>
  <si>
    <t>2145025</t>
  </si>
  <si>
    <t>2147</t>
  </si>
  <si>
    <t>SANTO ANDRÉ</t>
  </si>
  <si>
    <t>2147001</t>
  </si>
  <si>
    <t>2147002</t>
  </si>
  <si>
    <t>2147003</t>
  </si>
  <si>
    <t>2147004</t>
  </si>
  <si>
    <t>2147005</t>
  </si>
  <si>
    <t>2147006</t>
  </si>
  <si>
    <t>2147007</t>
  </si>
  <si>
    <t>2147008</t>
  </si>
  <si>
    <t>2148</t>
  </si>
  <si>
    <t>SANTA MARINA II</t>
  </si>
  <si>
    <t>2148001</t>
  </si>
  <si>
    <t>2148002</t>
  </si>
  <si>
    <t>2148003</t>
  </si>
  <si>
    <t>2148004</t>
  </si>
  <si>
    <t>2149</t>
  </si>
  <si>
    <t>2 L</t>
  </si>
  <si>
    <t>2149016</t>
  </si>
  <si>
    <t>2149017</t>
  </si>
  <si>
    <t>2149018</t>
  </si>
  <si>
    <t>2159</t>
  </si>
  <si>
    <t>SANTA THEREZA VII - ANGATUBA</t>
  </si>
  <si>
    <t>2159011</t>
  </si>
  <si>
    <t>2159012</t>
  </si>
  <si>
    <t>2159302</t>
  </si>
  <si>
    <t>2159306</t>
  </si>
  <si>
    <t>2169</t>
  </si>
  <si>
    <t>SÃO MIGUEL II - GLEBA A</t>
  </si>
  <si>
    <t>Brasil \ SP \ Iaras</t>
  </si>
  <si>
    <t>2169011</t>
  </si>
  <si>
    <t>2179</t>
  </si>
  <si>
    <t>EMBAÚ</t>
  </si>
  <si>
    <t>2179008</t>
  </si>
  <si>
    <t>2185</t>
  </si>
  <si>
    <t>SÃO FRANCISCO XIII - IACANGA</t>
  </si>
  <si>
    <t>2185002</t>
  </si>
  <si>
    <t>2191</t>
  </si>
  <si>
    <t>SANTO ANTÔNIO DO ALAMBARI - GLEBA C</t>
  </si>
  <si>
    <t>2191013</t>
  </si>
  <si>
    <t>2191014</t>
  </si>
  <si>
    <t>2263</t>
  </si>
  <si>
    <t>SANTA TEREZINHA VII</t>
  </si>
  <si>
    <t>2263301</t>
  </si>
  <si>
    <t>2263303</t>
  </si>
  <si>
    <t>2265</t>
  </si>
  <si>
    <t>PARAÍSO VIII</t>
  </si>
  <si>
    <t>2265001</t>
  </si>
  <si>
    <t>2265002</t>
  </si>
  <si>
    <t>2265301</t>
  </si>
  <si>
    <t>2266</t>
  </si>
  <si>
    <t>BELA VISTA VI</t>
  </si>
  <si>
    <t>2266003</t>
  </si>
  <si>
    <t>2276</t>
  </si>
  <si>
    <t>SÃO JOSÉ XV</t>
  </si>
  <si>
    <t>Brasil \ SP \ Barra Bonita</t>
  </si>
  <si>
    <t>2276302</t>
  </si>
  <si>
    <t>2294</t>
  </si>
  <si>
    <t>SANTA MARIA XVIII</t>
  </si>
  <si>
    <t>2294021</t>
  </si>
  <si>
    <t>2295</t>
  </si>
  <si>
    <t>MATO DO MEIO</t>
  </si>
  <si>
    <t>2295001</t>
  </si>
  <si>
    <t>2295034</t>
  </si>
  <si>
    <t>2295035</t>
  </si>
  <si>
    <t>2295308</t>
  </si>
  <si>
    <t>2334</t>
  </si>
  <si>
    <t>ROSA DE BAIXO - GLEBA A</t>
  </si>
  <si>
    <t>2334007</t>
  </si>
  <si>
    <t>2396</t>
  </si>
  <si>
    <t>MARAGY</t>
  </si>
  <si>
    <t>2396001</t>
  </si>
  <si>
    <t>2396002</t>
  </si>
  <si>
    <t>2396003</t>
  </si>
  <si>
    <t>2396004</t>
  </si>
  <si>
    <t>2405</t>
  </si>
  <si>
    <t>ALVORADA VII - GLEBA B</t>
  </si>
  <si>
    <t>2405028</t>
  </si>
  <si>
    <t>2406</t>
  </si>
  <si>
    <t>FORQUILHA IV</t>
  </si>
  <si>
    <t>Brasil \ SP \ Itaberá</t>
  </si>
  <si>
    <t>2406003</t>
  </si>
  <si>
    <t>2406004</t>
  </si>
  <si>
    <t>2407</t>
  </si>
  <si>
    <t>BELA VISTA VII</t>
  </si>
  <si>
    <t>2407001</t>
  </si>
  <si>
    <t>2407002</t>
  </si>
  <si>
    <t>2407003</t>
  </si>
  <si>
    <t>2407004</t>
  </si>
  <si>
    <t>2407005</t>
  </si>
  <si>
    <t>2407006</t>
  </si>
  <si>
    <t>2407007</t>
  </si>
  <si>
    <t>2407008</t>
  </si>
  <si>
    <t>2407009</t>
  </si>
  <si>
    <t>2407010</t>
  </si>
  <si>
    <t>2407011</t>
  </si>
  <si>
    <t>2407012</t>
  </si>
  <si>
    <t>2407013</t>
  </si>
  <si>
    <t>2407014</t>
  </si>
  <si>
    <t>2407015</t>
  </si>
  <si>
    <t>2407016</t>
  </si>
  <si>
    <t>2407018</t>
  </si>
  <si>
    <t>2407019</t>
  </si>
  <si>
    <t>2407020</t>
  </si>
  <si>
    <t>2407021</t>
  </si>
  <si>
    <t>2407022</t>
  </si>
  <si>
    <t>2407023</t>
  </si>
  <si>
    <t>2407026</t>
  </si>
  <si>
    <t>2407027</t>
  </si>
  <si>
    <t>2409</t>
  </si>
  <si>
    <t>PINDORAMA II - GLEBA A</t>
  </si>
  <si>
    <t>2409005</t>
  </si>
  <si>
    <t>2409010</t>
  </si>
  <si>
    <t>2409013</t>
  </si>
  <si>
    <t>2409014</t>
  </si>
  <si>
    <t>2409016</t>
  </si>
  <si>
    <t>2409017</t>
  </si>
  <si>
    <t>2410</t>
  </si>
  <si>
    <t>PINDORAMA II - GLEBA B</t>
  </si>
  <si>
    <t>2410049</t>
  </si>
  <si>
    <t>2410053</t>
  </si>
  <si>
    <t>2410057</t>
  </si>
  <si>
    <t>2410058</t>
  </si>
  <si>
    <t>2410059</t>
  </si>
  <si>
    <t>2410060</t>
  </si>
  <si>
    <t>2410063</t>
  </si>
  <si>
    <t>2410064</t>
  </si>
  <si>
    <t>2410066</t>
  </si>
  <si>
    <t>2410067</t>
  </si>
  <si>
    <t>2410068</t>
  </si>
  <si>
    <t>2410069</t>
  </si>
  <si>
    <t>2411</t>
  </si>
  <si>
    <t>PINDORAMA II - GLEBA C</t>
  </si>
  <si>
    <t>2411015</t>
  </si>
  <si>
    <t>2411018</t>
  </si>
  <si>
    <t>2411019</t>
  </si>
  <si>
    <t>2411022</t>
  </si>
  <si>
    <t>2411023</t>
  </si>
  <si>
    <t>2411025</t>
  </si>
  <si>
    <t>2411026</t>
  </si>
  <si>
    <t>2411027</t>
  </si>
  <si>
    <t>2411028</t>
  </si>
  <si>
    <t>2411032</t>
  </si>
  <si>
    <t>2411033</t>
  </si>
  <si>
    <t>2413</t>
  </si>
  <si>
    <t>PALMITAL III</t>
  </si>
  <si>
    <t>201</t>
  </si>
  <si>
    <t>2413201</t>
  </si>
  <si>
    <t>2414</t>
  </si>
  <si>
    <t>PALMITAL IV</t>
  </si>
  <si>
    <t>2414201</t>
  </si>
  <si>
    <t>2415</t>
  </si>
  <si>
    <t>PALMITAL V</t>
  </si>
  <si>
    <t>2415201</t>
  </si>
  <si>
    <t>2416</t>
  </si>
  <si>
    <t>PALMITAL VII</t>
  </si>
  <si>
    <t>2416201</t>
  </si>
  <si>
    <t>2417</t>
  </si>
  <si>
    <t>CAFEZAL</t>
  </si>
  <si>
    <t>2417001</t>
  </si>
  <si>
    <t>2417002</t>
  </si>
  <si>
    <t>2417003</t>
  </si>
  <si>
    <t>2418</t>
  </si>
  <si>
    <t>SANTA ROSA IX</t>
  </si>
  <si>
    <t>2418017</t>
  </si>
  <si>
    <t>2418018</t>
  </si>
  <si>
    <t>2418019</t>
  </si>
  <si>
    <t>2418020</t>
  </si>
  <si>
    <t>2418021</t>
  </si>
  <si>
    <t>2420</t>
  </si>
  <si>
    <t>SANTA ROSA XI</t>
  </si>
  <si>
    <t>2420024</t>
  </si>
  <si>
    <t>2420026</t>
  </si>
  <si>
    <t>2420027</t>
  </si>
  <si>
    <t>2420028</t>
  </si>
  <si>
    <t>2420029</t>
  </si>
  <si>
    <t>2420030</t>
  </si>
  <si>
    <t>2420031</t>
  </si>
  <si>
    <t>2420032</t>
  </si>
  <si>
    <t>2420033</t>
  </si>
  <si>
    <t>2425</t>
  </si>
  <si>
    <t>SÃO JOSÉ XVI</t>
  </si>
  <si>
    <t>2425001</t>
  </si>
  <si>
    <t>2425002</t>
  </si>
  <si>
    <t>2425003</t>
  </si>
  <si>
    <t>2425004</t>
  </si>
  <si>
    <t>2425005</t>
  </si>
  <si>
    <t>2430</t>
  </si>
  <si>
    <t>PALMARES</t>
  </si>
  <si>
    <t>Brasil \ SP \ Fartura</t>
  </si>
  <si>
    <t>2430001</t>
  </si>
  <si>
    <t>2430003</t>
  </si>
  <si>
    <t>2430004</t>
  </si>
  <si>
    <t>Brasil \ SP \ Timburi</t>
  </si>
  <si>
    <t>2430005</t>
  </si>
  <si>
    <t>2430006</t>
  </si>
  <si>
    <t>2430007</t>
  </si>
  <si>
    <t>2430008</t>
  </si>
  <si>
    <t>2430009</t>
  </si>
  <si>
    <t>2430010</t>
  </si>
  <si>
    <t>2430011</t>
  </si>
  <si>
    <t>2430012</t>
  </si>
  <si>
    <t>2430013</t>
  </si>
  <si>
    <t>2431</t>
  </si>
  <si>
    <t>SÃO FRANCISCO XVIII</t>
  </si>
  <si>
    <t>2431001</t>
  </si>
  <si>
    <t>2431002</t>
  </si>
  <si>
    <t>2431003</t>
  </si>
  <si>
    <t>2431004</t>
  </si>
  <si>
    <t>2432</t>
  </si>
  <si>
    <t>BARRO PRETO</t>
  </si>
  <si>
    <t>2432001</t>
  </si>
  <si>
    <t>2432002</t>
  </si>
  <si>
    <t>2432003</t>
  </si>
  <si>
    <t>2433</t>
  </si>
  <si>
    <t>SANTA RITA IV</t>
  </si>
  <si>
    <t>2433001</t>
  </si>
  <si>
    <t>2435</t>
  </si>
  <si>
    <t>SÃO MARCELO II - GLEBA B</t>
  </si>
  <si>
    <t>2435001</t>
  </si>
  <si>
    <t>2435002</t>
  </si>
  <si>
    <t>2435003</t>
  </si>
  <si>
    <t>2435004</t>
  </si>
  <si>
    <t>2435005</t>
  </si>
  <si>
    <t>2435006</t>
  </si>
  <si>
    <t>Regional Execução</t>
  </si>
  <si>
    <t>EPS Execução</t>
  </si>
  <si>
    <t>Soma de Área(ha)</t>
  </si>
  <si>
    <t>NILZA Total</t>
  </si>
  <si>
    <t>SOLLUM Total</t>
  </si>
  <si>
    <t>CARPELO Total</t>
  </si>
  <si>
    <t>GERAÇÃO Total</t>
  </si>
  <si>
    <t>INOVESA Total</t>
  </si>
  <si>
    <t>EMFLORA Total</t>
  </si>
  <si>
    <t>GERS Total</t>
  </si>
  <si>
    <t>GN Total</t>
  </si>
  <si>
    <t>JFI DUARTINA Total</t>
  </si>
  <si>
    <t>MIGRAR Total</t>
  </si>
  <si>
    <t>RA FLORESTAL Total</t>
  </si>
  <si>
    <t>JFI CAPÃO BONITO Total</t>
  </si>
  <si>
    <t>JFI DOURADO Total</t>
  </si>
  <si>
    <t>JFI ITATINGA Total</t>
  </si>
  <si>
    <t>Total Geral</t>
  </si>
  <si>
    <t>RF</t>
  </si>
  <si>
    <t>RF02</t>
  </si>
  <si>
    <t>RF03</t>
  </si>
  <si>
    <t>RF04</t>
  </si>
  <si>
    <t>RF05</t>
  </si>
  <si>
    <t>CENÁRIO RF'03-25</t>
  </si>
  <si>
    <t>RESUMO PLANTIO RF'03-2025</t>
  </si>
  <si>
    <t>Rótulos de Linha</t>
  </si>
  <si>
    <t>CENTRO Total</t>
  </si>
  <si>
    <t>NOROESTE Total</t>
  </si>
  <si>
    <t>NORTE Total</t>
  </si>
  <si>
    <t>SUL Total</t>
  </si>
  <si>
    <t>RF06</t>
  </si>
  <si>
    <t>RF07</t>
  </si>
  <si>
    <t>Condução 2025</t>
  </si>
  <si>
    <t>EPS</t>
  </si>
  <si>
    <t>-15 desseca</t>
  </si>
  <si>
    <t>7 após desseca</t>
  </si>
  <si>
    <t>1 dia antes da formiga</t>
  </si>
  <si>
    <t>7 após formiga</t>
  </si>
  <si>
    <t>Erosão - sem condição de plantar</t>
  </si>
  <si>
    <t>Sem acesso</t>
  </si>
  <si>
    <t>agric</t>
  </si>
  <si>
    <t>PLANTADO - RETALHONADO</t>
  </si>
  <si>
    <t>SOMBREADO - SEM CONDIÇÕES DE PLANTAR</t>
  </si>
  <si>
    <t>confirmar liberação</t>
  </si>
  <si>
    <t>BRACELL 01</t>
  </si>
  <si>
    <t>BRACELL 02</t>
  </si>
  <si>
    <t>BRACELL 01 Total</t>
  </si>
  <si>
    <t>RF08</t>
  </si>
  <si>
    <t>RF09</t>
  </si>
  <si>
    <t>RF10</t>
  </si>
  <si>
    <t>RF11</t>
  </si>
  <si>
    <t>RF12</t>
  </si>
  <si>
    <t>Chave</t>
  </si>
  <si>
    <t>Supervior Responsável Execucao</t>
  </si>
  <si>
    <t>Nomenclatura SGF</t>
  </si>
  <si>
    <t>Frente</t>
  </si>
  <si>
    <t>Adubo Recomendado</t>
  </si>
  <si>
    <t>Dosagem Recomendada</t>
  </si>
  <si>
    <t>SAV1</t>
  </si>
  <si>
    <t>Juliano Aparecido</t>
  </si>
  <si>
    <t>SAV2</t>
  </si>
  <si>
    <t>2081112</t>
  </si>
  <si>
    <t>2081114</t>
  </si>
  <si>
    <t>2081011</t>
  </si>
  <si>
    <t>2081070</t>
  </si>
  <si>
    <t>Richard Santos</t>
  </si>
  <si>
    <t>Savannah Subsolagem Propria</t>
  </si>
  <si>
    <t>SERV LIMPA TRILHO PROPRIO</t>
  </si>
  <si>
    <t>Claudemir Medeiros</t>
  </si>
  <si>
    <t>SERV REBAIXAMENTO TOCO</t>
  </si>
  <si>
    <t>JM</t>
  </si>
  <si>
    <t>PORTEX 1</t>
  </si>
  <si>
    <t>PORTEX 2</t>
  </si>
  <si>
    <t>APS 1</t>
  </si>
  <si>
    <t>SERV SUBSOLAGEM APS PROPRIO</t>
  </si>
  <si>
    <t>APS 2</t>
  </si>
  <si>
    <t>GA-GA1</t>
  </si>
  <si>
    <t>GA-GA2</t>
  </si>
  <si>
    <t>SUBSOLAGEM PROPRIA</t>
  </si>
  <si>
    <t>João Paulo de Assis</t>
  </si>
  <si>
    <t>LP-LP1</t>
  </si>
  <si>
    <t>Denilson Fernandes</t>
  </si>
  <si>
    <t>PI-PI1</t>
  </si>
  <si>
    <t>PI-PI2</t>
  </si>
  <si>
    <t>13-24-13</t>
  </si>
  <si>
    <t>300</t>
  </si>
  <si>
    <t>400</t>
  </si>
  <si>
    <t>(Vários itens)</t>
  </si>
  <si>
    <t>SÃO CRISTOVÃO III - GLEBA B</t>
  </si>
  <si>
    <t>2436001</t>
  </si>
  <si>
    <t>2436</t>
  </si>
  <si>
    <t>EPS Execução 1</t>
  </si>
  <si>
    <t>Budget</t>
  </si>
  <si>
    <t>Previsão RF02</t>
  </si>
  <si>
    <t>JFI SUL</t>
  </si>
  <si>
    <t xml:space="preserve"> Área (ha) Prevista RF02</t>
  </si>
  <si>
    <t xml:space="preserve"> Área (ha) Budget 03</t>
  </si>
  <si>
    <t>JFI SUL Total</t>
  </si>
  <si>
    <t>Previsão RF02 (ha)</t>
  </si>
  <si>
    <t>BGT (ha)</t>
  </si>
  <si>
    <t>RF03 (ha)</t>
  </si>
  <si>
    <t>A</t>
  </si>
  <si>
    <t>C</t>
  </si>
  <si>
    <t>B</t>
  </si>
  <si>
    <t>(A-B)</t>
  </si>
  <si>
    <t>(A-C)</t>
  </si>
  <si>
    <t>0030023</t>
  </si>
  <si>
    <t>Region</t>
  </si>
  <si>
    <t>Provider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</si>
  <si>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</si>
  <si>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</si>
  <si>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</si>
  <si>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</si>
  <si>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</si>
  <si>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</si>
  <si>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</si>
  <si>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</si>
  <si>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</si>
  <si>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</si>
  <si>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</si>
  <si>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</si>
  <si>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</si>
  <si>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NORTH</t>
  </si>
  <si>
    <t>Emflora</t>
  </si>
  <si>
    <t>JFI Duartina</t>
  </si>
  <si>
    <t>Gers</t>
  </si>
  <si>
    <t>NORTHWEST</t>
  </si>
  <si>
    <t>Geração</t>
  </si>
  <si>
    <t>Inovesa</t>
  </si>
  <si>
    <t>Carpelo</t>
  </si>
  <si>
    <t>CENTER</t>
  </si>
  <si>
    <t>Sollum</t>
  </si>
  <si>
    <t>Nilza</t>
  </si>
  <si>
    <t>SOUTH</t>
  </si>
  <si>
    <t>Migrar</t>
  </si>
  <si>
    <t>JFI Sul</t>
  </si>
  <si>
    <t>Subtotal prov.</t>
  </si>
  <si>
    <t>BSP</t>
  </si>
  <si>
    <t>Bracell 1 (1st shift)</t>
  </si>
  <si>
    <t>Bracell 1 (night shift)</t>
  </si>
  <si>
    <t>Bracell 2 (man)</t>
  </si>
  <si>
    <t>Bracell 2 (mec)</t>
  </si>
  <si>
    <t>Subtotal BSPF</t>
  </si>
  <si>
    <t>Subtotal. Prov.+BSPF</t>
  </si>
  <si>
    <t>Coppice</t>
  </si>
  <si>
    <t>Subtotal Prov.+BSPF+Copp</t>
  </si>
  <si>
    <t>Adjustment PICA</t>
  </si>
  <si>
    <t>TOTAL</t>
  </si>
  <si>
    <t>RF03 Total</t>
  </si>
  <si>
    <t>RF04 Total</t>
  </si>
  <si>
    <t>RF05 Total</t>
  </si>
  <si>
    <t>RF06 Total</t>
  </si>
  <si>
    <t>Plantado</t>
  </si>
  <si>
    <t>Bloqueado Fup</t>
  </si>
  <si>
    <t>CENÁRIO 90 DIAS NORTE</t>
  </si>
  <si>
    <t>CENÁRIO 90 DIAS NOROESTE</t>
  </si>
  <si>
    <t>CENÁRIO 90 DIAS</t>
  </si>
  <si>
    <t>BRACELL 02 Total</t>
  </si>
  <si>
    <t>CENÁRIO 90 DIAS SUL</t>
  </si>
  <si>
    <t>CENÁRIO 90 DIAS CENTRO</t>
  </si>
  <si>
    <t>CENÁRIO RF'03-25 X BUDGET</t>
  </si>
  <si>
    <t>Áreas Savannah</t>
  </si>
  <si>
    <t>Abertura de frente</t>
  </si>
  <si>
    <t>Abertura de frente Total</t>
  </si>
  <si>
    <t>%</t>
  </si>
  <si>
    <t>Área</t>
  </si>
  <si>
    <t>Rebaixamento de toco</t>
  </si>
  <si>
    <t>Reabilitação</t>
  </si>
  <si>
    <t>Reabilitação Total</t>
  </si>
  <si>
    <t>Rebaixamento de toco Total</t>
  </si>
  <si>
    <t>APS</t>
  </si>
  <si>
    <t>Preparo de Solo Convencional</t>
  </si>
  <si>
    <t>não subiu no CTM</t>
  </si>
  <si>
    <t>0528025</t>
  </si>
  <si>
    <t>0509001</t>
  </si>
  <si>
    <t>SANTA FILOMENA II - PIRAJU</t>
  </si>
  <si>
    <t>0509003</t>
  </si>
  <si>
    <t>0526028</t>
  </si>
  <si>
    <t>0526033</t>
  </si>
  <si>
    <t>0425020</t>
  </si>
  <si>
    <t>0425044</t>
  </si>
  <si>
    <t>Supervisor</t>
  </si>
  <si>
    <t>André Teixeira</t>
  </si>
  <si>
    <t>Benedito Xavier</t>
  </si>
  <si>
    <t>Danilo Bavaroski</t>
  </si>
  <si>
    <t>Emerson Luiz</t>
  </si>
  <si>
    <t>Fernando de Oliveira</t>
  </si>
  <si>
    <t>José Borba</t>
  </si>
  <si>
    <t>Luciano Bueno</t>
  </si>
  <si>
    <t>Luiz Fernando Barbosa</t>
  </si>
  <si>
    <t>Marcio Ceciliato</t>
  </si>
  <si>
    <t>Marden Rodrigo</t>
  </si>
  <si>
    <t>Paulo Ferreira</t>
  </si>
  <si>
    <t>Condução</t>
  </si>
  <si>
    <t>mais ou menos</t>
  </si>
  <si>
    <t>amarelo</t>
  </si>
  <si>
    <t>vermelho</t>
  </si>
  <si>
    <t>verde</t>
  </si>
  <si>
    <t>CENÁRIO 2025 PRÓPRIO</t>
  </si>
  <si>
    <t>Modelo</t>
  </si>
  <si>
    <t>Sequencia</t>
  </si>
  <si>
    <t xml:space="preserve">Fazenda </t>
  </si>
  <si>
    <t>fev</t>
  </si>
  <si>
    <t>mar</t>
  </si>
  <si>
    <t>abr</t>
  </si>
  <si>
    <t>mai</t>
  </si>
  <si>
    <t>jun</t>
  </si>
  <si>
    <t>jul</t>
  </si>
  <si>
    <t>Trituração</t>
  </si>
  <si>
    <t>Trituração Total</t>
  </si>
  <si>
    <t>Soma de Área</t>
  </si>
  <si>
    <t>Meses</t>
  </si>
  <si>
    <t>Cavaco</t>
  </si>
  <si>
    <t>Cavaco Total</t>
  </si>
  <si>
    <t>Sequência Portex Reabilitação</t>
  </si>
  <si>
    <t>Sequência DO Cavaco</t>
  </si>
  <si>
    <t>CENÁRIO RF'04-25</t>
  </si>
  <si>
    <t>CENÁRIO RF'05-25</t>
  </si>
  <si>
    <t>CENÁRIO RF'06-25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</si>
</sst>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"/>
    <numFmt numFmtId="165" formatCode="_-* #,##0_-;\-* #,##0_-;_-* &quot;-&quot;??_-;_-@_-"/>
    <numFmt numFmtId="166" formatCode="_-* #,##0_-;\(#,##0\);_-* &quot;-&quot;??_-;_-@_-"/>
    <numFmt numFmtId="167" formatCode="0.0"/>
  </numFmts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16"/>
      <color theme="0"/>
      <name val="Calibri Light"/>
      <family val="2"/>
      <scheme val="maj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Calibri"/>
      <family val="2"/>
    </font>
    <font>
      <sz val="7.5"/>
      <color rgb="FF000000"/>
      <name val="Calibri"/>
      <family val="2"/>
    </font>
    <font>
      <sz val="10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6DA4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AD47"/>
        <bgColor rgb="FF70AD47"/>
      </patternFill>
    </fill>
    <fill>
      <patternFill patternType="solid">
        <fgColor rgb="FFFF0000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F66"/>
        <bgColor indexed="64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FFFF00"/>
        <bgColor theme="8" tint="0.5999938962981048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double">
        <color theme="9" tint="-0.249977111117893"/>
      </top>
      <bottom/>
      <diagonal/>
    </border>
    <border>
      <left/>
      <right/>
      <top/>
      <bottom style="thin">
        <color theme="9" tint="0.5999938962981048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hair">
        <color rgb="FF000000"/>
      </left>
      <right/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/>
      <top/>
      <bottom style="hair">
        <color auto="1"/>
      </bottom>
      <diagonal/>
    </border>
    <border>
      <left style="hair">
        <color rgb="FF000000"/>
      </left>
      <right/>
      <top/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8" tint="-0.249977111117893"/>
      </top>
      <bottom/>
      <diagonal/>
    </border>
    <border>
      <left/>
      <right/>
      <top style="thin">
        <color theme="8" tint="-0.249977111117893"/>
      </top>
      <bottom style="medium">
        <color theme="8" tint="-0.249977111117893"/>
      </bottom>
      <diagonal/>
    </border>
    <border>
      <left/>
      <right/>
      <top/>
      <bottom style="medium">
        <color rgb="FF8EA9DB"/>
      </bottom>
      <diagonal/>
    </border>
    <border>
      <left/>
      <right/>
      <top/>
      <bottom style="medium">
        <color rgb="FF4472C4"/>
      </bottom>
      <diagonal/>
    </border>
    <border>
      <left/>
      <right/>
      <top style="medium">
        <color rgb="FF4472C4"/>
      </top>
      <bottom style="medium">
        <color rgb="FF4472C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">
    <xf numFmtId="0" fontId="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167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3" borderId="0" xfId="0" applyFill="1"/>
    <xf numFmtId="14" fontId="0" fillId="0" borderId="0" xfId="0" applyNumberFormat="1" applyAlignment="1">
      <alignment horizontal="center"/>
    </xf>
    <xf numFmtId="14" fontId="4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0" fillId="4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5" borderId="0" xfId="0" applyFill="1" applyAlignment="1">
      <alignment horizontal="left" indent="1"/>
    </xf>
    <xf numFmtId="0" fontId="0" fillId="5" borderId="0" xfId="0" applyNumberFormat="1" applyFill="1"/>
    <xf numFmtId="164" fontId="0" fillId="0" borderId="0" xfId="0" applyNumberFormat="1" applyBorder="1"/>
    <xf numFmtId="0" fontId="0" fillId="0" borderId="0" xfId="0" quotePrefix="1"/>
    <xf numFmtId="0" fontId="0" fillId="5" borderId="0" xfId="0" applyFill="1"/>
    <xf numFmtId="0" fontId="0" fillId="0" borderId="0" xfId="0" applyFill="1"/>
    <xf numFmtId="0" fontId="6" fillId="0" borderId="0" xfId="0" applyFont="1"/>
    <xf numFmtId="0" fontId="0" fillId="6" borderId="0" xfId="0" applyFill="1" applyAlignment="1">
      <alignment horizontal="left" indent="1"/>
    </xf>
    <xf numFmtId="0" fontId="0" fillId="6" borderId="0" xfId="0" applyNumberFormat="1" applyFill="1"/>
    <xf numFmtId="0" fontId="0" fillId="0" borderId="0" xfId="0" applyNumberFormat="1" applyFill="1"/>
    <xf numFmtId="2" fontId="0" fillId="0" borderId="0" xfId="0" applyNumberFormat="1" applyFill="1"/>
    <xf numFmtId="0" fontId="0" fillId="0" borderId="0" xfId="0" applyBorder="1"/>
    <xf numFmtId="0" fontId="0" fillId="5" borderId="0" xfId="0" applyFill="1" applyBorder="1"/>
    <xf numFmtId="164" fontId="0" fillId="5" borderId="0" xfId="0" applyNumberFormat="1" applyFill="1" applyBorder="1"/>
    <xf numFmtId="0" fontId="6" fillId="0" borderId="0" xfId="0" applyFont="1" applyFill="1"/>
    <xf numFmtId="0" fontId="0" fillId="7" borderId="0" xfId="0" applyFill="1" applyAlignment="1">
      <alignment horizontal="left" indent="1"/>
    </xf>
    <xf numFmtId="0" fontId="0" fillId="7" borderId="0" xfId="0" applyNumberFormat="1" applyFill="1"/>
    <xf numFmtId="0" fontId="7" fillId="0" borderId="0" xfId="0" applyFont="1"/>
    <xf numFmtId="0" fontId="0" fillId="0" borderId="0" xfId="0" applyFont="1" applyFill="1"/>
    <xf numFmtId="0" fontId="8" fillId="8" borderId="3" xfId="0" applyFont="1" applyFill="1" applyBorder="1" applyAlignment="1">
      <alignment horizontal="center"/>
    </xf>
    <xf numFmtId="0" fontId="8" fillId="9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Alignment="1">
      <alignment horizontal="center"/>
    </xf>
    <xf numFmtId="0" fontId="0" fillId="11" borderId="0" xfId="0" applyFill="1"/>
    <xf numFmtId="0" fontId="0" fillId="5" borderId="0" xfId="0" applyFill="1" applyAlignment="1">
      <alignment horizontal="center"/>
    </xf>
    <xf numFmtId="0" fontId="0" fillId="15" borderId="0" xfId="0" applyFill="1"/>
    <xf numFmtId="0" fontId="0" fillId="0" borderId="0" xfId="0" quotePrefix="1" applyFill="1" applyBorder="1"/>
    <xf numFmtId="14" fontId="0" fillId="0" borderId="0" xfId="0" applyNumberFormat="1" applyFill="1"/>
    <xf numFmtId="2" fontId="6" fillId="0" borderId="0" xfId="0" applyNumberFormat="1" applyFont="1" applyFill="1"/>
    <xf numFmtId="1" fontId="0" fillId="0" borderId="0" xfId="0" applyNumberFormat="1" applyFill="1"/>
    <xf numFmtId="0" fontId="5" fillId="14" borderId="6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4" xfId="0" applyNumberFormat="1" applyFont="1" applyBorder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4" xfId="0" applyNumberFormat="1" applyFont="1" applyBorder="1" applyAlignment="1">
      <alignment horizontal="center"/>
    </xf>
    <xf numFmtId="2" fontId="10" fillId="13" borderId="4" xfId="0" applyNumberFormat="1" applyFont="1" applyFill="1" applyBorder="1" applyAlignment="1">
      <alignment horizontal="center"/>
    </xf>
    <xf numFmtId="2" fontId="9" fillId="12" borderId="4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0" fillId="13" borderId="4" xfId="0" applyNumberFormat="1" applyFont="1" applyFill="1" applyBorder="1" applyAlignment="1">
      <alignment horizontal="center"/>
    </xf>
    <xf numFmtId="2" fontId="10" fillId="0" borderId="5" xfId="0" applyNumberFormat="1" applyFont="1" applyBorder="1" applyAlignment="1">
      <alignment horizontal="center"/>
    </xf>
    <xf numFmtId="0" fontId="0" fillId="16" borderId="0" xfId="0" applyFill="1"/>
    <xf numFmtId="0" fontId="7" fillId="0" borderId="0" xfId="0" applyFont="1" applyFill="1"/>
    <xf numFmtId="0" fontId="0" fillId="0" borderId="0" xfId="0" applyFont="1"/>
    <xf numFmtId="14" fontId="0" fillId="0" borderId="0" xfId="0" applyNumberFormat="1" applyAlignment="1">
      <alignment horizontal="right"/>
    </xf>
    <xf numFmtId="165" fontId="8" fillId="18" borderId="9" xfId="2" applyNumberFormat="1" applyFont="1" applyFill="1" applyBorder="1" applyAlignment="1">
      <alignment horizontal="center" vertical="center" wrapText="1" readingOrder="1"/>
    </xf>
    <xf numFmtId="165" fontId="8" fillId="17" borderId="10" xfId="2" applyNumberFormat="1" applyFont="1" applyFill="1" applyBorder="1" applyAlignment="1">
      <alignment horizontal="center" vertical="center" wrapText="1" readingOrder="1"/>
    </xf>
    <xf numFmtId="165" fontId="8" fillId="17" borderId="11" xfId="2" applyNumberFormat="1" applyFont="1" applyFill="1" applyBorder="1" applyAlignment="1">
      <alignment horizontal="center" vertical="center" wrapText="1" readingOrder="1"/>
    </xf>
    <xf numFmtId="165" fontId="8" fillId="17" borderId="9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>
      <alignment horizontal="left" vertical="center" wrapText="1" readingOrder="1"/>
    </xf>
    <xf numFmtId="166" fontId="14" fillId="19" borderId="12" xfId="1" applyNumberFormat="1" applyFont="1" applyFill="1" applyBorder="1" applyAlignment="1">
      <alignment vertical="center" readingOrder="1"/>
    </xf>
    <xf numFmtId="166" fontId="14" fillId="20" borderId="0" xfId="1" applyNumberFormat="1" applyFont="1" applyFill="1" applyBorder="1" applyAlignment="1">
      <alignment vertical="center" readingOrder="1"/>
    </xf>
    <xf numFmtId="166" fontId="14" fillId="21" borderId="13" xfId="1" applyNumberFormat="1" applyFont="1" applyFill="1" applyBorder="1" applyAlignment="1">
      <alignment vertical="center" readingOrder="1"/>
    </xf>
    <xf numFmtId="166" fontId="14" fillId="0" borderId="0" xfId="1" applyNumberFormat="1" applyFont="1" applyFill="1" applyBorder="1" applyAlignment="1">
      <alignment vertical="center" readingOrder="1"/>
    </xf>
    <xf numFmtId="166" fontId="14" fillId="0" borderId="13" xfId="1" applyNumberFormat="1" applyFont="1" applyFill="1" applyBorder="1" applyAlignment="1">
      <alignment vertical="center" readingOrder="1"/>
    </xf>
    <xf numFmtId="166" fontId="15" fillId="0" borderId="12" xfId="1" applyNumberFormat="1" applyFont="1" applyFill="1" applyBorder="1" applyAlignment="1">
      <alignment vertical="center"/>
    </xf>
    <xf numFmtId="166" fontId="14" fillId="21" borderId="0" xfId="1" applyNumberFormat="1" applyFont="1" applyFill="1" applyBorder="1" applyAlignment="1">
      <alignment vertical="center" readingOrder="1"/>
    </xf>
    <xf numFmtId="0" fontId="13" fillId="0" borderId="14" xfId="0" applyFont="1" applyFill="1" applyBorder="1" applyAlignment="1">
      <alignment horizontal="left" vertical="center" wrapText="1" readingOrder="1"/>
    </xf>
    <xf numFmtId="166" fontId="14" fillId="19" borderId="15" xfId="1" applyNumberFormat="1" applyFont="1" applyFill="1" applyBorder="1" applyAlignment="1">
      <alignment vertical="center" readingOrder="1"/>
    </xf>
    <xf numFmtId="166" fontId="14" fillId="20" borderId="14" xfId="1" applyNumberFormat="1" applyFont="1" applyFill="1" applyBorder="1" applyAlignment="1">
      <alignment vertical="center" readingOrder="1"/>
    </xf>
    <xf numFmtId="166" fontId="15" fillId="21" borderId="16" xfId="1" applyNumberFormat="1" applyFont="1" applyFill="1" applyBorder="1" applyAlignment="1">
      <alignment vertical="center" readingOrder="1"/>
    </xf>
    <xf numFmtId="166" fontId="14" fillId="21" borderId="14" xfId="1" applyNumberFormat="1" applyFont="1" applyFill="1" applyBorder="1" applyAlignment="1">
      <alignment vertical="center" readingOrder="1"/>
    </xf>
    <xf numFmtId="166" fontId="14" fillId="0" borderId="14" xfId="1" applyNumberFormat="1" applyFont="1" applyFill="1" applyBorder="1" applyAlignment="1">
      <alignment vertical="center" readingOrder="1"/>
    </xf>
    <xf numFmtId="166" fontId="14" fillId="0" borderId="16" xfId="1" applyNumberFormat="1" applyFont="1" applyFill="1" applyBorder="1" applyAlignment="1">
      <alignment vertical="center" readingOrder="1"/>
    </xf>
    <xf numFmtId="166" fontId="15" fillId="0" borderId="15" xfId="1" applyNumberFormat="1" applyFont="1" applyFill="1" applyBorder="1" applyAlignment="1">
      <alignment vertical="center"/>
    </xf>
    <xf numFmtId="166" fontId="15" fillId="19" borderId="12" xfId="1" applyNumberFormat="1" applyFont="1" applyFill="1" applyBorder="1" applyAlignment="1">
      <alignment vertical="center"/>
    </xf>
    <xf numFmtId="166" fontId="15" fillId="20" borderId="0" xfId="1" applyNumberFormat="1" applyFont="1" applyFill="1" applyBorder="1" applyAlignment="1">
      <alignment vertical="center"/>
    </xf>
    <xf numFmtId="166" fontId="15" fillId="0" borderId="0" xfId="1" applyNumberFormat="1" applyFont="1" applyFill="1" applyBorder="1" applyAlignment="1">
      <alignment vertical="center"/>
    </xf>
    <xf numFmtId="0" fontId="16" fillId="22" borderId="17" xfId="0" applyFont="1" applyFill="1" applyBorder="1" applyAlignment="1">
      <alignment horizontal="left" vertical="center" wrapText="1" readingOrder="1"/>
    </xf>
    <xf numFmtId="166" fontId="1" fillId="23" borderId="18" xfId="1" applyNumberFormat="1" applyFont="1" applyFill="1" applyBorder="1" applyAlignment="1">
      <alignment vertical="center" readingOrder="1"/>
    </xf>
    <xf numFmtId="166" fontId="1" fillId="24" borderId="17" xfId="1" applyNumberFormat="1" applyFont="1" applyFill="1" applyBorder="1" applyAlignment="1">
      <alignment vertical="center" readingOrder="1"/>
    </xf>
    <xf numFmtId="166" fontId="1" fillId="22" borderId="19" xfId="1" applyNumberFormat="1" applyFont="1" applyFill="1" applyBorder="1" applyAlignment="1">
      <alignment vertical="center" readingOrder="1"/>
    </xf>
    <xf numFmtId="166" fontId="1" fillId="22" borderId="17" xfId="1" applyNumberFormat="1" applyFont="1" applyFill="1" applyBorder="1" applyAlignment="1">
      <alignment vertical="center" readingOrder="1"/>
    </xf>
    <xf numFmtId="166" fontId="1" fillId="22" borderId="18" xfId="1" applyNumberFormat="1" applyFont="1" applyFill="1" applyBorder="1" applyAlignment="1">
      <alignment vertical="center" readingOrder="1"/>
    </xf>
    <xf numFmtId="0" fontId="16" fillId="25" borderId="17" xfId="0" applyFont="1" applyFill="1" applyBorder="1" applyAlignment="1">
      <alignment vertical="center" wrapText="1" readingOrder="1"/>
    </xf>
    <xf numFmtId="166" fontId="1" fillId="25" borderId="19" xfId="1" applyNumberFormat="1" applyFont="1" applyFill="1" applyBorder="1" applyAlignment="1">
      <alignment vertical="center" readingOrder="1"/>
    </xf>
    <xf numFmtId="166" fontId="1" fillId="25" borderId="17" xfId="1" applyNumberFormat="1" applyFont="1" applyFill="1" applyBorder="1" applyAlignment="1">
      <alignment vertical="center" readingOrder="1"/>
    </xf>
    <xf numFmtId="166" fontId="1" fillId="25" borderId="18" xfId="1" applyNumberFormat="1" applyFont="1" applyFill="1" applyBorder="1" applyAlignment="1">
      <alignment vertical="center" readingOrder="1"/>
    </xf>
    <xf numFmtId="0" fontId="15" fillId="0" borderId="0" xfId="0" applyFont="1" applyFill="1" applyBorder="1" applyAlignment="1">
      <alignment vertical="center"/>
    </xf>
    <xf numFmtId="0" fontId="16" fillId="25" borderId="17" xfId="0" applyFont="1" applyFill="1" applyBorder="1" applyAlignment="1">
      <alignment horizontal="left" vertical="center" wrapText="1" readingOrder="1"/>
    </xf>
    <xf numFmtId="0" fontId="16" fillId="25" borderId="17" xfId="0" applyFont="1" applyFill="1" applyBorder="1" applyAlignment="1">
      <alignment horizontal="right" vertical="center" wrapText="1" readingOrder="1"/>
    </xf>
    <xf numFmtId="166" fontId="14" fillId="21" borderId="16" xfId="1" applyNumberFormat="1" applyFont="1" applyFill="1" applyBorder="1" applyAlignment="1">
      <alignment vertical="center" readingOrder="1"/>
    </xf>
    <xf numFmtId="166" fontId="14" fillId="26" borderId="14" xfId="1" applyNumberFormat="1" applyFont="1" applyFill="1" applyBorder="1" applyAlignment="1">
      <alignment vertical="center" readingOrder="1"/>
    </xf>
    <xf numFmtId="166" fontId="14" fillId="27" borderId="0" xfId="1" applyNumberFormat="1" applyFont="1" applyFill="1" applyBorder="1" applyAlignment="1">
      <alignment vertical="center" readingOrder="1"/>
    </xf>
    <xf numFmtId="166" fontId="14" fillId="27" borderId="14" xfId="1" applyNumberFormat="1" applyFont="1" applyFill="1" applyBorder="1" applyAlignment="1">
      <alignment vertical="center" readingOrder="1"/>
    </xf>
    <xf numFmtId="166" fontId="14" fillId="27" borderId="13" xfId="1" applyNumberFormat="1" applyFont="1" applyFill="1" applyBorder="1" applyAlignment="1">
      <alignment vertical="center" readingOrder="1"/>
    </xf>
    <xf numFmtId="166" fontId="15" fillId="21" borderId="13" xfId="1" applyNumberFormat="1" applyFont="1" applyFill="1" applyBorder="1" applyAlignment="1">
      <alignment vertical="center"/>
    </xf>
    <xf numFmtId="166" fontId="15" fillId="21" borderId="0" xfId="1" applyNumberFormat="1" applyFont="1" applyFill="1" applyBorder="1" applyAlignment="1">
      <alignment vertical="center"/>
    </xf>
    <xf numFmtId="0" fontId="2" fillId="28" borderId="0" xfId="0" applyFont="1" applyFill="1"/>
    <xf numFmtId="9" fontId="0" fillId="0" borderId="0" xfId="3" applyFont="1"/>
    <xf numFmtId="0" fontId="9" fillId="29" borderId="20" xfId="0" applyFont="1" applyFill="1" applyBorder="1" applyAlignment="1">
      <alignment horizontal="center"/>
    </xf>
    <xf numFmtId="9" fontId="0" fillId="0" borderId="0" xfId="3" applyFont="1" applyAlignment="1">
      <alignment horizontal="center"/>
    </xf>
    <xf numFmtId="9" fontId="10" fillId="30" borderId="0" xfId="3" applyFont="1" applyFill="1" applyAlignment="1">
      <alignment horizontal="center"/>
    </xf>
    <xf numFmtId="9" fontId="10" fillId="0" borderId="21" xfId="3" applyFont="1" applyBorder="1" applyAlignment="1">
      <alignment horizontal="center"/>
    </xf>
    <xf numFmtId="0" fontId="10" fillId="0" borderId="21" xfId="0" applyNumberFormat="1" applyFont="1" applyBorder="1" applyAlignment="1">
      <alignment horizontal="center"/>
    </xf>
    <xf numFmtId="9" fontId="0" fillId="0" borderId="0" xfId="0" applyNumberFormat="1"/>
    <xf numFmtId="0" fontId="9" fillId="29" borderId="20" xfId="0" applyFont="1" applyFill="1" applyBorder="1" applyAlignment="1">
      <alignment horizontal="center" vertical="center"/>
    </xf>
    <xf numFmtId="9" fontId="0" fillId="0" borderId="0" xfId="3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10" fillId="30" borderId="0" xfId="0" applyNumberFormat="1" applyFont="1" applyFill="1" applyAlignment="1">
      <alignment horizontal="center"/>
    </xf>
    <xf numFmtId="0" fontId="0" fillId="0" borderId="0" xfId="0" pivotButton="1" applyAlignment="1">
      <alignment horizontal="center"/>
    </xf>
    <xf numFmtId="1" fontId="10" fillId="0" borderId="21" xfId="3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5" borderId="0" xfId="0" applyNumberFormat="1" applyFill="1" applyAlignment="1">
      <alignment horizontal="center"/>
    </xf>
    <xf numFmtId="9" fontId="0" fillId="5" borderId="0" xfId="3" applyFont="1" applyFill="1" applyAlignment="1">
      <alignment horizontal="center"/>
    </xf>
    <xf numFmtId="0" fontId="0" fillId="5" borderId="0" xfId="0" applyNumberFormat="1" applyFont="1" applyFill="1" applyAlignment="1">
      <alignment horizontal="center"/>
    </xf>
    <xf numFmtId="9" fontId="10" fillId="31" borderId="0" xfId="3" applyFont="1" applyFill="1" applyAlignment="1">
      <alignment horizontal="center"/>
    </xf>
    <xf numFmtId="0" fontId="10" fillId="31" borderId="0" xfId="0" applyNumberFormat="1" applyFont="1" applyFill="1" applyAlignment="1">
      <alignment horizontal="center"/>
    </xf>
    <xf numFmtId="0" fontId="0" fillId="32" borderId="0" xfId="0" applyFill="1"/>
    <xf numFmtId="0" fontId="0" fillId="33" borderId="0" xfId="0" applyFill="1"/>
    <xf numFmtId="0" fontId="0" fillId="0" borderId="0" xfId="0" applyFill="1" applyAlignment="1">
      <alignment horizontal="center"/>
    </xf>
    <xf numFmtId="0" fontId="6" fillId="33" borderId="0" xfId="0" applyFont="1" applyFill="1"/>
    <xf numFmtId="0" fontId="10" fillId="2" borderId="0" xfId="0" applyFont="1" applyFill="1"/>
    <xf numFmtId="166" fontId="15" fillId="5" borderId="0" xfId="1" applyNumberFormat="1" applyFont="1" applyFill="1" applyBorder="1" applyAlignment="1">
      <alignment vertical="center"/>
    </xf>
    <xf numFmtId="166" fontId="14" fillId="5" borderId="0" xfId="1" applyNumberFormat="1" applyFont="1" applyFill="1" applyBorder="1" applyAlignment="1">
      <alignment vertical="center" readingOrder="1"/>
    </xf>
    <xf numFmtId="166" fontId="15" fillId="5" borderId="13" xfId="1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horizontal="center"/>
    </xf>
    <xf numFmtId="0" fontId="16" fillId="34" borderId="22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right" vertical="center"/>
    </xf>
    <xf numFmtId="0" fontId="13" fillId="0" borderId="0" xfId="0" applyFont="1" applyAlignment="1">
      <alignment vertical="center"/>
    </xf>
    <xf numFmtId="0" fontId="19" fillId="0" borderId="0" xfId="0" applyFont="1"/>
    <xf numFmtId="0" fontId="13" fillId="0" borderId="0" xfId="0" applyFont="1" applyAlignment="1">
      <alignment horizontal="right" vertical="center"/>
    </xf>
    <xf numFmtId="0" fontId="16" fillId="0" borderId="22" xfId="0" applyFont="1" applyBorder="1" applyAlignment="1">
      <alignment vertical="center"/>
    </xf>
    <xf numFmtId="0" fontId="16" fillId="0" borderId="23" xfId="0" applyFont="1" applyBorder="1" applyAlignment="1">
      <alignment vertical="center"/>
    </xf>
    <xf numFmtId="0" fontId="19" fillId="0" borderId="24" xfId="0" applyFont="1" applyBorder="1"/>
    <xf numFmtId="0" fontId="16" fillId="0" borderId="24" xfId="0" applyFont="1" applyBorder="1" applyAlignment="1">
      <alignment horizontal="right" vertical="center"/>
    </xf>
    <xf numFmtId="0" fontId="10" fillId="35" borderId="0" xfId="0" applyFont="1" applyFill="1"/>
    <xf numFmtId="0" fontId="10" fillId="35" borderId="25" xfId="0" applyFont="1" applyFill="1" applyBorder="1"/>
    <xf numFmtId="0" fontId="10" fillId="0" borderId="0" xfId="0" applyFont="1"/>
    <xf numFmtId="1" fontId="0" fillId="0" borderId="0" xfId="0" applyNumberFormat="1"/>
    <xf numFmtId="0" fontId="10" fillId="0" borderId="25" xfId="0" applyFont="1" applyBorder="1"/>
    <xf numFmtId="0" fontId="10" fillId="0" borderId="26" xfId="0" applyFont="1" applyBorder="1"/>
    <xf numFmtId="1" fontId="10" fillId="0" borderId="26" xfId="0" applyNumberFormat="1" applyFont="1" applyBorder="1"/>
    <xf numFmtId="0" fontId="3" fillId="3" borderId="0" xfId="0" applyFont="1" applyFill="1" applyAlignment="1">
      <alignment horizontal="center"/>
    </xf>
    <xf numFmtId="0" fontId="2" fillId="0" borderId="2" xfId="0" applyFont="1" applyBorder="1" applyAlignment="1">
      <alignment horizontal="center"/>
    </xf>
    <xf numFmtId="0" fontId="17" fillId="0" borderId="0" xfId="0" applyFont="1" applyFill="1" applyBorder="1" applyAlignment="1">
      <alignment horizontal="center" vertical="center" textRotation="90" wrapText="1" readingOrder="1"/>
    </xf>
    <xf numFmtId="0" fontId="13" fillId="0" borderId="0" xfId="0" applyFont="1" applyFill="1" applyBorder="1" applyAlignment="1">
      <alignment horizontal="center" vertical="center" textRotation="90" wrapText="1" readingOrder="1"/>
    </xf>
    <xf numFmtId="0" fontId="8" fillId="17" borderId="7" xfId="0" applyFont="1" applyFill="1" applyBorder="1" applyAlignment="1">
      <alignment horizontal="center" vertical="center" wrapText="1" readingOrder="1"/>
    </xf>
    <xf numFmtId="0" fontId="8" fillId="17" borderId="0" xfId="0" applyFont="1" applyFill="1" applyBorder="1" applyAlignment="1">
      <alignment horizontal="center" vertical="center" wrapText="1" readingOrder="1"/>
    </xf>
    <xf numFmtId="165" fontId="8" fillId="17" borderId="8" xfId="2" applyNumberFormat="1" applyFont="1" applyFill="1" applyBorder="1" applyAlignment="1">
      <alignment horizontal="center" vertical="center" wrapText="1" readingOrder="1"/>
    </xf>
    <xf numFmtId="0" fontId="17" fillId="0" borderId="14" xfId="0" applyFont="1" applyFill="1" applyBorder="1" applyAlignment="1">
      <alignment horizontal="center" vertical="center" textRotation="90" wrapText="1" readingOrder="1"/>
    </xf>
    <xf numFmtId="0" fontId="18" fillId="0" borderId="0" xfId="0" applyFont="1" applyFill="1" applyBorder="1" applyAlignment="1">
      <alignment horizontal="center" vertical="center" textRotation="90" wrapText="1" readingOrder="1"/>
    </xf>
    <xf numFmtId="0" fontId="18" fillId="0" borderId="14" xfId="0" applyFont="1" applyFill="1" applyBorder="1" applyAlignment="1">
      <alignment horizontal="center" vertical="center" textRotation="90" wrapText="1" readingOrder="1"/>
    </xf>
    <xf numFmtId="0" fontId="6" fillId="15" borderId="0" xfId="0" applyFont="1" applyFill="1"/>
    <xf numFmtId="0" fontId="0" fillId="4" borderId="0" xfId="0" applyNumberFormat="1" applyFill="1" applyAlignment="1">
      <alignment horizontal="center"/>
    </xf>
    <xf numFmtId="0" fontId="0" fillId="4" borderId="4" xfId="0" applyNumberFormat="1" applyFont="1" applyFill="1" applyBorder="1" applyAlignment="1">
      <alignment horizontal="center"/>
    </xf>
  </cellXfs>
  <cellStyles count="4">
    <cellStyle name="Normal" xfId="0" builtinId="0"/>
    <cellStyle name="Porcentagem" xfId="3" builtinId="5"/>
    <cellStyle name="Vírgula" xfId="1" builtinId="3"/>
    <cellStyle name="Vírgula 3" xfId="2" xr:uid="{C4A94400-F085-42AA-BC58-67D5BE03B9A9}"/>
  </cellStyles>
  <dxfs count="611">
    <dxf>
      <numFmt numFmtId="170" formatCode="0.000"/>
    </dxf>
    <dxf>
      <numFmt numFmtId="2" formatCode="0.00"/>
    </dxf>
    <dxf>
      <numFmt numFmtId="169" formatCode="0.0000"/>
    </dxf>
    <dxf>
      <numFmt numFmtId="168" formatCode="0.0000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font>
        <color theme="0"/>
      </font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0.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ill>
        <patternFill patternType="solid">
          <bgColor theme="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6DA400"/>
      <color rgb="FF00CC00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81263</xdr:colOff>
      <xdr:row>0</xdr:row>
      <xdr:rowOff>31223</xdr:rowOff>
    </xdr:from>
    <xdr:to>
      <xdr:col>14</xdr:col>
      <xdr:colOff>536865</xdr:colOff>
      <xdr:row>4</xdr:row>
      <xdr:rowOff>10399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9DD64FD-7886-41B4-98E8-E9856798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68763" y="31223"/>
          <a:ext cx="455602" cy="550676"/>
        </a:xfrm>
        <a:prstGeom prst="rect">
          <a:avLst/>
        </a:prstGeom>
      </xdr:spPr>
    </xdr:pic>
    <xdr:clientData/>
  </xdr:twoCellAnchor>
  <xdr:twoCellAnchor>
    <xdr:from>
      <xdr:col>0</xdr:col>
      <xdr:colOff>78348</xdr:colOff>
      <xdr:row>0</xdr:row>
      <xdr:rowOff>52205</xdr:rowOff>
    </xdr:from>
    <xdr:to>
      <xdr:col>3</xdr:col>
      <xdr:colOff>123230</xdr:colOff>
      <xdr:row>2</xdr:row>
      <xdr:rowOff>35719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B96DA9D-9A6A-49E5-BA59-582E237A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48" y="52205"/>
          <a:ext cx="1140257" cy="435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461CC7B-05D7-4177-B9EA-31086234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03148" y="19317"/>
          <a:ext cx="455602" cy="555006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EC45F8B-FC0F-4497-8D50-9CA6635A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92C7819-AEC9-45C1-B622-DC470DCDE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0231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405FA7C-C305-48A6-84B6-FC4F63EE6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FA69175-8B24-44CF-AFAB-96EF37DF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6431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64AA9C1-37C2-49A8-826E-59A159B22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987AE8-1ADC-4B05-96AA-C2F5C07B0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8811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51FC31B-38A8-4BAF-A496-774AA057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259856</xdr:colOff>
      <xdr:row>0</xdr:row>
      <xdr:rowOff>7412</xdr:rowOff>
    </xdr:from>
    <xdr:to>
      <xdr:col>18</xdr:col>
      <xdr:colOff>715458</xdr:colOff>
      <xdr:row>3</xdr:row>
      <xdr:rowOff>36118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441634-5716-46BD-817F-B96EE1A55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85731" y="7412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5CEAF98-5062-4E92-801A-E22C838D5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E8FBD37-D7F4-4088-841D-B310289E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56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7565487-E269-4B0C-9DDA-2AC83260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EC4A1A-F49C-41A4-8F5C-DDF95FEC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56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E7E87B7-2581-4B5F-B3C7-61C0BC2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045D141-3E4B-4C0E-8495-973BF6DC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25022" y="19317"/>
          <a:ext cx="455602" cy="53734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C613444-702D-45C3-A054-0AEF84F6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218678" cy="3616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81262</xdr:colOff>
      <xdr:row>0</xdr:row>
      <xdr:rowOff>19317</xdr:rowOff>
    </xdr:from>
    <xdr:to>
      <xdr:col>14</xdr:col>
      <xdr:colOff>536864</xdr:colOff>
      <xdr:row>4</xdr:row>
      <xdr:rowOff>398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2A4CFB-EFD0-4337-9DB3-7DA971F17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562" y="19317"/>
          <a:ext cx="455602" cy="552581"/>
        </a:xfrm>
        <a:prstGeom prst="rect">
          <a:avLst/>
        </a:prstGeom>
      </xdr:spPr>
    </xdr:pic>
    <xdr:clientData/>
  </xdr:twoCellAnchor>
  <xdr:twoCellAnchor>
    <xdr:from>
      <xdr:col>0</xdr:col>
      <xdr:colOff>137880</xdr:colOff>
      <xdr:row>0</xdr:row>
      <xdr:rowOff>87924</xdr:rowOff>
    </xdr:from>
    <xdr:to>
      <xdr:col>2</xdr:col>
      <xdr:colOff>388818</xdr:colOff>
      <xdr:row>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AFB14A0-8E0A-47E8-875E-D5A64D96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0" y="87924"/>
          <a:ext cx="1193913" cy="3692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2.422625578707" createdVersion="6" refreshedVersion="6" minRefreshableVersion="3" recordCount="118" xr:uid="{518BACF9-CFA8-486A-AC90-6BE1CDA6232C}">
  <cacheSource type="worksheet">
    <worksheetSource ref="A1:L1048576" sheet="BD_Savannah"/>
  </cacheSource>
  <cacheFields count="12">
    <cacheField name="Chave" numFmtId="0">
      <sharedItems containsBlank="1"/>
    </cacheField>
    <cacheField name="Id Projeto" numFmtId="0">
      <sharedItems containsBlank="1"/>
    </cacheField>
    <cacheField name="Projeto" numFmtId="0">
      <sharedItems containsBlank="1"/>
    </cacheField>
    <cacheField name="Talhão" numFmtId="0">
      <sharedItems containsBlank="1"/>
    </cacheField>
    <cacheField name="Área(ha)" numFmtId="0">
      <sharedItems containsString="0" containsBlank="1" containsNumber="1" minValue="0.01" maxValue="78.849999999999994"/>
    </cacheField>
    <cacheField name="RF" numFmtId="0">
      <sharedItems containsBlank="1"/>
    </cacheField>
    <cacheField name="Regional Execução" numFmtId="0">
      <sharedItems containsBlank="1" count="5">
        <s v="NORTE"/>
        <s v="NOROESTE"/>
        <s v="SUL"/>
        <s v="CENTRO"/>
        <m/>
      </sharedItems>
    </cacheField>
    <cacheField name="Supervior Responsável Execucao" numFmtId="0">
      <sharedItems containsBlank="1"/>
    </cacheField>
    <cacheField name="EPS" numFmtId="0">
      <sharedItems containsBlank="1"/>
    </cacheField>
    <cacheField name="Nomenclatura SGF" numFmtId="0">
      <sharedItems containsBlank="1"/>
    </cacheField>
    <cacheField name="Frente" numFmtId="0">
      <sharedItems containsBlank="1"/>
    </cacheField>
    <cacheField name="Áreas Savannah" numFmtId="0">
      <sharedItems containsBlank="1" count="3">
        <s v="RF03"/>
        <s v="Abertura de frent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2.442623495372" createdVersion="6" refreshedVersion="6" minRefreshableVersion="3" recordCount="31" xr:uid="{54D8A459-127A-45BD-AF5B-3C80863BFA18}">
  <cacheSource type="worksheet">
    <worksheetSource ref="A1:J1048576" sheet="BD_Limpa Trilho"/>
  </cacheSource>
  <cacheFields count="10">
    <cacheField name="Chave" numFmtId="0">
      <sharedItems containsBlank="1"/>
    </cacheField>
    <cacheField name="Id Projeto" numFmtId="0">
      <sharedItems containsBlank="1"/>
    </cacheField>
    <cacheField name="Projeto" numFmtId="0">
      <sharedItems containsBlank="1"/>
    </cacheField>
    <cacheField name="Talhão" numFmtId="0">
      <sharedItems containsBlank="1"/>
    </cacheField>
    <cacheField name="Área(ha)" numFmtId="0">
      <sharedItems containsString="0" containsBlank="1" containsNumber="1" minValue="2.61" maxValue="77.67"/>
    </cacheField>
    <cacheField name="RF" numFmtId="0">
      <sharedItems containsBlank="1"/>
    </cacheField>
    <cacheField name="Regional Execução" numFmtId="0">
      <sharedItems containsBlank="1" count="4">
        <s v="NORTE"/>
        <s v="SUL"/>
        <s v="NOROESTE"/>
        <m/>
      </sharedItems>
    </cacheField>
    <cacheField name="Supervior Responsável Execucao" numFmtId="0">
      <sharedItems containsBlank="1"/>
    </cacheField>
    <cacheField name="Nomenclatura SGF" numFmtId="0">
      <sharedItems containsBlank="1"/>
    </cacheField>
    <cacheField name="EP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2.445703356483" createdVersion="6" refreshedVersion="6" minRefreshableVersion="3" recordCount="9" xr:uid="{72BE65FA-800E-4032-A671-AF4A98C2168E}">
  <cacheSource type="worksheet">
    <worksheetSource ref="A1:J1048576" sheet="BD_Rebaixador"/>
  </cacheSource>
  <cacheFields count="10">
    <cacheField name="Id Projeto" numFmtId="0">
      <sharedItems containsBlank="1" containsMixedTypes="1" containsNumber="1" containsInteger="1" minValue="2435" maxValue="2435"/>
    </cacheField>
    <cacheField name="Projeto" numFmtId="0">
      <sharedItems containsBlank="1"/>
    </cacheField>
    <cacheField name="Talhão" numFmtId="0">
      <sharedItems containsBlank="1"/>
    </cacheField>
    <cacheField name="Área(ha)" numFmtId="0">
      <sharedItems containsString="0" containsBlank="1" containsNumber="1" containsInteger="1" minValue="5" maxValue="51"/>
    </cacheField>
    <cacheField name="RF" numFmtId="0">
      <sharedItems containsBlank="1"/>
    </cacheField>
    <cacheField name="Regional Execução" numFmtId="0">
      <sharedItems containsBlank="1" count="4">
        <s v="NORTE"/>
        <s v="CENTRO"/>
        <s v="NOROESTE"/>
        <m/>
      </sharedItems>
    </cacheField>
    <cacheField name="Supervior Responsável Execucao" numFmtId="0">
      <sharedItems containsBlank="1"/>
    </cacheField>
    <cacheField name="Nomenclatura SGF" numFmtId="0">
      <sharedItems containsBlank="1"/>
    </cacheField>
    <cacheField name="Frente" numFmtId="0">
      <sharedItems containsBlank="1"/>
    </cacheField>
    <cacheField name="Área" numFmtId="0">
      <sharedItems containsBlank="1" count="3">
        <s v="Rebaixamento de toco"/>
        <s v="Reabilitaçã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2.466061689818" createdVersion="6" refreshedVersion="6" minRefreshableVersion="3" recordCount="372" xr:uid="{465C69B4-FA9F-4A19-8D1A-F1485FD728FD}">
  <cacheSource type="worksheet">
    <worksheetSource ref="A1:M1048576" sheet="BD_Preparo de Solo"/>
  </cacheSource>
  <cacheFields count="13">
    <cacheField name="Chave" numFmtId="0">
      <sharedItems containsBlank="1"/>
    </cacheField>
    <cacheField name="Id Projeto" numFmtId="0">
      <sharedItems containsBlank="1"/>
    </cacheField>
    <cacheField name="Projeto" numFmtId="0">
      <sharedItems containsBlank="1"/>
    </cacheField>
    <cacheField name="Talhão" numFmtId="0">
      <sharedItems containsBlank="1"/>
    </cacheField>
    <cacheField name="Área(ha)" numFmtId="0">
      <sharedItems containsString="0" containsBlank="1" containsNumber="1" minValue="0.16407001095500001" maxValue="78.849999999999994"/>
    </cacheField>
    <cacheField name="RF" numFmtId="0">
      <sharedItems containsBlank="1"/>
    </cacheField>
    <cacheField name="Regional Execução" numFmtId="0">
      <sharedItems containsBlank="1" count="5">
        <s v="SUL"/>
        <s v="CENTRO"/>
        <s v="NORTE"/>
        <s v="NOROESTE"/>
        <m/>
      </sharedItems>
    </cacheField>
    <cacheField name="Supervior Responsável Execucao" numFmtId="0">
      <sharedItems containsBlank="1"/>
    </cacheField>
    <cacheField name="EPS" numFmtId="0">
      <sharedItems containsBlank="1"/>
    </cacheField>
    <cacheField name="Nomenclatura SGF" numFmtId="0">
      <sharedItems containsBlank="1" count="3">
        <s v="SERV SUBSOLAGEM APS PROPRIO"/>
        <s v="SUBSOLAGEM PROPRIA"/>
        <m/>
      </sharedItems>
    </cacheField>
    <cacheField name="Frente" numFmtId="0">
      <sharedItems containsBlank="1"/>
    </cacheField>
    <cacheField name="Adubo Recomendado" numFmtId="0">
      <sharedItems containsBlank="1"/>
    </cacheField>
    <cacheField name="Dosagem Recomendada" numFmtId="0">
      <sharedItems containsBlank="1" containsMixedTypes="1" containsNumber="1" containsInteger="1" minValue="300" maxValue="4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8.414219907405" createdVersion="6" refreshedVersion="6" minRefreshableVersion="3" recordCount="3972" xr:uid="{72CC284A-7FAE-4537-A6FF-6C2A859F4160}">
  <cacheSource type="worksheet">
    <worksheetSource ref="A1:AT1048576" sheet="BD"/>
  </cacheSource>
  <cacheFields count="46">
    <cacheField name="Objeto de locação" numFmtId="0">
      <sharedItems containsBlank="1"/>
    </cacheField>
    <cacheField name="Id Projeto" numFmtId="0">
      <sharedItems containsBlank="1"/>
    </cacheField>
    <cacheField name="Projeto" numFmtId="0">
      <sharedItems containsBlank="1" count="500">
        <s v="MAMEDINA"/>
        <s v="UNIÃO"/>
        <s v="LIMEIRA"/>
        <s v="SANTA MARIA"/>
        <s v="CORVO BRANCO"/>
        <s v="IPIRANGA"/>
        <s v="RECREIO"/>
        <s v="TURVINHO II"/>
        <s v="SELVA"/>
        <s v="BOA VISTA I"/>
        <s v="BOM RETIRO I"/>
        <s v="TAPERA QUEIMADA"/>
        <s v="ÁGUA DO CABOCLO"/>
        <s v="SANTA RITA II"/>
        <s v="NOVA AMÉRICA"/>
        <s v="SOSSEGO I"/>
        <s v="SOSSEGO II"/>
        <s v="SANTA IZABEL"/>
        <s v="LAGOA RICA"/>
        <s v="MONTE ALEGRE"/>
        <s v="GLOBO"/>
        <s v="SÃO ROQUE"/>
        <s v="LUNARDELLI I"/>
        <s v="LUNARDELLI II"/>
        <s v="PARAÍSO"/>
        <s v="CABREÚVA"/>
        <s v="ÁGUA DA TAPERA"/>
        <s v="SÃO GERALDO"/>
        <s v="NOSSA SENHORA DE FÁTIMA II"/>
        <s v="SÃO JOSÉ"/>
        <s v="SANTA LUZIA"/>
        <s v="MATÃO"/>
        <s v="SANTA ADELAIDE"/>
        <s v="SANTA ESTHER"/>
        <s v="AGAÚ II"/>
        <s v="NOVA FLORESTA"/>
        <s v="SÃO JOÃO II"/>
        <s v="LAMBARI"/>
        <s v="SANTO INÁCIO"/>
        <s v="BOA VISTA II"/>
        <s v="PROMISSÃO"/>
        <s v="SANTA ELIZA"/>
        <s v="PROGRESSO"/>
        <s v="ÁGUA DA PEDRA"/>
        <s v="SHANGRILÁ"/>
        <s v="BOA ESPERANÇA"/>
        <s v="NOIVA DA COLINA"/>
        <s v="ESTIVA"/>
        <s v="GRAMADO"/>
        <s v="ESTIVA III"/>
        <s v="SANTA ROSA"/>
        <s v="PARAÍSO II"/>
        <s v="RETIRO"/>
        <s v="BARRA GRANDE"/>
        <s v="PINHALZINHO"/>
        <s v="CAMAPUÃ"/>
        <s v="LUPA"/>
        <s v="CACHOEIRINHA"/>
        <s v="RIO VERDE"/>
        <s v="JACUTINGA"/>
        <s v="SÃO JOÃO III"/>
        <s v="NELORE DA CLÁUDIA"/>
        <s v="YPÊ"/>
        <s v="SANTA AMÉRICA"/>
        <s v="FLOR DA NOROESTE"/>
        <s v="GRACIFER"/>
        <s v="SÃO MANOEL"/>
        <s v="BONFIM"/>
        <s v="ESPERANÇA"/>
        <s v="BELA VISTA II"/>
        <s v="GLÓRIA I"/>
        <s v="GLÓRIA II"/>
        <s v="PARAÍSO III"/>
        <s v="SÃO PEDRO"/>
        <s v="BOCAINA"/>
        <s v="NOSSA SENHORA APARECIDA II"/>
        <s v="SANTA THEREZINHA"/>
        <s v="PINDORAMA"/>
        <s v="CONCEIÇÃO II"/>
        <s v="REGINA"/>
        <s v="SÃO JOÃO IV"/>
        <s v="PAU D ALHO"/>
        <s v="SÃO JOAQUIM"/>
        <s v="ANGOLA-KIRONGOZI"/>
        <s v="SÃO SEBASTIÃO III"/>
        <s v="BOA VISTA III"/>
        <s v="MARIA ANGÉLICA"/>
        <s v="BOA ESPERANÇA III"/>
        <s v="NOSSA SENHORA APARECIDA III"/>
        <s v="DOS ORIXÁS"/>
        <s v="SANTA HELENA II"/>
        <s v="DUAS PONTES"/>
        <s v="SANTA MARIA DO CAMBARÁ"/>
        <s v="BOM JESUS"/>
        <s v="SANTA GENOVEVA"/>
        <s v="CONQUISTA"/>
        <s v="ÁGUA DAS PEDRAS II"/>
        <s v="SARANDI"/>
        <s v="INDEPENDÊNCIA"/>
        <s v="SANTA HELENA III"/>
        <s v="SANTA INEZ"/>
        <s v="MIYADA"/>
        <s v="URUPÊS"/>
        <s v="RIO FEIO"/>
        <s v="SÃO JUDAS TADEU DO INHEMA"/>
        <s v="SÃO MIGUEL"/>
        <s v="SANTA SILVIA"/>
        <s v="MATÃO II"/>
        <s v="SÃO PAULO"/>
        <s v="DOIS MENINOS"/>
        <s v="PARAÍSO IV"/>
        <s v="SANTA LUZIA II"/>
        <s v="SÃO FRANCISCO PACHECO"/>
        <s v="REFLEM"/>
        <s v="JEQUITIBÁ BRANCO"/>
        <s v="MADRE CLÉLIA"/>
        <s v="ITAMARATI"/>
        <s v="CABREÚVA II"/>
        <s v="MONTE LÍBANO I"/>
        <s v="MONTE LÍBANO II"/>
        <s v="SERRINHA"/>
        <s v="RIO BRILHANTE"/>
        <s v="SANTA AMÉLIA"/>
        <s v="BOA VISTA IV"/>
        <s v="SANTA ALICE"/>
        <s v="SANTA RITA III"/>
        <s v="PARAGUASSU"/>
        <s v="SÃO SEBASTIÃO IV"/>
        <s v="SANTA LUZIA DO BRUMADO"/>
        <s v="SÃO MANOEL II"/>
        <s v="CACHOEIRINHA II"/>
        <s v="LIBERDADE III"/>
        <s v="VAL DE PALMAS I"/>
        <s v="VAL DE PALMAS II"/>
        <s v="PRIMAVERA"/>
        <s v="ALAMBARI II"/>
        <s v="CONQUISTA II"/>
        <s v="SÃO JOÃO DO RIO DO PEIXE"/>
        <s v="JACUTINGA II"/>
        <s v="TIBIRIÇA"/>
        <s v="SANTO ANTÔNIO VI"/>
        <s v="MONJOLÃO"/>
        <s v="SÃO MANOEL III"/>
        <s v="VAL DE PALMAS III"/>
        <s v="MASSAPÊ"/>
        <s v="SÃO JOÃO VI"/>
        <s v="SÃO JOÃO DO BELMONT"/>
        <s v="ÁGUA BRANCA II"/>
        <s v="BOA ESPERANÇA V"/>
        <s v="SÃO CRISTÓVÃO"/>
        <s v="CANÁRIO"/>
        <s v="COLARES"/>
        <s v="MIRANI"/>
        <s v="ESPERANÇA II"/>
        <s v="BOA SORTE III"/>
        <s v="SANTA MARINA"/>
        <s v="SANTA TEREZINHA II"/>
        <s v="SÃO DOMINGOS"/>
        <s v="ÁGUA BRANCA III"/>
        <s v="SANTA MADALENA II"/>
        <s v="SANTA BRANCA"/>
        <s v="SÃO FRANCISCO"/>
        <s v="SÃO LUIZ III"/>
        <s v="SOF"/>
        <s v="NOVA AMÉRICA II"/>
        <s v="SANTA MADALENA III"/>
        <s v="VALE VERDE"/>
        <s v="SÃO JOÃO VII"/>
        <s v="BOA VISTA DO ALAMBARI II"/>
        <s v="SANTA MARIANA II"/>
        <s v="JAMAICA"/>
        <s v="ARAGUAIA"/>
        <s v="CANDEIAS"/>
        <s v="SANTA ADÉLIA"/>
        <s v="SÃO JOSÉ IV - GLEBA I"/>
        <s v="SÃO JOSÉ IV - GLEBA II"/>
        <s v="SANTA LUCIA I"/>
        <s v="SITIO BARREIRO"/>
        <s v="BOA VISTA VI"/>
        <s v="NEROLÂNDIA"/>
        <s v="SANTA CATARINA"/>
        <s v="J-UMEDA II"/>
        <s v="MANGA LARGA"/>
        <s v="NOSSA SENHORA DE FÁTIMA III"/>
        <s v="SANTO ANTÔNIO VIII"/>
        <s v="SÃO JOSÉ DA BELA VISTA"/>
        <s v="REVOLTA"/>
        <s v="USINA PAREDÃO"/>
        <s v="NOSSA SENHORA AUXILIADORA"/>
        <s v="ONDA VERDE"/>
        <s v="SÃO GABRIEL"/>
        <s v="BOM JESUS II"/>
        <s v="SANTA TEREZA DO LIMOEIRO II"/>
        <s v="PACAS DO TABOCAL"/>
        <s v="RANCHARIA"/>
        <s v="CORVO BRANCO II"/>
        <s v="SANTO ANTÔNIO DIMAR"/>
        <s v="JOÃO VENTURA"/>
        <s v="SANTA EMÍLIA"/>
        <s v="TORRÃO DE OURO"/>
        <s v="ESTÂNCIA ELIENE"/>
        <s v="JOSÉ AUGUSTO"/>
        <s v="FERNANDA"/>
        <s v="SÃO JOÃO DO INHEMA"/>
        <s v="JOAQUIM ÁLVARO"/>
        <s v="JOSÉ ALVARO"/>
        <s v="BOA VISTA VII"/>
        <s v="SANTA TEREZINHA DOS QUARENTA"/>
        <s v="COLINA"/>
        <s v="ALVORADA"/>
        <s v="NOSSA SENHORA DE FÁTIMA IV"/>
        <s v="ALVORADA II"/>
        <s v="FLORESTA"/>
        <s v="CÓRREGO DO CAMPO II"/>
        <s v="SANTA LUZIA III"/>
        <s v="SANTA TEREZINHA III"/>
        <s v="OITO PONTAS"/>
        <s v="EBENÉZIA"/>
        <s v="PLANALTO"/>
        <s v="SÃO CRISTÓVÃO II"/>
        <s v="SÃO MANOEL IV"/>
        <s v="SANTO ESTEVAM"/>
        <s v="SANTO ANTÔNIO XI"/>
        <s v="SÃO FRANCISCO V - MARÍLIA"/>
        <s v="ANCHIETA"/>
        <s v="NOSSA SENHORA APARECIDA VI - GÁLIA"/>
        <s v="HORIZONTE"/>
        <s v="BOA VISTA VIII - ITAQUERÊ"/>
        <s v="ESTÂNCIA SANTA LAURA"/>
        <s v="SANTA EMÍLIA II - GLEBA A"/>
        <s v="SANTA EMÍLIA II - GLEBA B"/>
        <s v="SANTA HERMÍNIA"/>
        <s v="SÃO JOÃO DA LAPA"/>
        <s v="SÍTIO JACUTINGA III - CABRÁLIA PAULISTA"/>
        <s v="INDIANA"/>
        <s v="INDIANA II"/>
        <s v="DONA MINDA"/>
        <s v="SAN CARLO"/>
        <s v="SANTA TEREZA III - MARÍLIA"/>
        <s v="SANTA VIRGÍNIA"/>
        <s v="VENEZA"/>
        <s v="JAMAICA II - PIRAJUÍ"/>
        <s v="SÃO FRANCISCO VI - PEDERNEIRAS"/>
        <s v="SANTA VITÓRIA"/>
        <s v="BOA VISTA IX - PIRAJUÍ"/>
        <s v="IGATU - GLEBA A"/>
        <s v="SANTA MARIA VII - PONGAÍ"/>
        <s v="ALIANÇA III"/>
        <s v="2T"/>
        <s v="ESTRELA"/>
        <s v="SÃO JOSÉ V - QUINTANA"/>
        <s v="ALTO GRANDE"/>
        <s v="AMERICANA"/>
        <s v="FAXINAL"/>
        <s v="IPÊ III - ITATINGA"/>
        <s v="JEQUITIBÁ"/>
        <s v="PITANGUEIRAS"/>
        <s v="PRIMAVERA II - ITATINGA"/>
        <s v="SÃO BERNARDINO"/>
        <s v="SÃO JOSÉ VI - BOTUCATU"/>
        <s v="SANTA CATARINA II - BOTUCATU"/>
        <s v="PINHEIRO II - ITATINGA"/>
        <s v="SANTA CECÍLIA"/>
        <s v="YASMIN"/>
        <s v="ESTÂNCIA SANTA ISABEL"/>
        <s v="SANTA MADALENA IV"/>
        <s v="ICATU"/>
        <s v="NOVA ICATU"/>
        <s v="SANTA ELISA II - CORUMBATAÍ"/>
        <s v="PORTO SEGURO - GLEBA A"/>
        <s v="PORTO SEGURO - GLEBA B"/>
        <s v="SÍTIO BANDEIRANTES"/>
        <s v="SÃO JOÃO DO PICO ALTO"/>
        <s v="BORSOI"/>
        <s v="ITAGUAÇU"/>
        <s v="GANESI - GLEBA A"/>
        <s v="SÃO LUIZ IV - GLEBA A"/>
        <s v="SANTA MARIA VIII - TEJUPÁ"/>
        <s v="SÃO SEBASTIÃO DO BELMONT"/>
        <s v="SANTA FELICIDADE"/>
        <s v="BARREIRO RICO II - GLEBA A"/>
        <s v="BARREIRO RICO II - GLEBA B"/>
        <s v="BARREIRO RICO II - GLEBA C"/>
        <s v="BARREIRO RICO II - GLEBA D"/>
        <s v="ARARIBÁ"/>
        <s v="DAS FLORES"/>
        <s v="ESPÍRITO SANTO"/>
        <s v="SANTO ANTÔNIO DO PAU D'ALHO"/>
        <s v="SANTA IZABEL II - AGUDOS"/>
        <s v="SANTA RITA DE CÁSSIA"/>
        <s v="SÃO CRISTÓVÃO III - AGUDOS"/>
        <s v="FORQUILHA III - PIRATININGA"/>
        <s v="SANTA EDWIRGES I"/>
        <s v="SANTA EDWIRGES II"/>
        <s v="SANTA EDWIRGES III"/>
        <s v="SÃO CARLOS II - MARÍLIA"/>
        <s v="SANTANNA"/>
        <s v="SÍTIO SANTO ISIDORO"/>
        <s v="TANGARÁ"/>
        <s v="ESTÂNCIA MARCOS ANDRÉ"/>
        <s v="NOVA QUERÊNCIA"/>
        <s v="CORRENTE"/>
        <s v="ESMERALDA"/>
        <s v="BOA VISTA X - RIBEIRÃO BONITO"/>
        <s v="SANTA ELIZA III"/>
        <s v="MARÍLIA II"/>
        <s v="SANTA JOVITA"/>
        <s v="LAGEADO II - PARANAPANEMA"/>
        <s v="BOCAINA DA BOA VISTA"/>
        <s v="SÃO LUIZ V - VERA CRUZ"/>
        <s v="SANTA MARIA IX - OCAUÇÚ"/>
        <s v="SANTA MARTHA III - MARÍLIA"/>
        <s v="TRÊS LAGOAS"/>
        <s v="BACURY"/>
        <s v="SANTA CECÍLIA II"/>
        <s v="SANTO ANTÔNIO DO PALMITAL"/>
        <s v="JUDITH NOVAES"/>
        <s v="BREJÃO CORREDOR"/>
        <s v="BARRA MANSA"/>
        <s v="SANTA MÔNICA"/>
        <s v="MORRO VERDE"/>
        <s v="SANTA RITA DE CÁSSIA II - RIBEIRÃO BONITO"/>
        <s v="NATIVIDADE"/>
        <s v="SÃO VICENTE DO POÇO DA PEDRA"/>
        <s v="BELA VISTA GLEBA I"/>
        <s v="SANTA HERCÍDIA"/>
        <s v="SÃO JOSÉ VII"/>
        <s v="SANTA PAULA"/>
        <s v="LAGOA BONITA"/>
        <s v="SONHO MEU"/>
        <s v="TODOS OS SANTOS"/>
        <s v="ESTÂNCIA OLIVEIRA"/>
        <s v="SÃO FRANCISCO VII"/>
        <s v="RIO BONITO"/>
        <s v="BREJÃO II"/>
        <s v="ESTÂNCIA ALMEIDA"/>
        <s v="SÃO JOSÉ VIII"/>
        <s v="ÁGUA DO MACACO"/>
        <s v="SANTA MARIA X"/>
        <s v="SANTA LUCIA III"/>
        <s v="CAMPO VERDE II - GLEBA A"/>
        <s v="SÃO JOSÉ IX"/>
        <s v="NOVA IRAJÁ"/>
        <s v="SÍTIO NOVO HORIZONTE"/>
        <s v="SÃO PEDRO III"/>
        <s v="ALTO DA FIGUEIRA"/>
        <s v="BRINCO DE OURO"/>
        <s v="SÃO BENEDITO II – GUAIMBÊ"/>
        <s v="PINHALZINHO II – ITAPETININGA"/>
        <s v="CASA BRANCA"/>
        <s v="SEMEADOR"/>
        <s v="SANTA MARIA XI - GETULINA"/>
        <s v="QUERÊNCIA III - AGUDOS"/>
        <s v="SANTA CRUZ II - PIRATININGA"/>
        <s v="PEDRA BRANCA"/>
        <s v="DIMEP I"/>
        <s v="DIMEP II"/>
        <s v="MAGNÓLIA I"/>
        <s v="MAGNÓLIA II"/>
        <s v="MAGNÓLIA III"/>
        <s v="MAGNÓLIA IV"/>
        <s v="CHAPADÃO II - PEDERNEIRAS"/>
        <s v="NOSSA SENHORA APARECIDA VIII"/>
        <s v="SANTA HELENA V - GETULINA"/>
        <s v="SÃO MARCOS"/>
        <s v="SANTA LUCIA IV - PIRATININGA"/>
        <s v="MARIA CECÍLIA"/>
        <s v="BELA VISTA III - PRESIDENTE ALVES"/>
        <s v="SÃO JOSÉ DA BELA VISTA II"/>
        <s v="SANTA FRANCISCA - GLEBA A"/>
        <s v="SANTA FRANCISCA - GLEBA B"/>
        <s v="SÃO FRANCISCO IX"/>
        <s v="SANTA INÊS II - AVARÉ"/>
        <s v="SÃO JOSÉ X - BOFETE"/>
        <s v="LUDLET"/>
        <s v="SANTA HELENA VI - GARÇA"/>
        <s v="GRAMADO DE FORA"/>
        <s v="SANTO ANTÔNIO DOS PALMARES"/>
        <s v="SÍTIO DAS HORTÊNCIAS"/>
        <s v="SÃO FRANCISCO DA ÁGUA PARADA"/>
        <s v="FAVEIRO II"/>
        <s v="CEDRAL"/>
        <s v="SANTA INÊS III - AVARÉ"/>
        <s v="SANTANA II - BAURU"/>
        <s v="TAKANO"/>
        <s v="SÃO MATIAS E SÃO JOÃO"/>
        <s v="CANOLA"/>
        <s v="SANTA ROSA V"/>
        <s v="MARIA CAROLINA"/>
        <s v="SÃO JOÃO E MONTE BELO"/>
        <s v="ÁGUA DA BICA"/>
        <s v="QUATRO MARIAS - GLEBA B"/>
        <s v="BOM JESUS III - AVAÍ"/>
        <s v="SANTO EXPEDITO"/>
        <s v="ENRICO"/>
        <s v="SERRINHA III - BARIRI"/>
        <s v="SEKI"/>
        <s v="MONTE ALTO"/>
        <s v="RANCHO ALEGRE"/>
        <s v="REMACIL - GLEBA B"/>
        <s v="ÁGUA BONITA"/>
        <s v="SÃO JOSÉ XII - AVARÉ"/>
        <s v="NOVO HORIZONTE"/>
        <s v="SÃO JOÃO IX - CABRÁLIA PAULISTA"/>
        <s v="RETIRO II - BAURU"/>
        <s v="REMACIL - GLEBA C"/>
        <s v="SANTA FLORA - GLEBA B"/>
        <s v="JANDAIA"/>
        <s v="GUARANI I"/>
        <s v="PAU D'ALHO II"/>
        <s v="DOIS IRMÃOS"/>
        <s v="BOA ESPERANÇA VII - AVAÍ"/>
        <s v="GUATILU"/>
        <s v="SÃO JOÃO X - AREALVA"/>
        <s v="CACHOEIRA DOS ÍNDIOS - GLEBA B"/>
        <s v="CAMBUÍ II - ANGATUBA"/>
        <s v="JACUTINGA IV - ANHEMBI"/>
        <s v="NOSSA SENHORA APARECIDA XII - MARÍLIA"/>
        <s v="SANTA MAZZARELLO"/>
        <s v="SANTA TEREZA V - CABRÁLIA PAULISTA"/>
        <s v="ALVORADA VI - POMPÉIA"/>
        <s v="SÃO JOAQUIM IV - SÃO PEDRO"/>
        <s v="SÃO LUIZ IV - GLEBA B"/>
        <s v="TESOURO II - GLEBA A"/>
        <s v="SÃO JOÃO DO CAPIM"/>
        <s v="OLINDA"/>
        <s v="CACHOEIRA II"/>
        <s v="POÇO FUNDO - GLEBA A"/>
        <s v="CÓRREGO DO CAMPO II - GLEBA B"/>
        <s v="NÚCLEO FLORESTAL ESTÂNCIA SANTA BÁRBARA"/>
        <s v="ESTÂNCIA MIRANTE"/>
        <s v="SIBIPIRUNA"/>
        <s v="REUNIDAS VALPANEMA - GLEBA A"/>
        <s v="REUNIDAS VALPANEMA - GLEBA B"/>
        <s v="REUNIDAS VALPANEMA - GLEBA C"/>
        <s v="NOSSA SENHORA APARECIDA E SANTA ESTER"/>
        <s v="ARATABA"/>
        <s v="MOVESA"/>
        <s v="BARRA - GLEBA A"/>
        <s v="BARRA - GLEBA B"/>
        <s v="COCO DOCE"/>
        <s v="MARIA CRISTINA"/>
        <s v="GLOBO I"/>
        <s v="FLECHA AZUL"/>
        <s v="TANGARÁ II - ANHEMBI - GLEBA B"/>
        <s v="LAGOA DOURADA II - PIRATININGA"/>
        <s v="NOSSA SENHORA DE LOURDES II"/>
        <s v="SÃO SEBASTIÃO VII - AVAÍ"/>
        <s v="LAGOA DOURADA III - PRATÂNIA"/>
        <s v="FUJIWARA E KAATSURA"/>
        <s v="SIMONI CRISTINA"/>
        <s v="BELA VISTA IV - ALVINLÂNDIA"/>
        <s v="SÃO ROQUE III - GETULINA"/>
        <s v="PARAÍSO VII"/>
        <s v="SANTANA VI - GLEBA B - CONCHAS"/>
        <s v="NOSSA SENHORA MENINA"/>
        <s v="SÃO JORGE II - AREALVA"/>
        <s v="MORADA DO SOL"/>
        <s v="MARITACA"/>
        <s v="SÃO JOSÉ XIV - ITIRAPINA"/>
        <s v="SANTA FÉ - GÁLIA"/>
        <s v="SANTO ANDRÉ"/>
        <s v="SANTA MARINA II"/>
        <s v="2 L"/>
        <s v="SANTA THEREZA VII - ANGATUBA"/>
        <s v="SÃO MIGUEL II - GLEBA A"/>
        <s v="EMBAÚ"/>
        <s v="SÃO FRANCISCO XIII - IACANGA"/>
        <s v="SANTO ANTÔNIO DO ALAMBARI - GLEBA C"/>
        <s v="SANTA TEREZINHA VII"/>
        <s v="PARAÍSO VIII"/>
        <s v="BELA VISTA VI"/>
        <s v="SÃO JOSÉ XV"/>
        <s v="SANTA MARIA XVIII"/>
        <s v="MATO DO MEIO"/>
        <s v="ROSA DE BAIXO - GLEBA A"/>
        <s v="MARAGY"/>
        <s v="ALVORADA VII - GLEBA B"/>
        <s v="FORQUILHA IV"/>
        <s v="BELA VISTA VII"/>
        <s v="PINDORAMA II - GLEBA A"/>
        <s v="PINDORAMA II - GLEBA B"/>
        <s v="PINDORAMA II - GLEBA C"/>
        <s v="PALMITAL III"/>
        <s v="PALMITAL IV"/>
        <s v="PALMITAL V"/>
        <s v="PALMITAL VII"/>
        <s v="CAFEZAL"/>
        <s v="SANTA ROSA IX"/>
        <s v="SANTA ROSA XI"/>
        <s v="SÃO JOSÉ XVI"/>
        <s v="PALMARES"/>
        <s v="SÃO FRANCISCO XVIII"/>
        <s v="BARRO PRETO"/>
        <s v="SANTA RITA IV"/>
        <s v="SÃO MARCELO II - GLEBA B"/>
        <m/>
        <s v="SÃO CRISTOVÃO III - GLEBA B"/>
        <s v="Budget"/>
        <s v="Previsão RF02"/>
      </sharedItems>
    </cacheField>
    <cacheField name="Talhão" numFmtId="0">
      <sharedItems containsBlank="1"/>
    </cacheField>
    <cacheField name="Localidade" numFmtId="0">
      <sharedItems containsBlank="1" containsMixedTypes="1" containsNumber="1" minValue="70.099999999999994" maxValue="70.099999999999994"/>
    </cacheField>
    <cacheField name="Regional silvicultura" numFmtId="0">
      <sharedItems containsBlank="1"/>
    </cacheField>
    <cacheField name="Região climática" numFmtId="0">
      <sharedItems containsBlank="1"/>
    </cacheField>
    <cacheField name="Ciclo" numFmtId="0">
      <sharedItems containsString="0" containsBlank="1" containsNumber="1" containsInteger="1" minValue="1" maxValue="5"/>
    </cacheField>
    <cacheField name="Regime" numFmtId="0">
      <sharedItems containsBlank="1"/>
    </cacheField>
    <cacheField name="Descrição do Uso do talhão" numFmtId="0">
      <sharedItems containsBlank="1"/>
    </cacheField>
    <cacheField name="Plantio" numFmtId="14">
      <sharedItems containsNonDate="0" containsDate="1" containsString="0" containsBlank="1" minDate="1988-01-01T00:00:00" maxDate="2025-01-18T00:00:00"/>
    </cacheField>
    <cacheField name="Área(ha)" numFmtId="0">
      <sharedItems containsString="0" containsBlank="1" containsNumber="1" minValue="8.0000000000000002E-3" maxValue="97.41"/>
    </cacheField>
    <cacheField name="Tipo de Contrato" numFmtId="0">
      <sharedItems containsBlank="1"/>
    </cacheField>
    <cacheField name="coppice" numFmtId="0">
      <sharedItems containsBlank="1"/>
    </cacheField>
    <cacheField name="Rehab" numFmtId="0">
      <sharedItems containsBlank="1"/>
    </cacheField>
    <cacheField name="Rehab status" numFmtId="0">
      <sharedItems containsBlank="1"/>
    </cacheField>
    <cacheField name="cz" numFmtId="0">
      <sharedItems containsString="0" containsBlank="1" containsNumber="1" containsInteger="1" minValue="1" maxValue="3"/>
    </cacheField>
    <cacheField name="Savannah" numFmtId="0">
      <sharedItems containsBlank="1"/>
    </cacheField>
    <cacheField name="Rebaixador" numFmtId="0">
      <sharedItems containsBlank="1"/>
    </cacheField>
    <cacheField name="Limpa Trilho" numFmtId="0">
      <sharedItems containsBlank="1"/>
    </cacheField>
    <cacheField name="Bloqueio Lib" numFmtId="0">
      <sharedItems containsBlank="1"/>
    </cacheField>
    <cacheField name="Raf" numFmtId="0">
      <sharedItems containsBlank="1"/>
    </cacheField>
    <cacheField name="Data liberação ajustada" numFmtId="14">
      <sharedItems containsNonDate="0" containsDate="1" containsString="0" containsBlank="1" minDate="2012-05-14T00:00:00" maxDate="2030-02-26T00:00:00"/>
    </cacheField>
    <cacheField name="Mês Baldeio" numFmtId="14">
      <sharedItems containsNonDate="0" containsDate="1" containsString="0" containsBlank="1" minDate="2024-10-01T00:00:00" maxDate="2026-06-02T00:00:00"/>
    </cacheField>
    <cacheField name="Mês Corte" numFmtId="14">
      <sharedItems containsNonDate="0" containsDate="1" containsString="0" containsBlank="1" minDate="2024-01-01T00:00:00" maxDate="2025-09-02T00:00:00"/>
    </cacheField>
    <cacheField name="cto baldeio" numFmtId="14">
      <sharedItems containsNonDate="0" containsDate="1" containsString="0" containsBlank="1" minDate="2020-05-14T00:00:00" maxDate="2025-05-02T00:00:00"/>
    </cacheField>
    <cacheField name="cto colheita" numFmtId="14">
      <sharedItems containsNonDate="0" containsDate="1" containsString="0" containsBlank="1" minDate="2020-05-05T00:00:00" maxDate="2025-01-28T00:00:00"/>
    </cacheField>
    <cacheField name="Coordenação Bloco" numFmtId="0">
      <sharedItems containsBlank="1"/>
    </cacheField>
    <cacheField name="Group" numFmtId="0">
      <sharedItems containsBlank="1"/>
    </cacheField>
    <cacheField name="EPS - 1" numFmtId="0">
      <sharedItems containsBlank="1"/>
    </cacheField>
    <cacheField name="EPS - 2" numFmtId="0">
      <sharedItems containsBlank="1"/>
    </cacheField>
    <cacheField name="EPS - 3" numFmtId="0">
      <sharedItems containsBlank="1"/>
    </cacheField>
    <cacheField name="EPS - 4" numFmtId="0">
      <sharedItems containsBlank="1"/>
    </cacheField>
    <cacheField name="EPS - 1 km" numFmtId="0">
      <sharedItems containsString="0" containsBlank="1" containsNumber="1" minValue="1.3945320000000001" maxValue="186.034344"/>
    </cacheField>
    <cacheField name="EPS - 2 km" numFmtId="0">
      <sharedItems containsString="0" containsBlank="1" containsNumber="1" minValue="10.524963" maxValue="191.677088"/>
    </cacheField>
    <cacheField name="EPS - 3 km" numFmtId="0">
      <sharedItems containsString="0" containsBlank="1" containsNumber="1" minValue="21.132726000000002" maxValue="203.01256699999999"/>
    </cacheField>
    <cacheField name="EPS - 4 km" numFmtId="0">
      <sharedItems containsString="0" containsBlank="1" containsNumber="1" minValue="34.314607000000002" maxValue="238.83917199999999"/>
    </cacheField>
    <cacheField name="Manejo" numFmtId="0">
      <sharedItems containsBlank="1"/>
    </cacheField>
    <cacheField name="Regional Execução" numFmtId="0">
      <sharedItems containsBlank="1" count="5">
        <s v="CENTRO"/>
        <s v="NORTE"/>
        <s v="NOROESTE"/>
        <s v="SUL"/>
        <m/>
      </sharedItems>
    </cacheField>
    <cacheField name="EPS Execução" numFmtId="0">
      <sharedItems containsBlank="1"/>
    </cacheField>
    <cacheField name="Nova Expectativa de Plantio" numFmtId="0">
      <sharedItems containsNonDate="0" containsDate="1" containsString="0" containsBlank="1" minDate="2025-01-01T00:00:00" maxDate="2026-01-02T00:00:00"/>
    </cacheField>
    <cacheField name="RF" numFmtId="0">
      <sharedItems containsBlank="1" count="18">
        <m/>
        <s v="RF02"/>
        <s v="RF04"/>
        <s v="RF03"/>
        <s v="Condução 2025"/>
        <s v="RF05"/>
        <s v="RF07"/>
        <s v="RF06"/>
        <s v="RF08"/>
        <s v="Bloqueado Fup"/>
        <s v="Plantado"/>
        <s v="RF12"/>
        <s v="RF11"/>
        <s v="RF10"/>
        <s v="RF09"/>
        <s v="Budget"/>
        <s v="Previsão RF02"/>
        <s v="RF01" u="1"/>
      </sharedItems>
    </cacheField>
    <cacheField name="Observação" numFmtId="0">
      <sharedItems containsBlank="1"/>
    </cacheField>
    <cacheField name="EPS Execução 1" numFmtId="0">
      <sharedItems containsBlank="1" count="20">
        <s v="SOLLUM"/>
        <m/>
        <s v="BRACELL 01"/>
        <s v="NILZA"/>
        <s v="GERAÇÃO"/>
        <s v="JFI ITATINGA"/>
        <s v="JFI DUARTINA"/>
        <s v="EMFLORA"/>
        <s v="GN"/>
        <s v="GERS"/>
        <s v="CARPELO"/>
        <s v="INOVESA"/>
        <s v="BRACELL 02"/>
        <s v="Sem informação"/>
        <s v="MIGRAR"/>
        <s v="JFI SUL"/>
        <s v="JFI CAPÃO BONITO"/>
        <s v="JFI DOURADO"/>
        <s v="RA FLORESTAL"/>
        <s v="JFI SUL " u="1"/>
      </sharedItems>
    </cacheField>
    <cacheField name=" Área (ha) Budget 03" numFmtId="0">
      <sharedItems containsString="0" containsBlank="1" containsNumber="1" minValue="43" maxValue="750"/>
    </cacheField>
    <cacheField name=" Área (ha) Prevista RF02" numFmtId="0">
      <sharedItems containsString="0" containsBlank="1" containsNumber="1" minValue="10.050000000000001" maxValue="899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len Patricia Pecchi Leite" refreshedDate="45708.41552372685" createdVersion="6" refreshedVersion="6" minRefreshableVersion="3" recordCount="3968" xr:uid="{00000000-000A-0000-FFFF-FFFF4E000000}">
  <cacheSource type="worksheet">
    <worksheetSource ref="A1:AQ1048576" sheet="BD"/>
  </cacheSource>
  <cacheFields count="43">
    <cacheField name="Objeto de locação" numFmtId="0">
      <sharedItems containsBlank="1"/>
    </cacheField>
    <cacheField name="Id Projeto" numFmtId="0">
      <sharedItems containsBlank="1" count="498">
        <s v="0001"/>
        <s v="0003"/>
        <s v="0006"/>
        <s v="0008"/>
        <s v="0009"/>
        <s v="0010"/>
        <s v="0011"/>
        <s v="0014"/>
        <s v="0015"/>
        <s v="0016"/>
        <s v="0018"/>
        <s v="0019"/>
        <s v="0022"/>
        <s v="0025"/>
        <s v="0028"/>
        <s v="0029"/>
        <s v="0030"/>
        <s v="0031"/>
        <s v="0035"/>
        <s v="0037"/>
        <s v="0047"/>
        <s v="0054"/>
        <s v="0055"/>
        <s v="0068"/>
        <s v="0056"/>
        <s v="0057"/>
        <s v="0125"/>
        <s v="0131"/>
        <s v="0154"/>
        <s v="0061"/>
        <s v="0073"/>
        <s v="0077"/>
        <s v="0078"/>
        <s v="0080"/>
        <s v="0081"/>
        <s v="0082"/>
        <s v="0091"/>
        <s v="0094"/>
        <s v="0095"/>
        <s v="0098"/>
        <s v="0102"/>
        <s v="0103"/>
        <s v="0108"/>
        <s v="0112"/>
        <s v="0115"/>
        <s v="0119"/>
        <s v="0122"/>
        <s v="0126"/>
        <s v="0128"/>
        <s v="0129"/>
        <s v="0130"/>
        <s v="0133"/>
        <s v="0135"/>
        <s v="0137"/>
        <s v="0138"/>
        <s v="0140"/>
        <s v="0141"/>
        <s v="0142"/>
        <s v="0144"/>
        <s v="0156"/>
        <s v="0157"/>
        <s v="0158"/>
        <s v="0160"/>
        <s v="0162"/>
        <s v="0165"/>
        <s v="0166"/>
        <s v="0167"/>
        <s v="0168"/>
        <s v="0169"/>
        <s v="0171"/>
        <s v="0172"/>
        <s v="0173"/>
        <s v="0175"/>
        <s v="0177"/>
        <s v="0178"/>
        <s v="0179"/>
        <s v="0182"/>
        <s v="0183"/>
        <s v="0184"/>
        <s v="0185"/>
        <s v="0186"/>
        <s v="0187"/>
        <s v="0188"/>
        <s v="0190"/>
        <s v="0193"/>
        <s v="0195"/>
        <s v="0198"/>
        <s v="0199"/>
        <s v="0201"/>
        <s v="0202"/>
        <s v="0203"/>
        <s v="0204"/>
        <s v="0207"/>
        <s v="0209"/>
        <s v="0210"/>
        <s v="0212"/>
        <s v="0213"/>
        <s v="0217"/>
        <s v="0218"/>
        <s v="0224"/>
        <s v="0225"/>
        <s v="0226"/>
        <s v="0229"/>
        <s v="0231"/>
        <s v="0232"/>
        <s v="0235"/>
        <s v="0238"/>
        <s v="0241"/>
        <s v="0245"/>
        <s v="0247"/>
        <s v="0248"/>
        <s v="0250"/>
        <s v="0256"/>
        <s v="0260"/>
        <s v="0262"/>
        <s v="0264"/>
        <s v="0265"/>
        <s v="0266"/>
        <s v="0268"/>
        <s v="0269"/>
        <s v="0270"/>
        <s v="0272"/>
        <s v="0273"/>
        <s v="0274"/>
        <s v="0276"/>
        <s v="0279"/>
        <s v="0280"/>
        <s v="0281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6"/>
        <s v="0298"/>
        <s v="0299"/>
        <s v="0301"/>
        <s v="0302"/>
        <s v="0305"/>
        <s v="0307"/>
        <s v="0308"/>
        <s v="0309"/>
        <s v="0310"/>
        <s v="0311"/>
        <s v="0312"/>
        <s v="0315"/>
        <s v="0318"/>
        <s v="0320"/>
        <s v="0323"/>
        <s v="0324"/>
        <s v="0325"/>
        <s v="0326"/>
        <s v="0327"/>
        <s v="0332"/>
        <s v="0334"/>
        <s v="0336"/>
        <s v="0343"/>
        <s v="0344"/>
        <s v="0346"/>
        <s v="0347"/>
        <s v="0348"/>
        <s v="0349"/>
        <s v="0351"/>
        <s v="0352"/>
        <s v="0353"/>
        <s v="0354"/>
        <s v="0355"/>
        <s v="0358"/>
        <s v="0359"/>
        <s v="0360"/>
        <s v="0362"/>
        <s v="0363"/>
        <s v="0366"/>
        <s v="0367"/>
        <s v="0368"/>
        <s v="0371"/>
        <s v="0372"/>
        <s v="0374"/>
        <s v="0375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8"/>
        <s v="0399"/>
        <s v="0401"/>
        <s v="0402"/>
        <s v="0405"/>
        <s v="0409"/>
        <s v="0410"/>
        <s v="0413"/>
        <s v="0414"/>
        <s v="0418"/>
        <s v="0420"/>
        <s v="0422"/>
        <s v="0425"/>
        <s v="0427"/>
        <s v="0428"/>
        <s v="0431"/>
        <s v="0432"/>
        <s v="0434"/>
        <s v="0435"/>
        <s v="0436"/>
        <s v="0437"/>
        <s v="0438"/>
        <s v="0439"/>
        <s v="0443"/>
        <s v="0444"/>
        <s v="0445"/>
        <s v="0446"/>
        <s v="0447"/>
        <s v="0449"/>
        <s v="0450"/>
        <s v="0451"/>
        <s v="0452"/>
        <s v="0454"/>
        <s v="0455"/>
        <s v="0456"/>
        <s v="0457"/>
        <s v="0458"/>
        <s v="0459"/>
        <s v="0460"/>
        <s v="0462"/>
        <s v="0464"/>
        <s v="0465"/>
        <s v="0469"/>
        <s v="0470"/>
        <s v="0471"/>
        <s v="0472"/>
        <s v="0473"/>
        <s v="0474"/>
        <s v="0475"/>
        <s v="0476"/>
        <s v="0480"/>
        <s v="0481"/>
        <s v="0484"/>
        <s v="0485"/>
        <s v="0486"/>
        <s v="0489"/>
        <s v="0492"/>
        <s v="0493"/>
        <s v="0494"/>
        <s v="0495"/>
        <s v="0497"/>
        <s v="0498"/>
        <s v="0499"/>
        <s v="0500"/>
        <s v="0501"/>
        <s v="0503"/>
        <s v="0504"/>
        <s v="0505"/>
        <s v="0507"/>
        <s v="0511"/>
        <s v="0512"/>
        <s v="0514"/>
        <s v="0515"/>
        <s v="0516"/>
        <s v="0517"/>
        <s v="0518"/>
        <s v="0519"/>
        <s v="0520"/>
        <s v="0521"/>
        <s v="0522"/>
        <s v="0524"/>
        <s v="0525"/>
        <s v="0526"/>
        <s v="0528"/>
        <s v="0529"/>
        <s v="0530"/>
        <s v="0531"/>
        <s v="0532"/>
        <s v="0533"/>
        <s v="0534"/>
        <s v="0535"/>
        <s v="0536"/>
        <s v="0537"/>
        <s v="0538"/>
        <s v="0540"/>
        <s v="0543"/>
        <s v="0544"/>
        <s v="0545"/>
        <s v="0548"/>
        <s v="0549"/>
        <s v="0550"/>
        <s v="0551"/>
        <s v="0552"/>
        <s v="0553"/>
        <s v="0554"/>
        <s v="0555"/>
        <s v="0556"/>
        <s v="0557"/>
        <s v="0558"/>
        <s v="0561"/>
        <s v="0562"/>
        <s v="0563"/>
        <s v="0564"/>
        <s v="0565"/>
        <s v="0566"/>
        <s v="0567"/>
        <s v="0573"/>
        <s v="0577"/>
        <s v="0578"/>
        <s v="0579"/>
        <s v="0580"/>
        <s v="0581"/>
        <s v="0582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9"/>
        <s v="0601"/>
        <s v="0602"/>
        <s v="0603"/>
        <s v="0604"/>
        <s v="0605"/>
        <s v="0606"/>
        <s v="0607"/>
        <s v="0608"/>
        <s v="0611"/>
        <s v="0612"/>
        <s v="0613"/>
        <s v="0614"/>
        <s v="0615"/>
        <s v="0616"/>
        <s v="0617"/>
        <s v="0618"/>
        <s v="0619"/>
        <s v="0622"/>
        <s v="0625"/>
        <s v="0630"/>
        <s v="0632"/>
        <s v="0633"/>
        <s v="0640"/>
        <s v="0641"/>
        <s v="0642"/>
        <s v="0643"/>
        <s v="0644"/>
        <s v="0649"/>
        <s v="0651"/>
        <s v="0652"/>
        <s v="0654"/>
        <s v="0655"/>
        <s v="0656"/>
        <s v="0657"/>
        <s v="0658"/>
        <s v="0659"/>
        <s v="0661"/>
        <s v="0662"/>
        <s v="0663"/>
        <s v="0665"/>
        <s v="0666"/>
        <s v="0667"/>
        <s v="0668"/>
        <s v="0671"/>
        <s v="0672"/>
        <s v="0675"/>
        <s v="0676"/>
        <s v="0677"/>
        <s v="0678"/>
        <s v="0679"/>
        <s v="0680"/>
        <s v="0681"/>
        <s v="0682"/>
        <s v="0684"/>
        <s v="0686"/>
        <s v="0687"/>
        <s v="0688"/>
        <s v="0689"/>
        <s v="0692"/>
        <s v="0696"/>
        <s v="0697"/>
        <s v="0698"/>
        <s v="1080"/>
        <s v="2000"/>
        <s v="2002"/>
        <s v="2003"/>
        <s v="2006"/>
        <s v="2008"/>
        <s v="2010"/>
        <s v="2011"/>
        <s v="2014"/>
        <s v="2015"/>
        <s v="2017"/>
        <s v="2019"/>
        <s v="2020"/>
        <s v="2021"/>
        <s v="2022"/>
        <s v="2026"/>
        <s v="2028"/>
        <s v="2030"/>
        <s v="2032"/>
        <s v="2035"/>
        <s v="2039"/>
        <s v="2046"/>
        <s v="2047"/>
        <s v="2049"/>
        <s v="2050"/>
        <s v="2051"/>
        <s v="2053"/>
        <s v="2054"/>
        <s v="2055"/>
        <s v="2057"/>
        <s v="2058"/>
        <s v="2060"/>
        <s v="2063"/>
        <s v="2064"/>
        <s v="2067"/>
        <s v="2072"/>
        <s v="2079"/>
        <s v="2081"/>
        <s v="2084"/>
        <s v="2085"/>
        <s v="2095"/>
        <s v="2096"/>
        <s v="2101"/>
        <s v="2105"/>
        <s v="2110"/>
        <s v="2114"/>
        <s v="2116"/>
        <s v="2117"/>
        <s v="2119"/>
        <s v="2122"/>
        <s v="2125"/>
        <s v="2128"/>
        <s v="2129"/>
        <s v="2136"/>
        <s v="2145"/>
        <s v="2147"/>
        <s v="2148"/>
        <s v="2149"/>
        <s v="2159"/>
        <s v="2169"/>
        <s v="2179"/>
        <s v="2185"/>
        <s v="2191"/>
        <s v="2263"/>
        <s v="2265"/>
        <s v="2266"/>
        <s v="2276"/>
        <s v="2294"/>
        <s v="2295"/>
        <s v="2334"/>
        <s v="2396"/>
        <s v="2405"/>
        <s v="2406"/>
        <s v="2407"/>
        <s v="2409"/>
        <s v="2410"/>
        <s v="2411"/>
        <s v="2413"/>
        <s v="2414"/>
        <s v="2415"/>
        <s v="2416"/>
        <s v="2417"/>
        <s v="2418"/>
        <s v="2420"/>
        <s v="2425"/>
        <s v="2430"/>
        <s v="2431"/>
        <s v="2432"/>
        <s v="2433"/>
        <s v="2435"/>
        <m/>
        <s v="2436"/>
      </sharedItems>
    </cacheField>
    <cacheField name="Projeto" numFmtId="0">
      <sharedItems containsBlank="1" count="500">
        <s v="MAMEDINA"/>
        <s v="UNIÃO"/>
        <s v="LIMEIRA"/>
        <s v="SANTA MARIA"/>
        <s v="CORVO BRANCO"/>
        <s v="IPIRANGA"/>
        <s v="RECREIO"/>
        <s v="TURVINHO II"/>
        <s v="SELVA"/>
        <s v="BOA VISTA I"/>
        <s v="BOM RETIRO I"/>
        <s v="TAPERA QUEIMADA"/>
        <s v="ÁGUA DO CABOCLO"/>
        <s v="SANTA RITA II"/>
        <s v="NOVA AMÉRICA"/>
        <s v="SOSSEGO I"/>
        <s v="SOSSEGO II"/>
        <s v="SANTA IZABEL"/>
        <s v="LAGOA RICA"/>
        <s v="MONTE ALEGRE"/>
        <s v="GLOBO"/>
        <s v="SÃO ROQUE"/>
        <s v="LUNARDELLI I"/>
        <s v="LUNARDELLI II"/>
        <s v="PARAÍSO"/>
        <s v="CABREÚVA"/>
        <s v="ÁGUA DA TAPERA"/>
        <s v="SÃO GERALDO"/>
        <s v="NOSSA SENHORA DE FÁTIMA II"/>
        <s v="SÃO JOSÉ"/>
        <s v="SANTA LUZIA"/>
        <s v="MATÃO"/>
        <s v="SANTA ADELAIDE"/>
        <s v="SANTA ESTHER"/>
        <s v="AGAÚ II"/>
        <s v="NOVA FLORESTA"/>
        <s v="SÃO JOÃO II"/>
        <s v="LAMBARI"/>
        <s v="SANTO INÁCIO"/>
        <s v="BOA VISTA II"/>
        <s v="PROMISSÃO"/>
        <s v="SANTA ELIZA"/>
        <s v="PROGRESSO"/>
        <s v="ÁGUA DA PEDRA"/>
        <s v="SHANGRILÁ"/>
        <s v="BOA ESPERANÇA"/>
        <s v="NOIVA DA COLINA"/>
        <s v="ESTIVA"/>
        <s v="GRAMADO"/>
        <s v="ESTIVA III"/>
        <s v="SANTA ROSA"/>
        <s v="PARAÍSO II"/>
        <s v="RETIRO"/>
        <s v="BARRA GRANDE"/>
        <s v="PINHALZINHO"/>
        <s v="CAMAPUÃ"/>
        <s v="LUPA"/>
        <s v="CACHOEIRINHA"/>
        <s v="RIO VERDE"/>
        <s v="JACUTINGA"/>
        <s v="SÃO JOÃO III"/>
        <s v="NELORE DA CLÁUDIA"/>
        <s v="YPÊ"/>
        <s v="SANTA AMÉRICA"/>
        <s v="FLOR DA NOROESTE"/>
        <s v="GRACIFER"/>
        <s v="SÃO MANOEL"/>
        <s v="BONFIM"/>
        <s v="ESPERANÇA"/>
        <s v="BELA VISTA II"/>
        <s v="GLÓRIA I"/>
        <s v="GLÓRIA II"/>
        <s v="PARAÍSO III"/>
        <s v="SÃO PEDRO"/>
        <s v="BOCAINA"/>
        <s v="NOSSA SENHORA APARECIDA II"/>
        <s v="SANTA THEREZINHA"/>
        <s v="PINDORAMA"/>
        <s v="CONCEIÇÃO II"/>
        <s v="REGINA"/>
        <s v="SÃO JOÃO IV"/>
        <s v="PAU D ALHO"/>
        <s v="SÃO JOAQUIM"/>
        <s v="ANGOLA-KIRONGOZI"/>
        <s v="SÃO SEBASTIÃO III"/>
        <s v="BOA VISTA III"/>
        <s v="MARIA ANGÉLICA"/>
        <s v="BOA ESPERANÇA III"/>
        <s v="NOSSA SENHORA APARECIDA III"/>
        <s v="DOS ORIXÁS"/>
        <s v="SANTA HELENA II"/>
        <s v="DUAS PONTES"/>
        <s v="SANTA MARIA DO CAMBARÁ"/>
        <s v="BOM JESUS"/>
        <s v="SANTA GENOVEVA"/>
        <s v="CONQUISTA"/>
        <s v="ÁGUA DAS PEDRAS II"/>
        <s v="SARANDI"/>
        <s v="INDEPENDÊNCIA"/>
        <s v="SANTA HELENA III"/>
        <s v="SANTA INEZ"/>
        <s v="MIYADA"/>
        <s v="URUPÊS"/>
        <s v="RIO FEIO"/>
        <s v="SÃO JUDAS TADEU DO INHEMA"/>
        <s v="SÃO MIGUEL"/>
        <s v="SANTA SILVIA"/>
        <s v="MATÃO II"/>
        <s v="SÃO PAULO"/>
        <s v="DOIS MENINOS"/>
        <s v="PARAÍSO IV"/>
        <s v="SANTA LUZIA II"/>
        <s v="SÃO FRANCISCO PACHECO"/>
        <s v="REFLEM"/>
        <s v="JEQUITIBÁ BRANCO"/>
        <s v="MADRE CLÉLIA"/>
        <s v="ITAMARATI"/>
        <s v="CABREÚVA II"/>
        <s v="MONTE LÍBANO I"/>
        <s v="MONTE LÍBANO II"/>
        <s v="SERRINHA"/>
        <s v="RIO BRILHANTE"/>
        <s v="SANTA AMÉLIA"/>
        <s v="BOA VISTA IV"/>
        <s v="SANTA ALICE"/>
        <s v="SANTA RITA III"/>
        <s v="PARAGUASSU"/>
        <s v="SÃO SEBASTIÃO IV"/>
        <s v="SANTA LUZIA DO BRUMADO"/>
        <s v="SÃO MANOEL II"/>
        <s v="CACHOEIRINHA II"/>
        <s v="LIBERDADE III"/>
        <s v="VAL DE PALMAS I"/>
        <s v="VAL DE PALMAS II"/>
        <s v="PRIMAVERA"/>
        <s v="ALAMBARI II"/>
        <s v="CONQUISTA II"/>
        <s v="SÃO JOÃO DO RIO DO PEIXE"/>
        <s v="JACUTINGA II"/>
        <s v="TIBIRIÇA"/>
        <s v="SANTO ANTÔNIO VI"/>
        <s v="MONJOLÃO"/>
        <s v="SÃO MANOEL III"/>
        <s v="VAL DE PALMAS III"/>
        <s v="MASSAPÊ"/>
        <s v="SÃO JOÃO VI"/>
        <s v="SÃO JOÃO DO BELMONT"/>
        <s v="ÁGUA BRANCA II"/>
        <s v="BOA ESPERANÇA V"/>
        <s v="SÃO CRISTÓVÃO"/>
        <s v="CANÁRIO"/>
        <s v="COLARES"/>
        <s v="MIRANI"/>
        <s v="ESPERANÇA II"/>
        <s v="BOA SORTE III"/>
        <s v="SANTA MARINA"/>
        <s v="SANTA TEREZINHA II"/>
        <s v="SÃO DOMINGOS"/>
        <s v="ÁGUA BRANCA III"/>
        <s v="SANTA MADALENA II"/>
        <s v="SANTA BRANCA"/>
        <s v="SÃO FRANCISCO"/>
        <s v="SÃO LUIZ III"/>
        <s v="SOF"/>
        <s v="NOVA AMÉRICA II"/>
        <s v="SANTA MADALENA III"/>
        <s v="VALE VERDE"/>
        <s v="SÃO JOÃO VII"/>
        <s v="BOA VISTA DO ALAMBARI II"/>
        <s v="SANTA MARIANA II"/>
        <s v="JAMAICA"/>
        <s v="ARAGUAIA"/>
        <s v="CANDEIAS"/>
        <s v="SANTA ADÉLIA"/>
        <s v="SÃO JOSÉ IV - GLEBA I"/>
        <s v="SÃO JOSÉ IV - GLEBA II"/>
        <s v="SANTA LUCIA I"/>
        <s v="SITIO BARREIRO"/>
        <s v="BOA VISTA VI"/>
        <s v="NEROLÂNDIA"/>
        <s v="SANTA CATARINA"/>
        <s v="J-UMEDA II"/>
        <s v="MANGA LARGA"/>
        <s v="NOSSA SENHORA DE FÁTIMA III"/>
        <s v="SANTO ANTÔNIO VIII"/>
        <s v="SÃO JOSÉ DA BELA VISTA"/>
        <s v="REVOLTA"/>
        <s v="USINA PAREDÃO"/>
        <s v="NOSSA SENHORA AUXILIADORA"/>
        <s v="ONDA VERDE"/>
        <s v="SÃO GABRIEL"/>
        <s v="BOM JESUS II"/>
        <s v="SANTA TEREZA DO LIMOEIRO II"/>
        <s v="PACAS DO TABOCAL"/>
        <s v="RANCHARIA"/>
        <s v="CORVO BRANCO II"/>
        <s v="SANTO ANTÔNIO DIMAR"/>
        <s v="JOÃO VENTURA"/>
        <s v="SANTA EMÍLIA"/>
        <s v="TORRÃO DE OURO"/>
        <s v="ESTÂNCIA ELIENE"/>
        <s v="JOSÉ AUGUSTO"/>
        <s v="FERNANDA"/>
        <s v="SÃO JOÃO DO INHEMA"/>
        <s v="JOAQUIM ÁLVARO"/>
        <s v="JOSÉ ALVARO"/>
        <s v="BOA VISTA VII"/>
        <s v="SANTA TEREZINHA DOS QUARENTA"/>
        <s v="COLINA"/>
        <s v="ALVORADA"/>
        <s v="NOSSA SENHORA DE FÁTIMA IV"/>
        <s v="ALVORADA II"/>
        <s v="FLORESTA"/>
        <s v="CÓRREGO DO CAMPO II"/>
        <s v="SANTA LUZIA III"/>
        <s v="SANTA TEREZINHA III"/>
        <s v="OITO PONTAS"/>
        <s v="EBENÉZIA"/>
        <s v="PLANALTO"/>
        <s v="SÃO CRISTÓVÃO II"/>
        <s v="SÃO MANOEL IV"/>
        <s v="SANTO ESTEVAM"/>
        <s v="SANTO ANTÔNIO XI"/>
        <s v="SÃO FRANCISCO V - MARÍLIA"/>
        <s v="ANCHIETA"/>
        <s v="NOSSA SENHORA APARECIDA VI - GÁLIA"/>
        <s v="HORIZONTE"/>
        <s v="BOA VISTA VIII - ITAQUERÊ"/>
        <s v="ESTÂNCIA SANTA LAURA"/>
        <s v="SANTA EMÍLIA II - GLEBA A"/>
        <s v="SANTA EMÍLIA II - GLEBA B"/>
        <s v="SANTA HERMÍNIA"/>
        <s v="SÃO JOÃO DA LAPA"/>
        <s v="SÍTIO JACUTINGA III - CABRÁLIA PAULISTA"/>
        <s v="INDIANA"/>
        <s v="INDIANA II"/>
        <s v="DONA MINDA"/>
        <s v="SAN CARLO"/>
        <s v="SANTA TEREZA III - MARÍLIA"/>
        <s v="SANTA VIRGÍNIA"/>
        <s v="VENEZA"/>
        <s v="JAMAICA II - PIRAJUÍ"/>
        <s v="SÃO FRANCISCO VI - PEDERNEIRAS"/>
        <s v="SANTA VITÓRIA"/>
        <s v="BOA VISTA IX - PIRAJUÍ"/>
        <s v="IGATU - GLEBA A"/>
        <s v="SANTA MARIA VII - PONGAÍ"/>
        <s v="ALIANÇA III"/>
        <s v="2T"/>
        <s v="ESTRELA"/>
        <s v="SÃO JOSÉ V - QUINTANA"/>
        <s v="ALTO GRANDE"/>
        <s v="AMERICANA"/>
        <s v="FAXINAL"/>
        <s v="IPÊ III - ITATINGA"/>
        <s v="JEQUITIBÁ"/>
        <s v="PITANGUEIRAS"/>
        <s v="PRIMAVERA II - ITATINGA"/>
        <s v="SÃO BERNARDINO"/>
        <s v="SÃO JOSÉ VI - BOTUCATU"/>
        <s v="SANTA CATARINA II - BOTUCATU"/>
        <s v="PINHEIRO II - ITATINGA"/>
        <s v="SANTA CECÍLIA"/>
        <s v="YASMIN"/>
        <s v="ESTÂNCIA SANTA ISABEL"/>
        <s v="SANTA MADALENA IV"/>
        <s v="ICATU"/>
        <s v="NOVA ICATU"/>
        <s v="SANTA ELISA II - CORUMBATAÍ"/>
        <s v="PORTO SEGURO - GLEBA A"/>
        <s v="PORTO SEGURO - GLEBA B"/>
        <s v="SÍTIO BANDEIRANTES"/>
        <s v="SÃO JOÃO DO PICO ALTO"/>
        <s v="BORSOI"/>
        <s v="ITAGUAÇU"/>
        <s v="GANESI - GLEBA A"/>
        <s v="SÃO LUIZ IV - GLEBA A"/>
        <s v="SANTA MARIA VIII - TEJUPÁ"/>
        <s v="SÃO SEBASTIÃO DO BELMONT"/>
        <s v="SANTA FELICIDADE"/>
        <s v="BARREIRO RICO II - GLEBA A"/>
        <s v="BARREIRO RICO II - GLEBA B"/>
        <s v="BARREIRO RICO II - GLEBA C"/>
        <s v="BARREIRO RICO II - GLEBA D"/>
        <s v="ARARIBÁ"/>
        <s v="DAS FLORES"/>
        <s v="ESPÍRITO SANTO"/>
        <s v="SANTO ANTÔNIO DO PAU D'ALHO"/>
        <s v="SANTA IZABEL II - AGUDOS"/>
        <s v="SANTA RITA DE CÁSSIA"/>
        <s v="SÃO CRISTÓVÃO III - AGUDOS"/>
        <s v="FORQUILHA III - PIRATININGA"/>
        <s v="SANTA EDWIRGES I"/>
        <s v="SANTA EDWIRGES II"/>
        <s v="SANTA EDWIRGES III"/>
        <s v="SÃO CARLOS II - MARÍLIA"/>
        <s v="SANTANNA"/>
        <s v="SÍTIO SANTO ISIDORO"/>
        <s v="TANGARÁ"/>
        <s v="ESTÂNCIA MARCOS ANDRÉ"/>
        <s v="NOVA QUERÊNCIA"/>
        <s v="CORRENTE"/>
        <s v="ESMERALDA"/>
        <s v="BOA VISTA X - RIBEIRÃO BONITO"/>
        <s v="SANTA ELIZA III"/>
        <s v="MARÍLIA II"/>
        <s v="SANTA JOVITA"/>
        <s v="LAGEADO II - PARANAPANEMA"/>
        <s v="BOCAINA DA BOA VISTA"/>
        <s v="SÃO LUIZ V - VERA CRUZ"/>
        <s v="SANTA MARIA IX - OCAUÇÚ"/>
        <s v="SANTA MARTHA III - MARÍLIA"/>
        <s v="TRÊS LAGOAS"/>
        <s v="BACURY"/>
        <s v="SANTA CECÍLIA II"/>
        <s v="SANTO ANTÔNIO DO PALMITAL"/>
        <s v="JUDITH NOVAES"/>
        <s v="BREJÃO CORREDOR"/>
        <s v="BARRA MANSA"/>
        <s v="SANTA MÔNICA"/>
        <s v="MORRO VERDE"/>
        <s v="SANTA RITA DE CÁSSIA II - RIBEIRÃO BONITO"/>
        <s v="NATIVIDADE"/>
        <s v="SÃO VICENTE DO POÇO DA PEDRA"/>
        <s v="BELA VISTA GLEBA I"/>
        <s v="SANTA HERCÍDIA"/>
        <s v="SÃO JOSÉ VII"/>
        <s v="SANTA PAULA"/>
        <s v="LAGOA BONITA"/>
        <s v="SONHO MEU"/>
        <s v="TODOS OS SANTOS"/>
        <s v="ESTÂNCIA OLIVEIRA"/>
        <s v="SÃO FRANCISCO VII"/>
        <s v="RIO BONITO"/>
        <s v="BREJÃO II"/>
        <s v="ESTÂNCIA ALMEIDA"/>
        <s v="SÃO JOSÉ VIII"/>
        <s v="ÁGUA DO MACACO"/>
        <s v="SANTA MARIA X"/>
        <s v="SANTA LUCIA III"/>
        <s v="CAMPO VERDE II - GLEBA A"/>
        <s v="SÃO JOSÉ IX"/>
        <s v="NOVA IRAJÁ"/>
        <s v="SÍTIO NOVO HORIZONTE"/>
        <s v="SÃO PEDRO III"/>
        <s v="ALTO DA FIGUEIRA"/>
        <s v="BRINCO DE OURO"/>
        <s v="SÃO BENEDITO II – GUAIMBÊ"/>
        <s v="PINHALZINHO II – ITAPETININGA"/>
        <s v="CASA BRANCA"/>
        <s v="SEMEADOR"/>
        <s v="SANTA MARIA XI - GETULINA"/>
        <s v="QUERÊNCIA III - AGUDOS"/>
        <s v="SANTA CRUZ II - PIRATININGA"/>
        <s v="PEDRA BRANCA"/>
        <s v="DIMEP I"/>
        <s v="DIMEP II"/>
        <s v="MAGNÓLIA I"/>
        <s v="MAGNÓLIA II"/>
        <s v="MAGNÓLIA III"/>
        <s v="MAGNÓLIA IV"/>
        <s v="CHAPADÃO II - PEDERNEIRAS"/>
        <s v="NOSSA SENHORA APARECIDA VIII"/>
        <s v="SANTA HELENA V - GETULINA"/>
        <s v="SÃO MARCOS"/>
        <s v="SANTA LUCIA IV - PIRATININGA"/>
        <s v="MARIA CECÍLIA"/>
        <s v="BELA VISTA III - PRESIDENTE ALVES"/>
        <s v="SÃO JOSÉ DA BELA VISTA II"/>
        <s v="SANTA FRANCISCA - GLEBA A"/>
        <s v="SANTA FRANCISCA - GLEBA B"/>
        <s v="SÃO FRANCISCO IX"/>
        <s v="SANTA INÊS II - AVARÉ"/>
        <s v="SÃO JOSÉ X - BOFETE"/>
        <s v="LUDLET"/>
        <s v="SANTA HELENA VI - GARÇA"/>
        <s v="GRAMADO DE FORA"/>
        <s v="SANTO ANTÔNIO DOS PALMARES"/>
        <s v="SÍTIO DAS HORTÊNCIAS"/>
        <s v="SÃO FRANCISCO DA ÁGUA PARADA"/>
        <s v="FAVEIRO II"/>
        <s v="CEDRAL"/>
        <s v="SANTA INÊS III - AVARÉ"/>
        <s v="SANTANA II - BAURU"/>
        <s v="TAKANO"/>
        <s v="SÃO MATIAS E SÃO JOÃO"/>
        <s v="CANOLA"/>
        <s v="SANTA ROSA V"/>
        <s v="MARIA CAROLINA"/>
        <s v="SÃO JOÃO E MONTE BELO"/>
        <s v="ÁGUA DA BICA"/>
        <s v="QUATRO MARIAS - GLEBA B"/>
        <s v="BOM JESUS III - AVAÍ"/>
        <s v="SANTO EXPEDITO"/>
        <s v="ENRICO"/>
        <s v="SERRINHA III - BARIRI"/>
        <s v="SEKI"/>
        <s v="MONTE ALTO"/>
        <s v="RANCHO ALEGRE"/>
        <s v="REMACIL - GLEBA B"/>
        <s v="ÁGUA BONITA"/>
        <s v="SÃO JOSÉ XII - AVARÉ"/>
        <s v="NOVO HORIZONTE"/>
        <s v="SÃO JOÃO IX - CABRÁLIA PAULISTA"/>
        <s v="RETIRO II - BAURU"/>
        <s v="REMACIL - GLEBA C"/>
        <s v="SANTA FLORA - GLEBA B"/>
        <s v="JANDAIA"/>
        <s v="GUARANI I"/>
        <s v="PAU D'ALHO II"/>
        <s v="DOIS IRMÃOS"/>
        <s v="BOA ESPERANÇA VII - AVAÍ"/>
        <s v="GUATILU"/>
        <s v="SÃO JOÃO X - AREALVA"/>
        <s v="CACHOEIRA DOS ÍNDIOS - GLEBA B"/>
        <s v="CAMBUÍ II - ANGATUBA"/>
        <s v="JACUTINGA IV - ANHEMBI"/>
        <s v="NOSSA SENHORA APARECIDA XII - MARÍLIA"/>
        <s v="SANTA MAZZARELLO"/>
        <s v="SANTA TEREZA V - CABRÁLIA PAULISTA"/>
        <s v="ALVORADA VI - POMPÉIA"/>
        <s v="SÃO JOAQUIM IV - SÃO PEDRO"/>
        <s v="SÃO LUIZ IV - GLEBA B"/>
        <s v="TESOURO II - GLEBA A"/>
        <s v="SÃO JOÃO DO CAPIM"/>
        <s v="OLINDA"/>
        <s v="CACHOEIRA II"/>
        <s v="POÇO FUNDO - GLEBA A"/>
        <s v="CÓRREGO DO CAMPO II - GLEBA B"/>
        <s v="NÚCLEO FLORESTAL ESTÂNCIA SANTA BÁRBARA"/>
        <s v="ESTÂNCIA MIRANTE"/>
        <s v="SIBIPIRUNA"/>
        <s v="REUNIDAS VALPANEMA - GLEBA A"/>
        <s v="REUNIDAS VALPANEMA - GLEBA B"/>
        <s v="REUNIDAS VALPANEMA - GLEBA C"/>
        <s v="NOSSA SENHORA APARECIDA E SANTA ESTER"/>
        <s v="ARATABA"/>
        <s v="MOVESA"/>
        <s v="BARRA - GLEBA A"/>
        <s v="BARRA - GLEBA B"/>
        <s v="COCO DOCE"/>
        <s v="MARIA CRISTINA"/>
        <s v="GLOBO I"/>
        <s v="FLECHA AZUL"/>
        <s v="TANGARÁ II - ANHEMBI - GLEBA B"/>
        <s v="LAGOA DOURADA II - PIRATININGA"/>
        <s v="NOSSA SENHORA DE LOURDES II"/>
        <s v="SÃO SEBASTIÃO VII - AVAÍ"/>
        <s v="LAGOA DOURADA III - PRATÂNIA"/>
        <s v="FUJIWARA E KAATSURA"/>
        <s v="SIMONI CRISTINA"/>
        <s v="BELA VISTA IV - ALVINLÂNDIA"/>
        <s v="SÃO ROQUE III - GETULINA"/>
        <s v="PARAÍSO VII"/>
        <s v="SANTANA VI - GLEBA B - CONCHAS"/>
        <s v="NOSSA SENHORA MENINA"/>
        <s v="SÃO JORGE II - AREALVA"/>
        <s v="MORADA DO SOL"/>
        <s v="MARITACA"/>
        <s v="SÃO JOSÉ XIV - ITIRAPINA"/>
        <s v="SANTA FÉ - GÁLIA"/>
        <s v="SANTO ANDRÉ"/>
        <s v="SANTA MARINA II"/>
        <s v="2 L"/>
        <s v="SANTA THEREZA VII - ANGATUBA"/>
        <s v="SÃO MIGUEL II - GLEBA A"/>
        <s v="EMBAÚ"/>
        <s v="SÃO FRANCISCO XIII - IACANGA"/>
        <s v="SANTO ANTÔNIO DO ALAMBARI - GLEBA C"/>
        <s v="SANTA TEREZINHA VII"/>
        <s v="PARAÍSO VIII"/>
        <s v="BELA VISTA VI"/>
        <s v="SÃO JOSÉ XV"/>
        <s v="SANTA MARIA XVIII"/>
        <s v="MATO DO MEIO"/>
        <s v="ROSA DE BAIXO - GLEBA A"/>
        <s v="MARAGY"/>
        <s v="ALVORADA VII - GLEBA B"/>
        <s v="FORQUILHA IV"/>
        <s v="BELA VISTA VII"/>
        <s v="PINDORAMA II - GLEBA A"/>
        <s v="PINDORAMA II - GLEBA B"/>
        <s v="PINDORAMA II - GLEBA C"/>
        <s v="PALMITAL III"/>
        <s v="PALMITAL IV"/>
        <s v="PALMITAL V"/>
        <s v="PALMITAL VII"/>
        <s v="CAFEZAL"/>
        <s v="SANTA ROSA IX"/>
        <s v="SANTA ROSA XI"/>
        <s v="SÃO JOSÉ XVI"/>
        <s v="PALMARES"/>
        <s v="SÃO FRANCISCO XVIII"/>
        <s v="BARRO PRETO"/>
        <s v="SANTA RITA IV"/>
        <s v="SÃO MARCELO II - GLEBA B"/>
        <m/>
        <s v="SÃO CRISTOVÃO III - GLEBA B"/>
        <s v="Budget"/>
        <s v="Previsão RF02"/>
      </sharedItems>
    </cacheField>
    <cacheField name="Talhão" numFmtId="0">
      <sharedItems containsBlank="1"/>
    </cacheField>
    <cacheField name="Localidade" numFmtId="0">
      <sharedItems containsBlank="1" containsMixedTypes="1" containsNumber="1" minValue="70.099999999999994" maxValue="70.099999999999994"/>
    </cacheField>
    <cacheField name="Regional silvicultura" numFmtId="0">
      <sharedItems containsBlank="1"/>
    </cacheField>
    <cacheField name="Região climática" numFmtId="0">
      <sharedItems containsBlank="1" count="10">
        <s v="CZ1"/>
        <s v="CZ2"/>
        <s v="CZ2 - 3"/>
        <s v="CZ3"/>
        <s v="CZ1 - 3"/>
        <s v="CZ1 - 2"/>
        <s v="CZ1 - 1"/>
        <s v="CZ2 - 2"/>
        <s v="CZ4"/>
        <m/>
      </sharedItems>
    </cacheField>
    <cacheField name="Ciclo" numFmtId="0">
      <sharedItems containsString="0" containsBlank="1" containsNumber="1" containsInteger="1" minValue="1" maxValue="5"/>
    </cacheField>
    <cacheField name="Regime" numFmtId="0">
      <sharedItems containsBlank="1"/>
    </cacheField>
    <cacheField name="Descrição do Uso do talhão" numFmtId="0">
      <sharedItems containsBlank="1"/>
    </cacheField>
    <cacheField name="Plantio" numFmtId="14">
      <sharedItems containsNonDate="0" containsDate="1" containsString="0" containsBlank="1" minDate="1988-01-01T00:00:00" maxDate="2025-01-18T00:00:00"/>
    </cacheField>
    <cacheField name="Área(ha)" numFmtId="0">
      <sharedItems containsString="0" containsBlank="1" containsNumber="1" minValue="8.0000000000000002E-3" maxValue="97.41"/>
    </cacheField>
    <cacheField name="Tipo de Contrato" numFmtId="0">
      <sharedItems containsBlank="1"/>
    </cacheField>
    <cacheField name="coppice" numFmtId="0">
      <sharedItems containsBlank="1"/>
    </cacheField>
    <cacheField name="Rehab" numFmtId="0">
      <sharedItems containsBlank="1"/>
    </cacheField>
    <cacheField name="Rehab status" numFmtId="0">
      <sharedItems containsBlank="1"/>
    </cacheField>
    <cacheField name="cz" numFmtId="0">
      <sharedItems containsString="0" containsBlank="1" containsNumber="1" containsInteger="1" minValue="1" maxValue="3"/>
    </cacheField>
    <cacheField name="Savannah" numFmtId="0">
      <sharedItems containsBlank="1" count="4">
        <m/>
        <s v="Obrigatório"/>
        <s v="Não Obrigatório"/>
        <s v="0x2a"/>
      </sharedItems>
    </cacheField>
    <cacheField name="Rebaixador" numFmtId="0">
      <sharedItems containsBlank="1" count="4">
        <m/>
        <s v="Não Obrigatório"/>
        <s v="Obrigatório"/>
        <s v="0x2a"/>
      </sharedItems>
    </cacheField>
    <cacheField name="Limpa Trilho" numFmtId="0">
      <sharedItems containsBlank="1" count="3">
        <m/>
        <s v="Não Obrigatório"/>
        <s v="Obrigatório"/>
      </sharedItems>
    </cacheField>
    <cacheField name="Bloqueio Lib" numFmtId="0">
      <sharedItems containsBlank="1"/>
    </cacheField>
    <cacheField name="Raf" numFmtId="0">
      <sharedItems containsBlank="1"/>
    </cacheField>
    <cacheField name="Data liberação ajustada" numFmtId="14">
      <sharedItems containsNonDate="0" containsDate="1" containsString="0" containsBlank="1" minDate="2012-05-14T00:00:00" maxDate="2030-02-26T00:00:00"/>
    </cacheField>
    <cacheField name="Mês Baldeio" numFmtId="14">
      <sharedItems containsNonDate="0" containsDate="1" containsString="0" containsBlank="1" minDate="2024-10-01T00:00:00" maxDate="2026-06-02T00:00:00"/>
    </cacheField>
    <cacheField name="Mês Corte" numFmtId="14">
      <sharedItems containsNonDate="0" containsDate="1" containsString="0" containsBlank="1" minDate="2024-01-01T00:00:00" maxDate="2025-09-02T00:00:00"/>
    </cacheField>
    <cacheField name="cto baldeio" numFmtId="14">
      <sharedItems containsNonDate="0" containsDate="1" containsString="0" containsBlank="1" minDate="2020-05-14T00:00:00" maxDate="2025-05-02T00:00:00"/>
    </cacheField>
    <cacheField name="cto colheita" numFmtId="14">
      <sharedItems containsNonDate="0" containsDate="1" containsString="0" containsBlank="1" minDate="2020-05-05T00:00:00" maxDate="2025-01-28T00:00:00"/>
    </cacheField>
    <cacheField name="Coordenação Bloco" numFmtId="0">
      <sharedItems containsBlank="1"/>
    </cacheField>
    <cacheField name="Group" numFmtId="0">
      <sharedItems containsBlank="1"/>
    </cacheField>
    <cacheField name="EPS - 1" numFmtId="0">
      <sharedItems containsBlank="1"/>
    </cacheField>
    <cacheField name="EPS - 2" numFmtId="0">
      <sharedItems containsBlank="1"/>
    </cacheField>
    <cacheField name="EPS - 3" numFmtId="0">
      <sharedItems containsBlank="1"/>
    </cacheField>
    <cacheField name="EPS - 4" numFmtId="0">
      <sharedItems containsBlank="1"/>
    </cacheField>
    <cacheField name="EPS - 1 km" numFmtId="0">
      <sharedItems containsString="0" containsBlank="1" containsNumber="1" minValue="1.3945320000000001" maxValue="186.034344"/>
    </cacheField>
    <cacheField name="EPS - 2 km" numFmtId="0">
      <sharedItems containsString="0" containsBlank="1" containsNumber="1" minValue="10.524963" maxValue="191.677088"/>
    </cacheField>
    <cacheField name="EPS - 3 km" numFmtId="0">
      <sharedItems containsString="0" containsBlank="1" containsNumber="1" minValue="21.132726000000002" maxValue="203.01256699999999"/>
    </cacheField>
    <cacheField name="EPS - 4 km" numFmtId="0">
      <sharedItems containsString="0" containsBlank="1" containsNumber="1" minValue="34.314607000000002" maxValue="238.83917199999999"/>
    </cacheField>
    <cacheField name="Manejo" numFmtId="0">
      <sharedItems containsBlank="1"/>
    </cacheField>
    <cacheField name="Regional Execução" numFmtId="0">
      <sharedItems containsBlank="1" count="6">
        <s v="CENTRO"/>
        <s v="NORTE"/>
        <s v="NOROESTE"/>
        <s v="SUL"/>
        <m/>
        <s v="BSP" u="1"/>
      </sharedItems>
    </cacheField>
    <cacheField name="EPS Execução" numFmtId="0">
      <sharedItems containsBlank="1" count="19">
        <s v="SOLLUM"/>
        <m/>
        <s v="BRACELL 01"/>
        <s v="NILZA"/>
        <s v="GERAÇÃO"/>
        <s v="JFI ITATINGA"/>
        <s v="JFI DUARTINA"/>
        <s v="EMFLORA"/>
        <s v="GN"/>
        <s v="GERS"/>
        <s v="CARPELO"/>
        <s v="INOVESA"/>
        <s v="JFI DOURADO"/>
        <s v="Sem informação"/>
        <s v="JFI CAPÃO BONITO"/>
        <s v="BRACELL 02"/>
        <s v="MIGRAR"/>
        <s v="RA FLORESTAL"/>
        <s v="BRACELL" u="1"/>
      </sharedItems>
    </cacheField>
    <cacheField name="Nova Expectativa de Plantio" numFmtId="0">
      <sharedItems containsNonDate="0" containsDate="1" containsString="0" containsBlank="1" minDate="2025-01-01T00:00:00" maxDate="2026-01-02T00:00:00"/>
    </cacheField>
    <cacheField name="RF" numFmtId="0">
      <sharedItems containsBlank="1" count="19">
        <m/>
        <s v="RF02"/>
        <s v="RF04"/>
        <s v="RF03"/>
        <s v="Condução 2025"/>
        <s v="RF05"/>
        <s v="RF07"/>
        <s v="RF06"/>
        <s v="RF08"/>
        <s v="Bloqueado Fup"/>
        <s v="Plantado"/>
        <s v="RF12"/>
        <s v="RF11"/>
        <s v="RF10"/>
        <s v="RF09"/>
        <s v="Budget"/>
        <s v="Previsão RF02"/>
        <s v="Erosão - sem condição de plantar" u="1"/>
        <s v="RF01" u="1"/>
      </sharedItems>
    </cacheField>
    <cacheField name="Observaçã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">
  <r>
    <s v="0011020"/>
    <s v="0011"/>
    <s v="RECREIO"/>
    <s v="020"/>
    <n v="11.71"/>
    <s v="RF03"/>
    <x v="0"/>
    <s v="Juliano Aparecido"/>
    <s v="BRACELL"/>
    <s v="Savannah Subsolagem Propria"/>
    <s v="SAV1"/>
    <x v="0"/>
  </r>
  <r>
    <s v="0011026"/>
    <s v="0011"/>
    <s v="RECREIO"/>
    <s v="026"/>
    <n v="5.18"/>
    <s v="RF03"/>
    <x v="0"/>
    <s v="Juliano Aparecido"/>
    <s v="BRACELL"/>
    <s v="Savannah Subsolagem Propria"/>
    <s v="SAV1"/>
    <x v="0"/>
  </r>
  <r>
    <s v="0011029"/>
    <s v="0011"/>
    <s v="RECREIO"/>
    <s v="029"/>
    <n v="6.29"/>
    <s v="RF03"/>
    <x v="0"/>
    <s v="Juliano Aparecido"/>
    <s v="BRACELL"/>
    <s v="Savannah Subsolagem Propria"/>
    <s v="SAV1"/>
    <x v="0"/>
  </r>
  <r>
    <s v="0011032"/>
    <s v="0011"/>
    <s v="RECREIO"/>
    <s v="032"/>
    <n v="16.07"/>
    <s v="RF03"/>
    <x v="0"/>
    <s v="Juliano Aparecido"/>
    <s v="BRACELL"/>
    <s v="Savannah Subsolagem Propria"/>
    <s v="SAV1"/>
    <x v="0"/>
  </r>
  <r>
    <s v="0011033"/>
    <s v="0011"/>
    <s v="RECREIO"/>
    <s v="033"/>
    <n v="20.260000000000002"/>
    <s v="RF03"/>
    <x v="0"/>
    <s v="Juliano Aparecido"/>
    <s v="BRACELL"/>
    <s v="Savannah Subsolagem Propria"/>
    <s v="SAV1"/>
    <x v="0"/>
  </r>
  <r>
    <s v="0011038"/>
    <s v="0011"/>
    <s v="RECREIO"/>
    <s v="038"/>
    <n v="18.52"/>
    <s v="RF03"/>
    <x v="0"/>
    <s v="Juliano Aparecido"/>
    <s v="BRACELL"/>
    <s v="Savannah Subsolagem Propria"/>
    <s v="SAV1"/>
    <x v="0"/>
  </r>
  <r>
    <s v="0011039"/>
    <s v="0011"/>
    <s v="RECREIO"/>
    <s v="039"/>
    <n v="11.77"/>
    <s v="RF03"/>
    <x v="0"/>
    <s v="Juliano Aparecido"/>
    <s v="BRACELL"/>
    <s v="Savannah Subsolagem Propria"/>
    <s v="SAV1"/>
    <x v="0"/>
  </r>
  <r>
    <s v="0011041"/>
    <s v="0011"/>
    <s v="RECREIO"/>
    <s v="041"/>
    <n v="1.04"/>
    <s v="RF03"/>
    <x v="0"/>
    <s v="Juliano Aparecido"/>
    <s v="BRACELL"/>
    <s v="Savannah Subsolagem Propria"/>
    <s v="SAV1"/>
    <x v="0"/>
  </r>
  <r>
    <s v="0011043"/>
    <s v="0011"/>
    <s v="RECREIO"/>
    <s v="043"/>
    <n v="1.68"/>
    <s v="RF03"/>
    <x v="0"/>
    <s v="Juliano Aparecido"/>
    <s v="BRACELL"/>
    <s v="Savannah Subsolagem Propria"/>
    <s v="SAV1"/>
    <x v="0"/>
  </r>
  <r>
    <s v="0011900"/>
    <s v="0011"/>
    <s v="RECREIO"/>
    <s v="900"/>
    <n v="0.01"/>
    <s v="RF03"/>
    <x v="0"/>
    <s v="Juliano Aparecido"/>
    <s v="BRACELL"/>
    <s v="Savannah Subsolagem Propria"/>
    <s v="SAV1"/>
    <x v="0"/>
  </r>
  <r>
    <s v="0095015"/>
    <s v="0095"/>
    <s v="SANTO INÁCIO"/>
    <s v="015"/>
    <n v="16.579999999999998"/>
    <s v="RF03"/>
    <x v="0"/>
    <s v="Juliano Aparecido"/>
    <s v="BRACELL"/>
    <s v="Savannah Subsolagem Propria"/>
    <s v="SAV1"/>
    <x v="0"/>
  </r>
  <r>
    <s v="0095016"/>
    <s v="0095"/>
    <s v="SANTO INÁCIO"/>
    <s v="016"/>
    <n v="16.2"/>
    <s v="RF03"/>
    <x v="0"/>
    <s v="Juliano Aparecido"/>
    <s v="BRACELL"/>
    <s v="Savannah Subsolagem Propria"/>
    <s v="SAV1"/>
    <x v="0"/>
  </r>
  <r>
    <s v="0095017"/>
    <s v="0095"/>
    <s v="SANTO INÁCIO"/>
    <s v="017"/>
    <n v="15.66"/>
    <s v="RF03"/>
    <x v="0"/>
    <s v="Juliano Aparecido"/>
    <s v="BRACELL"/>
    <s v="Savannah Subsolagem Propria"/>
    <s v="SAV1"/>
    <x v="0"/>
  </r>
  <r>
    <s v="0095018"/>
    <s v="0095"/>
    <s v="SANTO INÁCIO"/>
    <s v="018"/>
    <n v="20.66"/>
    <s v="RF03"/>
    <x v="0"/>
    <s v="Juliano Aparecido"/>
    <s v="BRACELL"/>
    <s v="Savannah Subsolagem Propria"/>
    <s v="SAV1"/>
    <x v="0"/>
  </r>
  <r>
    <s v="0095020"/>
    <s v="0095"/>
    <s v="SANTO INÁCIO"/>
    <s v="020"/>
    <n v="20.53"/>
    <s v="RF03"/>
    <x v="0"/>
    <s v="Juliano Aparecido"/>
    <s v="BRACELL"/>
    <s v="Savannah Subsolagem Propria"/>
    <s v="SAV1"/>
    <x v="0"/>
  </r>
  <r>
    <s v="0137001"/>
    <s v="0137"/>
    <s v="BARRA GRANDE"/>
    <s v="001"/>
    <n v="21.89"/>
    <s v="RF03"/>
    <x v="0"/>
    <s v="Juliano Aparecido"/>
    <s v="BRACELL"/>
    <s v="Savannah Subsolagem Propria"/>
    <s v="SAV1"/>
    <x v="0"/>
  </r>
  <r>
    <s v="0137002"/>
    <s v="0137"/>
    <s v="BARRA GRANDE"/>
    <s v="002"/>
    <n v="14.92"/>
    <s v="RF03"/>
    <x v="0"/>
    <s v="Juliano Aparecido"/>
    <s v="BRACELL"/>
    <s v="Savannah Subsolagem Propria"/>
    <s v="SAV1"/>
    <x v="0"/>
  </r>
  <r>
    <s v="0137003"/>
    <s v="0137"/>
    <s v="BARRA GRANDE"/>
    <s v="003"/>
    <n v="17.23"/>
    <s v="RF03"/>
    <x v="0"/>
    <s v="Juliano Aparecido"/>
    <s v="BRACELL"/>
    <s v="Savannah Subsolagem Propria"/>
    <s v="SAV1"/>
    <x v="0"/>
  </r>
  <r>
    <s v="0137004"/>
    <s v="0137"/>
    <s v="BARRA GRANDE"/>
    <s v="004"/>
    <n v="24.09"/>
    <s v="RF03"/>
    <x v="0"/>
    <s v="Juliano Aparecido"/>
    <s v="BRACELL"/>
    <s v="Savannah Subsolagem Propria"/>
    <s v="SAV1"/>
    <x v="0"/>
  </r>
  <r>
    <s v="0137005"/>
    <s v="0137"/>
    <s v="BARRA GRANDE"/>
    <s v="005"/>
    <n v="34.97"/>
    <s v="RF03"/>
    <x v="0"/>
    <s v="Juliano Aparecido"/>
    <s v="BRACELL"/>
    <s v="Savannah Subsolagem Propria"/>
    <s v="SAV1"/>
    <x v="0"/>
  </r>
  <r>
    <s v="0137006"/>
    <s v="0137"/>
    <s v="BARRA GRANDE"/>
    <s v="006"/>
    <n v="6.77"/>
    <s v="RF03"/>
    <x v="0"/>
    <s v="Juliano Aparecido"/>
    <s v="BRACELL"/>
    <s v="Savannah Subsolagem Propria"/>
    <s v="SAV1"/>
    <x v="0"/>
  </r>
  <r>
    <s v="0137007"/>
    <s v="0137"/>
    <s v="BARRA GRANDE"/>
    <s v="007"/>
    <n v="3.79"/>
    <s v="RF03"/>
    <x v="0"/>
    <s v="Juliano Aparecido"/>
    <s v="BRACELL"/>
    <s v="Savannah Subsolagem Propria"/>
    <s v="SAV1"/>
    <x v="0"/>
  </r>
  <r>
    <s v="0137008"/>
    <s v="0137"/>
    <s v="BARRA GRANDE"/>
    <s v="008"/>
    <n v="13.05"/>
    <s v="RF03"/>
    <x v="0"/>
    <s v="Juliano Aparecido"/>
    <s v="BRACELL"/>
    <s v="Savannah Subsolagem Propria"/>
    <s v="SAV1"/>
    <x v="0"/>
  </r>
  <r>
    <s v="0137009"/>
    <s v="0137"/>
    <s v="BARRA GRANDE"/>
    <s v="009"/>
    <n v="2.64"/>
    <s v="RF03"/>
    <x v="0"/>
    <s v="Juliano Aparecido"/>
    <s v="BRACELL"/>
    <s v="Savannah Subsolagem Propria"/>
    <s v="SAV1"/>
    <x v="0"/>
  </r>
  <r>
    <s v="0137010"/>
    <s v="0137"/>
    <s v="BARRA GRANDE"/>
    <s v="010"/>
    <n v="22.99"/>
    <s v="RF03"/>
    <x v="0"/>
    <s v="Juliano Aparecido"/>
    <s v="BRACELL"/>
    <s v="Savannah Subsolagem Propria"/>
    <s v="SAV1"/>
    <x v="0"/>
  </r>
  <r>
    <s v="0137011"/>
    <s v="0137"/>
    <s v="BARRA GRANDE"/>
    <s v="011"/>
    <n v="18.48"/>
    <s v="RF03"/>
    <x v="0"/>
    <s v="Juliano Aparecido"/>
    <s v="BRACELL"/>
    <s v="Savannah Subsolagem Propria"/>
    <s v="SAV1"/>
    <x v="0"/>
  </r>
  <r>
    <s v="0137012"/>
    <s v="0137"/>
    <s v="BARRA GRANDE"/>
    <s v="012"/>
    <n v="10.57"/>
    <s v="RF03"/>
    <x v="0"/>
    <s v="Juliano Aparecido"/>
    <s v="BRACELL"/>
    <s v="Savannah Subsolagem Propria"/>
    <s v="SAV1"/>
    <x v="0"/>
  </r>
  <r>
    <s v="0137013"/>
    <s v="0137"/>
    <s v="BARRA GRANDE"/>
    <s v="013"/>
    <n v="20.5"/>
    <s v="RF03"/>
    <x v="0"/>
    <s v="Juliano Aparecido"/>
    <s v="BRACELL"/>
    <s v="Savannah Subsolagem Propria"/>
    <s v="SAV1"/>
    <x v="0"/>
  </r>
  <r>
    <s v="0137014"/>
    <s v="0137"/>
    <s v="BARRA GRANDE"/>
    <s v="014"/>
    <n v="23.94"/>
    <s v="RF03"/>
    <x v="0"/>
    <s v="Juliano Aparecido"/>
    <s v="BRACELL"/>
    <s v="Savannah Subsolagem Propria"/>
    <s v="SAV1"/>
    <x v="0"/>
  </r>
  <r>
    <s v="0142001"/>
    <s v="0142"/>
    <s v="CACHOEIRINHA"/>
    <s v="001"/>
    <n v="13.9"/>
    <s v="RF03"/>
    <x v="0"/>
    <s v="Juliano Aparecido"/>
    <s v="BRACELL"/>
    <s v="Savannah Subsolagem Propria"/>
    <s v="SAV1"/>
    <x v="0"/>
  </r>
  <r>
    <s v="0142002"/>
    <s v="0142"/>
    <s v="CACHOEIRINHA"/>
    <s v="002"/>
    <n v="7.95"/>
    <s v="RF03"/>
    <x v="0"/>
    <s v="Juliano Aparecido"/>
    <s v="BRACELL"/>
    <s v="Savannah Subsolagem Propria"/>
    <s v="SAV1"/>
    <x v="0"/>
  </r>
  <r>
    <s v="0666001"/>
    <s v="0666"/>
    <s v="TAKANO"/>
    <s v="001"/>
    <n v="16.04"/>
    <s v="RF03"/>
    <x v="0"/>
    <s v="Juliano Aparecido"/>
    <s v="BRACELL"/>
    <s v="Savannah Subsolagem Propria"/>
    <s v="SAV1"/>
    <x v="0"/>
  </r>
  <r>
    <s v="0666002"/>
    <s v="0666"/>
    <s v="TAKANO"/>
    <s v="002"/>
    <n v="29.49"/>
    <s v="RF03"/>
    <x v="0"/>
    <s v="Juliano Aparecido"/>
    <s v="BRACELL"/>
    <s v="Savannah Subsolagem Propria"/>
    <s v="SAV1"/>
    <x v="0"/>
  </r>
  <r>
    <s v="2407019"/>
    <s v="2407"/>
    <s v="BELA VISTA VII"/>
    <s v="019"/>
    <n v="17.3"/>
    <s v="RF03"/>
    <x v="0"/>
    <s v="Juliano Aparecido"/>
    <s v="BRACELL"/>
    <s v="Savannah Subsolagem Propria"/>
    <s v="SAV1"/>
    <x v="1"/>
  </r>
  <r>
    <s v="2407020"/>
    <s v="2407"/>
    <s v="BELA VISTA VII"/>
    <s v="020"/>
    <n v="14.71"/>
    <s v="RF03"/>
    <x v="0"/>
    <s v="Juliano Aparecido"/>
    <s v="BRACELL"/>
    <s v="Savannah Subsolagem Propria"/>
    <s v="SAV1"/>
    <x v="1"/>
  </r>
  <r>
    <s v="2407021"/>
    <s v="2407"/>
    <s v="BELA VISTA VII"/>
    <s v="021"/>
    <n v="1.61"/>
    <s v="RF03"/>
    <x v="0"/>
    <s v="Juliano Aparecido"/>
    <s v="BRACELL"/>
    <s v="Savannah Subsolagem Propria"/>
    <s v="SAV1"/>
    <x v="1"/>
  </r>
  <r>
    <s v="2407022"/>
    <s v="2407"/>
    <s v="BELA VISTA VII"/>
    <s v="022"/>
    <n v="10.1"/>
    <s v="RF03"/>
    <x v="0"/>
    <s v="Juliano Aparecido"/>
    <s v="BRACELL"/>
    <s v="Savannah Subsolagem Propria"/>
    <s v="SAV1"/>
    <x v="1"/>
  </r>
  <r>
    <s v="2407023"/>
    <s v="2407"/>
    <s v="BELA VISTA VII"/>
    <s v="023"/>
    <n v="14.92"/>
    <s v="RF03"/>
    <x v="0"/>
    <s v="Juliano Aparecido"/>
    <s v="BRACELL"/>
    <s v="Savannah Subsolagem Propria"/>
    <s v="SAV1"/>
    <x v="1"/>
  </r>
  <r>
    <s v="0055001"/>
    <s v="0055"/>
    <s v="LUNARDELLI I"/>
    <s v="001"/>
    <n v="15.09"/>
    <s v="RF03"/>
    <x v="1"/>
    <s v="Juliano Aparecido"/>
    <s v="BRACELL"/>
    <s v="Savannah Subsolagem Propria"/>
    <s v="SAV1"/>
    <x v="1"/>
  </r>
  <r>
    <s v="0055002"/>
    <s v="0055"/>
    <s v="LUNARDELLI I"/>
    <s v="002"/>
    <n v="15.71"/>
    <s v="RF03"/>
    <x v="1"/>
    <s v="Juliano Aparecido"/>
    <s v="BRACELL"/>
    <s v="Savannah Subsolagem Propria"/>
    <s v="SAV1"/>
    <x v="1"/>
  </r>
  <r>
    <s v="0055003"/>
    <s v="0055"/>
    <s v="LUNARDELLI I"/>
    <s v="003"/>
    <n v="15.72"/>
    <s v="RF03"/>
    <x v="1"/>
    <s v="Juliano Aparecido"/>
    <s v="BRACELL"/>
    <s v="Savannah Subsolagem Propria"/>
    <s v="SAV1"/>
    <x v="1"/>
  </r>
  <r>
    <s v="0055004"/>
    <s v="0055"/>
    <s v="LUNARDELLI I"/>
    <s v="004"/>
    <n v="18.170000000000002"/>
    <s v="RF03"/>
    <x v="1"/>
    <s v="Juliano Aparecido"/>
    <s v="BRACELL"/>
    <s v="Savannah Subsolagem Propria"/>
    <s v="SAV1"/>
    <x v="1"/>
  </r>
  <r>
    <s v="0055006"/>
    <s v="0055"/>
    <s v="LUNARDELLI I"/>
    <s v="006"/>
    <n v="10.27"/>
    <s v="RF03"/>
    <x v="1"/>
    <s v="Juliano Aparecido"/>
    <s v="BRACELL"/>
    <s v="Savannah Subsolagem Propria"/>
    <s v="SAV1"/>
    <x v="1"/>
  </r>
  <r>
    <s v="0055007"/>
    <s v="0055"/>
    <s v="LUNARDELLI I"/>
    <s v="007"/>
    <n v="13.04"/>
    <s v="RF03"/>
    <x v="1"/>
    <s v="Juliano Aparecido"/>
    <s v="BRACELL"/>
    <s v="Savannah Subsolagem Propria"/>
    <s v="SAV1"/>
    <x v="1"/>
  </r>
  <r>
    <s v="0055008"/>
    <s v="0055"/>
    <s v="LUNARDELLI I"/>
    <s v="008"/>
    <n v="10.8"/>
    <s v="RF03"/>
    <x v="1"/>
    <s v="Juliano Aparecido"/>
    <s v="BRACELL"/>
    <s v="Savannah Subsolagem Propria"/>
    <s v="SAV1"/>
    <x v="1"/>
  </r>
  <r>
    <s v="0055009"/>
    <s v="0055"/>
    <s v="LUNARDELLI I"/>
    <s v="009"/>
    <n v="6.51"/>
    <s v="RF03"/>
    <x v="1"/>
    <s v="Juliano Aparecido"/>
    <s v="BRACELL"/>
    <s v="Savannah Subsolagem Propria"/>
    <s v="SAV1"/>
    <x v="1"/>
  </r>
  <r>
    <s v="0055016"/>
    <s v="0055"/>
    <s v="LUNARDELLI I"/>
    <s v="016"/>
    <n v="5.83"/>
    <s v="RF03"/>
    <x v="1"/>
    <s v="Juliano Aparecido"/>
    <s v="BRACELL"/>
    <s v="Savannah Subsolagem Propria"/>
    <s v="SAV1"/>
    <x v="1"/>
  </r>
  <r>
    <s v="0055017"/>
    <s v="0055"/>
    <s v="LUNARDELLI I"/>
    <s v="017"/>
    <n v="0.92"/>
    <s v="RF03"/>
    <x v="1"/>
    <s v="Juliano Aparecido"/>
    <s v="BRACELL"/>
    <s v="Savannah Subsolagem Propria"/>
    <s v="SAV1"/>
    <x v="1"/>
  </r>
  <r>
    <s v="0055021"/>
    <s v="0055"/>
    <s v="LUNARDELLI I"/>
    <s v="021"/>
    <n v="5.81"/>
    <s v="RF03"/>
    <x v="1"/>
    <s v="Juliano Aparecido"/>
    <s v="BRACELL"/>
    <s v="Savannah Subsolagem Propria"/>
    <s v="SAV1"/>
    <x v="1"/>
  </r>
  <r>
    <s v="0055022"/>
    <s v="0055"/>
    <s v="LUNARDELLI I"/>
    <s v="022"/>
    <n v="7.82"/>
    <s v="RF03"/>
    <x v="1"/>
    <s v="Juliano Aparecido"/>
    <s v="BRACELL"/>
    <s v="Savannah Subsolagem Propria"/>
    <s v="SAV1"/>
    <x v="1"/>
  </r>
  <r>
    <s v="0055028"/>
    <s v="0055"/>
    <s v="LUNARDELLI I"/>
    <s v="028"/>
    <n v="22.91"/>
    <s v="RF03"/>
    <x v="1"/>
    <s v="Juliano Aparecido"/>
    <s v="BRACELL"/>
    <s v="Savannah Subsolagem Propria"/>
    <s v="SAV1"/>
    <x v="1"/>
  </r>
  <r>
    <s v="0055030"/>
    <s v="0055"/>
    <s v="LUNARDELLI I"/>
    <s v="030"/>
    <n v="15.79"/>
    <s v="RF03"/>
    <x v="1"/>
    <s v="Juliano Aparecido"/>
    <s v="BRACELL"/>
    <s v="Savannah Subsolagem Propria"/>
    <s v="SAV1"/>
    <x v="1"/>
  </r>
  <r>
    <s v="0055031"/>
    <s v="0055"/>
    <s v="LUNARDELLI I"/>
    <s v="031"/>
    <n v="10.75"/>
    <s v="RF03"/>
    <x v="1"/>
    <s v="Juliano Aparecido"/>
    <s v="BRACELL"/>
    <s v="Savannah Subsolagem Propria"/>
    <s v="SAV1"/>
    <x v="1"/>
  </r>
  <r>
    <s v="0055032"/>
    <s v="0055"/>
    <s v="LUNARDELLI I"/>
    <s v="032"/>
    <n v="6.47"/>
    <s v="RF03"/>
    <x v="1"/>
    <s v="Juliano Aparecido"/>
    <s v="BRACELL"/>
    <s v="Savannah Subsolagem Propria"/>
    <s v="SAV1"/>
    <x v="1"/>
  </r>
  <r>
    <s v="0055033"/>
    <s v="0055"/>
    <s v="LUNARDELLI I"/>
    <s v="033"/>
    <n v="8.39"/>
    <s v="RF03"/>
    <x v="1"/>
    <s v="Juliano Aparecido"/>
    <s v="BRACELL"/>
    <s v="Savannah Subsolagem Propria"/>
    <s v="SAV1"/>
    <x v="1"/>
  </r>
  <r>
    <s v="0055053"/>
    <s v="0055"/>
    <s v="LUNARDELLI I"/>
    <s v="053"/>
    <n v="0.85"/>
    <s v="RF03"/>
    <x v="1"/>
    <s v="Juliano Aparecido"/>
    <s v="BRACELL"/>
    <s v="Savannah Subsolagem Propria"/>
    <s v="SAV1"/>
    <x v="1"/>
  </r>
  <r>
    <s v="0068048"/>
    <s v="0068"/>
    <s v="LUNARDELLI II"/>
    <s v="048"/>
    <n v="23.88"/>
    <s v="RF03"/>
    <x v="1"/>
    <s v="Juliano Aparecido"/>
    <s v="BRACELL"/>
    <s v="Savannah Subsolagem Propria"/>
    <s v="SAV1"/>
    <x v="1"/>
  </r>
  <r>
    <s v="0068049"/>
    <s v="0068"/>
    <s v="LUNARDELLI II"/>
    <s v="049"/>
    <n v="16.62"/>
    <s v="RF03"/>
    <x v="1"/>
    <s v="Juliano Aparecido"/>
    <s v="BRACELL"/>
    <s v="Savannah Subsolagem Propria"/>
    <s v="SAV1"/>
    <x v="1"/>
  </r>
  <r>
    <s v="0068050"/>
    <s v="0068"/>
    <s v="LUNARDELLI II"/>
    <s v="050"/>
    <n v="8.42"/>
    <s v="RF03"/>
    <x v="1"/>
    <s v="Juliano Aparecido"/>
    <s v="BRACELL"/>
    <s v="Savannah Subsolagem Propria"/>
    <s v="SAV1"/>
    <x v="1"/>
  </r>
  <r>
    <s v="0068051"/>
    <s v="0068"/>
    <s v="LUNARDELLI II"/>
    <s v="051"/>
    <n v="8.15"/>
    <s v="RF03"/>
    <x v="1"/>
    <s v="Juliano Aparecido"/>
    <s v="BRACELL"/>
    <s v="Savannah Subsolagem Propria"/>
    <s v="SAV1"/>
    <x v="1"/>
  </r>
  <r>
    <s v="0068052"/>
    <s v="0068"/>
    <s v="LUNARDELLI II"/>
    <s v="052"/>
    <n v="3.12"/>
    <s v="RF03"/>
    <x v="1"/>
    <s v="Juliano Aparecido"/>
    <s v="BRACELL"/>
    <s v="Savannah Subsolagem Propria"/>
    <s v="SAV1"/>
    <x v="1"/>
  </r>
  <r>
    <s v="0068053"/>
    <s v="0068"/>
    <s v="LUNARDELLI II"/>
    <s v="053"/>
    <n v="17.21"/>
    <s v="RF03"/>
    <x v="1"/>
    <s v="Juliano Aparecido"/>
    <s v="BRACELL"/>
    <s v="Savannah Subsolagem Propria"/>
    <s v="SAV1"/>
    <x v="1"/>
  </r>
  <r>
    <s v="0068054"/>
    <s v="0068"/>
    <s v="LUNARDELLI II"/>
    <s v="054"/>
    <n v="13.39"/>
    <s v="RF03"/>
    <x v="1"/>
    <s v="Juliano Aparecido"/>
    <s v="BRACELL"/>
    <s v="Savannah Subsolagem Propria"/>
    <s v="SAV1"/>
    <x v="1"/>
  </r>
  <r>
    <s v="0068056"/>
    <s v="0068"/>
    <s v="LUNARDELLI II"/>
    <s v="056"/>
    <n v="0.28000000000000003"/>
    <s v="RF03"/>
    <x v="1"/>
    <s v="Juliano Aparecido"/>
    <s v="BRACELL"/>
    <s v="Savannah Subsolagem Propria"/>
    <s v="SAV1"/>
    <x v="1"/>
  </r>
  <r>
    <s v="0068057"/>
    <s v="0068"/>
    <s v="LUNARDELLI II"/>
    <s v="057"/>
    <n v="0.02"/>
    <s v="RF03"/>
    <x v="1"/>
    <s v="Juliano Aparecido"/>
    <s v="BRACELL"/>
    <s v="Savannah Subsolagem Propria"/>
    <s v="SAV1"/>
    <x v="1"/>
  </r>
  <r>
    <s v="0030016"/>
    <s v="0030"/>
    <s v="SOSSEGO II"/>
    <s v="016"/>
    <n v="12.41"/>
    <s v="RF03"/>
    <x v="0"/>
    <s v="Juliano Aparecido"/>
    <s v="BRACELL"/>
    <s v="Savannah Subsolagem Propria"/>
    <s v="SAV2"/>
    <x v="0"/>
  </r>
  <r>
    <s v="0030017"/>
    <s v="0030"/>
    <s v="SOSSEGO II"/>
    <s v="017"/>
    <n v="5.15"/>
    <s v="RF03"/>
    <x v="0"/>
    <s v="Juliano Aparecido"/>
    <s v="BRACELL"/>
    <s v="Savannah Subsolagem Propria"/>
    <s v="SAV2"/>
    <x v="0"/>
  </r>
  <r>
    <s v="0030019"/>
    <s v="0030"/>
    <s v="SOSSEGO II"/>
    <s v="019"/>
    <n v="16.079999999999998"/>
    <s v="RF03"/>
    <x v="0"/>
    <s v="Juliano Aparecido"/>
    <s v="BRACELL"/>
    <s v="Savannah Subsolagem Propria"/>
    <s v="SAV2"/>
    <x v="0"/>
  </r>
  <r>
    <s v="0030020"/>
    <s v="0030"/>
    <s v="SOSSEGO II"/>
    <s v="020"/>
    <n v="22.62"/>
    <s v="RF03"/>
    <x v="0"/>
    <s v="Juliano Aparecido"/>
    <s v="BRACELL"/>
    <s v="Savannah Subsolagem Propria"/>
    <s v="SAV2"/>
    <x v="0"/>
  </r>
  <r>
    <s v="0030021"/>
    <s v="0030"/>
    <s v="SOSSEGO II"/>
    <s v="021"/>
    <n v="27.77"/>
    <s v="RF03"/>
    <x v="0"/>
    <s v="Juliano Aparecido"/>
    <s v="BRACELL"/>
    <s v="Savannah Subsolagem Propria"/>
    <s v="SAV2"/>
    <x v="0"/>
  </r>
  <r>
    <s v="0030022"/>
    <s v="0030"/>
    <s v="SOSSEGO II"/>
    <s v="022"/>
    <n v="9.68"/>
    <s v="RF03"/>
    <x v="0"/>
    <s v="Juliano Aparecido"/>
    <s v="BRACELL"/>
    <s v="Savannah Subsolagem Propria"/>
    <s v="SAV2"/>
    <x v="0"/>
  </r>
  <r>
    <s v="0030024"/>
    <s v="0030"/>
    <s v="SOSSEGO II"/>
    <s v="024"/>
    <n v="49.57"/>
    <s v="RF03"/>
    <x v="0"/>
    <s v="Juliano Aparecido"/>
    <s v="BRACELL"/>
    <s v="Savannah Subsolagem Propria"/>
    <s v="SAV2"/>
    <x v="0"/>
  </r>
  <r>
    <s v="0030025"/>
    <s v="0030"/>
    <s v="SOSSEGO II"/>
    <s v="025"/>
    <n v="3.03"/>
    <s v="RF03"/>
    <x v="0"/>
    <s v="Juliano Aparecido"/>
    <s v="BRACELL"/>
    <s v="Savannah Subsolagem Propria"/>
    <s v="SAV2"/>
    <x v="0"/>
  </r>
  <r>
    <s v="0030026"/>
    <s v="0030"/>
    <s v="SOSSEGO II"/>
    <s v="026"/>
    <n v="2.13"/>
    <s v="RF03"/>
    <x v="0"/>
    <s v="Juliano Aparecido"/>
    <s v="BRACELL"/>
    <s v="Savannah Subsolagem Propria"/>
    <s v="SAV2"/>
    <x v="0"/>
  </r>
  <r>
    <s v="0030100"/>
    <s v="0030"/>
    <s v="SOSSEGO II"/>
    <s v="100"/>
    <n v="0.98"/>
    <s v="RF03"/>
    <x v="0"/>
    <s v="Juliano Aparecido"/>
    <s v="BRACELL"/>
    <s v="Savannah Subsolagem Propria"/>
    <s v="SAV2"/>
    <x v="0"/>
  </r>
  <r>
    <s v="0481001"/>
    <s v="0481"/>
    <s v="PRIMAVERA II - ITATINGA"/>
    <s v="001"/>
    <n v="11.23"/>
    <s v="RF03"/>
    <x v="2"/>
    <s v="Juliano Aparecido"/>
    <s v="BRACELL"/>
    <s v="Savannah Subsolagem Propria"/>
    <s v="SAV2"/>
    <x v="0"/>
  </r>
  <r>
    <s v="0481002"/>
    <s v="0481"/>
    <s v="PRIMAVERA II - ITATINGA"/>
    <s v="002"/>
    <n v="10.78"/>
    <s v="RF03"/>
    <x v="2"/>
    <s v="Juliano Aparecido"/>
    <s v="BRACELL"/>
    <s v="Savannah Subsolagem Propria"/>
    <s v="SAV2"/>
    <x v="0"/>
  </r>
  <r>
    <s v="0481004"/>
    <s v="0481"/>
    <s v="PRIMAVERA II - ITATINGA"/>
    <s v="004"/>
    <n v="7.67"/>
    <s v="RF03"/>
    <x v="2"/>
    <s v="Juliano Aparecido"/>
    <s v="BRACELL"/>
    <s v="Savannah Subsolagem Propria"/>
    <s v="SAV2"/>
    <x v="0"/>
  </r>
  <r>
    <s v="0481009"/>
    <s v="0481"/>
    <s v="PRIMAVERA II - ITATINGA"/>
    <s v="009"/>
    <n v="18.87"/>
    <s v="RF03"/>
    <x v="2"/>
    <s v="Juliano Aparecido"/>
    <s v="BRACELL"/>
    <s v="Savannah Subsolagem Propria"/>
    <s v="SAV2"/>
    <x v="0"/>
  </r>
  <r>
    <s v="0481010"/>
    <s v="0481"/>
    <s v="PRIMAVERA II - ITATINGA"/>
    <s v="010"/>
    <n v="20.079999999999998"/>
    <s v="RF03"/>
    <x v="2"/>
    <s v="Juliano Aparecido"/>
    <s v="BRACELL"/>
    <s v="Savannah Subsolagem Propria"/>
    <s v="SAV2"/>
    <x v="0"/>
  </r>
  <r>
    <s v="0481011"/>
    <s v="0481"/>
    <s v="PRIMAVERA II - ITATINGA"/>
    <s v="011"/>
    <n v="23.2"/>
    <s v="RF03"/>
    <x v="2"/>
    <s v="Juliano Aparecido"/>
    <s v="BRACELL"/>
    <s v="Savannah Subsolagem Propria"/>
    <s v="SAV2"/>
    <x v="0"/>
  </r>
  <r>
    <s v="0481012"/>
    <s v="0481"/>
    <s v="PRIMAVERA II - ITATINGA"/>
    <s v="012"/>
    <n v="13.65"/>
    <s v="RF03"/>
    <x v="2"/>
    <s v="Juliano Aparecido"/>
    <s v="BRACELL"/>
    <s v="Savannah Subsolagem Propria"/>
    <s v="SAV2"/>
    <x v="0"/>
  </r>
  <r>
    <s v="0481013"/>
    <s v="0481"/>
    <s v="PRIMAVERA II - ITATINGA"/>
    <s v="013"/>
    <n v="17.34"/>
    <s v="RF03"/>
    <x v="2"/>
    <s v="Juliano Aparecido"/>
    <s v="BRACELL"/>
    <s v="Savannah Subsolagem Propria"/>
    <s v="SAV2"/>
    <x v="0"/>
  </r>
  <r>
    <s v="0481014"/>
    <s v="0481"/>
    <s v="PRIMAVERA II - ITATINGA"/>
    <s v="014"/>
    <n v="18.100000000000001"/>
    <s v="RF03"/>
    <x v="2"/>
    <s v="Juliano Aparecido"/>
    <s v="BRACELL"/>
    <s v="Savannah Subsolagem Propria"/>
    <s v="SAV2"/>
    <x v="0"/>
  </r>
  <r>
    <s v="0481015"/>
    <s v="0481"/>
    <s v="PRIMAVERA II - ITATINGA"/>
    <s v="015"/>
    <n v="27.6"/>
    <s v="RF03"/>
    <x v="2"/>
    <s v="Juliano Aparecido"/>
    <s v="BRACELL"/>
    <s v="Savannah Subsolagem Propria"/>
    <s v="SAV2"/>
    <x v="0"/>
  </r>
  <r>
    <s v="0481016"/>
    <s v="0481"/>
    <s v="PRIMAVERA II - ITATINGA"/>
    <s v="016"/>
    <n v="21.77"/>
    <s v="RF03"/>
    <x v="2"/>
    <s v="Juliano Aparecido"/>
    <s v="BRACELL"/>
    <s v="Savannah Subsolagem Propria"/>
    <s v="SAV2"/>
    <x v="0"/>
  </r>
  <r>
    <s v="0481017"/>
    <s v="0481"/>
    <s v="PRIMAVERA II - ITATINGA"/>
    <s v="017"/>
    <n v="29.34"/>
    <s v="RF03"/>
    <x v="2"/>
    <s v="Juliano Aparecido"/>
    <s v="BRACELL"/>
    <s v="Savannah Subsolagem Propria"/>
    <s v="SAV2"/>
    <x v="0"/>
  </r>
  <r>
    <s v="0481018"/>
    <s v="0481"/>
    <s v="PRIMAVERA II - ITATINGA"/>
    <s v="018"/>
    <n v="24"/>
    <s v="RF03"/>
    <x v="2"/>
    <s v="Juliano Aparecido"/>
    <s v="BRACELL"/>
    <s v="Savannah Subsolagem Propria"/>
    <s v="SAV2"/>
    <x v="0"/>
  </r>
  <r>
    <s v="0481019"/>
    <s v="0481"/>
    <s v="PRIMAVERA II - ITATINGA"/>
    <s v="019"/>
    <n v="27.49"/>
    <s v="RF03"/>
    <x v="2"/>
    <s v="Juliano Aparecido"/>
    <s v="BRACELL"/>
    <s v="Savannah Subsolagem Propria"/>
    <s v="SAV2"/>
    <x v="0"/>
  </r>
  <r>
    <s v="0047028"/>
    <s v="0047"/>
    <s v="GLOBO"/>
    <s v="028"/>
    <n v="1.69"/>
    <s v="RF03"/>
    <x v="3"/>
    <s v="Juliano Aparecido"/>
    <s v="BRACELL"/>
    <s v="Savannah Subsolagem Propria"/>
    <s v="SAV2"/>
    <x v="0"/>
  </r>
  <r>
    <s v="2079024"/>
    <s v="2079"/>
    <s v="GLOBO I"/>
    <s v="024"/>
    <n v="7.9779999999999998"/>
    <s v="RF03"/>
    <x v="3"/>
    <s v="Juliano Aparecido"/>
    <s v="BRACELL"/>
    <s v="Savannah Subsolagem Propria"/>
    <s v="SAV2"/>
    <x v="0"/>
  </r>
  <r>
    <s v="2079045"/>
    <s v="2079"/>
    <s v="GLOBO I"/>
    <s v="045"/>
    <n v="24.2"/>
    <s v="RF03"/>
    <x v="3"/>
    <s v="Juliano Aparecido"/>
    <s v="BRACELL"/>
    <s v="Savannah Subsolagem Propria"/>
    <s v="SAV2"/>
    <x v="0"/>
  </r>
  <r>
    <s v="2079046"/>
    <s v="2079"/>
    <s v="GLOBO I"/>
    <s v="046"/>
    <n v="31.06"/>
    <s v="RF03"/>
    <x v="3"/>
    <s v="Juliano Aparecido"/>
    <s v="BRACELL"/>
    <s v="Savannah Subsolagem Propria"/>
    <s v="SAV2"/>
    <x v="0"/>
  </r>
  <r>
    <s v="2079047"/>
    <s v="2079"/>
    <s v="GLOBO I"/>
    <s v="047"/>
    <n v="10.83"/>
    <s v="RF03"/>
    <x v="3"/>
    <s v="Juliano Aparecido"/>
    <s v="BRACELL"/>
    <s v="Savannah Subsolagem Propria"/>
    <s v="SAV2"/>
    <x v="0"/>
  </r>
  <r>
    <s v="2079048"/>
    <s v="2079"/>
    <s v="GLOBO I"/>
    <s v="048"/>
    <n v="23.58"/>
    <s v="RF03"/>
    <x v="3"/>
    <s v="Juliano Aparecido"/>
    <s v="BRACELL"/>
    <s v="Savannah Subsolagem Propria"/>
    <s v="SAV2"/>
    <x v="0"/>
  </r>
  <r>
    <s v="2079049"/>
    <s v="2079"/>
    <s v="GLOBO I"/>
    <s v="049"/>
    <n v="38.61"/>
    <s v="RF03"/>
    <x v="3"/>
    <s v="Juliano Aparecido"/>
    <s v="BRACELL"/>
    <s v="Savannah Subsolagem Propria"/>
    <s v="SAV2"/>
    <x v="0"/>
  </r>
  <r>
    <s v="2079050"/>
    <s v="2079"/>
    <s v="GLOBO I"/>
    <s v="050"/>
    <n v="24.14"/>
    <s v="RF03"/>
    <x v="3"/>
    <s v="Juliano Aparecido"/>
    <s v="BRACELL"/>
    <s v="Savannah Subsolagem Propria"/>
    <s v="SAV2"/>
    <x v="0"/>
  </r>
  <r>
    <s v="2079052"/>
    <s v="2079"/>
    <s v="GLOBO I"/>
    <s v="052"/>
    <n v="21.56"/>
    <s v="RF03"/>
    <x v="3"/>
    <s v="Juliano Aparecido"/>
    <s v="BRACELL"/>
    <s v="Savannah Subsolagem Propria"/>
    <s v="SAV2"/>
    <x v="0"/>
  </r>
  <r>
    <s v="2079053"/>
    <s v="2079"/>
    <s v="GLOBO I"/>
    <s v="053"/>
    <n v="15.15"/>
    <s v="RF03"/>
    <x v="3"/>
    <s v="Juliano Aparecido"/>
    <s v="BRACELL"/>
    <s v="Savannah Subsolagem Propria"/>
    <s v="SAV2"/>
    <x v="0"/>
  </r>
  <r>
    <s v="2079054"/>
    <s v="2079"/>
    <s v="GLOBO I"/>
    <s v="054"/>
    <n v="22.3"/>
    <s v="RF03"/>
    <x v="3"/>
    <s v="Juliano Aparecido"/>
    <s v="BRACELL"/>
    <s v="Savannah Subsolagem Propria"/>
    <s v="SAV2"/>
    <x v="0"/>
  </r>
  <r>
    <s v="2079056"/>
    <s v="2079"/>
    <s v="GLOBO I"/>
    <s v="056"/>
    <n v="22.95"/>
    <s v="RF03"/>
    <x v="3"/>
    <s v="Juliano Aparecido"/>
    <s v="BRACELL"/>
    <s v="Savannah Subsolagem Propria"/>
    <s v="SAV2"/>
    <x v="0"/>
  </r>
  <r>
    <s v="2435003"/>
    <s v="2435"/>
    <s v="SÃO MARCELO II - GLEBA B"/>
    <s v="003"/>
    <n v="15.07"/>
    <s v="RF03"/>
    <x v="3"/>
    <s v="Juliano Aparecido"/>
    <s v="BRACELL"/>
    <s v="Savannah Subsolagem Propria"/>
    <s v="SAV2"/>
    <x v="1"/>
  </r>
  <r>
    <s v="2435004"/>
    <s v="2435"/>
    <s v="SÃO MARCELO II - GLEBA B"/>
    <s v="004"/>
    <n v="33.03"/>
    <s v="RF03"/>
    <x v="3"/>
    <s v="Juliano Aparecido"/>
    <s v="BRACELL"/>
    <s v="Savannah Subsolagem Propria"/>
    <s v="SAV2"/>
    <x v="1"/>
  </r>
  <r>
    <s v="2435005"/>
    <s v="2435"/>
    <s v="SÃO MARCELO II - GLEBA B"/>
    <s v="005"/>
    <n v="48.51"/>
    <s v="RF03"/>
    <x v="3"/>
    <s v="Juliano Aparecido"/>
    <s v="BRACELL"/>
    <s v="Savannah Subsolagem Propria"/>
    <s v="SAV2"/>
    <x v="1"/>
  </r>
  <r>
    <s v="2435006"/>
    <s v="2435"/>
    <s v="SÃO MARCELO II - GLEBA B"/>
    <s v="006"/>
    <n v="45.99"/>
    <s v="RF03"/>
    <x v="3"/>
    <s v="Juliano Aparecido"/>
    <s v="BRACELL"/>
    <s v="Savannah Subsolagem Propria"/>
    <s v="SAV2"/>
    <x v="1"/>
  </r>
  <r>
    <s v="2433001"/>
    <s v="2433"/>
    <s v="SANTA RITA IV"/>
    <s v="001"/>
    <n v="23.81"/>
    <s v="RF03"/>
    <x v="3"/>
    <s v="Juliano Aparecido"/>
    <s v="BRACELL"/>
    <s v="Savannah Subsolagem Propria"/>
    <s v="SAV2"/>
    <x v="1"/>
  </r>
  <r>
    <s v="2081112"/>
    <s v="2081"/>
    <s v="FLECHA AZUL"/>
    <s v="112"/>
    <n v="17.96"/>
    <s v="RF03"/>
    <x v="2"/>
    <s v="Juliano Aparecido"/>
    <s v="BRACELL"/>
    <s v="Savannah Subsolagem Propria"/>
    <s v="SAV2"/>
    <x v="1"/>
  </r>
  <r>
    <s v="2081114"/>
    <s v="2081"/>
    <s v="FLECHA AZUL"/>
    <s v="114"/>
    <n v="43.74"/>
    <s v="RF03"/>
    <x v="2"/>
    <s v="Juliano Aparecido"/>
    <s v="BRACELL"/>
    <s v="Savannah Subsolagem Propria"/>
    <s v="SAV2"/>
    <x v="1"/>
  </r>
  <r>
    <s v="2081011"/>
    <s v="2081"/>
    <s v="FLECHA AZUL"/>
    <s v="011"/>
    <n v="78.849999999999994"/>
    <s v="RF03"/>
    <x v="2"/>
    <s v="Juliano Aparecido"/>
    <s v="BRACELL"/>
    <s v="Savannah Subsolagem Propria"/>
    <s v="SAV2"/>
    <x v="1"/>
  </r>
  <r>
    <s v="2081070"/>
    <s v="2081"/>
    <s v="FLECHA AZUL"/>
    <s v="070"/>
    <m/>
    <s v="RF03"/>
    <x v="2"/>
    <s v="Juliano Aparecido"/>
    <s v="BRACELL"/>
    <s v="Savannah Subsolagem Propria"/>
    <s v="SAV2"/>
    <x v="1"/>
  </r>
  <r>
    <s v="0420003"/>
    <s v="0420"/>
    <s v="OITO PONTAS"/>
    <s v="003"/>
    <n v="14.29"/>
    <s v="RF03"/>
    <x v="2"/>
    <s v="Juliano Aparecido"/>
    <s v="BRACELL"/>
    <s v="Savannah Subsolagem Propria"/>
    <s v="SAV2"/>
    <x v="1"/>
  </r>
  <r>
    <s v="0420004"/>
    <s v="0420"/>
    <s v="OITO PONTAS"/>
    <s v="004"/>
    <n v="10.220000000000001"/>
    <s v="RF03"/>
    <x v="2"/>
    <s v="Juliano Aparecido"/>
    <s v="BRACELL"/>
    <s v="Savannah Subsolagem Propria"/>
    <s v="SAV2"/>
    <x v="1"/>
  </r>
  <r>
    <s v="0420005"/>
    <s v="0420"/>
    <s v="OITO PONTAS"/>
    <s v="005"/>
    <n v="11.92"/>
    <s v="RF03"/>
    <x v="2"/>
    <s v="Juliano Aparecido"/>
    <s v="BRACELL"/>
    <s v="Savannah Subsolagem Propria"/>
    <s v="SAV2"/>
    <x v="1"/>
  </r>
  <r>
    <s v="0420006"/>
    <s v="0420"/>
    <s v="OITO PONTAS"/>
    <s v="006"/>
    <n v="9.75"/>
    <s v="RF03"/>
    <x v="2"/>
    <s v="Juliano Aparecido"/>
    <s v="BRACELL"/>
    <s v="Savannah Subsolagem Propria"/>
    <s v="SAV2"/>
    <x v="1"/>
  </r>
  <r>
    <s v="0420013"/>
    <s v="0420"/>
    <s v="OITO PONTAS"/>
    <s v="013"/>
    <n v="8.73"/>
    <s v="RF03"/>
    <x v="2"/>
    <s v="Juliano Aparecido"/>
    <s v="BRACELL"/>
    <s v="Savannah Subsolagem Propria"/>
    <s v="SAV2"/>
    <x v="1"/>
  </r>
  <r>
    <s v="0420016"/>
    <s v="0420"/>
    <s v="OITO PONTAS"/>
    <s v="016"/>
    <n v="8.91"/>
    <s v="RF03"/>
    <x v="2"/>
    <s v="Juliano Aparecido"/>
    <s v="BRACELL"/>
    <s v="Savannah Subsolagem Propria"/>
    <s v="SAV2"/>
    <x v="1"/>
  </r>
  <r>
    <s v="0420019"/>
    <s v="0420"/>
    <s v="OITO PONTAS"/>
    <s v="019"/>
    <n v="4.8"/>
    <s v="RF03"/>
    <x v="2"/>
    <s v="Juliano Aparecido"/>
    <s v="BRACELL"/>
    <s v="Savannah Subsolagem Propria"/>
    <s v="SAV2"/>
    <x v="1"/>
  </r>
  <r>
    <m/>
    <m/>
    <m/>
    <m/>
    <m/>
    <m/>
    <x v="4"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s v="0457001"/>
    <s v="0457"/>
    <s v="JAMAICA II - PIRAJUÍ"/>
    <s v="001"/>
    <n v="7.12"/>
    <s v="RF03"/>
    <x v="0"/>
    <s v="Richard Santos"/>
    <s v="SERV LIMPA TRILHO PROPRIO"/>
    <s v="BRACELL"/>
  </r>
  <r>
    <s v="0457002"/>
    <s v="0457"/>
    <s v="JAMAICA II - PIRAJUÍ"/>
    <s v="002"/>
    <n v="20.51"/>
    <s v="RF03"/>
    <x v="0"/>
    <s v="Richard Santos"/>
    <s v="SERV LIMPA TRILHO PROPRIO"/>
    <s v="BRACELL"/>
  </r>
  <r>
    <s v="0457003"/>
    <s v="0457"/>
    <s v="JAMAICA II - PIRAJUÍ"/>
    <s v="003"/>
    <n v="24.07"/>
    <s v="RF03"/>
    <x v="0"/>
    <s v="Richard Santos"/>
    <s v="SERV LIMPA TRILHO PROPRIO"/>
    <s v="BRACELL"/>
  </r>
  <r>
    <s v="0457004"/>
    <s v="0457"/>
    <s v="JAMAICA II - PIRAJUÍ"/>
    <s v="004"/>
    <n v="47.6"/>
    <s v="RF03"/>
    <x v="0"/>
    <s v="Richard Santos"/>
    <s v="SERV LIMPA TRILHO PROPRIO"/>
    <s v="BRACELL"/>
  </r>
  <r>
    <s v="0457005"/>
    <s v="0457"/>
    <s v="JAMAICA II - PIRAJUÍ"/>
    <s v="005"/>
    <n v="54.71"/>
    <s v="RF03"/>
    <x v="0"/>
    <s v="Richard Santos"/>
    <s v="SERV LIMPA TRILHO PROPRIO"/>
    <s v="BRACELL"/>
  </r>
  <r>
    <s v="0457007"/>
    <s v="0457"/>
    <s v="JAMAICA II - PIRAJUÍ"/>
    <s v="007"/>
    <n v="29.8"/>
    <s v="RF03"/>
    <x v="0"/>
    <s v="Richard Santos"/>
    <s v="SERV LIMPA TRILHO PROPRIO"/>
    <s v="BRACELL"/>
  </r>
  <r>
    <s v="0457008"/>
    <s v="0457"/>
    <s v="JAMAICA II - PIRAJUÍ"/>
    <s v="008"/>
    <n v="34.869999999999997"/>
    <s v="RF03"/>
    <x v="0"/>
    <s v="Richard Santos"/>
    <s v="SERV LIMPA TRILHO PROPRIO"/>
    <s v="BRACELL"/>
  </r>
  <r>
    <s v="0457009"/>
    <s v="0457"/>
    <s v="JAMAICA II - PIRAJUÍ"/>
    <s v="009"/>
    <n v="38.35"/>
    <s v="RF03"/>
    <x v="0"/>
    <s v="Richard Santos"/>
    <s v="SERV LIMPA TRILHO PROPRIO"/>
    <s v="BRACELL"/>
  </r>
  <r>
    <s v="0438001"/>
    <s v="0438"/>
    <s v="BOA VISTA VIII - ITAQUERÊ"/>
    <s v="001"/>
    <n v="25.8"/>
    <s v="RF03"/>
    <x v="1"/>
    <s v="Richard Santos"/>
    <s v="SERV LIMPA TRILHO PROPRIO"/>
    <s v="BRACELL"/>
  </r>
  <r>
    <s v="0438002"/>
    <s v="0438"/>
    <s v="BOA VISTA VIII - ITAQUERÊ"/>
    <s v="002"/>
    <n v="18.649999999999999"/>
    <s v="RF03"/>
    <x v="1"/>
    <s v="Richard Santos"/>
    <s v="SERV LIMPA TRILHO PROPRIO"/>
    <s v="BRACELL"/>
  </r>
  <r>
    <s v="0438003"/>
    <s v="0438"/>
    <s v="BOA VISTA VIII - ITAQUERÊ"/>
    <s v="003"/>
    <n v="42.4"/>
    <s v="RF03"/>
    <x v="1"/>
    <s v="Richard Santos"/>
    <s v="SERV LIMPA TRILHO PROPRIO"/>
    <s v="BRACELL"/>
  </r>
  <r>
    <s v="0438004"/>
    <s v="0438"/>
    <s v="BOA VISTA VIII - ITAQUERÊ"/>
    <s v="004"/>
    <n v="27.37"/>
    <s v="RF03"/>
    <x v="1"/>
    <s v="Richard Santos"/>
    <s v="SERV LIMPA TRILHO PROPRIO"/>
    <s v="BRACELL"/>
  </r>
  <r>
    <s v="0438005"/>
    <s v="0438"/>
    <s v="BOA VISTA VIII - ITAQUERÊ"/>
    <s v="005"/>
    <n v="29.11"/>
    <s v="RF03"/>
    <x v="1"/>
    <s v="Richard Santos"/>
    <s v="SERV LIMPA TRILHO PROPRIO"/>
    <s v="BRACELL"/>
  </r>
  <r>
    <s v="0438006"/>
    <s v="0438"/>
    <s v="BOA VISTA VIII - ITAQUERÊ"/>
    <s v="006"/>
    <n v="21.82"/>
    <s v="RF03"/>
    <x v="1"/>
    <s v="Richard Santos"/>
    <s v="SERV LIMPA TRILHO PROPRIO"/>
    <s v="BRACELL"/>
  </r>
  <r>
    <s v="0438007"/>
    <s v="0438"/>
    <s v="BOA VISTA VIII - ITAQUERÊ"/>
    <s v="007"/>
    <n v="77.67"/>
    <s v="RF03"/>
    <x v="1"/>
    <s v="Richard Santos"/>
    <s v="SERV LIMPA TRILHO PROPRIO"/>
    <s v="BRACELL"/>
  </r>
  <r>
    <s v="0438009"/>
    <s v="0438"/>
    <s v="BOA VISTA VIII - ITAQUERÊ"/>
    <s v="009"/>
    <n v="24.58"/>
    <s v="RF03"/>
    <x v="1"/>
    <s v="Richard Santos"/>
    <s v="SERV LIMPA TRILHO PROPRIO"/>
    <s v="BRACELL"/>
  </r>
  <r>
    <s v="0438010"/>
    <s v="0438"/>
    <s v="BOA VISTA VIII - ITAQUERÊ"/>
    <s v="010"/>
    <n v="13.16"/>
    <s v="RF03"/>
    <x v="1"/>
    <s v="Richard Santos"/>
    <s v="SERV LIMPA TRILHO PROPRIO"/>
    <s v="BRACELL"/>
  </r>
  <r>
    <s v="0438011"/>
    <s v="0438"/>
    <s v="BOA VISTA VIII - ITAQUERÊ"/>
    <s v="011"/>
    <n v="27.28"/>
    <s v="RF03"/>
    <x v="1"/>
    <s v="Richard Santos"/>
    <s v="SERV LIMPA TRILHO PROPRIO"/>
    <s v="BRACELL"/>
  </r>
  <r>
    <s v="0438012"/>
    <s v="0438"/>
    <s v="BOA VISTA VIII - ITAQUERÊ"/>
    <s v="012"/>
    <n v="41.67"/>
    <s v="RF03"/>
    <x v="1"/>
    <s v="Richard Santos"/>
    <s v="SERV LIMPA TRILHO PROPRIO"/>
    <s v="BRACELL"/>
  </r>
  <r>
    <s v="0352001"/>
    <s v="0352"/>
    <s v="JAMAICA"/>
    <s v="001"/>
    <m/>
    <s v="RF03"/>
    <x v="2"/>
    <s v="Richard Santos"/>
    <s v="SERV LIMPA TRILHO PROPRIO"/>
    <s v="BRACELL"/>
  </r>
  <r>
    <s v="0352003"/>
    <s v="0352"/>
    <s v="JAMAICA"/>
    <s v="003"/>
    <n v="19.66"/>
    <s v="RF03"/>
    <x v="2"/>
    <s v="Richard Santos"/>
    <s v="SERV LIMPA TRILHO PROPRIO"/>
    <s v="BRACELL"/>
  </r>
  <r>
    <s v="0352008"/>
    <s v="0352"/>
    <s v="JAMAICA"/>
    <s v="008"/>
    <m/>
    <s v="RF03"/>
    <x v="2"/>
    <s v="Richard Santos"/>
    <s v="SERV LIMPA TRILHO PROPRIO"/>
    <s v="BRACELL"/>
  </r>
  <r>
    <s v="0352009"/>
    <s v="0352"/>
    <s v="JAMAICA"/>
    <s v="009"/>
    <m/>
    <s v="RF03"/>
    <x v="2"/>
    <s v="Richard Santos"/>
    <s v="SERV LIMPA TRILHO PROPRIO"/>
    <s v="BRACELL"/>
  </r>
  <r>
    <s v="0352010"/>
    <s v="0352"/>
    <s v="JAMAICA"/>
    <s v="010"/>
    <n v="21.46"/>
    <s v="RF03"/>
    <x v="2"/>
    <s v="Richard Santos"/>
    <s v="SERV LIMPA TRILHO PROPRIO"/>
    <s v="BRACELL"/>
  </r>
  <r>
    <s v="0352011"/>
    <s v="0352"/>
    <s v="JAMAICA"/>
    <s v="011"/>
    <n v="26.97"/>
    <s v="RF03"/>
    <x v="2"/>
    <s v="Richard Santos"/>
    <s v="SERV LIMPA TRILHO PROPRIO"/>
    <s v="BRACELL"/>
  </r>
  <r>
    <s v="0352012"/>
    <s v="0352"/>
    <s v="JAMAICA"/>
    <s v="012"/>
    <n v="30.68"/>
    <s v="RF03"/>
    <x v="2"/>
    <s v="Richard Santos"/>
    <s v="SERV LIMPA TRILHO PROPRIO"/>
    <s v="BRACELL"/>
  </r>
  <r>
    <s v="0352013"/>
    <s v="0352"/>
    <s v="JAMAICA"/>
    <s v="013"/>
    <n v="17.079999999999998"/>
    <s v="RF03"/>
    <x v="2"/>
    <s v="Richard Santos"/>
    <s v="SERV LIMPA TRILHO PROPRIO"/>
    <s v="BRACELL"/>
  </r>
  <r>
    <s v="0352014"/>
    <s v="0352"/>
    <s v="JAMAICA"/>
    <s v="014"/>
    <n v="33.44"/>
    <s v="RF03"/>
    <x v="2"/>
    <s v="Richard Santos"/>
    <s v="SERV LIMPA TRILHO PROPRIO"/>
    <s v="BRACELL"/>
  </r>
  <r>
    <s v="0352015"/>
    <s v="0352"/>
    <s v="JAMAICA"/>
    <s v="015"/>
    <n v="2.61"/>
    <s v="RF03"/>
    <x v="2"/>
    <s v="Richard Santos"/>
    <s v="SERV LIMPA TRILHO PROPRIO"/>
    <s v="BRACELL"/>
  </r>
  <r>
    <s v="0352019"/>
    <s v="0352"/>
    <s v="JAMAICA"/>
    <s v="019"/>
    <n v="11.49"/>
    <s v="RF03"/>
    <x v="2"/>
    <s v="Richard Santos"/>
    <s v="SERV LIMPA TRILHO PROPRIO"/>
    <s v="BRACELL"/>
  </r>
  <r>
    <m/>
    <m/>
    <m/>
    <m/>
    <m/>
    <m/>
    <x v="3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s v="0460"/>
    <s v="BOA VISTA IX - PIRAJUÍ"/>
    <s v="006"/>
    <n v="17"/>
    <s v="RF03"/>
    <x v="0"/>
    <s v="Claudemir Medeiros"/>
    <s v="SERV REBAIXAMENTO TOCO"/>
    <s v="JM"/>
    <x v="0"/>
  </r>
  <r>
    <s v="0515"/>
    <s v="SÃO SEBASTIÃO DO BELMONT"/>
    <m/>
    <n v="24"/>
    <s v="RF03"/>
    <x v="0"/>
    <s v="Claudemir Medeiros"/>
    <s v="SERV REBAIXAMENTO TOCO"/>
    <s v="JM"/>
    <x v="0"/>
  </r>
  <r>
    <s v="0315"/>
    <s v="MIRANI"/>
    <m/>
    <n v="51"/>
    <s v="RF03"/>
    <x v="0"/>
    <s v="Claudemir Medeiros"/>
    <s v="SERV REBAIXAMENTO TOCO"/>
    <s v="JM"/>
    <x v="1"/>
  </r>
  <r>
    <n v="2435"/>
    <s v="SÃO MARCELO II - GLEBA B"/>
    <m/>
    <n v="32"/>
    <s v="RF03"/>
    <x v="1"/>
    <s v="Claudemir Medeiros"/>
    <s v="SERV REBAIXAMENTO TOCO"/>
    <s v="PORTEX 1"/>
    <x v="0"/>
  </r>
  <r>
    <s v="0177"/>
    <s v="SÃO PEDRO"/>
    <m/>
    <n v="40"/>
    <s v="RF03"/>
    <x v="0"/>
    <s v="Claudemir Medeiros"/>
    <s v="SERV REBAIXAMENTO TOCO"/>
    <s v="PORTEX 1"/>
    <x v="1"/>
  </r>
  <r>
    <s v="0515"/>
    <s v="SÃO SEBASTIÃO DO BELMONT"/>
    <m/>
    <n v="32"/>
    <s v="RF03"/>
    <x v="0"/>
    <s v="Claudemir Medeiros"/>
    <s v="SERV REBAIXAMENTO TOCO"/>
    <s v="PORTEX 2"/>
    <x v="0"/>
  </r>
  <r>
    <s v="0396"/>
    <s v="JOSÉ ALVARO"/>
    <m/>
    <n v="5"/>
    <s v="RF03"/>
    <x v="2"/>
    <s v="Claudemir Medeiros"/>
    <s v="SERV REBAIXAMENTO TOCO"/>
    <s v="PORTEX 2"/>
    <x v="0"/>
  </r>
  <r>
    <s v="0283"/>
    <s v="SANTA SILVIA"/>
    <m/>
    <n v="24"/>
    <s v="RF03"/>
    <x v="2"/>
    <s v="Claudemir Medeiros"/>
    <s v="SERV REBAIXAMENTO TOCO"/>
    <s v="PORTEX 2"/>
    <x v="1"/>
  </r>
  <r>
    <m/>
    <m/>
    <m/>
    <m/>
    <m/>
    <x v="3"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">
  <r>
    <s v="0476001"/>
    <s v="0476"/>
    <s v="JEQUITIBÁ"/>
    <s v="001"/>
    <n v="45.09"/>
    <s v="RF03"/>
    <x v="0"/>
    <s v="Juliano Aparecido"/>
    <s v="BRACELL"/>
    <x v="0"/>
    <s v="APS 1"/>
    <s v="13-24-13"/>
    <s v="350"/>
  </r>
  <r>
    <s v="0476002"/>
    <s v="0476"/>
    <s v="JEQUITIBÁ"/>
    <s v="002"/>
    <n v="34.200000000000003"/>
    <s v="RF03"/>
    <x v="0"/>
    <s v="Juliano Aparecido"/>
    <s v="BRACELL"/>
    <x v="0"/>
    <s v="APS 1"/>
    <s v="13-24-13"/>
    <s v="350"/>
  </r>
  <r>
    <s v="0480007"/>
    <s v="0480"/>
    <s v="PITANGUEIRAS"/>
    <s v="007"/>
    <n v="21.35"/>
    <s v="RF03"/>
    <x v="0"/>
    <s v="Juliano Aparecido"/>
    <s v="BRACELL"/>
    <x v="0"/>
    <s v="APS 1"/>
    <s v="13-24-13"/>
    <n v="300"/>
  </r>
  <r>
    <s v="0480009"/>
    <s v="0480"/>
    <s v="PITANGUEIRAS"/>
    <s v="009"/>
    <n v="15.65"/>
    <s v="RF03"/>
    <x v="0"/>
    <s v="Juliano Aparecido"/>
    <s v="BRACELL"/>
    <x v="0"/>
    <s v="APS 1"/>
    <s v="13-24-13"/>
    <s v="350"/>
  </r>
  <r>
    <s v="0480010"/>
    <s v="0480"/>
    <s v="PITANGUEIRAS"/>
    <s v="010"/>
    <n v="33.520000000000003"/>
    <s v="RF03"/>
    <x v="0"/>
    <s v="Juliano Aparecido"/>
    <s v="BRACELL"/>
    <x v="0"/>
    <s v="APS 1"/>
    <s v="13-24-13"/>
    <n v="340"/>
  </r>
  <r>
    <s v="0480011"/>
    <s v="0480"/>
    <s v="PITANGUEIRAS"/>
    <s v="011"/>
    <n v="32.369999999999997"/>
    <s v="RF03"/>
    <x v="0"/>
    <s v="Juliano Aparecido"/>
    <s v="BRACELL"/>
    <x v="0"/>
    <s v="APS 1"/>
    <s v="13-24-13"/>
    <s v="350"/>
  </r>
  <r>
    <s v="0480012"/>
    <s v="0480"/>
    <s v="PITANGUEIRAS"/>
    <s v="012"/>
    <n v="44.64"/>
    <s v="RF03"/>
    <x v="0"/>
    <s v="Juliano Aparecido"/>
    <s v="BRACELL"/>
    <x v="0"/>
    <s v="APS 1"/>
    <s v="13-24-13"/>
    <s v="350"/>
  </r>
  <r>
    <s v="0480015"/>
    <s v="0480"/>
    <s v="PITANGUEIRAS"/>
    <s v="015"/>
    <n v="27.19"/>
    <s v="RF03"/>
    <x v="0"/>
    <s v="Juliano Aparecido"/>
    <s v="BRACELL"/>
    <x v="0"/>
    <s v="APS 1"/>
    <s v="13-24-13"/>
    <s v="300"/>
  </r>
  <r>
    <s v="0480018"/>
    <s v="0480"/>
    <s v="PITANGUEIRAS"/>
    <s v="018"/>
    <n v="32.159999999999997"/>
    <s v="RF03"/>
    <x v="0"/>
    <s v="Juliano Aparecido"/>
    <s v="BRACELL"/>
    <x v="0"/>
    <s v="APS 1"/>
    <s v="13-24-13"/>
    <s v="300"/>
  </r>
  <r>
    <s v="0480019"/>
    <s v="0480"/>
    <s v="PITANGUEIRAS"/>
    <s v="019"/>
    <n v="27.97"/>
    <s v="RF03"/>
    <x v="0"/>
    <s v="Juliano Aparecido"/>
    <s v="BRACELL"/>
    <x v="0"/>
    <s v="APS 1"/>
    <s v="13-24-13"/>
    <s v="350"/>
  </r>
  <r>
    <s v="0481001"/>
    <s v="0481"/>
    <s v="PRIMAVERA II - ITATINGA"/>
    <s v="001"/>
    <n v="11.23"/>
    <s v="RF03"/>
    <x v="0"/>
    <s v="Juliano Aparecido"/>
    <s v="BRACELL"/>
    <x v="0"/>
    <s v="APS 1"/>
    <s v="13-24-13"/>
    <s v="300"/>
  </r>
  <r>
    <s v="0481002"/>
    <s v="0481"/>
    <s v="PRIMAVERA II - ITATINGA"/>
    <s v="002"/>
    <n v="10.78"/>
    <s v="RF03"/>
    <x v="0"/>
    <s v="Juliano Aparecido"/>
    <s v="BRACELL"/>
    <x v="0"/>
    <s v="APS 1"/>
    <s v="13-24-13"/>
    <s v="300"/>
  </r>
  <r>
    <s v="0481004"/>
    <s v="0481"/>
    <s v="PRIMAVERA II - ITATINGA"/>
    <s v="004"/>
    <n v="7.67"/>
    <s v="RF03"/>
    <x v="0"/>
    <s v="Juliano Aparecido"/>
    <s v="BRACELL"/>
    <x v="0"/>
    <s v="APS 1"/>
    <s v="13-24-13"/>
    <s v="300"/>
  </r>
  <r>
    <s v="0481009"/>
    <s v="0481"/>
    <s v="PRIMAVERA II - ITATINGA"/>
    <s v="009"/>
    <n v="18.87"/>
    <s v="RF03"/>
    <x v="0"/>
    <s v="Juliano Aparecido"/>
    <s v="BRACELL"/>
    <x v="0"/>
    <s v="APS 1"/>
    <s v="13-24-13"/>
    <s v="300"/>
  </r>
  <r>
    <s v="0481010"/>
    <s v="0481"/>
    <s v="PRIMAVERA II - ITATINGA"/>
    <s v="010"/>
    <n v="20.079999999999998"/>
    <s v="RF03"/>
    <x v="0"/>
    <s v="Juliano Aparecido"/>
    <s v="BRACELL"/>
    <x v="0"/>
    <s v="APS 1"/>
    <s v="13-24-13"/>
    <s v="300"/>
  </r>
  <r>
    <s v="0481011"/>
    <s v="0481"/>
    <s v="PRIMAVERA II - ITATINGA"/>
    <s v="011"/>
    <n v="23.2"/>
    <s v="RF03"/>
    <x v="0"/>
    <s v="Juliano Aparecido"/>
    <s v="BRACELL"/>
    <x v="0"/>
    <s v="APS 1"/>
    <s v="13-24-13"/>
    <s v="300"/>
  </r>
  <r>
    <s v="0481012"/>
    <s v="0481"/>
    <s v="PRIMAVERA II - ITATINGA"/>
    <s v="012"/>
    <n v="13.65"/>
    <s v="RF03"/>
    <x v="0"/>
    <s v="Juliano Aparecido"/>
    <s v="BRACELL"/>
    <x v="0"/>
    <s v="APS 1"/>
    <s v="13-24-13"/>
    <s v="300"/>
  </r>
  <r>
    <s v="0481013"/>
    <s v="0481"/>
    <s v="PRIMAVERA II - ITATINGA"/>
    <s v="013"/>
    <n v="17.34"/>
    <s v="RF03"/>
    <x v="0"/>
    <s v="Juliano Aparecido"/>
    <s v="BRACELL"/>
    <x v="0"/>
    <s v="APS 1"/>
    <s v="13-24-13"/>
    <s v="300"/>
  </r>
  <r>
    <s v="0481014"/>
    <s v="0481"/>
    <s v="PRIMAVERA II - ITATINGA"/>
    <s v="014"/>
    <n v="18.100000000000001"/>
    <s v="RF03"/>
    <x v="0"/>
    <s v="Juliano Aparecido"/>
    <s v="BRACELL"/>
    <x v="0"/>
    <s v="APS 1"/>
    <s v="13-24-13"/>
    <s v="300"/>
  </r>
  <r>
    <s v="0481015"/>
    <s v="0481"/>
    <s v="PRIMAVERA II - ITATINGA"/>
    <s v="015"/>
    <n v="27.6"/>
    <s v="RF03"/>
    <x v="0"/>
    <s v="Juliano Aparecido"/>
    <s v="BRACELL"/>
    <x v="0"/>
    <s v="APS 1"/>
    <s v="13-24-13"/>
    <s v="300"/>
  </r>
  <r>
    <s v="0481016"/>
    <s v="0481"/>
    <s v="PRIMAVERA II - ITATINGA"/>
    <s v="016"/>
    <n v="21.77"/>
    <s v="RF03"/>
    <x v="0"/>
    <s v="Juliano Aparecido"/>
    <s v="BRACELL"/>
    <x v="0"/>
    <s v="APS 1"/>
    <s v="13-24-13"/>
    <s v="350"/>
  </r>
  <r>
    <s v="0481017"/>
    <s v="0481"/>
    <s v="PRIMAVERA II - ITATINGA"/>
    <s v="017"/>
    <n v="29.34"/>
    <s v="RF03"/>
    <x v="0"/>
    <s v="Juliano Aparecido"/>
    <s v="BRACELL"/>
    <x v="0"/>
    <s v="APS 1"/>
    <s v="13-24-13"/>
    <s v="300"/>
  </r>
  <r>
    <s v="0481018"/>
    <s v="0481"/>
    <s v="PRIMAVERA II - ITATINGA"/>
    <s v="018"/>
    <n v="24"/>
    <s v="RF03"/>
    <x v="0"/>
    <s v="Juliano Aparecido"/>
    <s v="BRACELL"/>
    <x v="0"/>
    <s v="APS 1"/>
    <s v="13-24-13"/>
    <s v="300"/>
  </r>
  <r>
    <s v="0481019"/>
    <s v="0481"/>
    <s v="PRIMAVERA II - ITATINGA"/>
    <s v="019"/>
    <n v="27.49"/>
    <s v="RF03"/>
    <x v="0"/>
    <s v="Juliano Aparecido"/>
    <s v="BRACELL"/>
    <x v="0"/>
    <s v="APS 1"/>
    <s v="13-24-13"/>
    <s v="300"/>
  </r>
  <r>
    <s v="0047028"/>
    <s v="0047"/>
    <s v="GLOBO"/>
    <s v="028"/>
    <n v="1.69"/>
    <s v="RF03"/>
    <x v="1"/>
    <s v="Juliano Aparecido"/>
    <s v="BRACELL"/>
    <x v="0"/>
    <s v="APS 1"/>
    <s v="13-24-13"/>
    <s v="400"/>
  </r>
  <r>
    <s v="2079045"/>
    <s v="2079"/>
    <s v="GLOBO I"/>
    <s v="045"/>
    <n v="24.2"/>
    <s v="RF03"/>
    <x v="1"/>
    <s v="Juliano Aparecido"/>
    <s v="BRACELL"/>
    <x v="0"/>
    <s v="APS 1"/>
    <s v="13-24-13"/>
    <n v="300"/>
  </r>
  <r>
    <s v="2079046"/>
    <s v="2079"/>
    <s v="GLOBO I"/>
    <s v="046"/>
    <n v="31.06"/>
    <s v="RF03"/>
    <x v="1"/>
    <s v="Juliano Aparecido"/>
    <s v="BRACELL"/>
    <x v="0"/>
    <s v="APS 1"/>
    <s v="13-24-13"/>
    <s v="350"/>
  </r>
  <r>
    <s v="2079047"/>
    <s v="2079"/>
    <s v="GLOBO I"/>
    <s v="047"/>
    <n v="10.83"/>
    <s v="RF03"/>
    <x v="1"/>
    <s v="Juliano Aparecido"/>
    <s v="BRACELL"/>
    <x v="0"/>
    <s v="APS 1"/>
    <s v="13-24-13"/>
    <s v="350"/>
  </r>
  <r>
    <s v="2079048"/>
    <s v="2079"/>
    <s v="GLOBO I"/>
    <s v="048"/>
    <n v="23.58"/>
    <s v="RF03"/>
    <x v="1"/>
    <s v="Juliano Aparecido"/>
    <s v="BRACELL"/>
    <x v="0"/>
    <s v="APS 1"/>
    <s v="13-24-13"/>
    <s v="350"/>
  </r>
  <r>
    <s v="2079049"/>
    <s v="2079"/>
    <s v="GLOBO I"/>
    <s v="049"/>
    <n v="38.61"/>
    <s v="RF03"/>
    <x v="1"/>
    <s v="Juliano Aparecido"/>
    <s v="BRACELL"/>
    <x v="0"/>
    <s v="APS 1"/>
    <s v="13-24-13"/>
    <s v="350"/>
  </r>
  <r>
    <s v="2079050"/>
    <s v="2079"/>
    <s v="GLOBO I"/>
    <s v="050"/>
    <n v="24.14"/>
    <s v="RF03"/>
    <x v="1"/>
    <s v="Juliano Aparecido"/>
    <s v="BRACELL"/>
    <x v="0"/>
    <s v="APS 1"/>
    <s v="13-24-13"/>
    <s v="350"/>
  </r>
  <r>
    <s v="2079052"/>
    <s v="2079"/>
    <s v="GLOBO I"/>
    <s v="052"/>
    <n v="21.56"/>
    <s v="RF03"/>
    <x v="1"/>
    <s v="Juliano Aparecido"/>
    <s v="BRACELL"/>
    <x v="0"/>
    <s v="APS 1"/>
    <s v="13-24-13"/>
    <s v="350"/>
  </r>
  <r>
    <s v="2079053"/>
    <s v="2079"/>
    <s v="GLOBO I"/>
    <s v="053"/>
    <n v="15.15"/>
    <s v="RF03"/>
    <x v="1"/>
    <s v="Juliano Aparecido"/>
    <s v="BRACELL"/>
    <x v="0"/>
    <s v="APS 1"/>
    <s v="13-24-13"/>
    <s v="350"/>
  </r>
  <r>
    <s v="2079054"/>
    <s v="2079"/>
    <s v="GLOBO I"/>
    <s v="054"/>
    <n v="22.3"/>
    <s v="RF03"/>
    <x v="1"/>
    <s v="Juliano Aparecido"/>
    <s v="BRACELL"/>
    <x v="0"/>
    <s v="APS 1"/>
    <s v="13-24-13"/>
    <s v="350"/>
  </r>
  <r>
    <s v="2079056"/>
    <s v="2079"/>
    <s v="GLOBO I"/>
    <s v="056"/>
    <n v="22.95"/>
    <s v="RF03"/>
    <x v="1"/>
    <s v="Juliano Aparecido"/>
    <s v="BRACELL"/>
    <x v="0"/>
    <s v="APS 1"/>
    <s v="13-24-13"/>
    <s v="350"/>
  </r>
  <r>
    <s v="2081112"/>
    <s v="2081"/>
    <s v="FLECHA AZUL"/>
    <s v="112"/>
    <n v="17.96"/>
    <s v="RF03"/>
    <x v="0"/>
    <s v="Juliano Aparecido"/>
    <s v="BRACELL"/>
    <x v="0"/>
    <s v="APS 1"/>
    <s v="13-24-13"/>
    <n v="300"/>
  </r>
  <r>
    <s v="2081114"/>
    <s v="2081"/>
    <s v="FLECHA AZUL"/>
    <s v="114"/>
    <n v="43.74"/>
    <s v="RF03"/>
    <x v="0"/>
    <s v="Juliano Aparecido"/>
    <s v="BRACELL"/>
    <x v="0"/>
    <s v="APS 1"/>
    <s v="13-24-13"/>
    <n v="300"/>
  </r>
  <r>
    <s v="2081011"/>
    <s v="2081"/>
    <s v="FLECHA AZUL"/>
    <s v="011"/>
    <n v="78.849999999999994"/>
    <s v="RF03"/>
    <x v="0"/>
    <s v="Juliano Aparecido"/>
    <s v="BRACELL"/>
    <x v="0"/>
    <s v="APS 1"/>
    <s v="13-24-13"/>
    <n v="350"/>
  </r>
  <r>
    <s v="2081070"/>
    <s v="2081"/>
    <s v="FLECHA AZUL"/>
    <s v="070"/>
    <m/>
    <s v="RF03"/>
    <x v="0"/>
    <s v="Juliano Aparecido"/>
    <s v="BRACELL"/>
    <x v="0"/>
    <s v="APS 1"/>
    <s v="13-24-13"/>
    <n v="350"/>
  </r>
  <r>
    <s v="0137001"/>
    <s v="0137"/>
    <s v="BARRA GRANDE"/>
    <s v="001"/>
    <n v="21.89"/>
    <s v="RF03"/>
    <x v="2"/>
    <s v="Juliano Aparecido"/>
    <s v="BRACELL"/>
    <x v="0"/>
    <s v="APS 2"/>
    <s v="13-24-13"/>
    <n v="350"/>
  </r>
  <r>
    <s v="0137002"/>
    <s v="0137"/>
    <s v="BARRA GRANDE"/>
    <s v="002"/>
    <n v="14.92"/>
    <s v="RF03"/>
    <x v="2"/>
    <s v="Juliano Aparecido"/>
    <s v="BRACELL"/>
    <x v="0"/>
    <s v="APS 2"/>
    <s v="13-24-13"/>
    <n v="350"/>
  </r>
  <r>
    <s v="0137003"/>
    <s v="0137"/>
    <s v="BARRA GRANDE"/>
    <s v="003"/>
    <n v="17.23"/>
    <s v="RF03"/>
    <x v="2"/>
    <s v="Juliano Aparecido"/>
    <s v="BRACELL"/>
    <x v="0"/>
    <s v="APS 2"/>
    <s v="13-24-13"/>
    <n v="350"/>
  </r>
  <r>
    <s v="0137004"/>
    <s v="0137"/>
    <s v="BARRA GRANDE"/>
    <s v="004"/>
    <n v="24.09"/>
    <s v="RF03"/>
    <x v="2"/>
    <s v="Juliano Aparecido"/>
    <s v="BRACELL"/>
    <x v="0"/>
    <s v="APS 2"/>
    <s v="13-24-13"/>
    <n v="350"/>
  </r>
  <r>
    <s v="0137005"/>
    <s v="0137"/>
    <s v="BARRA GRANDE"/>
    <s v="005"/>
    <n v="34.97"/>
    <s v="RF03"/>
    <x v="2"/>
    <s v="Juliano Aparecido"/>
    <s v="BRACELL"/>
    <x v="0"/>
    <s v="APS 2"/>
    <s v="13-24-13"/>
    <n v="350"/>
  </r>
  <r>
    <s v="0137006"/>
    <s v="0137"/>
    <s v="BARRA GRANDE"/>
    <s v="006"/>
    <n v="6.77"/>
    <s v="RF03"/>
    <x v="2"/>
    <s v="Juliano Aparecido"/>
    <s v="BRACELL"/>
    <x v="0"/>
    <s v="APS 2"/>
    <s v="13-24-13"/>
    <n v="350"/>
  </r>
  <r>
    <s v="0137007"/>
    <s v="0137"/>
    <s v="BARRA GRANDE"/>
    <s v="007"/>
    <n v="3.79"/>
    <s v="RF03"/>
    <x v="2"/>
    <s v="Juliano Aparecido"/>
    <s v="BRACELL"/>
    <x v="0"/>
    <s v="APS 2"/>
    <s v="13-24-13"/>
    <n v="350"/>
  </r>
  <r>
    <s v="0137008"/>
    <s v="0137"/>
    <s v="BARRA GRANDE"/>
    <s v="008"/>
    <n v="13.05"/>
    <s v="RF03"/>
    <x v="2"/>
    <s v="Juliano Aparecido"/>
    <s v="BRACELL"/>
    <x v="0"/>
    <s v="APS 2"/>
    <s v="13-24-13"/>
    <n v="350"/>
  </r>
  <r>
    <s v="0137009"/>
    <s v="0137"/>
    <s v="BARRA GRANDE"/>
    <s v="009"/>
    <n v="2.64"/>
    <s v="RF03"/>
    <x v="2"/>
    <s v="Juliano Aparecido"/>
    <s v="BRACELL"/>
    <x v="0"/>
    <s v="APS 2"/>
    <s v="13-24-13"/>
    <n v="300"/>
  </r>
  <r>
    <s v="0137010"/>
    <s v="0137"/>
    <s v="BARRA GRANDE"/>
    <s v="010"/>
    <n v="22.99"/>
    <s v="RF03"/>
    <x v="2"/>
    <s v="Juliano Aparecido"/>
    <s v="BRACELL"/>
    <x v="0"/>
    <s v="APS 2"/>
    <s v="13-24-13"/>
    <n v="300"/>
  </r>
  <r>
    <s v="0137011"/>
    <s v="0137"/>
    <s v="BARRA GRANDE"/>
    <s v="011"/>
    <n v="18.48"/>
    <s v="RF03"/>
    <x v="2"/>
    <s v="Juliano Aparecido"/>
    <s v="BRACELL"/>
    <x v="0"/>
    <s v="APS 2"/>
    <s v="13-24-13"/>
    <n v="300"/>
  </r>
  <r>
    <s v="0137012"/>
    <s v="0137"/>
    <s v="BARRA GRANDE"/>
    <s v="012"/>
    <n v="10.57"/>
    <s v="RF03"/>
    <x v="2"/>
    <s v="Juliano Aparecido"/>
    <s v="BRACELL"/>
    <x v="0"/>
    <s v="APS 2"/>
    <s v="13-24-13"/>
    <n v="350"/>
  </r>
  <r>
    <s v="0137013"/>
    <s v="0137"/>
    <s v="BARRA GRANDE"/>
    <s v="013"/>
    <n v="20.5"/>
    <s v="RF03"/>
    <x v="2"/>
    <s v="Juliano Aparecido"/>
    <s v="BRACELL"/>
    <x v="0"/>
    <s v="APS 2"/>
    <s v="13-24-13"/>
    <n v="350"/>
  </r>
  <r>
    <s v="0137014"/>
    <s v="0137"/>
    <s v="BARRA GRANDE"/>
    <s v="014"/>
    <n v="23.94"/>
    <s v="RF03"/>
    <x v="2"/>
    <s v="Juliano Aparecido"/>
    <s v="BRACELL"/>
    <x v="0"/>
    <s v="APS 2"/>
    <s v="13-24-13"/>
    <n v="300"/>
  </r>
  <r>
    <s v="0142001"/>
    <s v="0142"/>
    <s v="CACHOEIRINHA"/>
    <s v="001"/>
    <n v="13.9"/>
    <s v="RF03"/>
    <x v="2"/>
    <s v="Juliano Aparecido"/>
    <s v="BRACELL"/>
    <x v="0"/>
    <s v="APS 2"/>
    <s v="13-24-13"/>
    <n v="350"/>
  </r>
  <r>
    <s v="0142002"/>
    <s v="0142"/>
    <s v="CACHOEIRINHA"/>
    <s v="002"/>
    <n v="7.95"/>
    <s v="RF03"/>
    <x v="2"/>
    <s v="Juliano Aparecido"/>
    <s v="BRACELL"/>
    <x v="0"/>
    <s v="APS 2"/>
    <s v="13-24-13"/>
    <n v="350"/>
  </r>
  <r>
    <s v="0666001"/>
    <s v="0666"/>
    <s v="TAKANO"/>
    <s v="001"/>
    <n v="16.04"/>
    <s v="RF03"/>
    <x v="2"/>
    <s v="Juliano Aparecido"/>
    <s v="BRACELL"/>
    <x v="0"/>
    <s v="APS 2"/>
    <s v="13-24-13"/>
    <n v="350"/>
  </r>
  <r>
    <s v="0666002"/>
    <s v="0666"/>
    <s v="TAKANO"/>
    <s v="002"/>
    <n v="29.49"/>
    <s v="RF03"/>
    <x v="2"/>
    <s v="Juliano Aparecido"/>
    <s v="BRACELL"/>
    <x v="0"/>
    <s v="APS 2"/>
    <s v="13-24-13"/>
    <n v="350"/>
  </r>
  <r>
    <s v="0011020"/>
    <s v="0011"/>
    <s v="RECREIO"/>
    <s v="020"/>
    <n v="11.71"/>
    <s v="RF03"/>
    <x v="2"/>
    <s v="Juliano Aparecido"/>
    <s v="BRACELL"/>
    <x v="0"/>
    <s v="APS 2"/>
    <s v="13-24-13"/>
    <n v="350"/>
  </r>
  <r>
    <s v="0011026"/>
    <s v="0011"/>
    <s v="RECREIO"/>
    <s v="026"/>
    <n v="5.18"/>
    <s v="RF03"/>
    <x v="2"/>
    <s v="Juliano Aparecido"/>
    <s v="BRACELL"/>
    <x v="0"/>
    <s v="APS 2"/>
    <s v="13-24-13"/>
    <n v="350"/>
  </r>
  <r>
    <s v="0011029"/>
    <s v="0011"/>
    <s v="RECREIO"/>
    <s v="029"/>
    <n v="6.29"/>
    <s v="RF03"/>
    <x v="2"/>
    <s v="Juliano Aparecido"/>
    <s v="BRACELL"/>
    <x v="0"/>
    <s v="APS 2"/>
    <s v="13-24-13"/>
    <n v="350"/>
  </r>
  <r>
    <s v="0011032"/>
    <s v="0011"/>
    <s v="RECREIO"/>
    <s v="032"/>
    <n v="16.07"/>
    <s v="RF03"/>
    <x v="2"/>
    <s v="Juliano Aparecido"/>
    <s v="BRACELL"/>
    <x v="0"/>
    <s v="APS 2"/>
    <s v="13-24-13"/>
    <n v="350"/>
  </r>
  <r>
    <s v="0011033"/>
    <s v="0011"/>
    <s v="RECREIO"/>
    <s v="033"/>
    <n v="20.260000000000002"/>
    <s v="RF03"/>
    <x v="2"/>
    <s v="Juliano Aparecido"/>
    <s v="BRACELL"/>
    <x v="0"/>
    <s v="APS 2"/>
    <s v="13-24-13"/>
    <n v="350"/>
  </r>
  <r>
    <s v="0011038"/>
    <s v="0011"/>
    <s v="RECREIO"/>
    <s v="038"/>
    <n v="18.52"/>
    <s v="RF03"/>
    <x v="2"/>
    <s v="Juliano Aparecido"/>
    <s v="BRACELL"/>
    <x v="0"/>
    <s v="APS 2"/>
    <s v="13-24-13"/>
    <n v="350"/>
  </r>
  <r>
    <s v="0011039"/>
    <s v="0011"/>
    <s v="RECREIO"/>
    <s v="039"/>
    <n v="11.77"/>
    <s v="RF03"/>
    <x v="2"/>
    <s v="Juliano Aparecido"/>
    <s v="BRACELL"/>
    <x v="0"/>
    <s v="APS 2"/>
    <s v="13-24-13"/>
    <n v="350"/>
  </r>
  <r>
    <s v="0011041"/>
    <s v="0011"/>
    <s v="RECREIO"/>
    <s v="041"/>
    <n v="1.04"/>
    <s v="RF03"/>
    <x v="2"/>
    <s v="Juliano Aparecido"/>
    <s v="BRACELL"/>
    <x v="0"/>
    <s v="APS 2"/>
    <s v="13-24-13"/>
    <n v="350"/>
  </r>
  <r>
    <s v="0011043"/>
    <s v="0011"/>
    <s v="RECREIO"/>
    <s v="043"/>
    <n v="1.68"/>
    <s v="RF03"/>
    <x v="2"/>
    <s v="Juliano Aparecido"/>
    <s v="BRACELL"/>
    <x v="0"/>
    <s v="APS 2"/>
    <s v="13-24-13"/>
    <n v="350"/>
  </r>
  <r>
    <s v="0671001"/>
    <s v="0671"/>
    <s v="SANTA ROSA V"/>
    <s v="001"/>
    <n v="12.59"/>
    <s v="RF03"/>
    <x v="2"/>
    <s v="Juliano Aparecido"/>
    <s v="BRACELL"/>
    <x v="0"/>
    <s v="APS 2"/>
    <s v="13-24-13"/>
    <n v="300"/>
  </r>
  <r>
    <s v="0671002"/>
    <s v="0671"/>
    <s v="SANTA ROSA V"/>
    <s v="002"/>
    <n v="3.66"/>
    <s v="RF03"/>
    <x v="2"/>
    <s v="Juliano Aparecido"/>
    <s v="BRACELL"/>
    <x v="0"/>
    <s v="APS 2"/>
    <s v="13-24-13"/>
    <n v="300"/>
  </r>
  <r>
    <s v="0671003"/>
    <s v="0671"/>
    <s v="SANTA ROSA V"/>
    <s v="003"/>
    <n v="7.58"/>
    <s v="RF03"/>
    <x v="2"/>
    <s v="Juliano Aparecido"/>
    <s v="BRACELL"/>
    <x v="0"/>
    <s v="APS 2"/>
    <s v="13-24-13"/>
    <n v="300"/>
  </r>
  <r>
    <s v="0671004"/>
    <s v="0671"/>
    <s v="SANTA ROSA V"/>
    <s v="004"/>
    <n v="5.84"/>
    <s v="RF03"/>
    <x v="2"/>
    <s v="Juliano Aparecido"/>
    <s v="BRACELL"/>
    <x v="0"/>
    <s v="APS 2"/>
    <s v="13-24-13"/>
    <n v="300"/>
  </r>
  <r>
    <s v="0671005"/>
    <s v="0671"/>
    <s v="SANTA ROSA V"/>
    <s v="005"/>
    <n v="16.010000000000002"/>
    <s v="RF03"/>
    <x v="2"/>
    <s v="Juliano Aparecido"/>
    <s v="BRACELL"/>
    <x v="0"/>
    <s v="APS 2"/>
    <s v="13-24-13"/>
    <n v="300"/>
  </r>
  <r>
    <s v="0671006"/>
    <s v="0671"/>
    <s v="SANTA ROSA V"/>
    <s v="006"/>
    <n v="10.95"/>
    <s v="RF03"/>
    <x v="2"/>
    <s v="Juliano Aparecido"/>
    <s v="BRACELL"/>
    <x v="0"/>
    <s v="APS 2"/>
    <s v="13-24-13"/>
    <n v="300"/>
  </r>
  <r>
    <s v="0671007"/>
    <s v="0671"/>
    <s v="SANTA ROSA V"/>
    <s v="007"/>
    <n v="8.94"/>
    <s v="RF03"/>
    <x v="2"/>
    <s v="Juliano Aparecido"/>
    <s v="BRACELL"/>
    <x v="0"/>
    <s v="APS 2"/>
    <s v="13-24-13"/>
    <n v="300"/>
  </r>
  <r>
    <s v="0671008"/>
    <s v="0671"/>
    <s v="SANTA ROSA V"/>
    <s v="008"/>
    <n v="27.61"/>
    <s v="RF03"/>
    <x v="2"/>
    <s v="Juliano Aparecido"/>
    <s v="BRACELL"/>
    <x v="0"/>
    <s v="APS 2"/>
    <s v="13-24-13"/>
    <n v="300"/>
  </r>
  <r>
    <s v="0671009"/>
    <s v="0671"/>
    <s v="SANTA ROSA V"/>
    <s v="009"/>
    <n v="29.53"/>
    <s v="RF03"/>
    <x v="2"/>
    <s v="Juliano Aparecido"/>
    <s v="BRACELL"/>
    <x v="0"/>
    <s v="APS 2"/>
    <s v="13-24-13"/>
    <n v="400"/>
  </r>
  <r>
    <s v="0671010"/>
    <s v="0671"/>
    <s v="SANTA ROSA V"/>
    <s v="010"/>
    <n v="29.07"/>
    <s v="RF03"/>
    <x v="2"/>
    <s v="Juliano Aparecido"/>
    <s v="BRACELL"/>
    <x v="0"/>
    <s v="APS 2"/>
    <s v="13-24-13"/>
    <n v="300"/>
  </r>
  <r>
    <s v="0671011"/>
    <s v="0671"/>
    <s v="SANTA ROSA V"/>
    <s v="011"/>
    <n v="17.88"/>
    <s v="RF03"/>
    <x v="2"/>
    <s v="Juliano Aparecido"/>
    <s v="BRACELL"/>
    <x v="0"/>
    <s v="APS 2"/>
    <s v="13-24-13"/>
    <n v="300"/>
  </r>
  <r>
    <s v="0671012"/>
    <s v="0671"/>
    <s v="SANTA ROSA V"/>
    <s v="012"/>
    <n v="15.38"/>
    <s v="RF03"/>
    <x v="2"/>
    <s v="Juliano Aparecido"/>
    <s v="BRACELL"/>
    <x v="0"/>
    <s v="APS 2"/>
    <s v="13-24-13"/>
    <n v="300"/>
  </r>
  <r>
    <s v="0671013"/>
    <s v="0671"/>
    <s v="SANTA ROSA V"/>
    <s v="013"/>
    <n v="9.7200000000000006"/>
    <s v="RF03"/>
    <x v="2"/>
    <s v="Juliano Aparecido"/>
    <s v="BRACELL"/>
    <x v="0"/>
    <s v="APS 2"/>
    <s v="13-24-13"/>
    <n v="300"/>
  </r>
  <r>
    <s v="0671014"/>
    <s v="0671"/>
    <s v="SANTA ROSA V"/>
    <s v="014"/>
    <n v="0.73"/>
    <s v="RF03"/>
    <x v="2"/>
    <s v="Juliano Aparecido"/>
    <s v="BRACELL"/>
    <x v="0"/>
    <s v="APS 2"/>
    <s v="13-24-13"/>
    <n v="300"/>
  </r>
  <r>
    <s v="0671015"/>
    <s v="0671"/>
    <s v="SANTA ROSA V"/>
    <s v="015"/>
    <n v="22.62"/>
    <s v="RF03"/>
    <x v="2"/>
    <s v="Juliano Aparecido"/>
    <s v="BRACELL"/>
    <x v="0"/>
    <s v="APS 2"/>
    <s v="13-24-13"/>
    <n v="300"/>
  </r>
  <r>
    <s v="0671016"/>
    <s v="0671"/>
    <s v="SANTA ROSA V"/>
    <s v="016"/>
    <n v="24.69"/>
    <s v="RF03"/>
    <x v="2"/>
    <s v="Juliano Aparecido"/>
    <s v="BRACELL"/>
    <x v="0"/>
    <s v="APS 2"/>
    <s v="13-24-13"/>
    <n v="300"/>
  </r>
  <r>
    <s v="0671017"/>
    <s v="0671"/>
    <s v="SANTA ROSA V"/>
    <s v="017"/>
    <n v="16.88"/>
    <s v="RF03"/>
    <x v="2"/>
    <s v="Juliano Aparecido"/>
    <s v="BRACELL"/>
    <x v="0"/>
    <s v="APS 2"/>
    <s v="13-24-13"/>
    <n v="350"/>
  </r>
  <r>
    <s v="0671018"/>
    <s v="0671"/>
    <s v="SANTA ROSA V"/>
    <s v="018"/>
    <n v="13.41"/>
    <s v="RF03"/>
    <x v="2"/>
    <s v="Juliano Aparecido"/>
    <s v="BRACELL"/>
    <x v="0"/>
    <s v="APS 2"/>
    <s v="13-24-13"/>
    <n v="300"/>
  </r>
  <r>
    <s v="0671313"/>
    <s v="0671"/>
    <s v="SANTA ROSA V"/>
    <s v="313"/>
    <n v="7.13"/>
    <s v="RF03"/>
    <x v="2"/>
    <s v="Juliano Aparecido"/>
    <s v="BRACELL"/>
    <x v="0"/>
    <s v="APS 2"/>
    <s v="13-24-13"/>
    <n v="340"/>
  </r>
  <r>
    <s v="0671314"/>
    <s v="0671"/>
    <s v="SANTA ROSA V"/>
    <s v="314"/>
    <n v="0.71"/>
    <s v="RF03"/>
    <x v="2"/>
    <s v="Juliano Aparecido"/>
    <s v="BRACELL"/>
    <x v="0"/>
    <s v="APS 2"/>
    <s v="13-24-13"/>
    <n v="340"/>
  </r>
  <r>
    <s v="0420003"/>
    <s v="0420"/>
    <s v="OITO PONTAS"/>
    <s v="003"/>
    <n v="14.29"/>
    <s v="RF03"/>
    <x v="0"/>
    <s v="Juliano Aparecido"/>
    <s v="BRACELL"/>
    <x v="0"/>
    <s v="APS 2"/>
    <s v="13-24-13"/>
    <s v="350"/>
  </r>
  <r>
    <s v="0420004"/>
    <s v="0420"/>
    <s v="OITO PONTAS"/>
    <s v="004"/>
    <n v="10.220000000000001"/>
    <s v="RF03"/>
    <x v="0"/>
    <s v="Juliano Aparecido"/>
    <s v="BRACELL"/>
    <x v="0"/>
    <s v="APS 2"/>
    <s v="13-24-13"/>
    <s v="300"/>
  </r>
  <r>
    <s v="0420005"/>
    <s v="0420"/>
    <s v="OITO PONTAS"/>
    <s v="005"/>
    <n v="11.92"/>
    <s v="RF03"/>
    <x v="0"/>
    <s v="Juliano Aparecido"/>
    <s v="BRACELL"/>
    <x v="0"/>
    <s v="APS 2"/>
    <s v="13-24-13"/>
    <s v="300"/>
  </r>
  <r>
    <s v="0420006"/>
    <s v="0420"/>
    <s v="OITO PONTAS"/>
    <s v="006"/>
    <n v="9.75"/>
    <s v="RF03"/>
    <x v="0"/>
    <s v="Juliano Aparecido"/>
    <s v="BRACELL"/>
    <x v="0"/>
    <s v="APS 2"/>
    <s v="13-24-13"/>
    <s v="300"/>
  </r>
  <r>
    <s v="0030015"/>
    <s v="0030"/>
    <s v="SOSSEGO II"/>
    <s v="015"/>
    <m/>
    <s v="RF03"/>
    <x v="2"/>
    <s v="Juliano Aparecido"/>
    <s v="BRACELL"/>
    <x v="0"/>
    <s v="APS 2"/>
    <s v="13-24-13"/>
    <n v="300"/>
  </r>
  <r>
    <s v="0030016"/>
    <s v="0030"/>
    <s v="SOSSEGO II"/>
    <s v="016"/>
    <n v="12.41"/>
    <s v="RF03"/>
    <x v="2"/>
    <s v="Juliano Aparecido"/>
    <s v="BRACELL"/>
    <x v="0"/>
    <s v="APS 2"/>
    <s v="13-24-13"/>
    <n v="300"/>
  </r>
  <r>
    <s v="0030017"/>
    <s v="0030"/>
    <s v="SOSSEGO II"/>
    <s v="017"/>
    <n v="5.15"/>
    <s v="RF03"/>
    <x v="2"/>
    <s v="Juliano Aparecido"/>
    <s v="BRACELL"/>
    <x v="0"/>
    <s v="APS 2"/>
    <s v="13-24-13"/>
    <n v="300"/>
  </r>
  <r>
    <s v="0030019"/>
    <s v="0030"/>
    <s v="SOSSEGO II"/>
    <s v="019"/>
    <n v="16.079999999999998"/>
    <s v="RF03"/>
    <x v="2"/>
    <s v="Juliano Aparecido"/>
    <s v="BRACELL"/>
    <x v="0"/>
    <s v="APS 2"/>
    <s v="13-24-13"/>
    <n v="300"/>
  </r>
  <r>
    <s v="0030020"/>
    <s v="0030"/>
    <s v="SOSSEGO II"/>
    <s v="020"/>
    <n v="22.62"/>
    <s v="RF03"/>
    <x v="2"/>
    <s v="Juliano Aparecido"/>
    <s v="BRACELL"/>
    <x v="0"/>
    <s v="APS 2"/>
    <s v="13-24-13"/>
    <n v="300"/>
  </r>
  <r>
    <s v="0030021"/>
    <s v="0030"/>
    <s v="SOSSEGO II"/>
    <s v="021"/>
    <n v="27.77"/>
    <s v="RF03"/>
    <x v="2"/>
    <s v="Juliano Aparecido"/>
    <s v="BRACELL"/>
    <x v="0"/>
    <s v="APS 2"/>
    <s v="13-24-13"/>
    <n v="350"/>
  </r>
  <r>
    <s v="0030022"/>
    <s v="0030"/>
    <s v="SOSSEGO II"/>
    <s v="022"/>
    <n v="9.68"/>
    <s v="RF03"/>
    <x v="2"/>
    <s v="Juliano Aparecido"/>
    <s v="BRACELL"/>
    <x v="0"/>
    <s v="APS 2"/>
    <s v="13-24-13"/>
    <n v="300"/>
  </r>
  <r>
    <s v="0030024"/>
    <s v="0030"/>
    <s v="SOSSEGO II"/>
    <s v="024"/>
    <n v="49.57"/>
    <s v="RF03"/>
    <x v="2"/>
    <s v="Juliano Aparecido"/>
    <s v="BRACELL"/>
    <x v="0"/>
    <s v="APS 2"/>
    <s v="13-24-13"/>
    <n v="300"/>
  </r>
  <r>
    <s v="0030025"/>
    <s v="0030"/>
    <s v="SOSSEGO II"/>
    <s v="025"/>
    <n v="3.03"/>
    <s v="RF03"/>
    <x v="2"/>
    <s v="Juliano Aparecido"/>
    <s v="BRACELL"/>
    <x v="0"/>
    <s v="APS 2"/>
    <s v="13-24-13"/>
    <n v="350"/>
  </r>
  <r>
    <s v="0030026"/>
    <s v="0030"/>
    <s v="SOSSEGO II"/>
    <s v="026"/>
    <n v="2.13"/>
    <s v="RF03"/>
    <x v="2"/>
    <s v="Juliano Aparecido"/>
    <s v="BRACELL"/>
    <x v="0"/>
    <s v="APS 2"/>
    <s v="13-24-13"/>
    <n v="350"/>
  </r>
  <r>
    <s v="0030100"/>
    <s v="0030"/>
    <s v="SOSSEGO II"/>
    <s v="100"/>
    <n v="0.98"/>
    <s v="RF03"/>
    <x v="2"/>
    <s v="Juliano Aparecido"/>
    <s v="BRACELL"/>
    <x v="0"/>
    <s v="APS 2"/>
    <s v="13-24-13"/>
    <n v="350"/>
  </r>
  <r>
    <s v="0392001"/>
    <s v="0392"/>
    <s v="JOSÉ AUGUSTO"/>
    <s v="001"/>
    <n v="18.350000000000001"/>
    <s v="RF03"/>
    <x v="3"/>
    <s v="Richard Santos"/>
    <s v="BRACELL"/>
    <x v="1"/>
    <s v="GA-GA1"/>
    <s v="13-24-13"/>
    <s v="300"/>
  </r>
  <r>
    <s v="0392002"/>
    <s v="0392"/>
    <s v="JOSÉ AUGUSTO"/>
    <s v="002"/>
    <n v="12.18"/>
    <s v="RF03"/>
    <x v="3"/>
    <s v="Richard Santos"/>
    <s v="BRACELL"/>
    <x v="1"/>
    <s v="GA-GA1"/>
    <s v="13-24-13"/>
    <s v="300"/>
  </r>
  <r>
    <s v="0392003"/>
    <s v="0392"/>
    <s v="JOSÉ AUGUSTO"/>
    <s v="003"/>
    <n v="18.170000000000002"/>
    <s v="RF03"/>
    <x v="3"/>
    <s v="Richard Santos"/>
    <s v="BRACELL"/>
    <x v="1"/>
    <s v="GA-GA1"/>
    <s v="13-24-13"/>
    <n v="300"/>
  </r>
  <r>
    <s v="0392004"/>
    <s v="0392"/>
    <s v="JOSÉ AUGUSTO"/>
    <s v="004"/>
    <n v="27.21"/>
    <s v="RF03"/>
    <x v="3"/>
    <s v="Richard Santos"/>
    <s v="BRACELL"/>
    <x v="1"/>
    <s v="GA-GA1"/>
    <s v="13-24-13"/>
    <n v="300"/>
  </r>
  <r>
    <s v="0392005"/>
    <s v="0392"/>
    <s v="JOSÉ AUGUSTO"/>
    <s v="005"/>
    <n v="12.34"/>
    <s v="RF03"/>
    <x v="3"/>
    <s v="Richard Santos"/>
    <s v="BRACELL"/>
    <x v="1"/>
    <s v="GA-GA1"/>
    <s v="13-24-13"/>
    <n v="300"/>
  </r>
  <r>
    <s v="0392006"/>
    <s v="0392"/>
    <s v="JOSÉ AUGUSTO"/>
    <s v="006"/>
    <n v="15.94"/>
    <s v="RF03"/>
    <x v="3"/>
    <s v="Richard Santos"/>
    <s v="BRACELL"/>
    <x v="1"/>
    <s v="GA-GA1"/>
    <s v="13-24-13"/>
    <n v="300"/>
  </r>
  <r>
    <s v="0392008"/>
    <s v="0392"/>
    <s v="JOSÉ AUGUSTO"/>
    <s v="008"/>
    <n v="8.4499999999999993"/>
    <s v="RF03"/>
    <x v="3"/>
    <s v="Richard Santos"/>
    <s v="BRACELL"/>
    <x v="1"/>
    <s v="GA-GA1"/>
    <s v="13-24-13"/>
    <n v="300"/>
  </r>
  <r>
    <s v="0392010"/>
    <s v="0392"/>
    <s v="JOSÉ AUGUSTO"/>
    <s v="010"/>
    <n v="19.600000000000001"/>
    <s v="RF03"/>
    <x v="3"/>
    <s v="Richard Santos"/>
    <s v="BRACELL"/>
    <x v="1"/>
    <s v="GA-GA1"/>
    <s v="13-24-13"/>
    <n v="300"/>
  </r>
  <r>
    <s v="0392011"/>
    <s v="0392"/>
    <s v="JOSÉ AUGUSTO"/>
    <s v="011"/>
    <n v="18.11"/>
    <s v="RF03"/>
    <x v="3"/>
    <s v="Richard Santos"/>
    <s v="BRACELL"/>
    <x v="1"/>
    <s v="GA-GA1"/>
    <s v="13-24-13"/>
    <n v="350"/>
  </r>
  <r>
    <s v="0395001"/>
    <s v="0395"/>
    <s v="JOAQUIM ÁLVARO"/>
    <s v="001"/>
    <n v="11.32"/>
    <s v="RF03"/>
    <x v="3"/>
    <s v="Richard Santos"/>
    <s v="BRACELL"/>
    <x v="1"/>
    <s v="GA-GA1"/>
    <s v="13-24-13"/>
    <n v="300"/>
  </r>
  <r>
    <s v="0395002"/>
    <s v="0395"/>
    <s v="JOAQUIM ÁLVARO"/>
    <s v="002"/>
    <n v="18.28"/>
    <s v="RF03"/>
    <x v="3"/>
    <s v="Richard Santos"/>
    <s v="BRACELL"/>
    <x v="1"/>
    <s v="GA-GA1"/>
    <s v="13-24-13"/>
    <n v="300"/>
  </r>
  <r>
    <s v="0395003"/>
    <s v="0395"/>
    <s v="JOAQUIM ÁLVARO"/>
    <s v="003"/>
    <n v="7.75"/>
    <s v="RF03"/>
    <x v="3"/>
    <s v="Richard Santos"/>
    <s v="BRACELL"/>
    <x v="1"/>
    <s v="GA-GA1"/>
    <s v="13-24-13"/>
    <n v="300"/>
  </r>
  <r>
    <s v="0395004"/>
    <s v="0395"/>
    <s v="JOAQUIM ÁLVARO"/>
    <s v="004"/>
    <n v="19.86"/>
    <s v="RF03"/>
    <x v="3"/>
    <s v="Richard Santos"/>
    <s v="BRACELL"/>
    <x v="1"/>
    <s v="GA-GA1"/>
    <s v="13-24-13"/>
    <n v="300"/>
  </r>
  <r>
    <s v="0395005"/>
    <s v="0395"/>
    <s v="JOAQUIM ÁLVARO"/>
    <s v="005"/>
    <m/>
    <s v="RF03"/>
    <x v="3"/>
    <s v="Richard Santos"/>
    <s v="BRACELL"/>
    <x v="1"/>
    <s v="GA-GA1"/>
    <s v="13-24-13"/>
    <n v="300"/>
  </r>
  <r>
    <s v="0396001"/>
    <s v="0396"/>
    <s v="JOSÉ ALVARO"/>
    <s v="001"/>
    <n v="29.26"/>
    <s v="RF03"/>
    <x v="3"/>
    <s v="Richard Santos"/>
    <s v="BRACELL"/>
    <x v="1"/>
    <s v="GA-GA1"/>
    <s v="13-24-13"/>
    <n v="300"/>
  </r>
  <r>
    <s v="0396002"/>
    <s v="0396"/>
    <s v="JOSÉ ALVARO"/>
    <s v="002"/>
    <n v="24.37"/>
    <s v="RF03"/>
    <x v="3"/>
    <s v="Richard Santos"/>
    <s v="BRACELL"/>
    <x v="1"/>
    <s v="GA-GA1"/>
    <s v="13-24-13"/>
    <n v="300"/>
  </r>
  <r>
    <s v="0396005"/>
    <s v="0396"/>
    <s v="JOSÉ ALVARO"/>
    <s v="005"/>
    <n v="40.01"/>
    <s v="RF03"/>
    <x v="3"/>
    <s v="Richard Santos"/>
    <s v="BRACELL"/>
    <x v="1"/>
    <s v="GA-GA1"/>
    <s v="13-24-13"/>
    <n v="300"/>
  </r>
  <r>
    <s v="0396006"/>
    <s v="0396"/>
    <s v="JOSÉ ALVARO"/>
    <s v="006"/>
    <n v="16.54"/>
    <s v="RF03"/>
    <x v="3"/>
    <s v="Richard Santos"/>
    <s v="BRACELL"/>
    <x v="1"/>
    <s v="GA-GA1"/>
    <s v="13-24-13"/>
    <n v="300"/>
  </r>
  <r>
    <s v="0396007"/>
    <s v="0396"/>
    <s v="JOSÉ ALVARO"/>
    <s v="007"/>
    <n v="4.95"/>
    <s v="RF03"/>
    <x v="3"/>
    <s v="Richard Santos"/>
    <s v="BRACELL"/>
    <x v="1"/>
    <s v="GA-GA1"/>
    <s v="13-24-13"/>
    <n v="350"/>
  </r>
  <r>
    <s v="0245001"/>
    <s v="0245"/>
    <s v="SÃO PAULO"/>
    <s v="001"/>
    <n v="10.32"/>
    <s v="RF03"/>
    <x v="3"/>
    <s v="Richard Santos"/>
    <s v="BRACELL"/>
    <x v="1"/>
    <s v="GA-GA1"/>
    <s v="13-24-13"/>
    <n v="300"/>
  </r>
  <r>
    <s v="0245002"/>
    <s v="0245"/>
    <s v="SÃO PAULO"/>
    <s v="002"/>
    <n v="11.34"/>
    <s v="RF03"/>
    <x v="3"/>
    <s v="Richard Santos"/>
    <s v="BRACELL"/>
    <x v="1"/>
    <s v="GA-GA1"/>
    <s v="13-24-13"/>
    <n v="300"/>
  </r>
  <r>
    <s v="0245003"/>
    <s v="0245"/>
    <s v="SÃO PAULO"/>
    <s v="003"/>
    <n v="15.33"/>
    <s v="RF03"/>
    <x v="3"/>
    <s v="Richard Santos"/>
    <s v="BRACELL"/>
    <x v="1"/>
    <s v="GA-GA1"/>
    <s v="13-24-13"/>
    <n v="350"/>
  </r>
  <r>
    <s v="0245008"/>
    <s v="0245"/>
    <s v="SÃO PAULO"/>
    <s v="008"/>
    <n v="12.62"/>
    <s v="RF03"/>
    <x v="3"/>
    <s v="Richard Santos"/>
    <s v="BRACELL"/>
    <x v="1"/>
    <s v="GA-GA1"/>
    <s v="13-24-13"/>
    <n v="300"/>
  </r>
  <r>
    <s v="0245009"/>
    <s v="0245"/>
    <s v="SÃO PAULO"/>
    <s v="009"/>
    <n v="3.07"/>
    <s v="RF03"/>
    <x v="3"/>
    <s v="Richard Santos"/>
    <s v="BRACELL"/>
    <x v="1"/>
    <s v="GA-GA1"/>
    <s v="13-24-13"/>
    <n v="300"/>
  </r>
  <r>
    <s v="0245010"/>
    <s v="0245"/>
    <s v="SÃO PAULO"/>
    <s v="010"/>
    <n v="9.14"/>
    <s v="RF03"/>
    <x v="3"/>
    <s v="Richard Santos"/>
    <s v="BRACELL"/>
    <x v="1"/>
    <s v="GA-GA1"/>
    <s v="13-24-13"/>
    <n v="300"/>
  </r>
  <r>
    <s v="0245011"/>
    <s v="0245"/>
    <s v="SÃO PAULO"/>
    <s v="011"/>
    <n v="14.35"/>
    <s v="RF03"/>
    <x v="3"/>
    <s v="Richard Santos"/>
    <s v="BRACELL"/>
    <x v="1"/>
    <s v="GA-GA1"/>
    <s v="13-24-13"/>
    <n v="300"/>
  </r>
  <r>
    <s v="0245012"/>
    <s v="0245"/>
    <s v="SÃO PAULO"/>
    <s v="012"/>
    <n v="5.09"/>
    <s v="RF03"/>
    <x v="3"/>
    <s v="Richard Santos"/>
    <s v="BRACELL"/>
    <x v="1"/>
    <s v="GA-GA1"/>
    <s v="13-24-13"/>
    <n v="300"/>
  </r>
  <r>
    <s v="0095005"/>
    <s v="0095"/>
    <s v="SANTO INÁCIO"/>
    <s v="005"/>
    <n v="17.38"/>
    <s v="RF03"/>
    <x v="2"/>
    <s v="Richard Santos"/>
    <s v="BRACELL"/>
    <x v="1"/>
    <s v="GA-GA1"/>
    <s v="13-24-13"/>
    <n v="350"/>
  </r>
  <r>
    <s v="0095015"/>
    <s v="0095"/>
    <s v="SANTO INÁCIO"/>
    <s v="015"/>
    <n v="16.579999999999998"/>
    <s v="RF03"/>
    <x v="2"/>
    <s v="Richard Santos"/>
    <s v="BRACELL"/>
    <x v="1"/>
    <s v="GA-GA1"/>
    <s v="13-24-13"/>
    <n v="350"/>
  </r>
  <r>
    <s v="0095016"/>
    <s v="0095"/>
    <s v="SANTO INÁCIO"/>
    <s v="016"/>
    <n v="16.2"/>
    <s v="RF03"/>
    <x v="2"/>
    <s v="Richard Santos"/>
    <s v="BRACELL"/>
    <x v="1"/>
    <s v="GA-GA1"/>
    <s v="13-24-13"/>
    <n v="350"/>
  </r>
  <r>
    <s v="0095017"/>
    <s v="0095"/>
    <s v="SANTO INÁCIO"/>
    <s v="017"/>
    <n v="15.66"/>
    <s v="RF03"/>
    <x v="2"/>
    <s v="Richard Santos"/>
    <s v="BRACELL"/>
    <x v="1"/>
    <s v="GA-GA1"/>
    <s v="13-24-13"/>
    <n v="350"/>
  </r>
  <r>
    <s v="0095018"/>
    <s v="0095"/>
    <s v="SANTO INÁCIO"/>
    <s v="018"/>
    <n v="20.66"/>
    <s v="RF03"/>
    <x v="2"/>
    <s v="Richard Santos"/>
    <s v="BRACELL"/>
    <x v="1"/>
    <s v="GA-GA1"/>
    <s v="13-24-13"/>
    <n v="350"/>
  </r>
  <r>
    <s v="0095020"/>
    <s v="0095"/>
    <s v="SANTO INÁCIO"/>
    <s v="020"/>
    <n v="20.53"/>
    <s v="RF03"/>
    <x v="2"/>
    <s v="Richard Santos"/>
    <s v="BRACELL"/>
    <x v="1"/>
    <s v="GA-GA1"/>
    <s v="13-24-13"/>
    <n v="350"/>
  </r>
  <r>
    <s v="0095033"/>
    <s v="0095"/>
    <s v="SANTO INÁCIO"/>
    <s v="033"/>
    <n v="20.09"/>
    <s v="RF03"/>
    <x v="2"/>
    <s v="Richard Santos"/>
    <s v="BRACELL"/>
    <x v="1"/>
    <s v="GA-GA1"/>
    <s v="13-24-13"/>
    <s v="350"/>
  </r>
  <r>
    <s v="0095034"/>
    <s v="0095"/>
    <s v="SANTO INÁCIO"/>
    <s v="034"/>
    <n v="9.81"/>
    <s v="RF03"/>
    <x v="2"/>
    <s v="Richard Santos"/>
    <s v="BRACELL"/>
    <x v="1"/>
    <s v="GA-GA1"/>
    <s v="13-24-13"/>
    <n v="350"/>
  </r>
  <r>
    <s v="0250001"/>
    <s v="0250"/>
    <s v="SANTA LUZIA II"/>
    <s v="001"/>
    <n v="9.27"/>
    <s v="RF03"/>
    <x v="2"/>
    <s v="Richard Santos"/>
    <s v="BRACELL"/>
    <x v="1"/>
    <s v="GA-GA1"/>
    <s v="13-24-13"/>
    <n v="350"/>
  </r>
  <r>
    <s v="0250002"/>
    <s v="0250"/>
    <s v="SANTA LUZIA II"/>
    <s v="002"/>
    <n v="4.4000000000000004"/>
    <s v="RF03"/>
    <x v="2"/>
    <s v="Richard Santos"/>
    <s v="BRACELL"/>
    <x v="1"/>
    <s v="GA-GA1"/>
    <s v="13-24-13"/>
    <n v="350"/>
  </r>
  <r>
    <s v="0250004"/>
    <s v="0250"/>
    <s v="SANTA LUZIA II"/>
    <s v="004"/>
    <n v="15.03"/>
    <s v="RF03"/>
    <x v="2"/>
    <s v="Richard Santos"/>
    <s v="BRACELL"/>
    <x v="1"/>
    <s v="GA-GA1"/>
    <s v="13-24-13"/>
    <n v="400"/>
  </r>
  <r>
    <s v="0250005"/>
    <s v="0250"/>
    <s v="SANTA LUZIA II"/>
    <s v="005"/>
    <n v="11.34"/>
    <s v="RF03"/>
    <x v="2"/>
    <s v="Richard Santos"/>
    <s v="BRACELL"/>
    <x v="1"/>
    <s v="GA-GA1"/>
    <s v="13-24-13"/>
    <n v="400"/>
  </r>
  <r>
    <s v="0250006"/>
    <s v="0250"/>
    <s v="SANTA LUZIA II"/>
    <s v="006"/>
    <n v="11.3"/>
    <s v="RF03"/>
    <x v="2"/>
    <s v="Richard Santos"/>
    <s v="BRACELL"/>
    <x v="1"/>
    <s v="GA-GA1"/>
    <s v="13-24-13"/>
    <n v="350"/>
  </r>
  <r>
    <s v="0352001"/>
    <s v="0352"/>
    <s v="JAMAICA"/>
    <s v="001"/>
    <n v="23.65"/>
    <s v="RF03"/>
    <x v="3"/>
    <s v="Richard Santos"/>
    <s v="BRACELL"/>
    <x v="1"/>
    <s v="GA-GA2"/>
    <s v="13-24-13"/>
    <n v="300"/>
  </r>
  <r>
    <s v="0352003"/>
    <s v="0352"/>
    <s v="JAMAICA"/>
    <s v="003"/>
    <n v="19.66"/>
    <s v="RF03"/>
    <x v="3"/>
    <s v="Richard Santos"/>
    <s v="BRACELL"/>
    <x v="1"/>
    <s v="GA-GA2"/>
    <s v="13-24-13"/>
    <n v="350"/>
  </r>
  <r>
    <s v="0352008"/>
    <s v="0352"/>
    <s v="JAMAICA"/>
    <s v="008"/>
    <n v="43.28"/>
    <s v="RF03"/>
    <x v="3"/>
    <s v="Richard Santos"/>
    <s v="BRACELL"/>
    <x v="1"/>
    <s v="GA-GA2"/>
    <s v="13-24-13"/>
    <n v="300"/>
  </r>
  <r>
    <s v="0352009"/>
    <s v="0352"/>
    <s v="JAMAICA"/>
    <s v="009"/>
    <n v="35.97"/>
    <s v="RF03"/>
    <x v="3"/>
    <s v="Richard Santos"/>
    <s v="BRACELL"/>
    <x v="1"/>
    <s v="GA-GA2"/>
    <s v="13-24-13"/>
    <n v="300"/>
  </r>
  <r>
    <s v="0352010"/>
    <s v="0352"/>
    <s v="JAMAICA"/>
    <s v="010"/>
    <n v="21.46"/>
    <s v="RF03"/>
    <x v="3"/>
    <s v="Richard Santos"/>
    <s v="BRACELL"/>
    <x v="1"/>
    <s v="GA-GA2"/>
    <s v="13-24-13"/>
    <n v="350"/>
  </r>
  <r>
    <s v="0352011"/>
    <s v="0352"/>
    <s v="JAMAICA"/>
    <s v="011"/>
    <n v="26.97"/>
    <s v="RF03"/>
    <x v="3"/>
    <s v="Richard Santos"/>
    <s v="BRACELL"/>
    <x v="1"/>
    <s v="GA-GA2"/>
    <s v="13-24-13"/>
    <n v="350"/>
  </r>
  <r>
    <s v="0352012"/>
    <s v="0352"/>
    <s v="JAMAICA"/>
    <s v="012"/>
    <n v="30.68"/>
    <s v="RF03"/>
    <x v="3"/>
    <s v="Richard Santos"/>
    <s v="BRACELL"/>
    <x v="1"/>
    <s v="GA-GA2"/>
    <s v="13-24-13"/>
    <n v="350"/>
  </r>
  <r>
    <s v="0352013"/>
    <s v="0352"/>
    <s v="JAMAICA"/>
    <s v="013"/>
    <n v="17.079999999999998"/>
    <s v="RF03"/>
    <x v="3"/>
    <s v="Richard Santos"/>
    <s v="BRACELL"/>
    <x v="1"/>
    <s v="GA-GA2"/>
    <s v="13-24-13"/>
    <n v="350"/>
  </r>
  <r>
    <s v="0352014"/>
    <s v="0352"/>
    <s v="JAMAICA"/>
    <s v="014"/>
    <n v="33.44"/>
    <s v="RF03"/>
    <x v="3"/>
    <s v="Richard Santos"/>
    <s v="BRACELL"/>
    <x v="1"/>
    <s v="GA-GA2"/>
    <s v="13-24-13"/>
    <n v="350"/>
  </r>
  <r>
    <s v="0352015"/>
    <s v="0352"/>
    <s v="JAMAICA"/>
    <s v="015"/>
    <n v="2.61"/>
    <s v="RF03"/>
    <x v="3"/>
    <s v="Richard Santos"/>
    <s v="BRACELL"/>
    <x v="1"/>
    <s v="GA-GA2"/>
    <s v="13-24-13"/>
    <n v="350"/>
  </r>
  <r>
    <s v="0352019"/>
    <s v="0352"/>
    <s v="JAMAICA"/>
    <s v="019"/>
    <n v="11.49"/>
    <s v="RF03"/>
    <x v="3"/>
    <s v="Richard Santos"/>
    <s v="BRACELL"/>
    <x v="1"/>
    <s v="GA-GA2"/>
    <s v="13-24-13"/>
    <n v="340"/>
  </r>
  <r>
    <s v="0398001"/>
    <s v="0398"/>
    <s v="BOA VISTA VII"/>
    <s v="001"/>
    <n v="8.43"/>
    <s v="RF03"/>
    <x v="2"/>
    <s v="Richard Santos"/>
    <s v="BRACELL"/>
    <x v="1"/>
    <s v="GA-GA2"/>
    <s v="13-24-13"/>
    <n v="340"/>
  </r>
  <r>
    <s v="0398002"/>
    <s v="0398"/>
    <s v="BOA VISTA VII"/>
    <s v="002"/>
    <n v="19.79"/>
    <s v="RF03"/>
    <x v="2"/>
    <s v="Richard Santos"/>
    <s v="BRACELL"/>
    <x v="1"/>
    <s v="GA-GA2"/>
    <s v="13-24-13"/>
    <n v="340"/>
  </r>
  <r>
    <s v="0398003"/>
    <s v="0398"/>
    <s v="BOA VISTA VII"/>
    <s v="003"/>
    <n v="24.25"/>
    <s v="RF03"/>
    <x v="2"/>
    <s v="Richard Santos"/>
    <s v="BRACELL"/>
    <x v="1"/>
    <s v="GA-GA2"/>
    <s v="13-24-13"/>
    <n v="340"/>
  </r>
  <r>
    <s v="0398004"/>
    <s v="0398"/>
    <s v="BOA VISTA VII"/>
    <s v="004"/>
    <n v="28.47"/>
    <s v="RF03"/>
    <x v="2"/>
    <s v="Richard Santos"/>
    <s v="BRACELL"/>
    <x v="1"/>
    <s v="GA-GA2"/>
    <s v="13-24-13"/>
    <n v="340"/>
  </r>
  <r>
    <s v="0398005"/>
    <s v="0398"/>
    <s v="BOA VISTA VII"/>
    <s v="005"/>
    <n v="26.73"/>
    <s v="RF03"/>
    <x v="2"/>
    <s v="Richard Santos"/>
    <s v="BRACELL"/>
    <x v="1"/>
    <s v="GA-GA2"/>
    <s v="13-24-13"/>
    <n v="340"/>
  </r>
  <r>
    <s v="0398006"/>
    <s v="0398"/>
    <s v="BOA VISTA VII"/>
    <s v="006"/>
    <n v="11.77"/>
    <s v="RF03"/>
    <x v="2"/>
    <s v="Richard Santos"/>
    <s v="BRACELL"/>
    <x v="1"/>
    <s v="GA-GA2"/>
    <s v="13-24-13"/>
    <n v="340"/>
  </r>
  <r>
    <s v="0398008"/>
    <s v="0398"/>
    <s v="BOA VISTA VII"/>
    <s v="008"/>
    <n v="2.4700000000000002"/>
    <s v="RF03"/>
    <x v="2"/>
    <s v="Richard Santos"/>
    <s v="BRACELL"/>
    <x v="1"/>
    <s v="GA-GA2"/>
    <s v="13-24-13"/>
    <n v="340"/>
  </r>
  <r>
    <s v="0398009"/>
    <s v="0398"/>
    <s v="BOA VISTA VII"/>
    <s v="009"/>
    <n v="2.13"/>
    <s v="RF03"/>
    <x v="2"/>
    <s v="Richard Santos"/>
    <s v="BRACELL"/>
    <x v="1"/>
    <s v="GA-GA2"/>
    <s v="13-24-13"/>
    <n v="350"/>
  </r>
  <r>
    <s v="0398010"/>
    <s v="0398"/>
    <s v="BOA VISTA VII"/>
    <s v="010"/>
    <n v="3.8"/>
    <s v="RF03"/>
    <x v="2"/>
    <s v="Richard Santos"/>
    <s v="BRACELL"/>
    <x v="1"/>
    <s v="GA-GA2"/>
    <s v="13-24-13"/>
    <n v="340"/>
  </r>
  <r>
    <s v="0398011"/>
    <s v="0398"/>
    <s v="BOA VISTA VII"/>
    <s v="011"/>
    <n v="2.39"/>
    <s v="RF03"/>
    <x v="2"/>
    <s v="Richard Santos"/>
    <s v="BRACELL"/>
    <x v="1"/>
    <s v="GA-GA2"/>
    <s v="13-24-13"/>
    <n v="350"/>
  </r>
  <r>
    <s v="0398012"/>
    <s v="0398"/>
    <s v="BOA VISTA VII"/>
    <s v="012"/>
    <n v="1.23"/>
    <s v="RF03"/>
    <x v="2"/>
    <s v="Richard Santos"/>
    <s v="BRACELL"/>
    <x v="1"/>
    <s v="GA-GA2"/>
    <s v="13-24-13"/>
    <n v="340"/>
  </r>
  <r>
    <s v="0398013"/>
    <s v="0398"/>
    <s v="BOA VISTA VII"/>
    <s v="013"/>
    <n v="15.34"/>
    <s v="RF03"/>
    <x v="2"/>
    <s v="Richard Santos"/>
    <s v="BRACELL"/>
    <x v="1"/>
    <s v="GA-GA2"/>
    <s v="13-24-13"/>
    <n v="340"/>
  </r>
  <r>
    <s v="0398019"/>
    <s v="0398"/>
    <s v="BOA VISTA VII"/>
    <s v="019"/>
    <n v="1.81"/>
    <s v="RF03"/>
    <x v="2"/>
    <s v="Richard Santos"/>
    <s v="BRACELL"/>
    <x v="1"/>
    <s v="GA-GA2"/>
    <s v="13-24-13"/>
    <n v="340"/>
  </r>
  <r>
    <s v="0353001"/>
    <s v="0353"/>
    <s v="ARAGUAIA"/>
    <s v="001"/>
    <n v="28.34"/>
    <s v="RF03"/>
    <x v="2"/>
    <s v="Richard Santos"/>
    <s v="BRACELL"/>
    <x v="1"/>
    <s v="GA-GA2"/>
    <s v="13-24-13"/>
    <n v="300"/>
  </r>
  <r>
    <s v="0353005"/>
    <s v="0353"/>
    <s v="ARAGUAIA"/>
    <s v="005"/>
    <n v="48.22"/>
    <s v="RF03"/>
    <x v="2"/>
    <s v="Richard Santos"/>
    <s v="BRACELL"/>
    <x v="1"/>
    <s v="GA-GA2"/>
    <s v="13-24-13"/>
    <n v="300"/>
  </r>
  <r>
    <s v="0353007"/>
    <s v="0353"/>
    <s v="ARAGUAIA"/>
    <s v="007"/>
    <n v="22.46"/>
    <s v="RF03"/>
    <x v="2"/>
    <s v="Richard Santos"/>
    <s v="BRACELL"/>
    <x v="1"/>
    <s v="GA-GA2"/>
    <s v="13-24-13"/>
    <n v="300"/>
  </r>
  <r>
    <s v="0347002"/>
    <s v="0347"/>
    <s v="VALE VERDE"/>
    <s v="002"/>
    <n v="31.29"/>
    <s v="RF03"/>
    <x v="1"/>
    <s v="Richard Santos"/>
    <s v="BRACELL"/>
    <x v="1"/>
    <s v="GA-GA2"/>
    <s v="13-24-13"/>
    <n v="350"/>
  </r>
  <r>
    <s v="0347008"/>
    <s v="0347"/>
    <s v="VALE VERDE"/>
    <s v="008"/>
    <n v="17.36"/>
    <s v="RF03"/>
    <x v="1"/>
    <s v="Richard Santos"/>
    <s v="BRACELL"/>
    <x v="1"/>
    <s v="GA-GA2"/>
    <s v="13-24-13"/>
    <n v="300"/>
  </r>
  <r>
    <s v="0347009"/>
    <s v="0347"/>
    <s v="VALE VERDE"/>
    <s v="009"/>
    <n v="18.989999999999998"/>
    <s v="RF03"/>
    <x v="1"/>
    <s v="Richard Santos"/>
    <s v="BRACELL"/>
    <x v="1"/>
    <s v="GA-GA2"/>
    <s v="13-24-13"/>
    <n v="300"/>
  </r>
  <r>
    <s v="0347013"/>
    <s v="0347"/>
    <s v="VALE VERDE"/>
    <s v="013"/>
    <n v="8.31"/>
    <s v="RF03"/>
    <x v="1"/>
    <s v="Richard Santos"/>
    <s v="BRACELL"/>
    <x v="1"/>
    <s v="GA-GA2"/>
    <s v="13-24-13"/>
    <n v="350"/>
  </r>
  <r>
    <s v="0347014"/>
    <s v="0347"/>
    <s v="VALE VERDE"/>
    <s v="014"/>
    <n v="5.58"/>
    <s v="RF03"/>
    <x v="1"/>
    <s v="Richard Santos"/>
    <s v="BRACELL"/>
    <x v="1"/>
    <s v="GA-GA2"/>
    <s v="13-24-13"/>
    <n v="350"/>
  </r>
  <r>
    <s v="0347017"/>
    <s v="0347"/>
    <s v="VALE VERDE"/>
    <s v="017"/>
    <n v="21.05"/>
    <s v="RF03"/>
    <x v="1"/>
    <s v="Richard Santos"/>
    <s v="BRACELL"/>
    <x v="1"/>
    <s v="GA-GA2"/>
    <s v="13-24-13"/>
    <n v="350"/>
  </r>
  <r>
    <s v="0347001"/>
    <s v="0347"/>
    <s v="VALE VERDE"/>
    <s v="001"/>
    <m/>
    <s v="RF03"/>
    <x v="1"/>
    <s v="Richard Santos"/>
    <s v="BRACELL"/>
    <x v="1"/>
    <s v="GA-GA2"/>
    <s v="13-24-13"/>
    <n v="350"/>
  </r>
  <r>
    <s v="0347020"/>
    <s v="0347"/>
    <s v="VALE VERDE"/>
    <s v="020"/>
    <m/>
    <s v="RF03"/>
    <x v="1"/>
    <s v="Richard Santos"/>
    <s v="BRACELL"/>
    <x v="1"/>
    <s v="GA-GA2"/>
    <s v="13-24-13"/>
    <n v="350"/>
  </r>
  <r>
    <s v="0347023"/>
    <s v="0347"/>
    <s v="VALE VERDE"/>
    <s v="023"/>
    <m/>
    <s v="RF03"/>
    <x v="1"/>
    <s v="Richard Santos"/>
    <s v="BRACELL"/>
    <x v="1"/>
    <s v="GA-GA2"/>
    <s v="13-24-13"/>
    <n v="350"/>
  </r>
  <r>
    <s v="0347024"/>
    <s v="0347"/>
    <s v="VALE VERDE"/>
    <s v="024"/>
    <m/>
    <s v="RF03"/>
    <x v="1"/>
    <s v="Richard Santos"/>
    <s v="BRACELL"/>
    <x v="1"/>
    <s v="GA-GA2"/>
    <s v="13-24-13"/>
    <n v="350"/>
  </r>
  <r>
    <s v="0347025"/>
    <s v="0347"/>
    <s v="VALE VERDE"/>
    <s v="025"/>
    <m/>
    <s v="RF03"/>
    <x v="1"/>
    <s v="Richard Santos"/>
    <s v="BRACELL"/>
    <x v="1"/>
    <s v="GA-GA2"/>
    <s v="13-24-13"/>
    <n v="350"/>
  </r>
  <r>
    <s v="0347026"/>
    <s v="0347"/>
    <s v="VALE VERDE"/>
    <s v="026"/>
    <m/>
    <s v="RF03"/>
    <x v="1"/>
    <s v="Richard Santos"/>
    <s v="BRACELL"/>
    <x v="1"/>
    <s v="GA-GA2"/>
    <s v="13-24-13"/>
    <n v="350"/>
  </r>
  <r>
    <s v="0347027"/>
    <s v="0347"/>
    <s v="VALE VERDE"/>
    <s v="027"/>
    <m/>
    <s v="RF03"/>
    <x v="1"/>
    <s v="Richard Santos"/>
    <s v="BRACELL"/>
    <x v="1"/>
    <s v="GA-GA2"/>
    <s v="13-24-13"/>
    <n v="350"/>
  </r>
  <r>
    <s v="0347031"/>
    <s v="0347"/>
    <s v="VALE VERDE"/>
    <s v="031"/>
    <m/>
    <s v="RF03"/>
    <x v="1"/>
    <s v="Richard Santos"/>
    <s v="BRACELL"/>
    <x v="1"/>
    <s v="GA-GA2"/>
    <s v="13-24-13"/>
    <n v="350"/>
  </r>
  <r>
    <s v="0347032"/>
    <s v="0347"/>
    <s v="VALE VERDE"/>
    <s v="032"/>
    <m/>
    <s v="RF03"/>
    <x v="1"/>
    <s v="Richard Santos"/>
    <s v="BRACELL"/>
    <x v="1"/>
    <s v="GA-GA2"/>
    <s v="13-24-13"/>
    <n v="350"/>
  </r>
  <r>
    <s v="0347033"/>
    <s v="0347"/>
    <s v="VALE VERDE"/>
    <s v="033"/>
    <m/>
    <s v="RF03"/>
    <x v="1"/>
    <s v="Richard Santos"/>
    <s v="BRACELL"/>
    <x v="1"/>
    <s v="GA-GA2"/>
    <s v="13-24-13"/>
    <n v="350"/>
  </r>
  <r>
    <s v="0347034"/>
    <s v="0347"/>
    <s v="VALE VERDE"/>
    <s v="034"/>
    <m/>
    <s v="RF03"/>
    <x v="1"/>
    <s v="Richard Santos"/>
    <s v="BRACELL"/>
    <x v="1"/>
    <s v="GA-GA2"/>
    <s v="13-24-13"/>
    <n v="350"/>
  </r>
  <r>
    <s v="0347036"/>
    <s v="0347"/>
    <s v="VALE VERDE"/>
    <s v="036"/>
    <m/>
    <s v="RF03"/>
    <x v="1"/>
    <s v="Richard Santos"/>
    <s v="BRACELL"/>
    <x v="1"/>
    <s v="GA-GA2"/>
    <s v="13-24-13"/>
    <n v="350"/>
  </r>
  <r>
    <s v="0347038"/>
    <s v="0347"/>
    <s v="VALE VERDE"/>
    <s v="038"/>
    <m/>
    <s v="RF03"/>
    <x v="1"/>
    <s v="Richard Santos"/>
    <s v="BRACELL"/>
    <x v="1"/>
    <s v="GA-GA2"/>
    <s v="13-24-13"/>
    <n v="350"/>
  </r>
  <r>
    <s v="0347041"/>
    <s v="0347"/>
    <s v="VALE VERDE"/>
    <s v="041"/>
    <m/>
    <s v="RF03"/>
    <x v="1"/>
    <s v="Richard Santos"/>
    <s v="BRACELL"/>
    <x v="1"/>
    <s v="GA-GA2"/>
    <s v="13-24-13"/>
    <n v="350"/>
  </r>
  <r>
    <s v="0347043"/>
    <s v="0347"/>
    <s v="VALE VERDE"/>
    <s v="043"/>
    <n v="8.61"/>
    <s v="RF03"/>
    <x v="1"/>
    <s v="Richard Santos"/>
    <s v="BRACELL"/>
    <x v="1"/>
    <s v="GA-GA2"/>
    <s v="13-24-13"/>
    <n v="350"/>
  </r>
  <r>
    <s v="0347044"/>
    <s v="0347"/>
    <s v="VALE VERDE"/>
    <s v="044"/>
    <n v="16.29"/>
    <s v="RF03"/>
    <x v="1"/>
    <s v="Richard Santos"/>
    <s v="BRACELL"/>
    <x v="1"/>
    <s v="GA-GA2"/>
    <s v="13-24-13"/>
    <n v="350"/>
  </r>
  <r>
    <s v="0347046"/>
    <s v="0347"/>
    <s v="VALE VERDE"/>
    <s v="046"/>
    <n v="14.2"/>
    <s v="RF03"/>
    <x v="1"/>
    <s v="Richard Santos"/>
    <s v="BRACELL"/>
    <x v="1"/>
    <s v="GA-GA2"/>
    <s v="13-24-13"/>
    <n v="350"/>
  </r>
  <r>
    <s v="0347047"/>
    <s v="0347"/>
    <s v="VALE VERDE"/>
    <s v="047"/>
    <n v="28.76"/>
    <s v="RF03"/>
    <x v="1"/>
    <s v="Richard Santos"/>
    <s v="BRACELL"/>
    <x v="1"/>
    <s v="GA-GA2"/>
    <s v="13-24-13"/>
    <n v="350"/>
  </r>
  <r>
    <s v="0347048"/>
    <s v="0347"/>
    <s v="VALE VERDE"/>
    <s v="048"/>
    <n v="19.18"/>
    <s v="RF03"/>
    <x v="1"/>
    <s v="Richard Santos"/>
    <s v="BRACELL"/>
    <x v="1"/>
    <s v="GA-GA2"/>
    <s v="13-24-13"/>
    <n v="350"/>
  </r>
  <r>
    <s v="0347049"/>
    <s v="0347"/>
    <s v="VALE VERDE"/>
    <s v="049"/>
    <n v="7.6"/>
    <s v="RF03"/>
    <x v="1"/>
    <s v="Richard Santos"/>
    <s v="BRACELL"/>
    <x v="1"/>
    <s v="GA-GA2"/>
    <s v="13-24-13"/>
    <n v="350"/>
  </r>
  <r>
    <s v="2006001"/>
    <s v="2006"/>
    <s v="DOIS IRMÃOS"/>
    <s v="001"/>
    <n v="26.77"/>
    <s v="RF03"/>
    <x v="0"/>
    <s v="João Paulo de Assis"/>
    <s v="BRACELL"/>
    <x v="1"/>
    <s v="LP-LP1"/>
    <s v="13-24-13"/>
    <n v="300"/>
  </r>
  <r>
    <s v="2006002"/>
    <s v="2006"/>
    <s v="DOIS IRMÃOS"/>
    <s v="002"/>
    <n v="13.44"/>
    <s v="RF03"/>
    <x v="0"/>
    <s v="João Paulo de Assis"/>
    <s v="BRACELL"/>
    <x v="1"/>
    <s v="LP-LP1"/>
    <s v="13-24-13"/>
    <n v="300"/>
  </r>
  <r>
    <s v="2006002"/>
    <s v="2006"/>
    <s v="DOIS IRMÃOS"/>
    <s v="003"/>
    <n v="6.8"/>
    <s v="RF03"/>
    <x v="0"/>
    <s v="João Paulo de Assis"/>
    <s v="BRACELL"/>
    <x v="1"/>
    <s v="LP-LP1"/>
    <s v="13-24-13"/>
    <n v="300"/>
  </r>
  <r>
    <s v="2006002"/>
    <s v="2006"/>
    <s v="DOIS IRMÃOS"/>
    <s v="004"/>
    <n v="6.77"/>
    <s v="RF03"/>
    <x v="0"/>
    <s v="João Paulo de Assis"/>
    <s v="BRACELL"/>
    <x v="1"/>
    <s v="LP-LP1"/>
    <s v="13-24-13"/>
    <n v="300"/>
  </r>
  <r>
    <s v="0298005"/>
    <s v="0298"/>
    <s v="MONJOLÃO"/>
    <s v="005"/>
    <n v="20.62"/>
    <s v="RF03"/>
    <x v="0"/>
    <s v="João Paulo de Assis"/>
    <s v="BRACELL"/>
    <x v="1"/>
    <s v="LP-LP1"/>
    <s v="13-24-13"/>
    <n v="400"/>
  </r>
  <r>
    <s v="0298008"/>
    <s v="0298"/>
    <s v="MONJOLÃO"/>
    <s v="008"/>
    <n v="22.48"/>
    <s v="RF03"/>
    <x v="0"/>
    <s v="João Paulo de Assis"/>
    <s v="BRACELL"/>
    <x v="1"/>
    <s v="LP-LP1"/>
    <s v="13-24-13"/>
    <n v="300"/>
  </r>
  <r>
    <s v="0298010"/>
    <s v="0298"/>
    <s v="MONJOLÃO"/>
    <s v="010"/>
    <n v="20.92"/>
    <s v="RF03"/>
    <x v="0"/>
    <s v="João Paulo de Assis"/>
    <s v="BRACELL"/>
    <x v="1"/>
    <s v="LP-LP1"/>
    <s v="13-24-13"/>
    <n v="350"/>
  </r>
  <r>
    <s v="0298013"/>
    <s v="0298"/>
    <s v="MONJOLÃO"/>
    <s v="013"/>
    <n v="1"/>
    <s v="RF03"/>
    <x v="0"/>
    <s v="João Paulo de Assis"/>
    <s v="BRACELL"/>
    <x v="1"/>
    <s v="LP-LP1"/>
    <s v="13-24-13"/>
    <n v="350"/>
  </r>
  <r>
    <s v="0298014"/>
    <s v="0298"/>
    <s v="MONJOLÃO"/>
    <s v="014"/>
    <n v="3.72"/>
    <s v="RF03"/>
    <x v="0"/>
    <s v="João Paulo de Assis"/>
    <s v="BRACELL"/>
    <x v="1"/>
    <s v="LP-LP1"/>
    <s v="13-24-13"/>
    <n v="450"/>
  </r>
  <r>
    <s v="0298015"/>
    <s v="0298"/>
    <s v="MONJOLÃO"/>
    <s v="015"/>
    <n v="0.99"/>
    <s v="RF03"/>
    <x v="0"/>
    <s v="João Paulo de Assis"/>
    <s v="BRACELL"/>
    <x v="1"/>
    <s v="LP-LP1"/>
    <s v="13-24-13"/>
    <n v="350"/>
  </r>
  <r>
    <s v="0298016"/>
    <s v="0298"/>
    <s v="MONJOLÃO"/>
    <s v="016"/>
    <n v="1.89"/>
    <s v="RF03"/>
    <x v="0"/>
    <s v="João Paulo de Assis"/>
    <s v="BRACELL"/>
    <x v="1"/>
    <s v="LP-LP1"/>
    <s v="13-24-13"/>
    <n v="350"/>
  </r>
  <r>
    <s v="0298018"/>
    <s v="0298"/>
    <s v="MONJOLÃO"/>
    <s v="018"/>
    <n v="0.94"/>
    <s v="RF03"/>
    <x v="0"/>
    <s v="João Paulo de Assis"/>
    <s v="BRACELL"/>
    <x v="1"/>
    <s v="LP-LP1"/>
    <s v="13-24-13"/>
    <n v="350"/>
  </r>
  <r>
    <s v="0298019"/>
    <s v="0298"/>
    <s v="MONJOLÃO"/>
    <s v="019"/>
    <n v="2.74"/>
    <s v="RF03"/>
    <x v="0"/>
    <s v="João Paulo de Assis"/>
    <s v="BRACELL"/>
    <x v="1"/>
    <s v="LP-LP1"/>
    <s v="13-24-13"/>
    <n v="400"/>
  </r>
  <r>
    <s v="0298020"/>
    <s v="0298"/>
    <s v="MONJOLÃO"/>
    <s v="020"/>
    <n v="2.71"/>
    <s v="RF03"/>
    <x v="0"/>
    <s v="João Paulo de Assis"/>
    <s v="BRACELL"/>
    <x v="1"/>
    <s v="LP-LP1"/>
    <s v="13-24-13"/>
    <n v="400"/>
  </r>
  <r>
    <s v="0298021"/>
    <s v="0298"/>
    <s v="MONJOLÃO"/>
    <s v="021"/>
    <n v="7.6"/>
    <s v="RF03"/>
    <x v="0"/>
    <s v="João Paulo de Assis"/>
    <s v="BRACELL"/>
    <x v="1"/>
    <s v="LP-LP1"/>
    <s v="13-24-13"/>
    <n v="400"/>
  </r>
  <r>
    <s v="0298022"/>
    <s v="0298"/>
    <s v="MONJOLÃO"/>
    <s v="022"/>
    <n v="6.06"/>
    <s v="RF03"/>
    <x v="0"/>
    <s v="João Paulo de Assis"/>
    <s v="BRACELL"/>
    <x v="1"/>
    <s v="LP-LP1"/>
    <s v="13-24-13"/>
    <n v="400"/>
  </r>
  <r>
    <s v="0298024"/>
    <s v="0298"/>
    <s v="MONJOLÃO"/>
    <s v="024"/>
    <n v="1.65"/>
    <s v="RF03"/>
    <x v="0"/>
    <s v="João Paulo de Assis"/>
    <s v="BRACELL"/>
    <x v="1"/>
    <s v="LP-LP1"/>
    <s v="13-24-13"/>
    <n v="350"/>
  </r>
  <r>
    <s v="0298025"/>
    <s v="0298"/>
    <s v="MONJOLÃO"/>
    <s v="025"/>
    <n v="1.87"/>
    <s v="RF03"/>
    <x v="0"/>
    <s v="João Paulo de Assis"/>
    <s v="BRACELL"/>
    <x v="1"/>
    <s v="LP-LP1"/>
    <s v="13-24-13"/>
    <n v="350"/>
  </r>
  <r>
    <s v="0298026"/>
    <s v="0298"/>
    <s v="MONJOLÃO"/>
    <s v="026"/>
    <n v="0.71"/>
    <s v="RF03"/>
    <x v="0"/>
    <s v="João Paulo de Assis"/>
    <s v="BRACELL"/>
    <x v="1"/>
    <s v="LP-LP1"/>
    <s v="13-24-13"/>
    <n v="350"/>
  </r>
  <r>
    <s v="0298027"/>
    <s v="0298"/>
    <s v="MONJOLÃO"/>
    <s v="027"/>
    <n v="10.62"/>
    <s v="RF03"/>
    <x v="0"/>
    <s v="João Paulo de Assis"/>
    <s v="BRACELL"/>
    <x v="1"/>
    <s v="LP-LP1"/>
    <s v="13-24-13"/>
    <n v="300"/>
  </r>
  <r>
    <s v="0298028"/>
    <s v="0298"/>
    <s v="MONJOLÃO"/>
    <s v="028"/>
    <n v="5.19"/>
    <s v="RF03"/>
    <x v="0"/>
    <s v="João Paulo de Assis"/>
    <s v="BRACELL"/>
    <x v="1"/>
    <s v="LP-LP1"/>
    <s v="13-24-13"/>
    <n v="400"/>
  </r>
  <r>
    <s v="0298029"/>
    <s v="0298"/>
    <s v="MONJOLÃO"/>
    <s v="029"/>
    <n v="3.13"/>
    <s v="RF03"/>
    <x v="0"/>
    <s v="João Paulo de Assis"/>
    <s v="BRACELL"/>
    <x v="1"/>
    <s v="LP-LP1"/>
    <s v="13-24-13"/>
    <n v="300"/>
  </r>
  <r>
    <s v="0298061"/>
    <s v="0298"/>
    <s v="MONJOLÃO"/>
    <s v="061"/>
    <n v="0.34"/>
    <s v="RF03"/>
    <x v="0"/>
    <s v="João Paulo de Assis"/>
    <s v="BRACELL"/>
    <x v="1"/>
    <s v="LP-LP1"/>
    <s v="13-24-13"/>
    <n v="400"/>
  </r>
  <r>
    <s v="0298064"/>
    <s v="0298"/>
    <s v="MONJOLÃO"/>
    <s v="064"/>
    <n v="0.84"/>
    <s v="RF03"/>
    <x v="0"/>
    <s v="João Paulo de Assis"/>
    <s v="BRACELL"/>
    <x v="1"/>
    <s v="LP-LP1"/>
    <s v="13-24-13"/>
    <n v="400"/>
  </r>
  <r>
    <s v="0298067"/>
    <s v="0298"/>
    <s v="MONJOLÃO"/>
    <s v="067"/>
    <n v="1.34"/>
    <s v="RF03"/>
    <x v="0"/>
    <s v="João Paulo de Assis"/>
    <s v="BRACELL"/>
    <x v="1"/>
    <s v="LP-LP1"/>
    <s v="13-24-13"/>
    <n v="400"/>
  </r>
  <r>
    <s v="0298001"/>
    <s v="0298"/>
    <s v="MONJOLÃO"/>
    <s v="001"/>
    <n v="25.15"/>
    <s v="RF03"/>
    <x v="0"/>
    <s v="João Paulo de Assis"/>
    <s v="BRACELL"/>
    <x v="1"/>
    <s v="LP-LP1"/>
    <s v="13-24-13"/>
    <n v="400"/>
  </r>
  <r>
    <s v="0298002"/>
    <s v="0298"/>
    <s v="MONJOLÃO"/>
    <s v="002"/>
    <n v="10.65"/>
    <s v="RF03"/>
    <x v="0"/>
    <s v="João Paulo de Assis"/>
    <s v="BRACELL"/>
    <x v="1"/>
    <s v="LP-LP1"/>
    <s v="13-24-13"/>
    <n v="400"/>
  </r>
  <r>
    <s v="0298012"/>
    <s v="0298"/>
    <s v="MONJOLÃO"/>
    <s v="012"/>
    <n v="20.190000000000001"/>
    <s v="RF03"/>
    <x v="0"/>
    <s v="João Paulo de Assis"/>
    <s v="BRACELL"/>
    <x v="1"/>
    <s v="LP-LP1"/>
    <s v="13-24-13"/>
    <n v="400"/>
  </r>
  <r>
    <s v="0298030"/>
    <s v="0298"/>
    <s v="MONJOLÃO"/>
    <s v="030"/>
    <n v="9.69"/>
    <s v="RF03"/>
    <x v="0"/>
    <s v="João Paulo de Assis"/>
    <s v="BRACELL"/>
    <x v="1"/>
    <s v="LP-LP1"/>
    <s v="13-24-13"/>
    <n v="400"/>
  </r>
  <r>
    <s v="0298031"/>
    <s v="0298"/>
    <s v="MONJOLÃO"/>
    <s v="031"/>
    <n v="0.56999999999999995"/>
    <s v="RF03"/>
    <x v="0"/>
    <s v="João Paulo de Assis"/>
    <s v="BRACELL"/>
    <x v="1"/>
    <s v="LP-LP1"/>
    <s v="13-24-13"/>
    <n v="350"/>
  </r>
  <r>
    <s v="0298032"/>
    <s v="0298"/>
    <s v="MONJOLÃO"/>
    <s v="032"/>
    <n v="13.25"/>
    <s v="RF03"/>
    <x v="0"/>
    <s v="João Paulo de Assis"/>
    <s v="BRACELL"/>
    <x v="1"/>
    <s v="LP-LP1"/>
    <s v="13-24-13"/>
    <n v="400"/>
  </r>
  <r>
    <s v="0177001"/>
    <s v="0177"/>
    <s v="SÃO PEDRO"/>
    <s v="001"/>
    <n v="0.16407001095500001"/>
    <s v="RF03"/>
    <x v="3"/>
    <s v="João Paulo de Assis"/>
    <s v="BRACELL"/>
    <x v="1"/>
    <s v="LP-LP1"/>
    <s v="13-24-13"/>
    <s v="350"/>
  </r>
  <r>
    <s v="0177005"/>
    <s v="0177"/>
    <s v="SÃO PEDRO"/>
    <s v="005"/>
    <n v="0.79"/>
    <s v="RF03"/>
    <x v="3"/>
    <s v="João Paulo de Assis"/>
    <s v="BRACELL"/>
    <x v="1"/>
    <s v="LP-LP1"/>
    <s v="13-24-13"/>
    <s v="300"/>
  </r>
  <r>
    <s v="0177006"/>
    <s v="0177"/>
    <s v="SÃO PEDRO"/>
    <s v="006"/>
    <n v="10.98"/>
    <s v="RF03"/>
    <x v="3"/>
    <s v="João Paulo de Assis"/>
    <s v="BRACELL"/>
    <x v="1"/>
    <s v="LP-LP1"/>
    <s v="13-24-13"/>
    <n v="350"/>
  </r>
  <r>
    <s v="0177007"/>
    <s v="0177"/>
    <s v="SÃO PEDRO"/>
    <s v="007"/>
    <n v="5.38"/>
    <s v="RF03"/>
    <x v="3"/>
    <s v="João Paulo de Assis"/>
    <s v="BRACELL"/>
    <x v="1"/>
    <s v="LP-LP1"/>
    <s v="13-24-13"/>
    <n v="350"/>
  </r>
  <r>
    <s v="0177008"/>
    <s v="0177"/>
    <s v="SÃO PEDRO"/>
    <s v="008"/>
    <n v="5.54"/>
    <s v="RF03"/>
    <x v="3"/>
    <s v="João Paulo de Assis"/>
    <s v="BRACELL"/>
    <x v="1"/>
    <s v="LP-LP1"/>
    <s v="13-24-13"/>
    <n v="300"/>
  </r>
  <r>
    <s v="0177009"/>
    <s v="0177"/>
    <s v="SÃO PEDRO"/>
    <s v="009"/>
    <n v="38.549999999999997"/>
    <s v="RF03"/>
    <x v="3"/>
    <s v="João Paulo de Assis"/>
    <s v="BRACELL"/>
    <x v="1"/>
    <s v="LP-LP1"/>
    <s v="13-24-13"/>
    <n v="350"/>
  </r>
  <r>
    <s v="0177010"/>
    <s v="0177"/>
    <s v="SÃO PEDRO"/>
    <s v="010"/>
    <n v="31.57"/>
    <s v="RF03"/>
    <x v="3"/>
    <s v="João Paulo de Assis"/>
    <s v="BRACELL"/>
    <x v="1"/>
    <s v="LP-LP1"/>
    <s v="13-24-13"/>
    <n v="350"/>
  </r>
  <r>
    <s v="0177011"/>
    <s v="0177"/>
    <s v="SÃO PEDRO"/>
    <s v="011"/>
    <n v="31.81"/>
    <s v="RF03"/>
    <x v="3"/>
    <s v="João Paulo de Assis"/>
    <s v="BRACELL"/>
    <x v="1"/>
    <s v="LP-LP1"/>
    <s v="13-24-13"/>
    <n v="300"/>
  </r>
  <r>
    <s v="0177013"/>
    <s v="0177"/>
    <s v="SÃO PEDRO"/>
    <s v="013"/>
    <n v="23.58"/>
    <s v="RF03"/>
    <x v="3"/>
    <s v="João Paulo de Assis"/>
    <s v="BRACELL"/>
    <x v="1"/>
    <s v="LP-LP1"/>
    <s v="13-24-13"/>
    <n v="300"/>
  </r>
  <r>
    <s v="0177014"/>
    <s v="0177"/>
    <s v="SÃO PEDRO"/>
    <s v="014"/>
    <m/>
    <s v="RF03"/>
    <x v="3"/>
    <s v="João Paulo de Assis"/>
    <s v="BRACELL"/>
    <x v="1"/>
    <s v="LP-LP1"/>
    <s v="13-24-13"/>
    <s v="300"/>
  </r>
  <r>
    <s v="0177017"/>
    <s v="0177"/>
    <s v="SÃO PEDRO"/>
    <s v="017"/>
    <n v="3.1410062171200002"/>
    <s v="RF03"/>
    <x v="3"/>
    <s v="João Paulo de Assis"/>
    <s v="BRACELL"/>
    <x v="1"/>
    <s v="LP-LP1"/>
    <s v="13-24-13"/>
    <n v="350"/>
  </r>
  <r>
    <s v="0177021"/>
    <s v="0177"/>
    <s v="SÃO PEDRO"/>
    <s v="021"/>
    <m/>
    <s v="RF03"/>
    <x v="3"/>
    <s v="João Paulo de Assis"/>
    <s v="BRACELL"/>
    <x v="1"/>
    <s v="LP-LP1"/>
    <s v="13-24-13"/>
    <s v="300"/>
  </r>
  <r>
    <s v="0177023"/>
    <s v="0177"/>
    <s v="SÃO PEDRO"/>
    <s v="023"/>
    <m/>
    <s v="RF03"/>
    <x v="3"/>
    <s v="João Paulo de Assis"/>
    <s v="BRACELL"/>
    <x v="1"/>
    <s v="LP-LP1"/>
    <s v="13-24-13"/>
    <s v="350"/>
  </r>
  <r>
    <s v="0177024"/>
    <s v="0177"/>
    <s v="SÃO PEDRO"/>
    <s v="024"/>
    <m/>
    <s v="RF03"/>
    <x v="3"/>
    <s v="João Paulo de Assis"/>
    <s v="BRACELL"/>
    <x v="1"/>
    <s v="LP-LP1"/>
    <s v="13-24-13"/>
    <s v="300"/>
  </r>
  <r>
    <s v="0177025"/>
    <s v="0177"/>
    <s v="SÃO PEDRO"/>
    <s v="025"/>
    <m/>
    <s v="RF03"/>
    <x v="3"/>
    <s v="João Paulo de Assis"/>
    <s v="BRACELL"/>
    <x v="1"/>
    <s v="LP-LP1"/>
    <s v="13-24-13"/>
    <s v="300"/>
  </r>
  <r>
    <s v="0177027"/>
    <s v="0177"/>
    <s v="SÃO PEDRO"/>
    <s v="027"/>
    <m/>
    <s v="RF03"/>
    <x v="3"/>
    <s v="João Paulo de Assis"/>
    <s v="BRACELL"/>
    <x v="1"/>
    <s v="LP-LP1"/>
    <s v="13-24-13"/>
    <s v="350"/>
  </r>
  <r>
    <s v="0177040"/>
    <s v="0177"/>
    <s v="SÃO PEDRO"/>
    <s v="040"/>
    <m/>
    <s v="RF03"/>
    <x v="3"/>
    <s v="João Paulo de Assis"/>
    <s v="BRACELL"/>
    <x v="1"/>
    <s v="LP-LP1"/>
    <s v="13-24-13"/>
    <n v="300"/>
  </r>
  <r>
    <s v="0177045"/>
    <s v="0177"/>
    <s v="SÃO PEDRO"/>
    <s v="045"/>
    <m/>
    <s v="RF03"/>
    <x v="3"/>
    <s v="João Paulo de Assis"/>
    <s v="BRACELL"/>
    <x v="1"/>
    <s v="LP-LP1"/>
    <s v="13-24-13"/>
    <n v="350"/>
  </r>
  <r>
    <s v="0177046"/>
    <s v="0177"/>
    <s v="SÃO PEDRO"/>
    <s v="046"/>
    <m/>
    <s v="RF03"/>
    <x v="3"/>
    <s v="João Paulo de Assis"/>
    <s v="BRACELL"/>
    <x v="1"/>
    <s v="LP-LP1"/>
    <s v="13-24-13"/>
    <n v="300"/>
  </r>
  <r>
    <s v="0177047"/>
    <s v="0177"/>
    <s v="SÃO PEDRO"/>
    <s v="047"/>
    <m/>
    <s v="RF03"/>
    <x v="3"/>
    <s v="João Paulo de Assis"/>
    <s v="BRACELL"/>
    <x v="1"/>
    <s v="LP-LP1"/>
    <s v="13-24-13"/>
    <n v="300"/>
  </r>
  <r>
    <s v="0177049"/>
    <s v="0177"/>
    <s v="SÃO PEDRO"/>
    <s v="049"/>
    <m/>
    <s v="RF03"/>
    <x v="3"/>
    <s v="João Paulo de Assis"/>
    <s v="BRACELL"/>
    <x v="1"/>
    <s v="LP-LP1"/>
    <s v="13-24-13"/>
    <n v="300"/>
  </r>
  <r>
    <s v="0177050"/>
    <s v="0177"/>
    <s v="SÃO PEDRO"/>
    <s v="050"/>
    <m/>
    <s v="RF03"/>
    <x v="3"/>
    <s v="João Paulo de Assis"/>
    <s v="BRACELL"/>
    <x v="1"/>
    <s v="LP-LP1"/>
    <s v="13-24-13"/>
    <n v="300"/>
  </r>
  <r>
    <s v="0177051"/>
    <s v="0177"/>
    <s v="SÃO PEDRO"/>
    <s v="051"/>
    <m/>
    <s v="RF03"/>
    <x v="3"/>
    <s v="João Paulo de Assis"/>
    <s v="BRACELL"/>
    <x v="1"/>
    <s v="LP-LP1"/>
    <s v="13-24-13"/>
    <n v="300"/>
  </r>
  <r>
    <s v="0177053"/>
    <s v="0177"/>
    <s v="SÃO PEDRO"/>
    <s v="053"/>
    <m/>
    <s v="RF03"/>
    <x v="3"/>
    <s v="João Paulo de Assis"/>
    <s v="BRACELL"/>
    <x v="1"/>
    <s v="LP-LP1"/>
    <s v="13-24-13"/>
    <n v="300"/>
  </r>
  <r>
    <s v="0177054"/>
    <s v="0177"/>
    <s v="SÃO PEDRO"/>
    <s v="054"/>
    <m/>
    <s v="RF03"/>
    <x v="3"/>
    <s v="João Paulo de Assis"/>
    <s v="BRACELL"/>
    <x v="1"/>
    <s v="LP-LP1"/>
    <s v="13-24-13"/>
    <n v="300"/>
  </r>
  <r>
    <s v="0177057"/>
    <s v="0177"/>
    <s v="SÃO PEDRO"/>
    <s v="057"/>
    <m/>
    <s v="RF03"/>
    <x v="3"/>
    <s v="João Paulo de Assis"/>
    <s v="BRACELL"/>
    <x v="1"/>
    <s v="LP-LP1"/>
    <s v="13-24-13"/>
    <n v="300"/>
  </r>
  <r>
    <s v="0177059"/>
    <s v="0177"/>
    <s v="SÃO PEDRO"/>
    <s v="059"/>
    <m/>
    <s v="RF03"/>
    <x v="3"/>
    <s v="João Paulo de Assis"/>
    <s v="BRACELL"/>
    <x v="1"/>
    <s v="LP-LP1"/>
    <s v="13-24-13"/>
    <n v="350"/>
  </r>
  <r>
    <s v="0177060"/>
    <s v="0177"/>
    <s v="SÃO PEDRO"/>
    <s v="060"/>
    <m/>
    <s v="RF03"/>
    <x v="3"/>
    <s v="João Paulo de Assis"/>
    <s v="BRACELL"/>
    <x v="1"/>
    <s v="LP-LP1"/>
    <s v="13-24-13"/>
    <n v="350"/>
  </r>
  <r>
    <s v="0177061"/>
    <s v="0177"/>
    <s v="SÃO PEDRO"/>
    <s v="061"/>
    <m/>
    <s v="RF03"/>
    <x v="3"/>
    <s v="João Paulo de Assis"/>
    <s v="BRACELL"/>
    <x v="1"/>
    <s v="LP-LP1"/>
    <s v="13-24-13"/>
    <n v="350"/>
  </r>
  <r>
    <s v="0177063"/>
    <s v="0177"/>
    <s v="SÃO PEDRO"/>
    <s v="063"/>
    <m/>
    <s v="RF03"/>
    <x v="3"/>
    <s v="João Paulo de Assis"/>
    <s v="BRACELL"/>
    <x v="1"/>
    <s v="LP-LP1"/>
    <s v="13-24-13"/>
    <n v="300"/>
  </r>
  <r>
    <s v="0177067"/>
    <s v="0177"/>
    <s v="SÃO PEDRO"/>
    <s v="067"/>
    <m/>
    <s v="RF03"/>
    <x v="3"/>
    <s v="João Paulo de Assis"/>
    <s v="BRACELL"/>
    <x v="1"/>
    <s v="LP-LP1"/>
    <s v="13-24-13"/>
    <n v="350"/>
  </r>
  <r>
    <s v="0537001"/>
    <s v="0537"/>
    <s v="TANGARÁ"/>
    <s v="001"/>
    <n v="45.8"/>
    <s v="RF03"/>
    <x v="1"/>
    <s v="João Paulo de Assis"/>
    <s v="BRACELL"/>
    <x v="1"/>
    <s v="LP-LP1"/>
    <s v="13-24-13"/>
    <n v="340"/>
  </r>
  <r>
    <s v="0537002"/>
    <s v="0537"/>
    <s v="TANGARÁ"/>
    <s v="002"/>
    <n v="37.32"/>
    <s v="RF03"/>
    <x v="1"/>
    <s v="João Paulo de Assis"/>
    <s v="BRACELL"/>
    <x v="1"/>
    <s v="LP-LP1"/>
    <s v="13-24-13"/>
    <n v="340"/>
  </r>
  <r>
    <s v="0537003"/>
    <s v="0537"/>
    <s v="TANGARÁ"/>
    <s v="003"/>
    <n v="19.22"/>
    <s v="RF03"/>
    <x v="1"/>
    <s v="João Paulo de Assis"/>
    <s v="BRACELL"/>
    <x v="1"/>
    <s v="LP-LP1"/>
    <s v="13-24-13"/>
    <n v="340"/>
  </r>
  <r>
    <s v="0537004"/>
    <s v="0537"/>
    <s v="TANGARÁ"/>
    <s v="004"/>
    <n v="14.65"/>
    <s v="RF03"/>
    <x v="1"/>
    <s v="João Paulo de Assis"/>
    <s v="BRACELL"/>
    <x v="1"/>
    <s v="LP-LP1"/>
    <s v="13-24-13"/>
    <n v="340"/>
  </r>
  <r>
    <s v="0537005"/>
    <s v="0537"/>
    <s v="TANGARÁ"/>
    <s v="005"/>
    <n v="25.88"/>
    <s v="RF03"/>
    <x v="1"/>
    <s v="João Paulo de Assis"/>
    <s v="BRACELL"/>
    <x v="1"/>
    <s v="LP-LP1"/>
    <s v="13-24-13"/>
    <n v="340"/>
  </r>
  <r>
    <s v="0457001"/>
    <s v="0457"/>
    <s v="JAMAICA II - PIRAJUÍ"/>
    <s v="001"/>
    <n v="7.12"/>
    <s v="RF03"/>
    <x v="2"/>
    <s v="Denilson Fernandes"/>
    <s v="BRACELL"/>
    <x v="1"/>
    <s v="PI-PI1"/>
    <s v="13-24-13"/>
    <n v="340"/>
  </r>
  <r>
    <s v="0457002"/>
    <s v="0457"/>
    <s v="JAMAICA II - PIRAJUÍ"/>
    <s v="002"/>
    <n v="20.51"/>
    <s v="RF03"/>
    <x v="2"/>
    <s v="Denilson Fernandes"/>
    <s v="BRACELL"/>
    <x v="1"/>
    <s v="PI-PI1"/>
    <s v="13-24-13"/>
    <n v="340"/>
  </r>
  <r>
    <s v="0457003"/>
    <s v="0457"/>
    <s v="JAMAICA II - PIRAJUÍ"/>
    <s v="003"/>
    <n v="24.07"/>
    <s v="RF03"/>
    <x v="2"/>
    <s v="Denilson Fernandes"/>
    <s v="BRACELL"/>
    <x v="1"/>
    <s v="PI-PI1"/>
    <s v="13-24-13"/>
    <n v="340"/>
  </r>
  <r>
    <s v="0457004"/>
    <s v="0457"/>
    <s v="JAMAICA II - PIRAJUÍ"/>
    <s v="004"/>
    <n v="47.6"/>
    <s v="RF03"/>
    <x v="2"/>
    <s v="Denilson Fernandes"/>
    <s v="BRACELL"/>
    <x v="1"/>
    <s v="PI-PI1"/>
    <s v="13-24-13"/>
    <n v="340"/>
  </r>
  <r>
    <s v="0457005"/>
    <s v="0457"/>
    <s v="JAMAICA II - PIRAJUÍ"/>
    <s v="005"/>
    <n v="54.71"/>
    <s v="RF03"/>
    <x v="2"/>
    <s v="Denilson Fernandes"/>
    <s v="BRACELL"/>
    <x v="1"/>
    <s v="PI-PI1"/>
    <s v="13-24-13"/>
    <n v="340"/>
  </r>
  <r>
    <s v="0457007"/>
    <s v="0457"/>
    <s v="JAMAICA II - PIRAJUÍ"/>
    <s v="007"/>
    <n v="29.8"/>
    <s v="RF03"/>
    <x v="2"/>
    <s v="Denilson Fernandes"/>
    <s v="BRACELL"/>
    <x v="1"/>
    <s v="PI-PI1"/>
    <s v="13-24-13"/>
    <n v="340"/>
  </r>
  <r>
    <s v="0457008"/>
    <s v="0457"/>
    <s v="JAMAICA II - PIRAJUÍ"/>
    <s v="008"/>
    <n v="34.869999999999997"/>
    <s v="RF03"/>
    <x v="2"/>
    <s v="Denilson Fernandes"/>
    <s v="BRACELL"/>
    <x v="1"/>
    <s v="PI-PI1"/>
    <s v="13-24-13"/>
    <n v="300"/>
  </r>
  <r>
    <s v="0457009"/>
    <s v="0457"/>
    <s v="JAMAICA II - PIRAJUÍ"/>
    <s v="009"/>
    <n v="38.35"/>
    <s v="RF03"/>
    <x v="2"/>
    <s v="Denilson Fernandes"/>
    <s v="BRACELL"/>
    <x v="1"/>
    <s v="PI-PI1"/>
    <s v="13-24-13"/>
    <n v="350"/>
  </r>
  <r>
    <s v="0082013"/>
    <s v="0082"/>
    <s v="NOVA FLORESTA"/>
    <s v="013"/>
    <n v="22.96"/>
    <s v="RF03"/>
    <x v="2"/>
    <s v="Denilson Fernandes"/>
    <s v="BRACELL"/>
    <x v="1"/>
    <s v="PI-PI1"/>
    <s v="13-24-13"/>
    <n v="340"/>
  </r>
  <r>
    <s v="0082018"/>
    <s v="0082"/>
    <s v="NOVA FLORESTA"/>
    <s v="018"/>
    <n v="14.7"/>
    <s v="RF03"/>
    <x v="2"/>
    <s v="Denilson Fernandes"/>
    <s v="BRACELL"/>
    <x v="1"/>
    <s v="PI-PI1"/>
    <s v="13-24-13"/>
    <n v="340"/>
  </r>
  <r>
    <s v="0082020"/>
    <s v="0082"/>
    <s v="NOVA FLORESTA"/>
    <s v="020"/>
    <n v="1.1599999999999999"/>
    <s v="RF03"/>
    <x v="2"/>
    <s v="Denilson Fernandes"/>
    <s v="BRACELL"/>
    <x v="1"/>
    <s v="PI-PI1"/>
    <s v="13-24-13"/>
    <n v="340"/>
  </r>
  <r>
    <s v="0082026"/>
    <s v="0082"/>
    <s v="NOVA FLORESTA"/>
    <s v="026"/>
    <n v="14.54"/>
    <s v="RF03"/>
    <x v="2"/>
    <s v="Denilson Fernandes"/>
    <s v="BRACELL"/>
    <x v="1"/>
    <s v="PI-PI1"/>
    <s v="13-24-13"/>
    <n v="300"/>
  </r>
  <r>
    <s v="0115020"/>
    <s v="0115"/>
    <s v="SHANGRILÁ"/>
    <s v="020"/>
    <n v="14.84"/>
    <s v="RF03"/>
    <x v="2"/>
    <s v="Denilson Fernandes"/>
    <s v="BRACELL"/>
    <x v="1"/>
    <s v="PI-PI1"/>
    <s v="13-24-13"/>
    <n v="300"/>
  </r>
  <r>
    <s v="0115032"/>
    <s v="0115"/>
    <s v="SHANGRILÁ"/>
    <s v="032"/>
    <n v="6.22"/>
    <s v="RF03"/>
    <x v="2"/>
    <s v="Denilson Fernandes"/>
    <s v="BRACELL"/>
    <x v="1"/>
    <s v="PI-PI1"/>
    <s v="13-24-13"/>
    <s v="300"/>
  </r>
  <r>
    <s v="0115042"/>
    <s v="0115"/>
    <s v="SHANGRILÁ"/>
    <s v="042"/>
    <n v="2.25"/>
    <s v="RF03"/>
    <x v="2"/>
    <s v="Denilson Fernandes"/>
    <s v="BRACELL"/>
    <x v="1"/>
    <s v="PI-PI1"/>
    <s v="13-24-13"/>
    <s v="300"/>
  </r>
  <r>
    <s v="0115060"/>
    <s v="0115"/>
    <s v="SHANGRILÁ"/>
    <s v="060"/>
    <n v="2.02"/>
    <s v="RF03"/>
    <x v="2"/>
    <s v="Denilson Fernandes"/>
    <s v="BRACELL"/>
    <x v="1"/>
    <s v="PI-PI1"/>
    <s v="13-24-13"/>
    <s v="300"/>
  </r>
  <r>
    <s v="0115061"/>
    <s v="0115"/>
    <s v="SHANGRILÁ"/>
    <s v="061"/>
    <n v="1.76"/>
    <s v="RF03"/>
    <x v="2"/>
    <s v="Denilson Fernandes"/>
    <s v="BRACELL"/>
    <x v="1"/>
    <s v="PI-PI1"/>
    <s v="13-24-13"/>
    <s v="300"/>
  </r>
  <r>
    <s v="0115062"/>
    <s v="0115"/>
    <s v="SHANGRILÁ"/>
    <s v="062"/>
    <n v="3.24"/>
    <s v="RF03"/>
    <x v="2"/>
    <s v="Denilson Fernandes"/>
    <s v="BRACELL"/>
    <x v="1"/>
    <s v="PI-PI1"/>
    <s v="13-24-13"/>
    <s v="300"/>
  </r>
  <r>
    <s v="0115063"/>
    <s v="0115"/>
    <s v="SHANGRILÁ"/>
    <s v="063"/>
    <n v="1.29"/>
    <s v="RF03"/>
    <x v="2"/>
    <s v="Denilson Fernandes"/>
    <s v="BRACELL"/>
    <x v="1"/>
    <s v="PI-PI1"/>
    <s v="13-24-13"/>
    <s v="300"/>
  </r>
  <r>
    <s v="0115064"/>
    <s v="0115"/>
    <s v="SHANGRILÁ"/>
    <s v="064"/>
    <n v="4.57"/>
    <s v="RF03"/>
    <x v="2"/>
    <s v="Denilson Fernandes"/>
    <s v="BRACELL"/>
    <x v="1"/>
    <s v="PI-PI1"/>
    <s v="13-24-13"/>
    <s v="300"/>
  </r>
  <r>
    <s v="0115065"/>
    <s v="0115"/>
    <s v="SHANGRILÁ"/>
    <s v="065"/>
    <n v="8.2200000000000006"/>
    <s v="RF03"/>
    <x v="2"/>
    <s v="Denilson Fernandes"/>
    <s v="BRACELL"/>
    <x v="1"/>
    <s v="PI-PI1"/>
    <s v="13-24-13"/>
    <s v="300"/>
  </r>
  <r>
    <s v="0115066"/>
    <s v="0115"/>
    <s v="SHANGRILÁ"/>
    <s v="066"/>
    <n v="1.65"/>
    <s v="RF03"/>
    <x v="2"/>
    <s v="Denilson Fernandes"/>
    <s v="BRACELL"/>
    <x v="1"/>
    <s v="PI-PI1"/>
    <s v="13-24-13"/>
    <s v="300"/>
  </r>
  <r>
    <s v="0115305"/>
    <s v="0115"/>
    <s v="SHANGRILÁ"/>
    <s v="305"/>
    <n v="2.64"/>
    <s v="RF03"/>
    <x v="2"/>
    <s v="Denilson Fernandes"/>
    <s v="BRACELL"/>
    <x v="1"/>
    <s v="PI-PI1"/>
    <s v="13-24-13"/>
    <n v="340"/>
  </r>
  <r>
    <s v="0115306"/>
    <s v="0115"/>
    <s v="SHANGRILÁ"/>
    <s v="306"/>
    <n v="3.17"/>
    <s v="RF03"/>
    <x v="2"/>
    <s v="Denilson Fernandes"/>
    <s v="BRACELL"/>
    <x v="1"/>
    <s v="PI-PI1"/>
    <s v="13-24-13"/>
    <n v="340"/>
  </r>
  <r>
    <s v="0115307"/>
    <s v="0115"/>
    <s v="SHANGRILÁ"/>
    <s v="307"/>
    <n v="0.9"/>
    <s v="RF03"/>
    <x v="2"/>
    <s v="Denilson Fernandes"/>
    <s v="BRACELL"/>
    <x v="1"/>
    <s v="PI-PI1"/>
    <s v="13-24-13"/>
    <n v="340"/>
  </r>
  <r>
    <s v="0115308"/>
    <s v="0115"/>
    <s v="SHANGRILÁ"/>
    <s v="308"/>
    <n v="1.4"/>
    <s v="RF03"/>
    <x v="2"/>
    <s v="Denilson Fernandes"/>
    <s v="BRACELL"/>
    <x v="1"/>
    <s v="PI-PI1"/>
    <s v="13-24-13"/>
    <n v="340"/>
  </r>
  <r>
    <s v="0115350"/>
    <s v="0115"/>
    <s v="SHANGRILÁ"/>
    <s v="350"/>
    <n v="3.31"/>
    <s v="RF03"/>
    <x v="2"/>
    <s v="Denilson Fernandes"/>
    <s v="BRACELL"/>
    <x v="1"/>
    <s v="PI-PI1"/>
    <s v="13-24-13"/>
    <n v="340"/>
  </r>
  <r>
    <s v="0115353"/>
    <s v="0115"/>
    <s v="SHANGRILÁ"/>
    <s v="353"/>
    <n v="3.93"/>
    <s v="RF03"/>
    <x v="2"/>
    <s v="Denilson Fernandes"/>
    <s v="BRACELL"/>
    <x v="1"/>
    <s v="PI-PI1"/>
    <s v="13-24-13"/>
    <n v="340"/>
  </r>
  <r>
    <s v="0115354"/>
    <s v="0115"/>
    <s v="SHANGRILÁ"/>
    <s v="354"/>
    <n v="2.21"/>
    <s v="RF03"/>
    <x v="2"/>
    <s v="Denilson Fernandes"/>
    <s v="BRACELL"/>
    <x v="1"/>
    <s v="PI-PI1"/>
    <s v="13-24-13"/>
    <n v="340"/>
  </r>
  <r>
    <s v="0115356"/>
    <s v="0115"/>
    <s v="SHANGRILÁ"/>
    <s v="356"/>
    <n v="0.88"/>
    <s v="RF03"/>
    <x v="2"/>
    <s v="Denilson Fernandes"/>
    <s v="BRACELL"/>
    <x v="1"/>
    <s v="PI-PI1"/>
    <s v="13-24-13"/>
    <n v="340"/>
  </r>
  <r>
    <s v="0115357"/>
    <s v="0115"/>
    <s v="SHANGRILÁ"/>
    <s v="357"/>
    <n v="1.1499999999999999"/>
    <s v="RF03"/>
    <x v="2"/>
    <s v="Denilson Fernandes"/>
    <s v="BRACELL"/>
    <x v="1"/>
    <s v="PI-PI1"/>
    <s v="13-24-13"/>
    <n v="340"/>
  </r>
  <r>
    <s v="0348028"/>
    <s v="0348"/>
    <s v="SÃO JOÃO VII"/>
    <s v="028"/>
    <n v="16.57"/>
    <s v="RF03"/>
    <x v="2"/>
    <s v="Denilson Fernandes"/>
    <s v="BRACELL"/>
    <x v="1"/>
    <s v="PI-PI1"/>
    <s v="13-24-13"/>
    <n v="300"/>
  </r>
  <r>
    <s v="0458001"/>
    <s v="0458"/>
    <s v="SÃO FRANCISCO VI - PEDERNEIRAS"/>
    <s v="001"/>
    <n v="40.47"/>
    <s v="RF03"/>
    <x v="2"/>
    <s v="Denilson Fernandes"/>
    <s v="BRACELL"/>
    <x v="1"/>
    <s v="PI-PI1"/>
    <s v="13-24-13"/>
    <n v="340"/>
  </r>
  <r>
    <s v="0458002"/>
    <s v="0458"/>
    <s v="SÃO FRANCISCO VI - PEDERNEIRAS"/>
    <s v="002"/>
    <n v="29.77"/>
    <s v="RF03"/>
    <x v="2"/>
    <s v="Denilson Fernandes"/>
    <s v="BRACELL"/>
    <x v="1"/>
    <s v="PI-PI1"/>
    <s v="13-24-13"/>
    <n v="340"/>
  </r>
  <r>
    <s v="0458004"/>
    <s v="0458"/>
    <s v="SÃO FRANCISCO VI - PEDERNEIRAS"/>
    <s v="004"/>
    <n v="28.87"/>
    <s v="RF03"/>
    <x v="2"/>
    <s v="Denilson Fernandes"/>
    <s v="BRACELL"/>
    <x v="1"/>
    <s v="PI-PI1"/>
    <s v="13-24-13"/>
    <n v="340"/>
  </r>
  <r>
    <s v="0458005"/>
    <s v="0458"/>
    <s v="SÃO FRANCISCO VI - PEDERNEIRAS"/>
    <s v="005"/>
    <n v="46.88"/>
    <s v="RF03"/>
    <x v="2"/>
    <s v="Denilson Fernandes"/>
    <s v="BRACELL"/>
    <x v="1"/>
    <s v="PI-PI1"/>
    <s v="13-24-13"/>
    <n v="340"/>
  </r>
  <r>
    <s v="0458006"/>
    <s v="0458"/>
    <s v="SÃO FRANCISCO VI - PEDERNEIRAS"/>
    <s v="006"/>
    <n v="29.76"/>
    <s v="RF03"/>
    <x v="2"/>
    <s v="Denilson Fernandes"/>
    <s v="BRACELL"/>
    <x v="1"/>
    <s v="PI-PI1"/>
    <s v="13-24-13"/>
    <n v="340"/>
  </r>
  <r>
    <s v="2407001"/>
    <s v="2407"/>
    <s v="BELA VISTA VII"/>
    <s v="001"/>
    <n v="1.69"/>
    <s v="RF03"/>
    <x v="2"/>
    <s v="Denilson Fernandes"/>
    <s v="BRACELL"/>
    <x v="1"/>
    <s v="PI-PI1"/>
    <s v="13-24-13"/>
    <n v="300"/>
  </r>
  <r>
    <s v="2407002"/>
    <s v="2407"/>
    <s v="BELA VISTA VII"/>
    <s v="002"/>
    <n v="7.45"/>
    <s v="RF03"/>
    <x v="2"/>
    <s v="Denilson Fernandes"/>
    <s v="BRACELL"/>
    <x v="1"/>
    <s v="PI-PI1"/>
    <s v="13-24-13"/>
    <n v="300"/>
  </r>
  <r>
    <s v="2407003"/>
    <s v="2407"/>
    <s v="BELA VISTA VII"/>
    <s v="003"/>
    <n v="1.83"/>
    <s v="RF03"/>
    <x v="2"/>
    <s v="Denilson Fernandes"/>
    <s v="BRACELL"/>
    <x v="1"/>
    <s v="PI-PI1"/>
    <s v="13-24-13"/>
    <n v="300"/>
  </r>
  <r>
    <s v="2407004"/>
    <s v="2407"/>
    <s v="BELA VISTA VII"/>
    <s v="004"/>
    <n v="10.09"/>
    <s v="RF03"/>
    <x v="2"/>
    <s v="Denilson Fernandes"/>
    <s v="BRACELL"/>
    <x v="1"/>
    <s v="PI-PI1"/>
    <s v="13-24-13"/>
    <n v="300"/>
  </r>
  <r>
    <s v="2407005"/>
    <s v="2407"/>
    <s v="BELA VISTA VII"/>
    <s v="005"/>
    <n v="7.36"/>
    <s v="RF03"/>
    <x v="2"/>
    <s v="Denilson Fernandes"/>
    <s v="BRACELL"/>
    <x v="1"/>
    <s v="PI-PI1"/>
    <s v="13-24-13"/>
    <n v="300"/>
  </r>
  <r>
    <s v="2407006"/>
    <s v="2407"/>
    <s v="BELA VISTA VII"/>
    <s v="006"/>
    <n v="13.17"/>
    <s v="RF03"/>
    <x v="2"/>
    <s v="Denilson Fernandes"/>
    <s v="BRACELL"/>
    <x v="1"/>
    <s v="PI-PI1"/>
    <s v="13-24-13"/>
    <n v="300"/>
  </r>
  <r>
    <s v="2407007"/>
    <s v="2407"/>
    <s v="BELA VISTA VII"/>
    <s v="007"/>
    <n v="16.93"/>
    <s v="RF03"/>
    <x v="2"/>
    <s v="Denilson Fernandes"/>
    <s v="BRACELL"/>
    <x v="1"/>
    <s v="PI-PI1"/>
    <s v="13-24-13"/>
    <n v="300"/>
  </r>
  <r>
    <s v="2407008"/>
    <s v="2407"/>
    <s v="BELA VISTA VII"/>
    <s v="008"/>
    <n v="15.15"/>
    <s v="RF03"/>
    <x v="2"/>
    <s v="Denilson Fernandes"/>
    <s v="BRACELL"/>
    <x v="1"/>
    <s v="PI-PI1"/>
    <s v="13-24-13"/>
    <n v="300"/>
  </r>
  <r>
    <s v="2407009"/>
    <s v="2407"/>
    <s v="BELA VISTA VII"/>
    <s v="009"/>
    <n v="19.190000000000001"/>
    <s v="RF03"/>
    <x v="2"/>
    <s v="Denilson Fernandes"/>
    <s v="BRACELL"/>
    <x v="1"/>
    <s v="PI-PI1"/>
    <s v="13-24-13"/>
    <n v="300"/>
  </r>
  <r>
    <s v="2407010"/>
    <s v="2407"/>
    <s v="BELA VISTA VII"/>
    <s v="010"/>
    <n v="11.02"/>
    <s v="RF03"/>
    <x v="2"/>
    <s v="Denilson Fernandes"/>
    <s v="BRACELL"/>
    <x v="1"/>
    <s v="PI-PI1"/>
    <s v="13-24-13"/>
    <n v="300"/>
  </r>
  <r>
    <s v="2407011"/>
    <s v="2407"/>
    <s v="BELA VISTA VII"/>
    <s v="011"/>
    <n v="7.94"/>
    <s v="RF03"/>
    <x v="2"/>
    <s v="Denilson Fernandes"/>
    <s v="BRACELL"/>
    <x v="1"/>
    <s v="PI-PI1"/>
    <s v="13-24-13"/>
    <n v="300"/>
  </r>
  <r>
    <s v="2407012"/>
    <s v="2407"/>
    <s v="BELA VISTA VII"/>
    <s v="012"/>
    <n v="0.86"/>
    <s v="RF03"/>
    <x v="2"/>
    <s v="Denilson Fernandes"/>
    <s v="BRACELL"/>
    <x v="1"/>
    <s v="PI-PI1"/>
    <s v="13-24-13"/>
    <n v="300"/>
  </r>
  <r>
    <s v="2407013"/>
    <s v="2407"/>
    <s v="BELA VISTA VII"/>
    <s v="013"/>
    <n v="5.36"/>
    <s v="RF03"/>
    <x v="2"/>
    <s v="Denilson Fernandes"/>
    <s v="BRACELL"/>
    <x v="1"/>
    <s v="PI-PI1"/>
    <s v="13-24-13"/>
    <n v="300"/>
  </r>
  <r>
    <s v="2407014"/>
    <s v="2407"/>
    <s v="BELA VISTA VII"/>
    <s v="014"/>
    <m/>
    <s v="RF03"/>
    <x v="2"/>
    <s v="Denilson Fernandes"/>
    <s v="BRACELL"/>
    <x v="1"/>
    <s v="PI-PI1"/>
    <s v="13-24-13"/>
    <n v="300"/>
  </r>
  <r>
    <s v="2407015"/>
    <s v="2407"/>
    <s v="BELA VISTA VII"/>
    <s v="015"/>
    <n v="2.5299999999999998"/>
    <s v="RF03"/>
    <x v="2"/>
    <s v="Denilson Fernandes"/>
    <s v="BRACELL"/>
    <x v="1"/>
    <s v="PI-PI1"/>
    <s v="13-24-13"/>
    <n v="300"/>
  </r>
  <r>
    <s v="2407016"/>
    <s v="2407"/>
    <s v="BELA VISTA VII"/>
    <s v="016"/>
    <m/>
    <s v="RF03"/>
    <x v="2"/>
    <s v="Denilson Fernandes"/>
    <s v="BRACELL"/>
    <x v="1"/>
    <s v="PI-PI1"/>
    <s v="13-24-13"/>
    <n v="300"/>
  </r>
  <r>
    <s v="2407018"/>
    <s v="2407"/>
    <s v="BELA VISTA VII"/>
    <s v="018"/>
    <m/>
    <s v="RF03"/>
    <x v="2"/>
    <s v="Denilson Fernandes"/>
    <s v="BRACELL"/>
    <x v="1"/>
    <s v="PI-PI1"/>
    <s v="13-24-13"/>
    <n v="300"/>
  </r>
  <r>
    <s v="2407019"/>
    <s v="2407"/>
    <s v="BELA VISTA VII"/>
    <s v="019"/>
    <m/>
    <s v="RF03"/>
    <x v="2"/>
    <s v="Denilson Fernandes"/>
    <s v="BRACELL"/>
    <x v="1"/>
    <s v="PI-PI1"/>
    <s v="13-24-13"/>
    <n v="300"/>
  </r>
  <r>
    <s v="2407020"/>
    <s v="2407"/>
    <s v="BELA VISTA VII"/>
    <s v="020"/>
    <m/>
    <s v="RF03"/>
    <x v="2"/>
    <s v="Denilson Fernandes"/>
    <s v="BRACELL"/>
    <x v="1"/>
    <s v="PI-PI1"/>
    <s v="13-24-13"/>
    <n v="300"/>
  </r>
  <r>
    <s v="2407021"/>
    <s v="2407"/>
    <s v="BELA VISTA VII"/>
    <s v="021"/>
    <m/>
    <s v="RF03"/>
    <x v="2"/>
    <s v="Denilson Fernandes"/>
    <s v="BRACELL"/>
    <x v="1"/>
    <s v="PI-PI1"/>
    <s v="13-24-13"/>
    <n v="300"/>
  </r>
  <r>
    <s v="2407022"/>
    <s v="2407"/>
    <s v="BELA VISTA VII"/>
    <s v="022"/>
    <m/>
    <s v="RF03"/>
    <x v="2"/>
    <s v="Denilson Fernandes"/>
    <s v="BRACELL"/>
    <x v="1"/>
    <s v="PI-PI1"/>
    <s v="13-24-13"/>
    <n v="300"/>
  </r>
  <r>
    <s v="2407023"/>
    <s v="2407"/>
    <s v="BELA VISTA VII"/>
    <s v="023"/>
    <m/>
    <s v="RF03"/>
    <x v="2"/>
    <s v="Denilson Fernandes"/>
    <s v="BRACELL"/>
    <x v="1"/>
    <s v="PI-PI1"/>
    <s v="13-24-13"/>
    <n v="300"/>
  </r>
  <r>
    <s v="2407026"/>
    <s v="2407"/>
    <s v="BELA VISTA VII"/>
    <s v="026"/>
    <n v="2.4300000000000002"/>
    <s v="RF03"/>
    <x v="2"/>
    <s v="Denilson Fernandes"/>
    <s v="BRACELL"/>
    <x v="1"/>
    <s v="PI-PI1"/>
    <s v="13-24-13"/>
    <n v="300"/>
  </r>
  <r>
    <s v="2407027"/>
    <s v="2407"/>
    <s v="BELA VISTA VII"/>
    <s v="027"/>
    <n v="3.95"/>
    <s v="RF03"/>
    <x v="2"/>
    <s v="Denilson Fernandes"/>
    <s v="BRACELL"/>
    <x v="1"/>
    <s v="PI-PI1"/>
    <s v="13-24-13"/>
    <n v="300"/>
  </r>
  <r>
    <s v="0367001"/>
    <s v="0367"/>
    <s v="SANTA CATARINA"/>
    <s v="001"/>
    <n v="23.92"/>
    <s v="RF03"/>
    <x v="3"/>
    <s v="Denilson Fernandes"/>
    <s v="BRACELL"/>
    <x v="1"/>
    <s v="PI-PI2"/>
    <s v="13-24-13"/>
    <n v="300"/>
  </r>
  <r>
    <s v="0367004"/>
    <s v="0367"/>
    <s v="SANTA CATARINA"/>
    <s v="004"/>
    <n v="6.41"/>
    <s v="RF03"/>
    <x v="3"/>
    <s v="Denilson Fernandes"/>
    <s v="BRACELL"/>
    <x v="1"/>
    <s v="PI-PI2"/>
    <s v="13-24-13"/>
    <n v="300"/>
  </r>
  <r>
    <s v="0367005"/>
    <s v="0367"/>
    <s v="SANTA CATARINA"/>
    <s v="005"/>
    <n v="13.2"/>
    <s v="RF03"/>
    <x v="3"/>
    <s v="Denilson Fernandes"/>
    <s v="BRACELL"/>
    <x v="1"/>
    <s v="PI-PI2"/>
    <s v="13-24-13"/>
    <n v="300"/>
  </r>
  <r>
    <s v="0367007"/>
    <s v="0367"/>
    <s v="SANTA CATARINA"/>
    <s v="007"/>
    <n v="5.47"/>
    <s v="RF03"/>
    <x v="3"/>
    <s v="Denilson Fernandes"/>
    <s v="BRACELL"/>
    <x v="1"/>
    <s v="PI-PI2"/>
    <s v="13-24-13"/>
    <n v="300"/>
  </r>
  <r>
    <s v="0367008"/>
    <s v="0367"/>
    <s v="SANTA CATARINA"/>
    <s v="008"/>
    <n v="61.01"/>
    <s v="RF03"/>
    <x v="3"/>
    <s v="Denilson Fernandes"/>
    <s v="BRACELL"/>
    <x v="1"/>
    <s v="PI-PI2"/>
    <s v="13-24-13"/>
    <n v="300"/>
  </r>
  <r>
    <s v="0367009"/>
    <s v="0367"/>
    <s v="SANTA CATARINA"/>
    <s v="009"/>
    <n v="42.53"/>
    <s v="RF03"/>
    <x v="3"/>
    <s v="Denilson Fernandes"/>
    <s v="BRACELL"/>
    <x v="1"/>
    <s v="PI-PI2"/>
    <s v="13-24-13"/>
    <n v="300"/>
  </r>
  <r>
    <s v="0367010"/>
    <s v="0367"/>
    <s v="SANTA CATARINA"/>
    <s v="010"/>
    <n v="17.54"/>
    <s v="RF03"/>
    <x v="3"/>
    <s v="Denilson Fernandes"/>
    <s v="BRACELL"/>
    <x v="1"/>
    <s v="PI-PI2"/>
    <s v="13-24-13"/>
    <n v="300"/>
  </r>
  <r>
    <s v="0367011"/>
    <s v="0367"/>
    <s v="SANTA CATARINA"/>
    <s v="011"/>
    <n v="27.32"/>
    <s v="RF03"/>
    <x v="3"/>
    <s v="Denilson Fernandes"/>
    <s v="BRACELL"/>
    <x v="1"/>
    <s v="PI-PI2"/>
    <s v="13-24-13"/>
    <n v="300"/>
  </r>
  <r>
    <s v="0367012"/>
    <s v="0367"/>
    <s v="SANTA CATARINA"/>
    <s v="012"/>
    <n v="35.26"/>
    <s v="RF03"/>
    <x v="3"/>
    <s v="Denilson Fernandes"/>
    <s v="BRACELL"/>
    <x v="1"/>
    <s v="PI-PI2"/>
    <s v="13-24-13"/>
    <n v="300"/>
  </r>
  <r>
    <s v="0367013"/>
    <s v="0367"/>
    <s v="SANTA CATARINA"/>
    <s v="013"/>
    <n v="13.18"/>
    <s v="RF03"/>
    <x v="3"/>
    <s v="Denilson Fernandes"/>
    <s v="BRACELL"/>
    <x v="1"/>
    <s v="PI-PI2"/>
    <s v="13-24-13"/>
    <n v="300"/>
  </r>
  <r>
    <s v="0367014"/>
    <s v="0367"/>
    <s v="SANTA CATARINA"/>
    <s v="014"/>
    <n v="16.350000000000001"/>
    <s v="RF03"/>
    <x v="3"/>
    <s v="Denilson Fernandes"/>
    <s v="BRACELL"/>
    <x v="1"/>
    <s v="PI-PI2"/>
    <s v="13-24-13"/>
    <n v="400"/>
  </r>
  <r>
    <s v="2095001"/>
    <s v="2095"/>
    <s v="NOSSA SENHORA DE LOURDES II"/>
    <s v="001"/>
    <m/>
    <s v="RF03"/>
    <x v="2"/>
    <s v="Denilson Fernandes"/>
    <s v="BRACELL"/>
    <x v="1"/>
    <s v="PI-PI2"/>
    <s v="13-24-13"/>
    <n v="300"/>
  </r>
  <r>
    <s v="2095002"/>
    <s v="2095"/>
    <s v="NOSSA SENHORA DE LOURDES II"/>
    <s v="002"/>
    <m/>
    <s v="RF03"/>
    <x v="2"/>
    <s v="Denilson Fernandes"/>
    <s v="BRACELL"/>
    <x v="1"/>
    <s v="PI-PI2"/>
    <s v="13-24-13"/>
    <n v="300"/>
  </r>
  <r>
    <s v="2095003"/>
    <s v="2095"/>
    <s v="NOSSA SENHORA DE LOURDES II"/>
    <s v="003"/>
    <m/>
    <s v="RF03"/>
    <x v="2"/>
    <s v="Denilson Fernandes"/>
    <s v="BRACELL"/>
    <x v="1"/>
    <s v="PI-PI2"/>
    <s v="13-24-13"/>
    <n v="300"/>
  </r>
  <r>
    <s v="2095004"/>
    <s v="2095"/>
    <s v="NOSSA SENHORA DE LOURDES II"/>
    <s v="004"/>
    <n v="13.73"/>
    <s v="RF03"/>
    <x v="2"/>
    <s v="Denilson Fernandes"/>
    <s v="BRACELL"/>
    <x v="1"/>
    <s v="PI-PI2"/>
    <s v="13-24-13"/>
    <n v="300"/>
  </r>
  <r>
    <s v="2095005"/>
    <s v="2095"/>
    <s v="NOSSA SENHORA DE LOURDES II"/>
    <s v="005"/>
    <n v="21.58"/>
    <s v="RF03"/>
    <x v="2"/>
    <s v="Denilson Fernandes"/>
    <s v="BRACELL"/>
    <x v="1"/>
    <s v="PI-PI2"/>
    <s v="13-24-13"/>
    <n v="300"/>
  </r>
  <r>
    <s v="2095007"/>
    <s v="2095"/>
    <s v="NOSSA SENHORA DE LOURDES II"/>
    <s v="007"/>
    <n v="19.170000000000002"/>
    <s v="RF03"/>
    <x v="2"/>
    <s v="Denilson Fernandes"/>
    <s v="BRACELL"/>
    <x v="1"/>
    <s v="PI-PI2"/>
    <s v="13-24-13"/>
    <n v="300"/>
  </r>
  <r>
    <s v="2095008"/>
    <s v="2095"/>
    <s v="NOSSA SENHORA DE LOURDES II"/>
    <s v="008"/>
    <n v="4.76"/>
    <s v="RF03"/>
    <x v="2"/>
    <s v="Denilson Fernandes"/>
    <s v="BRACELL"/>
    <x v="1"/>
    <s v="PI-PI2"/>
    <s v="13-24-13"/>
    <s v="300"/>
  </r>
  <r>
    <s v="2095009"/>
    <s v="2095"/>
    <s v="NOSSA SENHORA DE LOURDES II"/>
    <s v="009"/>
    <n v="13.78"/>
    <s v="RF03"/>
    <x v="2"/>
    <s v="Denilson Fernandes"/>
    <s v="BRACELL"/>
    <x v="1"/>
    <s v="PI-PI2"/>
    <s v="13-24-13"/>
    <n v="300"/>
  </r>
  <r>
    <s v="2095015"/>
    <s v="2095"/>
    <s v="NOSSA SENHORA DE LOURDES II"/>
    <s v="015"/>
    <n v="17.27"/>
    <s v="RF03"/>
    <x v="2"/>
    <s v="Denilson Fernandes"/>
    <s v="BRACELL"/>
    <x v="1"/>
    <s v="PI-PI2"/>
    <s v="13-24-13"/>
    <n v="300"/>
  </r>
  <r>
    <s v="2095016"/>
    <s v="2095"/>
    <s v="NOSSA SENHORA DE LOURDES II"/>
    <s v="016"/>
    <n v="7.37"/>
    <s v="RF03"/>
    <x v="2"/>
    <s v="Denilson Fernandes"/>
    <s v="BRACELL"/>
    <x v="1"/>
    <s v="PI-PI2"/>
    <s v="13-24-13"/>
    <n v="300"/>
  </r>
  <r>
    <s v="2095028"/>
    <s v="2095"/>
    <s v="NOSSA SENHORA DE LOURDES II"/>
    <s v="028"/>
    <n v="6.39"/>
    <s v="RF03"/>
    <x v="2"/>
    <s v="Denilson Fernandes"/>
    <s v="BRACELL"/>
    <x v="1"/>
    <s v="PI-PI2"/>
    <s v="13-24-13"/>
    <n v="300"/>
  </r>
  <r>
    <s v="2095030"/>
    <s v="2095"/>
    <s v="NOSSA SENHORA DE LOURDES II"/>
    <s v="030"/>
    <n v="41.35"/>
    <s v="RF03"/>
    <x v="2"/>
    <s v="Denilson Fernandes"/>
    <s v="BRACELL"/>
    <x v="1"/>
    <s v="PI-PI2"/>
    <s v="13-24-13"/>
    <n v="300"/>
  </r>
  <r>
    <s v="2095031"/>
    <s v="2095"/>
    <s v="NOSSA SENHORA DE LOURDES II"/>
    <s v="031"/>
    <n v="15.97"/>
    <s v="RF03"/>
    <x v="2"/>
    <s v="Denilson Fernandes"/>
    <s v="BRACELL"/>
    <x v="1"/>
    <s v="PI-PI2"/>
    <s v="13-24-13"/>
    <n v="300"/>
  </r>
  <r>
    <s v="2095048"/>
    <s v="2095"/>
    <s v="NOSSA SENHORA DE LOURDES II"/>
    <s v="048"/>
    <n v="5.72"/>
    <s v="RF03"/>
    <x v="2"/>
    <s v="Denilson Fernandes"/>
    <s v="BRACELL"/>
    <x v="1"/>
    <s v="PI-PI2"/>
    <s v="13-24-13"/>
    <n v="300"/>
  </r>
  <r>
    <s v="2095050"/>
    <s v="2095"/>
    <s v="NOSSA SENHORA DE LOURDES II"/>
    <s v="050"/>
    <n v="2.95"/>
    <s v="RF03"/>
    <x v="2"/>
    <s v="Denilson Fernandes"/>
    <s v="BRACELL"/>
    <x v="1"/>
    <s v="PI-PI2"/>
    <s v="13-24-13"/>
    <n v="300"/>
  </r>
  <r>
    <s v="2095062"/>
    <s v="2095"/>
    <s v="NOSSA SENHORA DE LOURDES II"/>
    <s v="062"/>
    <n v="0.65"/>
    <s v="RF03"/>
    <x v="2"/>
    <s v="Denilson Fernandes"/>
    <s v="BRACELL"/>
    <x v="1"/>
    <s v="PI-PI2"/>
    <s v="13-24-13"/>
    <s v="300"/>
  </r>
  <r>
    <s v="0390001"/>
    <s v="0390"/>
    <s v="TORRÃO DE OURO"/>
    <s v="001"/>
    <n v="41.28"/>
    <s v="RF03"/>
    <x v="3"/>
    <s v="Denilson Fernandes"/>
    <s v="BRACELL"/>
    <x v="1"/>
    <s v="PI-PI2"/>
    <s v="13-24-13"/>
    <n v="300"/>
  </r>
  <r>
    <s v="0390002"/>
    <s v="0390"/>
    <s v="TORRÃO DE OURO"/>
    <s v="002"/>
    <n v="27.41"/>
    <s v="RF03"/>
    <x v="3"/>
    <s v="Denilson Fernandes"/>
    <s v="BRACELL"/>
    <x v="1"/>
    <s v="PI-PI2"/>
    <s v="13-24-13"/>
    <n v="300"/>
  </r>
  <r>
    <s v="0390005"/>
    <s v="0390"/>
    <s v="TORRÃO DE OURO"/>
    <s v="005"/>
    <n v="32.590000000000003"/>
    <s v="RF03"/>
    <x v="3"/>
    <s v="Denilson Fernandes"/>
    <s v="BRACELL"/>
    <x v="1"/>
    <s v="PI-PI2"/>
    <s v="13-24-13"/>
    <n v="300"/>
  </r>
  <r>
    <s v="0390006"/>
    <s v="0390"/>
    <s v="TORRÃO DE OURO"/>
    <s v="006"/>
    <n v="20.38"/>
    <s v="RF03"/>
    <x v="3"/>
    <s v="Denilson Fernandes"/>
    <s v="BRACELL"/>
    <x v="1"/>
    <s v="PI-PI2"/>
    <s v="13-24-13"/>
    <n v="300"/>
  </r>
  <r>
    <s v="0390007"/>
    <s v="0390"/>
    <s v="TORRÃO DE OURO"/>
    <s v="007"/>
    <n v="9.85"/>
    <s v="RF03"/>
    <x v="3"/>
    <s v="Denilson Fernandes"/>
    <s v="BRACELL"/>
    <x v="1"/>
    <s v="PI-PI2"/>
    <s v="13-24-13"/>
    <n v="300"/>
  </r>
  <r>
    <s v="0390008"/>
    <s v="0390"/>
    <s v="TORRÃO DE OURO"/>
    <s v="008"/>
    <n v="7.96"/>
    <s v="RF03"/>
    <x v="3"/>
    <s v="Denilson Fernandes"/>
    <s v="BRACELL"/>
    <x v="1"/>
    <s v="PI-PI2"/>
    <s v="13-24-13"/>
    <n v="400"/>
  </r>
  <r>
    <s v="0390009"/>
    <s v="0390"/>
    <s v="TORRÃO DE OURO"/>
    <s v="009"/>
    <n v="15.07"/>
    <s v="RF03"/>
    <x v="3"/>
    <s v="Denilson Fernandes"/>
    <s v="BRACELL"/>
    <x v="1"/>
    <s v="PI-PI2"/>
    <s v="13-24-13"/>
    <n v="400"/>
  </r>
  <r>
    <s v="0390010"/>
    <s v="0390"/>
    <s v="TORRÃO DE OURO"/>
    <s v="010"/>
    <n v="34.49"/>
    <s v="RF03"/>
    <x v="3"/>
    <s v="Denilson Fernandes"/>
    <s v="BRACELL"/>
    <x v="1"/>
    <s v="PI-PI2"/>
    <s v="13-24-13"/>
    <n v="300"/>
  </r>
  <r>
    <s v="0390011"/>
    <s v="0390"/>
    <s v="TORRÃO DE OURO"/>
    <s v="011"/>
    <n v="31.37"/>
    <s v="RF03"/>
    <x v="3"/>
    <s v="Denilson Fernandes"/>
    <s v="BRACELL"/>
    <x v="1"/>
    <s v="PI-PI2"/>
    <s v="13-24-13"/>
    <n v="400"/>
  </r>
  <r>
    <s v="0390012"/>
    <s v="0390"/>
    <s v="TORRÃO DE OURO"/>
    <s v="012"/>
    <n v="31.12"/>
    <s v="RF03"/>
    <x v="3"/>
    <s v="Denilson Fernandes"/>
    <s v="BRACELL"/>
    <x v="1"/>
    <s v="PI-PI2"/>
    <s v="13-24-13"/>
    <n v="300"/>
  </r>
  <r>
    <s v="0390014"/>
    <s v="0390"/>
    <s v="TORRÃO DE OURO"/>
    <s v="014"/>
    <n v="19.57"/>
    <s v="RF03"/>
    <x v="3"/>
    <s v="Denilson Fernandes"/>
    <s v="BRACELL"/>
    <x v="1"/>
    <s v="PI-PI2"/>
    <s v="13-24-13"/>
    <n v="300"/>
  </r>
  <r>
    <s v="0225004"/>
    <s v="0225"/>
    <s v="SANTA INEZ"/>
    <s v="004"/>
    <n v="4.3099999999999996"/>
    <s v="RF03"/>
    <x v="3"/>
    <s v="Richard Santos"/>
    <s v="BRACELL"/>
    <x v="1"/>
    <s v="GA-GA1"/>
    <s v="13-24-13"/>
    <s v="350"/>
  </r>
  <r>
    <s v="0225005"/>
    <s v="0225"/>
    <s v="SANTA INEZ"/>
    <s v="005"/>
    <n v="40.18"/>
    <s v="RF03"/>
    <x v="3"/>
    <s v="Richard Santos"/>
    <s v="BRACELL"/>
    <x v="1"/>
    <s v="GA-GA1"/>
    <s v="13-24-13"/>
    <s v="300"/>
  </r>
  <r>
    <s v="0225014"/>
    <s v="0225"/>
    <s v="SANTA INEZ"/>
    <s v="014"/>
    <n v="6.98"/>
    <s v="RF03"/>
    <x v="3"/>
    <s v="Richard Santos"/>
    <s v="BRACELL"/>
    <x v="1"/>
    <s v="GA-GA1"/>
    <s v="13-24-13"/>
    <s v="350"/>
  </r>
  <r>
    <s v="0225015"/>
    <s v="0225"/>
    <s v="SANTA INEZ"/>
    <s v="015"/>
    <n v="7.01"/>
    <s v="RF03"/>
    <x v="3"/>
    <s v="Richard Santos"/>
    <s v="BRACELL"/>
    <x v="1"/>
    <s v="GA-GA1"/>
    <s v="13-24-13"/>
    <s v="350"/>
  </r>
  <r>
    <s v="0225016"/>
    <s v="0225"/>
    <s v="SANTA INEZ"/>
    <s v="016"/>
    <n v="7.89"/>
    <s v="RF03"/>
    <x v="3"/>
    <s v="Richard Santos"/>
    <s v="BRACELL"/>
    <x v="1"/>
    <s v="GA-GA1"/>
    <s v="13-24-13"/>
    <s v="350"/>
  </r>
  <r>
    <s v="0225017"/>
    <s v="0225"/>
    <s v="SANTA INEZ"/>
    <s v="017"/>
    <n v="0.33"/>
    <s v="RF03"/>
    <x v="3"/>
    <s v="Richard Santos"/>
    <s v="BRACELL"/>
    <x v="1"/>
    <s v="GA-GA1"/>
    <s v="13-24-13"/>
    <s v="350"/>
  </r>
  <r>
    <s v="0225020"/>
    <s v="0225"/>
    <s v="SANTA INEZ"/>
    <s v="020"/>
    <n v="20.43"/>
    <s v="RF03"/>
    <x v="3"/>
    <s v="Richard Santos"/>
    <s v="BRACELL"/>
    <x v="1"/>
    <s v="GA-GA1"/>
    <s v="13-24-13"/>
    <s v="350"/>
  </r>
  <r>
    <s v="0225304"/>
    <s v="0225"/>
    <s v="SANTA INEZ"/>
    <s v="304"/>
    <n v="1.04"/>
    <s v="RF03"/>
    <x v="3"/>
    <s v="Richard Santos"/>
    <s v="BRACELL"/>
    <x v="1"/>
    <s v="GA-GA1"/>
    <s v="13-24-13"/>
    <n v="340"/>
  </r>
  <r>
    <s v="0225311"/>
    <s v="0225"/>
    <s v="SANTA INEZ"/>
    <s v="311"/>
    <n v="0.89"/>
    <s v="RF03"/>
    <x v="3"/>
    <s v="Richard Santos"/>
    <s v="BRACELL"/>
    <x v="1"/>
    <s v="GA-GA1"/>
    <s v="13-24-13"/>
    <n v="340"/>
  </r>
  <r>
    <s v="0225314"/>
    <s v="0225"/>
    <s v="SANTA INEZ"/>
    <s v="314"/>
    <n v="1.02"/>
    <s v="RF03"/>
    <x v="3"/>
    <s v="Richard Santos"/>
    <s v="BRACELL"/>
    <x v="1"/>
    <s v="GA-GA1"/>
    <s v="13-24-13"/>
    <n v="340"/>
  </r>
  <r>
    <s v="0225315"/>
    <s v="0225"/>
    <s v="SANTA INEZ"/>
    <s v="315"/>
    <n v="0.19"/>
    <s v="RF03"/>
    <x v="3"/>
    <s v="Richard Santos"/>
    <s v="BRACELL"/>
    <x v="1"/>
    <s v="GA-GA1"/>
    <s v="13-24-13"/>
    <n v="340"/>
  </r>
  <r>
    <m/>
    <m/>
    <m/>
    <m/>
    <m/>
    <m/>
    <x v="4"/>
    <m/>
    <m/>
    <x v="2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72">
  <r>
    <s v="0001041"/>
    <s v="0001"/>
    <x v="0"/>
    <s v="041"/>
    <s v="Brasil \ SP \ Borebi"/>
    <s v="Centro"/>
    <s v="CZ1"/>
    <n v="4"/>
    <s v="Reforma"/>
    <s v="104-Crescimento"/>
    <d v="2021-01-07T00:00:00"/>
    <n v="17.899999999999999"/>
    <s v="Parceria rural (Turvinho)"/>
    <m/>
    <m/>
    <m/>
    <m/>
    <m/>
    <m/>
    <m/>
    <m/>
    <m/>
    <d v="2025-03-01T00:00:00"/>
    <d v="2025-03-01T00:00:00"/>
    <d v="2025-06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s v="SOLLUM"/>
    <d v="2025-10-01T00:00:00"/>
    <x v="0"/>
    <m/>
    <x v="0"/>
    <m/>
    <m/>
  </r>
  <r>
    <s v="0001058"/>
    <s v="0001"/>
    <x v="0"/>
    <s v="058"/>
    <s v="Brasil \ SP \ Agudos"/>
    <s v="Centro"/>
    <s v="CZ2"/>
    <n v="4"/>
    <s v="Reforma"/>
    <s v="104-Crescimento"/>
    <d v="2019-07-20T00:00:00"/>
    <n v="10.73"/>
    <s v="Parceria rural (Turvinho)"/>
    <m/>
    <m/>
    <m/>
    <m/>
    <m/>
    <m/>
    <m/>
    <m/>
    <m/>
    <d v="2025-03-01T00:00:00"/>
    <d v="2025-03-01T00:00:00"/>
    <d v="2025-05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s v="SOLLUM"/>
    <d v="2025-10-01T00:00:00"/>
    <x v="0"/>
    <m/>
    <x v="0"/>
    <m/>
    <m/>
  </r>
  <r>
    <s v="0001071"/>
    <s v="0001"/>
    <x v="0"/>
    <s v="071"/>
    <s v="Brasil \ SP \ Lençóis Paulista"/>
    <s v="Centro"/>
    <s v="CZ2 - 3"/>
    <n v="3"/>
    <s v="Reforma"/>
    <s v="104-Crescimento"/>
    <d v="2013-01-29T00:00:00"/>
    <n v="3.71"/>
    <s v="Parceria rural (Turvinho)"/>
    <m/>
    <m/>
    <m/>
    <n v="3"/>
    <m/>
    <m/>
    <m/>
    <m/>
    <m/>
    <d v="2025-03-01T00:00:00"/>
    <d v="2025-03-01T00:00:00"/>
    <d v="2025-07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s v="SOLLUM"/>
    <d v="2025-10-01T00:00:00"/>
    <x v="0"/>
    <m/>
    <x v="0"/>
    <m/>
    <m/>
  </r>
  <r>
    <s v="0001075"/>
    <s v="0001"/>
    <x v="0"/>
    <s v="075"/>
    <s v="Brasil \ SP \ Borebi"/>
    <s v="Centro"/>
    <s v="CZ1"/>
    <n v="3"/>
    <s v="Reforma"/>
    <s v="104-Crescimento"/>
    <d v="2016-01-11T00:00:00"/>
    <n v="1.21"/>
    <s v="Parceria rural (Turvinho)"/>
    <m/>
    <m/>
    <m/>
    <m/>
    <m/>
    <m/>
    <m/>
    <m/>
    <m/>
    <d v="2025-03-01T00:00:00"/>
    <d v="2025-03-01T00:00:00"/>
    <d v="2025-07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s v="SOLLUM"/>
    <d v="2025-10-01T00:00:00"/>
    <x v="0"/>
    <m/>
    <x v="0"/>
    <m/>
    <m/>
  </r>
  <r>
    <s v="0003040"/>
    <s v="0003"/>
    <x v="1"/>
    <s v="040"/>
    <s v="Brasil \ SP \ Paulistânia"/>
    <s v="Centro"/>
    <s v="CZ2"/>
    <n v="5"/>
    <s v="Reforma"/>
    <s v="102-Aguardando Plantio"/>
    <m/>
    <n v="6.11"/>
    <s v="Parceria rural (Turvinho)"/>
    <m/>
    <m/>
    <m/>
    <m/>
    <m/>
    <m/>
    <m/>
    <m/>
    <m/>
    <d v="2024-06-20T00:00:00"/>
    <m/>
    <m/>
    <m/>
    <m/>
    <s v="Centro"/>
    <s v="Centro"/>
    <s v="BRACELL"/>
    <s v="GERAÇÃO"/>
    <s v="JFI DUARTINA"/>
    <s v="SOLLUM"/>
    <n v="24.697863999999999"/>
    <n v="27.802323000000001"/>
    <n v="31.020021"/>
    <n v="68.890533000000005"/>
    <s v="Liberação de áreas"/>
    <x v="0"/>
    <s v="SOLLUM"/>
    <d v="2025-02-01T00:00:00"/>
    <x v="1"/>
    <m/>
    <x v="0"/>
    <m/>
    <m/>
  </r>
  <r>
    <s v="0003041"/>
    <s v="0003"/>
    <x v="1"/>
    <s v="041"/>
    <s v="Brasil \ SP \ Paulistânia"/>
    <s v="Centro"/>
    <s v="CZ2"/>
    <n v="4"/>
    <s v="Reforma"/>
    <s v="102-Aguardando Plantio"/>
    <m/>
    <n v="13.56"/>
    <s v="Parceria rural (Turvinho)"/>
    <m/>
    <m/>
    <m/>
    <m/>
    <m/>
    <m/>
    <m/>
    <m/>
    <m/>
    <m/>
    <m/>
    <m/>
    <m/>
    <m/>
    <s v="Centro"/>
    <s v="Centro"/>
    <s v="BRACELL"/>
    <s v="GERAÇÃO"/>
    <s v="JFI DUARTINA"/>
    <s v="SOLLUM"/>
    <n v="24.697863999999999"/>
    <n v="27.802323000000001"/>
    <n v="31.020021"/>
    <n v="68.890533000000005"/>
    <m/>
    <x v="0"/>
    <s v="SOLLUM"/>
    <d v="2025-02-01T00:00:00"/>
    <x v="1"/>
    <m/>
    <x v="0"/>
    <m/>
    <m/>
  </r>
  <r>
    <s v="0006048"/>
    <s v="0006"/>
    <x v="2"/>
    <s v="048"/>
    <s v="Brasil \ SP \ Avaí"/>
    <s v="Norte"/>
    <s v="CZ3"/>
    <n v="4"/>
    <s v="Reforma"/>
    <s v="104-Crescimento"/>
    <d v="2022-09-29T00:00:00"/>
    <n v="9.77"/>
    <s v="Parceria rural (Turvinho)"/>
    <m/>
    <s v="Rehab DO"/>
    <s v="Rehab"/>
    <m/>
    <m/>
    <m/>
    <m/>
    <m/>
    <s v="RAF"/>
    <d v="2022-06-20T00:00:00"/>
    <m/>
    <m/>
    <d v="2022-06-20T00:00:00"/>
    <d v="2022-06-08T00:00:00"/>
    <s v="Norte"/>
    <s v="Rehab DO"/>
    <s v="EMFLORA"/>
    <s v="GERAÇÃO"/>
    <s v="JFI DUARTINA"/>
    <s v="BRACELL"/>
    <n v="28.470600000000001"/>
    <n v="45.21349"/>
    <n v="46.973357999999998"/>
    <n v="59.632463000000001"/>
    <s v="cto baldeio"/>
    <x v="1"/>
    <m/>
    <d v="2025-06-01T00:00:00"/>
    <x v="0"/>
    <m/>
    <x v="1"/>
    <m/>
    <m/>
  </r>
  <r>
    <s v="0008005"/>
    <s v="0008"/>
    <x v="3"/>
    <s v="005"/>
    <s v="Brasil \ SP \ Lençóis Paulista"/>
    <s v="Centro"/>
    <s v="CZ2 - 3"/>
    <n v="2"/>
    <s v="Reforma"/>
    <s v="104-Crescimento"/>
    <d v="2013-07-15T00:00:00"/>
    <n v="3.9"/>
    <s v="Parceria rural (Turvinho)"/>
    <m/>
    <m/>
    <m/>
    <n v="3"/>
    <m/>
    <m/>
    <m/>
    <m/>
    <m/>
    <d v="2025-03-01T00:00:00"/>
    <d v="2025-03-01T00:00:00"/>
    <d v="2025-06-01T00:00:00"/>
    <m/>
    <m/>
    <s v="Centro"/>
    <s v="Centro"/>
    <s v="SOLLUM"/>
    <s v="NILZA"/>
    <s v="BRACELL"/>
    <s v="GERAÇÃO"/>
    <n v="9.6319379999999999"/>
    <n v="28.096544999999999"/>
    <n v="43.978312000000003"/>
    <n v="83.194073000000003"/>
    <s v="pac"/>
    <x v="0"/>
    <s v="SOLLUM"/>
    <m/>
    <x v="0"/>
    <m/>
    <x v="0"/>
    <m/>
    <m/>
  </r>
  <r>
    <s v="0009005"/>
    <s v="0009"/>
    <x v="4"/>
    <s v="005"/>
    <s v="Brasil \ SP \ Lençóis Paulista"/>
    <s v="Centro"/>
    <s v="CZ1 - 3"/>
    <n v="4"/>
    <s v="Reforma"/>
    <s v="102-Aguardando Plantio"/>
    <m/>
    <n v="0.86"/>
    <s v="Parceria rural (Turvinho)"/>
    <m/>
    <m/>
    <m/>
    <n v="3"/>
    <m/>
    <m/>
    <m/>
    <m/>
    <m/>
    <d v="2017-01-09T00:00:00"/>
    <m/>
    <m/>
    <m/>
    <m/>
    <s v="Centro"/>
    <s v="Centro"/>
    <s v="SOLLUM"/>
    <s v="NILZA"/>
    <s v="BRACELL"/>
    <s v="GERAÇÃO"/>
    <n v="6.866225"/>
    <n v="25.330832000000001"/>
    <n v="48.493445999999999"/>
    <n v="88.507450000000006"/>
    <s v="Liberação de áreas"/>
    <x v="0"/>
    <s v="SOLLUM"/>
    <d v="2025-12-01T00:00:00"/>
    <x v="0"/>
    <m/>
    <x v="0"/>
    <m/>
    <m/>
  </r>
  <r>
    <s v="0010001"/>
    <s v="0010"/>
    <x v="5"/>
    <s v="001"/>
    <s v="Brasil \ SP \ Borebi"/>
    <s v="Centro"/>
    <s v="CZ1"/>
    <n v="4"/>
    <s v="Reforma"/>
    <s v="102-Aguardando Plantio"/>
    <m/>
    <n v="6.34"/>
    <s v="Parceria rural (Turvinho)"/>
    <m/>
    <m/>
    <m/>
    <m/>
    <s v="Obrigatório"/>
    <s v="Não Obrigatório"/>
    <s v="Não Obrigatório"/>
    <m/>
    <m/>
    <d v="2024-08-11T00:00:00"/>
    <m/>
    <d v="2024-07-01T00:00:00"/>
    <d v="2024-08-11T00:00:00"/>
    <d v="2024-07-16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06"/>
    <s v="0010"/>
    <x v="5"/>
    <s v="006"/>
    <s v="Brasil \ SP \ Borebi"/>
    <s v="Centro"/>
    <s v="CZ1"/>
    <n v="4"/>
    <s v="Reforma"/>
    <s v="102-Aguardando Plantio"/>
    <m/>
    <n v="23.85"/>
    <s v="Parceria rural (Turvinho)"/>
    <m/>
    <m/>
    <m/>
    <m/>
    <s v="Obrigatório"/>
    <s v="Não Obrigatório"/>
    <s v="Não Obrigatório"/>
    <m/>
    <m/>
    <d v="2024-08-10T00:00:00"/>
    <m/>
    <d v="2024-07-01T00:00:00"/>
    <d v="2024-08-10T00:00:00"/>
    <d v="2024-07-13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10"/>
    <s v="0010"/>
    <x v="5"/>
    <s v="010"/>
    <s v="Brasil \ SP \ Borebi"/>
    <s v="Centro"/>
    <s v="CZ1"/>
    <n v="4"/>
    <s v="Reforma"/>
    <s v="102-Aguardando Plantio"/>
    <m/>
    <n v="16.670000000000002"/>
    <s v="Parceria rural (Turvinho)"/>
    <m/>
    <m/>
    <m/>
    <m/>
    <s v="Obrigatório"/>
    <s v="Não Obrigatório"/>
    <s v="Não Obrigatório"/>
    <m/>
    <m/>
    <d v="2024-08-12T00:00:00"/>
    <m/>
    <d v="2024-07-01T00:00:00"/>
    <d v="2024-08-12T00:00:00"/>
    <d v="2024-07-19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11"/>
    <s v="0010"/>
    <x v="5"/>
    <s v="011"/>
    <s v="Brasil \ SP \ Borebi"/>
    <s v="Centro"/>
    <s v="CZ1"/>
    <n v="4"/>
    <s v="Reforma"/>
    <s v="102-Aguardando Plantio"/>
    <m/>
    <n v="7.25"/>
    <s v="Parceria rural (Turvinho)"/>
    <m/>
    <m/>
    <m/>
    <m/>
    <s v="Obrigatório"/>
    <s v="Obrigatório"/>
    <s v="Não Obrigatório"/>
    <m/>
    <m/>
    <d v="2024-08-12T00:00:00"/>
    <m/>
    <d v="2024-07-01T00:00:00"/>
    <d v="2024-08-12T00:00:00"/>
    <d v="2024-07-18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/rebaixador"/>
    <x v="0"/>
    <s v="SOLLUM"/>
    <d v="2025-02-01T00:00:00"/>
    <x v="1"/>
    <m/>
    <x v="0"/>
    <m/>
    <m/>
  </r>
  <r>
    <s v="0010013"/>
    <s v="0010"/>
    <x v="5"/>
    <s v="013"/>
    <s v="Brasil \ SP \ Borebi"/>
    <s v="Centro"/>
    <s v="CZ1"/>
    <n v="4"/>
    <s v="Reforma"/>
    <s v="102-Aguardando Plantio"/>
    <m/>
    <n v="17.420000000000002"/>
    <s v="Parceria rural (Turvinho)"/>
    <m/>
    <m/>
    <m/>
    <m/>
    <s v="Obrigatório"/>
    <s v="Não Obrigatório"/>
    <s v="Não Obrigatório"/>
    <m/>
    <m/>
    <d v="2024-08-13T00:00:00"/>
    <m/>
    <d v="2024-07-01T00:00:00"/>
    <d v="2024-08-13T00:00:00"/>
    <d v="2024-07-20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14"/>
    <s v="0010"/>
    <x v="5"/>
    <s v="014"/>
    <s v="Brasil \ SP \ Borebi"/>
    <s v="Centro"/>
    <s v="CZ1"/>
    <n v="4"/>
    <s v="Reforma"/>
    <s v="102-Aguardando Plantio"/>
    <m/>
    <n v="16.57"/>
    <s v="Parceria rural (Turvinho)"/>
    <m/>
    <m/>
    <m/>
    <m/>
    <s v="Obrigatório"/>
    <s v="Obrigatório"/>
    <s v="Não Obrigatório"/>
    <m/>
    <m/>
    <d v="2024-08-12T00:00:00"/>
    <m/>
    <d v="2024-07-01T00:00:00"/>
    <d v="2024-08-12T00:00:00"/>
    <m/>
    <s v="Centro"/>
    <s v="Centro"/>
    <s v="SOLLUM"/>
    <s v="BRACELL"/>
    <s v="NILZA"/>
    <s v="GERAÇÃO"/>
    <n v="17.793980999999999"/>
    <n v="36.173307999999999"/>
    <n v="36.224978999999998"/>
    <n v="70.717870000000005"/>
    <s v="savannah/rebaixador"/>
    <x v="0"/>
    <s v="SOLLUM"/>
    <d v="2025-04-01T00:00:00"/>
    <x v="2"/>
    <s v="Talhao de pesquisa, aguardando insumo"/>
    <x v="0"/>
    <m/>
    <m/>
  </r>
  <r>
    <s v="0010021"/>
    <s v="0010"/>
    <x v="5"/>
    <s v="021"/>
    <s v="Brasil \ SP \ Borebi"/>
    <s v="Centro"/>
    <s v="CZ1"/>
    <n v="5"/>
    <s v="Reforma"/>
    <s v="102-Aguardando Plantio"/>
    <m/>
    <n v="21.02"/>
    <s v="Parceria rural (Turvinho)"/>
    <m/>
    <m/>
    <m/>
    <m/>
    <s v="Obrigatório"/>
    <s v="Não Obrigatório"/>
    <s v="Não Obrigatório"/>
    <m/>
    <m/>
    <d v="2024-08-15T00:00:00"/>
    <m/>
    <d v="2024-07-01T00:00:00"/>
    <d v="2024-08-15T00:00:00"/>
    <d v="2024-07-10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22"/>
    <s v="0010"/>
    <x v="5"/>
    <s v="022"/>
    <s v="Brasil \ SP \ Borebi"/>
    <s v="Centro"/>
    <s v="CZ1"/>
    <n v="5"/>
    <s v="Reforma"/>
    <s v="102-Aguardando Plantio"/>
    <m/>
    <n v="14.7"/>
    <s v="Parceria rural (Turvinho)"/>
    <m/>
    <m/>
    <m/>
    <m/>
    <s v="Obrigatório"/>
    <s v="Não Obrigatório"/>
    <s v="Não Obrigatório"/>
    <m/>
    <m/>
    <d v="2024-08-14T00:00:00"/>
    <m/>
    <d v="2024-07-01T00:00:00"/>
    <d v="2024-08-14T00:00:00"/>
    <d v="2024-07-12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23"/>
    <s v="0010"/>
    <x v="5"/>
    <s v="023"/>
    <s v="Brasil \ SP \ Borebi"/>
    <s v="Centro"/>
    <s v="CZ1"/>
    <n v="5"/>
    <s v="Reforma"/>
    <s v="102-Aguardando Plantio"/>
    <m/>
    <n v="15.92"/>
    <s v="Parceria rural (Turvinho)"/>
    <m/>
    <m/>
    <m/>
    <m/>
    <s v="Obrigatório"/>
    <s v="Não Obrigatório"/>
    <s v="Não Obrigatório"/>
    <m/>
    <m/>
    <d v="2024-08-15T00:00:00"/>
    <m/>
    <d v="2024-07-01T00:00:00"/>
    <d v="2024-08-15T00:00:00"/>
    <d v="2024-07-12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0030"/>
    <s v="0010"/>
    <x v="5"/>
    <s v="030"/>
    <s v="Brasil \ SP \ Borebi"/>
    <s v="Centro"/>
    <s v="CZ1"/>
    <n v="5"/>
    <s v="Reforma"/>
    <s v="102-Aguardando Plantio"/>
    <m/>
    <n v="7.84"/>
    <s v="Parceria rural (Turvinho)"/>
    <m/>
    <m/>
    <m/>
    <m/>
    <s v="Obrigatório"/>
    <s v="Não Obrigatório"/>
    <s v="Não Obrigatório"/>
    <m/>
    <m/>
    <d v="2024-09-03T00:00:00"/>
    <m/>
    <m/>
    <m/>
    <m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s v="SOLLUM"/>
    <d v="2025-02-01T00:00:00"/>
    <x v="1"/>
    <m/>
    <x v="0"/>
    <m/>
    <m/>
  </r>
  <r>
    <s v="0011020"/>
    <s v="0011"/>
    <x v="6"/>
    <s v="020"/>
    <s v="Brasil \ SP \ Avaí"/>
    <s v="Norte"/>
    <s v="CZ3"/>
    <n v="3"/>
    <s v="Reforma"/>
    <s v="104-Crescimento"/>
    <d v="2019-11-19T00:00:00"/>
    <n v="11.71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4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26"/>
    <s v="0011"/>
    <x v="6"/>
    <s v="026"/>
    <s v="Brasil \ SP \ Avaí"/>
    <s v="Norte"/>
    <s v="CZ3"/>
    <n v="4"/>
    <s v="Reforma"/>
    <s v="104-Crescimento"/>
    <d v="2019-11-18T00:00:00"/>
    <n v="5.18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3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29"/>
    <s v="0011"/>
    <x v="6"/>
    <s v="029"/>
    <s v="Brasil \ SP \ Avaí"/>
    <s v="Norte"/>
    <s v="CZ3"/>
    <n v="3"/>
    <s v="Reforma"/>
    <s v="104-Crescimento"/>
    <d v="2019-11-19T00:00:00"/>
    <n v="6.29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3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32"/>
    <s v="0011"/>
    <x v="6"/>
    <s v="032"/>
    <s v="Brasil \ SP \ Avaí"/>
    <s v="Norte"/>
    <s v="CZ3"/>
    <n v="4"/>
    <s v="Reforma"/>
    <s v="104-Crescimento"/>
    <d v="2019-11-18T00:00:00"/>
    <n v="16.07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1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33"/>
    <s v="0011"/>
    <x v="6"/>
    <s v="033"/>
    <s v="Brasil \ SP \ Avaí"/>
    <s v="Norte"/>
    <s v="CZ3"/>
    <n v="4"/>
    <s v="Reforma"/>
    <s v="104-Crescimento"/>
    <d v="2019-11-15T00:00:00"/>
    <n v="20.260000000000002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2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38"/>
    <s v="0011"/>
    <x v="6"/>
    <s v="038"/>
    <s v="Brasil \ SP \ Avaí"/>
    <s v="Norte"/>
    <s v="CZ3"/>
    <n v="4"/>
    <s v="Reforma"/>
    <s v="104-Crescimento"/>
    <d v="2019-11-16T00:00:00"/>
    <n v="18.52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1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39"/>
    <s v="0011"/>
    <x v="6"/>
    <s v="039"/>
    <s v="Brasil \ SP \ Avaí"/>
    <s v="Norte"/>
    <s v="CZ3"/>
    <n v="4"/>
    <s v="Reforma"/>
    <s v="104-Crescimento"/>
    <d v="2019-11-15T00:00:00"/>
    <n v="11.77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2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41"/>
    <s v="0011"/>
    <x v="6"/>
    <s v="041"/>
    <s v="Brasil \ SP \ Avaí"/>
    <s v="Norte"/>
    <s v="CZ3"/>
    <n v="3"/>
    <s v="Reforma"/>
    <s v="104-Crescimento"/>
    <d v="2017-05-19T00:00:00"/>
    <n v="1.04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09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043"/>
    <s v="0011"/>
    <x v="6"/>
    <s v="043"/>
    <s v="Brasil \ SP \ Avaí"/>
    <s v="Norte"/>
    <s v="CZ3"/>
    <n v="3"/>
    <s v="Reforma"/>
    <s v="104-Crescimento"/>
    <d v="2017-05-24T00:00:00"/>
    <n v="1.68"/>
    <s v="Parceria rural (Turvinho)"/>
    <m/>
    <m/>
    <m/>
    <m/>
    <s v="Não Obrigatório"/>
    <s v="Não Obrigatório"/>
    <s v="Não Obrigatório"/>
    <m/>
    <m/>
    <d v="2025-01-01T00:00:00"/>
    <d v="2025-01-01T00:00:00"/>
    <d v="2024-12-01T00:00:00"/>
    <m/>
    <d v="2024-12-10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s v="BRACELL 01"/>
    <d v="2025-03-01T00:00:00"/>
    <x v="3"/>
    <m/>
    <x v="2"/>
    <m/>
    <m/>
  </r>
  <r>
    <s v="0011900"/>
    <s v="0011"/>
    <x v="6"/>
    <s v="900"/>
    <s v="Brasil \ SP \ Avaí"/>
    <s v="Norte"/>
    <s v="CZ3"/>
    <n v="4"/>
    <s v="Reforma"/>
    <s v="102-Aguardando Plantio"/>
    <m/>
    <n v="0.01"/>
    <s v="Parceria rural (Turvinho)"/>
    <m/>
    <m/>
    <m/>
    <m/>
    <m/>
    <m/>
    <m/>
    <m/>
    <m/>
    <m/>
    <m/>
    <m/>
    <d v="2024-11-19T00:00:00"/>
    <d v="2024-11-14T00:00:00"/>
    <s v="Norte"/>
    <s v="Norte"/>
    <s v="EMFLORA"/>
    <s v="GERAÇÃO"/>
    <s v="JFI DUARTINA"/>
    <s v="BRACELL"/>
    <n v="33.182074"/>
    <n v="35.996820999999997"/>
    <n v="37.756689000000001"/>
    <n v="54.393937000000001"/>
    <s v="Liberação de áreas"/>
    <x v="1"/>
    <s v="BRACELL 01"/>
    <d v="2025-03-01T00:00:00"/>
    <x v="3"/>
    <m/>
    <x v="2"/>
    <m/>
    <m/>
  </r>
  <r>
    <s v="0014002"/>
    <s v="0014"/>
    <x v="7"/>
    <s v="002"/>
    <s v="Brasil \ SP \ Borebi"/>
    <s v="Centro"/>
    <s v="CZ1"/>
    <n v="2"/>
    <s v="Reforma"/>
    <s v="104-Crescimento"/>
    <d v="2019-07-06T00:00:00"/>
    <n v="11.77"/>
    <s v="Parceria rural (Turvinho)"/>
    <m/>
    <m/>
    <m/>
    <m/>
    <m/>
    <m/>
    <m/>
    <m/>
    <m/>
    <d v="2024-12-01T00:00:00"/>
    <d v="2025-01-01T00:00:00"/>
    <d v="2025-01-01T00:00:00"/>
    <m/>
    <d v="2025-01-17T00:00:00"/>
    <s v="Centro"/>
    <s v="Centro"/>
    <s v="SOLLUM"/>
    <s v="NILZA"/>
    <s v="BRACELL"/>
    <s v="GERAÇÃO"/>
    <n v="29.686640000000001"/>
    <n v="50.382469"/>
    <n v="69.445713999999995"/>
    <n v="80.153752999999995"/>
    <s v="cto colheita"/>
    <x v="0"/>
    <s v="NILZA"/>
    <d v="2025-04-01T00:00:00"/>
    <x v="2"/>
    <m/>
    <x v="3"/>
    <m/>
    <m/>
  </r>
  <r>
    <s v="0014003"/>
    <s v="0014"/>
    <x v="7"/>
    <s v="003"/>
    <s v="Brasil \ SP \ Borebi"/>
    <s v="Centro"/>
    <s v="CZ1"/>
    <n v="2"/>
    <s v="Reforma"/>
    <s v="104-Crescimento"/>
    <d v="2019-07-23T00:00:00"/>
    <n v="21.07"/>
    <s v="Parceria rural (Turvinho)"/>
    <m/>
    <m/>
    <m/>
    <m/>
    <m/>
    <m/>
    <m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4-01T00:00:00"/>
    <x v="2"/>
    <m/>
    <x v="3"/>
    <m/>
    <m/>
  </r>
  <r>
    <s v="0014010"/>
    <s v="0014"/>
    <x v="7"/>
    <s v="010"/>
    <s v="Brasil \ SP \ Borebi"/>
    <s v="Centro"/>
    <s v="CZ1"/>
    <n v="3"/>
    <s v="Reforma"/>
    <s v="104-Crescimento"/>
    <d v="2019-07-20T00:00:00"/>
    <n v="17.78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11"/>
    <s v="0014"/>
    <x v="7"/>
    <s v="011"/>
    <s v="Brasil \ SP \ Borebi"/>
    <s v="Centro"/>
    <s v="CZ1"/>
    <n v="3"/>
    <s v="Reforma"/>
    <s v="104-Crescimento"/>
    <d v="2019-07-15T00:00:00"/>
    <n v="12.17"/>
    <s v="Parceria rural (Turvinho)"/>
    <m/>
    <m/>
    <m/>
    <m/>
    <m/>
    <m/>
    <m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4-01T00:00:00"/>
    <x v="2"/>
    <m/>
    <x v="3"/>
    <m/>
    <m/>
  </r>
  <r>
    <s v="0014012"/>
    <s v="0014"/>
    <x v="7"/>
    <s v="012"/>
    <s v="Brasil \ SP \ Borebi"/>
    <s v="Centro"/>
    <s v="CZ1"/>
    <n v="4"/>
    <s v="Reforma"/>
    <s v="104-Crescimento"/>
    <d v="2020-06-08T00:00:00"/>
    <n v="20.29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13"/>
    <s v="0014"/>
    <x v="7"/>
    <s v="013"/>
    <s v="Brasil \ SP \ Borebi"/>
    <s v="Centro"/>
    <s v="CZ1"/>
    <n v="3"/>
    <s v="Rebrota"/>
    <s v="104-Crescimento"/>
    <d v="2019-07-10T00:00:00"/>
    <n v="25.62"/>
    <s v="Parceria rural (Turvinho)"/>
    <m/>
    <m/>
    <m/>
    <m/>
    <m/>
    <m/>
    <m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4-01T00:00:00"/>
    <x v="2"/>
    <m/>
    <x v="3"/>
    <m/>
    <m/>
  </r>
  <r>
    <s v="0014014"/>
    <s v="0014"/>
    <x v="7"/>
    <s v="014"/>
    <s v="Brasil \ SP \ Borebi"/>
    <s v="Centro"/>
    <s v="CZ1"/>
    <n v="4"/>
    <s v="Reforma"/>
    <s v="104-Crescimento"/>
    <d v="2019-12-14T00:00:00"/>
    <n v="25.72"/>
    <s v="Parceria rural (Turvinho)"/>
    <m/>
    <m/>
    <m/>
    <m/>
    <m/>
    <m/>
    <m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5-01T00:00:00"/>
    <x v="5"/>
    <m/>
    <x v="3"/>
    <m/>
    <m/>
  </r>
  <r>
    <s v="0014015"/>
    <s v="0014"/>
    <x v="7"/>
    <s v="015"/>
    <s v="Brasil \ SP \ Borebi"/>
    <s v="Centro"/>
    <s v="CZ1"/>
    <n v="4"/>
    <s v="Reforma"/>
    <s v="104-Crescimento"/>
    <d v="2020-06-16T00:00:00"/>
    <n v="17.05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18"/>
    <s v="0014"/>
    <x v="7"/>
    <s v="018"/>
    <s v="Brasil \ SP \ Borebi"/>
    <s v="Centro"/>
    <s v="CZ1"/>
    <n v="3"/>
    <s v="Reforma"/>
    <s v="104-Crescimento"/>
    <d v="2020-06-18T00:00:00"/>
    <n v="15.92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19"/>
    <s v="0014"/>
    <x v="7"/>
    <s v="019"/>
    <s v="Brasil \ SP \ Borebi"/>
    <s v="Centro"/>
    <s v="CZ1"/>
    <n v="4"/>
    <s v="Reforma"/>
    <s v="104-Crescimento"/>
    <d v="2020-06-19T00:00:00"/>
    <n v="22.13"/>
    <s v="Parceria rural (Turvinho)"/>
    <m/>
    <m/>
    <m/>
    <m/>
    <m/>
    <m/>
    <m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5-01T00:00:00"/>
    <x v="5"/>
    <m/>
    <x v="3"/>
    <m/>
    <m/>
  </r>
  <r>
    <s v="0014024"/>
    <s v="0014"/>
    <x v="7"/>
    <s v="024"/>
    <s v="Brasil \ SP \ Borebi"/>
    <s v="Centro"/>
    <s v="CZ1"/>
    <n v="3"/>
    <s v="Reforma"/>
    <s v="104-Crescimento"/>
    <d v="2020-06-18T00:00:00"/>
    <n v="9.17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28"/>
    <s v="0014"/>
    <x v="7"/>
    <s v="028"/>
    <s v="Brasil \ SP \ Borebi"/>
    <s v="Centro"/>
    <s v="CZ1"/>
    <n v="4"/>
    <s v="Reforma"/>
    <s v="104-Crescimento"/>
    <d v="2020-06-15T00:00:00"/>
    <n v="18.21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29"/>
    <s v="0014"/>
    <x v="7"/>
    <s v="029"/>
    <s v="Brasil \ SP \ Borebi"/>
    <s v="Centro"/>
    <s v="CZ1"/>
    <n v="4"/>
    <s v="Reforma"/>
    <s v="104-Crescimento"/>
    <d v="2020-06-11T00:00:00"/>
    <n v="20.02"/>
    <s v="Parceria rural (Turvinho)"/>
    <s v="coppice"/>
    <m/>
    <m/>
    <m/>
    <m/>
    <m/>
    <m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0"/>
    <s v="0014"/>
    <x v="7"/>
    <s v="030"/>
    <s v="Brasil \ SP \ Borebi"/>
    <s v="Centro"/>
    <s v="CZ1"/>
    <n v="4"/>
    <s v="Reforma"/>
    <s v="104-Crescimento"/>
    <d v="2020-06-10T00:00:00"/>
    <n v="21.91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1"/>
    <s v="0014"/>
    <x v="7"/>
    <s v="031"/>
    <s v="Brasil \ SP \ Borebi"/>
    <s v="Centro"/>
    <s v="CZ1"/>
    <n v="4"/>
    <s v="Reforma"/>
    <s v="104-Crescimento"/>
    <d v="2020-06-10T00:00:00"/>
    <n v="20.69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2"/>
    <s v="0014"/>
    <x v="7"/>
    <s v="032"/>
    <s v="Brasil \ SP \ Borebi"/>
    <s v="Centro"/>
    <s v="CZ1"/>
    <n v="3"/>
    <s v="Reforma"/>
    <s v="104-Crescimento"/>
    <d v="2020-06-21T00:00:00"/>
    <n v="12.81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3"/>
    <s v="0014"/>
    <x v="7"/>
    <s v="033"/>
    <s v="Brasil \ SP \ Borebi"/>
    <s v="Centro"/>
    <s v="CZ1"/>
    <n v="4"/>
    <s v="Reforma"/>
    <s v="104-Crescimento"/>
    <d v="2020-06-06T00:00:00"/>
    <n v="8.91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4"/>
    <s v="0014"/>
    <x v="7"/>
    <s v="034"/>
    <s v="Brasil \ SP \ Borebi"/>
    <s v="Centro"/>
    <s v="CZ1"/>
    <n v="4"/>
    <s v="Reforma"/>
    <s v="104-Crescimento"/>
    <d v="2020-06-05T00:00:00"/>
    <n v="27.21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5"/>
    <s v="0014"/>
    <x v="7"/>
    <s v="035"/>
    <s v="Brasil \ SP \ Borebi"/>
    <s v="Centro"/>
    <s v="CZ1"/>
    <n v="4"/>
    <s v="Reforma"/>
    <s v="104-Crescimento"/>
    <d v="2020-06-05T00:00:00"/>
    <n v="16.95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36"/>
    <s v="0014"/>
    <x v="7"/>
    <s v="036"/>
    <s v="Brasil \ SP \ Borebi"/>
    <s v="Centro"/>
    <s v="CZ1"/>
    <n v="4"/>
    <s v="Reforma"/>
    <s v="104-Crescimento"/>
    <d v="2020-06-08T00:00:00"/>
    <n v="23.97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63"/>
    <s v="0014"/>
    <x v="7"/>
    <s v="063"/>
    <s v="Brasil \ SP \ Borebi"/>
    <s v="Centro"/>
    <s v="CZ1"/>
    <n v="2"/>
    <s v="Reforma"/>
    <s v="104-Crescimento"/>
    <d v="2019-07-23T00:00:00"/>
    <n v="2.2000000000000002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64"/>
    <s v="0014"/>
    <x v="7"/>
    <s v="064"/>
    <s v="Brasil \ SP \ Borebi"/>
    <s v="Centro"/>
    <s v="CZ1"/>
    <n v="3"/>
    <s v="Reforma"/>
    <s v="104-Crescimento"/>
    <d v="2019-07-20T00:00:00"/>
    <n v="1.72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65"/>
    <s v="0014"/>
    <x v="7"/>
    <s v="065"/>
    <s v="Brasil \ SP \ Borebi"/>
    <s v="Centro"/>
    <s v="CZ1"/>
    <n v="3"/>
    <s v="Reforma"/>
    <s v="104-Crescimento"/>
    <d v="2019-07-15T00:00:00"/>
    <n v="1.55"/>
    <s v="Parceria rural (Turvinho)"/>
    <m/>
    <m/>
    <m/>
    <m/>
    <m/>
    <m/>
    <m/>
    <m/>
    <m/>
    <d v="2025-01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5-01T00:00:00"/>
    <x v="5"/>
    <m/>
    <x v="1"/>
    <m/>
    <m/>
  </r>
  <r>
    <s v="0014066"/>
    <s v="0014"/>
    <x v="7"/>
    <s v="066"/>
    <s v="Brasil \ SP \ Borebi"/>
    <s v="Centro"/>
    <s v="CZ1"/>
    <n v="4"/>
    <s v="Reforma"/>
    <s v="104-Crescimento"/>
    <d v="2019-12-14T00:00:00"/>
    <n v="1.85"/>
    <s v="Parceria rural (Turvinho)"/>
    <s v="coppice"/>
    <m/>
    <m/>
    <m/>
    <m/>
    <m/>
    <m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m/>
    <m/>
    <x v="4"/>
    <m/>
    <x v="1"/>
    <m/>
    <m/>
  </r>
  <r>
    <s v="0014068"/>
    <s v="0014"/>
    <x v="7"/>
    <s v="068"/>
    <s v="Brasil \ SP \ Borebi"/>
    <s v="Centro"/>
    <s v="CZ1"/>
    <n v="2"/>
    <s v="Reforma"/>
    <s v="104-Crescimento"/>
    <d v="2019-07-06T00:00:00"/>
    <n v="1.85"/>
    <s v="Parceria rural (Turvinho)"/>
    <m/>
    <m/>
    <m/>
    <m/>
    <m/>
    <m/>
    <m/>
    <m/>
    <m/>
    <d v="2025-01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s v="NILZA"/>
    <d v="2025-05-01T00:00:00"/>
    <x v="5"/>
    <m/>
    <x v="1"/>
    <m/>
    <m/>
  </r>
  <r>
    <s v="0015060"/>
    <s v="0015"/>
    <x v="8"/>
    <s v="060"/>
    <s v="Brasil \ SP \ Borebi"/>
    <s v="Centro"/>
    <s v="CZ1"/>
    <n v="2"/>
    <s v="Reforma"/>
    <s v="104-Crescimento"/>
    <d v="2017-11-24T00:00:00"/>
    <n v="2.37"/>
    <s v="Parceria rural (Turvinho)"/>
    <m/>
    <m/>
    <m/>
    <m/>
    <m/>
    <m/>
    <m/>
    <m/>
    <m/>
    <d v="2026-05-01T00:00:00"/>
    <d v="2026-04-01T00:00:00"/>
    <d v="2025-06-01T00:00:00"/>
    <m/>
    <m/>
    <s v="Centro"/>
    <s v="Centro"/>
    <s v="SOLLUM"/>
    <s v="NILZA"/>
    <s v="BRACELL"/>
    <s v="GERAÇÃO"/>
    <n v="28.978501999999999"/>
    <n v="49.674331000000002"/>
    <n v="58.647058000000001"/>
    <n v="77.063404000000006"/>
    <s v="pac"/>
    <x v="0"/>
    <s v="NILZA"/>
    <m/>
    <x v="0"/>
    <m/>
    <x v="3"/>
    <m/>
    <m/>
  </r>
  <r>
    <s v="0015061"/>
    <s v="0015"/>
    <x v="8"/>
    <s v="061"/>
    <s v="Brasil \ SP \ Borebi"/>
    <s v="Centro"/>
    <s v="CZ1"/>
    <n v="2"/>
    <s v="Reforma"/>
    <s v="104-Crescimento"/>
    <d v="2014-03-19T00:00:00"/>
    <n v="0.65"/>
    <s v="Parceria rural (Turvinho)"/>
    <m/>
    <m/>
    <m/>
    <m/>
    <m/>
    <m/>
    <m/>
    <m/>
    <m/>
    <d v="2016-10-28T00:00:00"/>
    <m/>
    <d v="2025-06-01T00:00:00"/>
    <m/>
    <m/>
    <s v="Centro"/>
    <s v="Centro"/>
    <s v="SOLLUM"/>
    <s v="NILZA"/>
    <s v="BRACELL"/>
    <s v="GERAÇÃO"/>
    <n v="28.978501999999999"/>
    <n v="49.674331000000002"/>
    <n v="58.647058000000001"/>
    <n v="77.063404000000006"/>
    <s v="pac"/>
    <x v="0"/>
    <s v="NILZA"/>
    <m/>
    <x v="0"/>
    <m/>
    <x v="3"/>
    <m/>
    <m/>
  </r>
  <r>
    <s v="0016017"/>
    <s v="0016"/>
    <x v="9"/>
    <s v="017"/>
    <s v="Brasil \ SP \ Pratânia"/>
    <s v="Centro"/>
    <s v="CZ1"/>
    <n v="1"/>
    <s v="Implantação"/>
    <s v="104-Crescimento"/>
    <d v="1988-01-01T00:00:00"/>
    <n v="4.08"/>
    <s v="Parceria rural (Turvinho)"/>
    <m/>
    <m/>
    <m/>
    <m/>
    <m/>
    <m/>
    <m/>
    <m/>
    <m/>
    <d v="2024-04-04T09:01:09"/>
    <m/>
    <d v="2024-04-01T00:00:00"/>
    <d v="2024-04-04T00:00:00"/>
    <d v="2024-04-03T00:00:00"/>
    <s v="Centro"/>
    <s v="Centro"/>
    <s v="SOLLUM"/>
    <s v="NILZA"/>
    <s v="JFI ITATINGA"/>
    <s v="BRACELL"/>
    <n v="35.739041"/>
    <n v="38.468964999999997"/>
    <n v="48.658166999999999"/>
    <n v="83.929940999999999"/>
    <s v="cto baldeio"/>
    <x v="0"/>
    <s v="NILZA"/>
    <d v="2025-10-01T00:00:00"/>
    <x v="0"/>
    <m/>
    <x v="3"/>
    <m/>
    <m/>
  </r>
  <r>
    <s v="0016025"/>
    <s v="0016"/>
    <x v="9"/>
    <s v="025"/>
    <s v="Brasil \ SP \ Pratânia"/>
    <s v="Centro"/>
    <s v="CZ1"/>
    <n v="3"/>
    <s v="Reforma"/>
    <s v="104-Crescimento"/>
    <d v="2017-01-11T00:00:00"/>
    <n v="4.08"/>
    <s v="Parceria rural (Turvinho)"/>
    <m/>
    <m/>
    <m/>
    <m/>
    <m/>
    <m/>
    <m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s v="NILZA"/>
    <m/>
    <x v="0"/>
    <m/>
    <x v="3"/>
    <m/>
    <m/>
  </r>
  <r>
    <s v="0016026"/>
    <s v="0016"/>
    <x v="9"/>
    <s v="026"/>
    <s v="Brasil \ SP \ Pratânia"/>
    <s v="Centro"/>
    <s v="CZ1"/>
    <n v="3"/>
    <s v="Reforma"/>
    <s v="104-Crescimento"/>
    <d v="2017-03-03T00:00:00"/>
    <n v="1.6"/>
    <s v="Parceria rural (Turvinho)"/>
    <m/>
    <m/>
    <m/>
    <m/>
    <m/>
    <m/>
    <m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s v="NILZA"/>
    <m/>
    <x v="0"/>
    <m/>
    <x v="3"/>
    <m/>
    <m/>
  </r>
  <r>
    <s v="0016027"/>
    <s v="0016"/>
    <x v="9"/>
    <s v="027"/>
    <s v="Brasil \ SP \ Pratânia"/>
    <s v="Centro"/>
    <s v="CZ1"/>
    <n v="3"/>
    <s v="Reforma"/>
    <s v="104-Crescimento"/>
    <d v="2017-06-20T00:00:00"/>
    <n v="0.95"/>
    <s v="Parceria rural (Turvinho)"/>
    <m/>
    <m/>
    <m/>
    <m/>
    <m/>
    <m/>
    <m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s v="NILZA"/>
    <m/>
    <x v="0"/>
    <m/>
    <x v="3"/>
    <m/>
    <m/>
  </r>
  <r>
    <s v="0018009"/>
    <s v="0018"/>
    <x v="10"/>
    <s v="009"/>
    <s v="Brasil \ SP \ Agudos"/>
    <s v="Centro"/>
    <s v="CZ1"/>
    <n v="4"/>
    <s v="Reforma"/>
    <s v="104-Crescimento"/>
    <d v="2020-07-13T00:00:00"/>
    <n v="11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14"/>
    <s v="0018"/>
    <x v="10"/>
    <s v="014"/>
    <s v="Brasil \ SP \ Agudos"/>
    <s v="Centro"/>
    <s v="CZ1"/>
    <n v="4"/>
    <s v="Reforma"/>
    <s v="104-Crescimento"/>
    <d v="2020-07-11T00:00:00"/>
    <n v="16.37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19"/>
    <s v="0018"/>
    <x v="10"/>
    <s v="019"/>
    <s v="Brasil \ SP \ Agudos"/>
    <s v="Centro"/>
    <s v="CZ1"/>
    <n v="4"/>
    <s v="Reforma"/>
    <s v="104-Crescimento"/>
    <d v="2020-07-13T00:00:00"/>
    <n v="6.46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20"/>
    <s v="0018"/>
    <x v="10"/>
    <s v="020"/>
    <s v="Brasil \ SP \ Agudos"/>
    <s v="Centro"/>
    <s v="CZ1"/>
    <n v="4"/>
    <s v="Reforma"/>
    <s v="104-Crescimento"/>
    <d v="2020-07-11T00:00:00"/>
    <n v="5.01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21"/>
    <s v="0018"/>
    <x v="10"/>
    <s v="021"/>
    <s v="Brasil \ SP \ Agudos"/>
    <s v="Centro"/>
    <s v="CZ1"/>
    <n v="4"/>
    <s v="Reforma"/>
    <s v="104-Crescimento"/>
    <d v="2020-07-13T00:00:00"/>
    <n v="5.5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23"/>
    <s v="0018"/>
    <x v="10"/>
    <s v="023"/>
    <s v="Brasil \ SP \ Agudos"/>
    <s v="Centro"/>
    <s v="CZ1"/>
    <n v="4"/>
    <s v="Reforma"/>
    <s v="104-Crescimento"/>
    <d v="2020-07-13T00:00:00"/>
    <n v="5.67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8024"/>
    <s v="0018"/>
    <x v="10"/>
    <s v="024"/>
    <s v="Brasil \ SP \ Agudos"/>
    <s v="Centro"/>
    <s v="CZ1"/>
    <n v="4"/>
    <s v="Reforma"/>
    <s v="104-Crescimento"/>
    <d v="2020-07-13T00:00:00"/>
    <n v="10.6"/>
    <s v="Parceria rural (Turvinho)"/>
    <m/>
    <m/>
    <m/>
    <m/>
    <m/>
    <m/>
    <m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s v="SOLLUM"/>
    <d v="2025-10-01T00:00:00"/>
    <x v="0"/>
    <m/>
    <x v="0"/>
    <m/>
    <m/>
  </r>
  <r>
    <s v="0019013"/>
    <s v="0019"/>
    <x v="11"/>
    <s v="013"/>
    <s v="Brasil \ SP \ Borebi"/>
    <s v="Centro"/>
    <s v="CZ1"/>
    <n v="1"/>
    <s v="Implantação"/>
    <s v="104-Crescimento"/>
    <d v="1991-02-15T00:00:00"/>
    <n v="5.43"/>
    <s v="Parceria rural (Turvinho)"/>
    <m/>
    <m/>
    <m/>
    <m/>
    <m/>
    <m/>
    <m/>
    <m/>
    <m/>
    <d v="2022-03-19T00:00:00"/>
    <m/>
    <d v="2025-07-01T00:00:00"/>
    <m/>
    <m/>
    <s v="Centro"/>
    <s v="Centro"/>
    <s v="SOLLUM"/>
    <s v="NILZA"/>
    <s v="BRACELL"/>
    <s v="GERAÇÃO"/>
    <n v="24.627547"/>
    <n v="45.323376000000003"/>
    <n v="54.613672999999999"/>
    <n v="78.681227000000007"/>
    <s v="pac"/>
    <x v="0"/>
    <s v="NILZA"/>
    <m/>
    <x v="0"/>
    <m/>
    <x v="3"/>
    <m/>
    <m/>
  </r>
  <r>
    <s v="0019035"/>
    <s v="0019"/>
    <x v="11"/>
    <s v="035"/>
    <s v="Brasil \ SP \ Borebi"/>
    <s v="Centro"/>
    <s v="CZ1"/>
    <n v="3"/>
    <s v="Reforma"/>
    <s v="104-Crescimento"/>
    <d v="2014-06-09T00:00:00"/>
    <n v="0.55000000000000004"/>
    <s v="Parceria rural (Turvinho)"/>
    <m/>
    <m/>
    <m/>
    <m/>
    <m/>
    <m/>
    <m/>
    <m/>
    <m/>
    <d v="2022-03-19T00:00:00"/>
    <m/>
    <d v="2025-07-01T00:00:00"/>
    <m/>
    <m/>
    <s v="Centro"/>
    <s v="Centro"/>
    <s v="SOLLUM"/>
    <s v="NILZA"/>
    <s v="BRACELL"/>
    <s v="GERAÇÃO"/>
    <n v="24.627547"/>
    <n v="45.323376000000003"/>
    <n v="54.613672999999999"/>
    <n v="78.681227000000007"/>
    <s v="pac"/>
    <x v="0"/>
    <s v="NILZA"/>
    <m/>
    <x v="0"/>
    <m/>
    <x v="3"/>
    <m/>
    <m/>
  </r>
  <r>
    <s v="0022001"/>
    <s v="0022"/>
    <x v="12"/>
    <s v="001"/>
    <s v="Brasil \ SP \ Borebi"/>
    <s v="Centro"/>
    <s v="CZ1"/>
    <n v="4"/>
    <s v="Reforma"/>
    <s v="104-Crescimento"/>
    <d v="2019-09-04T00:00:00"/>
    <n v="33.549999999999997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s v="NILZA"/>
    <d v="2025-05-01T00:00:00"/>
    <x v="5"/>
    <m/>
    <x v="3"/>
    <m/>
    <m/>
  </r>
  <r>
    <s v="0022002"/>
    <s v="0022"/>
    <x v="12"/>
    <s v="002"/>
    <s v="Brasil \ SP \ Borebi"/>
    <s v="Centro"/>
    <s v="CZ1"/>
    <n v="3"/>
    <s v="Reforma"/>
    <s v="104-Crescimento"/>
    <d v="2019-09-11T00:00:00"/>
    <n v="14.42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s v="NILZA"/>
    <d v="2025-05-01T00:00:00"/>
    <x v="5"/>
    <m/>
    <x v="3"/>
    <m/>
    <m/>
  </r>
  <r>
    <s v="0022003"/>
    <s v="0022"/>
    <x v="12"/>
    <s v="003"/>
    <s v="Brasil \ SP \ Borebi"/>
    <s v="Centro"/>
    <s v="CZ1"/>
    <n v="4"/>
    <s v="Reforma"/>
    <s v="104-Crescimento"/>
    <d v="2019-09-11T00:00:00"/>
    <n v="8.6300000000000008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s v="NILZA"/>
    <d v="2025-05-01T00:00:00"/>
    <x v="5"/>
    <m/>
    <x v="3"/>
    <m/>
    <m/>
  </r>
  <r>
    <s v="0025014"/>
    <s v="0025"/>
    <x v="13"/>
    <s v="014"/>
    <s v="Brasil \ SP \ Agudos"/>
    <s v="Centro"/>
    <s v="CZ2"/>
    <n v="1"/>
    <s v="Implantação"/>
    <s v="104-Crescimento"/>
    <d v="2019-10-11T00:00:00"/>
    <n v="28.88"/>
    <s v="Parceria rural"/>
    <m/>
    <m/>
    <m/>
    <m/>
    <m/>
    <m/>
    <m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15"/>
    <s v="0025"/>
    <x v="13"/>
    <s v="015"/>
    <s v="Brasil \ SP \ Agudos"/>
    <s v="Centro"/>
    <s v="CZ2"/>
    <n v="1"/>
    <s v="Implantação"/>
    <s v="104-Crescimento"/>
    <d v="2019-10-09T00:00:00"/>
    <n v="6.05"/>
    <s v="Parceria rural"/>
    <m/>
    <m/>
    <m/>
    <m/>
    <m/>
    <m/>
    <m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16"/>
    <s v="0025"/>
    <x v="13"/>
    <s v="016"/>
    <s v="Brasil \ SP \ Agudos"/>
    <s v="Centro"/>
    <s v="CZ2"/>
    <n v="1"/>
    <s v="Implantação"/>
    <s v="104-Crescimento"/>
    <d v="2019-10-15T00:00:00"/>
    <n v="13.09"/>
    <s v="Parceria rural"/>
    <m/>
    <m/>
    <m/>
    <m/>
    <m/>
    <m/>
    <m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17"/>
    <s v="0025"/>
    <x v="13"/>
    <s v="017"/>
    <s v="Brasil \ SP \ Agudos"/>
    <s v="Centro"/>
    <s v="CZ2"/>
    <n v="1"/>
    <s v="Implantação"/>
    <s v="104-Crescimento"/>
    <d v="2019-10-21T00:00:00"/>
    <n v="43.08"/>
    <s v="Parceria rural"/>
    <m/>
    <m/>
    <m/>
    <m/>
    <m/>
    <m/>
    <m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18"/>
    <s v="0025"/>
    <x v="13"/>
    <s v="018"/>
    <s v="Brasil \ SP \ Agudos"/>
    <s v="Centro"/>
    <s v="CZ2"/>
    <n v="1"/>
    <s v="Implantação"/>
    <s v="104-Crescimento"/>
    <d v="2019-10-15T00:00:00"/>
    <n v="16.61"/>
    <s v="Parceria rural"/>
    <m/>
    <m/>
    <m/>
    <m/>
    <m/>
    <m/>
    <m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19"/>
    <s v="0025"/>
    <x v="13"/>
    <s v="019"/>
    <s v="Brasil \ SP \ Agudos"/>
    <s v="Centro"/>
    <s v="CZ2"/>
    <n v="1"/>
    <s v="Implantação"/>
    <s v="104-Crescimento"/>
    <d v="2019-10-21T00:00:00"/>
    <n v="21.47"/>
    <s v="Parceria rural"/>
    <m/>
    <m/>
    <m/>
    <m/>
    <m/>
    <m/>
    <m/>
    <m/>
    <m/>
    <d v="2025-02-01T00:00:00"/>
    <d v="2025-03-01T00:00:00"/>
    <d v="2025-03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020"/>
    <s v="0025"/>
    <x v="13"/>
    <s v="020"/>
    <s v="Brasil \ SP \ Agudos"/>
    <s v="Centro"/>
    <s v="CZ2"/>
    <n v="1"/>
    <s v="Implantação"/>
    <s v="104-Crescimento"/>
    <d v="2019-10-10T00:00:00"/>
    <n v="16.46"/>
    <s v="Parceria rural"/>
    <m/>
    <m/>
    <m/>
    <m/>
    <m/>
    <m/>
    <m/>
    <m/>
    <m/>
    <d v="2025-02-01T00:00:00"/>
    <d v="2025-03-01T00:00:00"/>
    <d v="2025-03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s v="SOLLUM"/>
    <d v="2025-05-01T00:00:00"/>
    <x v="5"/>
    <m/>
    <x v="0"/>
    <m/>
    <m/>
  </r>
  <r>
    <s v="0025305"/>
    <s v="0025"/>
    <x v="13"/>
    <s v="305"/>
    <s v="Brasil \ SP \ Agudos"/>
    <s v="Centro"/>
    <s v="CZ2"/>
    <n v="4"/>
    <s v="Reforma"/>
    <s v="116-Aguardando Plantio - Manual"/>
    <m/>
    <n v="0.35"/>
    <s v="Parceria rural"/>
    <m/>
    <m/>
    <m/>
    <m/>
    <m/>
    <m/>
    <m/>
    <m/>
    <m/>
    <d v="2022-05-02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s v="SOLLUM"/>
    <d v="2025-05-01T00:00:00"/>
    <x v="5"/>
    <m/>
    <x v="0"/>
    <m/>
    <m/>
  </r>
  <r>
    <s v="0025312"/>
    <s v="0025"/>
    <x v="13"/>
    <s v="312"/>
    <s v="Brasil \ SP \ Agudos"/>
    <s v="Centro"/>
    <s v="CZ2"/>
    <n v="2"/>
    <s v="Reforma"/>
    <s v="116-Aguardando Plantio - Manual"/>
    <m/>
    <n v="7.0000000000000007E-2"/>
    <s v="Parceria rural"/>
    <m/>
    <m/>
    <m/>
    <m/>
    <m/>
    <m/>
    <m/>
    <m/>
    <m/>
    <d v="2022-05-05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s v="SOLLUM"/>
    <d v="2025-05-01T00:00:00"/>
    <x v="5"/>
    <m/>
    <x v="0"/>
    <m/>
    <m/>
  </r>
  <r>
    <s v="0025326"/>
    <s v="0025"/>
    <x v="13"/>
    <s v="326"/>
    <s v="Brasil \ SP \ Agudos"/>
    <s v="Centro"/>
    <s v="CZ2"/>
    <n v="2"/>
    <s v="Reforma"/>
    <s v="116-Aguardando Plantio - Manual"/>
    <m/>
    <n v="2.52"/>
    <s v="Parceria rural"/>
    <m/>
    <m/>
    <m/>
    <m/>
    <m/>
    <m/>
    <m/>
    <m/>
    <m/>
    <d v="2022-05-05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s v="SOLLUM"/>
    <d v="2025-05-01T00:00:00"/>
    <x v="5"/>
    <m/>
    <x v="0"/>
    <m/>
    <m/>
  </r>
  <r>
    <s v="0028038"/>
    <s v="0028"/>
    <x v="14"/>
    <s v="038"/>
    <s v="Brasil \ SP \ Cabrália Paulista"/>
    <s v="Noroeste"/>
    <s v="CZ2"/>
    <n v="4"/>
    <s v="Reforma"/>
    <s v="104-Crescimento"/>
    <d v="2022-06-02T00:00:00"/>
    <n v="15.715"/>
    <s v="Parceria rural (Turvinho)"/>
    <m/>
    <s v="Rehab DO"/>
    <s v="Rehab"/>
    <m/>
    <m/>
    <m/>
    <m/>
    <m/>
    <s v="RAF"/>
    <d v="2022-05-05T00:00:00"/>
    <m/>
    <m/>
    <d v="2022-05-05T00:00:00"/>
    <d v="2022-02-10T00:00:00"/>
    <s v="Noroeste"/>
    <s v="Rehab DO"/>
    <s v="GERAÇÃO"/>
    <s v="JFI DUARTINA"/>
    <s v="BRACELL"/>
    <s v="CARPELO"/>
    <n v="22.691405"/>
    <n v="25.158614"/>
    <n v="43.035080000000001"/>
    <n v="57.262334000000003"/>
    <s v="cto baldeio"/>
    <x v="2"/>
    <s v="GERAÇÃO"/>
    <d v="2025-05-01T00:00:00"/>
    <x v="0"/>
    <m/>
    <x v="4"/>
    <m/>
    <m/>
  </r>
  <r>
    <s v="0028065"/>
    <s v="0028"/>
    <x v="14"/>
    <s v="065"/>
    <s v="Brasil \ SP \ Cabrália Paulista"/>
    <s v="Noroeste"/>
    <s v="CZ2"/>
    <n v="1"/>
    <s v="Implantação"/>
    <s v="102-Aguardando Plantio"/>
    <m/>
    <n v="7.17"/>
    <s v="Parceria rural (Turvinho)"/>
    <m/>
    <m/>
    <m/>
    <m/>
    <m/>
    <m/>
    <m/>
    <m/>
    <m/>
    <d v="2024-02-21T00:00:00"/>
    <m/>
    <m/>
    <m/>
    <m/>
    <s v="Noroeste"/>
    <s v="Noroeste"/>
    <s v="GERAÇÃO"/>
    <s v="JFI DUARTINA"/>
    <s v="BRACELL"/>
    <s v="CARPELO"/>
    <n v="22.691405"/>
    <n v="25.158614"/>
    <n v="43.035080000000001"/>
    <n v="57.262334000000003"/>
    <s v="Liberação de áreas"/>
    <x v="2"/>
    <s v="GERAÇÃO"/>
    <d v="2025-06-01T00:00:00"/>
    <x v="0"/>
    <m/>
    <x v="4"/>
    <m/>
    <m/>
  </r>
  <r>
    <s v="0029001"/>
    <s v="0029"/>
    <x v="15"/>
    <s v="001"/>
    <s v="Brasil \ SP \ Avaí"/>
    <s v="Norte"/>
    <s v="CZ2"/>
    <n v="5"/>
    <s v="Reforma"/>
    <s v="102-Aguardando Plantio"/>
    <m/>
    <n v="18.88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1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2-01T00:00:00"/>
    <x v="1"/>
    <m/>
    <x v="2"/>
    <m/>
    <m/>
  </r>
  <r>
    <s v="0029002"/>
    <s v="0029"/>
    <x v="15"/>
    <s v="002"/>
    <s v="Brasil \ SP \ Avaí"/>
    <s v="Norte"/>
    <s v="CZ2"/>
    <n v="5"/>
    <s v="Reforma"/>
    <s v="102-Aguardando Plantio"/>
    <m/>
    <n v="15.46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1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2-01T00:00:00"/>
    <x v="1"/>
    <m/>
    <x v="2"/>
    <m/>
    <m/>
  </r>
  <r>
    <s v="0029003"/>
    <s v="0029"/>
    <x v="15"/>
    <s v="003"/>
    <s v="Brasil \ SP \ Avaí"/>
    <s v="Norte"/>
    <s v="CZ2"/>
    <n v="5"/>
    <s v="Reforma"/>
    <s v="102-Aguardando Plantio"/>
    <m/>
    <n v="15.19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2-01T00:00:00"/>
    <x v="1"/>
    <m/>
    <x v="2"/>
    <m/>
    <m/>
  </r>
  <r>
    <s v="0029004"/>
    <s v="0029"/>
    <x v="15"/>
    <s v="004"/>
    <s v="Brasil \ SP \ Avaí"/>
    <s v="Norte"/>
    <s v="CZ2"/>
    <n v="5"/>
    <s v="Reforma"/>
    <s v="102-Aguardando Plantio"/>
    <m/>
    <n v="14.88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9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2-01T00:00:00"/>
    <x v="1"/>
    <m/>
    <x v="2"/>
    <m/>
    <m/>
  </r>
  <r>
    <s v="0029005"/>
    <s v="0029"/>
    <x v="15"/>
    <s v="005"/>
    <s v="Brasil \ SP \ Avaí"/>
    <s v="Norte"/>
    <s v="CZ2"/>
    <n v="5"/>
    <s v="Reforma"/>
    <s v="102-Aguardando Plantio"/>
    <m/>
    <n v="16.02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2-01T00:00:00"/>
    <x v="1"/>
    <m/>
    <x v="2"/>
    <m/>
    <m/>
  </r>
  <r>
    <s v="0029006"/>
    <s v="0029"/>
    <x v="15"/>
    <s v="006"/>
    <s v="Brasil \ SP \ Avaí"/>
    <s v="Norte"/>
    <s v="CZ2"/>
    <n v="5"/>
    <s v="Reforma"/>
    <s v="102-Aguardando Plantio"/>
    <m/>
    <n v="12.69"/>
    <s v="Parceria rural (Turvinho)"/>
    <m/>
    <m/>
    <m/>
    <m/>
    <s v="Obrigatório"/>
    <s v="Não Obrigatório"/>
    <s v="Não Obrigatório"/>
    <m/>
    <s v="RAF"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07"/>
    <s v="0029"/>
    <x v="15"/>
    <s v="007"/>
    <s v="Brasil \ SP \ Avaí"/>
    <s v="Norte"/>
    <s v="CZ2"/>
    <n v="5"/>
    <s v="Reforma"/>
    <s v="102-Aguardando Plantio"/>
    <m/>
    <n v="20.41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9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09"/>
    <s v="0029"/>
    <x v="15"/>
    <s v="009"/>
    <s v="Brasil \ SP \ Avaí"/>
    <s v="Norte"/>
    <s v="CZ2"/>
    <n v="5"/>
    <s v="Reforma"/>
    <s v="102-Aguardando Plantio"/>
    <m/>
    <n v="12.81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10"/>
    <s v="0029"/>
    <x v="15"/>
    <s v="010"/>
    <s v="Brasil \ SP \ Avaí"/>
    <s v="Norte"/>
    <s v="CZ2"/>
    <n v="5"/>
    <s v="Reforma"/>
    <s v="102-Aguardando Plantio"/>
    <m/>
    <n v="10.39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11"/>
    <s v="0029"/>
    <x v="15"/>
    <s v="011"/>
    <s v="Brasil \ SP \ Avaí"/>
    <s v="Norte"/>
    <s v="CZ2"/>
    <n v="5"/>
    <s v="Reforma"/>
    <s v="102-Aguardando Plantio"/>
    <m/>
    <n v="20.5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5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12"/>
    <s v="0029"/>
    <x v="15"/>
    <s v="012"/>
    <s v="Brasil \ SP \ Avaí"/>
    <s v="Norte"/>
    <s v="CZ2"/>
    <n v="5"/>
    <s v="Reforma"/>
    <s v="102-Aguardando Plantio"/>
    <m/>
    <n v="9.42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4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29013"/>
    <s v="0029"/>
    <x v="15"/>
    <s v="013"/>
    <s v="Brasil \ SP \ Avaí"/>
    <s v="Norte"/>
    <s v="CZ2"/>
    <n v="5"/>
    <s v="Reforma"/>
    <s v="102-Aguardando Plantio"/>
    <m/>
    <n v="15.43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s v="BRACELL 01"/>
    <d v="2025-03-01T00:00:00"/>
    <x v="1"/>
    <m/>
    <x v="2"/>
    <m/>
    <m/>
  </r>
  <r>
    <s v="0030001"/>
    <s v="0030"/>
    <x v="16"/>
    <s v="001"/>
    <s v="Brasil \ SP \ Bauru"/>
    <s v="Norte"/>
    <s v="CZ2"/>
    <n v="5"/>
    <s v="Reforma"/>
    <s v="102-Aguardando Plantio"/>
    <m/>
    <n v="11.43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6T00:00:00"/>
    <d v="2024-12-09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2"/>
    <s v="0030"/>
    <x v="16"/>
    <s v="002"/>
    <s v="Brasil \ SP \ Bauru"/>
    <s v="Norte"/>
    <s v="CZ2"/>
    <n v="5"/>
    <s v="Reforma"/>
    <s v="102-Aguardando Plantio"/>
    <m/>
    <n v="19.61"/>
    <s v="Parceria rural (Turvinho)"/>
    <m/>
    <m/>
    <m/>
    <m/>
    <s v="Obrigatório"/>
    <s v="Não Obrigatório"/>
    <s v="Não Obrigatório"/>
    <m/>
    <m/>
    <d v="2025-02-01T00:00:00"/>
    <d v="2025-01-01T00:00:00"/>
    <d v="2024-12-01T00:00:00"/>
    <d v="2025-01-05T00:00:00"/>
    <d v="2024-12-10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3"/>
    <s v="0030"/>
    <x v="16"/>
    <s v="003"/>
    <s v="Brasil \ SP \ Bauru"/>
    <s v="Norte"/>
    <s v="CZ2"/>
    <n v="5"/>
    <s v="Reforma"/>
    <s v="102-Aguardando Plantio"/>
    <m/>
    <n v="20.8"/>
    <s v="Parceria rural (Turvinho)"/>
    <m/>
    <m/>
    <m/>
    <m/>
    <s v="Obrigatório"/>
    <s v="Não Obrigatório"/>
    <s v="Não Obrigatório"/>
    <m/>
    <m/>
    <d v="2025-02-01T00:00:00"/>
    <d v="2025-01-01T00:00:00"/>
    <d v="2024-12-01T00:00:00"/>
    <d v="2025-01-05T00:00:00"/>
    <d v="2024-12-09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4"/>
    <s v="0030"/>
    <x v="16"/>
    <s v="004"/>
    <s v="Brasil \ SP \ Avaí"/>
    <s v="Norte"/>
    <s v="CZ2"/>
    <n v="5"/>
    <s v="Reforma"/>
    <s v="102-Aguardando Plantio"/>
    <m/>
    <n v="13.08"/>
    <s v="Parceria rural (Turvinho)"/>
    <m/>
    <m/>
    <m/>
    <m/>
    <s v="Obrigatório"/>
    <s v="Não Obrigatório"/>
    <s v="Não Obrigatório"/>
    <m/>
    <m/>
    <d v="2025-02-01T00:00:00"/>
    <d v="2025-01-01T00:00:00"/>
    <d v="2024-12-01T00:00:00"/>
    <d v="2025-01-05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6"/>
    <s v="0030"/>
    <x v="16"/>
    <s v="006"/>
    <s v="Brasil \ SP \ Avaí"/>
    <s v="Norte"/>
    <s v="CZ2"/>
    <n v="5"/>
    <s v="Reforma"/>
    <s v="102-Aguardando Plantio"/>
    <m/>
    <n v="12.69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8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7"/>
    <s v="0030"/>
    <x v="16"/>
    <s v="007"/>
    <s v="Brasil \ SP \ Avaí"/>
    <s v="Norte"/>
    <s v="CZ2"/>
    <n v="5"/>
    <s v="Reforma"/>
    <s v="102-Aguardando Plantio"/>
    <m/>
    <n v="18.399999999999999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1"/>
    <m/>
    <x v="2"/>
    <m/>
    <m/>
  </r>
  <r>
    <s v="0030008"/>
    <s v="0030"/>
    <x v="16"/>
    <s v="008"/>
    <s v="Brasil \ SP \ Avaí"/>
    <s v="Norte"/>
    <s v="CZ2"/>
    <n v="5"/>
    <s v="Reforma"/>
    <s v="102-Aguardando Plantio"/>
    <m/>
    <n v="17.05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2-01T00:00:00"/>
    <x v="3"/>
    <m/>
    <x v="2"/>
    <m/>
    <m/>
  </r>
  <r>
    <s v="0030009"/>
    <s v="0030"/>
    <x v="16"/>
    <s v="009"/>
    <s v="Brasil \ SP \ Avaí"/>
    <s v="Norte"/>
    <s v="CZ2"/>
    <n v="5"/>
    <s v="Reforma"/>
    <s v="102-Aguardando Plantio"/>
    <m/>
    <n v="15.13"/>
    <s v="Parceria rural (Turvinho)"/>
    <m/>
    <m/>
    <m/>
    <m/>
    <m/>
    <m/>
    <m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cto baldeio"/>
    <x v="1"/>
    <s v="BRACELL 01"/>
    <d v="2025-03-01T00:00:00"/>
    <x v="3"/>
    <m/>
    <x v="2"/>
    <m/>
    <m/>
  </r>
  <r>
    <s v="0030010"/>
    <s v="0030"/>
    <x v="16"/>
    <s v="010"/>
    <s v="Brasil \ SP \ Avaí"/>
    <s v="Norte"/>
    <s v="CZ2"/>
    <n v="5"/>
    <s v="Reforma"/>
    <s v="102-Aguardando Plantio"/>
    <m/>
    <n v="5.04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1"/>
    <s v="0030"/>
    <x v="16"/>
    <s v="011"/>
    <s v="Brasil \ SP \ Avaí"/>
    <s v="Norte"/>
    <s v="CZ2"/>
    <n v="5"/>
    <s v="Reforma"/>
    <s v="102-Aguardando Plantio"/>
    <m/>
    <n v="10.1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5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2"/>
    <s v="0030"/>
    <x v="16"/>
    <s v="012"/>
    <s v="Brasil \ SP \ Avaí"/>
    <s v="Norte"/>
    <s v="CZ2"/>
    <n v="5"/>
    <s v="Reforma"/>
    <s v="102-Aguardando Plantio"/>
    <m/>
    <n v="10.1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2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3"/>
    <s v="0030"/>
    <x v="16"/>
    <s v="013"/>
    <s v="Brasil \ SP \ Avaí"/>
    <s v="Norte"/>
    <s v="CZ2"/>
    <n v="5"/>
    <s v="Reforma"/>
    <s v="102-Aguardando Plantio"/>
    <m/>
    <n v="14.95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2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4"/>
    <s v="0030"/>
    <x v="16"/>
    <s v="014"/>
    <s v="Brasil \ SP \ Avaí"/>
    <s v="Norte"/>
    <s v="CZ2"/>
    <n v="5"/>
    <s v="Reforma"/>
    <s v="102-Aguardando Plantio"/>
    <m/>
    <n v="12.21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1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5"/>
    <s v="0030"/>
    <x v="16"/>
    <s v="015"/>
    <s v="Brasil \ SP \ Avaí"/>
    <s v="Norte"/>
    <s v="CZ2"/>
    <n v="5"/>
    <s v="Reforma"/>
    <s v="102-Aguardando Plantio"/>
    <m/>
    <n v="18.87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6"/>
    <s v="0030"/>
    <x v="16"/>
    <s v="016"/>
    <s v="Brasil \ SP \ Avaí"/>
    <s v="Norte"/>
    <s v="CZ2"/>
    <n v="5"/>
    <s v="Reforma"/>
    <s v="102-Aguardando Plantio"/>
    <m/>
    <n v="12.41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7"/>
    <s v="0030"/>
    <x v="16"/>
    <s v="017"/>
    <s v="Brasil \ SP \ Avaí"/>
    <s v="Norte"/>
    <s v="CZ2"/>
    <n v="5"/>
    <s v="Reforma"/>
    <s v="102-Aguardando Plantio"/>
    <m/>
    <n v="5.15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19"/>
    <s v="0030"/>
    <x v="16"/>
    <s v="019"/>
    <s v="Brasil \ SP \ Avaí"/>
    <s v="Norte"/>
    <s v="CZ2"/>
    <n v="5"/>
    <s v="Reforma"/>
    <s v="102-Aguardando Plantio"/>
    <m/>
    <n v="16.079999999999998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20"/>
    <s v="0030"/>
    <x v="16"/>
    <s v="020"/>
    <s v="Brasil \ SP \ Avaí"/>
    <s v="Norte"/>
    <s v="CZ2"/>
    <n v="5"/>
    <s v="Reforma"/>
    <s v="102-Aguardando Plantio"/>
    <m/>
    <n v="22.62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21"/>
    <s v="0030"/>
    <x v="16"/>
    <s v="021"/>
    <s v="Brasil \ SP \ Avaí"/>
    <s v="Norte"/>
    <s v="CZ2"/>
    <n v="5"/>
    <s v="Reforma"/>
    <s v="102-Aguardando Plantio"/>
    <m/>
    <n v="27.77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22"/>
    <s v="0030"/>
    <x v="16"/>
    <s v="022"/>
    <s v="Brasil \ SP \ Avaí"/>
    <s v="Norte"/>
    <s v="CZ2"/>
    <n v="5"/>
    <s v="Reforma"/>
    <s v="102-Aguardando Plantio"/>
    <m/>
    <n v="9.68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24"/>
    <s v="0030"/>
    <x v="16"/>
    <s v="024"/>
    <s v="Brasil \ SP \ Avaí"/>
    <s v="Norte"/>
    <s v="CZ2"/>
    <n v="5"/>
    <s v="Reforma"/>
    <s v="102-Aguardando Plantio"/>
    <m/>
    <n v="49.57"/>
    <s v="Parceria rural (Turvinho)"/>
    <m/>
    <m/>
    <m/>
    <m/>
    <s v="Obrigatório"/>
    <s v="Não Obrigatório"/>
    <s v="Não Obrigatório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s v="BRACELL 01"/>
    <d v="2025-03-01T00:00:00"/>
    <x v="3"/>
    <m/>
    <x v="2"/>
    <m/>
    <m/>
  </r>
  <r>
    <s v="0030025"/>
    <s v="0030"/>
    <x v="16"/>
    <s v="025"/>
    <s v="Brasil \ SP \ Avaí"/>
    <s v="Norte"/>
    <s v="CZ2"/>
    <n v="5"/>
    <s v="Reforma"/>
    <s v="102-Aguardando Plantio"/>
    <m/>
    <n v="3.03"/>
    <s v="Parceria rural (Turvinho)"/>
    <m/>
    <m/>
    <m/>
    <m/>
    <m/>
    <m/>
    <m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Liberação de áreas"/>
    <x v="1"/>
    <s v="BRACELL 01"/>
    <d v="2025-03-01T00:00:00"/>
    <x v="3"/>
    <m/>
    <x v="2"/>
    <m/>
    <m/>
  </r>
  <r>
    <s v="0030026"/>
    <s v="0030"/>
    <x v="16"/>
    <s v="026"/>
    <s v="Brasil \ SP \ Avaí"/>
    <s v="Norte"/>
    <s v="CZ2"/>
    <n v="5"/>
    <s v="Reforma"/>
    <s v="102-Aguardando Plantio"/>
    <m/>
    <n v="2.13"/>
    <s v="Parceria rural (Turvinho)"/>
    <m/>
    <m/>
    <m/>
    <m/>
    <m/>
    <m/>
    <m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cto baldeio"/>
    <x v="1"/>
    <s v="BRACELL 01"/>
    <d v="2025-03-01T00:00:00"/>
    <x v="3"/>
    <m/>
    <x v="2"/>
    <m/>
    <m/>
  </r>
  <r>
    <s v="0030100"/>
    <s v="0030"/>
    <x v="16"/>
    <s v="100"/>
    <s v="Brasil \ SP \ Avaí"/>
    <s v="Norte"/>
    <s v="CZ2"/>
    <n v="1"/>
    <s v="Reforma"/>
    <s v="102-Aguardando Plantio"/>
    <m/>
    <n v="0.98"/>
    <s v="Parceria rural (Turvinho)"/>
    <m/>
    <m/>
    <m/>
    <m/>
    <m/>
    <m/>
    <m/>
    <m/>
    <m/>
    <d v="2019-07-10T00:00:00"/>
    <m/>
    <m/>
    <m/>
    <m/>
    <s v="Norte"/>
    <s v="Norte"/>
    <s v="GERAÇÃO"/>
    <s v="JFI DUARTINA"/>
    <s v="EMFLORA"/>
    <s v="BRACELL"/>
    <n v="33.367171999999997"/>
    <n v="35.127040999999998"/>
    <n v="38.511156999999997"/>
    <n v="46.705136000000003"/>
    <s v="pas"/>
    <x v="1"/>
    <m/>
    <m/>
    <x v="0"/>
    <m/>
    <x v="1"/>
    <m/>
    <m/>
  </r>
  <r>
    <s v="0031015"/>
    <s v="0031"/>
    <x v="17"/>
    <s v="015"/>
    <s v="Brasil \ SP \ Piratininga"/>
    <s v="Centro"/>
    <s v="CZ2"/>
    <n v="4"/>
    <s v="Reforma"/>
    <s v="102-Aguardando Plantio"/>
    <m/>
    <n v="3.98"/>
    <s v="Parceria rural (Turvinho)"/>
    <m/>
    <m/>
    <m/>
    <m/>
    <m/>
    <m/>
    <m/>
    <s v="SIM"/>
    <m/>
    <d v="2024-06-30T00:00:00"/>
    <m/>
    <d v="2024-05-01T00:00:00"/>
    <d v="2024-06-30T00:00:00"/>
    <d v="2024-05-14T00:00:00"/>
    <s v="Centro"/>
    <s v="Centro"/>
    <s v="BRACELL"/>
    <s v="GERAÇÃO"/>
    <s v="JFI DUARTINA"/>
    <s v="SOLLUM"/>
    <n v="20.637983999999999"/>
    <n v="31.745622000000001"/>
    <n v="34.963320000000003"/>
    <n v="64.830653999999996"/>
    <s v="Liberação de áreas"/>
    <x v="0"/>
    <s v="SOLLUM"/>
    <d v="2025-11-01T00:00:00"/>
    <x v="0"/>
    <m/>
    <x v="0"/>
    <m/>
    <m/>
  </r>
  <r>
    <s v="0031033"/>
    <s v="0031"/>
    <x v="17"/>
    <s v="033"/>
    <s v="Brasil \ SP \ Paulistânia"/>
    <s v="Centro"/>
    <s v="CZ1"/>
    <n v="4"/>
    <s v="Reforma"/>
    <s v="102-Aguardando Plantio"/>
    <m/>
    <n v="1.86"/>
    <s v="Parceria rural (Turvinho)"/>
    <m/>
    <m/>
    <m/>
    <m/>
    <m/>
    <m/>
    <m/>
    <m/>
    <m/>
    <d v="2024-06-25T00:00:00"/>
    <m/>
    <d v="2024-05-01T00:00:00"/>
    <d v="2024-06-25T00:00:00"/>
    <d v="2024-05-15T00:00:00"/>
    <s v="Centro"/>
    <s v="Centro"/>
    <s v="BRACELL"/>
    <s v="GERAÇÃO"/>
    <s v="JFI DUARTINA"/>
    <s v="SOLLUM"/>
    <n v="20.637983999999999"/>
    <n v="31.745622000000001"/>
    <n v="34.963320000000003"/>
    <n v="64.830653999999996"/>
    <s v="Liberação de áreas"/>
    <x v="0"/>
    <s v="SOLLUM"/>
    <d v="2025-11-01T00:00:00"/>
    <x v="0"/>
    <m/>
    <x v="0"/>
    <m/>
    <m/>
  </r>
  <r>
    <s v="0031038"/>
    <s v="0031"/>
    <x v="17"/>
    <s v="038"/>
    <s v="Brasil \ SP \ Piratininga"/>
    <s v="Centro"/>
    <s v="CZ2"/>
    <n v="3"/>
    <s v="Reforma"/>
    <s v="104-Crescimento"/>
    <d v="2012-11-29T00:00:00"/>
    <n v="0.55000000000000004"/>
    <s v="Parceria rural (Turvinho)"/>
    <m/>
    <m/>
    <m/>
    <m/>
    <m/>
    <m/>
    <m/>
    <m/>
    <m/>
    <d v="2021-06-15T00:00:00"/>
    <m/>
    <d v="2025-05-01T00:00:00"/>
    <m/>
    <m/>
    <s v="Centro"/>
    <s v="Centro"/>
    <s v="BRACELL"/>
    <s v="GERAÇÃO"/>
    <s v="JFI DUARTINA"/>
    <s v="SOLLUM"/>
    <n v="20.637983999999999"/>
    <n v="31.745622000000001"/>
    <n v="34.963320000000003"/>
    <n v="64.830653999999996"/>
    <s v="pac"/>
    <x v="0"/>
    <s v="SOLLUM"/>
    <d v="2025-11-01T00:00:00"/>
    <x v="0"/>
    <m/>
    <x v="0"/>
    <m/>
    <m/>
  </r>
  <r>
    <s v="0031039"/>
    <s v="0031"/>
    <x v="17"/>
    <s v="039"/>
    <s v="Brasil \ SP \ Piratininga"/>
    <s v="Centro"/>
    <s v="CZ2"/>
    <n v="3"/>
    <s v="Reforma"/>
    <s v="104-Crescimento"/>
    <d v="2012-11-25T00:00:00"/>
    <n v="2.04"/>
    <s v="Parceria rural (Turvinho)"/>
    <m/>
    <m/>
    <m/>
    <m/>
    <m/>
    <m/>
    <m/>
    <m/>
    <m/>
    <d v="2021-06-15T00:00:00"/>
    <m/>
    <d v="2025-05-01T00:00:00"/>
    <m/>
    <m/>
    <s v="Centro"/>
    <s v="Centro"/>
    <s v="BRACELL"/>
    <s v="GERAÇÃO"/>
    <s v="JFI DUARTINA"/>
    <s v="SOLLUM"/>
    <n v="20.637983999999999"/>
    <n v="31.745622000000001"/>
    <n v="34.963320000000003"/>
    <n v="64.830653999999996"/>
    <s v="pac"/>
    <x v="0"/>
    <s v="SOLLUM"/>
    <d v="2025-11-01T00:00:00"/>
    <x v="0"/>
    <m/>
    <x v="0"/>
    <m/>
    <m/>
  </r>
  <r>
    <s v="0035900"/>
    <s v="0035"/>
    <x v="18"/>
    <s v="900"/>
    <s v="Brasil \ SP \ Águas de Santa Bárbara"/>
    <s v="Centro"/>
    <s v="CZ1"/>
    <n v="3"/>
    <s v="Reforma"/>
    <s v="102-Aguardando Plantio"/>
    <m/>
    <n v="0.01"/>
    <s v="Parceria rural (Turvinho)"/>
    <m/>
    <m/>
    <m/>
    <m/>
    <m/>
    <m/>
    <m/>
    <m/>
    <m/>
    <m/>
    <m/>
    <m/>
    <d v="2024-12-04T00:00:00"/>
    <d v="2024-12-03T00:00:00"/>
    <s v="Centro"/>
    <s v="Centro"/>
    <s v="SOLLUM"/>
    <s v="GERAÇÃO"/>
    <s v="JFI DUARTINA"/>
    <s v="NILZA"/>
    <n v="51.131179000000003"/>
    <n v="65.888282000000004"/>
    <n v="69.105980000000002"/>
    <n v="71.827008000000006"/>
    <s v="Liberação de áreas"/>
    <x v="0"/>
    <s v="SOLLUM"/>
    <d v="2025-07-01T00:00:00"/>
    <x v="6"/>
    <m/>
    <x v="0"/>
    <m/>
    <m/>
  </r>
  <r>
    <s v="0037006"/>
    <s v="0037"/>
    <x v="19"/>
    <s v="006"/>
    <s v="Brasil \ SP \ Botucatu"/>
    <s v="Sul"/>
    <s v="CZ1 - 2"/>
    <n v="2"/>
    <s v="Reforma"/>
    <s v="102-Aguardando Plantio"/>
    <m/>
    <n v="21.6"/>
    <s v="Parceria rural"/>
    <m/>
    <m/>
    <m/>
    <n v="2"/>
    <s v="Obrigatório"/>
    <s v="Obrigatório"/>
    <s v="Não Obrigatório"/>
    <m/>
    <m/>
    <d v="2024-08-09T00:00:00"/>
    <m/>
    <d v="2024-06-01T00:00:00"/>
    <d v="2024-08-09T00:00:00"/>
    <d v="2024-06-17T00:00:00"/>
    <s v="Sul"/>
    <s v="Sul"/>
    <s v="NILZA"/>
    <s v="SOLLUM"/>
    <s v="JFI ITATINGA"/>
    <s v="BRACELL"/>
    <n v="32.301225000000002"/>
    <n v="46.047961000000001"/>
    <n v="48.512484999999998"/>
    <n v="93.477828000000002"/>
    <s v="savannah/rebaixador"/>
    <x v="3"/>
    <s v="JFI ITATINGA"/>
    <d v="2025-02-01T00:00:00"/>
    <x v="1"/>
    <m/>
    <x v="5"/>
    <m/>
    <m/>
  </r>
  <r>
    <s v="0037007"/>
    <s v="0037"/>
    <x v="19"/>
    <s v="007"/>
    <s v="Brasil \ SP \ Botucatu"/>
    <s v="Sul"/>
    <s v="CZ1 - 2"/>
    <n v="2"/>
    <s v="Reforma"/>
    <s v="102-Aguardando Plantio"/>
    <m/>
    <n v="31.18"/>
    <s v="Parceria rural"/>
    <m/>
    <m/>
    <m/>
    <n v="2"/>
    <s v="Obrigatório"/>
    <s v="Obrigatório"/>
    <s v="Não Obrigatório"/>
    <m/>
    <m/>
    <d v="2024-08-07T00:00:00"/>
    <m/>
    <d v="2024-06-01T00:00:00"/>
    <d v="2024-08-07T00:00:00"/>
    <d v="2024-06-13T00:00:00"/>
    <s v="Sul"/>
    <s v="Sul"/>
    <s v="NILZA"/>
    <s v="SOLLUM"/>
    <s v="JFI ITATINGA"/>
    <s v="BRACELL"/>
    <n v="32.301225000000002"/>
    <n v="46.047961000000001"/>
    <n v="48.512484999999998"/>
    <n v="93.477828000000002"/>
    <s v="savannah/rebaixador"/>
    <x v="3"/>
    <s v="JFI ITATINGA"/>
    <d v="2025-02-01T00:00:00"/>
    <x v="1"/>
    <m/>
    <x v="5"/>
    <m/>
    <m/>
  </r>
  <r>
    <s v="0047022"/>
    <s v="0047"/>
    <x v="20"/>
    <s v="022"/>
    <s v="Brasil \ SP \ Agudos"/>
    <s v="Centro"/>
    <s v="CZ2"/>
    <n v="4"/>
    <s v="Reforma"/>
    <s v="104-Crescimento"/>
    <d v="2023-03-01T00:00:00"/>
    <n v="29.588510737099998"/>
    <s v="Parceria rural (Turvinho)"/>
    <m/>
    <s v="Rehab DO"/>
    <s v="Rehab"/>
    <m/>
    <m/>
    <m/>
    <m/>
    <m/>
    <m/>
    <d v="2023-01-09T00:00:00"/>
    <m/>
    <m/>
    <d v="2023-01-09T00:00:00"/>
    <d v="2023-01-08T00:00:00"/>
    <s v="Centro"/>
    <s v="Rehab DO"/>
    <s v="BRACELL"/>
    <s v="GERAÇÃO"/>
    <s v="JFI DUARTINA"/>
    <s v="SOLLUM"/>
    <n v="35.671332999999997"/>
    <n v="43.862827000000003"/>
    <n v="47.080525000000002"/>
    <n v="56.597355999999998"/>
    <s v="cto baldeio"/>
    <x v="0"/>
    <s v="SOLLUM"/>
    <d v="2025-06-01T00:00:00"/>
    <x v="0"/>
    <m/>
    <x v="0"/>
    <m/>
    <m/>
  </r>
  <r>
    <s v="0047028"/>
    <s v="0047"/>
    <x v="20"/>
    <s v="028"/>
    <s v="Brasil \ SP \ Agudos"/>
    <s v="Centro"/>
    <s v="CZ2"/>
    <n v="3"/>
    <s v="Reforma"/>
    <s v="104-Crescimento"/>
    <d v="2017-12-20T00:00:00"/>
    <n v="1.69"/>
    <s v="Parceria rural (Turvinho)"/>
    <m/>
    <m/>
    <m/>
    <m/>
    <m/>
    <m/>
    <m/>
    <m/>
    <m/>
    <d v="2023-01-04T00:00:00"/>
    <d v="2026-03-01T00:00:00"/>
    <d v="2025-04-01T00:00:00"/>
    <m/>
    <m/>
    <s v="Centro"/>
    <s v="Centro"/>
    <s v="BRACELL"/>
    <s v="GERAÇÃO"/>
    <s v="JFI DUARTINA"/>
    <s v="SOLLUM"/>
    <n v="35.671332999999997"/>
    <n v="43.862827000000003"/>
    <n v="47.080525000000002"/>
    <n v="56.597355999999998"/>
    <s v="pac"/>
    <x v="0"/>
    <s v="SOLLUM"/>
    <m/>
    <x v="0"/>
    <m/>
    <x v="0"/>
    <m/>
    <m/>
  </r>
  <r>
    <s v="0054005"/>
    <s v="0054"/>
    <x v="21"/>
    <s v="005"/>
    <s v="Brasil \ SP \ Paulistânia"/>
    <s v="Centro"/>
    <s v="CZ1"/>
    <n v="4"/>
    <s v="Reforma"/>
    <s v="102-Aguardando Plantio"/>
    <m/>
    <n v="1.41"/>
    <s v="Parceria rural"/>
    <m/>
    <m/>
    <m/>
    <m/>
    <m/>
    <m/>
    <m/>
    <s v="SIM"/>
    <m/>
    <m/>
    <m/>
    <d v="2024-09-01T00:00:00"/>
    <d v="2024-09-24T00:00:00"/>
    <d v="2024-09-11T00:00:00"/>
    <s v="Centro"/>
    <s v="Centro"/>
    <s v="GERAÇÃO"/>
    <s v="JFI DUARTINA"/>
    <s v="BRACELL"/>
    <s v="CARPELO"/>
    <n v="30.947081000000001"/>
    <n v="34.164779000000003"/>
    <n v="41.269759999999998"/>
    <n v="80.641210999999998"/>
    <s v="Liberação de áreas"/>
    <x v="0"/>
    <s v="SOLLUM"/>
    <d v="2025-12-01T00:00:00"/>
    <x v="0"/>
    <m/>
    <x v="0"/>
    <m/>
    <m/>
  </r>
  <r>
    <s v="0055029"/>
    <s v="0055"/>
    <x v="22"/>
    <s v="029"/>
    <s v="Brasil \ SP \ Piratininga"/>
    <s v="Noroeste"/>
    <s v="CZ2"/>
    <n v="2"/>
    <s v="Reforma"/>
    <s v="102-Aguardando Plantio"/>
    <m/>
    <n v="11.38"/>
    <s v="Parceria rural"/>
    <m/>
    <m/>
    <m/>
    <m/>
    <m/>
    <m/>
    <m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3-01T00:00:00"/>
    <x v="3"/>
    <m/>
    <x v="4"/>
    <m/>
    <m/>
  </r>
  <r>
    <s v="0055044"/>
    <s v="0055"/>
    <x v="22"/>
    <s v="044"/>
    <s v="Brasil \ SP \ Avaí"/>
    <s v="Noroeste"/>
    <s v="CZ2"/>
    <n v="3"/>
    <s v="Reforma"/>
    <s v="102-Aguardando Plantio"/>
    <m/>
    <n v="15.14"/>
    <s v="Parceria rural"/>
    <m/>
    <m/>
    <m/>
    <m/>
    <m/>
    <m/>
    <m/>
    <s v="SIM"/>
    <m/>
    <d v="2024-10-01T00:00:00"/>
    <m/>
    <m/>
    <d v="2024-01-17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3-01T00:00:00"/>
    <x v="3"/>
    <m/>
    <x v="4"/>
    <m/>
    <m/>
  </r>
  <r>
    <s v="0055045"/>
    <s v="0055"/>
    <x v="22"/>
    <s v="045"/>
    <s v="Brasil \ SP \ Piratininga"/>
    <s v="Noroeste"/>
    <s v="CZ2"/>
    <n v="3"/>
    <s v="Reforma"/>
    <s v="102-Aguardando Plantio"/>
    <m/>
    <n v="10.93"/>
    <s v="Parceria rural"/>
    <m/>
    <m/>
    <m/>
    <m/>
    <m/>
    <m/>
    <m/>
    <s v="SIM"/>
    <m/>
    <d v="2024-10-01T00:00:00"/>
    <m/>
    <m/>
    <d v="2024-01-15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3-01T00:00:00"/>
    <x v="3"/>
    <m/>
    <x v="4"/>
    <m/>
    <m/>
  </r>
  <r>
    <s v="0068047"/>
    <s v="0068"/>
    <x v="23"/>
    <s v="047"/>
    <s v="Brasil \ SP \ Piratininga"/>
    <s v="Noroeste"/>
    <s v="CZ2"/>
    <n v="3"/>
    <s v="Reforma"/>
    <s v="102-Aguardando Plantio"/>
    <m/>
    <n v="23.43"/>
    <s v="Parceria rural"/>
    <m/>
    <m/>
    <m/>
    <m/>
    <s v="Obrigatório"/>
    <s v="Obrigatório"/>
    <s v="Não Obrigatório"/>
    <s v="SIM"/>
    <m/>
    <d v="2024-10-01T00:00:00"/>
    <m/>
    <d v="2024-01-01T00:00:00"/>
    <d v="2024-05-05T00:00:00"/>
    <d v="2024-01-19T00:00:00"/>
    <s v="Noroeste"/>
    <s v="Noroeste"/>
    <s v="GERAÇÃO"/>
    <s v="JFI DUARTINA"/>
    <s v="BRACELL"/>
    <s v="CARPELO"/>
    <n v="14.992647"/>
    <n v="18.210345"/>
    <n v="26.155843999999998"/>
    <n v="53.818297999999999"/>
    <s v="savannah/rebaixador"/>
    <x v="2"/>
    <s v="GERAÇÃO"/>
    <d v="2025-06-01T00:00:00"/>
    <x v="7"/>
    <m/>
    <x v="4"/>
    <m/>
    <m/>
  </r>
  <r>
    <s v="0055001"/>
    <s v="0055"/>
    <x v="22"/>
    <s v="001"/>
    <s v="Brasil \ SP \ Duartina"/>
    <s v="Noroeste"/>
    <s v="CZ2"/>
    <n v="4"/>
    <s v="Reforma"/>
    <s v="102-Aguardando Plantio"/>
    <m/>
    <n v="15.09"/>
    <s v="Parceria rural"/>
    <m/>
    <m/>
    <m/>
    <m/>
    <s v="Obrigatório"/>
    <s v="Obrigatório"/>
    <s v="Não Obrigatório"/>
    <s v="SIM"/>
    <m/>
    <d v="2024-10-01T00:00:00"/>
    <m/>
    <d v="2024-01-01T00:00:00"/>
    <d v="2024-08-21T00:00:00"/>
    <d v="2024-01-26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s v="GERAÇÃO"/>
    <d v="2025-06-01T00:00:00"/>
    <x v="7"/>
    <m/>
    <x v="4"/>
    <m/>
    <m/>
  </r>
  <r>
    <s v="0055002"/>
    <s v="0055"/>
    <x v="22"/>
    <s v="002"/>
    <s v="Brasil \ SP \ Duartina"/>
    <s v="Noroeste"/>
    <s v="CZ2"/>
    <n v="4"/>
    <s v="Reforma"/>
    <s v="102-Aguardando Plantio"/>
    <m/>
    <n v="15.71"/>
    <s v="Parceria rural"/>
    <m/>
    <m/>
    <m/>
    <m/>
    <s v="Obrigatório"/>
    <s v="Obrigatório"/>
    <s v="Não Obrigatório"/>
    <s v="SIM"/>
    <m/>
    <d v="2024-10-01T00:00:00"/>
    <m/>
    <d v="2024-01-01T00:00:00"/>
    <d v="2024-08-21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s v="GERAÇÃO"/>
    <d v="2025-06-01T00:00:00"/>
    <x v="7"/>
    <m/>
    <x v="4"/>
    <m/>
    <m/>
  </r>
  <r>
    <s v="0055003"/>
    <s v="0055"/>
    <x v="22"/>
    <s v="003"/>
    <s v="Brasil \ SP \ Duartina"/>
    <s v="Noroeste"/>
    <s v="CZ2"/>
    <n v="4"/>
    <s v="Reforma"/>
    <s v="102-Aguardando Plantio"/>
    <m/>
    <n v="15.72"/>
    <s v="Parceria rural"/>
    <m/>
    <m/>
    <m/>
    <m/>
    <s v="Obrigatório"/>
    <s v="Obrigatório"/>
    <s v="Não Obrigatório"/>
    <s v="SIM"/>
    <m/>
    <d v="2024-10-01T00:00:00"/>
    <m/>
    <d v="2024-01-01T00:00:00"/>
    <d v="2024-05-15T00:00:00"/>
    <d v="2024-05-16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s v="GERAÇÃO"/>
    <d v="2025-06-01T00:00:00"/>
    <x v="7"/>
    <m/>
    <x v="4"/>
    <m/>
    <m/>
  </r>
  <r>
    <s v="0055004"/>
    <s v="0055"/>
    <x v="22"/>
    <s v="004"/>
    <s v="Brasil \ SP \ Duartina"/>
    <s v="Noroeste"/>
    <s v="CZ2"/>
    <n v="4"/>
    <s v="Reforma"/>
    <s v="102-Aguardando Plantio"/>
    <m/>
    <n v="18.170000000000002"/>
    <s v="Parceria rural"/>
    <m/>
    <m/>
    <m/>
    <m/>
    <s v="Obrigatório"/>
    <s v="Obrigatório"/>
    <s v="Não Obrigatório"/>
    <s v="SIM"/>
    <m/>
    <d v="2024-10-01T00:00:00"/>
    <m/>
    <d v="2024-01-01T00:00:00"/>
    <d v="2024-05-15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s v="GERAÇÃO"/>
    <d v="2025-06-01T00:00:00"/>
    <x v="7"/>
    <m/>
    <x v="4"/>
    <m/>
    <m/>
  </r>
  <r>
    <s v="0055005"/>
    <s v="0055"/>
    <x v="22"/>
    <s v="005"/>
    <s v="Brasil \ SP \ Duartina"/>
    <s v="Noroeste"/>
    <s v="CZ2"/>
    <n v="3"/>
    <s v="Reforma"/>
    <s v="104-Crescimento"/>
    <d v="2019-11-09T00:00:00"/>
    <n v="9.92"/>
    <s v="Parceria rural"/>
    <m/>
    <m/>
    <m/>
    <m/>
    <m/>
    <m/>
    <m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06"/>
    <s v="0055"/>
    <x v="22"/>
    <s v="006"/>
    <s v="Brasil \ SP \ Duartina"/>
    <s v="Noroeste"/>
    <s v="CZ2"/>
    <n v="4"/>
    <s v="Reforma"/>
    <s v="102-Aguardando Plantio"/>
    <m/>
    <n v="10.27"/>
    <s v="Parceria rural"/>
    <m/>
    <m/>
    <m/>
    <m/>
    <m/>
    <m/>
    <m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07"/>
    <s v="0055"/>
    <x v="22"/>
    <s v="007"/>
    <s v="Brasil \ SP \ Duartina"/>
    <s v="Noroeste"/>
    <s v="CZ2"/>
    <n v="4"/>
    <s v="Reforma"/>
    <s v="102-Aguardando Plantio"/>
    <m/>
    <n v="13.04"/>
    <s v="Parceria rural"/>
    <m/>
    <m/>
    <m/>
    <m/>
    <m/>
    <m/>
    <m/>
    <s v="SIM"/>
    <m/>
    <d v="2024-10-01T00:00:00"/>
    <m/>
    <m/>
    <d v="2024-05-15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08"/>
    <s v="0055"/>
    <x v="22"/>
    <s v="008"/>
    <s v="Brasil \ SP \ Duartina"/>
    <s v="Noroeste"/>
    <s v="CZ2"/>
    <n v="4"/>
    <s v="Reforma"/>
    <s v="102-Aguardando Plantio"/>
    <m/>
    <n v="10.8"/>
    <s v="Parceria rural"/>
    <m/>
    <m/>
    <m/>
    <m/>
    <m/>
    <m/>
    <m/>
    <s v="SIM"/>
    <m/>
    <d v="2024-10-01T00:00:00"/>
    <m/>
    <m/>
    <d v="2024-01-16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09"/>
    <s v="0055"/>
    <x v="22"/>
    <s v="009"/>
    <s v="Brasil \ SP \ Duartina"/>
    <s v="Noroeste"/>
    <s v="CZ2"/>
    <n v="4"/>
    <s v="Reforma"/>
    <s v="102-Aguardando Plantio"/>
    <m/>
    <n v="6.51"/>
    <s v="Parceria rural"/>
    <m/>
    <m/>
    <m/>
    <m/>
    <m/>
    <m/>
    <m/>
    <s v="SIM"/>
    <m/>
    <d v="2024-10-01T00:00:00"/>
    <m/>
    <d v="2024-01-01T00:00:00"/>
    <d v="2024-01-17T00:00:00"/>
    <d v="2024-01-16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10"/>
    <s v="0055"/>
    <x v="22"/>
    <s v="010"/>
    <s v="Brasil \ SP \ Duartina"/>
    <s v="Noroeste"/>
    <s v="CZ2"/>
    <n v="3"/>
    <s v="Reforma"/>
    <s v="104-Crescimento"/>
    <d v="2018-08-06T00:00:00"/>
    <n v="1.58"/>
    <s v="Parceria rural"/>
    <m/>
    <m/>
    <m/>
    <m/>
    <m/>
    <m/>
    <m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1"/>
    <s v="0055"/>
    <x v="22"/>
    <s v="011"/>
    <s v="Brasil \ SP \ Duartina"/>
    <s v="Noroeste"/>
    <s v="CZ2"/>
    <n v="3"/>
    <s v="Reforma"/>
    <s v="104-Crescimento"/>
    <d v="2018-08-06T00:00:00"/>
    <n v="1.37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2"/>
    <s v="0055"/>
    <x v="22"/>
    <s v="012"/>
    <s v="Brasil \ SP \ Duartina"/>
    <s v="Noroeste"/>
    <s v="CZ2"/>
    <n v="3"/>
    <s v="Reforma"/>
    <s v="104-Crescimento"/>
    <d v="2018-08-06T00:00:00"/>
    <n v="0.97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3"/>
    <s v="0055"/>
    <x v="22"/>
    <s v="013"/>
    <s v="Brasil \ SP \ Duartina"/>
    <s v="Noroeste"/>
    <s v="CZ2"/>
    <n v="2"/>
    <s v="Rebrota"/>
    <s v="104-Crescimento"/>
    <d v="2018-02-24T00:00:00"/>
    <n v="1.5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4"/>
    <s v="0055"/>
    <x v="22"/>
    <s v="014"/>
    <s v="Brasil \ SP \ Duartina"/>
    <s v="Noroeste"/>
    <s v="CZ2"/>
    <n v="3"/>
    <s v="Reforma"/>
    <s v="104-Crescimento"/>
    <d v="2018-08-06T00:00:00"/>
    <n v="2.42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6"/>
    <s v="0055"/>
    <x v="22"/>
    <s v="016"/>
    <s v="Brasil \ SP \ Piratininga"/>
    <s v="Noroeste"/>
    <s v="CZ2"/>
    <n v="3"/>
    <s v="Reforma"/>
    <s v="102-Aguardando Plantio"/>
    <m/>
    <n v="5.83"/>
    <s v="Parceria rural"/>
    <m/>
    <m/>
    <m/>
    <m/>
    <s v="Obrigatório"/>
    <s v="Obrigatório"/>
    <s v="Não Obrigatório"/>
    <s v="SIM"/>
    <m/>
    <d v="2024-10-01T00:00:00"/>
    <m/>
    <d v="2024-01-01T00:00:00"/>
    <d v="2024-05-15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s v="GERAÇÃO"/>
    <d v="2025-06-01T00:00:00"/>
    <x v="7"/>
    <m/>
    <x v="4"/>
    <m/>
    <m/>
  </r>
  <r>
    <s v="0055017"/>
    <s v="0055"/>
    <x v="22"/>
    <s v="017"/>
    <s v="Brasil \ SP \ Piratininga"/>
    <s v="Noroeste"/>
    <s v="CZ2"/>
    <n v="2"/>
    <s v="Reforma"/>
    <s v="104-Crescimento"/>
    <d v="2019-11-11T00:00:00"/>
    <n v="0.92"/>
    <s v="Parceria rural"/>
    <m/>
    <m/>
    <m/>
    <m/>
    <m/>
    <m/>
    <m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d v="2025-06-01T00:00:00"/>
    <x v="7"/>
    <m/>
    <x v="4"/>
    <m/>
    <m/>
  </r>
  <r>
    <s v="0055018"/>
    <s v="0055"/>
    <x v="22"/>
    <s v="018"/>
    <s v="Brasil \ SP \ Piratininga"/>
    <s v="Noroeste"/>
    <s v="CZ2"/>
    <n v="2"/>
    <s v="Reforma"/>
    <s v="104-Crescimento"/>
    <d v="2019-11-11T00:00:00"/>
    <n v="0.94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19"/>
    <s v="0055"/>
    <x v="22"/>
    <s v="019"/>
    <s v="Brasil \ SP \ Piratininga"/>
    <s v="Noroeste"/>
    <s v="CZ2"/>
    <n v="2"/>
    <s v="Reforma"/>
    <s v="104-Crescimento"/>
    <d v="2019-11-11T00:00:00"/>
    <n v="4.6900000000000004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0"/>
    <s v="0055"/>
    <x v="22"/>
    <s v="020"/>
    <s v="Brasil \ SP \ Piratininga"/>
    <s v="Noroeste"/>
    <s v="CZ2"/>
    <n v="2"/>
    <s v="Reforma"/>
    <s v="104-Crescimento"/>
    <d v="2019-11-11T00:00:00"/>
    <n v="1.21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1"/>
    <s v="0055"/>
    <x v="22"/>
    <s v="021"/>
    <s v="Brasil \ SP \ Piratininga"/>
    <s v="Noroeste"/>
    <s v="CZ2"/>
    <n v="2"/>
    <s v="Reforma"/>
    <s v="104-Crescimento"/>
    <d v="2019-11-09T00:00:00"/>
    <n v="5.81"/>
    <s v="Parceria rural"/>
    <m/>
    <m/>
    <m/>
    <m/>
    <m/>
    <m/>
    <m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d v="2025-06-01T00:00:00"/>
    <x v="7"/>
    <m/>
    <x v="4"/>
    <m/>
    <m/>
  </r>
  <r>
    <s v="0055022"/>
    <s v="0055"/>
    <x v="22"/>
    <s v="022"/>
    <s v="Brasil \ SP \ Duartina"/>
    <s v="Noroeste"/>
    <s v="CZ2"/>
    <n v="2"/>
    <s v="Reforma"/>
    <s v="104-Crescimento"/>
    <d v="2019-11-09T00:00:00"/>
    <n v="7.82"/>
    <s v="Parceria rural"/>
    <m/>
    <m/>
    <m/>
    <m/>
    <m/>
    <m/>
    <m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d v="2025-06-01T00:00:00"/>
    <x v="7"/>
    <m/>
    <x v="4"/>
    <m/>
    <m/>
  </r>
  <r>
    <s v="0055023"/>
    <s v="0055"/>
    <x v="22"/>
    <s v="023"/>
    <s v="Brasil \ SP \ Piratininga"/>
    <s v="Noroeste"/>
    <s v="CZ2"/>
    <n v="3"/>
    <s v="Reforma"/>
    <s v="104-Crescimento"/>
    <d v="2018-08-06T00:00:00"/>
    <n v="6.36"/>
    <s v="Parceria rural"/>
    <m/>
    <m/>
    <m/>
    <m/>
    <m/>
    <m/>
    <m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4"/>
    <s v="0055"/>
    <x v="22"/>
    <s v="024"/>
    <s v="Brasil \ SP \ Piratininga"/>
    <s v="Noroeste"/>
    <s v="CZ2"/>
    <n v="2"/>
    <s v="Reforma"/>
    <s v="104-Crescimento"/>
    <d v="2019-11-11T00:00:00"/>
    <n v="2.74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5"/>
    <s v="0055"/>
    <x v="22"/>
    <s v="025"/>
    <s v="Brasil \ SP \ Piratininga"/>
    <s v="Noroeste"/>
    <s v="CZ2"/>
    <n v="2"/>
    <s v="Reforma"/>
    <s v="104-Crescimento"/>
    <d v="2019-11-11T00:00:00"/>
    <n v="3.23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6"/>
    <s v="0055"/>
    <x v="22"/>
    <s v="026"/>
    <s v="Brasil \ SP \ Piratininga"/>
    <s v="Noroeste"/>
    <s v="CZ2"/>
    <n v="2"/>
    <s v="Reforma"/>
    <s v="104-Crescimento"/>
    <d v="2019-11-11T00:00:00"/>
    <n v="3.83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7"/>
    <s v="0055"/>
    <x v="22"/>
    <s v="027"/>
    <s v="Brasil \ SP \ Piratininga"/>
    <s v="Noroeste"/>
    <s v="CZ2"/>
    <n v="2"/>
    <s v="Reforma"/>
    <s v="104-Crescimento"/>
    <d v="2019-11-11T00:00:00"/>
    <n v="2.41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28"/>
    <s v="0055"/>
    <x v="22"/>
    <s v="028"/>
    <s v="Brasil \ SP \ Piratininga"/>
    <s v="Noroeste"/>
    <s v="CZ2"/>
    <n v="3"/>
    <s v="Reforma"/>
    <s v="102-Aguardando Plantio"/>
    <m/>
    <n v="22.91"/>
    <s v="Parceria rural"/>
    <m/>
    <m/>
    <m/>
    <m/>
    <m/>
    <m/>
    <m/>
    <s v="SIM"/>
    <m/>
    <d v="2024-10-01T00:00:00"/>
    <m/>
    <m/>
    <d v="2024-01-14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30"/>
    <s v="0055"/>
    <x v="22"/>
    <s v="030"/>
    <s v="Brasil \ SP \ Piratininga"/>
    <s v="Noroeste"/>
    <s v="CZ2"/>
    <n v="2"/>
    <s v="Reforma"/>
    <s v="102-Aguardando Plantio"/>
    <m/>
    <n v="15.79"/>
    <s v="Parceria rural"/>
    <m/>
    <m/>
    <m/>
    <m/>
    <m/>
    <m/>
    <m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31"/>
    <s v="0055"/>
    <x v="22"/>
    <s v="031"/>
    <s v="Brasil \ SP \ Piratininga"/>
    <s v="Noroeste"/>
    <s v="CZ2"/>
    <n v="2"/>
    <s v="Reforma"/>
    <s v="102-Aguardando Plantio"/>
    <m/>
    <n v="10.75"/>
    <s v="Parceria rural"/>
    <m/>
    <m/>
    <m/>
    <m/>
    <m/>
    <m/>
    <m/>
    <s v="SIM"/>
    <m/>
    <d v="2024-10-01T00:00:00"/>
    <m/>
    <m/>
    <d v="2024-01-11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32"/>
    <s v="0055"/>
    <x v="22"/>
    <s v="032"/>
    <s v="Brasil \ SP \ Piratininga"/>
    <s v="Noroeste"/>
    <s v="CZ2"/>
    <n v="3"/>
    <s v="Reforma"/>
    <s v="102-Aguardando Plantio"/>
    <m/>
    <n v="6.47"/>
    <s v="Parceria rural"/>
    <m/>
    <m/>
    <m/>
    <m/>
    <m/>
    <m/>
    <m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33"/>
    <s v="0055"/>
    <x v="22"/>
    <s v="033"/>
    <s v="Brasil \ SP \ Piratininga"/>
    <s v="Noroeste"/>
    <s v="CZ2"/>
    <n v="3"/>
    <s v="Reforma"/>
    <s v="102-Aguardando Plantio"/>
    <m/>
    <n v="8.39"/>
    <s v="Parceria rural"/>
    <m/>
    <m/>
    <m/>
    <m/>
    <m/>
    <m/>
    <m/>
    <s v="SIM"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6-01T00:00:00"/>
    <x v="7"/>
    <m/>
    <x v="4"/>
    <m/>
    <m/>
  </r>
  <r>
    <s v="0055034"/>
    <s v="0055"/>
    <x v="22"/>
    <s v="034"/>
    <s v="Brasil \ SP \ Piratininga"/>
    <s v="Noroeste"/>
    <s v="CZ2"/>
    <n v="4"/>
    <s v="Reforma"/>
    <s v="104-Crescimento"/>
    <d v="2020-12-15T00:00:00"/>
    <n v="3.06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35"/>
    <s v="0055"/>
    <x v="22"/>
    <s v="035"/>
    <s v="Brasil \ SP \ Piratininga"/>
    <s v="Noroeste"/>
    <s v="CZ2"/>
    <n v="4"/>
    <s v="Reforma"/>
    <s v="104-Crescimento"/>
    <d v="2020-12-15T00:00:00"/>
    <n v="4.4800000000000004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36"/>
    <s v="0055"/>
    <x v="22"/>
    <s v="036"/>
    <s v="Brasil \ SP \ Piratininga"/>
    <s v="Noroeste"/>
    <s v="CZ2"/>
    <n v="4"/>
    <s v="Reforma"/>
    <s v="104-Crescimento"/>
    <d v="2020-12-15T00:00:00"/>
    <n v="11.41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37"/>
    <s v="0055"/>
    <x v="22"/>
    <s v="037"/>
    <s v="Brasil \ SP \ Piratininga"/>
    <s v="Noroeste"/>
    <s v="CZ2"/>
    <n v="4"/>
    <s v="Reforma"/>
    <s v="104-Crescimento"/>
    <d v="2020-12-15T00:00:00"/>
    <n v="11.58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38"/>
    <s v="0055"/>
    <x v="22"/>
    <s v="038"/>
    <s v="Brasil \ SP \ Piratininga"/>
    <s v="Noroeste"/>
    <s v="CZ2"/>
    <n v="3"/>
    <s v="Reforma"/>
    <s v="104-Crescimento"/>
    <d v="2020-12-14T00:00:00"/>
    <n v="7.41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39"/>
    <s v="0055"/>
    <x v="22"/>
    <s v="039"/>
    <s v="Brasil \ SP \ Piratininga"/>
    <s v="Noroeste"/>
    <s v="CZ2"/>
    <n v="3"/>
    <s v="Reforma"/>
    <s v="104-Crescimento"/>
    <d v="2020-12-14T00:00:00"/>
    <n v="5.36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40"/>
    <s v="0055"/>
    <x v="22"/>
    <s v="040"/>
    <s v="Brasil \ SP \ Duartina"/>
    <s v="Noroeste"/>
    <s v="CZ2"/>
    <n v="3"/>
    <s v="Reforma"/>
    <s v="104-Crescimento"/>
    <d v="2018-09-21T00:00:00"/>
    <n v="4.8"/>
    <s v="Parceria rural"/>
    <m/>
    <m/>
    <m/>
    <m/>
    <m/>
    <m/>
    <m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41"/>
    <s v="0055"/>
    <x v="22"/>
    <s v="041"/>
    <s v="Brasil \ SP \ Duartina"/>
    <s v="Noroeste"/>
    <s v="CZ2"/>
    <n v="3"/>
    <s v="Reforma"/>
    <s v="104-Crescimento"/>
    <d v="2018-09-21T00:00:00"/>
    <n v="3.31"/>
    <s v="Parceria rural"/>
    <m/>
    <m/>
    <m/>
    <m/>
    <m/>
    <m/>
    <m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42"/>
    <s v="0055"/>
    <x v="22"/>
    <s v="042"/>
    <s v="Brasil \ SP \ Duartina"/>
    <s v="Noroeste"/>
    <s v="CZ2"/>
    <n v="3"/>
    <s v="Reforma"/>
    <s v="104-Crescimento"/>
    <d v="2018-08-04T00:00:00"/>
    <n v="5.87"/>
    <s v="Parceria rural"/>
    <m/>
    <m/>
    <m/>
    <m/>
    <m/>
    <m/>
    <m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43"/>
    <s v="0055"/>
    <x v="22"/>
    <s v="043"/>
    <s v="Brasil \ SP \ Duartina"/>
    <s v="Noroeste"/>
    <s v="CZ2"/>
    <n v="3"/>
    <s v="Reforma"/>
    <s v="104-Crescimento"/>
    <d v="2019-11-09T00:00:00"/>
    <n v="15.83"/>
    <s v="Parceria rural"/>
    <m/>
    <m/>
    <m/>
    <m/>
    <m/>
    <m/>
    <m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46"/>
    <s v="0055"/>
    <x v="22"/>
    <s v="046"/>
    <s v="Brasil \ SP \ Piratininga"/>
    <s v="Noroeste"/>
    <s v="CZ2"/>
    <n v="3"/>
    <s v="Reforma"/>
    <s v="104-Crescimento"/>
    <d v="2019-11-09T00:00:00"/>
    <n v="19.78"/>
    <s v="Parceria rural"/>
    <m/>
    <m/>
    <m/>
    <m/>
    <m/>
    <m/>
    <m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52"/>
    <s v="0055"/>
    <x v="22"/>
    <s v="052"/>
    <s v="Brasil \ SP \ Piratininga"/>
    <s v="Noroeste"/>
    <s v="CZ2"/>
    <n v="2"/>
    <s v="Reforma"/>
    <s v="104-Crescimento"/>
    <d v="2010-10-04T00:00:00"/>
    <n v="0.81"/>
    <s v="Parceria rural"/>
    <m/>
    <m/>
    <m/>
    <m/>
    <m/>
    <m/>
    <m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s v="GERAÇÃO"/>
    <m/>
    <x v="0"/>
    <m/>
    <x v="4"/>
    <m/>
    <m/>
  </r>
  <r>
    <s v="0055053"/>
    <s v="0055"/>
    <x v="22"/>
    <s v="053"/>
    <s v="Brasil \ SP \ Duartina"/>
    <s v="Noroeste"/>
    <s v="CZ2"/>
    <n v="4"/>
    <s v="Reforma"/>
    <s v="102-Aguardando Plantio"/>
    <m/>
    <n v="0.85"/>
    <s v="Parceria rural"/>
    <m/>
    <m/>
    <m/>
    <m/>
    <m/>
    <m/>
    <m/>
    <s v="SIM"/>
    <m/>
    <d v="2018-06-12T00:00:00"/>
    <m/>
    <d v="2024-10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s v="GERAÇÃO"/>
    <d v="2025-05-01T00:00:00"/>
    <x v="5"/>
    <m/>
    <x v="4"/>
    <m/>
    <m/>
  </r>
  <r>
    <s v="0055329"/>
    <s v="0055"/>
    <x v="22"/>
    <s v="329"/>
    <s v="Brasil \ SP \ Piratininga"/>
    <s v="Noroeste"/>
    <s v="CZ2"/>
    <n v="2"/>
    <s v="Reforma"/>
    <s v="102-Aguardando Plantio"/>
    <m/>
    <n v="0.56000000000000005"/>
    <s v="Parceria rural"/>
    <m/>
    <m/>
    <m/>
    <m/>
    <m/>
    <m/>
    <m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s v="GERAÇÃO"/>
    <m/>
    <x v="0"/>
    <m/>
    <x v="4"/>
    <m/>
    <m/>
  </r>
  <r>
    <s v="0055330"/>
    <s v="0055"/>
    <x v="22"/>
    <s v="330"/>
    <s v="Brasil \ SP \ Piratininga"/>
    <s v="Noroeste"/>
    <s v="CZ2"/>
    <n v="2"/>
    <s v="Reforma"/>
    <s v="102-Aguardando Plantio"/>
    <m/>
    <n v="0.37"/>
    <s v="Parceria rural"/>
    <m/>
    <m/>
    <m/>
    <m/>
    <m/>
    <m/>
    <m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s v="GERAÇÃO"/>
    <m/>
    <x v="0"/>
    <m/>
    <x v="4"/>
    <m/>
    <m/>
  </r>
  <r>
    <s v="0056005"/>
    <s v="0056"/>
    <x v="24"/>
    <s v="005"/>
    <s v="Brasil \ SP \ Borebi"/>
    <s v="Centro"/>
    <s v="CZ1"/>
    <n v="2"/>
    <s v="Reforma"/>
    <s v="104-Crescimento"/>
    <d v="2017-11-30T00:00:00"/>
    <n v="0.62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SOLLUM"/>
    <s v="NILZA"/>
    <s v="BRACELL"/>
    <s v="GERAÇÃO"/>
    <n v="32.799773999999999"/>
    <n v="53.495604"/>
    <n v="59.716413000000003"/>
    <n v="75.153090000000006"/>
    <s v="pac"/>
    <x v="0"/>
    <s v="NILZA"/>
    <m/>
    <x v="0"/>
    <m/>
    <x v="3"/>
    <m/>
    <m/>
  </r>
  <r>
    <s v="0057002"/>
    <s v="0057"/>
    <x v="25"/>
    <s v="002"/>
    <s v="Brasil \ SP \ Agudos"/>
    <s v="Centro"/>
    <s v="CZ2"/>
    <n v="2"/>
    <s v="Reforma"/>
    <s v="104-Crescimento"/>
    <d v="2020-12-11T00:00:00"/>
    <n v="10.33"/>
    <s v="Parceria rural (arr. Turvinho)"/>
    <m/>
    <m/>
    <m/>
    <m/>
    <m/>
    <m/>
    <m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03"/>
    <s v="0057"/>
    <x v="25"/>
    <s v="003"/>
    <s v="Brasil \ SP \ Agudos"/>
    <s v="Centro"/>
    <s v="CZ2"/>
    <n v="2"/>
    <s v="Reforma"/>
    <s v="104-Crescimento"/>
    <d v="2021-01-01T00:00:00"/>
    <n v="12.61"/>
    <s v="Parceria rural (arr. Turvinho)"/>
    <m/>
    <m/>
    <m/>
    <m/>
    <m/>
    <m/>
    <m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06"/>
    <s v="0057"/>
    <x v="25"/>
    <s v="006"/>
    <s v="Brasil \ SP \ Agudos"/>
    <s v="Centro"/>
    <s v="CZ2"/>
    <n v="3"/>
    <s v="Reforma"/>
    <s v="104-Crescimento"/>
    <d v="2021-01-01T00:00:00"/>
    <n v="11.36"/>
    <s v="Parceria rural (arr. Turvinho)"/>
    <m/>
    <m/>
    <m/>
    <m/>
    <m/>
    <m/>
    <m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08"/>
    <s v="0057"/>
    <x v="25"/>
    <s v="008"/>
    <s v="Brasil \ SP \ Agudos"/>
    <s v="Centro"/>
    <s v="CZ2"/>
    <n v="2"/>
    <s v="Reforma"/>
    <s v="104-Crescimento"/>
    <d v="2021-01-02T00:00:00"/>
    <n v="22.11"/>
    <s v="Parceria rural (arr. Turvinho)"/>
    <m/>
    <m/>
    <m/>
    <m/>
    <m/>
    <m/>
    <m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09"/>
    <s v="0057"/>
    <x v="25"/>
    <s v="009"/>
    <s v="Brasil \ SP \ Agudos"/>
    <s v="Centro"/>
    <s v="CZ2"/>
    <n v="1"/>
    <s v="Rebrota"/>
    <s v="104-Crescimento"/>
    <d v="2009-03-05T00:00:00"/>
    <n v="11.85"/>
    <s v="Parceria rural (arr. Turvinho)"/>
    <m/>
    <m/>
    <m/>
    <m/>
    <m/>
    <m/>
    <m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0"/>
    <s v="0057"/>
    <x v="25"/>
    <s v="010"/>
    <s v="Brasil \ SP \ Agudos"/>
    <s v="Centro"/>
    <s v="CZ2"/>
    <n v="1"/>
    <s v="Rebrota"/>
    <s v="104-Crescimento"/>
    <d v="2009-02-25T00:00:00"/>
    <n v="11.66"/>
    <s v="Parceria rural (arr. Turvinho)"/>
    <m/>
    <m/>
    <m/>
    <m/>
    <m/>
    <m/>
    <m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1"/>
    <s v="0057"/>
    <x v="25"/>
    <s v="011"/>
    <s v="Brasil \ SP \ Agudos"/>
    <s v="Centro"/>
    <s v="CZ2"/>
    <n v="2"/>
    <s v="Reforma"/>
    <s v="104-Crescimento"/>
    <d v="2009-05-25T00:00:00"/>
    <n v="15.48"/>
    <s v="Parceria rural (arr. Turvinho)"/>
    <m/>
    <m/>
    <m/>
    <m/>
    <m/>
    <m/>
    <m/>
    <m/>
    <m/>
    <d v="2026-01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2"/>
    <s v="0057"/>
    <x v="25"/>
    <s v="012"/>
    <s v="Brasil \ SP \ Agudos"/>
    <s v="Centro"/>
    <s v="CZ2"/>
    <n v="2"/>
    <s v="Reforma"/>
    <s v="104-Crescimento"/>
    <d v="2009-05-25T00:00:00"/>
    <n v="14.92"/>
    <s v="Parceria rural (arr. Turvinho)"/>
    <m/>
    <m/>
    <m/>
    <m/>
    <m/>
    <m/>
    <m/>
    <m/>
    <m/>
    <d v="2026-01-01T00:00:00"/>
    <d v="2025-1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3"/>
    <s v="0057"/>
    <x v="25"/>
    <s v="013"/>
    <s v="Brasil \ SP \ Agudos"/>
    <s v="Centro"/>
    <s v="CZ2"/>
    <n v="1"/>
    <s v="Rebrota"/>
    <s v="104-Crescimento"/>
    <d v="2009-02-24T00:00:00"/>
    <n v="10.97"/>
    <s v="Parceria rural (arr. Turvinho)"/>
    <m/>
    <m/>
    <m/>
    <m/>
    <m/>
    <m/>
    <m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4"/>
    <s v="0057"/>
    <x v="25"/>
    <s v="014"/>
    <s v="Brasil \ SP \ Agudos"/>
    <s v="Centro"/>
    <s v="CZ2"/>
    <n v="2"/>
    <s v="Reforma"/>
    <s v="104-Crescimento"/>
    <d v="2009-05-21T00:00:00"/>
    <n v="7.82"/>
    <s v="Parceria rural (arr. Turvinho)"/>
    <m/>
    <m/>
    <m/>
    <m/>
    <m/>
    <m/>
    <m/>
    <m/>
    <m/>
    <d v="2026-01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20"/>
    <s v="0057"/>
    <x v="25"/>
    <s v="020"/>
    <s v="Brasil \ SP \ Agudos"/>
    <s v="Centro"/>
    <s v="CZ2"/>
    <n v="2"/>
    <s v="Reforma"/>
    <s v="104-Crescimento"/>
    <d v="2009-05-25T00:00:00"/>
    <n v="5.76"/>
    <s v="Parceria rural (arr. Turvinho)"/>
    <m/>
    <m/>
    <m/>
    <m/>
    <m/>
    <m/>
    <m/>
    <m/>
    <m/>
    <d v="2026-01-01T00:00:00"/>
    <d v="2025-1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5-01T00:00:00"/>
    <x v="5"/>
    <m/>
    <x v="0"/>
    <m/>
    <m/>
  </r>
  <r>
    <s v="0057016"/>
    <s v="0057"/>
    <x v="25"/>
    <s v="016"/>
    <s v="Brasil \ SP \ Agudos"/>
    <s v="Centro"/>
    <s v="CZ2"/>
    <n v="2"/>
    <s v="Reforma"/>
    <s v="102-Aguardando Plantio"/>
    <m/>
    <n v="8.1"/>
    <s v="Parceria rural (arr. Turvinho)"/>
    <m/>
    <m/>
    <m/>
    <m/>
    <s v="Não Obrigatório"/>
    <s v="Obrigatório"/>
    <s v="Não Obrigatório"/>
    <m/>
    <m/>
    <d v="2024-05-25T00:00:00"/>
    <m/>
    <d v="2024-05-01T00:00:00"/>
    <d v="2024-05-25T00:00:00"/>
    <d v="2024-05-08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s v="NILZA"/>
    <d v="2025-02-01T00:00:00"/>
    <x v="1"/>
    <m/>
    <x v="3"/>
    <m/>
    <m/>
  </r>
  <r>
    <s v="0125001"/>
    <s v="0125"/>
    <x v="26"/>
    <s v="001"/>
    <s v="Brasil \ SP \ Borebi"/>
    <s v="Centro"/>
    <s v="CZ1"/>
    <n v="2"/>
    <s v="Reforma"/>
    <s v="104-Crescimento"/>
    <d v="2019-09-14T00:00:00"/>
    <n v="6.48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s v="NILZA"/>
    <d v="2025-05-01T00:00:00"/>
    <x v="5"/>
    <m/>
    <x v="3"/>
    <m/>
    <m/>
  </r>
  <r>
    <s v="0125002"/>
    <s v="0125"/>
    <x v="26"/>
    <s v="002"/>
    <s v="Brasil \ SP \ Borebi"/>
    <s v="Centro"/>
    <s v="CZ1"/>
    <n v="2"/>
    <s v="Reforma"/>
    <s v="104-Crescimento"/>
    <d v="2019-09-14T00:00:00"/>
    <n v="4.12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s v="NILZA"/>
    <d v="2025-05-01T00:00:00"/>
    <x v="5"/>
    <m/>
    <x v="3"/>
    <m/>
    <m/>
  </r>
  <r>
    <s v="0125003"/>
    <s v="0125"/>
    <x v="26"/>
    <s v="003"/>
    <s v="Brasil \ SP \ Borebi"/>
    <s v="Centro"/>
    <s v="CZ1"/>
    <n v="2"/>
    <s v="Reforma"/>
    <s v="104-Crescimento"/>
    <d v="2019-09-13T00:00:00"/>
    <n v="6.15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s v="NILZA"/>
    <d v="2025-05-01T00:00:00"/>
    <x v="5"/>
    <m/>
    <x v="3"/>
    <m/>
    <m/>
  </r>
  <r>
    <s v="0125004"/>
    <s v="0125"/>
    <x v="26"/>
    <s v="004"/>
    <s v="Brasil \ SP \ Borebi"/>
    <s v="Centro"/>
    <s v="CZ1"/>
    <n v="2"/>
    <s v="Reforma"/>
    <s v="104-Crescimento"/>
    <d v="2019-09-13T00:00:00"/>
    <n v="4.8099999999999996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s v="NILZA"/>
    <d v="2025-05-01T00:00:00"/>
    <x v="5"/>
    <m/>
    <x v="3"/>
    <m/>
    <m/>
  </r>
  <r>
    <s v="0057021"/>
    <s v="0057"/>
    <x v="25"/>
    <s v="021"/>
    <s v="Brasil \ SP \ Agudos"/>
    <s v="Centro"/>
    <s v="CZ2"/>
    <n v="3"/>
    <s v="Reforma"/>
    <s v="102-Aguardando Plantio"/>
    <m/>
    <n v="5.94"/>
    <s v="Parceria rural (arr. Turvinho)"/>
    <m/>
    <m/>
    <m/>
    <m/>
    <s v="Não Obrigatório"/>
    <s v="Obrigatório"/>
    <s v="Não Obrigatório"/>
    <m/>
    <m/>
    <d v="2024-05-25T00:00:00"/>
    <m/>
    <d v="2024-05-01T00:00:00"/>
    <d v="2024-05-25T00:00:00"/>
    <d v="2024-05-03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s v="NILZA"/>
    <d v="2025-02-01T00:00:00"/>
    <x v="1"/>
    <m/>
    <x v="3"/>
    <m/>
    <m/>
  </r>
  <r>
    <s v="0057022"/>
    <s v="0057"/>
    <x v="25"/>
    <s v="022"/>
    <s v="Brasil \ SP \ Agudos"/>
    <s v="Centro"/>
    <s v="CZ2"/>
    <n v="3"/>
    <s v="Reforma"/>
    <s v="102-Aguardando Plantio"/>
    <m/>
    <n v="3.76"/>
    <s v="Parceria rural (arr. Turvinho)"/>
    <m/>
    <m/>
    <m/>
    <m/>
    <s v="Não Obrigatório"/>
    <s v="Obrigatório"/>
    <s v="Não Obrigatório"/>
    <m/>
    <m/>
    <d v="2024-05-24T00:00:00"/>
    <m/>
    <d v="2024-05-01T00:00:00"/>
    <d v="2024-05-24T00:00:00"/>
    <d v="2024-05-01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s v="NILZA"/>
    <d v="2025-02-01T00:00:00"/>
    <x v="1"/>
    <m/>
    <x v="3"/>
    <m/>
    <m/>
  </r>
  <r>
    <s v="0057027"/>
    <s v="0057"/>
    <x v="25"/>
    <s v="027"/>
    <s v="Brasil \ SP \ Agudos"/>
    <s v="Centro"/>
    <s v="CZ2"/>
    <n v="3"/>
    <s v="Reforma"/>
    <s v="102-Aguardando Plantio"/>
    <m/>
    <n v="8.24"/>
    <s v="Parceria rural (arr. Turvinho)"/>
    <m/>
    <m/>
    <m/>
    <m/>
    <s v="Não Obrigatório"/>
    <s v="Obrigatório"/>
    <s v="Não Obrigatório"/>
    <m/>
    <m/>
    <d v="2024-05-25T00:00:00"/>
    <m/>
    <d v="2024-04-01T00:00:00"/>
    <d v="2024-05-25T00:00:00"/>
    <d v="2024-04-29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s v="NILZA"/>
    <d v="2025-02-01T00:00:00"/>
    <x v="1"/>
    <m/>
    <x v="3"/>
    <m/>
    <m/>
  </r>
  <r>
    <s v="0125005"/>
    <s v="0125"/>
    <x v="26"/>
    <s v="005"/>
    <s v="Brasil \ SP \ Borebi"/>
    <s v="Centro"/>
    <s v="CZ1"/>
    <n v="2"/>
    <s v="Reforma"/>
    <s v="104-Crescimento"/>
    <d v="2019-09-12T00:00:00"/>
    <n v="17.28"/>
    <s v="Parceria rural (Turvinho)"/>
    <m/>
    <m/>
    <m/>
    <m/>
    <m/>
    <m/>
    <m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s v="NILZA"/>
    <d v="2025-05-01T00:00:00"/>
    <x v="5"/>
    <m/>
    <x v="3"/>
    <m/>
    <m/>
  </r>
  <r>
    <s v="0131001"/>
    <s v="0131"/>
    <x v="27"/>
    <s v="001"/>
    <s v="Brasil \ SP \ Borebi"/>
    <s v="Centro"/>
    <s v="CZ1"/>
    <n v="2"/>
    <s v="Reforma"/>
    <s v="104-Crescimento"/>
    <d v="2019-09-12T00:00:00"/>
    <n v="7.19"/>
    <s v="Parceria rural"/>
    <m/>
    <m/>
    <m/>
    <m/>
    <m/>
    <m/>
    <m/>
    <m/>
    <m/>
    <m/>
    <d v="2025-03-01T00:00:00"/>
    <d v="2025-03-01T00:00:00"/>
    <m/>
    <m/>
    <s v="Centro"/>
    <s v="Centro"/>
    <s v="SOLLUM"/>
    <s v="NILZA"/>
    <s v="BRACELL"/>
    <s v="GERAÇÃO"/>
    <n v="24.758621000000002"/>
    <n v="45.454450000000001"/>
    <n v="51.673634999999997"/>
    <n v="78.270075000000006"/>
    <s v="pac"/>
    <x v="0"/>
    <s v="NILZA"/>
    <d v="2025-05-01T00:00:00"/>
    <x v="5"/>
    <m/>
    <x v="3"/>
    <m/>
    <m/>
  </r>
  <r>
    <s v="0131002"/>
    <s v="0131"/>
    <x v="27"/>
    <s v="002"/>
    <s v="Brasil \ SP \ Borebi"/>
    <s v="Centro"/>
    <s v="CZ1"/>
    <n v="2"/>
    <s v="Reforma"/>
    <s v="104-Crescimento"/>
    <d v="2019-09-13T00:00:00"/>
    <n v="1.03"/>
    <s v="Parceria rural"/>
    <m/>
    <m/>
    <m/>
    <m/>
    <m/>
    <m/>
    <m/>
    <m/>
    <m/>
    <m/>
    <d v="2025-03-01T00:00:00"/>
    <d v="2025-03-01T00:00:00"/>
    <m/>
    <m/>
    <s v="Centro"/>
    <s v="Centro"/>
    <s v="SOLLUM"/>
    <s v="NILZA"/>
    <s v="BRACELL"/>
    <s v="GERAÇÃO"/>
    <n v="24.758621000000002"/>
    <n v="45.454450000000001"/>
    <n v="51.673634999999997"/>
    <n v="78.270075000000006"/>
    <s v="pac"/>
    <x v="0"/>
    <s v="NILZA"/>
    <d v="2025-05-01T00:00:00"/>
    <x v="5"/>
    <m/>
    <x v="3"/>
    <m/>
    <m/>
  </r>
  <r>
    <s v="0154015"/>
    <s v="0154"/>
    <x v="28"/>
    <s v="015"/>
    <s v="Brasil \ SP \ Agudos"/>
    <s v="Centro"/>
    <s v="CZ1"/>
    <n v="2"/>
    <s v="Reforma"/>
    <s v="104-Crescimento"/>
    <d v="2021-11-29T00:00:00"/>
    <n v="12.96"/>
    <s v="Parceria rural"/>
    <m/>
    <m/>
    <m/>
    <m/>
    <m/>
    <m/>
    <m/>
    <m/>
    <m/>
    <d v="2026-03-01T00:00:00"/>
    <d v="2026-02-01T00:00:00"/>
    <d v="2025-05-01T00:00:00"/>
    <m/>
    <m/>
    <s v="Centro"/>
    <s v="Centro"/>
    <s v="GERAÇÃO"/>
    <s v="JFI DUARTINA"/>
    <s v="BRACELL"/>
    <s v="SOLLUM"/>
    <n v="53.317608999999997"/>
    <n v="56.535307000000003"/>
    <n v="61.611528"/>
    <n v="68.238206000000005"/>
    <s v="pac"/>
    <x v="0"/>
    <s v="NILZA"/>
    <d v="2025-05-01T00:00:00"/>
    <x v="5"/>
    <m/>
    <x v="0"/>
    <m/>
    <m/>
  </r>
  <r>
    <s v="0057015"/>
    <s v="0057"/>
    <x v="25"/>
    <s v="015"/>
    <s v="Brasil \ SP \ Agudos"/>
    <s v="Centro"/>
    <s v="CZ2"/>
    <n v="1"/>
    <s v="Rebrota"/>
    <s v="104-Crescimento"/>
    <d v="2009-03-30T00:00:00"/>
    <n v="14.55"/>
    <s v="Parceria rural (arr. Turvinho)"/>
    <m/>
    <m/>
    <m/>
    <m/>
    <m/>
    <m/>
    <m/>
    <m/>
    <m/>
    <d v="2025-12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61001"/>
    <s v="0061"/>
    <x v="29"/>
    <s v="001"/>
    <s v="Brasil \ SP \ Avaí"/>
    <s v="Norte"/>
    <s v="CZ2"/>
    <n v="3"/>
    <s v="Reforma"/>
    <s v="104-Crescimento"/>
    <d v="2018-10-24T00:00:00"/>
    <n v="25.99"/>
    <s v="Parceria rural"/>
    <m/>
    <m/>
    <m/>
    <m/>
    <m/>
    <m/>
    <m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s v="BRACELL 01"/>
    <d v="2025-08-01T00:00:00"/>
    <x v="8"/>
    <m/>
    <x v="2"/>
    <m/>
    <m/>
  </r>
  <r>
    <s v="0061002"/>
    <s v="0061"/>
    <x v="29"/>
    <s v="002"/>
    <s v="Brasil \ SP \ Avaí"/>
    <s v="Norte"/>
    <s v="CZ2"/>
    <n v="3"/>
    <s v="Reforma"/>
    <s v="104-Crescimento"/>
    <d v="2018-10-25T00:00:00"/>
    <n v="12.13"/>
    <s v="Parceria rural"/>
    <m/>
    <m/>
    <m/>
    <m/>
    <m/>
    <m/>
    <m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s v="BRACELL 01"/>
    <d v="2025-08-01T00:00:00"/>
    <x v="8"/>
    <m/>
    <x v="2"/>
    <m/>
    <m/>
  </r>
  <r>
    <s v="0061003"/>
    <s v="0061"/>
    <x v="29"/>
    <s v="003"/>
    <s v="Brasil \ SP \ Avaí"/>
    <s v="Norte"/>
    <s v="CZ2"/>
    <n v="2"/>
    <s v="Reforma"/>
    <s v="104-Crescimento"/>
    <d v="2018-09-27T00:00:00"/>
    <n v="3.34"/>
    <s v="Parceria rural"/>
    <m/>
    <m/>
    <m/>
    <m/>
    <m/>
    <m/>
    <m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s v="BRACELL 01"/>
    <d v="2025-08-01T00:00:00"/>
    <x v="8"/>
    <m/>
    <x v="2"/>
    <m/>
    <m/>
  </r>
  <r>
    <s v="0061004"/>
    <s v="0061"/>
    <x v="29"/>
    <s v="004"/>
    <s v="Brasil \ SP \ Avaí"/>
    <s v="Norte"/>
    <s v="CZ2"/>
    <n v="2"/>
    <s v="Reforma"/>
    <s v="104-Crescimento"/>
    <d v="2018-09-27T00:00:00"/>
    <n v="1.86"/>
    <s v="Parceria rural"/>
    <m/>
    <m/>
    <m/>
    <m/>
    <m/>
    <m/>
    <m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s v="BRACELL 01"/>
    <d v="2025-08-01T00:00:00"/>
    <x v="8"/>
    <m/>
    <x v="2"/>
    <m/>
    <m/>
  </r>
  <r>
    <s v="0061005"/>
    <s v="0061"/>
    <x v="29"/>
    <s v="005"/>
    <s v="Brasil \ SP \ Avaí"/>
    <s v="Norte"/>
    <s v="CZ2"/>
    <n v="2"/>
    <s v="Reforma"/>
    <s v="104-Crescimento"/>
    <d v="2018-10-24T00:00:00"/>
    <n v="12.22"/>
    <s v="Parceria rural"/>
    <m/>
    <m/>
    <m/>
    <m/>
    <m/>
    <m/>
    <m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s v="BRACELL 01"/>
    <d v="2025-08-01T00:00:00"/>
    <x v="8"/>
    <m/>
    <x v="2"/>
    <m/>
    <m/>
  </r>
  <r>
    <s v="0055332"/>
    <s v="0055"/>
    <x v="22"/>
    <s v="332"/>
    <s v="Brasil \ SP \ Piratininga"/>
    <s v="Noroeste"/>
    <s v="CZ2"/>
    <n v="3"/>
    <s v="Reforma"/>
    <s v="102-Aguardando Plantio"/>
    <m/>
    <n v="1.59"/>
    <s v="Parceria rural"/>
    <m/>
    <m/>
    <m/>
    <m/>
    <m/>
    <m/>
    <m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s v="GERAÇÃO"/>
    <m/>
    <x v="0"/>
    <m/>
    <x v="4"/>
    <m/>
    <m/>
  </r>
  <r>
    <s v="0068048"/>
    <s v="0068"/>
    <x v="23"/>
    <s v="048"/>
    <s v="Brasil \ SP \ Piratininga"/>
    <s v="Noroeste"/>
    <s v="CZ2"/>
    <n v="3"/>
    <s v="Reforma"/>
    <s v="102-Aguardando Plantio"/>
    <m/>
    <n v="23.88"/>
    <s v="Parceria rural"/>
    <m/>
    <m/>
    <m/>
    <m/>
    <m/>
    <m/>
    <m/>
    <s v="SIM"/>
    <m/>
    <d v="2024-10-01T00:00:00"/>
    <m/>
    <m/>
    <d v="2024-01-12T00:00:00"/>
    <d v="2023-09-07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6-01T00:00:00"/>
    <x v="7"/>
    <m/>
    <x v="4"/>
    <m/>
    <m/>
  </r>
  <r>
    <s v="0068049"/>
    <s v="0068"/>
    <x v="23"/>
    <s v="049"/>
    <s v="Brasil \ SP \ Duartina"/>
    <s v="Noroeste"/>
    <s v="CZ2"/>
    <n v="3"/>
    <s v="Reforma"/>
    <s v="102-Aguardando Plantio"/>
    <m/>
    <n v="16.62"/>
    <s v="Parceria rural"/>
    <m/>
    <m/>
    <m/>
    <m/>
    <m/>
    <m/>
    <m/>
    <s v="SIM"/>
    <m/>
    <d v="2024-10-01T00:00:00"/>
    <m/>
    <m/>
    <d v="2024-01-12T00:00:00"/>
    <d v="2023-10-09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6-01T00:00:00"/>
    <x v="7"/>
    <m/>
    <x v="4"/>
    <m/>
    <m/>
  </r>
  <r>
    <s v="0068050"/>
    <s v="0068"/>
    <x v="23"/>
    <s v="050"/>
    <s v="Brasil \ SP \ Duartina"/>
    <s v="Noroeste"/>
    <s v="CZ2"/>
    <n v="3"/>
    <s v="Reforma"/>
    <s v="102-Aguardando Plantio"/>
    <m/>
    <n v="8.42"/>
    <s v="Parceria rural"/>
    <m/>
    <m/>
    <m/>
    <m/>
    <s v="Obrigatório"/>
    <s v="Obrigatório"/>
    <s v="Não Obrigatório"/>
    <s v="SIM"/>
    <m/>
    <d v="2024-10-01T00:00:00"/>
    <m/>
    <d v="2024-01-01T00:00:00"/>
    <d v="2024-05-05T00:00:00"/>
    <d v="2024-01-22T00:00:00"/>
    <s v="Noroeste"/>
    <s v="Noroeste"/>
    <s v="GERAÇÃO"/>
    <s v="JFI DUARTINA"/>
    <s v="BRACELL"/>
    <s v="CARPELO"/>
    <n v="14.992647"/>
    <n v="18.210345"/>
    <n v="26.155843999999998"/>
    <n v="53.818297999999999"/>
    <s v="savannah/rebaixador"/>
    <x v="2"/>
    <s v="GERAÇÃO"/>
    <d v="2025-06-01T00:00:00"/>
    <x v="7"/>
    <m/>
    <x v="4"/>
    <m/>
    <m/>
  </r>
  <r>
    <s v="0068051"/>
    <s v="0068"/>
    <x v="23"/>
    <s v="051"/>
    <s v="Brasil \ SP \ Duartina"/>
    <s v="Noroeste"/>
    <s v="CZ2"/>
    <n v="3"/>
    <s v="Reforma"/>
    <s v="102-Aguardando Plantio"/>
    <m/>
    <n v="8.15"/>
    <s v="Parceria rural"/>
    <m/>
    <m/>
    <m/>
    <m/>
    <m/>
    <m/>
    <m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6-01T00:00:00"/>
    <x v="7"/>
    <m/>
    <x v="4"/>
    <m/>
    <m/>
  </r>
  <r>
    <s v="0068052"/>
    <s v="0068"/>
    <x v="23"/>
    <s v="052"/>
    <s v="Brasil \ SP \ Duartina"/>
    <s v="Noroeste"/>
    <s v="CZ2"/>
    <n v="2"/>
    <s v="Reforma"/>
    <s v="102-Aguardando Plantio"/>
    <m/>
    <n v="3.12"/>
    <s v="Parceria rural"/>
    <m/>
    <m/>
    <m/>
    <m/>
    <m/>
    <m/>
    <m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5-01T00:00:00"/>
    <x v="5"/>
    <m/>
    <x v="4"/>
    <m/>
    <m/>
  </r>
  <r>
    <s v="0068053"/>
    <s v="0068"/>
    <x v="23"/>
    <s v="053"/>
    <s v="Brasil \ SP \ Duartina"/>
    <s v="Noroeste"/>
    <s v="CZ2"/>
    <n v="3"/>
    <s v="Reforma"/>
    <s v="102-Aguardando Plantio"/>
    <m/>
    <n v="17.21"/>
    <s v="Parceria rural"/>
    <m/>
    <m/>
    <m/>
    <m/>
    <m/>
    <m/>
    <m/>
    <s v="SIM"/>
    <m/>
    <d v="2024-10-01T00:00:00"/>
    <m/>
    <d v="2024-01-01T00:00:00"/>
    <d v="2024-01-13T00:00:00"/>
    <d v="2024-01-12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7-01T00:00:00"/>
    <x v="6"/>
    <m/>
    <x v="4"/>
    <m/>
    <m/>
  </r>
  <r>
    <s v="0068054"/>
    <s v="0068"/>
    <x v="23"/>
    <s v="054"/>
    <s v="Brasil \ SP \ Duartina"/>
    <s v="Noroeste"/>
    <s v="CZ2"/>
    <n v="3"/>
    <s v="Reforma"/>
    <s v="102-Aguardando Plantio"/>
    <m/>
    <n v="13.39"/>
    <s v="Parceria rural"/>
    <m/>
    <m/>
    <m/>
    <m/>
    <m/>
    <m/>
    <m/>
    <s v="SIM"/>
    <m/>
    <d v="2024-10-01T00:00:00"/>
    <m/>
    <d v="2024-01-01T00:00:00"/>
    <d v="2024-01-25T00:00:00"/>
    <d v="2024-01-18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s v="GERAÇÃO"/>
    <d v="2025-07-01T00:00:00"/>
    <x v="6"/>
    <m/>
    <x v="4"/>
    <m/>
    <m/>
  </r>
  <r>
    <s v="0068055"/>
    <s v="0068"/>
    <x v="23"/>
    <s v="055"/>
    <s v="Brasil \ SP \ Duartina"/>
    <s v="Noroeste"/>
    <s v="CZ2"/>
    <n v="3"/>
    <s v="Reforma"/>
    <s v="104-Crescimento"/>
    <d v="2018-08-06T00:00:00"/>
    <n v="1.17"/>
    <s v="Parceria rural"/>
    <m/>
    <m/>
    <m/>
    <m/>
    <m/>
    <m/>
    <m/>
    <m/>
    <m/>
    <d v="2024-10-01T00:00:00"/>
    <d v="2025-05-01T00:00:00"/>
    <d v="2025-08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pac"/>
    <x v="2"/>
    <s v="GERAÇÃO"/>
    <m/>
    <x v="0"/>
    <m/>
    <x v="4"/>
    <m/>
    <m/>
  </r>
  <r>
    <s v="0068056"/>
    <s v="0068"/>
    <x v="23"/>
    <s v="056"/>
    <s v="Brasil \ SP \ Duartina"/>
    <s v="Noroeste"/>
    <s v="CZ2"/>
    <n v="3"/>
    <s v="Reforma"/>
    <s v="102-Aguardando Plantio"/>
    <m/>
    <n v="0.28000000000000003"/>
    <s v="Parceria rural"/>
    <m/>
    <m/>
    <m/>
    <m/>
    <m/>
    <m/>
    <m/>
    <m/>
    <m/>
    <d v="2024-10-01T00:00:00"/>
    <m/>
    <m/>
    <m/>
    <m/>
    <s v="Noroeste"/>
    <s v="Noroeste"/>
    <s v="GERAÇÃO"/>
    <s v="JFI DUARTINA"/>
    <s v="BRACELL"/>
    <s v="CARPELO"/>
    <n v="14.992647"/>
    <n v="18.210345"/>
    <n v="26.155843999999998"/>
    <n v="53.818297999999999"/>
    <s v="pas"/>
    <x v="2"/>
    <s v="GERAÇÃO"/>
    <d v="2025-07-01T00:00:00"/>
    <x v="6"/>
    <m/>
    <x v="4"/>
    <m/>
    <m/>
  </r>
  <r>
    <s v="0068057"/>
    <s v="0068"/>
    <x v="23"/>
    <s v="057"/>
    <s v="Brasil \ SP \ Duartina"/>
    <s v="Noroeste"/>
    <s v="CZ2"/>
    <n v="3"/>
    <s v="Reforma"/>
    <s v="102-Aguardando Plantio"/>
    <m/>
    <n v="0.02"/>
    <s v="Parceria rural"/>
    <m/>
    <m/>
    <m/>
    <m/>
    <m/>
    <m/>
    <m/>
    <m/>
    <m/>
    <d v="2024-10-01T00:00:00"/>
    <m/>
    <m/>
    <m/>
    <m/>
    <s v="Noroeste"/>
    <s v="Noroeste"/>
    <s v="GERAÇÃO"/>
    <s v="JFI DUARTINA"/>
    <s v="BRACELL"/>
    <s v="CARPELO"/>
    <n v="14.992647"/>
    <n v="18.210345"/>
    <n v="26.155843999999998"/>
    <n v="53.818297999999999"/>
    <s v="pas"/>
    <x v="2"/>
    <s v="GERAÇÃO"/>
    <d v="2025-07-01T00:00:00"/>
    <x v="6"/>
    <m/>
    <x v="4"/>
    <m/>
    <m/>
  </r>
  <r>
    <s v="0073001"/>
    <s v="0073"/>
    <x v="30"/>
    <s v="001"/>
    <s v="Brasil \ SP \ Paulistânia"/>
    <s v="Noroeste"/>
    <s v="CZ1"/>
    <n v="4"/>
    <s v="Reforma"/>
    <s v="102-Aguardando Plantio"/>
    <m/>
    <n v="25.25"/>
    <s v="Parceria rural"/>
    <m/>
    <m/>
    <m/>
    <m/>
    <s v="Obrigatório"/>
    <s v="Não Obrigatório"/>
    <s v="Não Obrigatório"/>
    <m/>
    <m/>
    <d v="2025-01-01T00:00:00"/>
    <d v="2024-11-01T00:00:00"/>
    <d v="2024-11-01T00:00:00"/>
    <d v="2024-12-12T00:00:00"/>
    <d v="2024-11-13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savannah"/>
    <x v="2"/>
    <s v="GERAÇÃO"/>
    <d v="2025-02-01T00:00:00"/>
    <x v="1"/>
    <m/>
    <x v="4"/>
    <m/>
    <m/>
  </r>
  <r>
    <s v="0073002"/>
    <s v="0073"/>
    <x v="30"/>
    <s v="002"/>
    <s v="Brasil \ SP \ Paulistânia"/>
    <s v="Noroeste"/>
    <s v="CZ1"/>
    <n v="4"/>
    <s v="Reforma"/>
    <s v="102-Aguardando Plantio"/>
    <m/>
    <n v="21.2"/>
    <s v="Parceria rural"/>
    <m/>
    <m/>
    <m/>
    <m/>
    <s v="Obrigatório"/>
    <s v="Não Obrigatório"/>
    <s v="Não Obrigatório"/>
    <m/>
    <m/>
    <d v="2025-01-01T00:00:00"/>
    <d v="2024-11-01T00:00:00"/>
    <d v="2024-11-01T00:00:00"/>
    <d v="2024-12-09T00:00:00"/>
    <d v="2024-11-19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savannah"/>
    <x v="2"/>
    <s v="GERAÇÃO"/>
    <d v="2025-02-01T00:00:00"/>
    <x v="1"/>
    <m/>
    <x v="4"/>
    <m/>
    <m/>
  </r>
  <r>
    <s v="0073003"/>
    <s v="0073"/>
    <x v="30"/>
    <s v="003"/>
    <s v="Brasil \ SP \ Paulistânia"/>
    <s v="Noroeste"/>
    <s v="CZ1"/>
    <n v="2"/>
    <s v="Reforma"/>
    <s v="102-Aguardando Plantio"/>
    <m/>
    <n v="28.85"/>
    <s v="Parceria rural"/>
    <m/>
    <m/>
    <m/>
    <m/>
    <s v="Não Obrigatório"/>
    <s v="Não Obrigatório"/>
    <s v="Obrigatório"/>
    <m/>
    <m/>
    <d v="2025-01-01T00:00:00"/>
    <d v="2024-11-01T00:00:00"/>
    <d v="2024-11-01T00:00:00"/>
    <d v="2024-12-12T00:00:00"/>
    <d v="2024-11-20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Liberação de áreas"/>
    <x v="2"/>
    <s v="GERAÇÃO"/>
    <d v="2025-02-01T00:00:00"/>
    <x v="1"/>
    <m/>
    <x v="4"/>
    <m/>
    <m/>
  </r>
  <r>
    <s v="0077001"/>
    <s v="0077"/>
    <x v="31"/>
    <s v="001"/>
    <s v="Brasil \ SP \ Paulistânia"/>
    <s v="Noroeste"/>
    <s v="CZ1"/>
    <n v="3"/>
    <s v="Reforma"/>
    <s v="102-Aguardando Plantio"/>
    <m/>
    <n v="13.78"/>
    <s v="Parceria rural"/>
    <m/>
    <m/>
    <m/>
    <m/>
    <s v="Não Obrigatório"/>
    <s v="Obrigatório"/>
    <s v="Obrigatório"/>
    <m/>
    <m/>
    <d v="2025-01-01T00:00:00"/>
    <d v="2024-11-01T00:00:00"/>
    <d v="2024-11-01T00:00:00"/>
    <d v="2024-12-24T00:00:00"/>
    <d v="2024-11-30T00:00:00"/>
    <s v="Noroeste"/>
    <s v="Noroeste"/>
    <s v="JFI DUARTINA"/>
    <s v="GERAÇÃO"/>
    <s v="BRACELL"/>
    <s v="CARPELO"/>
    <n v="28.796049"/>
    <n v="30.559514"/>
    <n v="43.603423999999997"/>
    <n v="60.687381999999999"/>
    <s v="rebaixamento"/>
    <x v="2"/>
    <s v="GERAÇÃO"/>
    <d v="2025-02-01T00:00:00"/>
    <x v="1"/>
    <m/>
    <x v="4"/>
    <m/>
    <m/>
  </r>
  <r>
    <s v="0077002"/>
    <s v="0077"/>
    <x v="31"/>
    <s v="002"/>
    <s v="Brasil \ SP \ Paulistânia"/>
    <s v="Noroeste"/>
    <s v="CZ1"/>
    <n v="4"/>
    <s v="Reforma"/>
    <s v="102-Aguardando Plantio"/>
    <m/>
    <n v="18.28"/>
    <s v="Parceria rural"/>
    <m/>
    <m/>
    <m/>
    <m/>
    <s v="Obrigatório"/>
    <s v="Não Obrigatório"/>
    <s v="Não Obrigatório"/>
    <m/>
    <m/>
    <d v="2025-01-01T00:00:00"/>
    <d v="2024-11-01T00:00:00"/>
    <d v="2024-11-01T00:00:00"/>
    <d v="2024-12-24T00:00:00"/>
    <d v="2024-11-29T00:00:00"/>
    <s v="Noroeste"/>
    <s v="Noroeste"/>
    <s v="JFI DUARTINA"/>
    <s v="GERAÇÃO"/>
    <s v="BRACELL"/>
    <s v="CARPELO"/>
    <n v="28.796049"/>
    <n v="30.559514"/>
    <n v="43.603423999999997"/>
    <n v="60.687381999999999"/>
    <s v="savannah"/>
    <x v="2"/>
    <s v="GERAÇÃO"/>
    <d v="2025-02-01T00:00:00"/>
    <x v="1"/>
    <m/>
    <x v="4"/>
    <m/>
    <m/>
  </r>
  <r>
    <s v="0077003"/>
    <s v="0077"/>
    <x v="31"/>
    <s v="003"/>
    <s v="Brasil \ SP \ Paulistânia"/>
    <s v="Noroeste"/>
    <s v="CZ1"/>
    <n v="4"/>
    <s v="Reforma"/>
    <s v="102-Aguardando Plantio"/>
    <m/>
    <n v="18.899999999999999"/>
    <s v="Parceria rural"/>
    <m/>
    <m/>
    <m/>
    <m/>
    <s v="Obrigatório"/>
    <s v="Não Obrigatório"/>
    <s v="Não Obrigatório"/>
    <m/>
    <m/>
    <d v="2025-01-01T00:00:00"/>
    <d v="2024-11-01T00:00:00"/>
    <d v="2024-12-01T00:00:00"/>
    <d v="2024-12-27T00:00:00"/>
    <m/>
    <s v="Noroeste"/>
    <s v="Noroeste"/>
    <s v="JFI DUARTINA"/>
    <s v="GERAÇÃO"/>
    <s v="BRACELL"/>
    <s v="CARPELO"/>
    <n v="28.796049"/>
    <n v="30.559514"/>
    <n v="43.603423999999997"/>
    <n v="60.687381999999999"/>
    <s v="savannah"/>
    <x v="2"/>
    <s v="GERAÇÃO"/>
    <d v="2025-02-01T00:00:00"/>
    <x v="1"/>
    <m/>
    <x v="4"/>
    <m/>
    <m/>
  </r>
  <r>
    <s v="0078002"/>
    <s v="0078"/>
    <x v="32"/>
    <s v="002"/>
    <s v="Brasil \ SP \ Agudos"/>
    <s v="Centro"/>
    <s v="CZ1"/>
    <n v="4"/>
    <s v="Reforma"/>
    <s v="102-Aguardando Plantio"/>
    <m/>
    <n v="11.16"/>
    <s v="Parceria rural"/>
    <m/>
    <m/>
    <m/>
    <m/>
    <m/>
    <m/>
    <m/>
    <m/>
    <m/>
    <d v="2025-01-01T00:00:00"/>
    <d v="2024-12-01T00:00:00"/>
    <d v="2024-11-01T00:00:00"/>
    <d v="2024-12-17T00:00:00"/>
    <d v="2024-11-22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s v="SOLLUM"/>
    <d v="2025-02-01T00:00:00"/>
    <x v="1"/>
    <m/>
    <x v="0"/>
    <m/>
    <m/>
  </r>
  <r>
    <s v="0078003"/>
    <s v="0078"/>
    <x v="32"/>
    <s v="003"/>
    <s v="Brasil \ SP \ Agudos"/>
    <s v="Centro"/>
    <s v="CZ1"/>
    <n v="4"/>
    <s v="Reforma"/>
    <s v="102-Aguardando Plantio"/>
    <m/>
    <n v="20.96"/>
    <s v="Parceria rural"/>
    <m/>
    <m/>
    <m/>
    <m/>
    <m/>
    <m/>
    <m/>
    <m/>
    <m/>
    <d v="2025-01-01T00:00:00"/>
    <d v="2024-12-01T00:00:00"/>
    <d v="2024-11-01T00:00:00"/>
    <d v="2024-12-18T00:00:00"/>
    <d v="2024-11-24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s v="SOLLUM"/>
    <d v="2025-02-01T00:00:00"/>
    <x v="1"/>
    <m/>
    <x v="0"/>
    <m/>
    <m/>
  </r>
  <r>
    <s v="0078004"/>
    <s v="0078"/>
    <x v="32"/>
    <s v="004"/>
    <s v="Brasil \ SP \ Agudos"/>
    <s v="Centro"/>
    <s v="CZ1"/>
    <n v="4"/>
    <s v="Reforma"/>
    <s v="102-Aguardando Plantio"/>
    <m/>
    <n v="14.12"/>
    <s v="Parceria rural"/>
    <m/>
    <m/>
    <m/>
    <m/>
    <m/>
    <m/>
    <m/>
    <m/>
    <m/>
    <d v="2025-01-01T00:00:00"/>
    <d v="2024-12-01T00:00:00"/>
    <d v="2024-11-01T00:00:00"/>
    <d v="2024-12-18T00:00:00"/>
    <d v="2024-11-25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s v="SOLLUM"/>
    <d v="2025-02-01T00:00:00"/>
    <x v="1"/>
    <m/>
    <x v="0"/>
    <m/>
    <m/>
  </r>
  <r>
    <s v="0078005"/>
    <s v="0078"/>
    <x v="32"/>
    <s v="005"/>
    <s v="Brasil \ SP \ Agudos"/>
    <s v="Centro"/>
    <s v="CZ1"/>
    <n v="4"/>
    <s v="Reforma"/>
    <s v="102-Aguardando Plantio"/>
    <m/>
    <n v="6.96"/>
    <s v="Parceria rural"/>
    <m/>
    <m/>
    <m/>
    <m/>
    <m/>
    <m/>
    <m/>
    <m/>
    <m/>
    <d v="2025-01-01T00:00:00"/>
    <d v="2024-12-01T00:00:00"/>
    <d v="2024-11-01T00:00:00"/>
    <d v="2024-12-14T00:00:00"/>
    <d v="2024-11-26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s v="SOLLUM"/>
    <d v="2025-02-01T00:00:00"/>
    <x v="1"/>
    <m/>
    <x v="0"/>
    <m/>
    <m/>
  </r>
  <r>
    <s v="0080043"/>
    <s v="0080"/>
    <x v="33"/>
    <s v="043"/>
    <s v="Brasil \ SP \ Paulistânia"/>
    <s v="Centro"/>
    <s v="CZ2"/>
    <n v="2"/>
    <s v="Reforma"/>
    <s v="104-Crescimento"/>
    <d v="2012-05-14T00:00:00"/>
    <n v="2.6"/>
    <s v="Parceria rural"/>
    <m/>
    <m/>
    <m/>
    <m/>
    <m/>
    <m/>
    <m/>
    <m/>
    <m/>
    <d v="2012-05-14T00:00:00"/>
    <m/>
    <d v="2025-04-01T00:00:00"/>
    <m/>
    <m/>
    <s v="Centro"/>
    <s v="Centro"/>
    <s v="BRACELL"/>
    <s v="GERAÇÃO"/>
    <s v="JFI DUARTINA"/>
    <s v="SOLLUM"/>
    <n v="21.039701999999998"/>
    <n v="27.883277"/>
    <n v="31.100974000000001"/>
    <n v="65.232371000000001"/>
    <s v="pac"/>
    <x v="0"/>
    <s v="SOLLUM"/>
    <d v="2025-07-01T00:00:00"/>
    <x v="0"/>
    <m/>
    <x v="0"/>
    <m/>
    <m/>
  </r>
  <r>
    <s v="0080045"/>
    <s v="0080"/>
    <x v="33"/>
    <s v="045"/>
    <s v="Brasil \ SP \ Piratininga"/>
    <s v="Centro"/>
    <s v="CZ2"/>
    <n v="1"/>
    <s v="Implantação"/>
    <s v="102-Aguardando Plantio"/>
    <m/>
    <n v="1.44"/>
    <s v="Parceria rural"/>
    <m/>
    <m/>
    <m/>
    <m/>
    <m/>
    <m/>
    <m/>
    <m/>
    <m/>
    <d v="2022-03-25T00:00:00"/>
    <m/>
    <m/>
    <m/>
    <m/>
    <s v="Centro"/>
    <s v="Centro"/>
    <s v="BRACELL"/>
    <s v="GERAÇÃO"/>
    <s v="JFI DUARTINA"/>
    <s v="SOLLUM"/>
    <n v="21.039701999999998"/>
    <n v="27.883277"/>
    <n v="31.100974000000001"/>
    <n v="65.232371000000001"/>
    <s v="Liberação de áreas"/>
    <x v="0"/>
    <s v="SOLLUM"/>
    <d v="2025-07-01T00:00:00"/>
    <x v="0"/>
    <m/>
    <x v="0"/>
    <m/>
    <m/>
  </r>
  <r>
    <s v="0081021"/>
    <s v="0081"/>
    <x v="34"/>
    <s v="021"/>
    <s v="Brasil \ SP \ Agudos"/>
    <s v="Centro"/>
    <s v="CZ2"/>
    <n v="3"/>
    <s v="Reforma"/>
    <s v="102-Aguardando Plantio"/>
    <m/>
    <n v="0.48"/>
    <s v="Parceria rural (arr. Turvinho)"/>
    <m/>
    <m/>
    <m/>
    <m/>
    <m/>
    <m/>
    <m/>
    <m/>
    <m/>
    <d v="2022-08-29T00:00:00"/>
    <m/>
    <m/>
    <m/>
    <m/>
    <s v="Centro"/>
    <s v="Centro"/>
    <s v="SOLLUM"/>
    <s v="GERAÇÃO"/>
    <s v="JFI DUARTINA"/>
    <s v="BRACELL"/>
    <n v="46.716856"/>
    <n v="60.546624000000001"/>
    <n v="63.764322"/>
    <n v="64.685125999999997"/>
    <s v="Liberação de áreas"/>
    <x v="0"/>
    <s v="SOLLUM"/>
    <d v="2025-12-01T00:00:00"/>
    <x v="0"/>
    <m/>
    <x v="0"/>
    <m/>
    <m/>
  </r>
  <r>
    <s v="0082013"/>
    <s v="0082"/>
    <x v="35"/>
    <s v="013"/>
    <s v="Brasil \ SP \ Avaí"/>
    <s v="Norte"/>
    <s v="CZ3"/>
    <n v="3"/>
    <s v="Reforma"/>
    <s v="104-Crescimento"/>
    <d v="2023-03-02T00:00:00"/>
    <n v="22.96"/>
    <s v="Parceria rural (Estrela)"/>
    <m/>
    <s v="Rehab Silv"/>
    <s v="Rehab"/>
    <m/>
    <m/>
    <m/>
    <m/>
    <m/>
    <s v="RAF"/>
    <d v="2023-01-05T00:00:00"/>
    <m/>
    <m/>
    <d v="2023-01-05T00:00:00"/>
    <d v="2022-11-14T00:00:00"/>
    <s v="Norte"/>
    <s v="Rehab Silv"/>
    <s v="GERAÇÃO"/>
    <s v="JFI DUARTINA"/>
    <s v="CARPELO"/>
    <s v="EMFLORA"/>
    <n v="29.348842000000001"/>
    <n v="31.108711"/>
    <n v="35.379221000000001"/>
    <n v="35.654854"/>
    <s v="cto baldeio"/>
    <x v="1"/>
    <s v="JFI DUARTINA"/>
    <d v="2025-03-01T00:00:00"/>
    <x v="3"/>
    <m/>
    <x v="6"/>
    <m/>
    <m/>
  </r>
  <r>
    <s v="0082018"/>
    <s v="0082"/>
    <x v="35"/>
    <s v="018"/>
    <s v="Brasil \ SP \ Avaí"/>
    <s v="Norte"/>
    <s v="CZ3"/>
    <n v="3"/>
    <s v="Reforma"/>
    <s v="104-Crescimento"/>
    <d v="2023-05-11T00:00:00"/>
    <n v="14.7"/>
    <s v="Parceria rural (Estrela)"/>
    <m/>
    <s v="Rehab DO"/>
    <s v="Rehab"/>
    <m/>
    <m/>
    <m/>
    <m/>
    <m/>
    <s v="RAF"/>
    <d v="2023-03-14T00:00:00"/>
    <m/>
    <m/>
    <d v="2023-03-14T00:00:00"/>
    <d v="2022-11-14T00:00:00"/>
    <s v="Norte"/>
    <s v="Rehab DO"/>
    <s v="GERAÇÃO"/>
    <s v="JFI DUARTINA"/>
    <s v="CARPELO"/>
    <s v="EMFLORA"/>
    <n v="29.348842000000001"/>
    <n v="31.108711"/>
    <n v="35.379221000000001"/>
    <n v="35.654854"/>
    <s v="cto baldeio"/>
    <x v="1"/>
    <s v="JFI DUARTINA"/>
    <d v="2025-03-01T00:00:00"/>
    <x v="3"/>
    <m/>
    <x v="6"/>
    <m/>
    <m/>
  </r>
  <r>
    <s v="0082020"/>
    <s v="0082"/>
    <x v="35"/>
    <s v="020"/>
    <s v="Brasil \ SP \ Avaí"/>
    <s v="Norte"/>
    <s v="CZ3"/>
    <n v="3"/>
    <s v="Reforma"/>
    <s v="102-Aguardando Plantio"/>
    <m/>
    <n v="1.1599999999999999"/>
    <s v="Parceria rural (Estrela)"/>
    <m/>
    <m/>
    <m/>
    <m/>
    <m/>
    <m/>
    <m/>
    <m/>
    <m/>
    <d v="2023-03-20T00:00:00"/>
    <m/>
    <m/>
    <d v="2023-03-20T00:00:00"/>
    <d v="2022-11-20T00:00:00"/>
    <s v="Norte"/>
    <s v="Norte"/>
    <s v="GERAÇÃO"/>
    <s v="JFI DUARTINA"/>
    <s v="CARPELO"/>
    <s v="EMFLORA"/>
    <n v="29.348842000000001"/>
    <n v="31.108711"/>
    <n v="35.379221000000001"/>
    <n v="35.654854"/>
    <s v="Liberação de áreas"/>
    <x v="1"/>
    <s v="JFI DUARTINA"/>
    <d v="2025-03-01T00:00:00"/>
    <x v="3"/>
    <m/>
    <x v="6"/>
    <m/>
    <m/>
  </r>
  <r>
    <s v="0082026"/>
    <s v="0082"/>
    <x v="35"/>
    <s v="026"/>
    <s v="Brasil \ SP \ Avaí"/>
    <s v="Norte"/>
    <s v="CZ3"/>
    <n v="3"/>
    <s v="Reforma"/>
    <s v="102-Aguardando Plantio"/>
    <m/>
    <n v="14.54"/>
    <s v="Parceria rural (Estrela)"/>
    <m/>
    <m/>
    <m/>
    <m/>
    <m/>
    <m/>
    <m/>
    <m/>
    <m/>
    <d v="2023-03-14T00:00:00"/>
    <m/>
    <m/>
    <m/>
    <m/>
    <s v="Norte"/>
    <s v="Norte"/>
    <s v="GERAÇÃO"/>
    <s v="JFI DUARTINA"/>
    <s v="CARPELO"/>
    <s v="EMFLORA"/>
    <n v="29.348842000000001"/>
    <n v="31.108711"/>
    <n v="35.379221000000001"/>
    <n v="35.654854"/>
    <s v="Liberação de áreas"/>
    <x v="1"/>
    <s v="JFI DUARTINA"/>
    <d v="2025-03-01T00:00:00"/>
    <x v="3"/>
    <m/>
    <x v="6"/>
    <m/>
    <m/>
  </r>
  <r>
    <s v="0091002"/>
    <s v="0091"/>
    <x v="36"/>
    <s v="002"/>
    <s v="Brasil \ SP \ Piratininga"/>
    <s v="Centro"/>
    <s v="CZ2"/>
    <n v="4"/>
    <s v="Reforma"/>
    <s v="102-Aguardando Plantio"/>
    <m/>
    <n v="7.22"/>
    <s v="Parceria rural"/>
    <m/>
    <s v="Rehab Silv"/>
    <s v="Rehab"/>
    <m/>
    <m/>
    <m/>
    <m/>
    <m/>
    <s v="RAF"/>
    <d v="2024-06-20T00:00:00"/>
    <m/>
    <m/>
    <d v="2023-03-19T00:00:00"/>
    <d v="2023-01-18T00:00:00"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1023"/>
    <s v="0091"/>
    <x v="36"/>
    <s v="023"/>
    <s v="Brasil \ SP \ Piratininga"/>
    <s v="Centro"/>
    <s v="CZ2"/>
    <n v="3"/>
    <s v="Reforma"/>
    <s v="104-Crescimento"/>
    <d v="2023-06-01T00:00:00"/>
    <n v="3.67"/>
    <s v="Parceria rural"/>
    <m/>
    <s v="Rehab Silv"/>
    <s v="Rehab"/>
    <m/>
    <m/>
    <m/>
    <m/>
    <m/>
    <s v="RAF"/>
    <d v="2023-03-26T00:00:00"/>
    <m/>
    <m/>
    <d v="2023-03-26T00:00:00"/>
    <d v="2023-01-23T00:00:00"/>
    <s v="Centro"/>
    <s v="Rehab Silv"/>
    <s v="BRACELL"/>
    <s v="GERAÇÃO"/>
    <s v="JFI DUARTINA"/>
    <s v="SOLLUM"/>
    <n v="9.11477"/>
    <n v="39.920423"/>
    <n v="43.138120999999998"/>
    <n v="44.794899000000001"/>
    <s v="cto baldeio"/>
    <x v="0"/>
    <s v="SOLLUM"/>
    <d v="2025-12-01T00:00:00"/>
    <x v="0"/>
    <m/>
    <x v="0"/>
    <m/>
    <m/>
  </r>
  <r>
    <s v="0091028"/>
    <s v="0091"/>
    <x v="36"/>
    <s v="028"/>
    <s v="Brasil \ SP \ Piratininga"/>
    <s v="Centro"/>
    <s v="CZ2"/>
    <n v="4"/>
    <s v="Reforma"/>
    <s v="102-Aguardando Plantio"/>
    <m/>
    <n v="1.64"/>
    <s v="Parceria rural"/>
    <m/>
    <m/>
    <m/>
    <m/>
    <m/>
    <m/>
    <m/>
    <m/>
    <m/>
    <d v="2023-03-26T00:00:00"/>
    <m/>
    <m/>
    <m/>
    <m/>
    <s v="Centro"/>
    <s v="Centro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1302"/>
    <s v="0091"/>
    <x v="36"/>
    <s v="302"/>
    <s v="Brasil \ SP \ Piratininga"/>
    <s v="Centro"/>
    <s v="CZ2"/>
    <n v="4"/>
    <s v="Reforma"/>
    <s v="116-Aguardando Plantio - Manual"/>
    <m/>
    <n v="4.84"/>
    <s v="Parceria rural"/>
    <m/>
    <s v="Rehab Silv"/>
    <s v="Rehab"/>
    <m/>
    <m/>
    <m/>
    <m/>
    <m/>
    <s v="RAF"/>
    <d v="2024-06-20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1304"/>
    <s v="0091"/>
    <x v="36"/>
    <s v="304"/>
    <s v="Brasil \ SP \ Piratininga"/>
    <s v="Centro"/>
    <s v="CZ2"/>
    <n v="4"/>
    <s v="Reforma"/>
    <s v="116-Aguardando Plantio - Manual"/>
    <m/>
    <n v="1.57"/>
    <s v="Parceria rural"/>
    <m/>
    <s v="Rehab Silv"/>
    <s v="Rehab"/>
    <m/>
    <m/>
    <m/>
    <m/>
    <m/>
    <s v="RAF"/>
    <d v="2023-03-17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1305"/>
    <s v="0091"/>
    <x v="36"/>
    <s v="305"/>
    <s v="Brasil \ SP \ Piratininga"/>
    <s v="Centro"/>
    <s v="CZ2"/>
    <n v="4"/>
    <s v="Reforma"/>
    <s v="116-Aguardando Plantio - Manual"/>
    <m/>
    <n v="0.55000000000000004"/>
    <s v="Parceria rural"/>
    <m/>
    <s v="Rehab Silv"/>
    <s v="Rehab"/>
    <m/>
    <m/>
    <m/>
    <m/>
    <m/>
    <s v="RAF"/>
    <d v="2023-03-21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1323"/>
    <s v="0091"/>
    <x v="36"/>
    <s v="323"/>
    <s v="Brasil \ SP \ Piratininga"/>
    <s v="Centro"/>
    <s v="CZ2"/>
    <n v="4"/>
    <s v="Reforma"/>
    <s v="116-Aguardando Plantio - Manual"/>
    <m/>
    <n v="0.78"/>
    <s v="Parceria rural"/>
    <m/>
    <s v="Rehab Silv"/>
    <s v="Rehab"/>
    <m/>
    <m/>
    <m/>
    <m/>
    <m/>
    <s v="RAF"/>
    <d v="2023-03-26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s v="SOLLUM"/>
    <d v="2025-12-01T00:00:00"/>
    <x v="0"/>
    <m/>
    <x v="0"/>
    <m/>
    <m/>
  </r>
  <r>
    <s v="0094017"/>
    <s v="0094"/>
    <x v="37"/>
    <s v="017"/>
    <s v="Brasil \ SP \ Cabrália Paulista"/>
    <s v="Noroeste"/>
    <s v="CZ2"/>
    <n v="3"/>
    <s v="Reforma"/>
    <s v="102-Aguardando Plantio"/>
    <m/>
    <n v="0.19"/>
    <s v="Parceria rural"/>
    <m/>
    <m/>
    <m/>
    <m/>
    <m/>
    <m/>
    <m/>
    <m/>
    <m/>
    <d v="2022-12-23T00:00:00"/>
    <m/>
    <m/>
    <m/>
    <m/>
    <s v="Noroeste"/>
    <s v="Noroeste"/>
    <s v="GERAÇÃO"/>
    <s v="JFI DUARTINA"/>
    <s v="BRACELL"/>
    <s v="CARPELO"/>
    <n v="20.153791999999999"/>
    <n v="23.371490000000001"/>
    <n v="44.822221999999996"/>
    <n v="58.777273000000001"/>
    <s v="Liberação de áreas"/>
    <x v="2"/>
    <s v="GERAÇÃO"/>
    <d v="2025-05-01T00:00:00"/>
    <x v="0"/>
    <m/>
    <x v="4"/>
    <m/>
    <m/>
  </r>
  <r>
    <s v="0095005"/>
    <s v="0095"/>
    <x v="38"/>
    <s v="005"/>
    <s v="Brasil \ SP \ Avaí"/>
    <s v="Norte"/>
    <s v="CZ2"/>
    <n v="4"/>
    <s v="Reforma"/>
    <s v="102-Aguardando Plantio"/>
    <m/>
    <n v="17.38"/>
    <s v="Parceria rural"/>
    <m/>
    <s v="Rehab Silv"/>
    <s v="Rehab"/>
    <m/>
    <m/>
    <m/>
    <m/>
    <s v="NÃO"/>
    <m/>
    <d v="2023-08-20T00:00:00"/>
    <m/>
    <m/>
    <d v="2023-08-20T00:00:00"/>
    <d v="2023-08-09T00:00:00"/>
    <s v="Norte"/>
    <s v="Rehab Silv"/>
    <s v="GERAÇÃO"/>
    <s v="JFI DUARTINA"/>
    <s v="BRACELL"/>
    <s v="CARPELO"/>
    <n v="32.531345999999999"/>
    <n v="34.291213999999997"/>
    <n v="34.985715999999996"/>
    <n v="60.500022000000001"/>
    <s v="cto baldeio"/>
    <x v="1"/>
    <s v="BRACELL 01"/>
    <d v="2025-03-01T00:00:00"/>
    <x v="3"/>
    <m/>
    <x v="2"/>
    <m/>
    <m/>
  </r>
  <r>
    <s v="0095015"/>
    <s v="0095"/>
    <x v="38"/>
    <s v="015"/>
    <s v="Brasil \ SP \ Bauru"/>
    <s v="Norte"/>
    <s v="CZ2"/>
    <n v="4"/>
    <s v="Reforma"/>
    <s v="102-Aguardando Plantio"/>
    <m/>
    <n v="16.579999999999998"/>
    <s v="Parceria rural"/>
    <m/>
    <m/>
    <m/>
    <m/>
    <s v="Obrigatório"/>
    <s v="Não Obrigatório"/>
    <s v="Não Obrigatório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s v="BRACELL 01"/>
    <d v="2025-03-01T00:00:00"/>
    <x v="3"/>
    <m/>
    <x v="2"/>
    <m/>
    <m/>
  </r>
  <r>
    <s v="0095016"/>
    <s v="0095"/>
    <x v="38"/>
    <s v="016"/>
    <s v="Brasil \ SP \ Bauru"/>
    <s v="Norte"/>
    <s v="CZ2"/>
    <n v="4"/>
    <s v="Reforma"/>
    <s v="102-Aguardando Plantio"/>
    <m/>
    <n v="16.2"/>
    <s v="Parceria rural"/>
    <m/>
    <m/>
    <m/>
    <m/>
    <s v="Obrigatório"/>
    <s v="Não Obrigatório"/>
    <s v="Não Obrigatório"/>
    <m/>
    <m/>
    <d v="2025-01-01T00:00:00"/>
    <d v="2025-01-01T00:00:00"/>
    <d v="2024-11-01T00:00:00"/>
    <d v="2025-01-01T00:00:00"/>
    <d v="2024-11-20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s v="BRACELL 01"/>
    <d v="2025-03-01T00:00:00"/>
    <x v="3"/>
    <m/>
    <x v="2"/>
    <m/>
    <m/>
  </r>
  <r>
    <s v="0095017"/>
    <s v="0095"/>
    <x v="38"/>
    <s v="017"/>
    <s v="Brasil \ SP \ Bauru"/>
    <s v="Norte"/>
    <s v="CZ2"/>
    <n v="4"/>
    <s v="Reforma"/>
    <s v="102-Aguardando Plantio"/>
    <m/>
    <n v="15.66"/>
    <s v="Parceria rural"/>
    <m/>
    <m/>
    <m/>
    <m/>
    <s v="Obrigatório"/>
    <s v="Não Obrigatório"/>
    <s v="Não Obrigatório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s v="BRACELL 01"/>
    <d v="2025-03-01T00:00:00"/>
    <x v="3"/>
    <m/>
    <x v="2"/>
    <m/>
    <m/>
  </r>
  <r>
    <s v="0095018"/>
    <s v="0095"/>
    <x v="38"/>
    <s v="018"/>
    <s v="Brasil \ SP \ Bauru"/>
    <s v="Norte"/>
    <s v="CZ2"/>
    <n v="4"/>
    <s v="Reforma"/>
    <s v="102-Aguardando Plantio"/>
    <m/>
    <n v="20.66"/>
    <s v="Parceria rural"/>
    <m/>
    <m/>
    <m/>
    <m/>
    <s v="Obrigatório"/>
    <s v="Não Obrigatório"/>
    <s v="Não Obrigatório"/>
    <m/>
    <m/>
    <d v="2025-01-01T00:00:00"/>
    <d v="2025-01-01T00:00:00"/>
    <d v="2024-11-01T00:00:00"/>
    <d v="2025-01-01T00:00:00"/>
    <d v="2024-11-18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s v="BRACELL 01"/>
    <d v="2025-03-01T00:00:00"/>
    <x v="3"/>
    <m/>
    <x v="2"/>
    <m/>
    <m/>
  </r>
  <r>
    <s v="0095020"/>
    <s v="0095"/>
    <x v="38"/>
    <s v="020"/>
    <s v="Brasil \ SP \ Bauru"/>
    <s v="Norte"/>
    <s v="CZ2"/>
    <n v="4"/>
    <s v="Reforma"/>
    <s v="102-Aguardando Plantio"/>
    <m/>
    <n v="20.53"/>
    <s v="Parceria rural"/>
    <m/>
    <m/>
    <m/>
    <m/>
    <s v="Obrigatório"/>
    <s v="Não Obrigatório"/>
    <s v="Não Obrigatório"/>
    <m/>
    <m/>
    <d v="2025-01-01T00:00:00"/>
    <d v="2025-01-01T00:00:00"/>
    <d v="2024-11-01T00:00:00"/>
    <d v="2025-01-01T00:00:00"/>
    <d v="2024-11-16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s v="BRACELL 01"/>
    <d v="2025-03-01T00:00:00"/>
    <x v="3"/>
    <m/>
    <x v="2"/>
    <m/>
    <m/>
  </r>
  <r>
    <s v="0095033"/>
    <s v="0095"/>
    <x v="38"/>
    <s v="033"/>
    <s v="Brasil \ SP \ Bauru"/>
    <s v="Norte"/>
    <s v="CZ2"/>
    <n v="2"/>
    <s v="Reforma"/>
    <s v="102-Aguardando Plantio"/>
    <m/>
    <n v="20.09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8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Liberação de áreas"/>
    <x v="1"/>
    <s v="BRACELL 01"/>
    <d v="2025-03-01T00:00:00"/>
    <x v="3"/>
    <m/>
    <x v="2"/>
    <m/>
    <m/>
  </r>
  <r>
    <s v="0095034"/>
    <s v="0095"/>
    <x v="38"/>
    <s v="034"/>
    <s v="Brasil \ SP \ Bauru"/>
    <s v="Norte"/>
    <s v="CZ2"/>
    <n v="2"/>
    <s v="Reforma"/>
    <s v="102-Aguardando Plantio"/>
    <m/>
    <n v="9.81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Liberação de áreas"/>
    <x v="1"/>
    <s v="BRACELL 01"/>
    <d v="2025-03-01T00:00:00"/>
    <x v="3"/>
    <m/>
    <x v="2"/>
    <m/>
    <m/>
  </r>
  <r>
    <s v="0098037"/>
    <s v="0098"/>
    <x v="39"/>
    <s v="037"/>
    <s v="Brasil \ SP \ Pratânia"/>
    <s v="Centro"/>
    <s v="CZ1"/>
    <n v="3"/>
    <s v="Reforma"/>
    <s v="104-Crescimento"/>
    <d v="2021-10-15T00:00:00"/>
    <n v="12.24"/>
    <s v="Parceria rural (Turvinho)"/>
    <m/>
    <m/>
    <m/>
    <m/>
    <m/>
    <m/>
    <m/>
    <m/>
    <m/>
    <d v="2026-04-01T00:00:00"/>
    <d v="2026-03-01T00:00:00"/>
    <d v="2025-07-01T00:00:00"/>
    <m/>
    <m/>
    <s v="Centro"/>
    <s v="Centro"/>
    <s v="SOLLUM"/>
    <s v="NILZA"/>
    <s v="JFI ITATINGA"/>
    <s v="BRACELL"/>
    <n v="33.859217000000001"/>
    <n v="36.921835000000002"/>
    <n v="47.111035999999999"/>
    <n v="82.050117"/>
    <s v="pac"/>
    <x v="0"/>
    <s v="NILZA"/>
    <m/>
    <x v="0"/>
    <m/>
    <x v="3"/>
    <m/>
    <m/>
  </r>
  <r>
    <s v="0102304"/>
    <s v="0102"/>
    <x v="40"/>
    <s v="304"/>
    <s v="Brasil \ SP \ Bauru"/>
    <s v="Norte"/>
    <s v="CZ3"/>
    <n v="3"/>
    <s v="Reforma"/>
    <s v="116-Aguardando Plantio - Manual"/>
    <m/>
    <n v="1.1399999999999999"/>
    <s v="Parceria rural"/>
    <m/>
    <m/>
    <m/>
    <m/>
    <m/>
    <m/>
    <m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s v="JFI DUARTINA"/>
    <d v="2025-07-01T00:00:00"/>
    <x v="6"/>
    <m/>
    <x v="6"/>
    <m/>
    <m/>
  </r>
  <r>
    <s v="0102305"/>
    <s v="0102"/>
    <x v="40"/>
    <s v="305"/>
    <s v="Brasil \ SP \ Bauru"/>
    <s v="Norte"/>
    <s v="CZ3"/>
    <n v="3"/>
    <s v="Reforma"/>
    <s v="116-Aguardando Plantio - Manual"/>
    <m/>
    <n v="0.44"/>
    <s v="Parceria rural"/>
    <m/>
    <m/>
    <m/>
    <m/>
    <m/>
    <m/>
    <m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s v="JFI DUARTINA"/>
    <d v="2025-07-01T00:00:00"/>
    <x v="6"/>
    <m/>
    <x v="6"/>
    <m/>
    <m/>
  </r>
  <r>
    <s v="0102306"/>
    <s v="0102"/>
    <x v="40"/>
    <s v="306"/>
    <s v="Brasil \ SP \ Bauru"/>
    <s v="Norte"/>
    <s v="CZ3"/>
    <n v="3"/>
    <s v="Reforma"/>
    <s v="116-Aguardando Plantio - Manual"/>
    <m/>
    <n v="0.11"/>
    <s v="Parceria rural"/>
    <m/>
    <m/>
    <m/>
    <m/>
    <m/>
    <m/>
    <m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s v="JFI DUARTINA"/>
    <d v="2025-07-01T00:00:00"/>
    <x v="6"/>
    <m/>
    <x v="6"/>
    <m/>
    <m/>
  </r>
  <r>
    <s v="0102307"/>
    <s v="0102"/>
    <x v="40"/>
    <s v="307"/>
    <s v="Brasil \ SP \ Bauru"/>
    <s v="Norte"/>
    <s v="CZ3"/>
    <n v="3"/>
    <s v="Reforma"/>
    <s v="116-Aguardando Plantio - Manual"/>
    <m/>
    <n v="1.27"/>
    <s v="Parceria rural"/>
    <m/>
    <m/>
    <m/>
    <m/>
    <m/>
    <m/>
    <m/>
    <m/>
    <m/>
    <d v="2024-01-19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s v="JFI DUARTINA"/>
    <d v="2025-07-01T00:00:00"/>
    <x v="6"/>
    <m/>
    <x v="6"/>
    <m/>
    <m/>
  </r>
  <r>
    <s v="0103016"/>
    <s v="0103"/>
    <x v="41"/>
    <s v="016"/>
    <s v="Brasil \ SP \ Bauru"/>
    <s v="Norte"/>
    <s v="CZ3"/>
    <n v="3"/>
    <s v="Reforma"/>
    <s v="104-Crescimento"/>
    <d v="2024-01-27T00:00:00"/>
    <n v="21.5"/>
    <s v="Parceria rural"/>
    <m/>
    <s v="Rehab Silv"/>
    <s v="Rehab"/>
    <m/>
    <m/>
    <m/>
    <m/>
    <m/>
    <s v="Ref. Oper"/>
    <d v="2023-11-06T00:00:00"/>
    <m/>
    <m/>
    <d v="2023-11-06T00:00:00"/>
    <d v="2023-09-24T00:00:00"/>
    <s v="Norte"/>
    <s v="Rehab Silv"/>
    <s v="BRACELL"/>
    <s v="EMFLORA"/>
    <s v="GERAÇÃO"/>
    <s v="JFI DUARTINA"/>
    <n v="51.889617000000001"/>
    <n v="53.480901000000003"/>
    <n v="70.223791000000006"/>
    <n v="71.983659000000003"/>
    <s v="cto baldeio"/>
    <x v="1"/>
    <s v="EMFLORA"/>
    <d v="2025-01-01T00:00:00"/>
    <x v="1"/>
    <s v="PLANTADO - RETALHONADO"/>
    <x v="7"/>
    <m/>
    <m/>
  </r>
  <r>
    <s v="0103321"/>
    <s v="0103"/>
    <x v="41"/>
    <s v="321"/>
    <s v="Brasil \ SP \ Bauru"/>
    <s v="Norte"/>
    <s v="CZ3"/>
    <n v="3"/>
    <s v="Reforma"/>
    <s v="116-Aguardando Plantio - Manual"/>
    <m/>
    <n v="0.21"/>
    <s v="Parceria rural"/>
    <m/>
    <m/>
    <m/>
    <m/>
    <m/>
    <m/>
    <m/>
    <m/>
    <m/>
    <d v="2023-11-15T00:00:00"/>
    <m/>
    <m/>
    <m/>
    <m/>
    <s v="Norte"/>
    <s v="Norte"/>
    <s v="BRACELL"/>
    <s v="EMFLORA"/>
    <s v="GERAÇÃO"/>
    <s v="JFI DUARTINA"/>
    <n v="51.889617000000001"/>
    <n v="53.480901000000003"/>
    <n v="70.223791000000006"/>
    <n v="71.983659000000003"/>
    <s v="Liberação de áreas"/>
    <x v="1"/>
    <m/>
    <m/>
    <x v="0"/>
    <s v="SOMBREADO - SEM CONDIÇÕES DE PLANTAR"/>
    <x v="7"/>
    <m/>
    <m/>
  </r>
  <r>
    <s v="0103323"/>
    <s v="0103"/>
    <x v="41"/>
    <s v="323"/>
    <s v="Brasil \ SP \ Bauru"/>
    <s v="Norte"/>
    <s v="CZ3"/>
    <n v="3"/>
    <s v="Reforma"/>
    <s v="116-Aguardando Plantio - Manual"/>
    <m/>
    <n v="0.24"/>
    <s v="Parceria rural"/>
    <m/>
    <m/>
    <m/>
    <m/>
    <m/>
    <m/>
    <m/>
    <m/>
    <m/>
    <d v="2023-11-15T00:00:00"/>
    <m/>
    <m/>
    <m/>
    <m/>
    <s v="Norte"/>
    <s v="Norte"/>
    <s v="BRACELL"/>
    <s v="EMFLORA"/>
    <s v="GERAÇÃO"/>
    <s v="JFI DUARTINA"/>
    <n v="51.889617000000001"/>
    <n v="53.480901000000003"/>
    <n v="70.223791000000006"/>
    <n v="71.983659000000003"/>
    <s v="Liberação de áreas"/>
    <x v="1"/>
    <m/>
    <m/>
    <x v="0"/>
    <s v="SOMBREADO - SEM CONDIÇÕES DE PLANTAR"/>
    <x v="7"/>
    <m/>
    <m/>
  </r>
  <r>
    <s v="0108026"/>
    <s v="0108"/>
    <x v="42"/>
    <s v="026"/>
    <s v="Brasil \ SP \ Bauru"/>
    <s v="Norte"/>
    <s v="CZ2"/>
    <n v="1"/>
    <s v="Implantação"/>
    <s v="102-Aguardando Plantio"/>
    <m/>
    <n v="0.13"/>
    <s v="Parceria rural"/>
    <m/>
    <m/>
    <m/>
    <m/>
    <m/>
    <m/>
    <m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s v="JFI DUARTINA"/>
    <d v="2025-07-01T00:00:00"/>
    <x v="6"/>
    <m/>
    <x v="6"/>
    <m/>
    <m/>
  </r>
  <r>
    <s v="0108027"/>
    <s v="0108"/>
    <x v="42"/>
    <s v="027"/>
    <s v="Brasil \ SP \ Bauru"/>
    <s v="Norte"/>
    <s v="CZ2"/>
    <n v="1"/>
    <s v="Implantação"/>
    <s v="102-Aguardando Plantio"/>
    <m/>
    <n v="0.44"/>
    <s v="Parceria rural"/>
    <m/>
    <m/>
    <m/>
    <m/>
    <m/>
    <m/>
    <m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s v="JFI DUARTINA"/>
    <d v="2025-07-01T00:00:00"/>
    <x v="6"/>
    <m/>
    <x v="6"/>
    <m/>
    <m/>
  </r>
  <r>
    <s v="0108028"/>
    <s v="0108"/>
    <x v="42"/>
    <s v="028"/>
    <s v="Brasil \ SP \ Bauru"/>
    <s v="Norte"/>
    <s v="CZ2"/>
    <n v="1"/>
    <s v="Implantação"/>
    <s v="102-Aguardando Plantio"/>
    <m/>
    <n v="0.61"/>
    <s v="Parceria rural"/>
    <m/>
    <m/>
    <m/>
    <m/>
    <m/>
    <m/>
    <m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s v="JFI DUARTINA"/>
    <d v="2025-07-01T00:00:00"/>
    <x v="6"/>
    <m/>
    <x v="6"/>
    <m/>
    <m/>
  </r>
  <r>
    <s v="0108029"/>
    <s v="0108"/>
    <x v="42"/>
    <s v="029"/>
    <s v="Brasil \ SP \ Bauru"/>
    <s v="Norte"/>
    <s v="CZ2"/>
    <n v="1"/>
    <s v="Implantação"/>
    <s v="102-Aguardando Plantio"/>
    <m/>
    <n v="0.6"/>
    <s v="Parceria rural"/>
    <m/>
    <m/>
    <m/>
    <m/>
    <m/>
    <m/>
    <m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s v="JFI DUARTINA"/>
    <d v="2025-07-01T00:00:00"/>
    <x v="6"/>
    <m/>
    <x v="6"/>
    <m/>
    <m/>
  </r>
  <r>
    <s v="0108031"/>
    <s v="0108"/>
    <x v="42"/>
    <s v="031"/>
    <s v="Brasil \ SP \ Bauru"/>
    <s v="Norte"/>
    <s v="CZ2"/>
    <n v="1"/>
    <s v="Implantação"/>
    <s v="102-Aguardando Plantio"/>
    <m/>
    <n v="0.34"/>
    <s v="Parceria rural"/>
    <m/>
    <m/>
    <m/>
    <m/>
    <m/>
    <m/>
    <m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s v="JFI DUARTINA"/>
    <d v="2025-07-01T00:00:00"/>
    <x v="6"/>
    <m/>
    <x v="6"/>
    <m/>
    <m/>
  </r>
  <r>
    <s v="0112012"/>
    <s v="0112"/>
    <x v="43"/>
    <s v="012"/>
    <s v="Brasil \ SP \ Iacanga"/>
    <s v="Norte"/>
    <s v="CZ3"/>
    <n v="4"/>
    <s v="Reforma"/>
    <s v="102-Aguardando Plantio"/>
    <m/>
    <n v="4.4000000000000004"/>
    <s v="Parceria rural"/>
    <m/>
    <m/>
    <m/>
    <m/>
    <m/>
    <m/>
    <m/>
    <m/>
    <m/>
    <d v="2022-08-18T00:00:00"/>
    <m/>
    <m/>
    <m/>
    <m/>
    <s v="Norte"/>
    <s v="Norte"/>
    <s v="EMFLORA"/>
    <s v="BRACELL"/>
    <s v="GERAÇÃO"/>
    <s v="SOLLUM"/>
    <n v="49.997205999999998"/>
    <n v="67.520803999999998"/>
    <n v="90.437939999999998"/>
    <n v="90.527540000000002"/>
    <s v="Liberação de áreas"/>
    <x v="1"/>
    <m/>
    <d v="2025-05-01T00:00:00"/>
    <x v="0"/>
    <m/>
    <x v="7"/>
    <m/>
    <m/>
  </r>
  <r>
    <s v="0115012"/>
    <s v="0115"/>
    <x v="44"/>
    <s v="012"/>
    <s v="Brasil \ SP \ Bauru"/>
    <s v="Norte"/>
    <s v="CZ2"/>
    <n v="3"/>
    <s v="Reforma"/>
    <s v="104-Crescimento"/>
    <d v="2023-05-13T00:00:00"/>
    <n v="13.6"/>
    <s v="Parceria rural (Turvinho)"/>
    <m/>
    <s v="Rehab Silv"/>
    <s v="Rehab"/>
    <m/>
    <m/>
    <m/>
    <m/>
    <m/>
    <s v="Ref. Oper"/>
    <d v="2023-02-27T00:00:00"/>
    <m/>
    <m/>
    <d v="2023-02-27T00:00:00"/>
    <d v="2023-01-12T00:00:00"/>
    <s v="Norte"/>
    <s v="Rehab Silv"/>
    <s v="BRACELL"/>
    <s v="GERAÇÃO"/>
    <s v="JFI DUARTINA"/>
    <s v="CARPELO"/>
    <n v="21.452793"/>
    <n v="35.172494999999998"/>
    <n v="36.932363000000002"/>
    <n v="63.141171"/>
    <s v="cto baldeio"/>
    <x v="1"/>
    <s v="JFI DUARTINA"/>
    <m/>
    <x v="0"/>
    <m/>
    <x v="6"/>
    <m/>
    <m/>
  </r>
  <r>
    <s v="0115014"/>
    <s v="0115"/>
    <x v="44"/>
    <s v="014"/>
    <s v="Brasil \ SP \ Bauru"/>
    <s v="Norte"/>
    <s v="CZ2"/>
    <n v="3"/>
    <s v="Reforma"/>
    <s v="104-Crescimento"/>
    <d v="2023-05-19T00:00:00"/>
    <n v="30.44"/>
    <s v="Parceria rural (Turvinho)"/>
    <m/>
    <s v="Rehab Silv"/>
    <s v="Rehab"/>
    <m/>
    <m/>
    <m/>
    <m/>
    <m/>
    <s v="Ref. Oper"/>
    <d v="2023-02-27T00:00:00"/>
    <m/>
    <m/>
    <d v="2023-02-27T00:00:00"/>
    <d v="2023-01-03T00:00:00"/>
    <s v="Norte"/>
    <s v="Rehab Silv"/>
    <s v="BRACELL"/>
    <s v="GERAÇÃO"/>
    <s v="JFI DUARTINA"/>
    <s v="CARPELO"/>
    <n v="21.452793"/>
    <n v="35.172494999999998"/>
    <n v="36.932363000000002"/>
    <n v="63.141171"/>
    <s v="cto baldeio"/>
    <x v="1"/>
    <s v="JFI DUARTINA"/>
    <m/>
    <x v="0"/>
    <m/>
    <x v="6"/>
    <m/>
    <m/>
  </r>
  <r>
    <s v="0115020"/>
    <s v="0115"/>
    <x v="44"/>
    <s v="020"/>
    <s v="Brasil \ SP \ Bauru"/>
    <s v="Norte"/>
    <s v="CZ2"/>
    <n v="4"/>
    <s v="Reforma"/>
    <s v="102-Aguardando Plantio"/>
    <m/>
    <n v="14.84"/>
    <s v="Parceria rural (Turvinho)"/>
    <m/>
    <s v="Rehab Silv"/>
    <s v="Rehab"/>
    <m/>
    <m/>
    <m/>
    <m/>
    <m/>
    <s v="Ref. Oper"/>
    <d v="2024-06-20T00:00:00"/>
    <m/>
    <m/>
    <d v="2023-02-01T00:00:00"/>
    <d v="2023-01-12T00:00:00"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32"/>
    <s v="0115"/>
    <x v="44"/>
    <s v="032"/>
    <s v="Brasil \ SP \ Bauru"/>
    <s v="Norte"/>
    <s v="CZ2"/>
    <n v="3"/>
    <s v="Reforma"/>
    <s v="102-Aguardando Plantio"/>
    <m/>
    <n v="6.22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42"/>
    <s v="0115"/>
    <x v="44"/>
    <s v="042"/>
    <s v="Brasil \ SP \ Bauru"/>
    <s v="Norte"/>
    <s v="CZ2"/>
    <n v="3"/>
    <s v="Reforma"/>
    <s v="102-Aguardando Plantio"/>
    <m/>
    <n v="2.25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0"/>
    <s v="0115"/>
    <x v="44"/>
    <s v="060"/>
    <s v="Brasil \ SP \ Bauru"/>
    <s v="Norte"/>
    <s v="CZ2"/>
    <n v="3"/>
    <s v="Reforma"/>
    <s v="102-Aguardando Plantio"/>
    <m/>
    <n v="2.02"/>
    <s v="Parceria rural (Turvinho)"/>
    <m/>
    <m/>
    <m/>
    <m/>
    <m/>
    <m/>
    <m/>
    <m/>
    <m/>
    <d v="2023-03-13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1"/>
    <s v="0115"/>
    <x v="44"/>
    <s v="061"/>
    <s v="Brasil \ SP \ Bauru"/>
    <s v="Norte"/>
    <s v="CZ2"/>
    <n v="4"/>
    <s v="Reforma"/>
    <s v="102-Aguardando Plantio"/>
    <m/>
    <n v="1.76"/>
    <s v="Parceria rural (Turvinho)"/>
    <m/>
    <s v="Rehab Silv"/>
    <s v="Rehab"/>
    <m/>
    <m/>
    <m/>
    <m/>
    <m/>
    <m/>
    <d v="2023-04-05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2"/>
    <s v="0115"/>
    <x v="44"/>
    <s v="062"/>
    <s v="Brasil \ SP \ Bauru"/>
    <s v="Norte"/>
    <s v="CZ2"/>
    <n v="2"/>
    <s v="Reforma"/>
    <s v="102-Aguardando Plantio"/>
    <m/>
    <n v="3.24"/>
    <s v="Parceria rural (Turvinho)"/>
    <m/>
    <m/>
    <m/>
    <m/>
    <m/>
    <m/>
    <m/>
    <m/>
    <m/>
    <d v="2023-04-05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3"/>
    <s v="0115"/>
    <x v="44"/>
    <s v="063"/>
    <s v="Brasil \ SP \ Bauru"/>
    <s v="Norte"/>
    <s v="CZ2"/>
    <n v="3"/>
    <s v="Reforma"/>
    <s v="102-Aguardando Plantio"/>
    <m/>
    <n v="1.29"/>
    <s v="Parceria rural (Turvinho)"/>
    <m/>
    <m/>
    <m/>
    <m/>
    <m/>
    <m/>
    <m/>
    <m/>
    <m/>
    <d v="2023-05-09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4"/>
    <s v="0115"/>
    <x v="44"/>
    <s v="064"/>
    <s v="Brasil \ SP \ Bauru"/>
    <s v="Norte"/>
    <s v="CZ2"/>
    <n v="2"/>
    <s v="Reforma"/>
    <s v="102-Aguardando Plantio"/>
    <m/>
    <n v="4.57"/>
    <s v="Parceria rural (Turvinho)"/>
    <m/>
    <m/>
    <m/>
    <m/>
    <m/>
    <m/>
    <m/>
    <m/>
    <m/>
    <d v="2023-02-28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5"/>
    <s v="0115"/>
    <x v="44"/>
    <s v="065"/>
    <s v="Brasil \ SP \ Bauru"/>
    <s v="Norte"/>
    <s v="CZ2"/>
    <n v="3"/>
    <s v="Reforma"/>
    <s v="102-Aguardando Plantio"/>
    <m/>
    <n v="8.2200000000000006"/>
    <s v="Parceria rural (Turvinho)"/>
    <m/>
    <m/>
    <m/>
    <m/>
    <m/>
    <m/>
    <m/>
    <m/>
    <m/>
    <d v="2023-03-17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066"/>
    <s v="0115"/>
    <x v="44"/>
    <s v="066"/>
    <s v="Brasil \ SP \ Bauru"/>
    <s v="Norte"/>
    <s v="CZ2"/>
    <n v="3"/>
    <s v="Reforma"/>
    <s v="102-Aguardando Plantio"/>
    <m/>
    <n v="1.65"/>
    <s v="Parceria rural (Turvinho)"/>
    <m/>
    <m/>
    <m/>
    <m/>
    <m/>
    <m/>
    <m/>
    <m/>
    <m/>
    <d v="2023-03-17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05"/>
    <s v="0115"/>
    <x v="44"/>
    <s v="305"/>
    <s v="Brasil \ SP \ Bauru"/>
    <s v="Norte"/>
    <s v="CZ2"/>
    <n v="3"/>
    <s v="Reforma"/>
    <s v="102-Aguardando Plantio"/>
    <m/>
    <n v="2.64"/>
    <s v="Parceria rural (Turvinho)"/>
    <m/>
    <m/>
    <m/>
    <m/>
    <m/>
    <m/>
    <m/>
    <m/>
    <m/>
    <d v="2023-02-26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06"/>
    <s v="0115"/>
    <x v="44"/>
    <s v="306"/>
    <s v="Brasil \ SP \ Bauru"/>
    <s v="Norte"/>
    <s v="CZ2"/>
    <n v="4"/>
    <s v="Reforma"/>
    <s v="116-Aguardando Plantio - Manual"/>
    <m/>
    <n v="3.17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07"/>
    <s v="0115"/>
    <x v="44"/>
    <s v="307"/>
    <s v="Brasil \ SP \ Bauru"/>
    <s v="Norte"/>
    <s v="CZ2"/>
    <n v="4"/>
    <s v="Reforma"/>
    <s v="116-Aguardando Plantio - Manual"/>
    <m/>
    <n v="0.9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08"/>
    <s v="0115"/>
    <x v="44"/>
    <s v="308"/>
    <s v="Brasil \ SP \ Bauru"/>
    <s v="Norte"/>
    <s v="CZ2"/>
    <n v="4"/>
    <s v="Reforma"/>
    <s v="116-Aguardando Plantio - Manual"/>
    <m/>
    <n v="1.4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50"/>
    <s v="0115"/>
    <x v="44"/>
    <s v="350"/>
    <s v="Brasil \ SP \ Bauru"/>
    <s v="Norte"/>
    <s v="CZ2"/>
    <n v="1"/>
    <s v="Implantação"/>
    <s v="116-Aguardando Plantio - Manual"/>
    <m/>
    <n v="3.31"/>
    <s v="Parceria rural (Turvinho)"/>
    <m/>
    <m/>
    <m/>
    <m/>
    <m/>
    <m/>
    <m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53"/>
    <s v="0115"/>
    <x v="44"/>
    <s v="353"/>
    <s v="Brasil \ SP \ Bauru"/>
    <s v="Norte"/>
    <s v="CZ2"/>
    <n v="1"/>
    <s v="Implantação"/>
    <s v="116-Aguardando Plantio - Manual"/>
    <m/>
    <n v="3.93"/>
    <s v="Parceria rural (Turvinho)"/>
    <m/>
    <m/>
    <m/>
    <m/>
    <m/>
    <m/>
    <m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54"/>
    <s v="0115"/>
    <x v="44"/>
    <s v="354"/>
    <s v="Brasil \ SP \ Bauru"/>
    <s v="Norte"/>
    <s v="CZ2"/>
    <n v="3"/>
    <s v="Reforma"/>
    <s v="116-Aguardando Plantio - Manual"/>
    <m/>
    <n v="2.21"/>
    <s v="Parceria rural (Turvinho)"/>
    <m/>
    <m/>
    <m/>
    <m/>
    <m/>
    <m/>
    <m/>
    <m/>
    <m/>
    <d v="2023-05-09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56"/>
    <s v="0115"/>
    <x v="44"/>
    <s v="356"/>
    <s v="Brasil \ SP \ Bauru"/>
    <s v="Norte"/>
    <s v="CZ2"/>
    <n v="4"/>
    <s v="Reforma"/>
    <s v="116-Aguardando Plantio - Manual"/>
    <m/>
    <n v="0.88"/>
    <s v="Parceria rural (Turvinho)"/>
    <m/>
    <s v="Rehab Silv"/>
    <s v="Rehab"/>
    <m/>
    <m/>
    <m/>
    <m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5357"/>
    <s v="0115"/>
    <x v="44"/>
    <s v="357"/>
    <s v="Brasil \ SP \ Bauru"/>
    <s v="Norte"/>
    <s v="CZ2"/>
    <n v="1"/>
    <s v="Implantação"/>
    <s v="116-Aguardando Plantio - Manual"/>
    <m/>
    <n v="1.1499999999999999"/>
    <s v="Parceria rural (Turvinho)"/>
    <m/>
    <m/>
    <m/>
    <m/>
    <m/>
    <m/>
    <m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s v="JFI DUARTINA"/>
    <d v="2025-03-01T00:00:00"/>
    <x v="3"/>
    <m/>
    <x v="6"/>
    <m/>
    <m/>
  </r>
  <r>
    <s v="0119006"/>
    <s v="0119"/>
    <x v="45"/>
    <s v="006"/>
    <s v="Brasil \ SP \ Avaí"/>
    <s v="Norte"/>
    <s v="CZ3"/>
    <n v="2"/>
    <s v="Reforma"/>
    <s v="104-Crescimento"/>
    <d v="2017-10-31T00:00:00"/>
    <n v="0.98"/>
    <s v="Parceria rural"/>
    <m/>
    <m/>
    <m/>
    <m/>
    <m/>
    <m/>
    <m/>
    <m/>
    <m/>
    <d v="2017-10-31T00:00:00"/>
    <m/>
    <d v="2025-07-01T00:00:00"/>
    <m/>
    <m/>
    <s v="Norte"/>
    <s v="Norte"/>
    <s v="EMFLORA"/>
    <s v="GERAÇÃO"/>
    <s v="JFI DUARTINA"/>
    <s v="BRACELL"/>
    <n v="32.003753000000003"/>
    <n v="41.975777000000001"/>
    <n v="43.735644999999998"/>
    <n v="48.815981999999998"/>
    <s v="pac"/>
    <x v="1"/>
    <s v="GN"/>
    <m/>
    <x v="0"/>
    <m/>
    <x v="8"/>
    <m/>
    <m/>
  </r>
  <r>
    <s v="0122001"/>
    <s v="0122"/>
    <x v="46"/>
    <s v="001"/>
    <s v="Brasil \ SP \ Agudos"/>
    <s v="Centro"/>
    <s v="CZ1"/>
    <n v="2"/>
    <s v="Reforma"/>
    <s v="104-Crescimento"/>
    <d v="2020-05-26T00:00:00"/>
    <n v="23.22"/>
    <s v="Parceria rural (Turvinho)"/>
    <m/>
    <m/>
    <m/>
    <m/>
    <m/>
    <m/>
    <m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02"/>
    <s v="0122"/>
    <x v="46"/>
    <s v="002"/>
    <s v="Brasil \ SP \ Agudos"/>
    <s v="Centro"/>
    <s v="CZ1"/>
    <n v="2"/>
    <s v="Reforma"/>
    <s v="104-Crescimento"/>
    <d v="2020-05-27T00:00:00"/>
    <n v="49.06"/>
    <s v="Parceria rural (Turvinho)"/>
    <m/>
    <m/>
    <m/>
    <m/>
    <m/>
    <m/>
    <m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03"/>
    <s v="0122"/>
    <x v="46"/>
    <s v="003"/>
    <s v="Brasil \ SP \ Agudos"/>
    <s v="Centro"/>
    <s v="CZ1"/>
    <n v="2"/>
    <s v="Reforma"/>
    <s v="104-Crescimento"/>
    <d v="2020-05-26T00:00:00"/>
    <n v="35.5"/>
    <s v="Parceria rural (Turvinho)"/>
    <m/>
    <m/>
    <m/>
    <m/>
    <m/>
    <m/>
    <m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04"/>
    <s v="0122"/>
    <x v="46"/>
    <s v="004"/>
    <s v="Brasil \ SP \ Agudos"/>
    <s v="Centro"/>
    <s v="CZ1"/>
    <n v="2"/>
    <s v="Reforma"/>
    <s v="104-Crescimento"/>
    <d v="2020-05-14T00:00:00"/>
    <n v="36.68"/>
    <s v="Parceria rural (Turvinho)"/>
    <m/>
    <m/>
    <m/>
    <m/>
    <m/>
    <m/>
    <m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05"/>
    <s v="0122"/>
    <x v="46"/>
    <s v="005"/>
    <s v="Brasil \ SP \ Agudos"/>
    <s v="Centro"/>
    <s v="CZ2"/>
    <n v="2"/>
    <s v="Reforma"/>
    <s v="104-Crescimento"/>
    <d v="2020-05-15T00:00:00"/>
    <n v="33.39"/>
    <s v="Parceria rural (Turvinho)"/>
    <m/>
    <m/>
    <m/>
    <m/>
    <m/>
    <m/>
    <m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17"/>
    <s v="0122"/>
    <x v="46"/>
    <s v="017"/>
    <s v="Brasil \ SP \ Agudos"/>
    <s v="Centro"/>
    <s v="CZ1"/>
    <n v="2"/>
    <s v="Reforma"/>
    <s v="104-Crescimento"/>
    <d v="2020-05-19T00:00:00"/>
    <n v="21.89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18"/>
    <s v="0122"/>
    <x v="46"/>
    <s v="018"/>
    <s v="Brasil \ SP \ Agudos"/>
    <s v="Centro"/>
    <s v="CZ1"/>
    <n v="2"/>
    <s v="Reforma"/>
    <s v="104-Crescimento"/>
    <d v="2020-05-19T00:00:00"/>
    <n v="6.29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19"/>
    <s v="0122"/>
    <x v="46"/>
    <s v="019"/>
    <s v="Brasil \ SP \ Agudos"/>
    <s v="Centro"/>
    <s v="CZ1"/>
    <n v="2"/>
    <s v="Reforma"/>
    <s v="104-Crescimento"/>
    <d v="2020-05-16T00:00:00"/>
    <n v="2.29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20"/>
    <s v="0122"/>
    <x v="46"/>
    <s v="020"/>
    <s v="Brasil \ SP \ Agudos"/>
    <s v="Centro"/>
    <s v="CZ2"/>
    <n v="2"/>
    <s v="Reforma"/>
    <s v="104-Crescimento"/>
    <d v="2020-05-18T00:00:00"/>
    <n v="5.86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21"/>
    <s v="0122"/>
    <x v="46"/>
    <s v="021"/>
    <s v="Brasil \ SP \ Agudos"/>
    <s v="Centro"/>
    <s v="CZ2"/>
    <n v="2"/>
    <s v="Reforma"/>
    <s v="104-Crescimento"/>
    <d v="2020-05-12T00:00:00"/>
    <n v="18.940000000000001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122022"/>
    <s v="0122"/>
    <x v="46"/>
    <s v="022"/>
    <s v="Brasil \ SP \ Agudos"/>
    <s v="Centro"/>
    <s v="CZ1"/>
    <n v="2"/>
    <s v="Reforma"/>
    <s v="104-Crescimento"/>
    <d v="2020-05-20T00:00:00"/>
    <n v="26.84"/>
    <s v="Parceria rural (Turvinho)"/>
    <m/>
    <m/>
    <m/>
    <m/>
    <m/>
    <m/>
    <m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s v="SOLLUM"/>
    <d v="2025-04-01T00:00:00"/>
    <x v="2"/>
    <m/>
    <x v="0"/>
    <m/>
    <m/>
  </r>
  <r>
    <s v="0057017"/>
    <s v="0057"/>
    <x v="25"/>
    <s v="017"/>
    <s v="Brasil \ SP \ Agudos"/>
    <s v="Centro"/>
    <s v="CZ2"/>
    <n v="1"/>
    <s v="Rebrota"/>
    <s v="104-Crescimento"/>
    <d v="2009-09-28T00:00:00"/>
    <n v="38.159999999999997"/>
    <s v="Parceria rural (arr. Turvinho)"/>
    <m/>
    <m/>
    <m/>
    <m/>
    <m/>
    <m/>
    <m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57018"/>
    <s v="0057"/>
    <x v="25"/>
    <s v="018"/>
    <s v="Brasil \ SP \ Agudos"/>
    <s v="Centro"/>
    <s v="CZ2"/>
    <n v="1"/>
    <s v="Rebrota"/>
    <s v="104-Crescimento"/>
    <d v="2009-09-27T00:00:00"/>
    <n v="36.31"/>
    <s v="Parceria rural (arr. Turvinho)"/>
    <m/>
    <m/>
    <m/>
    <m/>
    <m/>
    <m/>
    <m/>
    <m/>
    <m/>
    <d v="2026-02-01T00:00:00"/>
    <d v="2026-01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57019"/>
    <s v="0057"/>
    <x v="25"/>
    <s v="019"/>
    <s v="Brasil \ SP \ Agudos"/>
    <s v="Centro"/>
    <s v="CZ2"/>
    <n v="2"/>
    <s v="Reforma"/>
    <s v="104-Crescimento"/>
    <d v="2009-11-18T00:00:00"/>
    <n v="17.059999999999999"/>
    <s v="Parceria rural (arr. Turvinho)"/>
    <m/>
    <m/>
    <m/>
    <m/>
    <m/>
    <m/>
    <m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57034"/>
    <s v="0057"/>
    <x v="25"/>
    <s v="034"/>
    <s v="Brasil \ SP \ Agudos"/>
    <s v="Centro"/>
    <s v="CZ2"/>
    <n v="3"/>
    <s v="Reforma"/>
    <s v="104-Crescimento"/>
    <d v="2021-01-01T00:00:00"/>
    <n v="9.14"/>
    <s v="Parceria rural (arr. Turvinho)"/>
    <m/>
    <m/>
    <m/>
    <m/>
    <m/>
    <m/>
    <m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57036"/>
    <s v="0057"/>
    <x v="25"/>
    <s v="036"/>
    <s v="Brasil \ SP \ Agudos"/>
    <s v="Centro"/>
    <s v="CZ2"/>
    <n v="2"/>
    <s v="Reforma"/>
    <s v="104-Crescimento"/>
    <d v="2020-07-02T00:00:00"/>
    <n v="8.0500000000000007"/>
    <s v="Parceria rural (arr. Turvinho)"/>
    <m/>
    <m/>
    <m/>
    <m/>
    <m/>
    <m/>
    <m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126004"/>
    <s v="0126"/>
    <x v="47"/>
    <s v="004"/>
    <s v="Brasil \ SP \ Avaí"/>
    <s v="Norte"/>
    <s v="CZ3"/>
    <n v="2"/>
    <s v="Reforma"/>
    <s v="104-Crescimento"/>
    <d v="2023-03-02T00:00:00"/>
    <n v="22.63"/>
    <s v="Parceria rural"/>
    <m/>
    <s v="Rehab DO"/>
    <s v="Rehab"/>
    <m/>
    <m/>
    <m/>
    <m/>
    <m/>
    <m/>
    <d v="2023-01-10T00:00:00"/>
    <m/>
    <m/>
    <d v="2023-01-10T00:00:00"/>
    <d v="2022-12-24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s v="GN"/>
    <d v="2025-07-01T00:00:00"/>
    <x v="0"/>
    <m/>
    <x v="8"/>
    <m/>
    <m/>
  </r>
  <r>
    <s v="0126005"/>
    <s v="0126"/>
    <x v="47"/>
    <s v="005"/>
    <s v="Brasil \ SP \ Avaí"/>
    <s v="Norte"/>
    <s v="CZ3"/>
    <n v="2"/>
    <s v="Reforma"/>
    <s v="104-Crescimento"/>
    <d v="2023-03-08T00:00:00"/>
    <n v="28.48"/>
    <s v="Parceria rural"/>
    <m/>
    <s v="Rehab DO"/>
    <s v="Rehab"/>
    <m/>
    <m/>
    <m/>
    <m/>
    <m/>
    <m/>
    <d v="2023-01-09T00:00:00"/>
    <m/>
    <m/>
    <d v="2023-01-09T00:00:00"/>
    <d v="2022-12-22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s v="GN"/>
    <d v="2025-07-01T00:00:00"/>
    <x v="0"/>
    <m/>
    <x v="8"/>
    <m/>
    <m/>
  </r>
  <r>
    <s v="0126006"/>
    <s v="0126"/>
    <x v="47"/>
    <s v="006"/>
    <s v="Brasil \ SP \ Avaí"/>
    <s v="Norte"/>
    <s v="CZ3"/>
    <n v="2"/>
    <s v="Reforma"/>
    <s v="104-Crescimento"/>
    <d v="2023-03-01T00:00:00"/>
    <n v="16.34"/>
    <s v="Parceria rural"/>
    <m/>
    <s v="Rehab DO"/>
    <s v="Rehab"/>
    <m/>
    <m/>
    <m/>
    <m/>
    <m/>
    <m/>
    <d v="2023-01-07T00:00:00"/>
    <m/>
    <m/>
    <d v="2023-01-07T00:00:00"/>
    <d v="2022-12-21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s v="GN"/>
    <d v="2025-07-01T00:00:00"/>
    <x v="0"/>
    <m/>
    <x v="8"/>
    <m/>
    <m/>
  </r>
  <r>
    <s v="0126007"/>
    <s v="0126"/>
    <x v="47"/>
    <s v="007"/>
    <s v="Brasil \ SP \ Avaí"/>
    <s v="Norte"/>
    <s v="CZ3"/>
    <n v="2"/>
    <s v="Reforma"/>
    <s v="104-Crescimento"/>
    <d v="2023-03-31T00:00:00"/>
    <n v="4.1100000000000003"/>
    <s v="Parceria rural"/>
    <m/>
    <s v="Rehab DO"/>
    <s v="Rehab"/>
    <m/>
    <m/>
    <m/>
    <m/>
    <m/>
    <m/>
    <d v="2023-02-09T00:00:00"/>
    <m/>
    <m/>
    <d v="2023-02-09T00:00:00"/>
    <d v="2023-01-14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s v="GN"/>
    <d v="2025-07-01T00:00:00"/>
    <x v="0"/>
    <m/>
    <x v="8"/>
    <m/>
    <m/>
  </r>
  <r>
    <s v="0126014"/>
    <s v="0126"/>
    <x v="47"/>
    <s v="014"/>
    <s v="Brasil \ SP \ Avaí"/>
    <s v="Norte"/>
    <s v="CZ3"/>
    <n v="2"/>
    <s v="Reforma"/>
    <s v="104-Crescimento"/>
    <d v="2023-03-24T00:00:00"/>
    <n v="32.69"/>
    <s v="Parceria rural"/>
    <m/>
    <s v="Rehab DO"/>
    <s v="Rehab"/>
    <m/>
    <m/>
    <m/>
    <m/>
    <m/>
    <m/>
    <d v="2023-01-30T00:00:00"/>
    <m/>
    <m/>
    <d v="2023-01-30T00:00:00"/>
    <d v="2023-01-08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s v="GN"/>
    <d v="2025-07-01T00:00:00"/>
    <x v="0"/>
    <m/>
    <x v="8"/>
    <m/>
    <m/>
  </r>
  <r>
    <s v="0128005"/>
    <s v="0128"/>
    <x v="48"/>
    <s v="005"/>
    <s v="Brasil \ SP \ Paulistânia"/>
    <s v="Centro"/>
    <s v="CZ2"/>
    <n v="3"/>
    <s v="Reforma"/>
    <s v="102-Aguardando Plantio"/>
    <m/>
    <n v="12.3"/>
    <s v="Parceria rural (Turvinho)"/>
    <m/>
    <m/>
    <m/>
    <m/>
    <m/>
    <m/>
    <m/>
    <s v="NÃO"/>
    <s v="RAF"/>
    <d v="2021-10-27T00:00:00"/>
    <m/>
    <m/>
    <d v="2021-10-27T00:00:00"/>
    <d v="2021-10-26T00:00:00"/>
    <s v="Centro"/>
    <s v="Centro"/>
    <s v="BRACELL"/>
    <s v="GERAÇÃO"/>
    <s v="JFI DUARTINA"/>
    <s v="SOLLUM"/>
    <n v="23.228366000000001"/>
    <n v="27.312873"/>
    <n v="30.530570999999998"/>
    <n v="67.421035000000003"/>
    <s v="Liberação de áreas"/>
    <x v="0"/>
    <s v="SOLLUM"/>
    <d v="2025-02-01T00:00:00"/>
    <x v="1"/>
    <m/>
    <x v="0"/>
    <m/>
    <m/>
  </r>
  <r>
    <s v="0129005"/>
    <s v="0129"/>
    <x v="49"/>
    <s v="005"/>
    <s v="Brasil \ SP \ Avaí"/>
    <s v="Norte"/>
    <s v="CZ3"/>
    <n v="4"/>
    <s v="Reforma"/>
    <s v="104-Crescimento"/>
    <d v="2024-11-21T00:00:00"/>
    <n v="31.3"/>
    <s v="Parceria rural"/>
    <m/>
    <s v="Rehab Silv"/>
    <s v="Rehab"/>
    <m/>
    <m/>
    <m/>
    <m/>
    <m/>
    <m/>
    <d v="2024-03-17T16:48:08"/>
    <m/>
    <d v="2024-01-01T00:00:00"/>
    <d v="2024-03-17T00:00:00"/>
    <d v="2024-01-25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s v="GN"/>
    <d v="2025-07-01T00:00:00"/>
    <x v="0"/>
    <m/>
    <x v="8"/>
    <m/>
    <m/>
  </r>
  <r>
    <s v="0129008"/>
    <s v="0129"/>
    <x v="49"/>
    <s v="008"/>
    <s v="Brasil \ SP \ Avaí"/>
    <s v="Norte"/>
    <s v="CZ3"/>
    <n v="4"/>
    <s v="Reforma"/>
    <s v="104-Crescimento"/>
    <d v="2024-11-23T00:00:00"/>
    <n v="20.98"/>
    <s v="Parceria rural"/>
    <m/>
    <s v="Rehab Silv"/>
    <s v="Rehab"/>
    <m/>
    <m/>
    <m/>
    <m/>
    <m/>
    <m/>
    <d v="2024-03-17T13:39:13"/>
    <m/>
    <d v="2024-01-01T00:00:00"/>
    <d v="2024-03-16T00:00:00"/>
    <d v="2024-01-25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s v="GN"/>
    <d v="2025-07-01T00:00:00"/>
    <x v="0"/>
    <m/>
    <x v="8"/>
    <m/>
    <m/>
  </r>
  <r>
    <s v="0129012"/>
    <s v="0129"/>
    <x v="49"/>
    <s v="012"/>
    <s v="Brasil \ SP \ Avaí"/>
    <s v="Norte"/>
    <s v="CZ3"/>
    <n v="4"/>
    <s v="Reforma"/>
    <s v="104-Crescimento"/>
    <d v="2024-11-25T00:00:00"/>
    <n v="16.91"/>
    <s v="Parceria rural"/>
    <m/>
    <s v="Rehab Silv"/>
    <s v="Rehab"/>
    <m/>
    <m/>
    <m/>
    <m/>
    <m/>
    <m/>
    <d v="2024-03-16T11:54:32"/>
    <m/>
    <d v="2024-01-01T00:00:00"/>
    <d v="2024-03-15T00:00:00"/>
    <d v="2024-01-27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s v="GN"/>
    <d v="2025-07-01T00:00:00"/>
    <x v="0"/>
    <m/>
    <x v="8"/>
    <m/>
    <m/>
  </r>
  <r>
    <s v="0130001"/>
    <s v="0130"/>
    <x v="50"/>
    <s v="001"/>
    <s v="Brasil \ SP \ Reginópolis"/>
    <s v="Norte"/>
    <s v="CZ3"/>
    <n v="2"/>
    <s v="Reforma"/>
    <s v="102-Aguardando Plantio"/>
    <m/>
    <n v="9.64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1T00:00:00"/>
    <d v="2024-10-06T00:00:00"/>
    <s v="Norte"/>
    <s v="Norte"/>
    <s v="EMFLORA"/>
    <s v="GERAÇÃO"/>
    <s v="JFI DUARTINA"/>
    <s v="BRACELL"/>
    <n v="40.673456999999999"/>
    <n v="63.816772"/>
    <n v="65.576639999999998"/>
    <n v="66.819334999999995"/>
    <s v="rebaixamento"/>
    <x v="1"/>
    <s v="BRACELL 01"/>
    <d v="2025-02-01T00:00:00"/>
    <x v="1"/>
    <m/>
    <x v="2"/>
    <m/>
    <m/>
  </r>
  <r>
    <s v="0130002"/>
    <s v="0130"/>
    <x v="50"/>
    <s v="002"/>
    <s v="Brasil \ SP \ Reginópolis"/>
    <s v="Norte"/>
    <s v="CZ3"/>
    <n v="3"/>
    <s v="Reforma"/>
    <s v="102-Aguardando Plantio"/>
    <m/>
    <n v="24.34"/>
    <s v="Parceria rural"/>
    <m/>
    <m/>
    <m/>
    <m/>
    <s v="Não Obrigatório"/>
    <s v="Não Obrigatório"/>
    <s v="Não Obrigatório"/>
    <m/>
    <m/>
    <d v="2024-11-01T00:00:00"/>
    <d v="2024-11-01T00:00:00"/>
    <d v="2024-10-01T00:00:00"/>
    <d v="2024-11-02T00:00:00"/>
    <d v="2024-10-09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130003"/>
    <s v="0130"/>
    <x v="50"/>
    <s v="003"/>
    <s v="Brasil \ SP \ Reginópolis"/>
    <s v="Norte"/>
    <s v="CZ3"/>
    <n v="3"/>
    <s v="Reforma"/>
    <s v="102-Aguardando Plantio"/>
    <m/>
    <n v="28.1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3T00:00:00"/>
    <d v="2024-10-08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130004"/>
    <s v="0130"/>
    <x v="50"/>
    <s v="004"/>
    <s v="Brasil \ SP \ Reginópolis"/>
    <s v="Norte"/>
    <s v="CZ3"/>
    <n v="4"/>
    <s v="Reforma"/>
    <s v="102-Aguardando Plantio"/>
    <m/>
    <n v="27.0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3T00:00:00"/>
    <d v="2024-10-11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130005"/>
    <s v="0130"/>
    <x v="50"/>
    <s v="005"/>
    <s v="Brasil \ SP \ Reginópolis"/>
    <s v="Norte"/>
    <s v="CZ3"/>
    <n v="2"/>
    <s v="Reforma"/>
    <s v="102-Aguardando Plantio"/>
    <m/>
    <n v="10.19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2T00:00:00"/>
    <d v="2024-10-03T00:00:00"/>
    <s v="Norte"/>
    <s v="Norte"/>
    <s v="EMFLORA"/>
    <s v="GERAÇÃO"/>
    <s v="JFI DUARTINA"/>
    <s v="BRACELL"/>
    <n v="40.673456999999999"/>
    <n v="63.816772"/>
    <n v="65.576639999999998"/>
    <n v="66.819334999999995"/>
    <s v="rebaixamento"/>
    <x v="1"/>
    <s v="BRACELL 01"/>
    <d v="2025-02-01T00:00:00"/>
    <x v="1"/>
    <m/>
    <x v="2"/>
    <m/>
    <m/>
  </r>
  <r>
    <s v="0130006"/>
    <s v="0130"/>
    <x v="50"/>
    <s v="006"/>
    <s v="Brasil \ SP \ Reginópolis"/>
    <s v="Norte"/>
    <s v="CZ3"/>
    <n v="3"/>
    <s v="Reforma"/>
    <s v="102-Aguardando Plantio"/>
    <m/>
    <n v="9.6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3T00:00:00"/>
    <d v="2024-10-02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130007"/>
    <s v="0130"/>
    <x v="50"/>
    <s v="007"/>
    <s v="Brasil \ SP \ Reginópolis"/>
    <s v="Norte"/>
    <s v="CZ3"/>
    <n v="3"/>
    <s v="Reforma"/>
    <s v="102-Aguardando Plantio"/>
    <m/>
    <n v="18.39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4T00:00:00"/>
    <d v="2024-10-05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130008"/>
    <s v="0130"/>
    <x v="50"/>
    <s v="008"/>
    <s v="Brasil \ SP \ Reginópolis"/>
    <s v="Norte"/>
    <s v="CZ3"/>
    <n v="3"/>
    <s v="Reforma"/>
    <s v="102-Aguardando Plantio"/>
    <m/>
    <n v="33.619999999999997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7T00:00:00"/>
    <d v="2024-10-10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s v="BRACELL 01"/>
    <d v="2025-02-01T00:00:00"/>
    <x v="1"/>
    <m/>
    <x v="2"/>
    <m/>
    <m/>
  </r>
  <r>
    <s v="0057037"/>
    <s v="0057"/>
    <x v="25"/>
    <s v="037"/>
    <s v="Brasil \ SP \ Agudos"/>
    <s v="Centro"/>
    <s v="CZ2"/>
    <n v="4"/>
    <s v="Reforma"/>
    <s v="104-Crescimento"/>
    <d v="2021-01-08T00:00:00"/>
    <n v="12.56"/>
    <s v="Parceria rural (arr. Turvinho)"/>
    <m/>
    <m/>
    <m/>
    <m/>
    <m/>
    <m/>
    <m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057041"/>
    <s v="0057"/>
    <x v="25"/>
    <s v="041"/>
    <s v="Brasil \ SP \ Agudos"/>
    <s v="Centro"/>
    <s v="CZ2"/>
    <n v="2"/>
    <s v="Reforma"/>
    <s v="104-Crescimento"/>
    <d v="2020-08-21T00:00:00"/>
    <n v="19.11"/>
    <s v="Parceria rural (arr. Turvinho)"/>
    <m/>
    <m/>
    <m/>
    <m/>
    <m/>
    <m/>
    <m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133001"/>
    <s v="0133"/>
    <x v="51"/>
    <s v="001"/>
    <s v="Brasil \ SP \ Piratininga"/>
    <s v="Noroeste"/>
    <s v="CZ2"/>
    <n v="2"/>
    <s v="Reforma"/>
    <s v="104-Crescimento"/>
    <d v="2020-05-28T00:00:00"/>
    <n v="10.11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2"/>
    <s v="0133"/>
    <x v="51"/>
    <s v="002"/>
    <s v="Brasil \ SP \ Piratininga"/>
    <s v="Noroeste"/>
    <s v="CZ2"/>
    <n v="2"/>
    <s v="Reforma"/>
    <s v="104-Crescimento"/>
    <d v="2020-05-28T00:00:00"/>
    <n v="26.27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4"/>
    <s v="0133"/>
    <x v="51"/>
    <s v="004"/>
    <s v="Brasil \ SP \ Piratininga"/>
    <s v="Noroeste"/>
    <s v="CZ2"/>
    <n v="2"/>
    <s v="Reforma"/>
    <s v="104-Crescimento"/>
    <d v="2020-05-28T00:00:00"/>
    <n v="19.32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5"/>
    <s v="0133"/>
    <x v="51"/>
    <s v="005"/>
    <s v="Brasil \ SP \ Piratininga"/>
    <s v="Noroeste"/>
    <s v="CZ2"/>
    <n v="2"/>
    <s v="Reforma"/>
    <s v="104-Crescimento"/>
    <d v="2020-06-04T00:00:00"/>
    <n v="11.51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6"/>
    <s v="0133"/>
    <x v="51"/>
    <s v="006"/>
    <s v="Brasil \ SP \ Piratininga"/>
    <s v="Noroeste"/>
    <s v="CZ2"/>
    <n v="2"/>
    <s v="Reforma"/>
    <s v="104-Crescimento"/>
    <d v="2020-06-03T00:00:00"/>
    <n v="13.01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7"/>
    <s v="0133"/>
    <x v="51"/>
    <s v="007"/>
    <s v="Brasil \ SP \ Piratininga"/>
    <s v="Noroeste"/>
    <s v="CZ2"/>
    <n v="2"/>
    <s v="Reforma"/>
    <s v="104-Crescimento"/>
    <d v="2020-06-03T00:00:00"/>
    <n v="11.87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008"/>
    <s v="0133"/>
    <x v="51"/>
    <s v="008"/>
    <s v="Brasil \ SP \ Piratininga"/>
    <s v="Noroeste"/>
    <s v="CZ2"/>
    <n v="2"/>
    <s v="Reforma"/>
    <s v="104-Crescimento"/>
    <d v="2020-06-04T00:00:00"/>
    <n v="14.95"/>
    <s v="Parceria rural"/>
    <m/>
    <m/>
    <m/>
    <m/>
    <m/>
    <m/>
    <m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s v="BRACELL 01"/>
    <d v="2025-05-01T00:00:00"/>
    <x v="5"/>
    <m/>
    <x v="2"/>
    <m/>
    <m/>
  </r>
  <r>
    <s v="0133100"/>
    <s v="0133"/>
    <x v="51"/>
    <s v="100"/>
    <s v="Brasil \ SP \ Piratininga"/>
    <s v="Noroeste"/>
    <s v="CZ2"/>
    <n v="2"/>
    <s v="Reforma"/>
    <s v="102-Aguardando Plantio"/>
    <m/>
    <n v="1.22"/>
    <s v="Parceria rural"/>
    <m/>
    <m/>
    <m/>
    <m/>
    <m/>
    <m/>
    <m/>
    <m/>
    <m/>
    <m/>
    <m/>
    <m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m/>
    <x v="2"/>
    <s v="BRACELL 01"/>
    <d v="2025-05-01T00:00:00"/>
    <x v="5"/>
    <m/>
    <x v="2"/>
    <m/>
    <m/>
  </r>
  <r>
    <s v="0135001"/>
    <s v="0135"/>
    <x v="52"/>
    <s v="001"/>
    <s v="Brasil \ SP \ Bauru"/>
    <s v="Norte"/>
    <s v="CZ3"/>
    <n v="3"/>
    <s v="Reforma"/>
    <s v="104-Crescimento"/>
    <d v="2020-06-26T00:00:00"/>
    <n v="34.17"/>
    <s v="Parceria rural"/>
    <m/>
    <m/>
    <m/>
    <m/>
    <m/>
    <m/>
    <m/>
    <m/>
    <m/>
    <d v="2025-11-01T00:00:00"/>
    <d v="2025-06-01T00:00:00"/>
    <d v="2025-03-01T00:00:00"/>
    <m/>
    <m/>
    <s v="Norte"/>
    <s v="Norte"/>
    <s v="BRACELL"/>
    <s v="EMFLORA"/>
    <s v="GERAÇÃO"/>
    <s v="SOLLUM"/>
    <n v="43.092312"/>
    <n v="58.820061000000003"/>
    <n v="66.009448000000006"/>
    <n v="66.099047999999996"/>
    <s v="pac"/>
    <x v="1"/>
    <m/>
    <m/>
    <x v="0"/>
    <m/>
    <x v="1"/>
    <m/>
    <m/>
  </r>
  <r>
    <s v="0135002"/>
    <s v="0135"/>
    <x v="52"/>
    <s v="002"/>
    <s v="Brasil \ SP \ Bauru"/>
    <s v="Norte"/>
    <s v="CZ3"/>
    <n v="2"/>
    <s v="Reforma"/>
    <s v="104-Crescimento"/>
    <d v="2020-06-26T00:00:00"/>
    <n v="33.590000000000003"/>
    <s v="Parceria rural"/>
    <m/>
    <m/>
    <m/>
    <m/>
    <m/>
    <m/>
    <m/>
    <m/>
    <s v="RAF"/>
    <d v="2025-11-01T00:00:00"/>
    <d v="2025-06-01T00:00:00"/>
    <d v="2025-03-01T00:00:00"/>
    <m/>
    <m/>
    <s v="Norte"/>
    <s v="Norte"/>
    <s v="BRACELL"/>
    <s v="EMFLORA"/>
    <s v="GERAÇÃO"/>
    <s v="SOLLUM"/>
    <n v="43.092312"/>
    <n v="58.820061000000003"/>
    <n v="66.009448000000006"/>
    <n v="66.099047999999996"/>
    <s v="pac"/>
    <x v="1"/>
    <m/>
    <m/>
    <x v="0"/>
    <m/>
    <x v="1"/>
    <m/>
    <m/>
  </r>
  <r>
    <s v="0137001"/>
    <s v="0137"/>
    <x v="53"/>
    <s v="001"/>
    <s v="Brasil \ SP \ Bauru"/>
    <s v="Norte"/>
    <s v="CZ3"/>
    <n v="3"/>
    <s v="Reforma"/>
    <s v="102-Aguardando Plantio"/>
    <m/>
    <n v="21.8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7T00:00:00"/>
    <d v="2024-11-0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2"/>
    <s v="0137"/>
    <x v="53"/>
    <s v="002"/>
    <s v="Brasil \ SP \ Bauru"/>
    <s v="Norte"/>
    <s v="CZ3"/>
    <n v="3"/>
    <s v="Reforma"/>
    <s v="102-Aguardando Plantio"/>
    <m/>
    <n v="14.92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9T00:00:00"/>
    <m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3"/>
    <s v="0137"/>
    <x v="53"/>
    <s v="003"/>
    <s v="Brasil \ SP \ Bauru"/>
    <s v="Norte"/>
    <s v="CZ3"/>
    <n v="3"/>
    <s v="Reforma"/>
    <s v="102-Aguardando Plantio"/>
    <m/>
    <n v="17.23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7T00:00:00"/>
    <d v="2024-11-04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4"/>
    <s v="0137"/>
    <x v="53"/>
    <s v="004"/>
    <s v="Brasil \ SP \ Bauru"/>
    <s v="Norte"/>
    <s v="CZ3"/>
    <n v="3"/>
    <s v="Reforma"/>
    <s v="102-Aguardando Plantio"/>
    <m/>
    <n v="24.0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9T00:00:00"/>
    <d v="2024-11-10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5"/>
    <s v="0137"/>
    <x v="53"/>
    <s v="005"/>
    <s v="Brasil \ SP \ Bauru"/>
    <s v="Norte"/>
    <s v="CZ3"/>
    <n v="3"/>
    <s v="Reforma"/>
    <s v="102-Aguardando Plantio"/>
    <m/>
    <n v="34.97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6T00:00:00"/>
    <d v="2024-11-04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6"/>
    <s v="0137"/>
    <x v="53"/>
    <s v="006"/>
    <s v="Brasil \ SP \ Bauru"/>
    <s v="Norte"/>
    <s v="CZ3"/>
    <n v="3"/>
    <s v="Reforma"/>
    <s v="102-Aguardando Plantio"/>
    <m/>
    <n v="6.77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5T00:00:00"/>
    <d v="2024-11-0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7"/>
    <s v="0137"/>
    <x v="53"/>
    <s v="007"/>
    <s v="Brasil \ SP \ Bauru"/>
    <s v="Norte"/>
    <s v="CZ3"/>
    <n v="3"/>
    <s v="Reforma"/>
    <s v="102-Aguardando Plantio"/>
    <m/>
    <n v="3.7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4T00:00:00"/>
    <d v="2024-11-06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8"/>
    <s v="0137"/>
    <x v="53"/>
    <s v="008"/>
    <s v="Brasil \ SP \ Bauru"/>
    <s v="Norte"/>
    <s v="CZ3"/>
    <n v="3"/>
    <s v="Reforma"/>
    <s v="102-Aguardando Plantio"/>
    <m/>
    <n v="13.05"/>
    <s v="Parceria rural"/>
    <m/>
    <m/>
    <m/>
    <m/>
    <s v="Obrigatório"/>
    <s v="Não Obrigatório"/>
    <s v="Não Obrigatório"/>
    <m/>
    <m/>
    <d v="2019-11-19T00:00:00"/>
    <m/>
    <d v="2025-06-01T00:00:00"/>
    <m/>
    <m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09"/>
    <s v="0137"/>
    <x v="53"/>
    <s v="009"/>
    <s v="Brasil \ SP \ Bauru"/>
    <s v="Norte"/>
    <s v="CZ3"/>
    <n v="3"/>
    <s v="Reforma"/>
    <s v="102-Aguardando Plantio"/>
    <m/>
    <n v="2.64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5T00:00:00"/>
    <d v="2024-11-05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10"/>
    <s v="0137"/>
    <x v="53"/>
    <s v="010"/>
    <s v="Brasil \ SP \ Bauru"/>
    <s v="Norte"/>
    <s v="CZ3"/>
    <n v="3"/>
    <s v="Reforma"/>
    <s v="102-Aguardando Plantio"/>
    <m/>
    <n v="22.9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5T00:00:00"/>
    <d v="2024-11-08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11"/>
    <s v="0137"/>
    <x v="53"/>
    <s v="011"/>
    <s v="Brasil \ SP \ Bauru"/>
    <s v="Norte"/>
    <s v="CZ3"/>
    <n v="3"/>
    <s v="Reforma"/>
    <s v="102-Aguardando Plantio"/>
    <m/>
    <n v="18.48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4T00:00:00"/>
    <d v="2024-11-08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12"/>
    <s v="0137"/>
    <x v="53"/>
    <s v="012"/>
    <s v="Brasil \ SP \ Bauru"/>
    <s v="Norte"/>
    <s v="CZ3"/>
    <n v="3"/>
    <s v="Reforma"/>
    <s v="102-Aguardando Plantio"/>
    <m/>
    <n v="10.57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5T00:00:00"/>
    <d v="2024-11-1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13"/>
    <s v="0137"/>
    <x v="53"/>
    <s v="013"/>
    <s v="Brasil \ SP \ Bauru"/>
    <s v="Norte"/>
    <s v="CZ3"/>
    <n v="3"/>
    <s v="Reforma"/>
    <s v="102-Aguardando Plantio"/>
    <m/>
    <n v="20.5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5T00:00:00"/>
    <d v="2024-11-12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7014"/>
    <s v="0137"/>
    <x v="53"/>
    <s v="014"/>
    <s v="Brasil \ SP \ Bauru"/>
    <s v="Norte"/>
    <s v="CZ3"/>
    <n v="3"/>
    <s v="Reforma"/>
    <s v="102-Aguardando Plantio"/>
    <m/>
    <n v="23.94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4T00:00:00"/>
    <d v="2024-11-13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s v="EMFLORA"/>
    <d v="2025-03-01T00:00:00"/>
    <x v="3"/>
    <m/>
    <x v="7"/>
    <m/>
    <m/>
  </r>
  <r>
    <s v="0138002"/>
    <s v="0138"/>
    <x v="54"/>
    <s v="002"/>
    <s v="Brasil \ SP \ Espírito Santo do Turvo"/>
    <s v="Noroeste"/>
    <s v="CZ1"/>
    <n v="2"/>
    <s v="Reforma"/>
    <s v="104-Crescimento"/>
    <d v="2020-06-16T00:00:00"/>
    <n v="18.71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38003"/>
    <s v="0138"/>
    <x v="54"/>
    <s v="003"/>
    <s v="Brasil \ SP \ Espírito Santo do Turvo"/>
    <s v="Noroeste"/>
    <s v="CZ1"/>
    <n v="2"/>
    <s v="Reforma"/>
    <s v="104-Crescimento"/>
    <d v="2020-06-16T00:00:00"/>
    <n v="7.35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38004"/>
    <s v="0138"/>
    <x v="54"/>
    <s v="004"/>
    <s v="Brasil \ SP \ Espírito Santo do Turvo"/>
    <s v="Noroeste"/>
    <s v="CZ1"/>
    <n v="2"/>
    <s v="Reforma"/>
    <s v="104-Crescimento"/>
    <d v="2020-06-16T00:00:00"/>
    <n v="8.15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38005"/>
    <s v="0138"/>
    <x v="54"/>
    <s v="005"/>
    <s v="Brasil \ SP \ Espírito Santo do Turvo"/>
    <s v="Noroeste"/>
    <s v="CZ1"/>
    <n v="2"/>
    <s v="Reforma"/>
    <s v="104-Crescimento"/>
    <d v="2020-06-16T00:00:00"/>
    <n v="9.93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38006"/>
    <s v="0138"/>
    <x v="54"/>
    <s v="006"/>
    <s v="Brasil \ SP \ Espírito Santo do Turvo"/>
    <s v="Noroeste"/>
    <s v="CZ1"/>
    <n v="2"/>
    <s v="Reforma"/>
    <s v="104-Crescimento"/>
    <d v="2020-06-15T00:00:00"/>
    <n v="8.51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38007"/>
    <s v="0138"/>
    <x v="54"/>
    <s v="007"/>
    <s v="Brasil \ SP \ Espírito Santo do Turvo"/>
    <s v="Noroeste"/>
    <s v="CZ1"/>
    <n v="2"/>
    <s v="Reforma"/>
    <s v="104-Crescimento"/>
    <d v="2020-06-15T00:00:00"/>
    <n v="19.12"/>
    <s v="Parceria rural"/>
    <m/>
    <m/>
    <m/>
    <m/>
    <m/>
    <m/>
    <m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m/>
    <m/>
    <x v="9"/>
    <m/>
    <x v="1"/>
    <m/>
    <m/>
  </r>
  <r>
    <s v="0140001"/>
    <s v="0140"/>
    <x v="55"/>
    <s v="001"/>
    <s v="Brasil \ SP \ Reginópolis"/>
    <s v="Norte"/>
    <s v="CZ3"/>
    <n v="2"/>
    <s v="Reforma"/>
    <s v="104-Crescimento"/>
    <d v="2021-12-15T00:00:00"/>
    <n v="16.54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02"/>
    <s v="0140"/>
    <x v="55"/>
    <s v="002"/>
    <s v="Brasil \ SP \ Reginópolis"/>
    <s v="Norte"/>
    <s v="CZ3"/>
    <n v="2"/>
    <s v="Reforma"/>
    <s v="104-Crescimento"/>
    <d v="2021-12-15T00:00:00"/>
    <n v="16.059999999999999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03"/>
    <s v="0140"/>
    <x v="55"/>
    <s v="003"/>
    <s v="Brasil \ SP \ Reginópolis"/>
    <s v="Norte"/>
    <s v="CZ3"/>
    <n v="3"/>
    <s v="Reforma"/>
    <s v="102-Aguardando Plantio"/>
    <m/>
    <n v="13.34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4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04"/>
    <s v="0140"/>
    <x v="55"/>
    <s v="004"/>
    <s v="Brasil \ SP \ Reginópolis"/>
    <s v="Norte"/>
    <s v="CZ3"/>
    <n v="3"/>
    <s v="Reforma"/>
    <s v="102-Aguardando Plantio"/>
    <m/>
    <n v="11.87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07"/>
    <s v="0140"/>
    <x v="55"/>
    <s v="007"/>
    <s v="Brasil \ SP \ Reginópolis"/>
    <s v="Norte"/>
    <s v="CZ3"/>
    <n v="3"/>
    <s v="Reforma"/>
    <s v="102-Aguardando Plantio"/>
    <m/>
    <n v="11.54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7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1"/>
    <s v="0140"/>
    <x v="55"/>
    <s v="011"/>
    <s v="Brasil \ SP \ Reginópolis"/>
    <s v="Norte"/>
    <s v="CZ3"/>
    <n v="3"/>
    <s v="Reforma"/>
    <s v="102-Aguardando Plantio"/>
    <m/>
    <n v="8.84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8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2"/>
    <s v="0140"/>
    <x v="55"/>
    <s v="012"/>
    <s v="Brasil \ SP \ Reginópolis"/>
    <s v="Norte"/>
    <s v="CZ3"/>
    <n v="3"/>
    <s v="Reforma"/>
    <s v="102-Aguardando Plantio"/>
    <m/>
    <n v="15.3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9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3"/>
    <s v="0140"/>
    <x v="55"/>
    <s v="013"/>
    <s v="Brasil \ SP \ Reginópolis"/>
    <s v="Norte"/>
    <s v="CZ3"/>
    <n v="3"/>
    <s v="Reforma"/>
    <s v="102-Aguardando Plantio"/>
    <m/>
    <n v="5.92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0T00:00:00"/>
    <d v="2024-10-2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4"/>
    <s v="0140"/>
    <x v="55"/>
    <s v="014"/>
    <s v="Brasil \ SP \ Reginópolis"/>
    <s v="Norte"/>
    <s v="CZ3"/>
    <n v="3"/>
    <s v="Reforma"/>
    <s v="102-Aguardando Plantio"/>
    <m/>
    <n v="15.37"/>
    <s v="Parceria rural"/>
    <m/>
    <m/>
    <m/>
    <m/>
    <s v="Obrigatório"/>
    <s v="Não Obrigatório"/>
    <s v="Não Obrigatório"/>
    <m/>
    <m/>
    <d v="2024-11-01T00:00:00"/>
    <d v="2024-11-01T00:00:00"/>
    <d v="2024-10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7"/>
    <s v="0140"/>
    <x v="55"/>
    <s v="017"/>
    <s v="Brasil \ SP \ Reginópolis"/>
    <s v="Norte"/>
    <s v="CZ3"/>
    <n v="3"/>
    <s v="Reforma"/>
    <s v="102-Aguardando Plantio"/>
    <m/>
    <n v="34.4"/>
    <s v="Parceria rural"/>
    <m/>
    <m/>
    <m/>
    <m/>
    <s v="Obrigatório"/>
    <s v="Não Obrigatório"/>
    <s v="Não Obrigatório"/>
    <m/>
    <m/>
    <d v="2024-11-01T00:00:00"/>
    <d v="2024-11-01T00:00:00"/>
    <d v="2024-1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18"/>
    <s v="0140"/>
    <x v="55"/>
    <s v="018"/>
    <s v="Brasil \ SP \ Reginópolis"/>
    <s v="Norte"/>
    <s v="CZ3"/>
    <n v="3"/>
    <s v="Reforma"/>
    <s v="102-Aguardando Plantio"/>
    <m/>
    <n v="12.61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d v="2024-10-27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20"/>
    <s v="0140"/>
    <x v="55"/>
    <s v="020"/>
    <s v="Brasil \ SP \ Reginópolis"/>
    <s v="Norte"/>
    <s v="CZ3"/>
    <n v="3"/>
    <s v="Reforma"/>
    <s v="102-Aguardando Plantio"/>
    <m/>
    <n v="40.31"/>
    <s v="Parceria rural"/>
    <m/>
    <m/>
    <m/>
    <m/>
    <s v="Obrigatório"/>
    <s v="Não Obrigatório"/>
    <s v="Não Obrigatório"/>
    <m/>
    <m/>
    <d v="2020-08-19T00:00:00"/>
    <m/>
    <m/>
    <d v="2020-05-14T00:00:00"/>
    <d v="2020-05-0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s v="EMFLORA"/>
    <d v="2025-02-01T00:00:00"/>
    <x v="1"/>
    <m/>
    <x v="7"/>
    <m/>
    <m/>
  </r>
  <r>
    <s v="0140021"/>
    <s v="0140"/>
    <x v="55"/>
    <s v="021"/>
    <s v="Brasil \ SP \ Reginópolis"/>
    <s v="Norte"/>
    <s v="CZ3"/>
    <n v="3"/>
    <s v="Reforma"/>
    <s v="104-Crescimento"/>
    <d v="2021-12-08T00:00:00"/>
    <n v="13.41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22"/>
    <s v="0140"/>
    <x v="55"/>
    <s v="022"/>
    <s v="Brasil \ SP \ Reginópolis"/>
    <s v="Norte"/>
    <s v="CZ3"/>
    <n v="3"/>
    <s v="Reforma"/>
    <s v="104-Crescimento"/>
    <d v="2021-12-13T00:00:00"/>
    <n v="15.36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25"/>
    <s v="0140"/>
    <x v="55"/>
    <s v="025"/>
    <s v="Brasil \ SP \ Reginópolis"/>
    <s v="Norte"/>
    <s v="CZ3"/>
    <n v="3"/>
    <s v="Reforma"/>
    <s v="104-Crescimento"/>
    <d v="2021-12-07T00:00:00"/>
    <n v="18.809999999999999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26"/>
    <s v="0140"/>
    <x v="55"/>
    <s v="026"/>
    <s v="Brasil \ SP \ Reginópolis"/>
    <s v="Norte"/>
    <s v="CZ3"/>
    <n v="3"/>
    <s v="Reforma"/>
    <s v="104-Crescimento"/>
    <d v="2021-12-15T00:00:00"/>
    <n v="10.06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29"/>
    <s v="0140"/>
    <x v="55"/>
    <s v="029"/>
    <s v="Brasil \ SP \ Reginópolis"/>
    <s v="Norte"/>
    <s v="CZ3"/>
    <n v="3"/>
    <s v="Reforma"/>
    <s v="104-Crescimento"/>
    <d v="2021-12-07T00:00:00"/>
    <n v="11.77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31"/>
    <s v="0140"/>
    <x v="55"/>
    <s v="031"/>
    <s v="Brasil \ SP \ Reginópolis"/>
    <s v="Norte"/>
    <s v="CZ3"/>
    <n v="3"/>
    <s v="Reforma"/>
    <s v="104-Crescimento"/>
    <d v="2021-12-13T00:00:00"/>
    <n v="16.940000000000001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34"/>
    <s v="0140"/>
    <x v="55"/>
    <s v="034"/>
    <s v="Brasil \ SP \ Reginópolis"/>
    <s v="Norte"/>
    <s v="CZ3"/>
    <n v="3"/>
    <s v="Reforma"/>
    <s v="104-Crescimento"/>
    <d v="2021-12-09T00:00:00"/>
    <n v="17.559999999999999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36"/>
    <s v="0140"/>
    <x v="55"/>
    <s v="036"/>
    <s v="Brasil \ SP \ Reginópolis"/>
    <s v="Norte"/>
    <s v="CZ3"/>
    <n v="3"/>
    <s v="Reforma"/>
    <s v="104-Crescimento"/>
    <d v="2021-12-09T00:00:00"/>
    <n v="12.22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38"/>
    <s v="0140"/>
    <x v="55"/>
    <s v="038"/>
    <s v="Brasil \ SP \ Reginópolis"/>
    <s v="Norte"/>
    <s v="CZ3"/>
    <n v="3"/>
    <s v="Reforma"/>
    <s v="104-Crescimento"/>
    <d v="2021-12-14T00:00:00"/>
    <n v="32.29"/>
    <s v="Parceria rural"/>
    <m/>
    <m/>
    <m/>
    <m/>
    <m/>
    <m/>
    <m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41"/>
    <s v="0140"/>
    <x v="55"/>
    <s v="041"/>
    <s v="Brasil \ SP \ Reginópolis"/>
    <s v="Norte"/>
    <s v="CZ3"/>
    <n v="3"/>
    <s v="Reforma"/>
    <s v="104-Crescimento"/>
    <d v="2021-12-20T00:00:00"/>
    <n v="20.149999999999999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7-01T00:00:00"/>
    <x v="0"/>
    <m/>
    <x v="7"/>
    <m/>
    <m/>
  </r>
  <r>
    <s v="0140044"/>
    <s v="0140"/>
    <x v="55"/>
    <s v="044"/>
    <s v="Brasil \ SP \ Reginópolis"/>
    <s v="Norte"/>
    <s v="CZ3"/>
    <n v="3"/>
    <s v="Reforma"/>
    <s v="104-Crescimento"/>
    <d v="2021-12-20T00:00:00"/>
    <n v="14.57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5-01T00:00:00"/>
    <x v="0"/>
    <m/>
    <x v="7"/>
    <m/>
    <m/>
  </r>
  <r>
    <s v="0140046"/>
    <s v="0140"/>
    <x v="55"/>
    <s v="046"/>
    <s v="Brasil \ SP \ Reginópolis"/>
    <s v="Norte"/>
    <s v="CZ3"/>
    <n v="3"/>
    <s v="Reforma"/>
    <s v="104-Crescimento"/>
    <d v="2021-12-20T00:00:00"/>
    <n v="12.46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5-01T00:00:00"/>
    <x v="0"/>
    <m/>
    <x v="7"/>
    <m/>
    <m/>
  </r>
  <r>
    <s v="0140050"/>
    <s v="0140"/>
    <x v="55"/>
    <s v="050"/>
    <s v="Brasil \ SP \ Reginópolis"/>
    <s v="Norte"/>
    <s v="CZ3"/>
    <n v="3"/>
    <s v="Reforma"/>
    <s v="104-Crescimento"/>
    <d v="2021-12-14T00:00:00"/>
    <n v="2.21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5-01T00:00:00"/>
    <x v="0"/>
    <m/>
    <x v="7"/>
    <m/>
    <m/>
  </r>
  <r>
    <s v="0140051"/>
    <s v="0140"/>
    <x v="55"/>
    <s v="051"/>
    <s v="Brasil \ SP \ Reginópolis"/>
    <s v="Norte"/>
    <s v="CZ3"/>
    <n v="3"/>
    <s v="Reforma"/>
    <s v="104-Crescimento"/>
    <d v="2021-12-14T00:00:00"/>
    <n v="10.55"/>
    <s v="Parceria rural"/>
    <m/>
    <m/>
    <m/>
    <m/>
    <m/>
    <m/>
    <m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m/>
    <d v="2025-05-01T00:00:00"/>
    <x v="0"/>
    <m/>
    <x v="7"/>
    <m/>
    <m/>
  </r>
  <r>
    <s v="0141001"/>
    <s v="0141"/>
    <x v="56"/>
    <s v="001"/>
    <s v="Brasil \ SP \ Borebi"/>
    <s v="Centro"/>
    <s v="CZ1"/>
    <n v="2"/>
    <s v="Reforma"/>
    <s v="104-Crescimento"/>
    <d v="2020-09-16T00:00:00"/>
    <n v="29.18"/>
    <s v="Parceria rural"/>
    <m/>
    <m/>
    <m/>
    <m/>
    <m/>
    <m/>
    <m/>
    <m/>
    <m/>
    <m/>
    <d v="2025-03-01T00:00:00"/>
    <d v="2025-03-01T00:00:00"/>
    <m/>
    <m/>
    <s v="Centro"/>
    <s v="Centro"/>
    <s v="SOLLUM"/>
    <s v="NILZA"/>
    <s v="BRACELL"/>
    <s v="GERAÇÃO"/>
    <n v="20.715616000000001"/>
    <n v="41.411445000000001"/>
    <n v="54.617457999999999"/>
    <n v="80.677673999999996"/>
    <s v="pac"/>
    <x v="0"/>
    <s v="NILZA"/>
    <m/>
    <x v="0"/>
    <m/>
    <x v="3"/>
    <m/>
    <m/>
  </r>
  <r>
    <s v="0142001"/>
    <s v="0142"/>
    <x v="57"/>
    <s v="001"/>
    <s v="Brasil \ SP \ Bauru"/>
    <s v="Norte"/>
    <s v="CZ3"/>
    <n v="3"/>
    <s v="Reforma"/>
    <s v="102-Aguardando Plantio"/>
    <m/>
    <n v="13.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4T00:00:00"/>
    <d v="2024-11-04T00:00:00"/>
    <s v="Norte"/>
    <s v="Norte"/>
    <s v="BRACELL"/>
    <s v="EMFLORA"/>
    <s v="GERAÇÃO"/>
    <s v="SOLLUM"/>
    <n v="48.742348"/>
    <n v="56.256796999999999"/>
    <n v="71.659482999999994"/>
    <n v="71.749082999999999"/>
    <s v="savannah"/>
    <x v="1"/>
    <s v="EMFLORA"/>
    <d v="2025-03-01T00:00:00"/>
    <x v="3"/>
    <m/>
    <x v="7"/>
    <m/>
    <m/>
  </r>
  <r>
    <s v="0142002"/>
    <s v="0142"/>
    <x v="57"/>
    <s v="002"/>
    <s v="Brasil \ SP \ Bauru"/>
    <s v="Norte"/>
    <s v="CZ3"/>
    <n v="3"/>
    <s v="Reforma"/>
    <s v="102-Aguardando Plantio"/>
    <m/>
    <n v="7.95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4T00:00:00"/>
    <d v="2024-11-04T00:00:00"/>
    <s v="Norte"/>
    <s v="Norte"/>
    <s v="BRACELL"/>
    <s v="EMFLORA"/>
    <s v="GERAÇÃO"/>
    <s v="SOLLUM"/>
    <n v="48.742348"/>
    <n v="56.256796999999999"/>
    <n v="71.659482999999994"/>
    <n v="71.749082999999999"/>
    <s v="savannah"/>
    <x v="1"/>
    <s v="EMFLORA"/>
    <d v="2025-03-01T00:00:00"/>
    <x v="3"/>
    <m/>
    <x v="7"/>
    <m/>
    <m/>
  </r>
  <r>
    <s v="0144011"/>
    <s v="0144"/>
    <x v="58"/>
    <s v="011"/>
    <s v="Brasil \ SP \ Bauru"/>
    <s v="Norte"/>
    <s v="CZ3"/>
    <n v="2"/>
    <s v="Reforma"/>
    <s v="104-Crescimento"/>
    <d v="2022-04-27T00:00:00"/>
    <n v="23.265000000000001"/>
    <s v="Parceria rural"/>
    <m/>
    <s v="Rehab DO"/>
    <s v="Rehab"/>
    <m/>
    <m/>
    <m/>
    <m/>
    <m/>
    <m/>
    <d v="2022-03-29T00:00:00"/>
    <m/>
    <m/>
    <d v="2022-03-29T00:00:00"/>
    <d v="2022-02-16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m/>
    <d v="2025-06-01T00:00:00"/>
    <x v="0"/>
    <m/>
    <x v="1"/>
    <m/>
    <m/>
  </r>
  <r>
    <s v="0144029"/>
    <s v="0144"/>
    <x v="58"/>
    <s v="029"/>
    <s v="Brasil \ SP \ Bauru"/>
    <s v="Norte"/>
    <s v="CZ3"/>
    <n v="2"/>
    <s v="Reforma"/>
    <s v="104-Crescimento"/>
    <d v="2023-01-25T00:00:00"/>
    <n v="24.95"/>
    <s v="Parceria rural"/>
    <m/>
    <s v="Rehab DO"/>
    <s v="Rehab"/>
    <m/>
    <m/>
    <m/>
    <m/>
    <m/>
    <m/>
    <d v="2022-12-01T00:00:00"/>
    <m/>
    <m/>
    <d v="2022-12-01T00:00:00"/>
    <d v="2022-11-15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m/>
    <d v="2025-06-01T00:00:00"/>
    <x v="0"/>
    <m/>
    <x v="1"/>
    <m/>
    <m/>
  </r>
  <r>
    <s v="0144031"/>
    <s v="0144"/>
    <x v="58"/>
    <s v="031"/>
    <s v="Brasil \ SP \ Bauru"/>
    <s v="Norte"/>
    <s v="CZ3"/>
    <n v="2"/>
    <s v="Reforma"/>
    <s v="104-Crescimento"/>
    <d v="2023-01-31T00:00:00"/>
    <n v="39.24"/>
    <s v="Parceria rural"/>
    <m/>
    <s v="Rehab DO"/>
    <s v="Rehab"/>
    <m/>
    <m/>
    <m/>
    <m/>
    <m/>
    <m/>
    <d v="2022-12-01T00:00:00"/>
    <m/>
    <m/>
    <d v="2022-12-01T00:00:00"/>
    <d v="2022-11-25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m/>
    <d v="2025-06-01T00:00:00"/>
    <x v="0"/>
    <m/>
    <x v="1"/>
    <m/>
    <m/>
  </r>
  <r>
    <s v="0057073"/>
    <s v="0057"/>
    <x v="25"/>
    <s v="073"/>
    <s v="Brasil \ SP \ Agudos"/>
    <s v="Centro"/>
    <s v="CZ2"/>
    <n v="4"/>
    <s v="Reforma"/>
    <s v="104-Crescimento"/>
    <d v="2021-01-08T00:00:00"/>
    <n v="7.33"/>
    <s v="Parceria rural (arr. Turvinho)"/>
    <m/>
    <m/>
    <m/>
    <m/>
    <m/>
    <m/>
    <m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s v="NILZA"/>
    <d v="2025-06-01T00:00:00"/>
    <x v="7"/>
    <m/>
    <x v="0"/>
    <m/>
    <m/>
  </r>
  <r>
    <s v="0156305"/>
    <s v="0156"/>
    <x v="59"/>
    <s v="305"/>
    <s v="Brasil \ SP \ Presidente Alves"/>
    <s v="Norte"/>
    <s v="CZ3"/>
    <n v="2"/>
    <s v="Reforma"/>
    <s v="116-Aguardando Plantio - Manual"/>
    <m/>
    <n v="2.85"/>
    <s v="Parceria rural"/>
    <m/>
    <m/>
    <m/>
    <m/>
    <m/>
    <m/>
    <m/>
    <m/>
    <m/>
    <d v="2022-01-26T00:00:00"/>
    <m/>
    <m/>
    <m/>
    <m/>
    <s v="Norte"/>
    <s v="Norte"/>
    <s v="EMFLORA"/>
    <s v="CARPELO"/>
    <s v="GERAÇÃO"/>
    <s v="JFI DUARTINA"/>
    <n v="19.033211999999999"/>
    <n v="46.900578000000003"/>
    <n v="51.513064999999997"/>
    <n v="53.272933999999999"/>
    <s v="Liberação de áreas"/>
    <x v="1"/>
    <s v="GERS"/>
    <d v="2025-07-01T00:00:00"/>
    <x v="6"/>
    <m/>
    <x v="9"/>
    <m/>
    <m/>
  </r>
  <r>
    <s v="0156350"/>
    <s v="0156"/>
    <x v="59"/>
    <s v="350"/>
    <s v="Brasil \ SP \ Presidente Alves"/>
    <s v="Norte"/>
    <s v="CZ3"/>
    <n v="2"/>
    <s v="Reforma"/>
    <s v="116-Aguardando Plantio - Manual"/>
    <m/>
    <n v="0.42"/>
    <s v="Parceria rural"/>
    <m/>
    <m/>
    <m/>
    <m/>
    <m/>
    <m/>
    <m/>
    <m/>
    <m/>
    <d v="2023-01-03T00:00:00"/>
    <m/>
    <m/>
    <m/>
    <m/>
    <s v="Norte"/>
    <s v="Norte"/>
    <s v="EMFLORA"/>
    <s v="CARPELO"/>
    <s v="GERAÇÃO"/>
    <s v="JFI DUARTINA"/>
    <n v="19.033211999999999"/>
    <n v="46.900578000000003"/>
    <n v="51.513064999999997"/>
    <n v="53.272933999999999"/>
    <s v="Liberação de áreas"/>
    <x v="1"/>
    <s v="GERS"/>
    <d v="2025-07-01T00:00:00"/>
    <x v="6"/>
    <m/>
    <x v="9"/>
    <m/>
    <m/>
  </r>
  <r>
    <s v="0157001"/>
    <s v="0157"/>
    <x v="60"/>
    <s v="001"/>
    <s v="Brasil \ SP \ Piratininga"/>
    <s v="Noroeste"/>
    <s v="CZ2"/>
    <n v="1"/>
    <s v="Implantação"/>
    <s v="104-Crescimento"/>
    <d v="2012-03-28T00:00:00"/>
    <n v="38.15"/>
    <s v="Parceria rural"/>
    <m/>
    <m/>
    <m/>
    <m/>
    <m/>
    <m/>
    <m/>
    <m/>
    <m/>
    <m/>
    <d v="2025-05-01T00:00:00"/>
    <d v="2025-0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02"/>
    <s v="0157"/>
    <x v="60"/>
    <s v="002"/>
    <s v="Brasil \ SP \ Piratininga"/>
    <s v="Noroeste"/>
    <s v="CZ2"/>
    <n v="1"/>
    <s v="Rebrota"/>
    <s v="104-Crescimento"/>
    <d v="2022-11-11T00:00:00"/>
    <n v="49.639387608500002"/>
    <s v="Parceria rural"/>
    <m/>
    <s v="Rehab DO"/>
    <s v="Rehab"/>
    <m/>
    <m/>
    <m/>
    <m/>
    <m/>
    <m/>
    <m/>
    <m/>
    <m/>
    <d v="2022-11-11T00:00:00"/>
    <d v="2022-11-08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s v="GERAÇÃO"/>
    <d v="2025-05-01T00:00:00"/>
    <x v="9"/>
    <m/>
    <x v="4"/>
    <m/>
    <m/>
  </r>
  <r>
    <s v="0157003"/>
    <s v="0157"/>
    <x v="60"/>
    <s v="003"/>
    <s v="Brasil \ SP \ Piratininga"/>
    <s v="Noroeste"/>
    <s v="CZ2"/>
    <n v="1"/>
    <s v="Implantação"/>
    <s v="104-Crescimento"/>
    <d v="2012-03-19T00:00:00"/>
    <n v="39.72"/>
    <s v="Parceria rural"/>
    <m/>
    <m/>
    <m/>
    <m/>
    <m/>
    <m/>
    <m/>
    <m/>
    <m/>
    <m/>
    <d v="2025-06-01T00:00:00"/>
    <d v="2025-02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6-01T00:00:00"/>
    <x v="9"/>
    <m/>
    <x v="4"/>
    <m/>
    <m/>
  </r>
  <r>
    <s v="0157004"/>
    <s v="0157"/>
    <x v="60"/>
    <s v="004"/>
    <s v="Brasil \ SP \ Piratininga"/>
    <s v="Noroeste"/>
    <s v="CZ2"/>
    <n v="1"/>
    <s v="Implantação"/>
    <s v="104-Crescimento"/>
    <d v="2012-03-17T00:00:00"/>
    <n v="19.21"/>
    <s v="Parceria rural"/>
    <m/>
    <m/>
    <m/>
    <m/>
    <m/>
    <m/>
    <m/>
    <m/>
    <m/>
    <m/>
    <d v="2025-07-01T00:00:00"/>
    <d v="2025-03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7-01T00:00:00"/>
    <x v="9"/>
    <m/>
    <x v="4"/>
    <m/>
    <m/>
  </r>
  <r>
    <s v="0157005"/>
    <s v="0157"/>
    <x v="60"/>
    <s v="005"/>
    <s v="Brasil \ SP \ Piratininga"/>
    <s v="Noroeste"/>
    <s v="CZ2"/>
    <n v="2"/>
    <s v="Reforma"/>
    <s v="102-Aguardando Plantio"/>
    <m/>
    <n v="25.12"/>
    <s v="Parceria rural"/>
    <m/>
    <m/>
    <m/>
    <m/>
    <m/>
    <m/>
    <m/>
    <m/>
    <m/>
    <m/>
    <d v="2024-11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06"/>
    <s v="0157"/>
    <x v="60"/>
    <s v="006"/>
    <s v="Brasil \ SP \ Piratininga"/>
    <s v="Noroeste"/>
    <s v="CZ2"/>
    <n v="1"/>
    <s v="Implantação"/>
    <s v="104-Crescimento"/>
    <d v="2012-03-22T00:00:00"/>
    <n v="34.89"/>
    <s v="Parceria rural"/>
    <m/>
    <m/>
    <m/>
    <m/>
    <m/>
    <m/>
    <m/>
    <m/>
    <m/>
    <m/>
    <d v="2025-07-01T00:00:00"/>
    <d v="2025-03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7-01T00:00:00"/>
    <x v="9"/>
    <m/>
    <x v="4"/>
    <m/>
    <m/>
  </r>
  <r>
    <s v="0157007"/>
    <s v="0157"/>
    <x v="60"/>
    <s v="007"/>
    <s v="Brasil \ SP \ Piratininga"/>
    <s v="Noroeste"/>
    <s v="CZ2"/>
    <n v="2"/>
    <s v="Reforma"/>
    <s v="102-Aguardando Plantio"/>
    <m/>
    <n v="15.73"/>
    <s v="Parceria rural"/>
    <m/>
    <m/>
    <m/>
    <m/>
    <m/>
    <m/>
    <m/>
    <s v="SIM"/>
    <m/>
    <m/>
    <m/>
    <d v="2024-08-01T00:00:00"/>
    <d v="2024-08-13T00:00:00"/>
    <m/>
    <s v="Noroeste"/>
    <s v="Noroeste"/>
    <s v="GERAÇÃO"/>
    <s v="JFI DUARTINA"/>
    <s v="BRACELL"/>
    <s v="CARPELO"/>
    <n v="17.108872999999999"/>
    <n v="20.326571000000001"/>
    <n v="21.132726000000002"/>
    <n v="60.517854"/>
    <s v="Liberação de áreas"/>
    <x v="2"/>
    <s v="GERAÇÃO"/>
    <d v="2025-05-01T00:00:00"/>
    <x v="9"/>
    <m/>
    <x v="4"/>
    <m/>
    <m/>
  </r>
  <r>
    <s v="0157008"/>
    <s v="0157"/>
    <x v="60"/>
    <s v="008"/>
    <s v="Brasil \ SP \ Piratininga"/>
    <s v="Noroeste"/>
    <s v="CZ2"/>
    <n v="1"/>
    <s v="Implantação"/>
    <s v="104-Crescimento"/>
    <d v="2012-03-22T00:00:00"/>
    <n v="24.98"/>
    <s v="Parceria rural"/>
    <m/>
    <m/>
    <m/>
    <m/>
    <m/>
    <m/>
    <m/>
    <m/>
    <m/>
    <m/>
    <d v="2025-07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7-01T00:00:00"/>
    <x v="9"/>
    <m/>
    <x v="4"/>
    <m/>
    <m/>
  </r>
  <r>
    <s v="0157009"/>
    <s v="0157"/>
    <x v="60"/>
    <s v="009"/>
    <s v="Brasil \ SP \ Piratininga"/>
    <s v="Noroeste"/>
    <s v="CZ2"/>
    <n v="1"/>
    <s v="Implantação"/>
    <s v="104-Crescimento"/>
    <d v="2012-03-23T00:00:00"/>
    <n v="22.09"/>
    <s v="Parceria rural"/>
    <m/>
    <m/>
    <m/>
    <m/>
    <m/>
    <m/>
    <m/>
    <m/>
    <m/>
    <m/>
    <d v="2024-11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10"/>
    <s v="0157"/>
    <x v="60"/>
    <s v="010"/>
    <s v="Brasil \ SP \ Piratininga"/>
    <s v="Noroeste"/>
    <s v="CZ2"/>
    <n v="1"/>
    <s v="Implantação"/>
    <s v="104-Crescimento"/>
    <d v="2012-03-24T00:00:00"/>
    <n v="24.21"/>
    <s v="Parceria rural"/>
    <m/>
    <m/>
    <m/>
    <m/>
    <m/>
    <m/>
    <m/>
    <m/>
    <m/>
    <m/>
    <d v="2024-12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11"/>
    <s v="0157"/>
    <x v="60"/>
    <s v="011"/>
    <s v="Brasil \ SP \ Piratininga"/>
    <s v="Noroeste"/>
    <s v="CZ2"/>
    <n v="1"/>
    <s v="Implantação"/>
    <s v="104-Crescimento"/>
    <d v="2012-03-24T00:00:00"/>
    <n v="23.32"/>
    <s v="Parceria rural"/>
    <m/>
    <m/>
    <m/>
    <m/>
    <m/>
    <m/>
    <m/>
    <m/>
    <m/>
    <m/>
    <d v="2024-12-01T00:00:00"/>
    <d v="2024-12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12"/>
    <s v="0157"/>
    <x v="60"/>
    <s v="012"/>
    <s v="Brasil \ SP \ Piratininga"/>
    <s v="Noroeste"/>
    <s v="CZ2"/>
    <n v="1"/>
    <s v="Rebrota"/>
    <s v="104-Crescimento"/>
    <d v="2022-10-28T00:00:00"/>
    <n v="6.7439996629600003"/>
    <s v="Parceria rural"/>
    <m/>
    <s v="Rehab DO"/>
    <s v="Rehab"/>
    <m/>
    <m/>
    <m/>
    <m/>
    <m/>
    <m/>
    <m/>
    <m/>
    <m/>
    <d v="2022-10-28T00:00:00"/>
    <d v="2022-10-19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s v="GERAÇÃO"/>
    <d v="2025-05-01T00:00:00"/>
    <x v="9"/>
    <m/>
    <x v="4"/>
    <m/>
    <m/>
  </r>
  <r>
    <s v="0157014"/>
    <s v="0157"/>
    <x v="60"/>
    <s v="014"/>
    <s v="Brasil \ SP \ Piratininga"/>
    <s v="Noroeste"/>
    <s v="CZ2"/>
    <n v="1"/>
    <s v="Rebrota"/>
    <s v="104-Crescimento"/>
    <d v="2022-10-20T00:00:00"/>
    <n v="17.1961731502"/>
    <s v="Parceria rural"/>
    <m/>
    <s v="Rehab DO"/>
    <s v="Rehab"/>
    <m/>
    <m/>
    <m/>
    <m/>
    <m/>
    <m/>
    <m/>
    <m/>
    <m/>
    <d v="2022-10-20T00:00:00"/>
    <d v="2022-10-11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s v="GERAÇÃO"/>
    <d v="2025-05-01T00:00:00"/>
    <x v="9"/>
    <m/>
    <x v="4"/>
    <m/>
    <m/>
  </r>
  <r>
    <s v="0157015"/>
    <s v="0157"/>
    <x v="60"/>
    <s v="015"/>
    <s v="Brasil \ SP \ Piratininga"/>
    <s v="Noroeste"/>
    <s v="CZ2"/>
    <n v="2"/>
    <s v="Reforma"/>
    <s v="104-Crescimento"/>
    <d v="2022-12-13T00:00:00"/>
    <n v="4.5710576103599996"/>
    <s v="Parceria rural"/>
    <m/>
    <s v="Rehab DO"/>
    <s v="Rehab"/>
    <m/>
    <m/>
    <m/>
    <m/>
    <m/>
    <m/>
    <m/>
    <m/>
    <m/>
    <d v="2023-02-09T00:00:00"/>
    <d v="2022-10-11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s v="GERAÇÃO"/>
    <d v="2025-05-01T00:00:00"/>
    <x v="9"/>
    <m/>
    <x v="4"/>
    <m/>
    <m/>
  </r>
  <r>
    <s v="0157016"/>
    <s v="0157"/>
    <x v="60"/>
    <s v="016"/>
    <s v="Brasil \ SP \ Piratininga"/>
    <s v="Noroeste"/>
    <s v="CZ2"/>
    <n v="1"/>
    <s v="Implantação"/>
    <s v="104-Crescimento"/>
    <d v="2012-03-30T00:00:00"/>
    <n v="10.96"/>
    <s v="Parceria rural"/>
    <m/>
    <m/>
    <m/>
    <m/>
    <m/>
    <m/>
    <m/>
    <m/>
    <m/>
    <m/>
    <d v="2025-08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8-01T00:00:00"/>
    <x v="9"/>
    <m/>
    <x v="4"/>
    <m/>
    <m/>
  </r>
  <r>
    <s v="0157017"/>
    <s v="0157"/>
    <x v="60"/>
    <s v="017"/>
    <s v="Brasil \ SP \ Piratininga"/>
    <s v="Noroeste"/>
    <s v="CZ2"/>
    <n v="1"/>
    <s v="Implantação"/>
    <s v="104-Crescimento"/>
    <d v="2012-04-04T00:00:00"/>
    <n v="19.04"/>
    <s v="Parceria rural"/>
    <m/>
    <m/>
    <m/>
    <m/>
    <m/>
    <m/>
    <m/>
    <m/>
    <m/>
    <m/>
    <d v="2025-08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8-01T00:00:00"/>
    <x v="9"/>
    <m/>
    <x v="4"/>
    <m/>
    <m/>
  </r>
  <r>
    <s v="0157018"/>
    <s v="0157"/>
    <x v="60"/>
    <s v="018"/>
    <s v="Brasil \ SP \ Piratininga"/>
    <s v="Noroeste"/>
    <s v="CZ2"/>
    <n v="1"/>
    <s v="Implantação"/>
    <s v="104-Crescimento"/>
    <d v="2012-03-24T00:00:00"/>
    <n v="5.08"/>
    <s v="Parceria rural"/>
    <m/>
    <m/>
    <m/>
    <m/>
    <m/>
    <m/>
    <m/>
    <m/>
    <m/>
    <m/>
    <d v="2025-08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8-01T00:00:00"/>
    <x v="9"/>
    <m/>
    <x v="4"/>
    <m/>
    <m/>
  </r>
  <r>
    <s v="0157019"/>
    <s v="0157"/>
    <x v="60"/>
    <s v="019"/>
    <s v="Brasil \ SP \ Piratininga"/>
    <s v="Noroeste"/>
    <s v="CZ2"/>
    <n v="1"/>
    <s v="Implantação"/>
    <s v="104-Crescimento"/>
    <d v="2012-04-04T00:00:00"/>
    <n v="9.4499999999999993"/>
    <s v="Parceria rural"/>
    <m/>
    <m/>
    <m/>
    <m/>
    <m/>
    <m/>
    <m/>
    <m/>
    <m/>
    <m/>
    <d v="2025-08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8-01T00:00:00"/>
    <x v="9"/>
    <m/>
    <x v="4"/>
    <m/>
    <m/>
  </r>
  <r>
    <s v="0157020"/>
    <s v="0157"/>
    <x v="60"/>
    <s v="020"/>
    <s v="Brasil \ SP \ Piratininga"/>
    <s v="Noroeste"/>
    <s v="CZ2"/>
    <n v="1"/>
    <s v="Implantação"/>
    <s v="104-Crescimento"/>
    <d v="2012-04-04T00:00:00"/>
    <n v="20.77"/>
    <s v="Parceria rural"/>
    <m/>
    <m/>
    <m/>
    <m/>
    <m/>
    <m/>
    <m/>
    <m/>
    <m/>
    <m/>
    <d v="2025-09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9-01T00:00:00"/>
    <x v="9"/>
    <m/>
    <x v="4"/>
    <m/>
    <m/>
  </r>
  <r>
    <s v="0157021"/>
    <s v="0157"/>
    <x v="60"/>
    <s v="021"/>
    <s v="Brasil \ SP \ Piratininga"/>
    <s v="Noroeste"/>
    <s v="CZ2"/>
    <n v="1"/>
    <s v="Implantação"/>
    <s v="104-Crescimento"/>
    <d v="2012-04-05T00:00:00"/>
    <n v="7.01"/>
    <s v="Parceria rural"/>
    <m/>
    <m/>
    <m/>
    <m/>
    <m/>
    <m/>
    <m/>
    <m/>
    <m/>
    <m/>
    <d v="2025-09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9-01T00:00:00"/>
    <x v="9"/>
    <m/>
    <x v="4"/>
    <m/>
    <m/>
  </r>
  <r>
    <s v="0157022"/>
    <s v="0157"/>
    <x v="60"/>
    <s v="022"/>
    <s v="Brasil \ SP \ Piratininga"/>
    <s v="Noroeste"/>
    <s v="CZ2"/>
    <n v="1"/>
    <s v="Implantação"/>
    <s v="104-Crescimento"/>
    <d v="2012-04-05T00:00:00"/>
    <n v="18.77"/>
    <s v="Parceria rural"/>
    <m/>
    <m/>
    <m/>
    <m/>
    <m/>
    <m/>
    <m/>
    <m/>
    <m/>
    <m/>
    <d v="2025-09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9-01T00:00:00"/>
    <x v="9"/>
    <m/>
    <x v="4"/>
    <m/>
    <m/>
  </r>
  <r>
    <s v="0157023"/>
    <s v="0157"/>
    <x v="60"/>
    <s v="023"/>
    <s v="Brasil \ SP \ Piratininga"/>
    <s v="Noroeste"/>
    <s v="CZ2"/>
    <n v="1"/>
    <s v="Implantação"/>
    <s v="104-Crescimento"/>
    <d v="2012-04-05T00:00:00"/>
    <n v="13.31"/>
    <s v="Parceria rural"/>
    <m/>
    <m/>
    <m/>
    <m/>
    <m/>
    <m/>
    <m/>
    <m/>
    <m/>
    <m/>
    <d v="2024-10-01T00:00:00"/>
    <d v="2024-10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24"/>
    <s v="0157"/>
    <x v="60"/>
    <s v="024"/>
    <s v="Brasil \ SP \ Piratininga"/>
    <s v="Noroeste"/>
    <s v="CZ2"/>
    <n v="1"/>
    <s v="Implantação"/>
    <s v="104-Crescimento"/>
    <d v="2012-03-23T00:00:00"/>
    <n v="9.7799999999999994"/>
    <s v="Parceria rural"/>
    <m/>
    <m/>
    <m/>
    <m/>
    <m/>
    <m/>
    <m/>
    <m/>
    <m/>
    <m/>
    <d v="2025-01-01T00:00:00"/>
    <d v="2025-0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05-01T00:00:00"/>
    <x v="9"/>
    <m/>
    <x v="4"/>
    <m/>
    <m/>
  </r>
  <r>
    <s v="0157026"/>
    <s v="0157"/>
    <x v="60"/>
    <s v="026"/>
    <s v="Brasil \ SP \ Piratininga"/>
    <s v="Noroeste"/>
    <s v="CZ2"/>
    <n v="2"/>
    <s v="Reforma"/>
    <s v="102-Aguardando Plantio"/>
    <m/>
    <n v="1.89"/>
    <s v="Parceria rural"/>
    <m/>
    <m/>
    <m/>
    <m/>
    <m/>
    <m/>
    <m/>
    <s v="SIM"/>
    <m/>
    <m/>
    <m/>
    <m/>
    <d v="2022-10-25T00:00:00"/>
    <d v="2022-10-23T00:00:00"/>
    <s v="Noroeste"/>
    <s v="Noroeste"/>
    <s v="GERAÇÃO"/>
    <s v="JFI DUARTINA"/>
    <s v="BRACELL"/>
    <s v="CARPELO"/>
    <n v="17.108872999999999"/>
    <n v="20.326571000000001"/>
    <n v="21.132726000000002"/>
    <n v="60.517854"/>
    <s v="Liberação de áreas"/>
    <x v="2"/>
    <s v="GERAÇÃO"/>
    <d v="2025-05-01T00:00:00"/>
    <x v="9"/>
    <m/>
    <x v="4"/>
    <m/>
    <m/>
  </r>
  <r>
    <s v="0157027"/>
    <s v="0157"/>
    <x v="60"/>
    <s v="027"/>
    <s v="Brasil \ SP \ Piratininga"/>
    <s v="Noroeste"/>
    <s v="CZ2"/>
    <n v="2"/>
    <s v="Reforma"/>
    <s v="104-Crescimento"/>
    <d v="2022-12-13T00:00:00"/>
    <n v="13.4014453772"/>
    <s v="Parceria rural"/>
    <m/>
    <s v="Rehab DO"/>
    <s v="Rehab"/>
    <m/>
    <m/>
    <m/>
    <m/>
    <m/>
    <m/>
    <m/>
    <m/>
    <m/>
    <m/>
    <m/>
    <s v="Noroeste"/>
    <s v="Rehab DO"/>
    <s v="GERAÇÃO"/>
    <s v="JFI DUARTINA"/>
    <s v="BRACELL"/>
    <s v="CARPELO"/>
    <n v="17.108872999999999"/>
    <n v="20.326571000000001"/>
    <n v="21.132726000000002"/>
    <n v="60.517854"/>
    <s v="Data de contrato"/>
    <x v="2"/>
    <s v="GERAÇÃO"/>
    <d v="2025-05-01T00:00:00"/>
    <x v="9"/>
    <m/>
    <x v="4"/>
    <m/>
    <m/>
  </r>
  <r>
    <s v="0157028"/>
    <s v="0157"/>
    <x v="60"/>
    <s v="028"/>
    <s v="Brasil \ SP \ Piratininga"/>
    <s v="Noroeste"/>
    <s v="CZ2"/>
    <n v="1"/>
    <s v="Implantação"/>
    <s v="104-Crescimento"/>
    <d v="2012-03-22T00:00:00"/>
    <n v="2.92"/>
    <s v="Parceria rural"/>
    <m/>
    <m/>
    <m/>
    <m/>
    <m/>
    <m/>
    <m/>
    <m/>
    <m/>
    <d v="2025-10-01T00:00:00"/>
    <d v="2025-10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s v="GERAÇÃO"/>
    <d v="2025-10-01T00:00:00"/>
    <x v="9"/>
    <m/>
    <x v="4"/>
    <m/>
    <m/>
  </r>
  <r>
    <s v="0158003"/>
    <s v="0158"/>
    <x v="61"/>
    <s v="003"/>
    <s v="Brasil \ SP \ Bauru"/>
    <s v="Norte"/>
    <s v="CZ3"/>
    <n v="2"/>
    <s v="Reforma"/>
    <s v="104-Crescimento"/>
    <d v="2022-11-23T00:00:00"/>
    <n v="36.049999999999997"/>
    <s v="Parceria rural"/>
    <m/>
    <s v="Rehab DO"/>
    <s v="Rehab"/>
    <m/>
    <m/>
    <m/>
    <m/>
    <m/>
    <m/>
    <d v="2022-09-19T00:00:00"/>
    <m/>
    <m/>
    <d v="2022-09-19T00:00:00"/>
    <d v="2022-08-17T00:00:00"/>
    <s v="Norte"/>
    <s v="Rehab DO"/>
    <s v="EMFLORA"/>
    <s v="GERAÇÃO"/>
    <s v="JFI DUARTINA"/>
    <s v="BRACELL"/>
    <n v="37.259766999999997"/>
    <n v="47.231791000000001"/>
    <n v="48.991658999999999"/>
    <n v="49.50855"/>
    <s v="cto baldeio"/>
    <x v="1"/>
    <m/>
    <d v="2025-07-01T00:00:00"/>
    <x v="0"/>
    <m/>
    <x v="1"/>
    <m/>
    <m/>
  </r>
  <r>
    <s v="0160004"/>
    <s v="0160"/>
    <x v="62"/>
    <s v="004"/>
    <s v="Brasil \ SP \ Lençóis Paulista"/>
    <s v="Centro"/>
    <s v="CZ1 - 3"/>
    <n v="2"/>
    <s v="Reforma"/>
    <s v="102-Aguardando Plantio"/>
    <m/>
    <n v="0.09"/>
    <s v="Parceria rural (Turvinho)"/>
    <m/>
    <m/>
    <m/>
    <n v="3"/>
    <m/>
    <m/>
    <m/>
    <m/>
    <m/>
    <d v="2022-08-31T00:00:00"/>
    <m/>
    <m/>
    <m/>
    <m/>
    <s v="Centro"/>
    <s v="Centro"/>
    <s v="SOLLUM"/>
    <s v="NILZA"/>
    <s v="BRACELL"/>
    <s v="JFI ITATINGA"/>
    <n v="3.4178109999999999"/>
    <n v="21.773554000000001"/>
    <n v="49.728507999999998"/>
    <n v="85.029634000000001"/>
    <s v="Liberação de áreas"/>
    <x v="0"/>
    <s v="SOLLUM"/>
    <d v="2025-12-01T00:00:00"/>
    <x v="0"/>
    <m/>
    <x v="0"/>
    <m/>
    <m/>
  </r>
  <r>
    <s v="0162008"/>
    <s v="0162"/>
    <x v="63"/>
    <s v="008"/>
    <s v="Brasil \ SP \ Presidente Alves"/>
    <s v="Norte"/>
    <s v="CZ3"/>
    <n v="2"/>
    <s v="Reforma"/>
    <s v="104-Crescimento"/>
    <d v="2022-08-22T00:00:00"/>
    <n v="8.7899999999999991"/>
    <s v="Parceria rural"/>
    <m/>
    <s v="Rehab DO"/>
    <s v="Rehab"/>
    <m/>
    <m/>
    <m/>
    <m/>
    <m/>
    <s v="RAF"/>
    <d v="2022-07-17T00:00:00"/>
    <m/>
    <m/>
    <d v="2022-07-17T00:00:00"/>
    <d v="2022-06-27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m/>
    <d v="2025-07-01T00:00:00"/>
    <x v="0"/>
    <m/>
    <x v="1"/>
    <m/>
    <m/>
  </r>
  <r>
    <s v="0162020"/>
    <s v="0162"/>
    <x v="63"/>
    <s v="020"/>
    <s v="Brasil \ SP \ Presidente Alves"/>
    <s v="Norte"/>
    <s v="CZ3"/>
    <n v="2"/>
    <s v="Reforma"/>
    <s v="104-Crescimento"/>
    <d v="2022-09-06T00:00:00"/>
    <n v="9.56"/>
    <s v="Parceria rural"/>
    <m/>
    <s v="Rehab DO"/>
    <s v="Rehab"/>
    <m/>
    <m/>
    <m/>
    <m/>
    <m/>
    <s v="RAF"/>
    <d v="2022-08-10T00:00:00"/>
    <m/>
    <m/>
    <d v="2022-08-10T00:00:00"/>
    <d v="2022-07-15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m/>
    <d v="2025-07-01T00:00:00"/>
    <x v="0"/>
    <m/>
    <x v="1"/>
    <m/>
    <m/>
  </r>
  <r>
    <s v="0162021"/>
    <s v="0162"/>
    <x v="63"/>
    <s v="021"/>
    <s v="Brasil \ SP \ Presidente Alves"/>
    <s v="Norte"/>
    <s v="CZ3"/>
    <n v="2"/>
    <s v="Reforma"/>
    <s v="104-Crescimento"/>
    <d v="2022-09-05T00:00:00"/>
    <n v="4.55"/>
    <s v="Parceria rural"/>
    <m/>
    <s v="Rehab DO"/>
    <s v="Rehab"/>
    <m/>
    <m/>
    <m/>
    <m/>
    <m/>
    <s v="RAF"/>
    <d v="2022-08-10T00:00:00"/>
    <m/>
    <m/>
    <d v="2022-08-10T00:00:00"/>
    <d v="2022-07-12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m/>
    <d v="2025-07-01T00:00:00"/>
    <x v="0"/>
    <m/>
    <x v="1"/>
    <m/>
    <m/>
  </r>
  <r>
    <s v="0162025"/>
    <s v="0162"/>
    <x v="63"/>
    <s v="025"/>
    <s v="Brasil \ SP \ Presidente Alves"/>
    <s v="Norte"/>
    <s v="CZ3"/>
    <n v="3"/>
    <s v="Reforma"/>
    <s v="102-Aguardando Plantio"/>
    <m/>
    <n v="9.65"/>
    <s v="Parceria rural"/>
    <m/>
    <s v="Rehab Silv"/>
    <s v="Rehab"/>
    <m/>
    <s v="Obrigatório"/>
    <s v="Não Obrigatório"/>
    <s v="Não Obrigatório"/>
    <m/>
    <s v="RAF"/>
    <d v="2023-10-02T00:00:00"/>
    <m/>
    <m/>
    <d v="2022-09-06T00:00:00"/>
    <d v="2022-07-10T00:00:00"/>
    <s v="Norte"/>
    <s v="Rehab Silv"/>
    <s v="EMFLORA"/>
    <s v="CARPELO"/>
    <s v="GERAÇÃO"/>
    <s v="JFI DUARTINA"/>
    <n v="32.021711000000003"/>
    <n v="32.513609000000002"/>
    <n v="39.991956999999999"/>
    <n v="41.751824999999997"/>
    <s v="savannah"/>
    <x v="1"/>
    <m/>
    <m/>
    <x v="0"/>
    <m/>
    <x v="1"/>
    <m/>
    <m/>
  </r>
  <r>
    <s v="0162036"/>
    <s v="0162"/>
    <x v="63"/>
    <s v="036"/>
    <s v="Brasil \ SP \ Presidente Alves"/>
    <s v="Norte"/>
    <s v="CZ3"/>
    <n v="2"/>
    <s v="Reforma"/>
    <s v="104-Crescimento"/>
    <d v="2022-08-26T00:00:00"/>
    <n v="1.1499999999999999"/>
    <s v="Parceria rural"/>
    <m/>
    <s v="Rehab DO"/>
    <s v="Rehab"/>
    <m/>
    <m/>
    <m/>
    <m/>
    <m/>
    <s v="RAF"/>
    <d v="2022-07-22T00:00:00"/>
    <m/>
    <m/>
    <m/>
    <m/>
    <s v="Norte"/>
    <s v="Rehab DO"/>
    <s v="EMFLORA"/>
    <s v="CARPELO"/>
    <s v="GERAÇÃO"/>
    <s v="JFI DUARTINA"/>
    <n v="32.021711000000003"/>
    <n v="32.513609000000002"/>
    <n v="39.991956999999999"/>
    <n v="41.751824999999997"/>
    <s v="pas"/>
    <x v="1"/>
    <m/>
    <d v="2025-07-01T00:00:00"/>
    <x v="0"/>
    <m/>
    <x v="1"/>
    <m/>
    <m/>
  </r>
  <r>
    <s v="0165003"/>
    <s v="0165"/>
    <x v="64"/>
    <s v="003"/>
    <s v="Brasil \ SP \ Presidente Alves"/>
    <s v="Norte"/>
    <s v="CZ2"/>
    <n v="3"/>
    <s v="Reforma"/>
    <s v="102-Aguardando Plantio"/>
    <m/>
    <n v="10.27"/>
    <s v="Parceria rural"/>
    <m/>
    <s v="Rehab Silv"/>
    <s v="Rehab"/>
    <m/>
    <m/>
    <m/>
    <m/>
    <s v="NÃO"/>
    <s v="RAF"/>
    <d v="2023-12-12T00:00:00"/>
    <m/>
    <m/>
    <d v="2022-09-04T00:00:00"/>
    <d v="2022-07-22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06"/>
    <s v="0165"/>
    <x v="64"/>
    <s v="006"/>
    <s v="Brasil \ SP \ Presidente Alves"/>
    <s v="Norte"/>
    <s v="CZ2"/>
    <n v="3"/>
    <s v="Reforma"/>
    <s v="102-Aguardando Plantio"/>
    <m/>
    <n v="5.24"/>
    <s v="Parceria rural"/>
    <m/>
    <s v="Rehab Silv"/>
    <s v="Rehab"/>
    <m/>
    <m/>
    <m/>
    <m/>
    <s v="NÃO"/>
    <s v="RAF"/>
    <d v="2023-12-12T00:00:00"/>
    <m/>
    <m/>
    <d v="2022-09-04T00:00:00"/>
    <d v="2022-07-19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08"/>
    <s v="0165"/>
    <x v="64"/>
    <s v="008"/>
    <s v="Brasil \ SP \ Presidente Alves"/>
    <s v="Norte"/>
    <s v="CZ2"/>
    <n v="3"/>
    <s v="Reforma"/>
    <s v="102-Aguardando Plantio"/>
    <m/>
    <n v="1.88"/>
    <s v="Parceria rural"/>
    <m/>
    <s v="Rehab Silv"/>
    <s v="Rehab"/>
    <m/>
    <m/>
    <m/>
    <m/>
    <s v="NÃO"/>
    <s v="RAF"/>
    <d v="2023-12-12T00:00:00"/>
    <m/>
    <m/>
    <d v="2022-09-01T00:00:00"/>
    <d v="2022-08-01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35"/>
    <s v="0165"/>
    <x v="64"/>
    <s v="035"/>
    <s v="Brasil \ SP \ Presidente Alves"/>
    <s v="Norte"/>
    <s v="CZ2"/>
    <n v="2"/>
    <s v="Reforma"/>
    <s v="102-Aguardando Plantio"/>
    <m/>
    <n v="2.15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49"/>
    <s v="0165"/>
    <x v="64"/>
    <s v="049"/>
    <s v="Brasil \ SP \ Presidente Alves"/>
    <s v="Norte"/>
    <s v="CZ2"/>
    <n v="3"/>
    <s v="Reforma"/>
    <s v="102-Aguardando Plantio"/>
    <m/>
    <n v="4.3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1"/>
    <s v="0165"/>
    <x v="64"/>
    <s v="051"/>
    <s v="Brasil \ SP \ Presidente Alves"/>
    <s v="Norte"/>
    <s v="CZ2"/>
    <n v="3"/>
    <s v="Reforma"/>
    <s v="102-Aguardando Plantio"/>
    <m/>
    <n v="1.6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2"/>
    <s v="0165"/>
    <x v="64"/>
    <s v="052"/>
    <s v="Brasil \ SP \ Presidente Alves"/>
    <s v="Norte"/>
    <s v="CZ2"/>
    <n v="3"/>
    <s v="Reforma"/>
    <s v="102-Aguardando Plantio"/>
    <m/>
    <n v="1.49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3"/>
    <s v="0165"/>
    <x v="64"/>
    <s v="053"/>
    <s v="Brasil \ SP \ Presidente Alves"/>
    <s v="Norte"/>
    <s v="CZ2"/>
    <n v="3"/>
    <s v="Reforma"/>
    <s v="102-Aguardando Plantio"/>
    <m/>
    <n v="0.68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5"/>
    <s v="0165"/>
    <x v="64"/>
    <s v="055"/>
    <s v="Brasil \ SP \ Presidente Alves"/>
    <s v="Norte"/>
    <s v="CZ2"/>
    <n v="1"/>
    <s v="Implantação"/>
    <s v="102-Aguardando Plantio"/>
    <m/>
    <n v="0.5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6"/>
    <s v="0165"/>
    <x v="64"/>
    <s v="056"/>
    <s v="Brasil \ SP \ Presidente Alves"/>
    <s v="Norte"/>
    <s v="CZ2"/>
    <n v="1"/>
    <s v="Implantação"/>
    <s v="102-Aguardando Plantio"/>
    <m/>
    <n v="0.35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7"/>
    <s v="0165"/>
    <x v="64"/>
    <s v="057"/>
    <s v="Brasil \ SP \ Presidente Alves"/>
    <s v="Norte"/>
    <s v="CZ2"/>
    <n v="1"/>
    <s v="Implantação"/>
    <s v="102-Aguardando Plantio"/>
    <m/>
    <n v="0.22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8"/>
    <s v="0165"/>
    <x v="64"/>
    <s v="058"/>
    <s v="Brasil \ SP \ Presidente Alves"/>
    <s v="Norte"/>
    <s v="CZ2"/>
    <n v="1"/>
    <s v="Implantação"/>
    <s v="102-Aguardando Plantio"/>
    <m/>
    <n v="0.28000000000000003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59"/>
    <s v="0165"/>
    <x v="64"/>
    <s v="059"/>
    <s v="Brasil \ SP \ Presidente Alves"/>
    <s v="Norte"/>
    <s v="CZ2"/>
    <n v="1"/>
    <s v="Implantação"/>
    <s v="102-Aguardando Plantio"/>
    <m/>
    <n v="0.25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60"/>
    <s v="0165"/>
    <x v="64"/>
    <s v="060"/>
    <s v="Brasil \ SP \ Presidente Alves"/>
    <s v="Norte"/>
    <s v="CZ2"/>
    <n v="1"/>
    <s v="Implantação"/>
    <s v="102-Aguardando Plantio"/>
    <m/>
    <n v="0.18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61"/>
    <s v="0165"/>
    <x v="64"/>
    <s v="061"/>
    <s v="Brasil \ SP \ Presidente Alves"/>
    <s v="Norte"/>
    <s v="CZ2"/>
    <n v="1"/>
    <s v="Implantação"/>
    <s v="102-Aguardando Plantio"/>
    <m/>
    <n v="0.21"/>
    <s v="Parceria rural"/>
    <m/>
    <m/>
    <m/>
    <m/>
    <m/>
    <m/>
    <m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62"/>
    <s v="0165"/>
    <x v="64"/>
    <s v="062"/>
    <s v="Brasil \ SP \ Presidente Alves"/>
    <s v="Norte"/>
    <s v="CZ2"/>
    <n v="2"/>
    <s v="Reforma"/>
    <s v="102-Aguardando Plantio"/>
    <m/>
    <n v="0.05"/>
    <s v="Parceria rural"/>
    <m/>
    <m/>
    <m/>
    <m/>
    <m/>
    <m/>
    <m/>
    <s v="NÃO"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69"/>
    <s v="0165"/>
    <x v="64"/>
    <s v="069"/>
    <s v="Brasil \ SP \ Presidente Alves"/>
    <s v="Norte"/>
    <s v="CZ2"/>
    <n v="2"/>
    <s v="Reforma"/>
    <s v="102-Aguardando Plantio"/>
    <m/>
    <n v="0.66"/>
    <s v="Parceria rural"/>
    <m/>
    <m/>
    <m/>
    <m/>
    <m/>
    <m/>
    <m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070"/>
    <s v="0165"/>
    <x v="64"/>
    <s v="070"/>
    <s v="Brasil \ SP \ Presidente Alves"/>
    <s v="Norte"/>
    <s v="CZ2"/>
    <n v="3"/>
    <s v="Reforma"/>
    <s v="102-Aguardando Plantio"/>
    <m/>
    <n v="0.1"/>
    <s v="Parceria rural"/>
    <m/>
    <m/>
    <m/>
    <m/>
    <m/>
    <m/>
    <m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02"/>
    <s v="0165"/>
    <x v="64"/>
    <s v="302"/>
    <s v="Brasil \ SP \ Presidente Alves"/>
    <s v="Norte"/>
    <s v="CZ2"/>
    <n v="3"/>
    <s v="Reforma"/>
    <s v="104-Crescimento"/>
    <d v="2022-10-14T00:00:00"/>
    <n v="8.4"/>
    <s v="Parceria rural"/>
    <m/>
    <s v="Rehab DO"/>
    <s v="Rehab"/>
    <m/>
    <m/>
    <m/>
    <m/>
    <m/>
    <s v="RAF"/>
    <d v="2022-09-02T00:00:00"/>
    <m/>
    <m/>
    <m/>
    <m/>
    <s v="Norte"/>
    <s v="Rehab DO"/>
    <s v="CARPELO"/>
    <s v="GERAÇÃO"/>
    <s v="EMFLORA"/>
    <s v="JFI DUARTINA"/>
    <n v="25.872992"/>
    <n v="34.387922000000003"/>
    <n v="35.563021999999997"/>
    <n v="36.147790999999998"/>
    <s v="pas"/>
    <x v="1"/>
    <m/>
    <d v="2025-07-01T00:00:00"/>
    <x v="0"/>
    <m/>
    <x v="1"/>
    <m/>
    <m/>
  </r>
  <r>
    <s v="0165303"/>
    <s v="0165"/>
    <x v="64"/>
    <s v="303"/>
    <s v="Brasil \ SP \ Presidente Alves"/>
    <s v="Norte"/>
    <s v="CZ2"/>
    <n v="4"/>
    <s v="Reforma"/>
    <s v="102-Aguardando Plantio"/>
    <m/>
    <n v="2.57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14"/>
    <s v="0165"/>
    <x v="64"/>
    <s v="314"/>
    <s v="Brasil \ SP \ Presidente Alves"/>
    <s v="Norte"/>
    <s v="CZ2"/>
    <n v="3"/>
    <s v="Reforma"/>
    <s v="102-Aguardando Plantio"/>
    <m/>
    <n v="1.1299999999999999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15"/>
    <s v="0165"/>
    <x v="64"/>
    <s v="315"/>
    <s v="Brasil \ SP \ Presidente Alves"/>
    <s v="Norte"/>
    <s v="CZ2"/>
    <n v="3"/>
    <s v="Reforma"/>
    <s v="102-Aguardando Plantio"/>
    <m/>
    <n v="3.14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42"/>
    <s v="0165"/>
    <x v="64"/>
    <s v="342"/>
    <s v="Brasil \ SP \ Presidente Alves"/>
    <s v="Norte"/>
    <s v="CZ2"/>
    <n v="3"/>
    <s v="Reforma"/>
    <s v="102-Aguardando Plantio"/>
    <m/>
    <n v="4.37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43"/>
    <s v="0165"/>
    <x v="64"/>
    <s v="343"/>
    <s v="Brasil \ SP \ Presidente Alves"/>
    <s v="Norte"/>
    <s v="CZ2"/>
    <n v="3"/>
    <s v="Reforma"/>
    <s v="102-Aguardando Plantio"/>
    <m/>
    <n v="1.55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1"/>
    <s v="0165"/>
    <x v="64"/>
    <s v="351"/>
    <s v="Brasil \ SP \ Presidente Alves"/>
    <s v="Norte"/>
    <s v="CZ2"/>
    <n v="3"/>
    <s v="Reforma"/>
    <s v="102-Aguardando Plantio"/>
    <m/>
    <n v="1.05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2"/>
    <s v="0165"/>
    <x v="64"/>
    <s v="352"/>
    <s v="Brasil \ SP \ Presidente Alves"/>
    <s v="Norte"/>
    <s v="CZ2"/>
    <n v="4"/>
    <s v="Reforma"/>
    <s v="102-Aguardando Plantio"/>
    <m/>
    <n v="0.71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6"/>
    <s v="0165"/>
    <x v="64"/>
    <s v="356"/>
    <s v="Brasil \ SP \ Presidente Alves"/>
    <s v="Norte"/>
    <s v="CZ2"/>
    <n v="3"/>
    <s v="Reforma"/>
    <s v="102-Aguardando Plantio"/>
    <m/>
    <n v="0.85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7"/>
    <s v="0165"/>
    <x v="64"/>
    <s v="357"/>
    <s v="Brasil \ SP \ Presidente Alves"/>
    <s v="Norte"/>
    <s v="CZ2"/>
    <n v="4"/>
    <s v="Reforma"/>
    <s v="102-Aguardando Plantio"/>
    <m/>
    <n v="1.52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8"/>
    <s v="0165"/>
    <x v="64"/>
    <s v="358"/>
    <s v="Brasil \ SP \ Presidente Alves"/>
    <s v="Norte"/>
    <s v="CZ2"/>
    <n v="3"/>
    <s v="Reforma"/>
    <s v="102-Aguardando Plantio"/>
    <m/>
    <n v="0.36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59"/>
    <s v="0165"/>
    <x v="64"/>
    <s v="359"/>
    <s v="Brasil \ SP \ Presidente Alves"/>
    <s v="Norte"/>
    <s v="CZ2"/>
    <n v="4"/>
    <s v="Reforma"/>
    <s v="102-Aguardando Plantio"/>
    <m/>
    <n v="2.4700000000000002"/>
    <s v="Parceria rural"/>
    <m/>
    <s v="Rehab Silv"/>
    <s v="Rehab"/>
    <m/>
    <m/>
    <m/>
    <m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2"/>
    <s v="0165"/>
    <x v="64"/>
    <s v="362"/>
    <s v="Brasil \ SP \ Presidente Alves"/>
    <s v="Norte"/>
    <s v="CZ2"/>
    <n v="2"/>
    <s v="Reforma"/>
    <s v="116-Aguardando Plantio - Manual"/>
    <m/>
    <n v="0.03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3"/>
    <s v="0165"/>
    <x v="64"/>
    <s v="363"/>
    <s v="Brasil \ SP \ Presidente Alves"/>
    <s v="Norte"/>
    <s v="CZ2"/>
    <n v="2"/>
    <s v="Reforma"/>
    <s v="116-Aguardando Plantio - Manual"/>
    <m/>
    <n v="0.88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4"/>
    <s v="0165"/>
    <x v="64"/>
    <s v="364"/>
    <s v="Brasil \ SP \ Presidente Alves"/>
    <s v="Norte"/>
    <s v="CZ2"/>
    <n v="2"/>
    <s v="Reforma"/>
    <s v="116-Aguardando Plantio - Manual"/>
    <m/>
    <n v="1.04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5"/>
    <s v="0165"/>
    <x v="64"/>
    <s v="365"/>
    <s v="Brasil \ SP \ Presidente Alves"/>
    <s v="Norte"/>
    <s v="CZ2"/>
    <n v="2"/>
    <s v="Reforma"/>
    <s v="116-Aguardando Plantio - Manual"/>
    <m/>
    <n v="0.35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6"/>
    <s v="0165"/>
    <x v="64"/>
    <s v="366"/>
    <s v="Brasil \ SP \ Presidente Alves"/>
    <s v="Norte"/>
    <s v="CZ2"/>
    <n v="2"/>
    <s v="Reforma"/>
    <s v="116-Aguardando Plantio - Manual"/>
    <m/>
    <n v="0.08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7"/>
    <s v="0165"/>
    <x v="64"/>
    <s v="367"/>
    <s v="Brasil \ SP \ Presidente Alves"/>
    <s v="Norte"/>
    <s v="CZ2"/>
    <n v="2"/>
    <s v="Reforma"/>
    <s v="116-Aguardando Plantio - Manual"/>
    <m/>
    <n v="0.22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8"/>
    <s v="0165"/>
    <x v="64"/>
    <s v="368"/>
    <s v="Brasil \ SP \ Presidente Alves"/>
    <s v="Norte"/>
    <s v="CZ2"/>
    <n v="2"/>
    <s v="Reforma"/>
    <s v="116-Aguardando Plantio - Manual"/>
    <m/>
    <n v="1.01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69"/>
    <s v="0165"/>
    <x v="64"/>
    <s v="369"/>
    <s v="Brasil \ SP \ Presidente Alves"/>
    <s v="Norte"/>
    <s v="CZ2"/>
    <n v="2"/>
    <s v="Reforma"/>
    <s v="116-Aguardando Plantio - Manual"/>
    <m/>
    <n v="0.3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0"/>
    <s v="0165"/>
    <x v="64"/>
    <s v="370"/>
    <s v="Brasil \ SP \ Presidente Alves"/>
    <s v="Norte"/>
    <s v="CZ2"/>
    <n v="2"/>
    <s v="Reforma"/>
    <s v="116-Aguardando Plantio - Manual"/>
    <m/>
    <n v="0.32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1"/>
    <s v="0165"/>
    <x v="64"/>
    <s v="371"/>
    <s v="Brasil \ SP \ Presidente Alves"/>
    <s v="Norte"/>
    <s v="CZ2"/>
    <n v="2"/>
    <s v="Reforma"/>
    <s v="116-Aguardando Plantio - Manual"/>
    <m/>
    <n v="6.06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2"/>
    <s v="0165"/>
    <x v="64"/>
    <s v="372"/>
    <s v="Brasil \ SP \ Presidente Alves"/>
    <s v="Norte"/>
    <s v="CZ2"/>
    <n v="2"/>
    <s v="Reforma"/>
    <s v="116-Aguardando Plantio - Manual"/>
    <m/>
    <n v="1.1000000000000001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3"/>
    <s v="0165"/>
    <x v="64"/>
    <s v="373"/>
    <s v="Brasil \ SP \ Presidente Alves"/>
    <s v="Norte"/>
    <s v="CZ2"/>
    <n v="2"/>
    <s v="Reforma"/>
    <s v="116-Aguardando Plantio - Manual"/>
    <m/>
    <n v="1.94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4"/>
    <s v="0165"/>
    <x v="64"/>
    <s v="374"/>
    <s v="Brasil \ SP \ Presidente Alves"/>
    <s v="Norte"/>
    <s v="CZ2"/>
    <n v="2"/>
    <s v="Reforma"/>
    <s v="116-Aguardando Plantio - Manual"/>
    <m/>
    <n v="2.54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6"/>
    <s v="0165"/>
    <x v="64"/>
    <s v="376"/>
    <s v="Brasil \ SP \ Presidente Alves"/>
    <s v="Norte"/>
    <s v="CZ2"/>
    <n v="2"/>
    <s v="Reforma"/>
    <s v="116-Aguardando Plantio - Manual"/>
    <m/>
    <n v="0.14000000000000001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7"/>
    <s v="0165"/>
    <x v="64"/>
    <s v="377"/>
    <s v="Brasil \ SP \ Presidente Alves"/>
    <s v="Norte"/>
    <s v="CZ2"/>
    <n v="2"/>
    <s v="Reforma"/>
    <s v="116-Aguardando Plantio - Manual"/>
    <m/>
    <n v="0.32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78"/>
    <s v="0165"/>
    <x v="64"/>
    <s v="378"/>
    <s v="Brasil \ SP \ Presidente Alves"/>
    <s v="Norte"/>
    <s v="CZ2"/>
    <n v="2"/>
    <s v="Reforma"/>
    <s v="116-Aguardando Plantio - Manual"/>
    <m/>
    <n v="0.43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80"/>
    <s v="0165"/>
    <x v="64"/>
    <s v="380"/>
    <s v="Brasil \ SP \ Presidente Alves"/>
    <s v="Norte"/>
    <s v="CZ2"/>
    <n v="2"/>
    <s v="Reforma"/>
    <s v="116-Aguardando Plantio - Manual"/>
    <m/>
    <n v="0.55000000000000004"/>
    <s v="Parceria rural"/>
    <m/>
    <m/>
    <m/>
    <m/>
    <m/>
    <m/>
    <m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5384"/>
    <s v="0165"/>
    <x v="64"/>
    <s v="384"/>
    <s v="Brasil \ SP \ Presidente Alves"/>
    <s v="Norte"/>
    <s v="CZ2"/>
    <n v="4"/>
    <s v="Reforma"/>
    <s v="102-Aguardando Plantio"/>
    <m/>
    <n v="0.97"/>
    <s v="Parceria rural"/>
    <m/>
    <m/>
    <m/>
    <m/>
    <m/>
    <m/>
    <m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s v="JFI DUARTINA"/>
    <d v="2025-07-01T00:00:00"/>
    <x v="6"/>
    <m/>
    <x v="6"/>
    <m/>
    <m/>
  </r>
  <r>
    <s v="0166028"/>
    <s v="0166"/>
    <x v="65"/>
    <s v="028"/>
    <s v="Brasil \ SP \ Cabrália Paulista"/>
    <s v="Noroeste"/>
    <s v="CZ2"/>
    <n v="2"/>
    <s v="Reforma"/>
    <s v="104-Crescimento"/>
    <d v="2023-02-17T00:00:00"/>
    <n v="6.66"/>
    <s v="Parceria rural (Turvinho)"/>
    <m/>
    <s v="Rehab Silv"/>
    <s v="Rehab"/>
    <m/>
    <m/>
    <m/>
    <m/>
    <m/>
    <s v="RAF"/>
    <d v="2023-01-01T00:00:00"/>
    <m/>
    <m/>
    <d v="2023-01-01T00:00:00"/>
    <d v="2022-11-21T00:00:00"/>
    <s v="Noroeste"/>
    <s v="Rehab Silv"/>
    <s v="GERAÇÃO"/>
    <s v="JFI DUARTINA"/>
    <s v="BRACELL"/>
    <s v="CARPELO"/>
    <n v="10.646117"/>
    <n v="13.863815000000001"/>
    <n v="32.556674999999998"/>
    <n v="60.340246999999998"/>
    <s v="cto baldeio"/>
    <x v="2"/>
    <s v="GERAÇÃO"/>
    <d v="2025-05-01T00:00:00"/>
    <x v="0"/>
    <m/>
    <x v="4"/>
    <m/>
    <m/>
  </r>
  <r>
    <s v="0166043"/>
    <s v="0166"/>
    <x v="65"/>
    <s v="043"/>
    <s v="Brasil \ SP \ Cabrália Paulista"/>
    <s v="Noroeste"/>
    <s v="CZ2"/>
    <n v="3"/>
    <s v="Reforma"/>
    <s v="102-Aguardando Plantio"/>
    <m/>
    <n v="4.6399999999999997"/>
    <s v="Parceria rural (Turvinho)"/>
    <m/>
    <m/>
    <m/>
    <m/>
    <m/>
    <m/>
    <m/>
    <m/>
    <m/>
    <d v="2023-01-01T00:00:00"/>
    <m/>
    <m/>
    <m/>
    <m/>
    <s v="Noroeste"/>
    <s v="Noroeste"/>
    <s v="GERAÇÃO"/>
    <s v="JFI DUARTINA"/>
    <s v="BRACELL"/>
    <s v="CARPELO"/>
    <n v="10.646117"/>
    <n v="13.863815000000001"/>
    <n v="32.556674999999998"/>
    <n v="60.340246999999998"/>
    <s v="Liberação de áreas"/>
    <x v="2"/>
    <s v="GERAÇÃO"/>
    <d v="2025-05-01T00:00:00"/>
    <x v="0"/>
    <m/>
    <x v="4"/>
    <m/>
    <m/>
  </r>
  <r>
    <s v="0167020"/>
    <s v="0167"/>
    <x v="66"/>
    <s v="020"/>
    <s v="Brasil \ SP \ Gália"/>
    <s v="Noroeste"/>
    <s v="CZ2"/>
    <n v="1"/>
    <s v="Implantação"/>
    <s v="102-Aguardando Plantio"/>
    <m/>
    <n v="0.23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1"/>
    <s v="0167"/>
    <x v="66"/>
    <s v="021"/>
    <s v="Brasil \ SP \ Gália"/>
    <s v="Noroeste"/>
    <s v="CZ2"/>
    <n v="1"/>
    <s v="Implantação"/>
    <s v="102-Aguardando Plantio"/>
    <m/>
    <n v="2.73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2"/>
    <s v="0167"/>
    <x v="66"/>
    <s v="022"/>
    <s v="Brasil \ SP \ Gália"/>
    <s v="Noroeste"/>
    <s v="CZ2"/>
    <n v="1"/>
    <s v="Implantação"/>
    <s v="102-Aguardando Plantio"/>
    <m/>
    <n v="1.81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3"/>
    <s v="0167"/>
    <x v="66"/>
    <s v="023"/>
    <s v="Brasil \ SP \ Gália"/>
    <s v="Noroeste"/>
    <s v="CZ2"/>
    <n v="1"/>
    <s v="Implantação"/>
    <s v="102-Aguardando Plantio"/>
    <m/>
    <n v="0.79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4"/>
    <s v="0167"/>
    <x v="66"/>
    <s v="024"/>
    <s v="Brasil \ SP \ Gália"/>
    <s v="Noroeste"/>
    <s v="CZ2"/>
    <n v="1"/>
    <s v="Implantação"/>
    <s v="102-Aguardando Plantio"/>
    <m/>
    <n v="1.85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5"/>
    <s v="0167"/>
    <x v="66"/>
    <s v="025"/>
    <s v="Brasil \ SP \ Gália"/>
    <s v="Noroeste"/>
    <s v="CZ2"/>
    <n v="1"/>
    <s v="Implantação"/>
    <s v="102-Aguardando Plantio"/>
    <m/>
    <n v="0.33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6"/>
    <s v="0167"/>
    <x v="66"/>
    <s v="026"/>
    <s v="Brasil \ SP \ Gália"/>
    <s v="Noroeste"/>
    <s v="CZ2"/>
    <n v="1"/>
    <s v="Implantação"/>
    <s v="102-Aguardando Plantio"/>
    <m/>
    <n v="0.56000000000000005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027"/>
    <s v="0167"/>
    <x v="66"/>
    <s v="027"/>
    <s v="Brasil \ SP \ Gália"/>
    <s v="Noroeste"/>
    <s v="CZ2"/>
    <n v="1"/>
    <s v="Implantação"/>
    <s v="102-Aguardando Plantio"/>
    <m/>
    <n v="0.52"/>
    <s v="Parceria rural"/>
    <m/>
    <m/>
    <m/>
    <m/>
    <m/>
    <m/>
    <m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03"/>
    <s v="0167"/>
    <x v="66"/>
    <s v="303"/>
    <s v="Brasil \ SP \ Gália"/>
    <s v="Noroeste"/>
    <s v="CZ2"/>
    <n v="2"/>
    <s v="Reforma"/>
    <s v="116-Aguardando Plantio - Manual"/>
    <m/>
    <n v="0.03"/>
    <s v="Parceria rural"/>
    <m/>
    <m/>
    <m/>
    <m/>
    <m/>
    <m/>
    <m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07"/>
    <s v="0167"/>
    <x v="66"/>
    <s v="307"/>
    <s v="Brasil \ SP \ Gália"/>
    <s v="Noroeste"/>
    <s v="CZ2"/>
    <n v="2"/>
    <s v="Reforma"/>
    <s v="116-Aguardando Plantio - Manual"/>
    <m/>
    <n v="1.21"/>
    <s v="Parceria rural"/>
    <m/>
    <m/>
    <m/>
    <m/>
    <m/>
    <m/>
    <m/>
    <m/>
    <m/>
    <d v="2023-05-01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09"/>
    <s v="0167"/>
    <x v="66"/>
    <s v="309"/>
    <s v="Brasil \ SP \ Gália"/>
    <s v="Noroeste"/>
    <s v="CZ2"/>
    <n v="2"/>
    <s v="Reforma"/>
    <s v="116-Aguardando Plantio - Manual"/>
    <m/>
    <n v="0.52"/>
    <s v="Parceria rural"/>
    <m/>
    <m/>
    <m/>
    <m/>
    <m/>
    <m/>
    <m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10"/>
    <s v="0167"/>
    <x v="66"/>
    <s v="310"/>
    <s v="Brasil \ SP \ Gália"/>
    <s v="Noroeste"/>
    <s v="CZ2"/>
    <n v="2"/>
    <s v="Reforma"/>
    <s v="116-Aguardando Plantio - Manual"/>
    <m/>
    <n v="1.08"/>
    <s v="Parceria rural"/>
    <m/>
    <m/>
    <m/>
    <m/>
    <m/>
    <m/>
    <m/>
    <m/>
    <m/>
    <d v="2023-04-19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12"/>
    <s v="0167"/>
    <x v="66"/>
    <s v="312"/>
    <s v="Brasil \ SP \ Gália"/>
    <s v="Noroeste"/>
    <s v="CZ2"/>
    <n v="2"/>
    <s v="Reforma"/>
    <s v="116-Aguardando Plantio - Manual"/>
    <m/>
    <n v="1.18"/>
    <s v="Parceria rural"/>
    <m/>
    <m/>
    <m/>
    <m/>
    <m/>
    <m/>
    <m/>
    <m/>
    <m/>
    <d v="2023-04-17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17"/>
    <s v="0167"/>
    <x v="66"/>
    <s v="317"/>
    <s v="Brasil \ SP \ Gália"/>
    <s v="Noroeste"/>
    <s v="CZ2"/>
    <n v="2"/>
    <s v="Reforma"/>
    <s v="116-Aguardando Plantio - Manual"/>
    <m/>
    <n v="0.4"/>
    <s v="Parceria rural"/>
    <m/>
    <m/>
    <m/>
    <m/>
    <m/>
    <m/>
    <m/>
    <m/>
    <m/>
    <d v="2023-05-01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18"/>
    <s v="0167"/>
    <x v="66"/>
    <s v="318"/>
    <s v="Brasil \ SP \ Gália"/>
    <s v="Noroeste"/>
    <s v="CZ2"/>
    <n v="2"/>
    <s v="Reforma"/>
    <s v="116-Aguardando Plantio - Manual"/>
    <m/>
    <n v="0.46"/>
    <s v="Parceria rural"/>
    <m/>
    <m/>
    <m/>
    <m/>
    <m/>
    <m/>
    <m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5-01T00:00:00"/>
    <x v="5"/>
    <m/>
    <x v="10"/>
    <m/>
    <m/>
  </r>
  <r>
    <s v="0167319"/>
    <s v="0167"/>
    <x v="66"/>
    <s v="319"/>
    <s v="Brasil \ SP \ Gália"/>
    <s v="Noroeste"/>
    <s v="CZ2"/>
    <n v="2"/>
    <s v="Reforma"/>
    <s v="116-Aguardando Plantio - Manual"/>
    <m/>
    <n v="0.42"/>
    <s v="Parceria rural"/>
    <m/>
    <m/>
    <m/>
    <m/>
    <m/>
    <m/>
    <m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s v="CARPELO"/>
    <d v="2025-06-01T00:00:00"/>
    <x v="7"/>
    <m/>
    <x v="10"/>
    <m/>
    <m/>
  </r>
  <r>
    <s v="0168017"/>
    <s v="0168"/>
    <x v="67"/>
    <s v="017"/>
    <s v="Brasil \ SP \ Duartina"/>
    <s v="Noroeste"/>
    <s v="CZ2"/>
    <n v="2"/>
    <s v="Reforma"/>
    <s v="102-Aguardando Plantio"/>
    <m/>
    <n v="0.72"/>
    <s v="Parceria rural"/>
    <m/>
    <m/>
    <m/>
    <m/>
    <m/>
    <m/>
    <m/>
    <m/>
    <m/>
    <d v="2023-05-08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03"/>
    <s v="0168"/>
    <x v="67"/>
    <s v="303"/>
    <s v="Brasil \ SP \ Duartina"/>
    <s v="Noroeste"/>
    <s v="CZ2"/>
    <n v="2"/>
    <s v="Reforma"/>
    <s v="102-Aguardando Plantio"/>
    <m/>
    <n v="0.64"/>
    <s v="Parceria rural"/>
    <m/>
    <m/>
    <m/>
    <m/>
    <m/>
    <m/>
    <m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07"/>
    <s v="0168"/>
    <x v="67"/>
    <s v="307"/>
    <s v="Brasil \ SP \ Duartina"/>
    <s v="Noroeste"/>
    <s v="CZ2"/>
    <n v="2"/>
    <s v="Reforma"/>
    <s v="102-Aguardando Plantio"/>
    <m/>
    <n v="0.77"/>
    <s v="Parceria rural"/>
    <m/>
    <m/>
    <m/>
    <m/>
    <m/>
    <m/>
    <m/>
    <m/>
    <m/>
    <d v="2023-05-16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08"/>
    <s v="0168"/>
    <x v="67"/>
    <s v="308"/>
    <s v="Brasil \ SP \ Duartina"/>
    <s v="Noroeste"/>
    <s v="CZ2"/>
    <n v="2"/>
    <s v="Reforma"/>
    <s v="102-Aguardando Plantio"/>
    <m/>
    <n v="3.12"/>
    <s v="Parceria rural"/>
    <m/>
    <m/>
    <m/>
    <m/>
    <m/>
    <m/>
    <m/>
    <m/>
    <m/>
    <d v="2023-05-16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13"/>
    <s v="0168"/>
    <x v="67"/>
    <s v="313"/>
    <s v="Brasil \ SP \ Duartina"/>
    <s v="Noroeste"/>
    <s v="CZ2"/>
    <n v="2"/>
    <s v="Reforma"/>
    <s v="102-Aguardando Plantio"/>
    <m/>
    <n v="0.3"/>
    <s v="Parceria rural"/>
    <m/>
    <m/>
    <m/>
    <m/>
    <m/>
    <m/>
    <m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14"/>
    <s v="0168"/>
    <x v="67"/>
    <s v="314"/>
    <s v="Brasil \ SP \ Duartina"/>
    <s v="Noroeste"/>
    <s v="CZ2"/>
    <n v="2"/>
    <s v="Reforma"/>
    <s v="102-Aguardando Plantio"/>
    <m/>
    <n v="1.84"/>
    <s v="Parceria rural"/>
    <m/>
    <m/>
    <m/>
    <m/>
    <m/>
    <m/>
    <m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8316"/>
    <s v="0168"/>
    <x v="67"/>
    <s v="316"/>
    <s v="Brasil \ SP \ Duartina"/>
    <s v="Noroeste"/>
    <s v="CZ2"/>
    <n v="2"/>
    <s v="Reforma"/>
    <s v="102-Aguardando Plantio"/>
    <m/>
    <n v="1.73"/>
    <s v="Parceria rural"/>
    <m/>
    <m/>
    <m/>
    <m/>
    <m/>
    <m/>
    <m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s v="GERAÇÃO"/>
    <d v="2025-05-01T00:00:00"/>
    <x v="0"/>
    <m/>
    <x v="4"/>
    <m/>
    <m/>
  </r>
  <r>
    <s v="0169009"/>
    <s v="0169"/>
    <x v="68"/>
    <s v="009"/>
    <s v="Brasil \ SP \ Gália"/>
    <s v="Norte"/>
    <s v="CZ2"/>
    <n v="2"/>
    <s v="Reforma"/>
    <s v="104-Crescimento"/>
    <d v="2023-06-05T00:00:00"/>
    <n v="10.4"/>
    <s v="Parceria rural"/>
    <m/>
    <s v="Rehab Silv"/>
    <s v="Rehab"/>
    <m/>
    <m/>
    <m/>
    <m/>
    <m/>
    <s v="RAF"/>
    <d v="2023-03-29T00:00:00"/>
    <m/>
    <m/>
    <d v="2023-03-29T00:00:00"/>
    <d v="2023-02-02T00:00:00"/>
    <s v="Norte"/>
    <s v="Rehab Silv"/>
    <s v="CARPELO"/>
    <s v="GERAÇÃO"/>
    <s v="JFI DUARTINA"/>
    <s v="GERS"/>
    <n v="22.254169999999998"/>
    <n v="37.762270000000001"/>
    <n v="39.522139000000003"/>
    <n v="40.379154999999997"/>
    <s v="cto baldeio"/>
    <x v="1"/>
    <s v="JFI DUARTINA"/>
    <d v="2025-07-01T00:00:00"/>
    <x v="6"/>
    <m/>
    <x v="6"/>
    <m/>
    <m/>
  </r>
  <r>
    <s v="0169066"/>
    <s v="0169"/>
    <x v="68"/>
    <s v="066"/>
    <s v="Brasil \ SP \ Gália"/>
    <s v="Norte"/>
    <s v="CZ2"/>
    <n v="2"/>
    <s v="Reforma"/>
    <s v="102-Aguardando Plantio"/>
    <m/>
    <n v="2.85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067"/>
    <s v="0169"/>
    <x v="68"/>
    <s v="067"/>
    <s v="Brasil \ SP \ Gália"/>
    <s v="Norte"/>
    <s v="CZ2"/>
    <n v="2"/>
    <s v="Reforma"/>
    <s v="102-Aguardando Plantio"/>
    <m/>
    <n v="4.51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02"/>
    <s v="0169"/>
    <x v="68"/>
    <s v="302"/>
    <s v="Brasil \ SP \ Gália"/>
    <s v="Norte"/>
    <s v="CZ2"/>
    <n v="2"/>
    <s v="Reforma"/>
    <s v="116-Aguardando Plantio - Manual"/>
    <m/>
    <n v="1.57"/>
    <s v="Parceria rural"/>
    <m/>
    <m/>
    <m/>
    <m/>
    <m/>
    <m/>
    <m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08"/>
    <s v="0169"/>
    <x v="68"/>
    <s v="308"/>
    <s v="Brasil \ SP \ Gália"/>
    <s v="Norte"/>
    <s v="CZ2"/>
    <n v="2"/>
    <s v="Reforma"/>
    <s v="116-Aguardando Plantio - Manual"/>
    <m/>
    <n v="4.4800000000000004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09"/>
    <s v="0169"/>
    <x v="68"/>
    <s v="309"/>
    <s v="Brasil \ SP \ Gália"/>
    <s v="Norte"/>
    <s v="CZ2"/>
    <n v="2"/>
    <s v="Reforma"/>
    <s v="116-Aguardando Plantio - Manual"/>
    <m/>
    <n v="5.9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10"/>
    <s v="0169"/>
    <x v="68"/>
    <s v="310"/>
    <s v="Brasil \ SP \ Gália"/>
    <s v="Norte"/>
    <s v="CZ2"/>
    <n v="2"/>
    <s v="Reforma"/>
    <s v="116-Aguardando Plantio - Manual"/>
    <m/>
    <n v="3.7"/>
    <s v="Parceria rural"/>
    <m/>
    <m/>
    <m/>
    <m/>
    <m/>
    <m/>
    <m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40"/>
    <s v="0169"/>
    <x v="68"/>
    <s v="340"/>
    <s v="Brasil \ SP \ Gália"/>
    <s v="Norte"/>
    <s v="CZ2"/>
    <n v="2"/>
    <s v="Reforma"/>
    <s v="116-Aguardando Plantio - Manual"/>
    <m/>
    <n v="2.38"/>
    <s v="Parceria rural"/>
    <m/>
    <m/>
    <m/>
    <m/>
    <m/>
    <m/>
    <m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41"/>
    <s v="0169"/>
    <x v="68"/>
    <s v="341"/>
    <s v="Brasil \ SP \ Gália"/>
    <s v="Norte"/>
    <s v="CZ2"/>
    <n v="2"/>
    <s v="Reforma"/>
    <s v="116-Aguardando Plantio - Manual"/>
    <m/>
    <n v="1.84"/>
    <s v="Parceria rural"/>
    <m/>
    <m/>
    <m/>
    <m/>
    <m/>
    <m/>
    <m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42"/>
    <s v="0169"/>
    <x v="68"/>
    <s v="342"/>
    <s v="Brasil \ SP \ Gália"/>
    <s v="Norte"/>
    <s v="CZ2"/>
    <n v="2"/>
    <s v="Reforma"/>
    <s v="116-Aguardando Plantio - Manual"/>
    <m/>
    <n v="2.8"/>
    <s v="Parceria rural"/>
    <m/>
    <m/>
    <m/>
    <m/>
    <m/>
    <m/>
    <m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51"/>
    <s v="0169"/>
    <x v="68"/>
    <s v="351"/>
    <s v="Brasil \ SP \ Gália"/>
    <s v="Norte"/>
    <s v="CZ2"/>
    <n v="2"/>
    <s v="Reforma"/>
    <s v="116-Aguardando Plantio - Manual"/>
    <m/>
    <n v="0.72"/>
    <s v="Parceria rural"/>
    <m/>
    <m/>
    <m/>
    <m/>
    <m/>
    <m/>
    <m/>
    <m/>
    <m/>
    <d v="2023-03-03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53"/>
    <s v="0169"/>
    <x v="68"/>
    <s v="353"/>
    <s v="Brasil \ SP \ Gália"/>
    <s v="Norte"/>
    <s v="CZ2"/>
    <n v="2"/>
    <s v="Reforma"/>
    <s v="116-Aguardando Plantio - Manual"/>
    <m/>
    <n v="0.06"/>
    <s v="Parceria rural"/>
    <m/>
    <m/>
    <m/>
    <m/>
    <m/>
    <m/>
    <m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54"/>
    <s v="0169"/>
    <x v="68"/>
    <s v="354"/>
    <s v="Brasil \ SP \ Gália"/>
    <s v="Norte"/>
    <s v="CZ2"/>
    <n v="2"/>
    <s v="Reforma"/>
    <s v="116-Aguardando Plantio - Manual"/>
    <m/>
    <n v="1.1000000000000001"/>
    <s v="Parceria rural"/>
    <m/>
    <m/>
    <m/>
    <m/>
    <m/>
    <m/>
    <m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56"/>
    <s v="0169"/>
    <x v="68"/>
    <s v="356"/>
    <s v="Brasil \ SP \ Gália"/>
    <s v="Norte"/>
    <s v="CZ2"/>
    <n v="2"/>
    <s v="Reforma"/>
    <s v="116-Aguardando Plantio - Manual"/>
    <m/>
    <n v="0.66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62"/>
    <s v="0169"/>
    <x v="68"/>
    <s v="362"/>
    <s v="Brasil \ SP \ Gália"/>
    <s v="Norte"/>
    <s v="CZ2"/>
    <n v="2"/>
    <s v="Reforma"/>
    <s v="116-Aguardando Plantio - Manual"/>
    <m/>
    <n v="0.27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66"/>
    <s v="0169"/>
    <x v="68"/>
    <s v="366"/>
    <s v="Brasil \ SP \ Gália"/>
    <s v="Norte"/>
    <s v="CZ2"/>
    <n v="2"/>
    <s v="Reforma"/>
    <s v="116-Aguardando Plantio - Manual"/>
    <m/>
    <n v="2.6"/>
    <s v="Parceria rural"/>
    <m/>
    <m/>
    <m/>
    <m/>
    <m/>
    <m/>
    <m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69371"/>
    <s v="0169"/>
    <x v="68"/>
    <s v="371"/>
    <s v="Brasil \ SP \ Gália"/>
    <s v="Norte"/>
    <s v="CZ2"/>
    <n v="2"/>
    <s v="Reforma"/>
    <s v="116-Aguardando Plantio - Manual"/>
    <m/>
    <n v="0.27"/>
    <s v="Parceria rural"/>
    <m/>
    <m/>
    <m/>
    <m/>
    <m/>
    <m/>
    <m/>
    <m/>
    <m/>
    <d v="2023-05-03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s v="JFI DUARTINA"/>
    <d v="2025-07-01T00:00:00"/>
    <x v="6"/>
    <m/>
    <x v="6"/>
    <m/>
    <m/>
  </r>
  <r>
    <s v="0171011"/>
    <s v="0171"/>
    <x v="69"/>
    <s v="011"/>
    <s v="Brasil \ SP \ Presidente Alves"/>
    <s v="Norte"/>
    <s v="CZ2"/>
    <n v="2"/>
    <s v="Reforma"/>
    <s v="102-Aguardando Plantio"/>
    <m/>
    <n v="0.06"/>
    <s v="Parceria rural (Turvinho)"/>
    <m/>
    <m/>
    <m/>
    <m/>
    <m/>
    <m/>
    <m/>
    <m/>
    <m/>
    <d v="2023-04-05T00:00:00"/>
    <m/>
    <m/>
    <d v="2023-04-05T00:00:00"/>
    <d v="2022-12-20T00:00:00"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019"/>
    <s v="0171"/>
    <x v="69"/>
    <s v="019"/>
    <s v="Brasil \ SP \ Gália"/>
    <s v="Norte"/>
    <s v="CZ2"/>
    <n v="2"/>
    <s v="Reforma"/>
    <s v="102-Aguardando Plantio"/>
    <m/>
    <n v="3.91"/>
    <s v="Parceria rural (Turvinho)"/>
    <m/>
    <m/>
    <m/>
    <m/>
    <m/>
    <m/>
    <m/>
    <m/>
    <m/>
    <d v="2023-04-14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021"/>
    <s v="0171"/>
    <x v="69"/>
    <s v="021"/>
    <s v="Brasil \ SP \ Gália"/>
    <s v="Norte"/>
    <s v="CZ2"/>
    <n v="2"/>
    <s v="Reforma"/>
    <s v="104-Crescimento"/>
    <d v="2023-06-29T00:00:00"/>
    <n v="5.63"/>
    <s v="Parceria rural (Turvinho)"/>
    <m/>
    <s v="Rehab Silv"/>
    <s v="Rehab"/>
    <m/>
    <m/>
    <m/>
    <m/>
    <m/>
    <s v="RAF"/>
    <d v="2023-04-14T00:00:00"/>
    <m/>
    <m/>
    <m/>
    <m/>
    <s v="Norte"/>
    <s v="Rehab Silv"/>
    <s v="CARPELO"/>
    <s v="EMFLORA"/>
    <s v="GERAÇÃO"/>
    <s v="JFI DUARTINA"/>
    <n v="24.247274000000001"/>
    <n v="35.511747999999997"/>
    <n v="36.566043000000001"/>
    <n v="38.325912000000002"/>
    <s v="pas"/>
    <x v="1"/>
    <s v="JFI DUARTINA"/>
    <d v="2025-07-01T00:00:00"/>
    <x v="6"/>
    <m/>
    <x v="6"/>
    <m/>
    <m/>
  </r>
  <r>
    <s v="0171301"/>
    <s v="0171"/>
    <x v="69"/>
    <s v="301"/>
    <s v="Brasil \ SP \ Presidente Alves"/>
    <s v="Norte"/>
    <s v="CZ2"/>
    <n v="2"/>
    <s v="Reforma"/>
    <s v="116-Aguardando Plantio - Manual"/>
    <m/>
    <n v="1.26"/>
    <s v="Parceria rural (Turvinho)"/>
    <m/>
    <m/>
    <m/>
    <m/>
    <m/>
    <m/>
    <m/>
    <m/>
    <m/>
    <d v="2023-04-0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04"/>
    <s v="0171"/>
    <x v="69"/>
    <s v="304"/>
    <s v="Brasil \ SP \ Presidente Alves"/>
    <s v="Norte"/>
    <s v="CZ2"/>
    <n v="2"/>
    <s v="Reforma"/>
    <s v="116-Aguardando Plantio - Manual"/>
    <m/>
    <n v="0.73"/>
    <s v="Parceria rural (Turvinho)"/>
    <m/>
    <m/>
    <m/>
    <m/>
    <m/>
    <m/>
    <m/>
    <m/>
    <m/>
    <d v="2023-04-2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05"/>
    <s v="0171"/>
    <x v="69"/>
    <s v="305"/>
    <s v="Brasil \ SP \ Gália"/>
    <s v="Norte"/>
    <s v="CZ2"/>
    <n v="2"/>
    <s v="Reforma"/>
    <s v="116-Aguardando Plantio - Manual"/>
    <m/>
    <n v="2.13"/>
    <s v="Parceria rural (Turvinho)"/>
    <m/>
    <m/>
    <m/>
    <m/>
    <m/>
    <m/>
    <m/>
    <m/>
    <m/>
    <d v="2023-04-2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06"/>
    <s v="0171"/>
    <x v="69"/>
    <s v="306"/>
    <s v="Brasil \ SP \ Gália"/>
    <s v="Norte"/>
    <s v="CZ2"/>
    <n v="2"/>
    <s v="Reforma"/>
    <s v="116-Aguardando Plantio - Manual"/>
    <m/>
    <n v="3.85"/>
    <s v="Parceria rural (Turvinho)"/>
    <m/>
    <m/>
    <m/>
    <m/>
    <m/>
    <m/>
    <m/>
    <m/>
    <m/>
    <d v="2023-04-11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07"/>
    <s v="0171"/>
    <x v="69"/>
    <s v="307"/>
    <s v="Brasil \ SP \ Gália"/>
    <s v="Norte"/>
    <s v="CZ2"/>
    <n v="2"/>
    <s v="Reforma"/>
    <s v="116-Aguardando Plantio - Manual"/>
    <m/>
    <n v="10.92"/>
    <s v="Parceria rural (Turvinho)"/>
    <m/>
    <m/>
    <m/>
    <m/>
    <m/>
    <m/>
    <m/>
    <m/>
    <m/>
    <d v="2023-04-10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08"/>
    <s v="0171"/>
    <x v="69"/>
    <s v="308"/>
    <s v="Brasil \ SP \ Gália"/>
    <s v="Norte"/>
    <s v="CZ2"/>
    <n v="2"/>
    <s v="Reforma"/>
    <s v="116-Aguardando Plantio - Manual"/>
    <m/>
    <n v="2.77"/>
    <s v="Parceria rural (Turvinho)"/>
    <m/>
    <m/>
    <m/>
    <m/>
    <m/>
    <m/>
    <m/>
    <m/>
    <m/>
    <d v="2023-04-22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13"/>
    <s v="0171"/>
    <x v="69"/>
    <s v="313"/>
    <s v="Brasil \ SP \ Presidente Alves"/>
    <s v="Norte"/>
    <s v="CZ2"/>
    <n v="2"/>
    <s v="Reforma"/>
    <s v="116-Aguardando Plantio - Manual"/>
    <m/>
    <n v="0.44"/>
    <s v="Parceria rural (Turvinho)"/>
    <m/>
    <m/>
    <m/>
    <m/>
    <m/>
    <m/>
    <m/>
    <m/>
    <m/>
    <d v="2023-04-0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18"/>
    <s v="0171"/>
    <x v="69"/>
    <s v="318"/>
    <s v="Brasil \ SP \ Gália"/>
    <s v="Norte"/>
    <s v="CZ2"/>
    <n v="2"/>
    <s v="Reforma"/>
    <s v="116-Aguardando Plantio - Manual"/>
    <m/>
    <n v="2.35"/>
    <s v="Parceria rural (Turvinho)"/>
    <m/>
    <m/>
    <m/>
    <m/>
    <m/>
    <m/>
    <m/>
    <m/>
    <m/>
    <d v="2023-04-11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19"/>
    <s v="0171"/>
    <x v="69"/>
    <s v="319"/>
    <s v="Brasil \ SP \ Gália"/>
    <s v="Norte"/>
    <s v="CZ2"/>
    <n v="2"/>
    <s v="Reforma"/>
    <s v="116-Aguardando Plantio - Manual"/>
    <m/>
    <n v="2.31"/>
    <s v="Parceria rural (Turvinho)"/>
    <m/>
    <m/>
    <m/>
    <m/>
    <m/>
    <m/>
    <m/>
    <m/>
    <m/>
    <d v="2023-04-10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20"/>
    <s v="0171"/>
    <x v="69"/>
    <s v="320"/>
    <s v="Brasil \ SP \ Gália"/>
    <s v="Norte"/>
    <s v="CZ2"/>
    <n v="2"/>
    <s v="Reforma"/>
    <s v="116-Aguardando Plantio - Manual"/>
    <m/>
    <n v="5.55"/>
    <s v="Parceria rural (Turvinho)"/>
    <m/>
    <m/>
    <m/>
    <m/>
    <m/>
    <m/>
    <m/>
    <m/>
    <m/>
    <d v="2023-04-22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1321"/>
    <s v="0171"/>
    <x v="69"/>
    <s v="321"/>
    <s v="Brasil \ SP \ Gália"/>
    <s v="Norte"/>
    <s v="CZ2"/>
    <n v="2"/>
    <s v="Reforma"/>
    <s v="116-Aguardando Plantio - Manual"/>
    <m/>
    <n v="1.05"/>
    <s v="Parceria rural (Turvinho)"/>
    <m/>
    <m/>
    <m/>
    <m/>
    <m/>
    <m/>
    <m/>
    <m/>
    <m/>
    <d v="2023-04-14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s v="JFI DUARTINA"/>
    <d v="2025-07-01T00:00:00"/>
    <x v="6"/>
    <m/>
    <x v="6"/>
    <m/>
    <m/>
  </r>
  <r>
    <s v="0172302"/>
    <s v="0172"/>
    <x v="70"/>
    <s v="302"/>
    <s v="Brasil \ SP \ Agudos"/>
    <s v="Centro"/>
    <s v="CZ2"/>
    <n v="2"/>
    <s v="Reforma"/>
    <s v="116-Aguardando Plantio - Manual"/>
    <m/>
    <n v="0.33"/>
    <s v="Parceria rural"/>
    <m/>
    <m/>
    <m/>
    <m/>
    <m/>
    <m/>
    <m/>
    <m/>
    <m/>
    <d v="2022-05-15T00:00:00"/>
    <m/>
    <m/>
    <m/>
    <m/>
    <s v="Centro"/>
    <s v="Centro"/>
    <s v="BRACELL"/>
    <s v="SOLLUM"/>
    <s v="GERAÇÃO"/>
    <s v="JFI DUARTINA"/>
    <n v="40.642102000000001"/>
    <n v="44.217883"/>
    <n v="55.690773"/>
    <n v="58.908470999999999"/>
    <s v="Liberação de áreas"/>
    <x v="0"/>
    <s v="SOLLUM"/>
    <d v="2025-03-01T00:00:00"/>
    <x v="3"/>
    <m/>
    <x v="0"/>
    <m/>
    <m/>
  </r>
  <r>
    <s v="0172311"/>
    <s v="0172"/>
    <x v="70"/>
    <s v="311"/>
    <s v="Brasil \ SP \ Agudos"/>
    <s v="Centro"/>
    <s v="CZ2"/>
    <n v="3"/>
    <s v="Reforma"/>
    <s v="116-Aguardando Plantio - Manual"/>
    <m/>
    <n v="3.17"/>
    <s v="Parceria rural"/>
    <m/>
    <s v="Rehab Silv"/>
    <s v="Rehab"/>
    <m/>
    <m/>
    <m/>
    <m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s v="SOLLUM"/>
    <d v="2025-03-01T00:00:00"/>
    <x v="3"/>
    <m/>
    <x v="0"/>
    <m/>
    <m/>
  </r>
  <r>
    <s v="0172324"/>
    <s v="0172"/>
    <x v="70"/>
    <s v="324"/>
    <s v="Brasil \ SP \ Agudos"/>
    <s v="Centro"/>
    <s v="CZ2"/>
    <n v="3"/>
    <s v="Reforma"/>
    <s v="116-Aguardando Plantio - Manual"/>
    <m/>
    <n v="6.14"/>
    <s v="Parceria rural"/>
    <m/>
    <s v="Rehab Silv"/>
    <s v="Rehab"/>
    <m/>
    <m/>
    <m/>
    <m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s v="SOLLUM"/>
    <d v="2025-03-01T00:00:00"/>
    <x v="3"/>
    <m/>
    <x v="0"/>
    <m/>
    <m/>
  </r>
  <r>
    <s v="0172325"/>
    <s v="0172"/>
    <x v="70"/>
    <s v="325"/>
    <s v="Brasil \ SP \ Agudos"/>
    <s v="Centro"/>
    <s v="CZ2"/>
    <n v="3"/>
    <s v="Reforma"/>
    <s v="116-Aguardando Plantio - Manual"/>
    <m/>
    <n v="0.92"/>
    <s v="Parceria rural"/>
    <m/>
    <s v="Rehab Silv"/>
    <s v="Rehab"/>
    <m/>
    <m/>
    <m/>
    <m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s v="SOLLUM"/>
    <d v="2025-03-01T00:00:00"/>
    <x v="3"/>
    <m/>
    <x v="0"/>
    <m/>
    <m/>
  </r>
  <r>
    <s v="0173017"/>
    <s v="0173"/>
    <x v="71"/>
    <s v="017"/>
    <s v="Brasil \ SP \ Agudos"/>
    <s v="Centro"/>
    <s v="CZ2"/>
    <n v="1"/>
    <s v="Implantação"/>
    <s v="102-Aguardando Plantio"/>
    <m/>
    <n v="1.88"/>
    <s v="Parceria rural (arr. Turvinho)"/>
    <m/>
    <m/>
    <m/>
    <m/>
    <m/>
    <m/>
    <m/>
    <m/>
    <m/>
    <d v="2023-06-06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018"/>
    <s v="0173"/>
    <x v="71"/>
    <s v="018"/>
    <s v="Brasil \ SP \ Piratininga"/>
    <s v="Centro"/>
    <s v="CZ2"/>
    <n v="1"/>
    <s v="Implantação"/>
    <s v="102-Aguardando Plantio"/>
    <m/>
    <n v="3.24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019"/>
    <s v="0173"/>
    <x v="71"/>
    <s v="019"/>
    <s v="Brasil \ SP \ Agudos"/>
    <s v="Centro"/>
    <s v="CZ2"/>
    <n v="1"/>
    <s v="Implantação"/>
    <s v="102-Aguardando Plantio"/>
    <m/>
    <n v="1.33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020"/>
    <s v="0173"/>
    <x v="71"/>
    <s v="020"/>
    <s v="Brasil \ SP \ Agudos"/>
    <s v="Centro"/>
    <s v="CZ2"/>
    <n v="1"/>
    <s v="Implantação"/>
    <s v="102-Aguardando Plantio"/>
    <m/>
    <n v="4.53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021"/>
    <s v="0173"/>
    <x v="71"/>
    <s v="021"/>
    <s v="Brasil \ SP \ Agudos"/>
    <s v="Centro"/>
    <s v="CZ2"/>
    <n v="1"/>
    <s v="Implantação"/>
    <s v="102-Aguardando Plantio"/>
    <m/>
    <n v="1.03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022"/>
    <s v="0173"/>
    <x v="71"/>
    <s v="022"/>
    <s v="Brasil \ SP \ Agudos"/>
    <s v="Centro"/>
    <s v="CZ2"/>
    <n v="1"/>
    <s v="Implantação"/>
    <s v="102-Aguardando Plantio"/>
    <m/>
    <n v="24.18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303"/>
    <s v="0173"/>
    <x v="71"/>
    <s v="303"/>
    <s v="Brasil \ SP \ Agudos"/>
    <s v="Centro"/>
    <s v="CZ2"/>
    <n v="4"/>
    <s v="Reforma"/>
    <s v="116-Aguardando Plantio - Manual"/>
    <m/>
    <n v="2.69"/>
    <s v="Parceria rural (arr. Turvinho)"/>
    <m/>
    <s v="Rehab Silv"/>
    <s v="Rehab"/>
    <m/>
    <m/>
    <m/>
    <m/>
    <m/>
    <s v="RAF"/>
    <d v="2023-10-02T00:00:00"/>
    <m/>
    <m/>
    <m/>
    <m/>
    <s v="Centro"/>
    <s v="Rehab Silv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318"/>
    <s v="0173"/>
    <x v="71"/>
    <s v="318"/>
    <s v="Brasil \ SP \ Piratininga"/>
    <s v="Centro"/>
    <s v="CZ2"/>
    <n v="1"/>
    <s v="Implantação"/>
    <s v="116-Aguardando Plantio - Manual"/>
    <m/>
    <n v="0.88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320"/>
    <s v="0173"/>
    <x v="71"/>
    <s v="320"/>
    <s v="Brasil \ SP \ Agudos"/>
    <s v="Centro"/>
    <s v="CZ2"/>
    <n v="1"/>
    <s v="Implantação"/>
    <s v="116-Aguardando Plantio - Manual"/>
    <m/>
    <n v="0.38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3322"/>
    <s v="0173"/>
    <x v="71"/>
    <s v="322"/>
    <s v="Brasil \ SP \ Agudos"/>
    <s v="Centro"/>
    <s v="CZ2"/>
    <n v="1"/>
    <s v="Implantação"/>
    <s v="116-Aguardando Plantio - Manual"/>
    <m/>
    <n v="0.74"/>
    <s v="Parceria rural (arr. Turvinho)"/>
    <m/>
    <m/>
    <m/>
    <m/>
    <m/>
    <m/>
    <m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s v="SOLLUM"/>
    <d v="2025-03-01T00:00:00"/>
    <x v="3"/>
    <m/>
    <x v="0"/>
    <m/>
    <m/>
  </r>
  <r>
    <s v="0175301"/>
    <s v="0175"/>
    <x v="72"/>
    <s v="301"/>
    <s v="Brasil \ SP \ Pirajuí"/>
    <s v="Norte"/>
    <s v="CZ3"/>
    <n v="2"/>
    <s v="Reforma"/>
    <s v="116-Aguardando Plantio - Manual"/>
    <m/>
    <n v="2.4700000000000002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03"/>
    <s v="0175"/>
    <x v="72"/>
    <s v="303"/>
    <s v="Brasil \ SP \ Pirajuí"/>
    <s v="Norte"/>
    <s v="CZ3"/>
    <n v="2"/>
    <s v="Reforma"/>
    <s v="116-Aguardando Plantio - Manual"/>
    <m/>
    <n v="1.98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04"/>
    <s v="0175"/>
    <x v="72"/>
    <s v="304"/>
    <s v="Brasil \ SP \ Pirajuí"/>
    <s v="Norte"/>
    <s v="CZ3"/>
    <n v="2"/>
    <s v="Reforma"/>
    <s v="116-Aguardando Plantio - Manual"/>
    <m/>
    <n v="2.08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06"/>
    <s v="0175"/>
    <x v="72"/>
    <s v="306"/>
    <s v="Brasil \ SP \ Pirajuí"/>
    <s v="Norte"/>
    <s v="CZ3"/>
    <n v="2"/>
    <s v="Reforma"/>
    <s v="116-Aguardando Plantio - Manual"/>
    <m/>
    <n v="0.34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08"/>
    <s v="0175"/>
    <x v="72"/>
    <s v="308"/>
    <s v="Brasil \ SP \ Pirajuí"/>
    <s v="Norte"/>
    <s v="CZ3"/>
    <n v="2"/>
    <s v="Reforma"/>
    <s v="116-Aguardando Plantio - Manual"/>
    <m/>
    <n v="0.87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09"/>
    <s v="0175"/>
    <x v="72"/>
    <s v="309"/>
    <s v="Brasil \ SP \ Pirajuí"/>
    <s v="Norte"/>
    <s v="CZ3"/>
    <n v="2"/>
    <s v="Reforma"/>
    <s v="116-Aguardando Plantio - Manual"/>
    <m/>
    <n v="2.76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11"/>
    <s v="0175"/>
    <x v="72"/>
    <s v="311"/>
    <s v="Brasil \ SP \ Pirajuí"/>
    <s v="Norte"/>
    <s v="CZ3"/>
    <n v="2"/>
    <s v="Reforma"/>
    <s v="116-Aguardando Plantio - Manual"/>
    <m/>
    <n v="0.16"/>
    <s v="Parceria rural"/>
    <m/>
    <m/>
    <m/>
    <m/>
    <m/>
    <m/>
    <m/>
    <m/>
    <m/>
    <d v="2023-06-04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12"/>
    <s v="0175"/>
    <x v="72"/>
    <s v="312"/>
    <s v="Brasil \ SP \ Pirajuí"/>
    <s v="Norte"/>
    <s v="CZ3"/>
    <n v="2"/>
    <s v="Reforma"/>
    <s v="116-Aguardando Plantio - Manual"/>
    <m/>
    <n v="0.1"/>
    <s v="Parceria rural"/>
    <m/>
    <m/>
    <m/>
    <m/>
    <m/>
    <m/>
    <m/>
    <m/>
    <m/>
    <d v="2023-07-05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17"/>
    <s v="0175"/>
    <x v="72"/>
    <s v="317"/>
    <s v="Brasil \ SP \ Pirajuí"/>
    <s v="Norte"/>
    <s v="CZ3"/>
    <n v="2"/>
    <s v="Reforma"/>
    <s v="116-Aguardando Plantio - Manual"/>
    <m/>
    <n v="0.3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18"/>
    <s v="0175"/>
    <x v="72"/>
    <s v="318"/>
    <s v="Brasil \ SP \ Pirajuí"/>
    <s v="Norte"/>
    <s v="CZ3"/>
    <n v="2"/>
    <s v="Reforma"/>
    <s v="116-Aguardando Plantio - Manual"/>
    <m/>
    <n v="0.43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19"/>
    <s v="0175"/>
    <x v="72"/>
    <s v="319"/>
    <s v="Brasil \ SP \ Pirajuí"/>
    <s v="Norte"/>
    <s v="CZ3"/>
    <n v="2"/>
    <s v="Reforma"/>
    <s v="116-Aguardando Plantio - Manual"/>
    <m/>
    <n v="0.9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27"/>
    <s v="0175"/>
    <x v="72"/>
    <s v="327"/>
    <s v="Brasil \ SP \ Pirajuí"/>
    <s v="Norte"/>
    <s v="CZ3"/>
    <n v="2"/>
    <s v="Reforma"/>
    <s v="116-Aguardando Plantio - Manual"/>
    <m/>
    <n v="0.1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31"/>
    <s v="0175"/>
    <x v="72"/>
    <s v="331"/>
    <s v="Brasil \ SP \ Pirajuí"/>
    <s v="Norte"/>
    <s v="CZ3"/>
    <n v="2"/>
    <s v="Reforma"/>
    <s v="116-Aguardando Plantio - Manual"/>
    <m/>
    <n v="0.2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34"/>
    <s v="0175"/>
    <x v="72"/>
    <s v="334"/>
    <s v="Brasil \ SP \ Pirajuí"/>
    <s v="Norte"/>
    <s v="CZ3"/>
    <n v="2"/>
    <s v="Reforma"/>
    <s v="116-Aguardando Plantio - Manual"/>
    <m/>
    <n v="0.51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35"/>
    <s v="0175"/>
    <x v="72"/>
    <s v="335"/>
    <s v="Brasil \ SP \ Pirajuí"/>
    <s v="Norte"/>
    <s v="CZ3"/>
    <n v="2"/>
    <s v="Reforma"/>
    <s v="116-Aguardando Plantio - Manual"/>
    <m/>
    <n v="0.11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39"/>
    <s v="0175"/>
    <x v="72"/>
    <s v="339"/>
    <s v="Brasil \ SP \ Pirajuí"/>
    <s v="Norte"/>
    <s v="CZ3"/>
    <n v="2"/>
    <s v="Reforma"/>
    <s v="116-Aguardando Plantio - Manual"/>
    <m/>
    <n v="1.07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41"/>
    <s v="0175"/>
    <x v="72"/>
    <s v="341"/>
    <s v="Brasil \ SP \ Pirajuí"/>
    <s v="Norte"/>
    <s v="CZ3"/>
    <n v="2"/>
    <s v="Reforma"/>
    <s v="116-Aguardando Plantio - Manual"/>
    <m/>
    <n v="0.27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42"/>
    <s v="0175"/>
    <x v="72"/>
    <s v="342"/>
    <s v="Brasil \ SP \ Pirajuí"/>
    <s v="Norte"/>
    <s v="CZ3"/>
    <n v="2"/>
    <s v="Reforma"/>
    <s v="116-Aguardando Plantio - Manual"/>
    <m/>
    <n v="1.07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45"/>
    <s v="0175"/>
    <x v="72"/>
    <s v="345"/>
    <s v="Brasil \ SP \ Pirajuí"/>
    <s v="Norte"/>
    <s v="CZ3"/>
    <n v="2"/>
    <s v="Reforma"/>
    <s v="116-Aguardando Plantio - Manual"/>
    <m/>
    <n v="0.08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46"/>
    <s v="0175"/>
    <x v="72"/>
    <s v="346"/>
    <s v="Brasil \ SP \ Pirajuí"/>
    <s v="Norte"/>
    <s v="CZ3"/>
    <n v="2"/>
    <s v="Reforma"/>
    <s v="116-Aguardando Plantio - Manual"/>
    <m/>
    <n v="0.11"/>
    <s v="Parceria rural"/>
    <m/>
    <m/>
    <m/>
    <m/>
    <m/>
    <m/>
    <m/>
    <m/>
    <m/>
    <d v="2023-07-05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52"/>
    <s v="0175"/>
    <x v="72"/>
    <s v="352"/>
    <s v="Brasil \ SP \ Pirajuí"/>
    <s v="Norte"/>
    <s v="CZ3"/>
    <n v="2"/>
    <s v="Reforma"/>
    <s v="116-Aguardando Plantio - Manual"/>
    <m/>
    <n v="0.11"/>
    <s v="Parceria rural"/>
    <m/>
    <m/>
    <m/>
    <m/>
    <m/>
    <m/>
    <m/>
    <m/>
    <m/>
    <d v="2023-06-09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54"/>
    <s v="0175"/>
    <x v="72"/>
    <s v="354"/>
    <s v="Brasil \ SP \ Pirajuí"/>
    <s v="Norte"/>
    <s v="CZ3"/>
    <n v="2"/>
    <s v="Reforma"/>
    <s v="116-Aguardando Plantio - Manual"/>
    <m/>
    <n v="0.99"/>
    <s v="Parceria rural"/>
    <m/>
    <m/>
    <m/>
    <m/>
    <m/>
    <m/>
    <m/>
    <m/>
    <m/>
    <d v="2023-06-09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57"/>
    <s v="0175"/>
    <x v="72"/>
    <s v="357"/>
    <s v="Brasil \ SP \ Pirajuí"/>
    <s v="Norte"/>
    <s v="CZ3"/>
    <n v="2"/>
    <s v="Reforma"/>
    <s v="116-Aguardando Plantio - Manual"/>
    <m/>
    <n v="0.91"/>
    <s v="Parceria rural"/>
    <m/>
    <m/>
    <m/>
    <m/>
    <m/>
    <m/>
    <m/>
    <m/>
    <m/>
    <d v="2023-06-14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58"/>
    <s v="0175"/>
    <x v="72"/>
    <s v="358"/>
    <s v="Brasil \ SP \ Pirajuí"/>
    <s v="Norte"/>
    <s v="CZ3"/>
    <n v="2"/>
    <s v="Reforma"/>
    <s v="116-Aguardando Plantio - Manual"/>
    <m/>
    <n v="0.21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59"/>
    <s v="0175"/>
    <x v="72"/>
    <s v="359"/>
    <s v="Brasil \ SP \ Pirajuí"/>
    <s v="Norte"/>
    <s v="CZ3"/>
    <n v="2"/>
    <s v="Reforma"/>
    <s v="116-Aguardando Plantio - Manual"/>
    <m/>
    <n v="0.18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62"/>
    <s v="0175"/>
    <x v="72"/>
    <s v="362"/>
    <s v="Brasil \ SP \ Pirajuí"/>
    <s v="Norte"/>
    <s v="CZ3"/>
    <n v="2"/>
    <s v="Reforma"/>
    <s v="116-Aguardando Plantio - Manual"/>
    <m/>
    <n v="0.05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63"/>
    <s v="0175"/>
    <x v="72"/>
    <s v="363"/>
    <s v="Brasil \ SP \ Pirajuí"/>
    <s v="Norte"/>
    <s v="CZ3"/>
    <n v="2"/>
    <s v="Reforma"/>
    <s v="116-Aguardando Plantio - Manual"/>
    <m/>
    <n v="1.24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64"/>
    <s v="0175"/>
    <x v="72"/>
    <s v="364"/>
    <s v="Brasil \ SP \ Pirajuí"/>
    <s v="Norte"/>
    <s v="CZ3"/>
    <n v="2"/>
    <s v="Reforma"/>
    <s v="116-Aguardando Plantio - Manual"/>
    <m/>
    <n v="1.08"/>
    <s v="Parceria rural"/>
    <m/>
    <m/>
    <m/>
    <m/>
    <m/>
    <m/>
    <m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66"/>
    <s v="0175"/>
    <x v="72"/>
    <s v="366"/>
    <s v="Brasil \ SP \ Pirajuí"/>
    <s v="Norte"/>
    <s v="CZ3"/>
    <n v="2"/>
    <s v="Reforma"/>
    <s v="116-Aguardando Plantio - Manual"/>
    <m/>
    <n v="0.96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71"/>
    <s v="0175"/>
    <x v="72"/>
    <s v="371"/>
    <s v="Brasil \ SP \ Pirajuí"/>
    <s v="Norte"/>
    <s v="CZ3"/>
    <n v="2"/>
    <s v="Reforma"/>
    <s v="116-Aguardando Plantio - Manual"/>
    <m/>
    <n v="0.46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72"/>
    <s v="0175"/>
    <x v="72"/>
    <s v="372"/>
    <s v="Brasil \ SP \ Pirajuí"/>
    <s v="Norte"/>
    <s v="CZ3"/>
    <n v="2"/>
    <s v="Reforma"/>
    <s v="116-Aguardando Plantio - Manual"/>
    <m/>
    <n v="0.02"/>
    <s v="Parceria rural"/>
    <m/>
    <m/>
    <m/>
    <m/>
    <m/>
    <m/>
    <m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5373"/>
    <s v="0175"/>
    <x v="72"/>
    <s v="373"/>
    <s v="Brasil \ SP \ Pirajuí"/>
    <s v="Norte"/>
    <s v="CZ3"/>
    <n v="2"/>
    <s v="Reforma"/>
    <s v="116-Aguardando Plantio - Manual"/>
    <m/>
    <n v="0.13"/>
    <s v="Parceria rural"/>
    <m/>
    <m/>
    <m/>
    <m/>
    <m/>
    <m/>
    <m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s v="GN"/>
    <d v="2025-07-01T00:00:00"/>
    <x v="6"/>
    <m/>
    <x v="8"/>
    <m/>
    <m/>
  </r>
  <r>
    <s v="0177001"/>
    <s v="0177"/>
    <x v="73"/>
    <s v="001"/>
    <s v="Brasil \ SP \ Piratininga"/>
    <s v="Noroeste"/>
    <s v="CZ2"/>
    <n v="2"/>
    <s v="Reforma"/>
    <s v="104-Crescimento"/>
    <d v="2024-01-24T00:00:00"/>
    <n v="0.16407001095500001"/>
    <s v="Parceria rural"/>
    <m/>
    <s v="Rehab DO"/>
    <s v="Rehab"/>
    <m/>
    <m/>
    <m/>
    <m/>
    <m/>
    <m/>
    <d v="2023-09-05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s v="GERAÇÃO"/>
    <d v="2025-04-01T00:00:00"/>
    <x v="2"/>
    <m/>
    <x v="4"/>
    <m/>
    <m/>
  </r>
  <r>
    <s v="0177003"/>
    <s v="0177"/>
    <x v="73"/>
    <s v="003"/>
    <s v="Brasil \ SP \ Piratininga"/>
    <s v="Noroeste"/>
    <s v="CZ2"/>
    <n v="2"/>
    <s v="Reforma"/>
    <s v="104-Crescimento"/>
    <d v="2024-01-30T00:00:00"/>
    <n v="1.3707680154399999"/>
    <s v="Parceria rural"/>
    <m/>
    <s v="Rehab DO"/>
    <s v="Rehab"/>
    <m/>
    <m/>
    <m/>
    <m/>
    <m/>
    <m/>
    <d v="2023-06-29T00:00:00"/>
    <m/>
    <m/>
    <d v="2023-06-29T00:00:00"/>
    <d v="2023-06-28T00:00:00"/>
    <s v="Noroeste"/>
    <s v="Rehab DO"/>
    <s v="GERAÇÃO"/>
    <s v="JFI DUARTINA"/>
    <s v="BRACELL"/>
    <s v="CARPELO"/>
    <n v="12.127433"/>
    <n v="15.345131"/>
    <n v="22.897345000000001"/>
    <n v="56.367403000000003"/>
    <s v="cto baldeio"/>
    <x v="2"/>
    <s v="GERAÇÃO"/>
    <d v="2025-08-01T00:00:00"/>
    <x v="0"/>
    <m/>
    <x v="4"/>
    <m/>
    <m/>
  </r>
  <r>
    <s v="0177005"/>
    <s v="0177"/>
    <x v="73"/>
    <s v="005"/>
    <s v="Brasil \ SP \ Duartina"/>
    <s v="Noroeste"/>
    <s v="CZ2"/>
    <n v="2"/>
    <s v="Reforma"/>
    <s v="102-Aguardando Plantio"/>
    <m/>
    <n v="0.79"/>
    <s v="Parceria rural"/>
    <m/>
    <m/>
    <m/>
    <m/>
    <m/>
    <m/>
    <m/>
    <s v="SIM"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06"/>
    <s v="0177"/>
    <x v="73"/>
    <s v="006"/>
    <s v="Brasil \ SP \ Piratininga"/>
    <s v="Noroeste"/>
    <s v="CZ2"/>
    <n v="2"/>
    <s v="Reforma"/>
    <s v="102-Aguardando Plantio"/>
    <m/>
    <n v="10.98"/>
    <s v="Parceria rural"/>
    <m/>
    <m/>
    <m/>
    <m/>
    <m/>
    <m/>
    <m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07"/>
    <s v="0177"/>
    <x v="73"/>
    <s v="007"/>
    <s v="Brasil \ SP \ Piratininga"/>
    <s v="Noroeste"/>
    <s v="CZ2"/>
    <n v="2"/>
    <s v="Reforma"/>
    <s v="102-Aguardando Plantio"/>
    <m/>
    <n v="5.38"/>
    <s v="Parceria rural"/>
    <m/>
    <m/>
    <m/>
    <m/>
    <m/>
    <m/>
    <m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08"/>
    <s v="0177"/>
    <x v="73"/>
    <s v="008"/>
    <s v="Brasil \ SP \ Piratininga"/>
    <s v="Noroeste"/>
    <s v="CZ2"/>
    <n v="2"/>
    <s v="Reforma"/>
    <s v="102-Aguardando Plantio"/>
    <m/>
    <n v="5.54"/>
    <s v="Parceria rural"/>
    <m/>
    <m/>
    <m/>
    <m/>
    <m/>
    <m/>
    <m/>
    <s v="SIM"/>
    <m/>
    <d v="2023-07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09"/>
    <s v="0177"/>
    <x v="73"/>
    <s v="009"/>
    <s v="Brasil \ SP \ Piratininga"/>
    <s v="Noroeste"/>
    <s v="CZ2"/>
    <n v="3"/>
    <s v="Reforma"/>
    <s v="102-Aguardando Plantio"/>
    <m/>
    <n v="38.549999999999997"/>
    <s v="Parceria rural"/>
    <m/>
    <m/>
    <m/>
    <m/>
    <s v="Não Obrigatório"/>
    <s v="Não Obrigatório"/>
    <s v="Não Obrigatório"/>
    <m/>
    <m/>
    <d v="2024-05-06T06:50:28"/>
    <m/>
    <d v="2024-03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10"/>
    <s v="0177"/>
    <x v="73"/>
    <s v="010"/>
    <s v="Brasil \ SP \ Piratininga"/>
    <s v="Noroeste"/>
    <s v="CZ2"/>
    <n v="3"/>
    <s v="Reforma"/>
    <s v="102-Aguardando Plantio"/>
    <m/>
    <n v="31.57"/>
    <s v="Parceria rural"/>
    <m/>
    <m/>
    <m/>
    <m/>
    <s v="Não Obrigatório"/>
    <s v="Não Obrigatório"/>
    <s v="Não Obrigatório"/>
    <m/>
    <m/>
    <d v="2024-03-26T17:36:01"/>
    <m/>
    <d v="2024-02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11"/>
    <s v="0177"/>
    <x v="73"/>
    <s v="011"/>
    <s v="Brasil \ SP \ Piratininga"/>
    <s v="Noroeste"/>
    <s v="CZ2"/>
    <n v="3"/>
    <s v="Reforma"/>
    <s v="102-Aguardando Plantio"/>
    <m/>
    <n v="31.81"/>
    <s v="Parceria rural"/>
    <m/>
    <m/>
    <m/>
    <m/>
    <s v="Não Obrigatório"/>
    <s v="Não Obrigatório"/>
    <s v="Não Obrigatório"/>
    <m/>
    <m/>
    <d v="2024-04-16T05:23:55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12"/>
    <s v="0177"/>
    <x v="73"/>
    <s v="012"/>
    <s v="Brasil \ SP \ Piratininga"/>
    <s v="Noroeste"/>
    <s v="CZ2"/>
    <n v="1"/>
    <s v="Implantação"/>
    <s v="104-Crescimento"/>
    <d v="2012-10-12T00:00:00"/>
    <n v="3.81"/>
    <s v="Parceria rural"/>
    <m/>
    <m/>
    <m/>
    <m/>
    <m/>
    <m/>
    <m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13"/>
    <s v="0177"/>
    <x v="73"/>
    <s v="013"/>
    <s v="Brasil \ SP \ Piratininga"/>
    <s v="Noroeste"/>
    <s v="CZ2"/>
    <n v="2"/>
    <s v="Reforma"/>
    <s v="102-Aguardando Plantio"/>
    <m/>
    <n v="23.58"/>
    <s v="Parceria rural"/>
    <m/>
    <m/>
    <m/>
    <m/>
    <s v="Não Obrigatório"/>
    <s v="Obrigatório"/>
    <s v="Não Obrigatório"/>
    <s v="SIM"/>
    <m/>
    <d v="2024-08-07T00:00:00"/>
    <m/>
    <d v="2024-04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rebaixamento"/>
    <x v="2"/>
    <s v="GERAÇÃO"/>
    <d v="2025-04-01T00:00:00"/>
    <x v="2"/>
    <m/>
    <x v="4"/>
    <m/>
    <m/>
  </r>
  <r>
    <s v="0177014"/>
    <s v="0177"/>
    <x v="73"/>
    <s v="014"/>
    <s v="Brasil \ SP \ Piratininga"/>
    <s v="Noroeste"/>
    <s v="CZ2"/>
    <n v="3"/>
    <s v="Reforma"/>
    <s v="102-Aguardando Plantio"/>
    <m/>
    <n v="15.859532307"/>
    <s v="Parceria rural"/>
    <m/>
    <s v="Rehab DO"/>
    <s v="Rehab"/>
    <m/>
    <s v="Não Obrigatório"/>
    <s v="Não Obrigatório"/>
    <s v="Não Obrigatório"/>
    <m/>
    <m/>
    <d v="2024-03-02T21:57:54"/>
    <m/>
    <d v="2024-02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17"/>
    <s v="0177"/>
    <x v="73"/>
    <s v="017"/>
    <s v="Brasil \ SP \ Piratininga"/>
    <s v="Noroeste"/>
    <s v="CZ2"/>
    <n v="3"/>
    <s v="Reforma"/>
    <s v="102-Aguardando Plantio"/>
    <m/>
    <n v="3.1410062171200002"/>
    <s v="Parceria rural"/>
    <m/>
    <s v="Rehab DO"/>
    <s v="Rehab"/>
    <m/>
    <m/>
    <m/>
    <m/>
    <m/>
    <m/>
    <d v="2024-01-21T00:00:00"/>
    <m/>
    <d v="2024-01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18"/>
    <s v="0177"/>
    <x v="73"/>
    <s v="018"/>
    <s v="Brasil \ SP \ Piratininga"/>
    <s v="Noroeste"/>
    <s v="CZ2"/>
    <n v="2"/>
    <s v="Reforma"/>
    <s v="104-Crescimento"/>
    <d v="2024-01-23T00:00:00"/>
    <n v="0.34801698346499998"/>
    <s v="Parceria rural"/>
    <m/>
    <s v="Rehab DO"/>
    <s v="Rehab"/>
    <m/>
    <m/>
    <m/>
    <m/>
    <m/>
    <m/>
    <d v="2023-11-02T00:00:00"/>
    <m/>
    <m/>
    <d v="2023-06-23T00:00:00"/>
    <d v="2023-05-18T00:00:00"/>
    <s v="Noroeste"/>
    <s v="Rehab DO"/>
    <s v="GERAÇÃO"/>
    <s v="JFI DUARTINA"/>
    <s v="BRACELL"/>
    <s v="CARPELO"/>
    <n v="12.127433"/>
    <n v="15.345131"/>
    <n v="22.897345000000001"/>
    <n v="56.367403000000003"/>
    <s v="cto baldeio"/>
    <x v="2"/>
    <s v="GERAÇÃO"/>
    <d v="2025-08-01T00:00:00"/>
    <x v="0"/>
    <m/>
    <x v="4"/>
    <m/>
    <m/>
  </r>
  <r>
    <s v="0177021"/>
    <s v="0177"/>
    <x v="73"/>
    <s v="021"/>
    <s v="Brasil \ SP \ Piratininga"/>
    <s v="Noroeste"/>
    <s v="CZ2"/>
    <n v="3"/>
    <s v="Reforma"/>
    <s v="102-Aguardando Plantio"/>
    <m/>
    <n v="14.89"/>
    <s v="Parceria rural"/>
    <m/>
    <m/>
    <m/>
    <m/>
    <m/>
    <m/>
    <m/>
    <m/>
    <m/>
    <d v="2024-02-23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23"/>
    <s v="0177"/>
    <x v="73"/>
    <s v="023"/>
    <s v="Brasil \ SP \ Piratininga"/>
    <s v="Noroeste"/>
    <s v="CZ2"/>
    <n v="3"/>
    <s v="Reforma"/>
    <s v="102-Aguardando Plantio"/>
    <m/>
    <n v="19.13"/>
    <s v="Parceria rural"/>
    <m/>
    <m/>
    <m/>
    <m/>
    <m/>
    <m/>
    <m/>
    <m/>
    <m/>
    <d v="2024-02-08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24"/>
    <s v="0177"/>
    <x v="73"/>
    <s v="024"/>
    <s v="Brasil \ SP \ Piratininga"/>
    <s v="Noroeste"/>
    <s v="CZ2"/>
    <n v="3"/>
    <s v="Reforma"/>
    <s v="102-Aguardando Plantio"/>
    <m/>
    <n v="7.6623391102199996"/>
    <s v="Parceria rural"/>
    <m/>
    <s v="Rehab DO"/>
    <s v="Rehab"/>
    <m/>
    <m/>
    <m/>
    <m/>
    <m/>
    <m/>
    <d v="2024-01-23T14:50:43"/>
    <m/>
    <d v="2024-01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25"/>
    <s v="0177"/>
    <x v="73"/>
    <s v="025"/>
    <s v="Brasil \ SP \ Piratininga"/>
    <s v="Noroeste"/>
    <s v="CZ2"/>
    <n v="2"/>
    <s v="Reforma"/>
    <s v="102-Aguardando Plantio"/>
    <m/>
    <n v="2.23"/>
    <s v="Parceria rural"/>
    <m/>
    <m/>
    <m/>
    <m/>
    <m/>
    <m/>
    <m/>
    <s v="SIM"/>
    <m/>
    <d v="2024-08-29T00:00:00"/>
    <m/>
    <d v="2024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26"/>
    <s v="0177"/>
    <x v="73"/>
    <s v="026"/>
    <s v="Brasil \ SP \ Piratininga"/>
    <s v="Noroeste"/>
    <s v="CZ2"/>
    <n v="1"/>
    <s v="Implantação"/>
    <s v="104-Crescimento"/>
    <d v="2012-10-18T00:00:00"/>
    <n v="2.82"/>
    <s v="Parceria rural"/>
    <m/>
    <m/>
    <m/>
    <m/>
    <m/>
    <m/>
    <m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27"/>
    <s v="0177"/>
    <x v="73"/>
    <s v="027"/>
    <s v="Brasil \ SP \ Piratininga"/>
    <s v="Noroeste"/>
    <s v="CZ2"/>
    <n v="3"/>
    <s v="Reforma"/>
    <s v="102-Aguardando Plantio"/>
    <m/>
    <n v="10.51"/>
    <s v="Parceria rural"/>
    <m/>
    <m/>
    <m/>
    <m/>
    <m/>
    <m/>
    <m/>
    <m/>
    <m/>
    <d v="2024-01-17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35"/>
    <s v="0177"/>
    <x v="73"/>
    <s v="035"/>
    <s v="Brasil \ SP \ Piratininga"/>
    <s v="Noroeste"/>
    <s v="CZ2"/>
    <n v="1"/>
    <s v="Implantação"/>
    <s v="104-Crescimento"/>
    <d v="2013-03-22T00:00:00"/>
    <n v="4.05"/>
    <s v="Parceria rural"/>
    <m/>
    <m/>
    <m/>
    <m/>
    <m/>
    <m/>
    <m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40"/>
    <s v="0177"/>
    <x v="73"/>
    <s v="040"/>
    <s v="Brasil \ SP \ Duartina"/>
    <s v="Noroeste"/>
    <s v="CZ2"/>
    <n v="3"/>
    <s v="Reforma"/>
    <s v="102-Aguardando Plantio"/>
    <m/>
    <n v="3.8484550625699998"/>
    <s v="Parceria rural"/>
    <m/>
    <s v="Rehab DO"/>
    <s v="Rehab"/>
    <m/>
    <m/>
    <m/>
    <m/>
    <m/>
    <m/>
    <d v="2023-05-12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41"/>
    <s v="0177"/>
    <x v="73"/>
    <s v="041"/>
    <s v="Brasil \ SP \ Duartina"/>
    <s v="Noroeste"/>
    <s v="CZ2"/>
    <n v="2"/>
    <s v="Reforma"/>
    <s v="104-Crescimento"/>
    <d v="2024-01-29T00:00:00"/>
    <n v="0.16664362155199999"/>
    <s v="Parceria rural"/>
    <m/>
    <s v="Rehab DO"/>
    <s v="Rehab"/>
    <m/>
    <m/>
    <m/>
    <m/>
    <m/>
    <m/>
    <d v="2023-05-12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s v="GERAÇÃO"/>
    <d v="2025-08-01T00:00:00"/>
    <x v="0"/>
    <m/>
    <x v="4"/>
    <m/>
    <m/>
  </r>
  <r>
    <s v="0177043"/>
    <s v="0177"/>
    <x v="73"/>
    <s v="043"/>
    <s v="Brasil \ SP \ Piratininga"/>
    <s v="Noroeste"/>
    <s v="CZ2"/>
    <n v="2"/>
    <s v="Reforma"/>
    <s v="104-Crescimento"/>
    <d v="2024-01-30T00:00:00"/>
    <n v="0.20995964434700001"/>
    <s v="Parceria rural"/>
    <m/>
    <s v="Rehab DO"/>
    <s v="Rehab"/>
    <m/>
    <m/>
    <m/>
    <m/>
    <m/>
    <m/>
    <d v="2023-09-10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s v="GERAÇÃO"/>
    <d v="2025-08-01T00:00:00"/>
    <x v="0"/>
    <m/>
    <x v="4"/>
    <m/>
    <m/>
  </r>
  <r>
    <s v="0177045"/>
    <s v="0177"/>
    <x v="73"/>
    <s v="045"/>
    <s v="Brasil \ SP \ Piratininga"/>
    <s v="Noroeste"/>
    <s v="CZ2"/>
    <n v="2"/>
    <s v="Reforma"/>
    <s v="102-Aguardando Plantio"/>
    <m/>
    <n v="1.1200000000000001"/>
    <s v="Parceria rural"/>
    <m/>
    <m/>
    <m/>
    <m/>
    <m/>
    <m/>
    <m/>
    <s v="SIM"/>
    <m/>
    <d v="2023-06-29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46"/>
    <s v="0177"/>
    <x v="73"/>
    <s v="046"/>
    <s v="Brasil \ SP \ Piratininga"/>
    <s v="Noroeste"/>
    <s v="CZ2"/>
    <n v="2"/>
    <s v="Reforma"/>
    <s v="102-Aguardando Plantio"/>
    <m/>
    <n v="0.76"/>
    <s v="Parceria rural"/>
    <m/>
    <m/>
    <m/>
    <m/>
    <m/>
    <m/>
    <m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47"/>
    <s v="0177"/>
    <x v="73"/>
    <s v="047"/>
    <s v="Brasil \ SP \ Piratininga"/>
    <s v="Noroeste"/>
    <s v="CZ2"/>
    <n v="2"/>
    <s v="Reforma"/>
    <s v="102-Aguardando Plantio"/>
    <m/>
    <n v="1.36"/>
    <s v="Parceria rural"/>
    <m/>
    <m/>
    <m/>
    <m/>
    <m/>
    <m/>
    <m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49"/>
    <s v="0177"/>
    <x v="73"/>
    <s v="049"/>
    <s v="Brasil \ SP \ Piratininga"/>
    <s v="Noroeste"/>
    <s v="CZ2"/>
    <n v="3"/>
    <s v="Reforma"/>
    <s v="102-Aguardando Plantio"/>
    <m/>
    <n v="7.4761771760200002"/>
    <s v="Parceria rural"/>
    <m/>
    <s v="Rehab DO"/>
    <s v="Rehab"/>
    <m/>
    <m/>
    <m/>
    <m/>
    <m/>
    <m/>
    <d v="2024-01-2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0"/>
    <s v="0177"/>
    <x v="73"/>
    <s v="050"/>
    <s v="Brasil \ SP \ Piratininga"/>
    <s v="Noroeste"/>
    <s v="CZ2"/>
    <n v="3"/>
    <s v="Reforma"/>
    <s v="102-Aguardando Plantio"/>
    <m/>
    <n v="6.4293997478599998"/>
    <s v="Parceria rural"/>
    <m/>
    <s v="Rehab DO"/>
    <s v="Rehab"/>
    <m/>
    <m/>
    <m/>
    <m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1"/>
    <s v="0177"/>
    <x v="73"/>
    <s v="051"/>
    <s v="Brasil \ SP \ Piratininga"/>
    <s v="Noroeste"/>
    <s v="CZ2"/>
    <n v="3"/>
    <s v="Reforma"/>
    <s v="102-Aguardando Plantio"/>
    <m/>
    <n v="3.7468544314500001"/>
    <s v="Parceria rural"/>
    <m/>
    <s v="Rehab DO"/>
    <s v="Rehab"/>
    <m/>
    <m/>
    <m/>
    <m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3"/>
    <s v="0177"/>
    <x v="73"/>
    <s v="053"/>
    <s v="Brasil \ SP \ Piratininga"/>
    <s v="Noroeste"/>
    <s v="CZ2"/>
    <n v="3"/>
    <s v="Reforma"/>
    <s v="102-Aguardando Plantio"/>
    <m/>
    <n v="1.49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4"/>
    <s v="0177"/>
    <x v="73"/>
    <s v="054"/>
    <s v="Brasil \ SP \ Piratininga"/>
    <s v="Noroeste"/>
    <s v="CZ2"/>
    <n v="3"/>
    <s v="Reforma"/>
    <s v="102-Aguardando Plantio"/>
    <m/>
    <n v="1.9653944730799999"/>
    <s v="Parceria rural"/>
    <m/>
    <s v="Rehab DO"/>
    <s v="Rehab"/>
    <m/>
    <m/>
    <m/>
    <m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5"/>
    <s v="0177"/>
    <x v="73"/>
    <s v="055"/>
    <s v="Brasil \ SP \ Piratininga"/>
    <s v="Noroeste"/>
    <s v="CZ2"/>
    <n v="2"/>
    <s v="Reforma"/>
    <s v="104-Crescimento"/>
    <d v="2024-01-12T00:00:00"/>
    <n v="2.1118178848400002"/>
    <s v="Parceria rural"/>
    <m/>
    <s v="Rehab DO"/>
    <s v="Rehab"/>
    <m/>
    <m/>
    <m/>
    <m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s v="GERAÇÃO"/>
    <d v="2025-08-01T00:00:00"/>
    <x v="0"/>
    <m/>
    <x v="4"/>
    <m/>
    <m/>
  </r>
  <r>
    <s v="0177057"/>
    <s v="0177"/>
    <x v="73"/>
    <s v="057"/>
    <s v="Brasil \ SP \ Piratininga"/>
    <s v="Noroeste"/>
    <s v="CZ2"/>
    <n v="3"/>
    <s v="Reforma"/>
    <s v="102-Aguardando Plantio"/>
    <m/>
    <n v="0.61833594903699995"/>
    <s v="Parceria rural"/>
    <m/>
    <s v="Rehab DO"/>
    <s v="Rehab"/>
    <m/>
    <m/>
    <m/>
    <m/>
    <m/>
    <m/>
    <d v="2024-01-2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59"/>
    <s v="0177"/>
    <x v="73"/>
    <s v="059"/>
    <s v="Brasil \ SP \ Piratininga"/>
    <s v="Noroeste"/>
    <s v="CZ2"/>
    <n v="2"/>
    <s v="Reforma"/>
    <s v="102-Aguardando Plantio"/>
    <m/>
    <n v="3.27"/>
    <s v="Parceria rural"/>
    <m/>
    <m/>
    <m/>
    <m/>
    <m/>
    <m/>
    <m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60"/>
    <s v="0177"/>
    <x v="73"/>
    <s v="060"/>
    <s v="Brasil \ SP \ Piratininga"/>
    <s v="Noroeste"/>
    <s v="CZ2"/>
    <n v="2"/>
    <s v="Reforma"/>
    <s v="102-Aguardando Plantio"/>
    <m/>
    <n v="1.81"/>
    <s v="Parceria rural"/>
    <m/>
    <m/>
    <m/>
    <m/>
    <m/>
    <m/>
    <m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61"/>
    <s v="0177"/>
    <x v="73"/>
    <s v="061"/>
    <s v="Brasil \ SP \ Piratininga"/>
    <s v="Noroeste"/>
    <s v="CZ2"/>
    <n v="2"/>
    <s v="Reforma"/>
    <s v="102-Aguardando Plantio"/>
    <m/>
    <n v="1.06"/>
    <s v="Parceria rural"/>
    <m/>
    <m/>
    <m/>
    <m/>
    <m/>
    <m/>
    <m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63"/>
    <s v="0177"/>
    <x v="73"/>
    <s v="063"/>
    <s v="Brasil \ SP \ Piratininga"/>
    <s v="Noroeste"/>
    <s v="CZ2"/>
    <n v="2"/>
    <s v="Reforma"/>
    <s v="102-Aguardando Plantio"/>
    <m/>
    <n v="5.23"/>
    <s v="Parceria rural"/>
    <m/>
    <m/>
    <m/>
    <m/>
    <m/>
    <m/>
    <m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64"/>
    <s v="0177"/>
    <x v="73"/>
    <s v="064"/>
    <s v="Brasil \ SP \ Piratininga"/>
    <s v="Noroeste"/>
    <s v="CZ2"/>
    <n v="1"/>
    <s v="Implantação"/>
    <s v="104-Crescimento"/>
    <d v="2012-10-13T00:00:00"/>
    <n v="0.57999999999999996"/>
    <s v="Parceria rural"/>
    <m/>
    <m/>
    <m/>
    <m/>
    <m/>
    <m/>
    <m/>
    <m/>
    <m/>
    <d v="2025-10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65"/>
    <s v="0177"/>
    <x v="73"/>
    <s v="065"/>
    <s v="Brasil \ SP \ Piratininga"/>
    <s v="Noroeste"/>
    <s v="CZ2"/>
    <n v="1"/>
    <s v="Implantação"/>
    <s v="104-Crescimento"/>
    <d v="2012-10-18T00:00:00"/>
    <n v="0.24"/>
    <s v="Parceria rural"/>
    <m/>
    <m/>
    <m/>
    <m/>
    <m/>
    <m/>
    <m/>
    <m/>
    <m/>
    <d v="2025-10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67"/>
    <s v="0177"/>
    <x v="73"/>
    <s v="067"/>
    <s v="Brasil \ SP \ Piratininga"/>
    <s v="Noroeste"/>
    <s v="CZ2"/>
    <n v="3"/>
    <s v="Reforma"/>
    <s v="102-Aguardando Plantio"/>
    <m/>
    <n v="2.6000533367499998"/>
    <s v="Parceria rural"/>
    <m/>
    <s v="Rehab DO"/>
    <s v="Rehab"/>
    <m/>
    <m/>
    <m/>
    <m/>
    <m/>
    <m/>
    <d v="2024-03-03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068"/>
    <s v="0177"/>
    <x v="73"/>
    <s v="068"/>
    <s v="Brasil \ SP \ Piratininga"/>
    <s v="Noroeste"/>
    <s v="CZ2"/>
    <n v="1"/>
    <s v="Implantação"/>
    <s v="104-Crescimento"/>
    <d v="2012-10-19T00:00:00"/>
    <n v="16.850000000000001"/>
    <s v="Parceria rural"/>
    <m/>
    <m/>
    <m/>
    <m/>
    <m/>
    <m/>
    <m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69"/>
    <s v="0177"/>
    <x v="73"/>
    <s v="069"/>
    <s v="Brasil \ SP \ Piratininga"/>
    <s v="Noroeste"/>
    <s v="CZ2"/>
    <n v="1"/>
    <s v="Implantação"/>
    <s v="104-Crescimento"/>
    <d v="2012-10-12T00:00:00"/>
    <n v="23.64"/>
    <s v="Parceria rural"/>
    <m/>
    <m/>
    <m/>
    <m/>
    <m/>
    <m/>
    <m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70"/>
    <s v="0177"/>
    <x v="73"/>
    <s v="070"/>
    <s v="Brasil \ SP \ Piratininga"/>
    <s v="Noroeste"/>
    <s v="CZ2"/>
    <n v="1"/>
    <s v="Implantação"/>
    <s v="104-Crescimento"/>
    <d v="2012-10-18T00:00:00"/>
    <n v="3.97"/>
    <s v="Parceria rural"/>
    <m/>
    <m/>
    <m/>
    <m/>
    <m/>
    <m/>
    <m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071"/>
    <s v="0177"/>
    <x v="73"/>
    <s v="071"/>
    <s v="Brasil \ SP \ Piratininga"/>
    <s v="Noroeste"/>
    <s v="CZ2"/>
    <n v="1"/>
    <s v="Implantação"/>
    <s v="104-Crescimento"/>
    <d v="2013-03-22T00:00:00"/>
    <n v="14.21"/>
    <s v="Parceria rural"/>
    <m/>
    <m/>
    <m/>
    <m/>
    <m/>
    <m/>
    <m/>
    <m/>
    <m/>
    <d v="2025-11-01T00:00:00"/>
    <d v="2025-11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s v="GERAÇÃO"/>
    <m/>
    <x v="0"/>
    <m/>
    <x v="4"/>
    <m/>
    <m/>
  </r>
  <r>
    <s v="0177301"/>
    <s v="0177"/>
    <x v="73"/>
    <s v="301"/>
    <s v="Brasil \ SP \ Piratininga"/>
    <s v="Noroeste"/>
    <s v="CZ2"/>
    <n v="2"/>
    <s v="Reforma"/>
    <s v="116-Aguardando Plantio - Manual"/>
    <m/>
    <n v="0.04"/>
    <s v="Parceria rural"/>
    <m/>
    <m/>
    <m/>
    <m/>
    <m/>
    <m/>
    <m/>
    <m/>
    <m/>
    <d v="2023-09-05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02"/>
    <s v="0177"/>
    <x v="73"/>
    <s v="302"/>
    <s v="Brasil \ SP \ Piratininga"/>
    <s v="Noroeste"/>
    <s v="CZ2"/>
    <n v="2"/>
    <s v="Reforma"/>
    <s v="116-Aguardando Plantio - Manual"/>
    <m/>
    <n v="2.4300000000000002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05"/>
    <s v="0177"/>
    <x v="73"/>
    <s v="305"/>
    <s v="Brasil \ SP \ Piratininga"/>
    <s v="Noroeste"/>
    <s v="CZ2"/>
    <n v="2"/>
    <s v="Reforma"/>
    <s v="116-Aguardando Plantio - Manual"/>
    <m/>
    <n v="0.31"/>
    <s v="Parceria rural"/>
    <m/>
    <m/>
    <m/>
    <m/>
    <m/>
    <m/>
    <m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06"/>
    <s v="0177"/>
    <x v="73"/>
    <s v="306"/>
    <s v="Brasil \ SP \ Piratininga"/>
    <s v="Noroeste"/>
    <s v="CZ2"/>
    <n v="2"/>
    <s v="Reforma"/>
    <s v="116-Aguardando Plantio - Manual"/>
    <m/>
    <n v="0.75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07"/>
    <s v="0177"/>
    <x v="73"/>
    <s v="307"/>
    <s v="Brasil \ SP \ Piratininga"/>
    <s v="Noroeste"/>
    <s v="CZ2"/>
    <n v="2"/>
    <s v="Reforma"/>
    <s v="116-Aguardando Plantio - Manual"/>
    <m/>
    <n v="0.61"/>
    <s v="Parceria rural"/>
    <m/>
    <m/>
    <m/>
    <m/>
    <m/>
    <m/>
    <m/>
    <m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08"/>
    <s v="0177"/>
    <x v="73"/>
    <s v="308"/>
    <s v="Brasil \ SP \ Piratininga"/>
    <s v="Noroeste"/>
    <s v="CZ2"/>
    <n v="2"/>
    <s v="Reforma"/>
    <s v="116-Aguardando Plantio - Manual"/>
    <m/>
    <n v="7.0000000000000007E-2"/>
    <s v="Parceria rural"/>
    <m/>
    <m/>
    <m/>
    <m/>
    <m/>
    <m/>
    <m/>
    <m/>
    <m/>
    <d v="2023-07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18"/>
    <s v="0177"/>
    <x v="73"/>
    <s v="318"/>
    <s v="Brasil \ SP \ Piratininga"/>
    <s v="Noroeste"/>
    <s v="CZ2"/>
    <n v="2"/>
    <s v="Reforma"/>
    <s v="116-Aguardando Plantio - Manual"/>
    <m/>
    <n v="2.29"/>
    <s v="Parceria rural"/>
    <m/>
    <m/>
    <m/>
    <m/>
    <m/>
    <m/>
    <m/>
    <m/>
    <m/>
    <d v="2023-11-0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40"/>
    <s v="0177"/>
    <x v="73"/>
    <s v="340"/>
    <s v="Brasil \ SP \ Duartina"/>
    <s v="Noroeste"/>
    <s v="CZ2"/>
    <n v="2"/>
    <s v="Reforma"/>
    <s v="116-Aguardando Plantio - Manual"/>
    <m/>
    <n v="0.05"/>
    <s v="Parceria rural"/>
    <m/>
    <m/>
    <m/>
    <m/>
    <m/>
    <m/>
    <m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43"/>
    <s v="0177"/>
    <x v="73"/>
    <s v="343"/>
    <s v="Brasil \ SP \ Piratininga"/>
    <s v="Noroeste"/>
    <s v="CZ2"/>
    <n v="2"/>
    <s v="Reforma"/>
    <s v="116-Aguardando Plantio - Manual"/>
    <m/>
    <n v="0.81"/>
    <s v="Parceria rural"/>
    <m/>
    <m/>
    <m/>
    <m/>
    <m/>
    <m/>
    <m/>
    <m/>
    <m/>
    <d v="2023-09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45"/>
    <s v="0177"/>
    <x v="73"/>
    <s v="345"/>
    <s v="Brasil \ SP \ Piratininga"/>
    <s v="Noroeste"/>
    <s v="CZ2"/>
    <n v="2"/>
    <s v="Reforma"/>
    <s v="116-Aguardando Plantio - Manual"/>
    <m/>
    <n v="0.02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47"/>
    <s v="0177"/>
    <x v="73"/>
    <s v="347"/>
    <s v="Brasil \ SP \ Piratininga"/>
    <s v="Noroeste"/>
    <s v="CZ2"/>
    <n v="2"/>
    <s v="Reforma"/>
    <s v="116-Aguardando Plantio - Manual"/>
    <m/>
    <n v="0.28999999999999998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49"/>
    <s v="0177"/>
    <x v="73"/>
    <s v="349"/>
    <s v="Brasil \ SP \ Piratininga"/>
    <s v="Noroeste"/>
    <s v="CZ2"/>
    <n v="2"/>
    <s v="Reforma"/>
    <s v="116-Aguardando Plantio - Manual"/>
    <m/>
    <n v="2.27"/>
    <s v="Parceria rural"/>
    <m/>
    <m/>
    <m/>
    <m/>
    <m/>
    <m/>
    <m/>
    <m/>
    <m/>
    <d v="2024-01-2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50"/>
    <s v="0177"/>
    <x v="73"/>
    <s v="350"/>
    <s v="Brasil \ SP \ Piratininga"/>
    <s v="Noroeste"/>
    <s v="CZ2"/>
    <n v="2"/>
    <s v="Reforma"/>
    <s v="116-Aguardando Plantio - Manual"/>
    <m/>
    <n v="0.96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59"/>
    <s v="0177"/>
    <x v="73"/>
    <s v="359"/>
    <s v="Brasil \ SP \ Piratininga"/>
    <s v="Noroeste"/>
    <s v="CZ2"/>
    <n v="2"/>
    <s v="Reforma"/>
    <s v="116-Aguardando Plantio - Manual"/>
    <m/>
    <n v="0.15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61"/>
    <s v="0177"/>
    <x v="73"/>
    <s v="361"/>
    <s v="Brasil \ SP \ Piratininga"/>
    <s v="Noroeste"/>
    <s v="CZ2"/>
    <n v="2"/>
    <s v="Reforma"/>
    <s v="116-Aguardando Plantio - Manual"/>
    <m/>
    <n v="0.11"/>
    <s v="Parceria rural"/>
    <m/>
    <m/>
    <m/>
    <m/>
    <m/>
    <m/>
    <m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62"/>
    <s v="0177"/>
    <x v="73"/>
    <s v="362"/>
    <s v="Brasil \ SP \ Piratininga"/>
    <s v="Noroeste"/>
    <s v="CZ2"/>
    <n v="2"/>
    <s v="Reforma"/>
    <s v="116-Aguardando Plantio - Manual"/>
    <m/>
    <n v="0.57999999999999996"/>
    <s v="Parceria rural"/>
    <m/>
    <m/>
    <m/>
    <m/>
    <m/>
    <m/>
    <m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7363"/>
    <s v="0177"/>
    <x v="73"/>
    <s v="363"/>
    <s v="Brasil \ SP \ Piratininga"/>
    <s v="Noroeste"/>
    <s v="CZ2"/>
    <n v="2"/>
    <s v="Reforma"/>
    <s v="116-Aguardando Plantio - Manual"/>
    <m/>
    <n v="0.25"/>
    <s v="Parceria rural"/>
    <m/>
    <m/>
    <m/>
    <m/>
    <m/>
    <m/>
    <m/>
    <m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s v="GERAÇÃO"/>
    <d v="2025-04-01T00:00:00"/>
    <x v="2"/>
    <m/>
    <x v="4"/>
    <m/>
    <m/>
  </r>
  <r>
    <s v="0178001"/>
    <s v="0178"/>
    <x v="74"/>
    <s v="001"/>
    <s v="Brasil \ SP \ Agudos"/>
    <s v="Centro"/>
    <s v="CZ2"/>
    <n v="3"/>
    <s v="Reforma"/>
    <s v="102-Aguardando Plantio"/>
    <m/>
    <n v="12.18"/>
    <s v="Parceria rural"/>
    <m/>
    <s v="Rehab Silv"/>
    <s v="Rehab"/>
    <m/>
    <m/>
    <m/>
    <m/>
    <m/>
    <s v="RAF"/>
    <d v="2024-06-21T00:00:00"/>
    <m/>
    <m/>
    <d v="2023-05-07T00:00:00"/>
    <d v="2023-04-16T00:00:00"/>
    <s v="Centro"/>
    <s v="Rehab Silv"/>
    <s v="BRACELL"/>
    <s v="SOLLUM"/>
    <s v="GERAÇÃO"/>
    <s v="NILZA"/>
    <n v="16.935528999999999"/>
    <n v="33.546269000000002"/>
    <n v="50.776234000000002"/>
    <n v="51.977266999999998"/>
    <s v="Liberação de áreas"/>
    <x v="0"/>
    <s v="SOLLUM"/>
    <d v="2025-12-01T00:00:00"/>
    <x v="0"/>
    <m/>
    <x v="0"/>
    <m/>
    <m/>
  </r>
  <r>
    <s v="0178301"/>
    <s v="0178"/>
    <x v="74"/>
    <s v="301"/>
    <s v="Brasil \ SP \ Agudos"/>
    <s v="Centro"/>
    <s v="CZ2"/>
    <n v="3"/>
    <s v="Reforma"/>
    <s v="116-Aguardando Plantio - Manual"/>
    <m/>
    <n v="1.3"/>
    <s v="Parceria rural"/>
    <m/>
    <s v="Rehab Silv"/>
    <s v="Rehab"/>
    <m/>
    <m/>
    <m/>
    <m/>
    <m/>
    <s v="RAF"/>
    <d v="2024-06-20T00:00:00"/>
    <m/>
    <m/>
    <m/>
    <m/>
    <s v="Centro"/>
    <s v="Rehab Silv"/>
    <s v="BRACELL"/>
    <s v="SOLLUM"/>
    <s v="GERAÇÃO"/>
    <s v="NILZA"/>
    <n v="16.935528999999999"/>
    <n v="33.546269000000002"/>
    <n v="50.776234000000002"/>
    <n v="51.977266999999998"/>
    <s v="Liberação de áreas"/>
    <x v="0"/>
    <s v="SOLLUM"/>
    <d v="2025-12-01T00:00:00"/>
    <x v="0"/>
    <m/>
    <x v="0"/>
    <m/>
    <m/>
  </r>
  <r>
    <s v="0179009"/>
    <s v="0179"/>
    <x v="75"/>
    <s v="009"/>
    <s v="Brasil \ SP \ Duartina"/>
    <s v="Noroeste"/>
    <s v="CZ2"/>
    <n v="2"/>
    <s v="Reforma"/>
    <s v="102-Aguardando Plantio"/>
    <m/>
    <n v="7.0000000000000007E-2"/>
    <s v="Parceria rural"/>
    <m/>
    <m/>
    <m/>
    <m/>
    <m/>
    <m/>
    <m/>
    <m/>
    <m/>
    <d v="2022-10-02T00:00:00"/>
    <m/>
    <m/>
    <m/>
    <m/>
    <s v="Noroeste"/>
    <s v="Noroeste"/>
    <s v="JFI DUARTINA"/>
    <s v="GERAÇÃO"/>
    <s v="BRACELL"/>
    <s v="CARPELO"/>
    <n v="8.936261"/>
    <n v="11.971238"/>
    <n v="43.429124999999999"/>
    <n v="44.464314999999999"/>
    <s v="Liberação de áreas"/>
    <x v="2"/>
    <s v="GERAÇÃO"/>
    <d v="2025-05-01T00:00:00"/>
    <x v="0"/>
    <m/>
    <x v="4"/>
    <m/>
    <m/>
  </r>
  <r>
    <s v="0182003"/>
    <s v="0182"/>
    <x v="76"/>
    <s v="003"/>
    <s v="Brasil \ SP \ Bauru"/>
    <s v="Norte"/>
    <s v="CZ3"/>
    <n v="2"/>
    <s v="Reforma"/>
    <s v="104-Crescimento"/>
    <d v="2023-03-16T00:00:00"/>
    <n v="29.5"/>
    <s v="Parceria rural"/>
    <m/>
    <s v="Rehab DO"/>
    <s v="Rehab"/>
    <m/>
    <m/>
    <m/>
    <m/>
    <m/>
    <m/>
    <d v="2023-01-08T00:00:00"/>
    <m/>
    <m/>
    <d v="2023-01-08T00:00:00"/>
    <d v="2022-12-04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m/>
    <d v="2025-07-01T00:00:00"/>
    <x v="0"/>
    <m/>
    <x v="7"/>
    <m/>
    <m/>
  </r>
  <r>
    <s v="0182005"/>
    <s v="0182"/>
    <x v="76"/>
    <s v="005"/>
    <s v="Brasil \ SP \ Bauru"/>
    <s v="Norte"/>
    <s v="CZ3"/>
    <n v="2"/>
    <s v="Reforma"/>
    <s v="104-Crescimento"/>
    <d v="2023-02-28T00:00:00"/>
    <n v="20.64"/>
    <s v="Parceria rural"/>
    <m/>
    <s v="Rehab DO"/>
    <s v="Rehab"/>
    <m/>
    <m/>
    <m/>
    <m/>
    <m/>
    <m/>
    <d v="2022-12-29T00:00:00"/>
    <m/>
    <m/>
    <d v="2022-12-29T00:00:00"/>
    <d v="2022-12-01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m/>
    <d v="2025-07-01T00:00:00"/>
    <x v="0"/>
    <m/>
    <x v="7"/>
    <m/>
    <m/>
  </r>
  <r>
    <s v="0182010"/>
    <s v="0182"/>
    <x v="76"/>
    <s v="010"/>
    <s v="Brasil \ SP \ Bauru"/>
    <s v="Norte"/>
    <s v="CZ3"/>
    <n v="2"/>
    <s v="Reforma"/>
    <s v="104-Crescimento"/>
    <d v="2023-03-02T00:00:00"/>
    <n v="15.74"/>
    <s v="Parceria rural"/>
    <m/>
    <s v="Rehab DO"/>
    <s v="Rehab"/>
    <m/>
    <m/>
    <m/>
    <m/>
    <m/>
    <m/>
    <d v="2023-01-01T00:00:00"/>
    <m/>
    <m/>
    <d v="2023-01-01T00:00:00"/>
    <d v="2022-12-31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m/>
    <d v="2025-07-01T00:00:00"/>
    <x v="0"/>
    <m/>
    <x v="7"/>
    <m/>
    <m/>
  </r>
  <r>
    <s v="0182011"/>
    <s v="0182"/>
    <x v="76"/>
    <s v="011"/>
    <s v="Brasil \ SP \ Bauru"/>
    <s v="Norte"/>
    <s v="CZ3"/>
    <n v="2"/>
    <s v="Reforma"/>
    <s v="104-Crescimento"/>
    <d v="2023-03-03T00:00:00"/>
    <n v="18.79"/>
    <s v="Parceria rural"/>
    <m/>
    <s v="Rehab DO"/>
    <s v="Rehab"/>
    <m/>
    <m/>
    <m/>
    <m/>
    <m/>
    <m/>
    <d v="2023-01-23T00:00:00"/>
    <m/>
    <m/>
    <d v="2023-01-23T00:00:00"/>
    <d v="2023-01-18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m/>
    <d v="2025-07-01T00:00:00"/>
    <x v="0"/>
    <m/>
    <x v="7"/>
    <m/>
    <m/>
  </r>
  <r>
    <s v="0182029"/>
    <s v="0182"/>
    <x v="76"/>
    <s v="029"/>
    <s v="Brasil \ SP \ Bauru"/>
    <s v="Norte"/>
    <s v="CZ3"/>
    <n v="2"/>
    <s v="Reforma"/>
    <s v="102-Aguardando Plantio"/>
    <m/>
    <n v="0.33"/>
    <s v="Parceria rural"/>
    <m/>
    <m/>
    <m/>
    <m/>
    <m/>
    <m/>
    <m/>
    <m/>
    <m/>
    <d v="2023-03-21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m/>
    <d v="2025-05-01T00:00:00"/>
    <x v="0"/>
    <m/>
    <x v="7"/>
    <m/>
    <m/>
  </r>
  <r>
    <s v="0182323"/>
    <s v="0182"/>
    <x v="76"/>
    <s v="323"/>
    <s v="Brasil \ SP \ Bauru"/>
    <s v="Norte"/>
    <s v="CZ3"/>
    <n v="2"/>
    <s v="Reforma"/>
    <s v="116-Aguardando Plantio - Manual"/>
    <m/>
    <n v="1.77"/>
    <s v="Parceria rural"/>
    <m/>
    <m/>
    <m/>
    <m/>
    <m/>
    <m/>
    <m/>
    <m/>
    <m/>
    <d v="2023-01-05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m/>
    <d v="2025-05-01T00:00:00"/>
    <x v="0"/>
    <m/>
    <x v="7"/>
    <m/>
    <m/>
  </r>
  <r>
    <s v="0182325"/>
    <s v="0182"/>
    <x v="76"/>
    <s v="325"/>
    <s v="Brasil \ SP \ Bauru"/>
    <s v="Norte"/>
    <s v="CZ3"/>
    <n v="2"/>
    <s v="Reforma"/>
    <s v="116-Aguardando Plantio - Manual"/>
    <m/>
    <n v="0.87"/>
    <s v="Parceria rural"/>
    <m/>
    <m/>
    <m/>
    <m/>
    <m/>
    <m/>
    <m/>
    <m/>
    <m/>
    <d v="2023-01-23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m/>
    <d v="2025-05-01T00:00:00"/>
    <x v="0"/>
    <m/>
    <x v="7"/>
    <m/>
    <m/>
  </r>
  <r>
    <s v="0182329"/>
    <s v="0182"/>
    <x v="76"/>
    <s v="329"/>
    <s v="Brasil \ SP \ Bauru"/>
    <s v="Norte"/>
    <s v="CZ3"/>
    <n v="2"/>
    <s v="Reforma"/>
    <s v="104-Crescimento"/>
    <d v="2023-09-01T00:00:00"/>
    <n v="0.08"/>
    <s v="Parceria rural"/>
    <m/>
    <s v="Rehab Silv"/>
    <s v="Rehab"/>
    <m/>
    <m/>
    <m/>
    <m/>
    <m/>
    <s v="Ref. Oper"/>
    <d v="2023-03-21T00:00:00"/>
    <m/>
    <m/>
    <m/>
    <m/>
    <s v="Norte"/>
    <s v="Rehab Silv"/>
    <s v="EMFLORA"/>
    <s v="BRACELL"/>
    <s v="GERAÇÃO"/>
    <s v="JFI DUARTINA"/>
    <n v="46.175880999999997"/>
    <n v="51.910234000000003"/>
    <n v="62.918771"/>
    <n v="64.678639000000004"/>
    <s v="pas"/>
    <x v="1"/>
    <m/>
    <d v="2025-05-01T00:00:00"/>
    <x v="0"/>
    <m/>
    <x v="7"/>
    <m/>
    <m/>
  </r>
  <r>
    <s v="0183001"/>
    <s v="0183"/>
    <x v="77"/>
    <s v="001"/>
    <s v="Brasil \ SP \ Duartina"/>
    <s v="Noroeste"/>
    <s v="CZ2"/>
    <n v="2"/>
    <s v="Reforma"/>
    <s v="102-Aguardando Plantio"/>
    <m/>
    <n v="8.7899999999999991"/>
    <s v="Parceria rural"/>
    <m/>
    <m/>
    <m/>
    <m/>
    <s v="Não Obrigatório"/>
    <s v="Obrigatório"/>
    <m/>
    <s v="NÃO"/>
    <m/>
    <d v="2024-10-20T00:00:00"/>
    <m/>
    <m/>
    <d v="2023-10-02T00:00:00"/>
    <d v="2023-08-18T00:00:00"/>
    <s v="Noroeste"/>
    <s v="Noroeste"/>
    <s v="JFI DUARTINA"/>
    <s v="GERAÇÃO"/>
    <s v="BRACELL"/>
    <s v="CARPELO"/>
    <n v="8.0432830000000006"/>
    <n v="11.07826"/>
    <n v="42.536146000000002"/>
    <n v="43.571337"/>
    <s v="rebaixamento"/>
    <x v="2"/>
    <s v="GERAÇÃO"/>
    <d v="2025-05-01T00:00:00"/>
    <x v="0"/>
    <m/>
    <x v="4"/>
    <m/>
    <m/>
  </r>
  <r>
    <s v="0183002"/>
    <s v="0183"/>
    <x v="77"/>
    <s v="002"/>
    <s v="Brasil \ SP \ Duartina"/>
    <s v="Noroeste"/>
    <s v="CZ2"/>
    <n v="2"/>
    <s v="Reforma"/>
    <s v="102-Aguardando Plantio"/>
    <m/>
    <n v="27.4"/>
    <s v="Parceria rural"/>
    <m/>
    <m/>
    <m/>
    <m/>
    <s v="Não Obrigatório"/>
    <s v="Obrigatório"/>
    <m/>
    <s v="NÃO"/>
    <m/>
    <d v="2024-10-20T00:00:00"/>
    <m/>
    <m/>
    <d v="2023-10-06T00:00:00"/>
    <d v="2023-08-22T00:00:00"/>
    <s v="Noroeste"/>
    <s v="Noroeste"/>
    <s v="JFI DUARTINA"/>
    <s v="GERAÇÃO"/>
    <s v="BRACELL"/>
    <s v="CARPELO"/>
    <n v="8.0432830000000006"/>
    <n v="11.07826"/>
    <n v="42.536146000000002"/>
    <n v="43.571337"/>
    <s v="rebaixamento"/>
    <x v="2"/>
    <s v="GERAÇÃO"/>
    <d v="2025-05-01T00:00:00"/>
    <x v="0"/>
    <m/>
    <x v="4"/>
    <m/>
    <m/>
  </r>
  <r>
    <s v="0183003"/>
    <s v="0183"/>
    <x v="77"/>
    <s v="003"/>
    <s v="Brasil \ SP \ Duartina"/>
    <s v="Noroeste"/>
    <s v="CZ2"/>
    <n v="1"/>
    <s v="Implantação"/>
    <s v="102-Aguardando Plantio"/>
    <m/>
    <n v="0.56000000000000005"/>
    <s v="Parceria rural"/>
    <m/>
    <m/>
    <m/>
    <m/>
    <m/>
    <m/>
    <m/>
    <m/>
    <m/>
    <m/>
    <m/>
    <m/>
    <m/>
    <m/>
    <s v="Noroeste"/>
    <s v="Noroeste"/>
    <s v="JFI DUARTINA"/>
    <s v="GERAÇÃO"/>
    <s v="BRACELL"/>
    <s v="CARPELO"/>
    <n v="8.0432830000000006"/>
    <n v="11.07826"/>
    <n v="42.536146000000002"/>
    <n v="43.571337"/>
    <s v="Data de contrato"/>
    <x v="2"/>
    <s v="GERAÇÃO"/>
    <d v="2025-05-01T00:00:00"/>
    <x v="0"/>
    <m/>
    <x v="4"/>
    <m/>
    <m/>
  </r>
  <r>
    <s v="0184012"/>
    <s v="0184"/>
    <x v="78"/>
    <s v="012"/>
    <s v="Brasil \ SP \ Presidente Alves"/>
    <s v="Norte"/>
    <s v="CZ3"/>
    <n v="3"/>
    <s v="Reforma"/>
    <s v="102-Aguardando Plantio"/>
    <m/>
    <n v="6.72"/>
    <s v="Parceria rural"/>
    <m/>
    <s v="Rehab Silv"/>
    <s v="Rehab"/>
    <m/>
    <m/>
    <m/>
    <m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m/>
    <d v="2025-05-01T00:00:00"/>
    <x v="0"/>
    <m/>
    <x v="7"/>
    <m/>
    <m/>
  </r>
  <r>
    <s v="0184016"/>
    <s v="0184"/>
    <x v="78"/>
    <s v="016"/>
    <s v="Brasil \ SP \ Presidente Alves"/>
    <s v="Norte"/>
    <s v="CZ3"/>
    <n v="1"/>
    <s v="Implantação"/>
    <s v="102-Aguardando Plantio"/>
    <m/>
    <n v="7.6"/>
    <s v="Parceria rural"/>
    <m/>
    <m/>
    <m/>
    <m/>
    <m/>
    <m/>
    <m/>
    <m/>
    <m/>
    <d v="2024-01-16T00:00:00"/>
    <m/>
    <m/>
    <m/>
    <m/>
    <s v="Norte"/>
    <s v="Norte"/>
    <s v="EMFLORA"/>
    <s v="GERAÇÃO"/>
    <s v="JFI DUARTINA"/>
    <s v="CARPELO"/>
    <n v="16.60127"/>
    <n v="53.111842000000003"/>
    <n v="54.871710999999998"/>
    <n v="56.750027000000003"/>
    <s v="Liberação de áreas"/>
    <x v="1"/>
    <m/>
    <d v="2025-05-01T00:00:00"/>
    <x v="0"/>
    <m/>
    <x v="7"/>
    <m/>
    <m/>
  </r>
  <r>
    <s v="0184311"/>
    <s v="0184"/>
    <x v="78"/>
    <s v="311"/>
    <s v="Brasil \ SP \ Presidente Alves"/>
    <s v="Norte"/>
    <s v="CZ3"/>
    <n v="3"/>
    <s v="Reforma"/>
    <s v="102-Aguardando Plantio"/>
    <m/>
    <n v="2.38"/>
    <s v="Parceria rural"/>
    <m/>
    <s v="Rehab Silv"/>
    <s v="Rehab"/>
    <m/>
    <m/>
    <m/>
    <m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m/>
    <d v="2025-05-01T00:00:00"/>
    <x v="0"/>
    <m/>
    <x v="7"/>
    <m/>
    <m/>
  </r>
  <r>
    <s v="0184312"/>
    <s v="0184"/>
    <x v="78"/>
    <s v="312"/>
    <s v="Brasil \ SP \ Presidente Alves"/>
    <s v="Norte"/>
    <s v="CZ3"/>
    <n v="3"/>
    <s v="Reforma"/>
    <s v="102-Aguardando Plantio"/>
    <m/>
    <n v="4.26"/>
    <s v="Parceria rural"/>
    <m/>
    <s v="Rehab Silv"/>
    <s v="Rehab"/>
    <m/>
    <m/>
    <m/>
    <m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m/>
    <d v="2025-05-01T00:00:00"/>
    <x v="0"/>
    <m/>
    <x v="7"/>
    <m/>
    <m/>
  </r>
  <r>
    <s v="0185013"/>
    <s v="0185"/>
    <x v="79"/>
    <s v="013"/>
    <s v="Brasil \ SP \ Piratininga"/>
    <s v="Noroeste"/>
    <s v="CZ2"/>
    <n v="2"/>
    <s v="Reforma"/>
    <s v="104-Crescimento"/>
    <d v="2016-12-01T00:00:00"/>
    <n v="10.11"/>
    <s v="Parceria rural (Turvinho)"/>
    <m/>
    <m/>
    <m/>
    <m/>
    <m/>
    <m/>
    <m/>
    <m/>
    <m/>
    <d v="2025-03-01T00:00:00"/>
    <d v="2025-03-01T00:00:00"/>
    <d v="2025-06-01T00:00:00"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pac"/>
    <x v="2"/>
    <s v="GERAÇÃO"/>
    <d v="2025-05-01T00:00:00"/>
    <x v="0"/>
    <m/>
    <x v="4"/>
    <m/>
    <m/>
  </r>
  <r>
    <s v="0185023"/>
    <s v="0185"/>
    <x v="79"/>
    <s v="023"/>
    <s v="Brasil \ SP \ Piratininga"/>
    <s v="Noroeste"/>
    <s v="CZ2"/>
    <n v="2"/>
    <s v="Reforma"/>
    <s v="102-Aguardando Plantio"/>
    <m/>
    <n v="0.1"/>
    <s v="Parceria rural (Turvinho)"/>
    <m/>
    <m/>
    <m/>
    <m/>
    <m/>
    <m/>
    <m/>
    <m/>
    <m/>
    <d v="2022-09-13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025"/>
    <s v="0185"/>
    <x v="79"/>
    <s v="025"/>
    <s v="Brasil \ SP \ Piratininga"/>
    <s v="Noroeste"/>
    <s v="CZ2"/>
    <n v="2"/>
    <s v="Reforma"/>
    <s v="102-Aguardando Plantio"/>
    <m/>
    <n v="2"/>
    <s v="Parceria rural (Turvinho)"/>
    <m/>
    <m/>
    <m/>
    <m/>
    <m/>
    <m/>
    <m/>
    <m/>
    <m/>
    <d v="2022-09-15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032"/>
    <s v="0185"/>
    <x v="79"/>
    <s v="032"/>
    <s v="Brasil \ SP \ Piratininga"/>
    <s v="Noroeste"/>
    <s v="CZ2"/>
    <n v="1"/>
    <s v="Implantação"/>
    <s v="102-Aguardando Plantio"/>
    <m/>
    <n v="4.9800000000000004"/>
    <s v="Parceria rural (Turvinho)"/>
    <m/>
    <m/>
    <m/>
    <m/>
    <m/>
    <m/>
    <m/>
    <m/>
    <m/>
    <d v="2022-09-08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036"/>
    <s v="0185"/>
    <x v="79"/>
    <s v="036"/>
    <s v="Brasil \ SP \ Piratininga"/>
    <s v="Noroeste"/>
    <s v="CZ2"/>
    <n v="2"/>
    <s v="Reforma"/>
    <s v="102-Aguardando Plantio"/>
    <m/>
    <n v="0.96"/>
    <s v="Parceria rural (Turvinho)"/>
    <m/>
    <m/>
    <m/>
    <m/>
    <m/>
    <m/>
    <m/>
    <m/>
    <m/>
    <d v="2022-09-18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037"/>
    <s v="0185"/>
    <x v="79"/>
    <s v="037"/>
    <s v="Brasil \ SP \ Piratininga"/>
    <s v="Noroeste"/>
    <s v="CZ2"/>
    <n v="2"/>
    <s v="Reforma"/>
    <s v="102-Aguardando Plantio"/>
    <m/>
    <n v="0.3"/>
    <s v="Parceria rural (Turvinho)"/>
    <m/>
    <m/>
    <m/>
    <m/>
    <m/>
    <m/>
    <m/>
    <m/>
    <m/>
    <d v="2022-09-15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301"/>
    <s v="0185"/>
    <x v="79"/>
    <s v="301"/>
    <s v="Brasil \ SP \ Piratininga"/>
    <s v="Noroeste"/>
    <s v="CZ2"/>
    <n v="2"/>
    <s v="Reforma"/>
    <s v="104-Crescimento"/>
    <d v="2022-12-26T00:00:00"/>
    <n v="3.65"/>
    <s v="Parceria rural (Turvinho)"/>
    <m/>
    <s v="Rehab Silv"/>
    <s v="Rehab"/>
    <m/>
    <m/>
    <m/>
    <m/>
    <m/>
    <s v="RAF"/>
    <d v="2022-09-15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pas"/>
    <x v="2"/>
    <s v="GERAÇÃO"/>
    <d v="2025-05-01T00:00:00"/>
    <x v="0"/>
    <m/>
    <x v="4"/>
    <m/>
    <m/>
  </r>
  <r>
    <s v="0185302"/>
    <s v="0185"/>
    <x v="79"/>
    <s v="302"/>
    <s v="Brasil \ SP \ Piratininga"/>
    <s v="Noroeste"/>
    <s v="CZ2"/>
    <n v="2"/>
    <s v="Reforma"/>
    <s v="104-Crescimento"/>
    <d v="2022-12-26T00:00:00"/>
    <n v="0.61"/>
    <s v="Parceria rural (Turvinho)"/>
    <m/>
    <s v="Rehab Silv"/>
    <s v="Rehab"/>
    <m/>
    <m/>
    <m/>
    <m/>
    <m/>
    <s v="RAF"/>
    <d v="2022-09-16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pas"/>
    <x v="2"/>
    <s v="GERAÇÃO"/>
    <d v="2025-05-01T00:00:00"/>
    <x v="0"/>
    <m/>
    <x v="4"/>
    <m/>
    <m/>
  </r>
  <r>
    <s v="0185303"/>
    <s v="0185"/>
    <x v="79"/>
    <s v="303"/>
    <s v="Brasil \ SP \ Piratininga"/>
    <s v="Noroeste"/>
    <s v="CZ2"/>
    <n v="3"/>
    <s v="Reforma"/>
    <s v="116-Aguardando Plantio - Manual"/>
    <m/>
    <n v="0.94"/>
    <s v="Parceria rural (Turvinho)"/>
    <m/>
    <s v="Rehab Silv"/>
    <s v="Rehab"/>
    <m/>
    <m/>
    <m/>
    <m/>
    <m/>
    <s v="RAF"/>
    <d v="2024-04-30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5304"/>
    <s v="0185"/>
    <x v="79"/>
    <s v="304"/>
    <s v="Brasil \ SP \ Piratininga"/>
    <s v="Noroeste"/>
    <s v="CZ2"/>
    <n v="3"/>
    <s v="Reforma"/>
    <s v="116-Aguardando Plantio - Manual"/>
    <m/>
    <n v="0.28000000000000003"/>
    <s v="Parceria rural (Turvinho)"/>
    <m/>
    <s v="Rehab Silv"/>
    <s v="Rehab"/>
    <m/>
    <m/>
    <m/>
    <m/>
    <m/>
    <s v="RAF"/>
    <d v="2024-04-30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Liberação de áreas"/>
    <x v="2"/>
    <s v="GERAÇÃO"/>
    <d v="2025-05-01T00:00:00"/>
    <x v="0"/>
    <m/>
    <x v="4"/>
    <m/>
    <m/>
  </r>
  <r>
    <s v="0186020"/>
    <s v="0186"/>
    <x v="80"/>
    <s v="020"/>
    <s v="Brasil \ SP \ Guarantã"/>
    <s v="Noroeste"/>
    <s v="CZ3"/>
    <n v="2"/>
    <s v="Reforma"/>
    <s v="102-Aguardando Plantio"/>
    <m/>
    <n v="4.4400000000000004"/>
    <s v="Parceria rural"/>
    <m/>
    <m/>
    <m/>
    <m/>
    <m/>
    <m/>
    <m/>
    <m/>
    <m/>
    <d v="2023-05-14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s v="CARPELO"/>
    <d v="2025-07-01T00:00:00"/>
    <x v="6"/>
    <m/>
    <x v="10"/>
    <m/>
    <m/>
  </r>
  <r>
    <s v="0186021"/>
    <s v="0186"/>
    <x v="80"/>
    <s v="021"/>
    <s v="Brasil \ SP \ Guarantã"/>
    <s v="Noroeste"/>
    <s v="CZ3"/>
    <n v="2"/>
    <s v="Reforma"/>
    <s v="102-Aguardando Plantio"/>
    <m/>
    <n v="1.99"/>
    <s v="Parceria rural"/>
    <m/>
    <m/>
    <m/>
    <m/>
    <m/>
    <m/>
    <m/>
    <m/>
    <m/>
    <d v="2023-05-24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s v="CARPELO"/>
    <d v="2025-07-01T00:00:00"/>
    <x v="6"/>
    <m/>
    <x v="10"/>
    <m/>
    <m/>
  </r>
  <r>
    <s v="0186022"/>
    <s v="0186"/>
    <x v="80"/>
    <s v="022"/>
    <s v="Brasil \ SP \ Guarantã"/>
    <s v="Noroeste"/>
    <s v="CZ3"/>
    <n v="2"/>
    <s v="Reforma"/>
    <s v="102-Aguardando Plantio"/>
    <m/>
    <n v="1.35"/>
    <s v="Parceria rural"/>
    <m/>
    <m/>
    <m/>
    <m/>
    <m/>
    <m/>
    <m/>
    <m/>
    <m/>
    <d v="2023-05-12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s v="CARPELO"/>
    <d v="2025-07-01T00:00:00"/>
    <x v="6"/>
    <m/>
    <x v="10"/>
    <m/>
    <m/>
  </r>
  <r>
    <s v="0186023"/>
    <s v="0186"/>
    <x v="80"/>
    <s v="023"/>
    <s v="Brasil \ SP \ Guarantã"/>
    <s v="Noroeste"/>
    <s v="CZ3"/>
    <n v="2"/>
    <s v="Reforma"/>
    <s v="102-Aguardando Plantio"/>
    <m/>
    <n v="2.5499999999999998"/>
    <s v="Parceria rural"/>
    <m/>
    <m/>
    <m/>
    <m/>
    <m/>
    <m/>
    <m/>
    <m/>
    <m/>
    <d v="2023-05-12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s v="CARPELO"/>
    <d v="2025-07-01T00:00:00"/>
    <x v="6"/>
    <m/>
    <x v="10"/>
    <m/>
    <m/>
  </r>
  <r>
    <s v="0187001"/>
    <s v="0187"/>
    <x v="81"/>
    <s v="001"/>
    <s v="Brasil \ SP \ Guarantã"/>
    <s v="Norte"/>
    <s v="CZ3"/>
    <n v="2"/>
    <s v="Reforma"/>
    <s v="102-Aguardando Plantio"/>
    <m/>
    <n v="15.59"/>
    <s v="Parceria rural"/>
    <m/>
    <m/>
    <m/>
    <m/>
    <m/>
    <m/>
    <m/>
    <s v="NÃO"/>
    <m/>
    <d v="2024-09-30T00:00:00"/>
    <m/>
    <m/>
    <d v="2024-01-23T00:00:00"/>
    <d v="2023-12-20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s v="GERS"/>
    <d v="2025-02-01T00:00:00"/>
    <x v="1"/>
    <m/>
    <x v="9"/>
    <m/>
    <m/>
  </r>
  <r>
    <s v="0187002"/>
    <s v="0187"/>
    <x v="81"/>
    <s v="002"/>
    <s v="Brasil \ SP \ Guarantã"/>
    <s v="Norte"/>
    <s v="CZ3"/>
    <n v="2"/>
    <s v="Reforma"/>
    <s v="102-Aguardando Plantio"/>
    <m/>
    <n v="21.06"/>
    <s v="Parceria rural"/>
    <m/>
    <m/>
    <m/>
    <m/>
    <m/>
    <m/>
    <m/>
    <s v="NÃO"/>
    <m/>
    <d v="2024-09-30T00:00:00"/>
    <m/>
    <m/>
    <d v="2024-01-23T00:00:00"/>
    <d v="2023-12-18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s v="GERS"/>
    <d v="2025-02-01T00:00:00"/>
    <x v="1"/>
    <m/>
    <x v="9"/>
    <m/>
    <m/>
  </r>
  <r>
    <s v="0187003"/>
    <s v="0187"/>
    <x v="81"/>
    <s v="003"/>
    <s v="Brasil \ SP \ Guarantã"/>
    <s v="Norte"/>
    <s v="CZ3"/>
    <n v="2"/>
    <s v="Reforma"/>
    <s v="102-Aguardando Plantio"/>
    <m/>
    <n v="17.510000000000002"/>
    <s v="Parceria rural"/>
    <m/>
    <m/>
    <m/>
    <m/>
    <m/>
    <m/>
    <m/>
    <s v="NÃO"/>
    <m/>
    <d v="2024-09-30T00:00:00"/>
    <m/>
    <m/>
    <d v="2024-01-23T00:00:00"/>
    <d v="2023-12-18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s v="GERS"/>
    <d v="2025-02-01T00:00:00"/>
    <x v="1"/>
    <m/>
    <x v="9"/>
    <m/>
    <m/>
  </r>
  <r>
    <s v="0187004"/>
    <s v="0187"/>
    <x v="81"/>
    <s v="004"/>
    <s v="Brasil \ SP \ Guarantã"/>
    <s v="Norte"/>
    <s v="CZ3"/>
    <n v="2"/>
    <s v="Reforma"/>
    <s v="102-Aguardando Plantio"/>
    <m/>
    <n v="14.49"/>
    <s v="Parceria rural"/>
    <m/>
    <m/>
    <m/>
    <m/>
    <m/>
    <m/>
    <m/>
    <s v="NÃO"/>
    <m/>
    <d v="2024-09-30T00:00:00"/>
    <m/>
    <m/>
    <d v="2024-01-24T00:00:00"/>
    <d v="2023-12-13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s v="GERS"/>
    <d v="2025-02-01T00:00:00"/>
    <x v="1"/>
    <m/>
    <x v="9"/>
    <m/>
    <m/>
  </r>
  <r>
    <s v="0187007"/>
    <s v="0187"/>
    <x v="81"/>
    <s v="007"/>
    <s v="Brasil \ SP \ Guarantã"/>
    <s v="Norte"/>
    <s v="CZ3"/>
    <n v="2"/>
    <s v="Reforma"/>
    <s v="102-Aguardando Plantio"/>
    <m/>
    <n v="1.93"/>
    <s v="Parceria rural"/>
    <m/>
    <m/>
    <m/>
    <m/>
    <m/>
    <m/>
    <m/>
    <s v="NÃO"/>
    <m/>
    <d v="2024-09-30T00:00:00"/>
    <m/>
    <m/>
    <m/>
    <m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s v="GERS"/>
    <d v="2025-02-01T00:00:00"/>
    <x v="1"/>
    <m/>
    <x v="9"/>
    <m/>
    <m/>
  </r>
  <r>
    <s v="0188301"/>
    <s v="0188"/>
    <x v="82"/>
    <s v="301"/>
    <s v="Brasil \ SP \ Guarantã"/>
    <s v="Norte"/>
    <s v="CZ3"/>
    <n v="3"/>
    <s v="Reforma"/>
    <s v="116-Aguardando Plantio - Manual"/>
    <m/>
    <n v="1.89"/>
    <s v="Parceria rural"/>
    <m/>
    <s v="Rehab Silv"/>
    <s v="Rehab"/>
    <m/>
    <m/>
    <m/>
    <m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s v="GERS"/>
    <d v="2025-06-01T00:00:00"/>
    <x v="7"/>
    <m/>
    <x v="9"/>
    <m/>
    <m/>
  </r>
  <r>
    <s v="0188324"/>
    <s v="0188"/>
    <x v="82"/>
    <s v="324"/>
    <s v="Brasil \ SP \ Guarantã"/>
    <s v="Norte"/>
    <s v="CZ2"/>
    <n v="3"/>
    <s v="Reforma"/>
    <s v="116-Aguardando Plantio - Manual"/>
    <m/>
    <n v="0.91"/>
    <s v="Parceria rural"/>
    <m/>
    <s v="Rehab Silv"/>
    <s v="Rehab"/>
    <m/>
    <m/>
    <m/>
    <m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s v="GERS"/>
    <d v="2025-06-01T00:00:00"/>
    <x v="7"/>
    <m/>
    <x v="9"/>
    <m/>
    <m/>
  </r>
  <r>
    <s v="0188325"/>
    <s v="0188"/>
    <x v="82"/>
    <s v="325"/>
    <s v="Brasil \ SP \ Guarantã"/>
    <s v="Norte"/>
    <s v="CZ3"/>
    <n v="3"/>
    <s v="Reforma"/>
    <s v="116-Aguardando Plantio - Manual"/>
    <m/>
    <n v="0.85"/>
    <s v="Parceria rural"/>
    <m/>
    <s v="Rehab Silv"/>
    <s v="Rehab"/>
    <m/>
    <m/>
    <m/>
    <m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s v="GERS"/>
    <d v="2025-06-01T00:00:00"/>
    <x v="7"/>
    <m/>
    <x v="9"/>
    <m/>
    <m/>
  </r>
  <r>
    <s v="0190001"/>
    <s v="0190"/>
    <x v="83"/>
    <s v="001"/>
    <s v="Brasil \ SP \ Álvaro de Carvalho"/>
    <s v="Noroeste"/>
    <s v="CZ2"/>
    <n v="2"/>
    <s v="Reforma"/>
    <s v="104-Crescimento"/>
    <d v="2022-07-05T00:00:00"/>
    <n v="17.440000000000001"/>
    <s v="Parceria rural"/>
    <m/>
    <s v="Rehab DO"/>
    <s v="Rehab"/>
    <m/>
    <m/>
    <m/>
    <m/>
    <m/>
    <m/>
    <d v="2022-06-22T00:00:00"/>
    <m/>
    <m/>
    <d v="2022-06-22T00:00:00"/>
    <d v="2022-05-10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2"/>
    <s v="0190"/>
    <x v="83"/>
    <s v="002"/>
    <s v="Brasil \ SP \ Álvaro de Carvalho"/>
    <s v="Noroeste"/>
    <s v="CZ2"/>
    <n v="2"/>
    <s v="Reforma"/>
    <s v="104-Crescimento"/>
    <d v="2022-07-12T00:00:00"/>
    <n v="6.83"/>
    <s v="Parceria rural"/>
    <m/>
    <s v="Rehab DO"/>
    <s v="Rehab"/>
    <m/>
    <m/>
    <m/>
    <m/>
    <m/>
    <m/>
    <d v="2022-06-19T00:00:00"/>
    <m/>
    <m/>
    <d v="2022-06-19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3"/>
    <s v="0190"/>
    <x v="83"/>
    <s v="003"/>
    <s v="Brasil \ SP \ Álvaro de Carvalho"/>
    <s v="Noroeste"/>
    <s v="CZ2"/>
    <n v="2"/>
    <s v="Reforma"/>
    <s v="104-Crescimento"/>
    <d v="2022-07-13T00:00:00"/>
    <n v="11.448"/>
    <s v="Parceria rural"/>
    <m/>
    <s v="Rehab DO"/>
    <s v="Rehab"/>
    <m/>
    <m/>
    <m/>
    <m/>
    <m/>
    <m/>
    <d v="2022-06-24T00:00:00"/>
    <m/>
    <m/>
    <d v="2022-06-24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4"/>
    <s v="0190"/>
    <x v="83"/>
    <s v="004"/>
    <s v="Brasil \ SP \ Álvaro de Carvalho"/>
    <s v="Noroeste"/>
    <s v="CZ2"/>
    <n v="2"/>
    <s v="Reforma"/>
    <s v="104-Crescimento"/>
    <d v="2022-07-13T00:00:00"/>
    <n v="14.419"/>
    <s v="Parceria rural"/>
    <m/>
    <s v="Rehab DO"/>
    <s v="Rehab"/>
    <m/>
    <m/>
    <m/>
    <m/>
    <m/>
    <m/>
    <d v="2022-06-28T00:00:00"/>
    <m/>
    <m/>
    <d v="2022-06-28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5"/>
    <s v="0190"/>
    <x v="83"/>
    <s v="005"/>
    <s v="Brasil \ SP \ Álvaro de Carvalho"/>
    <s v="Noroeste"/>
    <s v="CZ2"/>
    <n v="2"/>
    <s v="Reforma"/>
    <s v="104-Crescimento"/>
    <d v="2022-07-12T00:00:00"/>
    <n v="14.897"/>
    <s v="Parceria rural"/>
    <m/>
    <s v="Rehab DO"/>
    <s v="Rehab"/>
    <m/>
    <m/>
    <m/>
    <m/>
    <m/>
    <m/>
    <d v="2022-06-28T00:00:00"/>
    <m/>
    <m/>
    <d v="2022-06-28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6"/>
    <s v="0190"/>
    <x v="83"/>
    <s v="006"/>
    <s v="Brasil \ SP \ Álvaro de Carvalho"/>
    <s v="Noroeste"/>
    <s v="CZ2"/>
    <n v="2"/>
    <s v="Reforma"/>
    <s v="104-Crescimento"/>
    <d v="2022-07-11T00:00:00"/>
    <n v="21.411000000000001"/>
    <s v="Parceria rural"/>
    <m/>
    <s v="Rehab DO"/>
    <s v="Rehab"/>
    <m/>
    <m/>
    <m/>
    <m/>
    <m/>
    <m/>
    <d v="2022-06-20T00:00:00"/>
    <m/>
    <m/>
    <d v="2022-06-20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7"/>
    <s v="0190"/>
    <x v="83"/>
    <s v="007"/>
    <s v="Brasil \ SP \ Álvaro de Carvalho"/>
    <s v="Noroeste"/>
    <s v="CZ2"/>
    <n v="2"/>
    <s v="Reforma"/>
    <s v="104-Crescimento"/>
    <d v="2022-06-30T00:00:00"/>
    <n v="20.137"/>
    <s v="Parceria rural"/>
    <m/>
    <s v="Rehab DO"/>
    <s v="Rehab"/>
    <m/>
    <m/>
    <m/>
    <m/>
    <m/>
    <m/>
    <d v="2022-06-17T00:00:00"/>
    <m/>
    <m/>
    <d v="2022-06-17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08"/>
    <s v="0190"/>
    <x v="83"/>
    <s v="008"/>
    <s v="Brasil \ SP \ Álvaro de Carvalho"/>
    <s v="Noroeste"/>
    <s v="CZ2"/>
    <n v="2"/>
    <s v="Reforma"/>
    <s v="104-Crescimento"/>
    <d v="2022-07-05T00:00:00"/>
    <n v="8.1950000000000003"/>
    <s v="Parceria rural"/>
    <m/>
    <s v="Rehab DO"/>
    <s v="Rehab"/>
    <m/>
    <m/>
    <m/>
    <m/>
    <m/>
    <m/>
    <d v="2022-06-14T00:00:00"/>
    <m/>
    <m/>
    <d v="2022-06-14T00:00:00"/>
    <d v="2022-05-10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0"/>
    <s v="0190"/>
    <x v="83"/>
    <s v="010"/>
    <s v="Brasil \ SP \ Álvaro de Carvalho"/>
    <s v="Noroeste"/>
    <s v="CZ2"/>
    <n v="2"/>
    <s v="Reforma"/>
    <s v="104-Crescimento"/>
    <d v="2022-08-05T00:00:00"/>
    <n v="12.946"/>
    <s v="Parceria rural"/>
    <m/>
    <s v="Rehab DO"/>
    <s v="Rehab"/>
    <m/>
    <m/>
    <m/>
    <m/>
    <m/>
    <m/>
    <d v="2022-06-28T00:00:00"/>
    <m/>
    <m/>
    <d v="2022-06-28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2"/>
    <s v="0190"/>
    <x v="83"/>
    <s v="012"/>
    <s v="Brasil \ SP \ Álvaro de Carvalho"/>
    <s v="Noroeste"/>
    <s v="CZ2"/>
    <n v="2"/>
    <s v="Reforma"/>
    <s v="104-Crescimento"/>
    <d v="2022-07-15T00:00:00"/>
    <n v="12.991"/>
    <s v="Parceria rural"/>
    <m/>
    <s v="Rehab DO"/>
    <s v="Rehab"/>
    <m/>
    <m/>
    <m/>
    <m/>
    <m/>
    <m/>
    <d v="2022-06-28T00:00:00"/>
    <m/>
    <m/>
    <d v="2022-06-28T00:00:00"/>
    <d v="2022-05-1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4"/>
    <s v="0190"/>
    <x v="83"/>
    <s v="014"/>
    <s v="Brasil \ SP \ Álvaro de Carvalho"/>
    <s v="Noroeste"/>
    <s v="CZ2"/>
    <n v="2"/>
    <s v="Reforma"/>
    <s v="104-Crescimento"/>
    <d v="2022-06-23T00:00:00"/>
    <n v="13.938000000000001"/>
    <s v="Parceria rural"/>
    <m/>
    <s v="Rehab DO"/>
    <s v="Rehab"/>
    <m/>
    <m/>
    <m/>
    <m/>
    <m/>
    <m/>
    <d v="2022-06-08T00:00:00"/>
    <m/>
    <m/>
    <d v="2022-06-08T00:00:00"/>
    <d v="2022-05-1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5"/>
    <s v="0190"/>
    <x v="83"/>
    <s v="015"/>
    <s v="Brasil \ SP \ Álvaro de Carvalho"/>
    <s v="Noroeste"/>
    <s v="CZ2"/>
    <n v="2"/>
    <s v="Reforma"/>
    <s v="104-Crescimento"/>
    <d v="2022-07-15T00:00:00"/>
    <n v="16.707999999999998"/>
    <s v="Parceria rural"/>
    <m/>
    <s v="Rehab DO"/>
    <s v="Rehab"/>
    <m/>
    <m/>
    <m/>
    <m/>
    <m/>
    <s v="RAF"/>
    <d v="2022-06-08T00:00:00"/>
    <m/>
    <m/>
    <d v="2022-06-08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6"/>
    <s v="0190"/>
    <x v="83"/>
    <s v="016"/>
    <s v="Brasil \ SP \ Álvaro de Carvalho"/>
    <s v="Noroeste"/>
    <s v="CZ2"/>
    <n v="2"/>
    <s v="Reforma"/>
    <s v="104-Crescimento"/>
    <d v="2022-07-19T00:00:00"/>
    <n v="7.4720000000000004"/>
    <s v="Parceria rural"/>
    <m/>
    <s v="Rehab DO"/>
    <s v="Rehab"/>
    <m/>
    <m/>
    <m/>
    <m/>
    <m/>
    <m/>
    <d v="2022-06-26T00:00:00"/>
    <m/>
    <m/>
    <d v="2022-06-26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17"/>
    <s v="0190"/>
    <x v="83"/>
    <s v="017"/>
    <s v="Brasil \ SP \ Álvaro de Carvalho"/>
    <s v="Noroeste"/>
    <s v="CZ2"/>
    <n v="2"/>
    <s v="Reforma"/>
    <s v="104-Crescimento"/>
    <d v="2022-09-16T00:00:00"/>
    <n v="10.252000000000001"/>
    <s v="Parceria rural"/>
    <m/>
    <s v="Rehab DO"/>
    <s v="Rehab"/>
    <m/>
    <m/>
    <m/>
    <m/>
    <m/>
    <s v="RAF"/>
    <d v="2022-06-26T00:00:00"/>
    <m/>
    <m/>
    <d v="2022-06-26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8-01T00:00:00"/>
    <x v="0"/>
    <m/>
    <x v="10"/>
    <m/>
    <m/>
  </r>
  <r>
    <s v="0190023"/>
    <s v="0190"/>
    <x v="83"/>
    <s v="023"/>
    <s v="Brasil \ SP \ Álvaro de Carvalho"/>
    <s v="Noroeste"/>
    <s v="CZ2"/>
    <n v="2"/>
    <s v="Reforma"/>
    <s v="104-Crescimento"/>
    <d v="2022-05-20T00:00:00"/>
    <n v="2.7911818181818182"/>
    <s v="Parceria rural"/>
    <m/>
    <s v="Rehab DO"/>
    <s v="Rehab"/>
    <m/>
    <m/>
    <m/>
    <m/>
    <m/>
    <s v="Ref. Oper"/>
    <d v="2022-03-30T00:00:00"/>
    <m/>
    <m/>
    <d v="2022-03-30T00:00:00"/>
    <d v="2022-03-2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26"/>
    <s v="0190"/>
    <x v="83"/>
    <s v="026"/>
    <s v="Brasil \ SP \ Álvaro de Carvalho"/>
    <s v="Noroeste"/>
    <s v="CZ2"/>
    <n v="2"/>
    <s v="Reforma"/>
    <s v="104-Crescimento"/>
    <d v="2022-05-18T00:00:00"/>
    <n v="2.7911818181818182"/>
    <s v="Parceria rural"/>
    <m/>
    <s v="Rehab DO"/>
    <s v="Rehab"/>
    <m/>
    <m/>
    <m/>
    <m/>
    <m/>
    <s v="Ref. Oper"/>
    <d v="2022-03-30T00:00:00"/>
    <m/>
    <m/>
    <d v="2022-03-30T00:00:00"/>
    <d v="2022-03-2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27"/>
    <s v="0190"/>
    <x v="83"/>
    <s v="027"/>
    <s v="Brasil \ SP \ Álvaro de Carvalho"/>
    <s v="Noroeste"/>
    <s v="CZ2"/>
    <n v="2"/>
    <s v="Reforma"/>
    <s v="104-Crescimento"/>
    <d v="2022-06-09T00:00:00"/>
    <n v="0.19900000000000001"/>
    <s v="Parceria rural"/>
    <m/>
    <s v="Rehab DO"/>
    <s v="Rehab"/>
    <m/>
    <m/>
    <m/>
    <m/>
    <m/>
    <m/>
    <d v="2022-04-25T00:00:00"/>
    <m/>
    <m/>
    <d v="2022-04-25T00:00:00"/>
    <d v="2022-04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36"/>
    <s v="0190"/>
    <x v="83"/>
    <s v="036"/>
    <s v="Brasil \ SP \ Álvaro de Carvalho"/>
    <s v="Noroeste"/>
    <s v="CZ2"/>
    <n v="2"/>
    <s v="Reforma"/>
    <s v="104-Crescimento"/>
    <d v="2022-06-08T00:00:00"/>
    <n v="10.536"/>
    <s v="Parceria rural"/>
    <m/>
    <s v="Rehab DO"/>
    <s v="Rehab"/>
    <m/>
    <m/>
    <m/>
    <m/>
    <m/>
    <m/>
    <d v="2022-05-23T00:00:00"/>
    <m/>
    <m/>
    <d v="2022-05-23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37"/>
    <s v="0190"/>
    <x v="83"/>
    <s v="037"/>
    <s v="Brasil \ SP \ Álvaro de Carvalho"/>
    <s v="Noroeste"/>
    <s v="CZ2"/>
    <n v="2"/>
    <s v="Reforma"/>
    <s v="104-Crescimento"/>
    <d v="2022-06-13T00:00:00"/>
    <n v="18.931000000000001"/>
    <s v="Parceria rural"/>
    <m/>
    <s v="Rehab DO"/>
    <s v="Rehab"/>
    <m/>
    <m/>
    <m/>
    <m/>
    <m/>
    <m/>
    <d v="2022-05-19T00:00:00"/>
    <m/>
    <m/>
    <d v="2022-05-19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38"/>
    <s v="0190"/>
    <x v="83"/>
    <s v="038"/>
    <s v="Brasil \ SP \ Álvaro de Carvalho"/>
    <s v="Noroeste"/>
    <s v="CZ2"/>
    <n v="2"/>
    <s v="Reforma"/>
    <s v="104-Crescimento"/>
    <d v="2022-06-13T00:00:00"/>
    <n v="7.8310000000000004"/>
    <s v="Parceria rural"/>
    <m/>
    <s v="Rehab DO"/>
    <s v="Rehab"/>
    <m/>
    <m/>
    <m/>
    <m/>
    <m/>
    <m/>
    <d v="2022-05-19T00:00:00"/>
    <m/>
    <m/>
    <d v="2022-05-19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39"/>
    <s v="0190"/>
    <x v="83"/>
    <s v="039"/>
    <s v="Brasil \ SP \ Álvaro de Carvalho"/>
    <s v="Noroeste"/>
    <s v="CZ2"/>
    <n v="2"/>
    <s v="Reforma"/>
    <s v="104-Crescimento"/>
    <d v="2022-06-19T00:00:00"/>
    <n v="24.245999999999999"/>
    <s v="Parceria rural"/>
    <m/>
    <s v="Rehab DO"/>
    <s v="Rehab"/>
    <m/>
    <m/>
    <m/>
    <m/>
    <m/>
    <m/>
    <d v="2022-05-24T00:00:00"/>
    <m/>
    <m/>
    <d v="2022-05-24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40"/>
    <s v="0190"/>
    <x v="83"/>
    <s v="040"/>
    <s v="Brasil \ SP \ Álvaro de Carvalho"/>
    <s v="Noroeste"/>
    <s v="CZ2"/>
    <n v="2"/>
    <s v="Reforma"/>
    <s v="104-Crescimento"/>
    <d v="2022-06-17T00:00:00"/>
    <n v="17.77"/>
    <s v="Parceria rural"/>
    <m/>
    <s v="Rehab DO"/>
    <s v="Rehab"/>
    <m/>
    <m/>
    <m/>
    <m/>
    <m/>
    <m/>
    <d v="2022-05-24T00:00:00"/>
    <m/>
    <m/>
    <d v="2022-05-24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41"/>
    <s v="0190"/>
    <x v="83"/>
    <s v="041"/>
    <s v="Brasil \ SP \ Álvaro de Carvalho"/>
    <s v="Noroeste"/>
    <s v="CZ2"/>
    <n v="2"/>
    <s v="Reforma"/>
    <s v="104-Crescimento"/>
    <d v="2022-06-17T00:00:00"/>
    <n v="13.532"/>
    <s v="Parceria rural"/>
    <m/>
    <s v="Rehab DO"/>
    <s v="Rehab"/>
    <m/>
    <m/>
    <m/>
    <m/>
    <m/>
    <m/>
    <d v="2022-06-01T00:00:00"/>
    <m/>
    <m/>
    <d v="2022-06-01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42"/>
    <s v="0190"/>
    <x v="83"/>
    <s v="042"/>
    <s v="Brasil \ SP \ Álvaro de Carvalho"/>
    <s v="Noroeste"/>
    <s v="CZ2"/>
    <n v="2"/>
    <s v="Reforma"/>
    <s v="104-Crescimento"/>
    <d v="2022-06-18T00:00:00"/>
    <n v="3.831"/>
    <s v="Parceria rural"/>
    <m/>
    <s v="Rehab DO"/>
    <s v="Rehab"/>
    <m/>
    <m/>
    <m/>
    <m/>
    <m/>
    <m/>
    <d v="2022-06-01T00:00:00"/>
    <m/>
    <m/>
    <d v="2022-06-01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s v="CARPELO"/>
    <d v="2025-07-01T00:00:00"/>
    <x v="0"/>
    <m/>
    <x v="10"/>
    <m/>
    <m/>
  </r>
  <r>
    <s v="0190043"/>
    <s v="0190"/>
    <x v="83"/>
    <s v="043"/>
    <s v="Brasil \ SP \ Álvaro de Carvalho"/>
    <s v="Noroeste"/>
    <s v="CZ2"/>
    <n v="1"/>
    <s v="Implantação"/>
    <s v="123-Disponível Próximo Ciclo"/>
    <m/>
    <n v="0.56299999999999994"/>
    <s v="Parceria rural"/>
    <m/>
    <s v="Rehab DO"/>
    <s v="Rehab"/>
    <m/>
    <m/>
    <m/>
    <m/>
    <m/>
    <m/>
    <d v="2022-07-05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b"/>
    <x v="2"/>
    <s v="CARPELO"/>
    <d v="2025-07-01T00:00:00"/>
    <x v="0"/>
    <m/>
    <x v="10"/>
    <m/>
    <m/>
  </r>
  <r>
    <s v="0190047"/>
    <s v="0190"/>
    <x v="83"/>
    <s v="047"/>
    <s v="Brasil \ SP \ Álvaro de Carvalho"/>
    <s v="Noroeste"/>
    <s v="CZ2"/>
    <n v="2"/>
    <s v="Reforma"/>
    <s v="104-Crescimento"/>
    <d v="2022-09-14T00:00:00"/>
    <n v="1.24"/>
    <s v="Parceria rural"/>
    <m/>
    <s v="Rehab DO"/>
    <s v="Rehab"/>
    <m/>
    <m/>
    <m/>
    <m/>
    <m/>
    <s v="RAF"/>
    <d v="2022-09-14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7-01T00:00:00"/>
    <x v="0"/>
    <m/>
    <x v="10"/>
    <m/>
    <m/>
  </r>
  <r>
    <s v="0190050"/>
    <s v="0190"/>
    <x v="83"/>
    <s v="050"/>
    <s v="Brasil \ SP \ Álvaro de Carvalho"/>
    <s v="Noroeste"/>
    <s v="CZ2"/>
    <n v="2"/>
    <s v="Reforma"/>
    <s v="104-Crescimento"/>
    <d v="2022-05-19T00:00:00"/>
    <n v="2.7911818181818182"/>
    <s v="Parceria rural"/>
    <m/>
    <s v="Rehab DO"/>
    <s v="Rehab"/>
    <m/>
    <m/>
    <m/>
    <m/>
    <m/>
    <s v="Ref. Oper"/>
    <d v="2022-05-19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7-01T00:00:00"/>
    <x v="0"/>
    <m/>
    <x v="10"/>
    <m/>
    <m/>
  </r>
  <r>
    <s v="0190056"/>
    <s v="0190"/>
    <x v="83"/>
    <s v="056"/>
    <s v="Brasil \ SP \ Álvaro de Carvalho"/>
    <s v="Noroeste"/>
    <s v="CZ2"/>
    <n v="2"/>
    <s v="Reforma"/>
    <s v="104-Crescimento"/>
    <d v="2022-05-18T00:00:00"/>
    <n v="6.6"/>
    <s v="Parceria rural"/>
    <m/>
    <s v="Rehab DO"/>
    <s v="Rehab"/>
    <m/>
    <m/>
    <m/>
    <m/>
    <m/>
    <s v="Ref. Oper"/>
    <d v="2022-05-1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8-01T00:00:00"/>
    <x v="0"/>
    <m/>
    <x v="10"/>
    <m/>
    <m/>
  </r>
  <r>
    <s v="0190061"/>
    <s v="0190"/>
    <x v="83"/>
    <s v="061"/>
    <s v="Brasil \ SP \ Álvaro de Carvalho"/>
    <s v="Noroeste"/>
    <s v="CZ2"/>
    <n v="2"/>
    <s v="Reforma"/>
    <s v="104-Crescimento"/>
    <d v="2022-09-28T00:00:00"/>
    <n v="13.212"/>
    <s v="Parceria rural"/>
    <m/>
    <s v="Rehab DO"/>
    <s v="Rehab"/>
    <m/>
    <m/>
    <m/>
    <m/>
    <m/>
    <m/>
    <d v="2022-06-2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8-01T00:00:00"/>
    <x v="0"/>
    <m/>
    <x v="10"/>
    <m/>
    <m/>
  </r>
  <r>
    <s v="0190063"/>
    <s v="0190"/>
    <x v="83"/>
    <s v="063"/>
    <s v="Brasil \ SP \ Álvaro de Carvalho"/>
    <s v="Noroeste"/>
    <s v="CZ2"/>
    <n v="2"/>
    <s v="Reforma"/>
    <s v="104-Crescimento"/>
    <d v="2022-09-16T00:00:00"/>
    <n v="24.198"/>
    <s v="Parceria rural"/>
    <m/>
    <s v="Rehab DO"/>
    <s v="Rehab"/>
    <m/>
    <m/>
    <m/>
    <m/>
    <m/>
    <m/>
    <d v="2022-06-2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8-01T00:00:00"/>
    <x v="0"/>
    <m/>
    <x v="10"/>
    <m/>
    <m/>
  </r>
  <r>
    <s v="0190066"/>
    <s v="0190"/>
    <x v="83"/>
    <s v="066"/>
    <s v="Brasil \ SP \ Álvaro de Carvalho"/>
    <s v="Noroeste"/>
    <s v="CZ2"/>
    <n v="2"/>
    <s v="Reforma"/>
    <s v="104-Crescimento"/>
    <d v="2022-06-02T00:00:00"/>
    <n v="0.12"/>
    <s v="Parceria rural"/>
    <m/>
    <s v="Rehab DO"/>
    <s v="Rehab"/>
    <m/>
    <m/>
    <m/>
    <m/>
    <m/>
    <s v="Ref. Oper"/>
    <d v="2022-10-03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s v="CARPELO"/>
    <d v="2025-08-01T00:00:00"/>
    <x v="0"/>
    <m/>
    <x v="10"/>
    <m/>
    <m/>
  </r>
  <r>
    <s v="0193306"/>
    <s v="0193"/>
    <x v="84"/>
    <s v="306"/>
    <s v="Brasil \ SP \ Guarantã"/>
    <s v="Norte"/>
    <s v="CZ3"/>
    <n v="2"/>
    <s v="Reforma"/>
    <s v="116-Aguardando Plantio - Manual"/>
    <m/>
    <n v="0.2"/>
    <s v="Parceria rural"/>
    <m/>
    <m/>
    <m/>
    <m/>
    <m/>
    <m/>
    <m/>
    <m/>
    <m/>
    <d v="2024-01-29T00:00:00"/>
    <m/>
    <m/>
    <m/>
    <m/>
    <s v="Norte"/>
    <s v="Norte"/>
    <s v="GERS"/>
    <s v="EMFLORA"/>
    <s v="CARPELO"/>
    <s v="INOVESA"/>
    <n v="29.939675999999999"/>
    <n v="39.844529999999999"/>
    <n v="45.896571000000002"/>
    <n v="50.070079"/>
    <s v="Liberação de áreas"/>
    <x v="1"/>
    <s v="GERS"/>
    <d v="2025-07-01T00:00:00"/>
    <x v="6"/>
    <m/>
    <x v="9"/>
    <m/>
    <m/>
  </r>
  <r>
    <s v="0195303"/>
    <s v="0195"/>
    <x v="85"/>
    <s v="303"/>
    <s v="Brasil \ SP \ Cafelândia"/>
    <s v="Noroeste"/>
    <s v="CZ3"/>
    <n v="2"/>
    <s v="Reforma"/>
    <s v="102-Aguardando Plantio"/>
    <m/>
    <n v="1.44"/>
    <s v="Parceria rural"/>
    <m/>
    <m/>
    <m/>
    <m/>
    <m/>
    <m/>
    <m/>
    <m/>
    <m/>
    <d v="2023-05-07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s v="INOVESA"/>
    <d v="2025-05-01T00:00:00"/>
    <x v="5"/>
    <m/>
    <x v="11"/>
    <m/>
    <m/>
  </r>
  <r>
    <s v="0195304"/>
    <s v="0195"/>
    <x v="85"/>
    <s v="304"/>
    <s v="Brasil \ SP \ Cafelândia"/>
    <s v="Noroeste"/>
    <s v="CZ3"/>
    <n v="2"/>
    <s v="Reforma"/>
    <s v="102-Aguardando Plantio"/>
    <m/>
    <n v="1"/>
    <s v="Parceria rural"/>
    <m/>
    <m/>
    <m/>
    <m/>
    <m/>
    <m/>
    <m/>
    <m/>
    <m/>
    <d v="2023-05-17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s v="INOVESA"/>
    <d v="2025-05-01T00:00:00"/>
    <x v="5"/>
    <m/>
    <x v="11"/>
    <m/>
    <m/>
  </r>
  <r>
    <s v="0195307"/>
    <s v="0195"/>
    <x v="85"/>
    <s v="307"/>
    <s v="Brasil \ SP \ Cafelândia"/>
    <s v="Noroeste"/>
    <s v="CZ3"/>
    <n v="2"/>
    <s v="Reforma"/>
    <s v="102-Aguardando Plantio"/>
    <m/>
    <n v="1.5"/>
    <s v="Parceria rural"/>
    <m/>
    <m/>
    <m/>
    <m/>
    <m/>
    <m/>
    <m/>
    <m/>
    <m/>
    <d v="2023-05-06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s v="INOVESA"/>
    <d v="2025-05-01T00:00:00"/>
    <x v="5"/>
    <m/>
    <x v="11"/>
    <m/>
    <m/>
  </r>
  <r>
    <s v="0195308"/>
    <s v="0195"/>
    <x v="85"/>
    <s v="308"/>
    <s v="Brasil \ SP \ Cafelândia"/>
    <s v="Noroeste"/>
    <s v="CZ3"/>
    <n v="2"/>
    <s v="Reforma"/>
    <s v="102-Aguardando Plantio"/>
    <m/>
    <n v="4.03"/>
    <s v="Parceria rural"/>
    <m/>
    <m/>
    <m/>
    <m/>
    <m/>
    <m/>
    <m/>
    <m/>
    <m/>
    <d v="2023-05-06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s v="INOVESA"/>
    <d v="2025-05-01T00:00:00"/>
    <x v="5"/>
    <m/>
    <x v="11"/>
    <m/>
    <m/>
  </r>
  <r>
    <s v="0195310"/>
    <s v="0195"/>
    <x v="85"/>
    <s v="310"/>
    <s v="Brasil \ SP \ Cafelândia"/>
    <s v="Noroeste"/>
    <s v="CZ3"/>
    <n v="2"/>
    <s v="Reforma"/>
    <s v="102-Aguardando Plantio"/>
    <m/>
    <n v="0.64"/>
    <s v="Parceria rural"/>
    <m/>
    <m/>
    <m/>
    <m/>
    <m/>
    <m/>
    <m/>
    <m/>
    <m/>
    <d v="2023-04-24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s v="INOVESA"/>
    <d v="2025-05-01T00:00:00"/>
    <x v="5"/>
    <m/>
    <x v="11"/>
    <m/>
    <m/>
  </r>
  <r>
    <s v="0198007"/>
    <s v="0198"/>
    <x v="86"/>
    <s v="007"/>
    <s v="Brasil \ SP \ Guarantã"/>
    <s v="Norte"/>
    <s v="CZ3"/>
    <n v="2"/>
    <s v="Reforma"/>
    <s v="102-Aguardando Plantio"/>
    <m/>
    <n v="2.3199999999999998"/>
    <s v="Parceria rural"/>
    <m/>
    <m/>
    <m/>
    <m/>
    <m/>
    <m/>
    <m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008"/>
    <s v="0198"/>
    <x v="86"/>
    <s v="008"/>
    <s v="Brasil \ SP \ Guarantã"/>
    <s v="Norte"/>
    <s v="CZ3"/>
    <n v="2"/>
    <s v="Reforma"/>
    <s v="102-Aguardando Plantio"/>
    <m/>
    <n v="2.74"/>
    <s v="Parceria rural"/>
    <m/>
    <m/>
    <m/>
    <m/>
    <m/>
    <m/>
    <m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009"/>
    <s v="0198"/>
    <x v="86"/>
    <s v="009"/>
    <s v="Brasil \ SP \ Guarantã"/>
    <s v="Norte"/>
    <s v="CZ3"/>
    <n v="2"/>
    <s v="Reforma"/>
    <s v="102-Aguardando Plantio"/>
    <m/>
    <n v="0.28999999999999998"/>
    <s v="Parceria rural"/>
    <m/>
    <m/>
    <m/>
    <m/>
    <m/>
    <m/>
    <m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010"/>
    <s v="0198"/>
    <x v="86"/>
    <s v="010"/>
    <s v="Brasil \ SP \ Guarantã"/>
    <s v="Norte"/>
    <s v="CZ3"/>
    <n v="2"/>
    <s v="Reforma"/>
    <s v="102-Aguardando Plantio"/>
    <m/>
    <n v="1.4"/>
    <s v="Parceria rural"/>
    <m/>
    <m/>
    <m/>
    <m/>
    <m/>
    <m/>
    <m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310"/>
    <s v="0198"/>
    <x v="86"/>
    <s v="310"/>
    <s v="Brasil \ SP \ Guarantã"/>
    <s v="Norte"/>
    <s v="CZ3"/>
    <n v="2"/>
    <s v="Reforma"/>
    <s v="116-Aguardando Plantio - Manual"/>
    <m/>
    <n v="0.48"/>
    <s v="Parceria rural"/>
    <m/>
    <m/>
    <m/>
    <m/>
    <m/>
    <m/>
    <m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313"/>
    <s v="0198"/>
    <x v="86"/>
    <s v="313"/>
    <s v="Brasil \ SP \ Guarantã"/>
    <s v="Norte"/>
    <s v="CZ3"/>
    <n v="1"/>
    <s v="Implantação"/>
    <s v="116-Aguardando Plantio - Manual"/>
    <m/>
    <n v="2.56"/>
    <s v="Parceria rural"/>
    <m/>
    <m/>
    <m/>
    <m/>
    <m/>
    <m/>
    <m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314"/>
    <s v="0198"/>
    <x v="86"/>
    <s v="314"/>
    <s v="Brasil \ SP \ Guarantã"/>
    <s v="Norte"/>
    <s v="CZ3"/>
    <n v="1"/>
    <s v="Implantação"/>
    <s v="116-Aguardando Plantio - Manual"/>
    <m/>
    <n v="5.0199999999999996"/>
    <s v="Parceria rural"/>
    <m/>
    <m/>
    <m/>
    <m/>
    <m/>
    <m/>
    <m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316"/>
    <s v="0198"/>
    <x v="86"/>
    <s v="316"/>
    <s v="Brasil \ SP \ Guarantã"/>
    <s v="Norte"/>
    <s v="CZ3"/>
    <n v="1"/>
    <s v="Implantação"/>
    <s v="116-Aguardando Plantio - Manual"/>
    <m/>
    <n v="3.4"/>
    <s v="Parceria rural"/>
    <m/>
    <m/>
    <m/>
    <m/>
    <m/>
    <m/>
    <m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8318"/>
    <s v="0198"/>
    <x v="86"/>
    <s v="318"/>
    <s v="Brasil \ SP \ Guarantã"/>
    <s v="Norte"/>
    <s v="CZ3"/>
    <n v="1"/>
    <s v="Implantação"/>
    <s v="116-Aguardando Plantio - Manual"/>
    <m/>
    <n v="0.57999999999999996"/>
    <s v="Parceria rural"/>
    <m/>
    <m/>
    <m/>
    <m/>
    <m/>
    <m/>
    <m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s v="GERS"/>
    <d v="2025-06-01T00:00:00"/>
    <x v="7"/>
    <m/>
    <x v="9"/>
    <m/>
    <m/>
  </r>
  <r>
    <s v="0199307"/>
    <s v="0199"/>
    <x v="87"/>
    <s v="307"/>
    <s v="Brasil \ SP \ Botucatu"/>
    <s v="Sul"/>
    <s v="CZ1 - 2"/>
    <n v="2"/>
    <s v="Reforma"/>
    <s v="102-Aguardando Plantio"/>
    <m/>
    <n v="0.32"/>
    <s v="Parceria rural"/>
    <m/>
    <m/>
    <m/>
    <n v="2"/>
    <m/>
    <m/>
    <m/>
    <m/>
    <m/>
    <d v="2023-06-02T00:00:00"/>
    <m/>
    <m/>
    <m/>
    <m/>
    <s v="Sul"/>
    <s v="Sul"/>
    <s v="NILZA"/>
    <s v="JFI ITATINGA"/>
    <s v="SOLLUM"/>
    <s v="BRACELL"/>
    <n v="32.671191"/>
    <n v="40.959533999999998"/>
    <n v="41.583584000000002"/>
    <n v="89.774484000000001"/>
    <s v="Liberação de áreas"/>
    <x v="3"/>
    <s v="JFI ITATINGA"/>
    <d v="2025-07-01T00:00:00"/>
    <x v="6"/>
    <m/>
    <x v="5"/>
    <m/>
    <m/>
  </r>
  <r>
    <s v="0201003"/>
    <s v="0201"/>
    <x v="88"/>
    <s v="003"/>
    <s v="Brasil \ SP \ Guarantã"/>
    <s v="Norte"/>
    <s v="CZ3"/>
    <n v="3"/>
    <s v="Reforma"/>
    <s v="102-Aguardando Plantio"/>
    <m/>
    <n v="29.85"/>
    <s v="Parceria rural"/>
    <m/>
    <s v="Rehab Silv"/>
    <s v="Rehab"/>
    <m/>
    <m/>
    <m/>
    <m/>
    <m/>
    <m/>
    <d v="2023-08-20T00:00:00"/>
    <m/>
    <m/>
    <d v="2023-08-20T00:00:00"/>
    <d v="2023-07-14T00:00:00"/>
    <s v="Norte"/>
    <s v="Rehab Silv"/>
    <s v="GERS"/>
    <s v="CARPELO"/>
    <s v="EMFLORA"/>
    <s v="INOVESA"/>
    <n v="18.261816"/>
    <n v="34.218710000000002"/>
    <n v="45.444664000000003"/>
    <n v="65.853317000000004"/>
    <s v="cto baldeio"/>
    <x v="1"/>
    <s v="GERS"/>
    <d v="2025-07-01T00:00:00"/>
    <x v="6"/>
    <m/>
    <x v="9"/>
    <m/>
    <m/>
  </r>
  <r>
    <s v="0201021"/>
    <s v="0201"/>
    <x v="88"/>
    <s v="021"/>
    <s v="Brasil \ SP \ Guarantã"/>
    <s v="Norte"/>
    <s v="CZ3"/>
    <n v="3"/>
    <s v="Reforma"/>
    <s v="102-Aguardando Plantio"/>
    <m/>
    <n v="0.15"/>
    <s v="Parceria rural"/>
    <m/>
    <s v="Rehab Silv"/>
    <s v="Rehab"/>
    <m/>
    <m/>
    <m/>
    <m/>
    <m/>
    <m/>
    <d v="2023-08-20T00:00:00"/>
    <m/>
    <m/>
    <m/>
    <m/>
    <s v="Norte"/>
    <s v="Rehab Silv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023"/>
    <s v="0201"/>
    <x v="88"/>
    <s v="023"/>
    <s v="Brasil \ SP \ Guarantã"/>
    <s v="Norte"/>
    <s v="CZ3"/>
    <n v="2"/>
    <s v="Reforma"/>
    <s v="102-Aguardando Plantio"/>
    <m/>
    <n v="0.9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05"/>
    <s v="0201"/>
    <x v="88"/>
    <s v="305"/>
    <s v="Brasil \ SP \ Pirajuí"/>
    <s v="Norte"/>
    <s v="CZ2"/>
    <n v="2"/>
    <s v="Reforma"/>
    <s v="102-Aguardando Plantio"/>
    <m/>
    <n v="0.1"/>
    <s v="Parceria rural"/>
    <m/>
    <m/>
    <m/>
    <m/>
    <m/>
    <m/>
    <m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08"/>
    <s v="0201"/>
    <x v="88"/>
    <s v="308"/>
    <s v="Brasil \ SP \ Pirajuí"/>
    <s v="Norte"/>
    <s v="CZ2"/>
    <n v="2"/>
    <s v="Reforma"/>
    <s v="102-Aguardando Plantio"/>
    <m/>
    <n v="0.34"/>
    <s v="Parceria rural"/>
    <m/>
    <m/>
    <m/>
    <m/>
    <m/>
    <m/>
    <m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09"/>
    <s v="0201"/>
    <x v="88"/>
    <s v="309"/>
    <s v="Brasil \ SP \ Pirajuí"/>
    <s v="Norte"/>
    <s v="CZ2"/>
    <n v="2"/>
    <s v="Reforma"/>
    <s v="102-Aguardando Plantio"/>
    <m/>
    <n v="0.85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19"/>
    <s v="0201"/>
    <x v="88"/>
    <s v="319"/>
    <s v="Brasil \ SP \ Guarantã"/>
    <s v="Norte"/>
    <s v="CZ3"/>
    <n v="2"/>
    <s v="Reforma"/>
    <s v="102-Aguardando Plantio"/>
    <m/>
    <n v="0.66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0"/>
    <s v="0201"/>
    <x v="88"/>
    <s v="320"/>
    <s v="Brasil \ SP \ Guarantã"/>
    <s v="Norte"/>
    <s v="CZ3"/>
    <n v="2"/>
    <s v="Reforma"/>
    <s v="102-Aguardando Plantio"/>
    <m/>
    <n v="0.51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1"/>
    <s v="0201"/>
    <x v="88"/>
    <s v="321"/>
    <s v="Brasil \ SP \ Guarantã"/>
    <s v="Norte"/>
    <s v="CZ3"/>
    <n v="2"/>
    <s v="Reforma"/>
    <s v="102-Aguardando Plantio"/>
    <m/>
    <n v="0.34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2"/>
    <s v="0201"/>
    <x v="88"/>
    <s v="322"/>
    <s v="Brasil \ SP \ Guarantã"/>
    <s v="Norte"/>
    <s v="CZ3"/>
    <n v="2"/>
    <s v="Reforma"/>
    <s v="102-Aguardando Plantio"/>
    <m/>
    <n v="0.26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4"/>
    <s v="0201"/>
    <x v="88"/>
    <s v="324"/>
    <s v="Brasil \ SP \ Pirajuí"/>
    <s v="Norte"/>
    <s v="CZ2"/>
    <n v="2"/>
    <s v="Reforma"/>
    <s v="102-Aguardando Plantio"/>
    <m/>
    <n v="0.94"/>
    <s v="Parceria rural"/>
    <m/>
    <m/>
    <m/>
    <m/>
    <m/>
    <m/>
    <m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7"/>
    <s v="0201"/>
    <x v="88"/>
    <s v="327"/>
    <s v="Brasil \ SP \ Pirajuí"/>
    <s v="Norte"/>
    <s v="CZ2"/>
    <n v="2"/>
    <s v="Reforma"/>
    <s v="102-Aguardando Plantio"/>
    <m/>
    <n v="0.08"/>
    <s v="Parceria rural"/>
    <m/>
    <m/>
    <m/>
    <m/>
    <m/>
    <m/>
    <m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28"/>
    <s v="0201"/>
    <x v="88"/>
    <s v="328"/>
    <s v="Brasil \ SP \ Pirajuí"/>
    <s v="Norte"/>
    <s v="CZ2"/>
    <n v="2"/>
    <s v="Reforma"/>
    <s v="102-Aguardando Plantio"/>
    <m/>
    <n v="0.08"/>
    <s v="Parceria rural"/>
    <m/>
    <m/>
    <m/>
    <m/>
    <m/>
    <m/>
    <m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30"/>
    <s v="0201"/>
    <x v="88"/>
    <s v="330"/>
    <s v="Brasil \ SP \ Pirajuí"/>
    <s v="Norte"/>
    <s v="CZ2"/>
    <n v="2"/>
    <s v="Reforma"/>
    <s v="102-Aguardando Plantio"/>
    <m/>
    <n v="0.11"/>
    <s v="Parceria rural"/>
    <m/>
    <m/>
    <m/>
    <m/>
    <m/>
    <m/>
    <m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36"/>
    <s v="0201"/>
    <x v="88"/>
    <s v="336"/>
    <s v="Brasil \ SP \ Pirajuí"/>
    <s v="Norte"/>
    <s v="CZ2"/>
    <n v="2"/>
    <s v="Reforma"/>
    <s v="102-Aguardando Plantio"/>
    <m/>
    <n v="1.44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1338"/>
    <s v="0201"/>
    <x v="88"/>
    <s v="338"/>
    <s v="Brasil \ SP \ Pirajuí"/>
    <s v="Norte"/>
    <s v="CZ2"/>
    <n v="2"/>
    <s v="Reforma"/>
    <s v="102-Aguardando Plantio"/>
    <m/>
    <n v="0.03"/>
    <s v="Parceria rural"/>
    <m/>
    <m/>
    <m/>
    <m/>
    <m/>
    <m/>
    <m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s v="GERS"/>
    <d v="2025-07-01T00:00:00"/>
    <x v="6"/>
    <m/>
    <x v="9"/>
    <m/>
    <m/>
  </r>
  <r>
    <s v="0202001"/>
    <s v="0202"/>
    <x v="89"/>
    <s v="001"/>
    <s v="Brasil \ SP \ Guarantã"/>
    <s v="Norte"/>
    <s v="CZ3"/>
    <n v="3"/>
    <s v="Reforma"/>
    <s v="102-Aguardando Plantio"/>
    <m/>
    <n v="23.59"/>
    <s v="Parceria rural"/>
    <m/>
    <s v="Rehab Silv"/>
    <s v="Rehab"/>
    <m/>
    <m/>
    <m/>
    <m/>
    <m/>
    <m/>
    <d v="2023-08-02T00:00:00"/>
    <m/>
    <m/>
    <d v="2023-08-02T00:00:00"/>
    <d v="2023-06-23T00:00:00"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s v="GERS"/>
    <d v="2025-06-01T00:00:00"/>
    <x v="0"/>
    <m/>
    <x v="9"/>
    <m/>
    <m/>
  </r>
  <r>
    <s v="0202004"/>
    <s v="0202"/>
    <x v="89"/>
    <s v="004"/>
    <s v="Brasil \ SP \ Guarantã"/>
    <s v="Norte"/>
    <s v="CZ3"/>
    <n v="3"/>
    <s v="Reforma"/>
    <s v="102-Aguardando Plantio"/>
    <m/>
    <n v="14.79"/>
    <s v="Parceria rural"/>
    <m/>
    <s v="Rehab Silv"/>
    <s v="Rehab"/>
    <m/>
    <m/>
    <m/>
    <m/>
    <m/>
    <s v="Ref. Oper"/>
    <d v="2023-08-02T00:00:00"/>
    <m/>
    <m/>
    <d v="2023-08-02T00:00:00"/>
    <d v="2023-05-19T00:00:00"/>
    <s v="Norte"/>
    <s v="Rehab Silv"/>
    <s v="GERS"/>
    <s v="EMFLORA"/>
    <s v="CARPELO"/>
    <s v="INOVESA"/>
    <n v="25.470727"/>
    <n v="26.209349"/>
    <n v="41.427622"/>
    <n v="49.341658000000002"/>
    <s v="cto baldeio"/>
    <x v="1"/>
    <s v="GERS"/>
    <d v="2025-07-01T00:00:00"/>
    <x v="0"/>
    <m/>
    <x v="9"/>
    <m/>
    <m/>
  </r>
  <r>
    <s v="0202010"/>
    <s v="0202"/>
    <x v="89"/>
    <s v="010"/>
    <s v="Brasil \ SP \ Guarantã"/>
    <s v="Norte"/>
    <s v="CZ3"/>
    <n v="3"/>
    <s v="Reforma"/>
    <s v="102-Aguardando Plantio"/>
    <m/>
    <n v="35.93"/>
    <s v="Parceria rural"/>
    <m/>
    <s v="Rehab Silv"/>
    <s v="Rehab"/>
    <m/>
    <m/>
    <m/>
    <m/>
    <m/>
    <m/>
    <d v="2023-08-02T00:00:00"/>
    <m/>
    <m/>
    <d v="2023-08-02T00:00:00"/>
    <d v="2023-05-28T00:00:00"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s v="GERS"/>
    <d v="2025-06-01T00:00:00"/>
    <x v="0"/>
    <m/>
    <x v="9"/>
    <m/>
    <m/>
  </r>
  <r>
    <s v="0202013"/>
    <s v="0202"/>
    <x v="89"/>
    <s v="013"/>
    <s v="Brasil \ SP \ Guarantã"/>
    <s v="Norte"/>
    <s v="CZ3"/>
    <n v="3"/>
    <s v="Reforma"/>
    <s v="102-Aguardando Plantio"/>
    <m/>
    <n v="1.1200000000000001"/>
    <s v="Parceria rural"/>
    <m/>
    <s v="Rehab Silv"/>
    <s v="Rehab"/>
    <m/>
    <m/>
    <m/>
    <m/>
    <m/>
    <s v="Ref. Oper"/>
    <d v="2023-08-05T00:00:00"/>
    <m/>
    <m/>
    <m/>
    <m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s v="GERS"/>
    <d v="2025-06-01T00:00:00"/>
    <x v="0"/>
    <m/>
    <x v="9"/>
    <m/>
    <m/>
  </r>
  <r>
    <s v="0202024"/>
    <s v="0202"/>
    <x v="89"/>
    <s v="024"/>
    <s v="Brasil \ SP \ Guarantã"/>
    <s v="Norte"/>
    <s v="CZ3"/>
    <n v="3"/>
    <s v="Reforma"/>
    <s v="102-Aguardando Plantio"/>
    <m/>
    <n v="10.86"/>
    <s v="Parceria rural"/>
    <m/>
    <s v="Rehab Silv"/>
    <s v="Rehab"/>
    <m/>
    <m/>
    <m/>
    <m/>
    <m/>
    <m/>
    <d v="2024-07-04T00:00:00"/>
    <m/>
    <m/>
    <m/>
    <m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s v="GERS"/>
    <d v="2025-06-01T00:00:00"/>
    <x v="0"/>
    <m/>
    <x v="9"/>
    <m/>
    <m/>
  </r>
  <r>
    <s v="0202303"/>
    <s v="0202"/>
    <x v="89"/>
    <s v="303"/>
    <s v="Brasil \ SP \ Guarantã"/>
    <s v="Norte"/>
    <s v="CZ3"/>
    <n v="2"/>
    <s v="Reforma"/>
    <s v="116-Aguardando Plantio - Manual"/>
    <m/>
    <n v="0.43"/>
    <s v="Parceria rural"/>
    <m/>
    <m/>
    <m/>
    <m/>
    <m/>
    <m/>
    <m/>
    <m/>
    <m/>
    <d v="2023-08-05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06"/>
    <s v="0202"/>
    <x v="89"/>
    <s v="306"/>
    <s v="Brasil \ SP \ Guarantã"/>
    <s v="Norte"/>
    <s v="CZ3"/>
    <n v="2"/>
    <s v="Reforma"/>
    <s v="116-Aguardando Plantio - Manual"/>
    <m/>
    <n v="1.34"/>
    <s v="Parceria rural"/>
    <m/>
    <m/>
    <m/>
    <m/>
    <m/>
    <m/>
    <m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07"/>
    <s v="0202"/>
    <x v="89"/>
    <s v="307"/>
    <s v="Brasil \ SP \ Guarantã"/>
    <s v="Norte"/>
    <s v="CZ3"/>
    <n v="2"/>
    <s v="Reforma"/>
    <s v="116-Aguardando Plantio - Manual"/>
    <m/>
    <n v="1.1399999999999999"/>
    <s v="Parceria rural"/>
    <m/>
    <m/>
    <m/>
    <m/>
    <m/>
    <m/>
    <m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14"/>
    <s v="0202"/>
    <x v="89"/>
    <s v="314"/>
    <s v="Brasil \ SP \ Guarantã"/>
    <s v="Norte"/>
    <s v="CZ3"/>
    <n v="2"/>
    <s v="Reforma"/>
    <s v="116-Aguardando Plantio - Manual"/>
    <m/>
    <n v="0.56000000000000005"/>
    <s v="Parceria rural"/>
    <m/>
    <m/>
    <m/>
    <m/>
    <m/>
    <m/>
    <m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15"/>
    <s v="0202"/>
    <x v="89"/>
    <s v="315"/>
    <s v="Brasil \ SP \ Guarantã"/>
    <s v="Norte"/>
    <s v="CZ3"/>
    <n v="2"/>
    <s v="Reforma"/>
    <s v="116-Aguardando Plantio - Manual"/>
    <m/>
    <n v="0.17"/>
    <s v="Parceria rural"/>
    <m/>
    <m/>
    <m/>
    <m/>
    <m/>
    <m/>
    <m/>
    <m/>
    <m/>
    <d v="2023-08-05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20"/>
    <s v="0202"/>
    <x v="89"/>
    <s v="320"/>
    <s v="Brasil \ SP \ Guarantã"/>
    <s v="Norte"/>
    <s v="CZ3"/>
    <n v="2"/>
    <s v="Reforma"/>
    <s v="116-Aguardando Plantio - Manual"/>
    <m/>
    <n v="0.47"/>
    <s v="Parceria rural"/>
    <m/>
    <m/>
    <m/>
    <m/>
    <m/>
    <m/>
    <m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2322"/>
    <s v="0202"/>
    <x v="89"/>
    <s v="322"/>
    <s v="Brasil \ SP \ Guarantã"/>
    <s v="Norte"/>
    <s v="CZ3"/>
    <n v="2"/>
    <s v="Reforma"/>
    <s v="116-Aguardando Plantio - Manual"/>
    <m/>
    <n v="0.12"/>
    <s v="Parceria rural"/>
    <m/>
    <m/>
    <m/>
    <m/>
    <m/>
    <m/>
    <m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s v="GERS"/>
    <d v="2025-07-01T00:00:00"/>
    <x v="0"/>
    <m/>
    <x v="9"/>
    <m/>
    <m/>
  </r>
  <r>
    <s v="0203307"/>
    <s v="0203"/>
    <x v="90"/>
    <s v="307"/>
    <s v="Brasil \ SP \ Guarantã"/>
    <s v="Norte"/>
    <s v="CZ3"/>
    <n v="2"/>
    <s v="Reforma"/>
    <s v="102-Aguardando Plantio"/>
    <m/>
    <n v="0.92"/>
    <s v="Parceria rural"/>
    <m/>
    <m/>
    <m/>
    <m/>
    <m/>
    <m/>
    <m/>
    <m/>
    <m/>
    <d v="2023-08-02T00:00:00"/>
    <m/>
    <m/>
    <m/>
    <m/>
    <s v="Norte"/>
    <s v="Norte"/>
    <s v="EMFLORA"/>
    <s v="GERS"/>
    <s v="CARPELO"/>
    <s v="INOVESA"/>
    <n v="24.067357000000001"/>
    <n v="25.775212"/>
    <n v="41.732106999999999"/>
    <n v="47.199666000000001"/>
    <s v="Liberação de áreas"/>
    <x v="1"/>
    <s v="GERS"/>
    <d v="2025-07-01T00:00:00"/>
    <x v="6"/>
    <m/>
    <x v="9"/>
    <m/>
    <m/>
  </r>
  <r>
    <s v="0204035"/>
    <s v="0204"/>
    <x v="91"/>
    <s v="035"/>
    <s v="Brasil \ SP \ Santa Cruz do Rio Pardo"/>
    <s v="Noroeste"/>
    <s v="CZ1"/>
    <n v="3"/>
    <s v="Reforma"/>
    <s v="102-Aguardando Plantio"/>
    <m/>
    <n v="10.33"/>
    <s v="Parceria rural"/>
    <m/>
    <m/>
    <m/>
    <m/>
    <m/>
    <m/>
    <m/>
    <m/>
    <m/>
    <m/>
    <m/>
    <m/>
    <m/>
    <m/>
    <s v="Noroeste"/>
    <s v="Noroeste"/>
    <s v="JFI DUARTINA"/>
    <s v="GERAÇÃO"/>
    <s v="BRACELL"/>
    <s v="CARPELO"/>
    <n v="30.466422999999999"/>
    <n v="33.501505000000002"/>
    <n v="53.763210000000001"/>
    <n v="54.299667999999997"/>
    <m/>
    <x v="2"/>
    <m/>
    <m/>
    <x v="0"/>
    <m/>
    <x v="1"/>
    <m/>
    <m/>
  </r>
  <r>
    <s v="0207308"/>
    <s v="0207"/>
    <x v="92"/>
    <s v="308"/>
    <s v="Brasil \ SP \ Guaimbê"/>
    <s v="Noroeste"/>
    <s v="CZ3"/>
    <n v="3"/>
    <s v="Reforma"/>
    <s v="116-Aguardando Plantio - Manual"/>
    <m/>
    <n v="4.9800000000000004"/>
    <s v="Parceria rural"/>
    <m/>
    <s v="Rehab Silv"/>
    <s v="Rehab"/>
    <m/>
    <m/>
    <m/>
    <m/>
    <m/>
    <m/>
    <d v="2023-06-01T00:00:00"/>
    <m/>
    <m/>
    <m/>
    <m/>
    <s v="Noroeste"/>
    <s v="Rehab Silv"/>
    <s v="INOVESA"/>
    <s v="GN"/>
    <s v="GERS"/>
    <s v="EMFLORA"/>
    <n v="27.891179999999999"/>
    <n v="36.218138000000003"/>
    <n v="45.096620999999999"/>
    <n v="48.620758000000002"/>
    <s v="pas"/>
    <x v="2"/>
    <s v="INOVESA"/>
    <d v="2025-05-01T00:00:00"/>
    <x v="5"/>
    <m/>
    <x v="11"/>
    <m/>
    <m/>
  </r>
  <r>
    <s v="0207309"/>
    <s v="0207"/>
    <x v="92"/>
    <s v="309"/>
    <s v="Brasil \ SP \ Guaimbê"/>
    <s v="Noroeste"/>
    <s v="CZ3"/>
    <n v="3"/>
    <s v="Reforma"/>
    <s v="116-Aguardando Plantio - Manual"/>
    <m/>
    <n v="2.92"/>
    <s v="Parceria rural"/>
    <m/>
    <s v="Rehab Silv"/>
    <s v="Rehab"/>
    <m/>
    <m/>
    <m/>
    <m/>
    <m/>
    <m/>
    <d v="2023-06-01T00:00:00"/>
    <m/>
    <m/>
    <m/>
    <m/>
    <s v="Noroeste"/>
    <s v="Rehab Silv"/>
    <s v="INOVESA"/>
    <s v="GN"/>
    <s v="GERS"/>
    <s v="EMFLORA"/>
    <n v="27.891179999999999"/>
    <n v="36.218138000000003"/>
    <n v="45.096620999999999"/>
    <n v="48.620758000000002"/>
    <s v="pas"/>
    <x v="2"/>
    <s v="INOVESA"/>
    <d v="2025-05-01T00:00:00"/>
    <x v="5"/>
    <m/>
    <x v="11"/>
    <m/>
    <m/>
  </r>
  <r>
    <s v="0209009"/>
    <s v="0209"/>
    <x v="93"/>
    <s v="009"/>
    <s v="Brasil \ SP \ Cafelândia"/>
    <s v="Noroeste"/>
    <s v="CZ3"/>
    <n v="1"/>
    <s v="Implantação"/>
    <s v="104-Crescimento"/>
    <d v="2021-08-29T00:00:00"/>
    <n v="24.66"/>
    <s v="Parceria rural (Turvinho)"/>
    <m/>
    <s v="Rehab DO"/>
    <s v="Rehab"/>
    <m/>
    <m/>
    <m/>
    <m/>
    <m/>
    <m/>
    <d v="2021-07-14T00:00:00"/>
    <m/>
    <m/>
    <m/>
    <m/>
    <s v="Noroeste"/>
    <s v="Rehab DO"/>
    <s v="INOVESA"/>
    <s v="GN"/>
    <s v="EMFLORA"/>
    <s v="GERS"/>
    <n v="23.950292999999999"/>
    <n v="40.137926999999998"/>
    <n v="41.759369"/>
    <n v="60.612628000000001"/>
    <s v="pab"/>
    <x v="2"/>
    <s v="INOVESA"/>
    <d v="2025-04-01T00:00:00"/>
    <x v="2"/>
    <m/>
    <x v="11"/>
    <m/>
    <m/>
  </r>
  <r>
    <s v="0209010"/>
    <s v="0209"/>
    <x v="93"/>
    <s v="010"/>
    <s v="Brasil \ SP \ Cafelândia"/>
    <s v="Noroeste"/>
    <s v="CZ3"/>
    <n v="1"/>
    <s v="Implantação"/>
    <s v="104-Crescimento"/>
    <d v="2021-09-01T00:00:00"/>
    <n v="7.9"/>
    <s v="Parceria rural (Turvinho)"/>
    <m/>
    <s v="Rehab DO"/>
    <s v="Rehab"/>
    <m/>
    <m/>
    <m/>
    <m/>
    <m/>
    <m/>
    <d v="2021-07-14T00:00:00"/>
    <m/>
    <m/>
    <m/>
    <m/>
    <s v="Noroeste"/>
    <s v="Rehab DO"/>
    <s v="INOVESA"/>
    <s v="GN"/>
    <s v="EMFLORA"/>
    <s v="GERS"/>
    <n v="23.950292999999999"/>
    <n v="40.137926999999998"/>
    <n v="41.759369"/>
    <n v="60.612628000000001"/>
    <s v="pab"/>
    <x v="2"/>
    <s v="INOVESA"/>
    <d v="2025-04-01T00:00:00"/>
    <x v="2"/>
    <m/>
    <x v="11"/>
    <m/>
    <m/>
  </r>
  <r>
    <s v="0209015"/>
    <s v="0209"/>
    <x v="93"/>
    <s v="015"/>
    <s v="Brasil \ SP \ Cafelândia"/>
    <s v="Noroeste"/>
    <s v="CZ3"/>
    <n v="1"/>
    <s v="Implantação"/>
    <s v="102-Aguardando Plantio"/>
    <m/>
    <n v="0.53"/>
    <s v="Parceria rural (Turvinho)"/>
    <m/>
    <m/>
    <m/>
    <m/>
    <m/>
    <m/>
    <m/>
    <m/>
    <m/>
    <d v="2021-07-14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s v="INOVESA"/>
    <d v="2025-04-01T00:00:00"/>
    <x v="2"/>
    <m/>
    <x v="11"/>
    <m/>
    <m/>
  </r>
  <r>
    <s v="0209301"/>
    <s v="0209"/>
    <x v="93"/>
    <s v="301"/>
    <s v="Brasil \ SP \ Cafelândia"/>
    <s v="Noroeste"/>
    <s v="CZ3"/>
    <n v="2"/>
    <s v="Reforma"/>
    <s v="116-Aguardando Plantio - Manual"/>
    <m/>
    <n v="0.16"/>
    <s v="Parceria rural (Turvinho)"/>
    <m/>
    <m/>
    <m/>
    <m/>
    <m/>
    <m/>
    <m/>
    <m/>
    <m/>
    <d v="2023-07-28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s v="INOVESA"/>
    <d v="2025-04-01T00:00:00"/>
    <x v="2"/>
    <m/>
    <x v="11"/>
    <m/>
    <m/>
  </r>
  <r>
    <s v="0209308"/>
    <s v="0209"/>
    <x v="93"/>
    <s v="308"/>
    <s v="Brasil \ SP \ Cafelândia"/>
    <s v="Noroeste"/>
    <s v="CZ3"/>
    <n v="2"/>
    <s v="Reforma"/>
    <s v="116-Aguardando Plantio - Manual"/>
    <m/>
    <n v="0.37"/>
    <s v="Parceria rural (Turvinho)"/>
    <m/>
    <m/>
    <m/>
    <m/>
    <m/>
    <m/>
    <m/>
    <m/>
    <m/>
    <d v="2023-07-26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s v="INOVESA"/>
    <d v="2025-04-01T00:00:00"/>
    <x v="2"/>
    <m/>
    <x v="11"/>
    <m/>
    <m/>
  </r>
  <r>
    <s v="0209317"/>
    <s v="0209"/>
    <x v="93"/>
    <s v="317"/>
    <s v="Brasil \ SP \ Cafelândia"/>
    <s v="Noroeste"/>
    <s v="CZ3"/>
    <n v="2"/>
    <s v="Reforma"/>
    <s v="116-Aguardando Plantio - Manual"/>
    <m/>
    <n v="1.62"/>
    <s v="Parceria rural (Turvinho)"/>
    <m/>
    <m/>
    <m/>
    <m/>
    <m/>
    <m/>
    <m/>
    <m/>
    <m/>
    <d v="2023-07-26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s v="INOVESA"/>
    <d v="2025-04-01T00:00:00"/>
    <x v="2"/>
    <m/>
    <x v="11"/>
    <m/>
    <m/>
  </r>
  <r>
    <s v="0210303"/>
    <s v="0210"/>
    <x v="94"/>
    <s v="303"/>
    <s v="Brasil \ SP \ Cafelândia"/>
    <s v="Noroeste"/>
    <s v="CZ3"/>
    <n v="2"/>
    <s v="Reforma"/>
    <s v="102-Aguardando Plantio"/>
    <m/>
    <n v="1.26"/>
    <s v="Parceria rural"/>
    <m/>
    <m/>
    <m/>
    <m/>
    <m/>
    <m/>
    <m/>
    <m/>
    <m/>
    <d v="2023-07-11T00:00:00"/>
    <m/>
    <m/>
    <m/>
    <m/>
    <s v="Noroeste"/>
    <s v="Noroeste"/>
    <s v="INOVESA"/>
    <s v="GN"/>
    <s v="EMFLORA"/>
    <s v="GERS"/>
    <n v="34.342694999999999"/>
    <n v="39.470652999999999"/>
    <n v="46.503014"/>
    <n v="48.625191999999998"/>
    <s v="Liberação de áreas"/>
    <x v="2"/>
    <s v="INOVESA"/>
    <d v="2025-06-01T00:00:00"/>
    <x v="7"/>
    <m/>
    <x v="11"/>
    <m/>
    <m/>
  </r>
  <r>
    <s v="0212001"/>
    <s v="0212"/>
    <x v="95"/>
    <s v="001"/>
    <s v="Brasil \ SP \ Cafelândia"/>
    <s v="Noroeste"/>
    <s v="CZ3"/>
    <n v="3"/>
    <s v="Reforma"/>
    <s v="104-Crescimento"/>
    <d v="2024-11-04T00:00:00"/>
    <n v="27.18"/>
    <s v="Parceria rural"/>
    <m/>
    <s v="Rehab Silv"/>
    <s v="Rehab"/>
    <m/>
    <m/>
    <m/>
    <m/>
    <m/>
    <s v="Ref. Oper"/>
    <d v="2024-06-21T00:00:00"/>
    <m/>
    <m/>
    <d v="2023-07-21T00:00:00"/>
    <d v="2023-07-07T00:00:00"/>
    <s v="Noroeste"/>
    <s v="Rehab Silv"/>
    <s v="INOVESA"/>
    <s v="GN"/>
    <s v="EMFLORA"/>
    <s v="GERS"/>
    <n v="33.968065000000003"/>
    <n v="38.200513000000001"/>
    <n v="46.128385000000002"/>
    <n v="47.355052999999998"/>
    <s v="cto baldeio"/>
    <x v="2"/>
    <s v="INOVESA"/>
    <d v="2025-06-01T00:00:00"/>
    <x v="10"/>
    <m/>
    <x v="11"/>
    <m/>
    <m/>
  </r>
  <r>
    <s v="0213001"/>
    <s v="0213"/>
    <x v="96"/>
    <s v="001"/>
    <s v="Brasil \ SP \ Avaí"/>
    <s v="Norte"/>
    <s v="CZ3"/>
    <n v="3"/>
    <s v="Reforma"/>
    <s v="104-Crescimento"/>
    <d v="2023-09-14T00:00:00"/>
    <n v="12.7"/>
    <s v="Parceria rural"/>
    <m/>
    <s v="Rehab DO"/>
    <s v="Rehab"/>
    <m/>
    <m/>
    <m/>
    <m/>
    <m/>
    <s v="RAF"/>
    <d v="2023-04-03T00:00:00"/>
    <m/>
    <m/>
    <d v="2023-04-03T00:00:00"/>
    <d v="2023-01-25T00:00:00"/>
    <s v="Norte"/>
    <s v="Rehab DO"/>
    <s v="EMFLORA"/>
    <s v="GERAÇÃO"/>
    <s v="JFI DUARTINA"/>
    <s v="BRACELL"/>
    <n v="31.504135999999999"/>
    <n v="41.447395999999998"/>
    <n v="43.207265"/>
    <n v="51.436517000000002"/>
    <s v="cto baldeio"/>
    <x v="1"/>
    <m/>
    <d v="2025-07-01T00:00:00"/>
    <x v="0"/>
    <m/>
    <x v="1"/>
    <m/>
    <m/>
  </r>
  <r>
    <s v="0217001"/>
    <s v="0217"/>
    <x v="97"/>
    <s v="001"/>
    <s v="Brasil \ SP \ Cafelândia"/>
    <s v="Noroeste"/>
    <s v="CZ3"/>
    <n v="3"/>
    <s v="Reforma"/>
    <s v="104-Crescimento"/>
    <d v="2024-10-25T00:00:00"/>
    <n v="20.67"/>
    <s v="Parceria rural"/>
    <m/>
    <s v="Rehab Silv"/>
    <s v="Rehab"/>
    <m/>
    <m/>
    <m/>
    <m/>
    <m/>
    <s v="RAF"/>
    <d v="2024-04-30T00:00:00"/>
    <m/>
    <m/>
    <d v="2023-09-03T00:00:00"/>
    <d v="2023-07-12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2"/>
    <s v="0217"/>
    <x v="97"/>
    <s v="002"/>
    <s v="Brasil \ SP \ Cafelândia"/>
    <s v="Noroeste"/>
    <s v="CZ3"/>
    <n v="3"/>
    <s v="Reforma"/>
    <s v="104-Crescimento"/>
    <d v="2024-10-22T00:00:00"/>
    <n v="16.93"/>
    <s v="Parceria rural"/>
    <m/>
    <s v="Rehab Silv"/>
    <s v="Rehab"/>
    <m/>
    <m/>
    <m/>
    <m/>
    <m/>
    <s v="RAF"/>
    <d v="2024-04-30T00:00:00"/>
    <m/>
    <m/>
    <d v="2023-09-03T00:00:00"/>
    <d v="2023-07-0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3"/>
    <s v="0217"/>
    <x v="97"/>
    <s v="003"/>
    <s v="Brasil \ SP \ Cafelândia"/>
    <s v="Noroeste"/>
    <s v="CZ3"/>
    <n v="3"/>
    <s v="Reforma"/>
    <s v="104-Crescimento"/>
    <d v="2024-10-23T00:00:00"/>
    <n v="4.2"/>
    <s v="Parceria rural"/>
    <m/>
    <s v="Rehab Silv"/>
    <s v="Rehab"/>
    <m/>
    <m/>
    <m/>
    <m/>
    <m/>
    <s v="RAF"/>
    <d v="2024-04-30T00:00:00"/>
    <m/>
    <m/>
    <d v="2023-09-03T00:00:00"/>
    <d v="2023-07-1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4"/>
    <s v="0217"/>
    <x v="97"/>
    <s v="004"/>
    <s v="Brasil \ SP \ Cafelândia"/>
    <s v="Noroeste"/>
    <s v="CZ3"/>
    <n v="3"/>
    <s v="Reforma"/>
    <s v="104-Crescimento"/>
    <d v="2024-10-22T00:00:00"/>
    <n v="21.81"/>
    <s v="Parceria rural"/>
    <m/>
    <s v="Rehab Silv"/>
    <s v="Rehab"/>
    <m/>
    <m/>
    <m/>
    <m/>
    <m/>
    <s v="RAF"/>
    <d v="2024-04-30T00:00:00"/>
    <m/>
    <m/>
    <d v="2023-09-03T00:00:00"/>
    <d v="2023-08-05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5"/>
    <s v="0217"/>
    <x v="97"/>
    <s v="005"/>
    <s v="Brasil \ SP \ Cafelândia"/>
    <s v="Noroeste"/>
    <s v="CZ3"/>
    <n v="3"/>
    <s v="Reforma"/>
    <s v="104-Crescimento"/>
    <d v="2024-10-25T00:00:00"/>
    <n v="12.98"/>
    <s v="Parceria rural"/>
    <m/>
    <s v="Rehab Silv"/>
    <s v="Rehab"/>
    <m/>
    <m/>
    <m/>
    <m/>
    <m/>
    <s v="RAF"/>
    <d v="2024-04-30T00:00:00"/>
    <m/>
    <m/>
    <d v="2023-09-03T00:00:00"/>
    <d v="2023-07-1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6"/>
    <s v="0217"/>
    <x v="97"/>
    <s v="006"/>
    <s v="Brasil \ SP \ Cafelândia"/>
    <s v="Noroeste"/>
    <s v="CZ3"/>
    <n v="3"/>
    <s v="Reforma"/>
    <s v="104-Crescimento"/>
    <d v="2024-10-26T00:00:00"/>
    <n v="16.14"/>
    <s v="Parceria rural"/>
    <m/>
    <s v="Rehab Silv"/>
    <s v="Rehab"/>
    <m/>
    <m/>
    <m/>
    <m/>
    <m/>
    <s v="RAF"/>
    <d v="2024-04-30T00:00:00"/>
    <m/>
    <m/>
    <d v="2023-09-03T00:00:00"/>
    <d v="2023-07-17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7"/>
    <s v="0217"/>
    <x v="97"/>
    <s v="007"/>
    <s v="Brasil \ SP \ Cafelândia"/>
    <s v="Noroeste"/>
    <s v="CZ3"/>
    <n v="3"/>
    <s v="Reforma"/>
    <s v="104-Crescimento"/>
    <d v="2024-10-28T00:00:00"/>
    <n v="14.15"/>
    <s v="Parceria rural"/>
    <m/>
    <s v="Rehab Silv"/>
    <s v="Rehab"/>
    <m/>
    <m/>
    <m/>
    <m/>
    <m/>
    <s v="RAF"/>
    <d v="2024-04-30T00:00:00"/>
    <m/>
    <m/>
    <d v="2023-09-03T00:00:00"/>
    <d v="2023-07-21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8"/>
    <s v="0217"/>
    <x v="97"/>
    <s v="008"/>
    <s v="Brasil \ SP \ Cafelândia"/>
    <s v="Noroeste"/>
    <s v="CZ3"/>
    <n v="3"/>
    <s v="Reforma"/>
    <s v="104-Crescimento"/>
    <d v="2024-10-29T00:00:00"/>
    <n v="19.170000000000002"/>
    <s v="Parceria rural"/>
    <m/>
    <s v="Rehab Silv"/>
    <s v="Rehab"/>
    <m/>
    <m/>
    <m/>
    <m/>
    <m/>
    <s v="RAF"/>
    <d v="2024-04-30T00:00:00"/>
    <m/>
    <m/>
    <d v="2023-09-03T00:00:00"/>
    <d v="2023-07-21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09"/>
    <s v="0217"/>
    <x v="97"/>
    <s v="009"/>
    <s v="Brasil \ SP \ Cafelândia"/>
    <s v="Noroeste"/>
    <s v="CZ3"/>
    <n v="3"/>
    <s v="Reforma"/>
    <s v="104-Crescimento"/>
    <d v="2024-10-31T00:00:00"/>
    <n v="25.6"/>
    <s v="Parceria rural"/>
    <m/>
    <s v="Rehab Silv"/>
    <s v="Rehab"/>
    <m/>
    <m/>
    <m/>
    <m/>
    <m/>
    <s v="RAF"/>
    <d v="2024-04-30T00:00:00"/>
    <m/>
    <m/>
    <d v="2023-09-03T00:00:00"/>
    <d v="2023-07-10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10"/>
    <s v="0217"/>
    <x v="97"/>
    <s v="010"/>
    <s v="Brasil \ SP \ Cafelândia"/>
    <s v="Noroeste"/>
    <s v="CZ3"/>
    <n v="3"/>
    <s v="Reforma"/>
    <s v="104-Crescimento"/>
    <d v="2024-11-04T00:00:00"/>
    <n v="15"/>
    <s v="Parceria rural"/>
    <m/>
    <s v="Rehab Silv"/>
    <s v="Rehab"/>
    <m/>
    <m/>
    <m/>
    <m/>
    <m/>
    <s v="RAF"/>
    <d v="2024-04-30T00:00:00"/>
    <m/>
    <m/>
    <d v="2023-08-30T00:00:00"/>
    <d v="2023-07-10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7011"/>
    <s v="0217"/>
    <x v="97"/>
    <s v="011"/>
    <s v="Brasil \ SP \ Cafelândia"/>
    <s v="Noroeste"/>
    <s v="CZ3"/>
    <n v="3"/>
    <s v="Reforma"/>
    <s v="104-Crescimento"/>
    <d v="2024-10-31T00:00:00"/>
    <n v="19.23"/>
    <s v="Parceria rural"/>
    <m/>
    <s v="Rehab Silv"/>
    <s v="Rehab"/>
    <m/>
    <m/>
    <m/>
    <m/>
    <m/>
    <s v="RAF"/>
    <d v="2024-04-30T00:00:00"/>
    <m/>
    <m/>
    <d v="2023-08-30T00:00:00"/>
    <d v="2023-07-04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s v="INOVESA"/>
    <m/>
    <x v="10"/>
    <m/>
    <x v="11"/>
    <m/>
    <m/>
  </r>
  <r>
    <s v="0218001"/>
    <s v="0218"/>
    <x v="98"/>
    <s v="001"/>
    <s v="Brasil \ SP \ Piratininga"/>
    <s v="Noroeste"/>
    <s v="CZ2"/>
    <n v="3"/>
    <s v="Reforma"/>
    <s v="102-Aguardando Plantio"/>
    <m/>
    <n v="3.58"/>
    <s v="Parceria rural (Turvinho)"/>
    <m/>
    <s v="Rehab Silv"/>
    <s v="Rehab"/>
    <m/>
    <m/>
    <m/>
    <m/>
    <m/>
    <s v="RAF"/>
    <d v="2023-07-11T00:00:00"/>
    <m/>
    <m/>
    <d v="2023-07-11T00:00:00"/>
    <d v="2023-05-05T00:00:00"/>
    <s v="Noroeste"/>
    <s v="Rehab Silv"/>
    <s v="BRACELL"/>
    <s v="GERAÇÃO"/>
    <s v="JFI DUARTINA"/>
    <s v="SOLLUM"/>
    <n v="13.568856"/>
    <n v="22.484928"/>
    <n v="25.702625999999999"/>
    <n v="63.467388999999997"/>
    <s v="Liberação de áreas"/>
    <x v="2"/>
    <s v="GERAÇÃO"/>
    <d v="2025-08-01T00:00:00"/>
    <x v="0"/>
    <m/>
    <x v="4"/>
    <m/>
    <m/>
  </r>
  <r>
    <s v="0218010"/>
    <s v="0218"/>
    <x v="98"/>
    <s v="010"/>
    <s v="Brasil \ SP \ Piratininga"/>
    <s v="Noroeste"/>
    <s v="CZ2"/>
    <n v="3"/>
    <s v="Reforma"/>
    <s v="102-Aguardando Plantio"/>
    <m/>
    <n v="0.92"/>
    <s v="Parceria rural (Turvinho)"/>
    <m/>
    <s v="Rehab Silv"/>
    <s v="Rehab"/>
    <m/>
    <m/>
    <m/>
    <m/>
    <m/>
    <m/>
    <d v="2023-04-17T00:00:00"/>
    <m/>
    <m/>
    <d v="2023-04-17T00:00:00"/>
    <d v="2023-04-10T00:00:00"/>
    <s v="Noroeste"/>
    <s v="Rehab Silv"/>
    <s v="BRACELL"/>
    <s v="GERAÇÃO"/>
    <s v="JFI DUARTINA"/>
    <s v="SOLLUM"/>
    <n v="13.568856"/>
    <n v="22.484928"/>
    <n v="25.702625999999999"/>
    <n v="63.467388999999997"/>
    <s v="Liberação de áreas"/>
    <x v="2"/>
    <s v="GERAÇÃO"/>
    <d v="2025-08-01T00:00:00"/>
    <x v="0"/>
    <m/>
    <x v="4"/>
    <m/>
    <m/>
  </r>
  <r>
    <s v="0218012"/>
    <s v="0218"/>
    <x v="98"/>
    <s v="012"/>
    <s v="Brasil \ SP \ Piratininga"/>
    <s v="Noroeste"/>
    <s v="CZ2"/>
    <n v="1"/>
    <s v="Implantação"/>
    <s v="104-Crescimento"/>
    <d v="2014-08-04T00:00:00"/>
    <n v="21.62"/>
    <s v="Parceria rural (Turvinho)"/>
    <m/>
    <m/>
    <m/>
    <m/>
    <m/>
    <m/>
    <m/>
    <m/>
    <m/>
    <d v="2026-03-01T00:00:00"/>
    <m/>
    <d v="2025-05-01T00:00:00"/>
    <m/>
    <m/>
    <s v="Noroeste"/>
    <s v="Noroeste"/>
    <s v="BRACELL"/>
    <s v="GERAÇÃO"/>
    <s v="JFI DUARTINA"/>
    <s v="SOLLUM"/>
    <n v="13.568856"/>
    <n v="22.484928"/>
    <n v="25.702625999999999"/>
    <n v="63.467388999999997"/>
    <s v="pac"/>
    <x v="2"/>
    <s v="GERAÇÃO"/>
    <d v="2025-08-01T00:00:00"/>
    <x v="0"/>
    <m/>
    <x v="4"/>
    <m/>
    <m/>
  </r>
  <r>
    <s v="0218016"/>
    <s v="0218"/>
    <x v="98"/>
    <s v="016"/>
    <s v="Brasil \ SP \ Piratininga"/>
    <s v="Noroeste"/>
    <s v="CZ2"/>
    <n v="2"/>
    <s v="Reforma"/>
    <s v="102-Aguardando Plantio"/>
    <m/>
    <n v="0.48"/>
    <s v="Parceria rural (Turvinho)"/>
    <m/>
    <m/>
    <m/>
    <m/>
    <m/>
    <m/>
    <m/>
    <m/>
    <m/>
    <d v="2023-06-07T00:00:00"/>
    <m/>
    <m/>
    <m/>
    <m/>
    <s v="Noroeste"/>
    <s v="Noroeste"/>
    <s v="BRACELL"/>
    <s v="GERAÇÃO"/>
    <s v="JFI DUARTINA"/>
    <s v="SOLLUM"/>
    <n v="13.568856"/>
    <n v="22.484928"/>
    <n v="25.702625999999999"/>
    <n v="63.467388999999997"/>
    <s v="Liberação de áreas"/>
    <x v="2"/>
    <s v="GERAÇÃO"/>
    <d v="2025-08-01T00:00:00"/>
    <x v="0"/>
    <m/>
    <x v="4"/>
    <m/>
    <m/>
  </r>
  <r>
    <s v="0218022"/>
    <s v="0218"/>
    <x v="98"/>
    <s v="022"/>
    <s v="Brasil \ SP \ Piratininga"/>
    <s v="Noroeste"/>
    <s v="CZ2"/>
    <n v="3"/>
    <s v="Reforma"/>
    <s v="102-Aguardando Plantio"/>
    <m/>
    <n v="0.21"/>
    <s v="Parceria rural (Turvinho)"/>
    <m/>
    <s v="Rehab Silv"/>
    <s v="Rehab"/>
    <m/>
    <m/>
    <m/>
    <m/>
    <m/>
    <m/>
    <d v="2023-06-07T00:00:00"/>
    <m/>
    <m/>
    <m/>
    <m/>
    <s v="Noroeste"/>
    <s v="Rehab Silv"/>
    <s v="BRACELL"/>
    <s v="GERAÇÃO"/>
    <s v="JFI DUARTINA"/>
    <s v="SOLLUM"/>
    <n v="13.568856"/>
    <n v="22.484928"/>
    <n v="25.702625999999999"/>
    <n v="63.467388999999997"/>
    <s v="pas"/>
    <x v="2"/>
    <s v="GERAÇÃO"/>
    <d v="2025-08-01T00:00:00"/>
    <x v="0"/>
    <m/>
    <x v="4"/>
    <m/>
    <m/>
  </r>
  <r>
    <s v="0218323"/>
    <s v="0218"/>
    <x v="98"/>
    <s v="323"/>
    <s v="Brasil \ SP \ Piratininga"/>
    <s v="Noroeste"/>
    <s v="CZ2"/>
    <n v="2"/>
    <s v="Reforma"/>
    <s v="116-Aguardando Plantio - Manual"/>
    <m/>
    <n v="0.33"/>
    <s v="Parceria rural (Turvinho)"/>
    <m/>
    <m/>
    <m/>
    <m/>
    <m/>
    <m/>
    <m/>
    <m/>
    <m/>
    <d v="2023-06-07T00:00:00"/>
    <m/>
    <m/>
    <m/>
    <m/>
    <s v="Noroeste"/>
    <s v="Noroeste"/>
    <s v="BRACELL"/>
    <s v="GERAÇÃO"/>
    <s v="JFI DUARTINA"/>
    <s v="SOLLUM"/>
    <n v="13.568856"/>
    <n v="22.484928"/>
    <n v="25.702625999999999"/>
    <n v="63.467388999999997"/>
    <s v="Liberação de áreas"/>
    <x v="2"/>
    <s v="GERAÇÃO"/>
    <d v="2025-08-01T00:00:00"/>
    <x v="0"/>
    <m/>
    <x v="4"/>
    <m/>
    <m/>
  </r>
  <r>
    <s v="0224007"/>
    <s v="0224"/>
    <x v="99"/>
    <s v="007"/>
    <s v="Brasil \ SP \ Júlio Mesquita"/>
    <s v="Noroeste"/>
    <s v="CZ3"/>
    <n v="3"/>
    <s v="Reforma"/>
    <s v="102-Aguardando Plantio"/>
    <m/>
    <n v="5.95"/>
    <s v="Parceria rural"/>
    <m/>
    <s v="Rehab Silv"/>
    <s v="Rehab"/>
    <m/>
    <m/>
    <m/>
    <m/>
    <m/>
    <m/>
    <d v="2023-11-17T00:00:00"/>
    <m/>
    <m/>
    <d v="2023-11-17T00:00:00"/>
    <d v="2023-09-24T00:00:00"/>
    <s v="Noroeste"/>
    <s v="Rehab Silv"/>
    <s v="GERS"/>
    <s v="GN"/>
    <s v="CARPELO"/>
    <s v="INOVESA"/>
    <n v="24.978417"/>
    <n v="33.187027999999998"/>
    <n v="40.935310999999999"/>
    <n v="43.732542000000002"/>
    <s v="cto baldeio"/>
    <x v="2"/>
    <s v="INOVESA"/>
    <d v="2025-06-01T00:00:00"/>
    <x v="7"/>
    <m/>
    <x v="11"/>
    <m/>
    <m/>
  </r>
  <r>
    <s v="0224305"/>
    <s v="0224"/>
    <x v="99"/>
    <s v="305"/>
    <s v="Brasil \ SP \ Júlio Mesquita"/>
    <s v="Noroeste"/>
    <s v="CZ3"/>
    <n v="2"/>
    <s v="Reforma"/>
    <s v="116-Aguardando Plantio - Manual"/>
    <m/>
    <n v="0.18"/>
    <s v="Parceria rural"/>
    <m/>
    <m/>
    <m/>
    <m/>
    <m/>
    <m/>
    <m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s v="INOVESA"/>
    <d v="2025-06-01T00:00:00"/>
    <x v="7"/>
    <m/>
    <x v="11"/>
    <m/>
    <m/>
  </r>
  <r>
    <s v="0224306"/>
    <s v="0224"/>
    <x v="99"/>
    <s v="306"/>
    <s v="Brasil \ SP \ Júlio Mesquita"/>
    <s v="Noroeste"/>
    <s v="CZ3"/>
    <n v="2"/>
    <s v="Reforma"/>
    <s v="116-Aguardando Plantio - Manual"/>
    <m/>
    <n v="0.31"/>
    <s v="Parceria rural"/>
    <m/>
    <m/>
    <m/>
    <m/>
    <m/>
    <m/>
    <m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s v="INOVESA"/>
    <d v="2025-06-01T00:00:00"/>
    <x v="7"/>
    <m/>
    <x v="11"/>
    <m/>
    <m/>
  </r>
  <r>
    <s v="0224307"/>
    <s v="0224"/>
    <x v="99"/>
    <s v="307"/>
    <s v="Brasil \ SP \ Júlio Mesquita"/>
    <s v="Noroeste"/>
    <s v="CZ3"/>
    <n v="2"/>
    <s v="Reforma"/>
    <s v="116-Aguardando Plantio - Manual"/>
    <m/>
    <n v="0.17"/>
    <s v="Parceria rural"/>
    <m/>
    <m/>
    <m/>
    <m/>
    <m/>
    <m/>
    <m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s v="INOVESA"/>
    <d v="2025-06-01T00:00:00"/>
    <x v="7"/>
    <m/>
    <x v="11"/>
    <m/>
    <m/>
  </r>
  <r>
    <s v="0224308"/>
    <s v="0224"/>
    <x v="99"/>
    <s v="308"/>
    <s v="Brasil \ SP \ Júlio Mesquita"/>
    <s v="Noroeste"/>
    <s v="CZ3"/>
    <n v="2"/>
    <s v="Reforma"/>
    <s v="116-Aguardando Plantio - Manual"/>
    <m/>
    <n v="0.55000000000000004"/>
    <s v="Parceria rural"/>
    <m/>
    <m/>
    <m/>
    <m/>
    <m/>
    <m/>
    <m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s v="INOVESA"/>
    <d v="2025-06-01T00:00:00"/>
    <x v="7"/>
    <m/>
    <x v="11"/>
    <m/>
    <m/>
  </r>
  <r>
    <s v="0224311"/>
    <s v="0224"/>
    <x v="99"/>
    <s v="311"/>
    <s v="Brasil \ SP \ Júlio Mesquita"/>
    <s v="Noroeste"/>
    <s v="CZ3"/>
    <n v="2"/>
    <s v="Reforma"/>
    <s v="116-Aguardando Plantio - Manual"/>
    <m/>
    <n v="0.28999999999999998"/>
    <s v="Parceria rural"/>
    <m/>
    <m/>
    <m/>
    <m/>
    <m/>
    <m/>
    <m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s v="INOVESA"/>
    <d v="2025-06-01T00:00:00"/>
    <x v="7"/>
    <m/>
    <x v="11"/>
    <m/>
    <m/>
  </r>
  <r>
    <s v="0225004"/>
    <s v="0225"/>
    <x v="100"/>
    <s v="004"/>
    <s v="Brasil \ SP \ Álvaro de Carvalho"/>
    <s v="Noroeste"/>
    <s v="CZ2"/>
    <n v="2"/>
    <s v="Reforma"/>
    <s v="102-Aguardando Plantio"/>
    <m/>
    <n v="4.3099999999999996"/>
    <s v="Parceria rural"/>
    <m/>
    <m/>
    <m/>
    <m/>
    <m/>
    <m/>
    <m/>
    <s v="NÃO"/>
    <m/>
    <d v="2022-12-10T00:00:00"/>
    <m/>
    <m/>
    <d v="2022-12-10T00:00:00"/>
    <d v="2022-09-18T00:00:00"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05"/>
    <s v="0225"/>
    <x v="100"/>
    <s v="005"/>
    <s v="Brasil \ SP \ Álvaro de Carvalho"/>
    <s v="Noroeste"/>
    <s v="CZ2"/>
    <n v="2"/>
    <s v="Reforma"/>
    <s v="102-Aguardando Plantio"/>
    <m/>
    <n v="40.18"/>
    <s v="Parceria rural"/>
    <m/>
    <m/>
    <m/>
    <m/>
    <m/>
    <m/>
    <m/>
    <s v="NÃO"/>
    <m/>
    <d v="2023-04-17T00:00:00"/>
    <m/>
    <m/>
    <d v="2023-04-17T00:00:00"/>
    <d v="2022-09-07T00:00:00"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14"/>
    <s v="0225"/>
    <x v="100"/>
    <s v="014"/>
    <s v="Brasil \ SP \ Álvaro de Carvalho"/>
    <s v="Noroeste"/>
    <s v="CZ2"/>
    <n v="2"/>
    <s v="Reforma"/>
    <s v="102-Aguardando Plantio"/>
    <m/>
    <n v="6.98"/>
    <s v="Parceria rural"/>
    <m/>
    <m/>
    <m/>
    <m/>
    <m/>
    <m/>
    <m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15"/>
    <s v="0225"/>
    <x v="100"/>
    <s v="015"/>
    <s v="Brasil \ SP \ Álvaro de Carvalho"/>
    <s v="Noroeste"/>
    <s v="CZ2"/>
    <n v="2"/>
    <s v="Reforma"/>
    <s v="102-Aguardando Plantio"/>
    <m/>
    <n v="7.01"/>
    <s v="Parceria rural"/>
    <m/>
    <m/>
    <m/>
    <m/>
    <m/>
    <m/>
    <m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16"/>
    <s v="0225"/>
    <x v="100"/>
    <s v="016"/>
    <s v="Brasil \ SP \ Álvaro de Carvalho"/>
    <s v="Noroeste"/>
    <s v="CZ2"/>
    <n v="2"/>
    <s v="Reforma"/>
    <s v="102-Aguardando Plantio"/>
    <m/>
    <n v="7.89"/>
    <s v="Parceria rural"/>
    <m/>
    <m/>
    <m/>
    <m/>
    <m/>
    <m/>
    <m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17"/>
    <s v="0225"/>
    <x v="100"/>
    <s v="017"/>
    <s v="Brasil \ SP \ Álvaro de Carvalho"/>
    <s v="Noroeste"/>
    <s v="CZ2"/>
    <n v="2"/>
    <s v="Reforma"/>
    <s v="102-Aguardando Plantio"/>
    <m/>
    <n v="0.33"/>
    <s v="Parceria rural"/>
    <m/>
    <m/>
    <m/>
    <m/>
    <m/>
    <m/>
    <m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020"/>
    <s v="0225"/>
    <x v="100"/>
    <s v="020"/>
    <s v="Brasil \ SP \ Garça"/>
    <s v="Noroeste"/>
    <s v="CZ2"/>
    <n v="2"/>
    <s v="Reforma"/>
    <s v="104-Crescimento"/>
    <d v="2023-03-02T00:00:00"/>
    <n v="20.43"/>
    <s v="Parceria rural"/>
    <m/>
    <s v="Rehab Silv"/>
    <s v="Rehab"/>
    <m/>
    <m/>
    <m/>
    <m/>
    <m/>
    <s v="RAF"/>
    <d v="2023-02-03T00:00:00"/>
    <m/>
    <m/>
    <m/>
    <m/>
    <s v="Noroeste"/>
    <s v="Rehab Silv"/>
    <s v="GERS"/>
    <s v="CARPELO"/>
    <s v="GN"/>
    <s v="EMFLORA"/>
    <n v="13.056419999999999"/>
    <n v="29.013314000000001"/>
    <n v="54.147615999999999"/>
    <n v="60.922538000000003"/>
    <s v="pas"/>
    <x v="2"/>
    <s v="CARPELO"/>
    <d v="2025-05-01T00:00:00"/>
    <x v="5"/>
    <m/>
    <x v="12"/>
    <m/>
    <m/>
  </r>
  <r>
    <s v="0225304"/>
    <s v="0225"/>
    <x v="100"/>
    <s v="304"/>
    <s v="Brasil \ SP \ Álvaro de Carvalho"/>
    <s v="Noroeste"/>
    <s v="CZ2"/>
    <n v="2"/>
    <s v="Reforma"/>
    <s v="116-Aguardando Plantio - Manual"/>
    <m/>
    <n v="1.04"/>
    <s v="Parceria rural"/>
    <m/>
    <m/>
    <m/>
    <m/>
    <m/>
    <m/>
    <m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311"/>
    <s v="0225"/>
    <x v="100"/>
    <s v="311"/>
    <s v="Brasil \ SP \ Garça"/>
    <s v="Noroeste"/>
    <s v="CZ2"/>
    <n v="2"/>
    <s v="Reforma"/>
    <s v="116-Aguardando Plantio - Manual"/>
    <m/>
    <n v="0.89"/>
    <s v="Parceria rural"/>
    <m/>
    <m/>
    <m/>
    <m/>
    <m/>
    <m/>
    <m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314"/>
    <s v="0225"/>
    <x v="100"/>
    <s v="314"/>
    <s v="Brasil \ SP \ Álvaro de Carvalho"/>
    <s v="Noroeste"/>
    <s v="CZ2"/>
    <n v="2"/>
    <s v="Reforma"/>
    <s v="116-Aguardando Plantio - Manual"/>
    <m/>
    <n v="1.02"/>
    <s v="Parceria rural"/>
    <m/>
    <m/>
    <m/>
    <m/>
    <m/>
    <m/>
    <m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5315"/>
    <s v="0225"/>
    <x v="100"/>
    <s v="315"/>
    <s v="Brasil \ SP \ Álvaro de Carvalho"/>
    <s v="Noroeste"/>
    <s v="CZ2"/>
    <n v="2"/>
    <s v="Reforma"/>
    <s v="116-Aguardando Plantio - Manual"/>
    <m/>
    <n v="0.19"/>
    <s v="Parceria rural"/>
    <m/>
    <m/>
    <m/>
    <m/>
    <m/>
    <m/>
    <m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s v="CARPELO"/>
    <d v="2025-05-01T00:00:00"/>
    <x v="5"/>
    <m/>
    <x v="12"/>
    <m/>
    <m/>
  </r>
  <r>
    <s v="0226004"/>
    <s v="0226"/>
    <x v="101"/>
    <s v="004"/>
    <s v="Brasil \ SP \ Marília"/>
    <s v="Noroeste"/>
    <s v="CZ3"/>
    <n v="2"/>
    <s v="Reforma"/>
    <s v="102-Aguardando Plantio"/>
    <m/>
    <n v="7.0000000000000007E-2"/>
    <s v="Parceria rural"/>
    <m/>
    <m/>
    <m/>
    <m/>
    <m/>
    <m/>
    <m/>
    <m/>
    <m/>
    <d v="2023-10-01T00:00:00"/>
    <m/>
    <m/>
    <d v="2023-10-01T00:00:00"/>
    <d v="2023-08-04T00:00:00"/>
    <s v="Noroeste"/>
    <s v="Noroeste"/>
    <s v="GN"/>
    <s v="GERS"/>
    <s v="INOVESA"/>
    <s v="CARPELO"/>
    <n v="33.821953999999998"/>
    <n v="40.359437999999997"/>
    <n v="53.560682999999997"/>
    <n v="56.316333"/>
    <s v="Liberação de áreas"/>
    <x v="2"/>
    <s v="CARPELO"/>
    <d v="2025-05-01T00:00:00"/>
    <x v="10"/>
    <m/>
    <x v="10"/>
    <m/>
    <m/>
  </r>
  <r>
    <s v="0226007"/>
    <s v="0226"/>
    <x v="101"/>
    <s v="007"/>
    <s v="Brasil \ SP \ Marília"/>
    <s v="Noroeste"/>
    <s v="CZ2"/>
    <n v="3"/>
    <s v="Reforma"/>
    <s v="104-Crescimento"/>
    <d v="2024-10-18T00:00:00"/>
    <n v="20.77"/>
    <s v="Parceria rural"/>
    <m/>
    <s v="Rehab Silv"/>
    <s v="Rehab"/>
    <m/>
    <m/>
    <m/>
    <m/>
    <m/>
    <m/>
    <d v="2024-06-20T00:00:00"/>
    <m/>
    <m/>
    <d v="2023-09-28T00:00:00"/>
    <d v="2023-08-13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s v="CARPELO"/>
    <d v="2025-05-01T00:00:00"/>
    <x v="10"/>
    <m/>
    <x v="10"/>
    <m/>
    <m/>
  </r>
  <r>
    <s v="0226008"/>
    <s v="0226"/>
    <x v="101"/>
    <s v="008"/>
    <s v="Brasil \ SP \ Marília"/>
    <s v="Noroeste"/>
    <s v="CZ2"/>
    <n v="3"/>
    <s v="Reforma"/>
    <s v="104-Crescimento"/>
    <d v="2024-10-17T00:00:00"/>
    <n v="7.47"/>
    <s v="Parceria rural"/>
    <m/>
    <s v="Rehab Silv"/>
    <s v="Rehab"/>
    <m/>
    <m/>
    <m/>
    <m/>
    <m/>
    <m/>
    <d v="2024-06-20T00:00:00"/>
    <m/>
    <m/>
    <d v="2023-09-30T00:00:00"/>
    <d v="2023-08-10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s v="CARPELO"/>
    <d v="2025-05-01T00:00:00"/>
    <x v="10"/>
    <m/>
    <x v="10"/>
    <m/>
    <m/>
  </r>
  <r>
    <s v="0226010"/>
    <s v="0226"/>
    <x v="101"/>
    <s v="010"/>
    <s v="Brasil \ SP \ Marília"/>
    <s v="Noroeste"/>
    <s v="CZ2"/>
    <n v="3"/>
    <s v="Reforma"/>
    <s v="104-Crescimento"/>
    <d v="2024-10-21T00:00:00"/>
    <n v="5.94"/>
    <s v="Parceria rural"/>
    <m/>
    <s v="Rehab Silv"/>
    <s v="Rehab"/>
    <m/>
    <m/>
    <m/>
    <m/>
    <m/>
    <s v="Ref. Oper"/>
    <d v="2024-06-20T00:00:00"/>
    <m/>
    <m/>
    <d v="2023-09-28T00:00:00"/>
    <d v="2023-08-07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s v="CARPELO"/>
    <d v="2025-05-01T00:00:00"/>
    <x v="10"/>
    <m/>
    <x v="10"/>
    <m/>
    <m/>
  </r>
  <r>
    <s v="0226307"/>
    <s v="0226"/>
    <x v="101"/>
    <s v="307"/>
    <s v="Brasil \ SP \ Marília"/>
    <s v="Noroeste"/>
    <s v="CZ2"/>
    <n v="2"/>
    <s v="Reforma"/>
    <s v="116-Aguardando Plantio - Manual"/>
    <m/>
    <n v="1.4"/>
    <s v="Parceria rural"/>
    <m/>
    <m/>
    <m/>
    <m/>
    <m/>
    <m/>
    <m/>
    <m/>
    <m/>
    <d v="2023-09-28T00:00:00"/>
    <m/>
    <m/>
    <m/>
    <m/>
    <s v="Noroeste"/>
    <s v="Noroeste"/>
    <s v="GN"/>
    <s v="GERS"/>
    <s v="INOVESA"/>
    <s v="CARPELO"/>
    <n v="33.821953999999998"/>
    <n v="40.359437999999997"/>
    <n v="53.560682999999997"/>
    <n v="56.316333"/>
    <s v="Liberação de áreas"/>
    <x v="2"/>
    <s v="CARPELO"/>
    <d v="2025-07-01T00:00:00"/>
    <x v="6"/>
    <m/>
    <x v="10"/>
    <m/>
    <m/>
  </r>
  <r>
    <s v="0229001"/>
    <s v="0229"/>
    <x v="102"/>
    <s v="001"/>
    <s v="Brasil \ SP \ Guarantã"/>
    <s v="Norte"/>
    <s v="CZ2"/>
    <n v="2"/>
    <s v="Reforma"/>
    <s v="104-Crescimento"/>
    <d v="2023-12-06T00:00:00"/>
    <n v="13.5"/>
    <s v="Parceria rural"/>
    <m/>
    <s v="Rehab Silv"/>
    <s v="Rehab"/>
    <m/>
    <m/>
    <m/>
    <m/>
    <m/>
    <s v="Ref. Oper"/>
    <d v="2023-08-29T00:00:00"/>
    <m/>
    <m/>
    <d v="2023-08-29T00:00:00"/>
    <d v="2023-07-10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02"/>
    <s v="0229"/>
    <x v="102"/>
    <s v="002"/>
    <s v="Brasil \ SP \ Guarantã"/>
    <s v="Norte"/>
    <s v="CZ2"/>
    <n v="2"/>
    <s v="Reforma"/>
    <s v="104-Crescimento"/>
    <d v="2023-12-16T00:00:00"/>
    <n v="9.49"/>
    <s v="Parceria rural"/>
    <m/>
    <s v="Rehab Silv"/>
    <s v="Rehab"/>
    <m/>
    <m/>
    <m/>
    <m/>
    <m/>
    <s v="Ref. Oper"/>
    <d v="2023-08-29T00:00:00"/>
    <m/>
    <m/>
    <d v="2023-08-29T00:00:00"/>
    <d v="2023-07-05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03"/>
    <s v="0229"/>
    <x v="102"/>
    <s v="003"/>
    <s v="Brasil \ SP \ Guarantã"/>
    <s v="Norte"/>
    <s v="CZ2"/>
    <n v="3"/>
    <s v="Reforma"/>
    <s v="102-Aguardando Plantio"/>
    <m/>
    <n v="2.48"/>
    <s v="Parceria rural"/>
    <m/>
    <s v="Rehab Silv"/>
    <s v="Rehab"/>
    <m/>
    <m/>
    <m/>
    <m/>
    <m/>
    <s v="Ref. Oper"/>
    <d v="2023-08-29T00:00:00"/>
    <m/>
    <m/>
    <d v="2023-08-29T00:00:00"/>
    <d v="2023-07-0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5-01T00:00:00"/>
    <x v="5"/>
    <m/>
    <x v="9"/>
    <m/>
    <m/>
  </r>
  <r>
    <s v="0229004"/>
    <s v="0229"/>
    <x v="102"/>
    <s v="004"/>
    <s v="Brasil \ SP \ Guarantã"/>
    <s v="Norte"/>
    <s v="CZ2"/>
    <n v="2"/>
    <s v="Reforma"/>
    <s v="104-Crescimento"/>
    <d v="2023-12-05T00:00:00"/>
    <n v="17.440000000000001"/>
    <s v="Parceria rural"/>
    <m/>
    <s v="Rehab Silv"/>
    <s v="Rehab"/>
    <m/>
    <m/>
    <m/>
    <m/>
    <m/>
    <s v="Ref. Oper"/>
    <d v="2023-08-25T00:00:00"/>
    <m/>
    <m/>
    <d v="2023-08-25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06"/>
    <s v="0229"/>
    <x v="102"/>
    <s v="006"/>
    <s v="Brasil \ SP \ Guarantã"/>
    <s v="Norte"/>
    <s v="CZ2"/>
    <n v="2"/>
    <s v="Reforma"/>
    <s v="104-Crescimento"/>
    <d v="2023-12-12T00:00:00"/>
    <n v="7.75"/>
    <s v="Parceria rural"/>
    <m/>
    <s v="Rehab Silv"/>
    <s v="Rehab"/>
    <m/>
    <m/>
    <m/>
    <m/>
    <m/>
    <s v="Ref. Oper"/>
    <d v="2023-08-25T00:00:00"/>
    <m/>
    <m/>
    <d v="2023-08-25T00:00:00"/>
    <d v="2023-07-13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08"/>
    <s v="0229"/>
    <x v="102"/>
    <s v="008"/>
    <s v="Brasil \ SP \ Guarantã"/>
    <s v="Norte"/>
    <s v="CZ2"/>
    <n v="2"/>
    <s v="Reforma"/>
    <s v="104-Crescimento"/>
    <d v="2024-01-02T00:00:00"/>
    <n v="9.11"/>
    <s v="Parceria rural"/>
    <m/>
    <s v="Rehab Silv"/>
    <s v="Rehab"/>
    <m/>
    <m/>
    <m/>
    <m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09"/>
    <s v="0229"/>
    <x v="102"/>
    <s v="009"/>
    <s v="Brasil \ SP \ Guarantã"/>
    <s v="Norte"/>
    <s v="CZ2"/>
    <n v="3"/>
    <s v="Reforma"/>
    <s v="102-Aguardando Plantio"/>
    <m/>
    <n v="16"/>
    <s v="Parceria rural"/>
    <m/>
    <s v="Rehab Silv"/>
    <s v="Rehab"/>
    <m/>
    <m/>
    <m/>
    <m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5-01T00:00:00"/>
    <x v="5"/>
    <m/>
    <x v="9"/>
    <m/>
    <m/>
  </r>
  <r>
    <s v="0229010"/>
    <s v="0229"/>
    <x v="102"/>
    <s v="010"/>
    <s v="Brasil \ SP \ Guarantã"/>
    <s v="Norte"/>
    <s v="CZ2"/>
    <n v="3"/>
    <s v="Reforma"/>
    <s v="102-Aguardando Plantio"/>
    <m/>
    <n v="5.21"/>
    <s v="Parceria rural"/>
    <m/>
    <s v="Rehab Silv"/>
    <s v="Rehab"/>
    <m/>
    <m/>
    <m/>
    <m/>
    <m/>
    <s v="Ref. Oper"/>
    <d v="2023-08-24T00:00:00"/>
    <m/>
    <m/>
    <d v="2023-08-24T00:00:00"/>
    <d v="2023-07-20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5-01T00:00:00"/>
    <x v="5"/>
    <m/>
    <x v="9"/>
    <m/>
    <m/>
  </r>
  <r>
    <s v="0229011"/>
    <s v="0229"/>
    <x v="102"/>
    <s v="011"/>
    <s v="Brasil \ SP \ Guarantã"/>
    <s v="Norte"/>
    <s v="CZ2"/>
    <n v="2"/>
    <s v="Reforma"/>
    <s v="104-Crescimento"/>
    <d v="2023-12-12T00:00:00"/>
    <n v="16.55"/>
    <s v="Parceria rural"/>
    <m/>
    <s v="Rehab Silv"/>
    <s v="Rehab"/>
    <m/>
    <m/>
    <m/>
    <m/>
    <m/>
    <s v="Ref. Oper"/>
    <d v="2023-08-24T00:00:00"/>
    <m/>
    <m/>
    <d v="2023-08-24T00:00:00"/>
    <d v="2023-07-19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17"/>
    <s v="0229"/>
    <x v="102"/>
    <s v="017"/>
    <s v="Brasil \ SP \ Guarantã"/>
    <s v="Norte"/>
    <s v="CZ2"/>
    <n v="2"/>
    <s v="Reforma"/>
    <s v="104-Crescimento"/>
    <d v="2023-12-19T00:00:00"/>
    <n v="19.12"/>
    <s v="Parceria rural"/>
    <m/>
    <s v="Rehab Silv"/>
    <s v="Rehab"/>
    <m/>
    <m/>
    <m/>
    <m/>
    <m/>
    <s v="Ref. Oper"/>
    <d v="2023-08-29T00:00:00"/>
    <m/>
    <m/>
    <d v="2023-08-29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6-01T00:00:00"/>
    <x v="7"/>
    <m/>
    <x v="9"/>
    <m/>
    <m/>
  </r>
  <r>
    <s v="0229018"/>
    <s v="0229"/>
    <x v="102"/>
    <s v="018"/>
    <s v="Brasil \ SP \ Guarantã"/>
    <s v="Norte"/>
    <s v="CZ2"/>
    <n v="2"/>
    <s v="Reforma"/>
    <s v="104-Crescimento"/>
    <d v="2023-12-19T00:00:00"/>
    <n v="5.83"/>
    <s v="Parceria rural"/>
    <m/>
    <s v="Rehab Silv"/>
    <s v="Rehab"/>
    <m/>
    <m/>
    <m/>
    <m/>
    <m/>
    <s v="Ref. Oper"/>
    <d v="2023-08-25T00:00:00"/>
    <m/>
    <m/>
    <d v="2023-08-25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5-01T00:00:00"/>
    <x v="5"/>
    <m/>
    <x v="9"/>
    <m/>
    <m/>
  </r>
  <r>
    <s v="0229019"/>
    <s v="0229"/>
    <x v="102"/>
    <s v="019"/>
    <s v="Brasil \ SP \ Guarantã"/>
    <s v="Norte"/>
    <s v="CZ2"/>
    <n v="3"/>
    <s v="Reforma"/>
    <s v="102-Aguardando Plantio"/>
    <m/>
    <n v="7.93"/>
    <s v="Parceria rural"/>
    <m/>
    <s v="Rehab Silv"/>
    <s v="Rehab"/>
    <m/>
    <m/>
    <m/>
    <m/>
    <m/>
    <s v="Ref. Oper"/>
    <d v="2023-08-29T00:00:00"/>
    <m/>
    <m/>
    <d v="2023-08-29T00:00:00"/>
    <d v="2023-06-29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020"/>
    <s v="0229"/>
    <x v="102"/>
    <s v="020"/>
    <s v="Brasil \ SP \ Guarantã"/>
    <s v="Norte"/>
    <s v="CZ2"/>
    <n v="3"/>
    <s v="Reforma"/>
    <s v="102-Aguardando Plantio"/>
    <m/>
    <n v="12.14"/>
    <s v="Parceria rural"/>
    <m/>
    <s v="Rehab Silv"/>
    <s v="Rehab"/>
    <m/>
    <m/>
    <m/>
    <m/>
    <m/>
    <s v="Ref. Oper"/>
    <d v="2023-08-29T00:00:00"/>
    <m/>
    <m/>
    <d v="2023-08-29T00:00:00"/>
    <d v="2023-06-29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021"/>
    <s v="0229"/>
    <x v="102"/>
    <s v="021"/>
    <s v="Brasil \ SP \ Guarantã"/>
    <s v="Norte"/>
    <s v="CZ2"/>
    <n v="2"/>
    <s v="Reforma"/>
    <s v="104-Crescimento"/>
    <d v="2023-12-27T00:00:00"/>
    <n v="6.48"/>
    <s v="Parceria rural"/>
    <m/>
    <s v="Rehab Silv"/>
    <s v="Rehab"/>
    <m/>
    <m/>
    <m/>
    <m/>
    <m/>
    <s v="Ref. Oper"/>
    <d v="2023-08-29T00:00:00"/>
    <m/>
    <m/>
    <d v="2023-08-29T00:00:00"/>
    <d v="2023-06-27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6-01T00:00:00"/>
    <x v="7"/>
    <m/>
    <x v="9"/>
    <m/>
    <m/>
  </r>
  <r>
    <s v="0229022"/>
    <s v="0229"/>
    <x v="102"/>
    <s v="022"/>
    <s v="Brasil \ SP \ Guarantã"/>
    <s v="Norte"/>
    <s v="CZ2"/>
    <n v="2"/>
    <s v="Reforma"/>
    <s v="104-Crescimento"/>
    <d v="2023-12-27T00:00:00"/>
    <n v="8.69"/>
    <s v="Parceria rural"/>
    <m/>
    <s v="Rehab Silv"/>
    <s v="Rehab"/>
    <m/>
    <m/>
    <m/>
    <m/>
    <m/>
    <s v="Ref. Oper"/>
    <d v="2023-08-29T00:00:00"/>
    <m/>
    <m/>
    <d v="2023-08-29T00:00:00"/>
    <d v="2023-06-27T00:00:00"/>
    <s v="Norte"/>
    <s v="Rehab Silv"/>
    <s v="GERS"/>
    <s v="CARPELO"/>
    <s v="GN"/>
    <s v="EMFLORA"/>
    <n v="9.3134519999999998"/>
    <n v="25.270346"/>
    <n v="54.598385"/>
    <n v="57.211827"/>
    <s v="cto baldeio"/>
    <x v="1"/>
    <s v="GERS"/>
    <d v="2025-06-01T00:00:00"/>
    <x v="7"/>
    <m/>
    <x v="9"/>
    <m/>
    <m/>
  </r>
  <r>
    <s v="0229024"/>
    <s v="0229"/>
    <x v="102"/>
    <s v="024"/>
    <s v="Brasil \ SP \ Álvaro de Carvalho"/>
    <s v="Norte"/>
    <s v="CZ2"/>
    <n v="3"/>
    <s v="Reforma"/>
    <s v="102-Aguardando Plantio"/>
    <m/>
    <n v="7.32"/>
    <s v="Parceria rural"/>
    <m/>
    <s v="Rehab Silv"/>
    <s v="Rehab"/>
    <m/>
    <m/>
    <m/>
    <m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025"/>
    <s v="0229"/>
    <x v="102"/>
    <s v="025"/>
    <s v="Brasil \ SP \ Álvaro de Carvalho"/>
    <s v="Norte"/>
    <s v="CZ2"/>
    <n v="3"/>
    <s v="Reforma"/>
    <s v="102-Aguardando Plantio"/>
    <m/>
    <n v="3.36"/>
    <s v="Parceria rural"/>
    <m/>
    <s v="Rehab Silv"/>
    <s v="Rehab"/>
    <m/>
    <m/>
    <m/>
    <m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s v="GERS"/>
    <d v="2025-05-01T00:00:00"/>
    <x v="5"/>
    <m/>
    <x v="9"/>
    <m/>
    <m/>
  </r>
  <r>
    <s v="0229028"/>
    <s v="0229"/>
    <x v="102"/>
    <s v="028"/>
    <s v="Brasil \ SP \ Guarantã"/>
    <s v="Norte"/>
    <s v="CZ2"/>
    <n v="3"/>
    <s v="Reforma"/>
    <s v="102-Aguardando Plantio"/>
    <m/>
    <n v="3.04"/>
    <s v="Parceria rural"/>
    <m/>
    <m/>
    <m/>
    <m/>
    <m/>
    <m/>
    <m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029"/>
    <s v="0229"/>
    <x v="102"/>
    <s v="029"/>
    <s v="Brasil \ SP \ Guarantã"/>
    <s v="Norte"/>
    <s v="CZ2"/>
    <n v="3"/>
    <s v="Reforma"/>
    <s v="102-Aguardando Plantio"/>
    <m/>
    <n v="2.59"/>
    <s v="Parceria rural"/>
    <m/>
    <m/>
    <m/>
    <m/>
    <m/>
    <m/>
    <m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030"/>
    <s v="0229"/>
    <x v="102"/>
    <s v="030"/>
    <s v="Brasil \ SP \ Guarantã"/>
    <s v="Norte"/>
    <s v="CZ2"/>
    <n v="3"/>
    <s v="Reforma"/>
    <s v="102-Aguardando Plantio"/>
    <m/>
    <n v="10.25"/>
    <s v="Parceria rural"/>
    <m/>
    <m/>
    <m/>
    <m/>
    <m/>
    <m/>
    <m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1"/>
    <s v="0229"/>
    <x v="102"/>
    <s v="301"/>
    <s v="Brasil \ SP \ Guarantã"/>
    <s v="Norte"/>
    <s v="CZ2"/>
    <n v="2"/>
    <s v="Reforma"/>
    <s v="116-Aguardando Plantio - Manual"/>
    <m/>
    <n v="4.87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2"/>
    <s v="0229"/>
    <x v="102"/>
    <s v="302"/>
    <s v="Brasil \ SP \ Guarantã"/>
    <s v="Norte"/>
    <s v="CZ2"/>
    <n v="2"/>
    <s v="Reforma"/>
    <s v="116-Aguardando Plantio - Manual"/>
    <m/>
    <n v="5.41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4"/>
    <s v="0229"/>
    <x v="102"/>
    <s v="304"/>
    <s v="Brasil \ SP \ Guarantã"/>
    <s v="Norte"/>
    <s v="CZ2"/>
    <n v="2"/>
    <s v="Reforma"/>
    <s v="116-Aguardando Plantio - Manual"/>
    <m/>
    <n v="2.4700000000000002"/>
    <s v="Parceria rural"/>
    <m/>
    <m/>
    <m/>
    <m/>
    <m/>
    <m/>
    <m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5"/>
    <s v="0229"/>
    <x v="102"/>
    <s v="305"/>
    <s v="Brasil \ SP \ Guarantã"/>
    <s v="Norte"/>
    <s v="CZ2"/>
    <n v="2"/>
    <s v="Reforma"/>
    <s v="116-Aguardando Plantio - Manual"/>
    <m/>
    <n v="0.9"/>
    <s v="Parceria rural"/>
    <m/>
    <m/>
    <m/>
    <m/>
    <m/>
    <m/>
    <m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5-01T00:00:00"/>
    <x v="5"/>
    <m/>
    <x v="9"/>
    <m/>
    <m/>
  </r>
  <r>
    <s v="0229306"/>
    <s v="0229"/>
    <x v="102"/>
    <s v="306"/>
    <s v="Brasil \ SP \ Guarantã"/>
    <s v="Norte"/>
    <s v="CZ2"/>
    <n v="2"/>
    <s v="Reforma"/>
    <s v="116-Aguardando Plantio - Manual"/>
    <m/>
    <n v="1.92"/>
    <s v="Parceria rural"/>
    <m/>
    <m/>
    <m/>
    <m/>
    <m/>
    <m/>
    <m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7"/>
    <s v="0229"/>
    <x v="102"/>
    <s v="307"/>
    <s v="Brasil \ SP \ Guarantã"/>
    <s v="Norte"/>
    <s v="CZ2"/>
    <n v="2"/>
    <s v="Reforma"/>
    <s v="116-Aguardando Plantio - Manual"/>
    <m/>
    <n v="2.57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8"/>
    <s v="0229"/>
    <x v="102"/>
    <s v="308"/>
    <s v="Brasil \ SP \ Guarantã"/>
    <s v="Norte"/>
    <s v="CZ2"/>
    <n v="2"/>
    <s v="Reforma"/>
    <s v="116-Aguardando Plantio - Manual"/>
    <m/>
    <n v="2.14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09"/>
    <s v="0229"/>
    <x v="102"/>
    <s v="309"/>
    <s v="Brasil \ SP \ Guarantã"/>
    <s v="Norte"/>
    <s v="CZ2"/>
    <n v="2"/>
    <s v="Reforma"/>
    <s v="116-Aguardando Plantio - Manual"/>
    <m/>
    <n v="3.64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0"/>
    <s v="0229"/>
    <x v="102"/>
    <s v="310"/>
    <s v="Brasil \ SP \ Guarantã"/>
    <s v="Norte"/>
    <s v="CZ2"/>
    <n v="2"/>
    <s v="Reforma"/>
    <s v="116-Aguardando Plantio - Manual"/>
    <m/>
    <n v="0.79"/>
    <s v="Parceria rural"/>
    <m/>
    <m/>
    <m/>
    <m/>
    <m/>
    <m/>
    <m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1"/>
    <s v="0229"/>
    <x v="102"/>
    <s v="311"/>
    <s v="Brasil \ SP \ Guarantã"/>
    <s v="Norte"/>
    <s v="CZ2"/>
    <n v="2"/>
    <s v="Reforma"/>
    <s v="116-Aguardando Plantio - Manual"/>
    <m/>
    <n v="3.97"/>
    <s v="Parceria rural"/>
    <m/>
    <m/>
    <m/>
    <m/>
    <m/>
    <m/>
    <m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2"/>
    <s v="0229"/>
    <x v="102"/>
    <s v="312"/>
    <s v="Brasil \ SP \ Guarantã"/>
    <s v="Norte"/>
    <s v="CZ2"/>
    <n v="2"/>
    <s v="Reforma"/>
    <s v="116-Aguardando Plantio - Manual"/>
    <m/>
    <n v="0.64"/>
    <s v="Parceria rural"/>
    <m/>
    <m/>
    <m/>
    <m/>
    <m/>
    <m/>
    <m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3"/>
    <s v="0229"/>
    <x v="102"/>
    <s v="313"/>
    <s v="Brasil \ SP \ Guarantã"/>
    <s v="Norte"/>
    <s v="CZ2"/>
    <n v="2"/>
    <s v="Reforma"/>
    <s v="116-Aguardando Plantio - Manual"/>
    <m/>
    <n v="0.8"/>
    <s v="Parceria rural"/>
    <m/>
    <m/>
    <m/>
    <m/>
    <m/>
    <m/>
    <m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4"/>
    <s v="0229"/>
    <x v="102"/>
    <s v="314"/>
    <s v="Brasil \ SP \ Guarantã"/>
    <s v="Norte"/>
    <s v="CZ2"/>
    <n v="2"/>
    <s v="Reforma"/>
    <s v="116-Aguardando Plantio - Manual"/>
    <m/>
    <n v="0.08"/>
    <s v="Parceria rural"/>
    <m/>
    <m/>
    <m/>
    <m/>
    <m/>
    <m/>
    <m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5"/>
    <s v="0229"/>
    <x v="102"/>
    <s v="315"/>
    <s v="Brasil \ SP \ Álvaro de Carvalho"/>
    <s v="Norte"/>
    <s v="CZ2"/>
    <n v="2"/>
    <s v="Reforma"/>
    <s v="116-Aguardando Plantio - Manual"/>
    <m/>
    <n v="6.37"/>
    <s v="Parceria rural"/>
    <m/>
    <m/>
    <m/>
    <m/>
    <m/>
    <m/>
    <m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6"/>
    <s v="0229"/>
    <x v="102"/>
    <s v="316"/>
    <s v="Brasil \ SP \ Guarantã"/>
    <s v="Norte"/>
    <s v="CZ2"/>
    <n v="2"/>
    <s v="Reforma"/>
    <s v="116-Aguardando Plantio - Manual"/>
    <m/>
    <n v="1.44"/>
    <s v="Parceria rural"/>
    <m/>
    <m/>
    <m/>
    <m/>
    <m/>
    <m/>
    <m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7"/>
    <s v="0229"/>
    <x v="102"/>
    <s v="317"/>
    <s v="Brasil \ SP \ Guarantã"/>
    <s v="Norte"/>
    <s v="CZ2"/>
    <n v="2"/>
    <s v="Reforma"/>
    <s v="116-Aguardando Plantio - Manual"/>
    <m/>
    <n v="4.2699999999999996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19"/>
    <s v="0229"/>
    <x v="102"/>
    <s v="319"/>
    <s v="Brasil \ SP \ Guarantã"/>
    <s v="Norte"/>
    <s v="CZ2"/>
    <n v="2"/>
    <s v="Reforma"/>
    <s v="116-Aguardando Plantio - Manual"/>
    <m/>
    <n v="4.78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0"/>
    <s v="0229"/>
    <x v="102"/>
    <s v="320"/>
    <s v="Brasil \ SP \ Guarantã"/>
    <s v="Norte"/>
    <s v="CZ2"/>
    <n v="2"/>
    <s v="Reforma"/>
    <s v="116-Aguardando Plantio - Manual"/>
    <m/>
    <n v="4.38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1"/>
    <s v="0229"/>
    <x v="102"/>
    <s v="321"/>
    <s v="Brasil \ SP \ Guarantã"/>
    <s v="Norte"/>
    <s v="CZ2"/>
    <n v="2"/>
    <s v="Reforma"/>
    <s v="116-Aguardando Plantio - Manual"/>
    <m/>
    <n v="4.1100000000000003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2"/>
    <s v="0229"/>
    <x v="102"/>
    <s v="322"/>
    <s v="Brasil \ SP \ Guarantã"/>
    <s v="Norte"/>
    <s v="CZ2"/>
    <n v="2"/>
    <s v="Reforma"/>
    <s v="116-Aguardando Plantio - Manual"/>
    <m/>
    <n v="1.03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3"/>
    <s v="0229"/>
    <x v="102"/>
    <s v="323"/>
    <s v="Brasil \ SP \ Guarantã"/>
    <s v="Norte"/>
    <s v="CZ2"/>
    <n v="2"/>
    <s v="Reforma"/>
    <s v="116-Aguardando Plantio - Manual"/>
    <m/>
    <n v="0.86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4"/>
    <s v="0229"/>
    <x v="102"/>
    <s v="324"/>
    <s v="Brasil \ SP \ Álvaro de Carvalho"/>
    <s v="Norte"/>
    <s v="CZ2"/>
    <n v="2"/>
    <s v="Reforma"/>
    <s v="116-Aguardando Plantio - Manual"/>
    <m/>
    <n v="3.91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29325"/>
    <s v="0229"/>
    <x v="102"/>
    <s v="325"/>
    <s v="Brasil \ SP \ Álvaro de Carvalho"/>
    <s v="Norte"/>
    <s v="CZ2"/>
    <n v="2"/>
    <s v="Reforma"/>
    <s v="116-Aguardando Plantio - Manual"/>
    <m/>
    <n v="1.67"/>
    <s v="Parceria rural"/>
    <m/>
    <m/>
    <m/>
    <m/>
    <m/>
    <m/>
    <m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s v="GERS"/>
    <d v="2025-06-01T00:00:00"/>
    <x v="7"/>
    <m/>
    <x v="9"/>
    <m/>
    <m/>
  </r>
  <r>
    <s v="0231003"/>
    <s v="0231"/>
    <x v="103"/>
    <s v="003"/>
    <s v="Brasil \ SP \ Cafelândia"/>
    <s v="Noroeste"/>
    <s v="CZ3"/>
    <n v="3"/>
    <s v="Reforma"/>
    <s v="104-Crescimento"/>
    <d v="2024-12-13T00:00:00"/>
    <n v="13.52"/>
    <s v="Parceria rural"/>
    <m/>
    <s v="Rehab Silv"/>
    <s v="Rehab"/>
    <m/>
    <m/>
    <m/>
    <m/>
    <m/>
    <s v="RAF"/>
    <d v="2024-04-30T00:00:00"/>
    <m/>
    <m/>
    <d v="2023-08-10T00:00:00"/>
    <d v="2023-08-09T00:00:00"/>
    <s v="Noroeste"/>
    <s v="Rehab Silv"/>
    <s v="INOVESA"/>
    <s v="GN"/>
    <s v="GERS"/>
    <s v="EMFLORA"/>
    <n v="39.701250000000002"/>
    <n v="42.143462"/>
    <n v="51.298001999999997"/>
    <n v="51.86157"/>
    <s v="cto baldeio"/>
    <x v="2"/>
    <s v="INOVESA"/>
    <m/>
    <x v="10"/>
    <m/>
    <x v="11"/>
    <m/>
    <m/>
  </r>
  <r>
    <s v="0231011"/>
    <s v="0231"/>
    <x v="103"/>
    <s v="011"/>
    <s v="Brasil \ SP \ Cafelândia"/>
    <s v="Noroeste"/>
    <s v="CZ3"/>
    <n v="3"/>
    <s v="Reforma"/>
    <s v="104-Crescimento"/>
    <d v="2024-12-13T00:00:00"/>
    <n v="6.6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2"/>
    <s v="0231"/>
    <x v="103"/>
    <s v="012"/>
    <s v="Brasil \ SP \ Cafelândia"/>
    <s v="Noroeste"/>
    <s v="CZ3"/>
    <n v="3"/>
    <s v="Reforma"/>
    <s v="104-Crescimento"/>
    <d v="2024-12-13T00:00:00"/>
    <n v="2.83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3"/>
    <s v="0231"/>
    <x v="103"/>
    <s v="013"/>
    <s v="Brasil \ SP \ Cafelândia"/>
    <s v="Noroeste"/>
    <s v="CZ3"/>
    <n v="3"/>
    <s v="Reforma"/>
    <s v="104-Crescimento"/>
    <d v="2024-12-13T00:00:00"/>
    <n v="0.56000000000000005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4"/>
    <s v="0231"/>
    <x v="103"/>
    <s v="014"/>
    <s v="Brasil \ SP \ Cafelândia"/>
    <s v="Noroeste"/>
    <s v="CZ3"/>
    <n v="3"/>
    <s v="Reforma"/>
    <s v="104-Crescimento"/>
    <d v="2024-12-13T00:00:00"/>
    <n v="1.78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5"/>
    <s v="0231"/>
    <x v="103"/>
    <s v="015"/>
    <s v="Brasil \ SP \ Cafelândia"/>
    <s v="Noroeste"/>
    <s v="CZ3"/>
    <n v="3"/>
    <s v="Reforma"/>
    <s v="104-Crescimento"/>
    <d v="2024-12-11T00:00:00"/>
    <n v="1.120000000000000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6"/>
    <s v="0231"/>
    <x v="103"/>
    <s v="016"/>
    <s v="Brasil \ SP \ Cafelândia"/>
    <s v="Noroeste"/>
    <s v="CZ3"/>
    <n v="3"/>
    <s v="Reforma"/>
    <s v="104-Crescimento"/>
    <d v="2024-12-14T00:00:00"/>
    <n v="1.29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8"/>
    <s v="0231"/>
    <x v="103"/>
    <s v="018"/>
    <s v="Brasil \ SP \ Cafelândia"/>
    <s v="Noroeste"/>
    <s v="CZ3"/>
    <n v="3"/>
    <s v="Reforma"/>
    <s v="104-Crescimento"/>
    <d v="2024-12-13T00:00:00"/>
    <n v="5.42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19"/>
    <s v="0231"/>
    <x v="103"/>
    <s v="019"/>
    <s v="Brasil \ SP \ Cafelândia"/>
    <s v="Noroeste"/>
    <s v="CZ3"/>
    <n v="3"/>
    <s v="Reforma"/>
    <s v="104-Crescimento"/>
    <d v="2024-12-12T00:00:00"/>
    <n v="0.9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0"/>
    <s v="0231"/>
    <x v="103"/>
    <s v="020"/>
    <s v="Brasil \ SP \ Cafelândia"/>
    <s v="Noroeste"/>
    <s v="CZ3"/>
    <n v="3"/>
    <s v="Reforma"/>
    <s v="104-Crescimento"/>
    <d v="2024-12-12T00:00:00"/>
    <n v="9.82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1"/>
    <s v="0231"/>
    <x v="103"/>
    <s v="021"/>
    <s v="Brasil \ SP \ Cafelândia"/>
    <s v="Noroeste"/>
    <s v="CZ3"/>
    <n v="3"/>
    <s v="Reforma"/>
    <s v="104-Crescimento"/>
    <d v="2024-12-12T00:00:00"/>
    <n v="11.36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3"/>
    <s v="0231"/>
    <x v="103"/>
    <s v="023"/>
    <s v="Brasil \ SP \ Cafelândia"/>
    <s v="Noroeste"/>
    <s v="CZ3"/>
    <n v="3"/>
    <s v="Reforma"/>
    <s v="104-Crescimento"/>
    <d v="2024-12-12T00:00:00"/>
    <n v="0.73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4"/>
    <s v="0231"/>
    <x v="103"/>
    <s v="024"/>
    <s v="Brasil \ SP \ Cafelândia"/>
    <s v="Noroeste"/>
    <s v="CZ3"/>
    <n v="2"/>
    <s v="Reforma"/>
    <s v="102-Aguardando Plantio"/>
    <m/>
    <n v="0.36"/>
    <s v="Parceria rural"/>
    <m/>
    <m/>
    <m/>
    <m/>
    <m/>
    <m/>
    <m/>
    <m/>
    <m/>
    <d v="2023-08-22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s v="INOVESA"/>
    <d v="2025-01-01T00:00:00"/>
    <x v="10"/>
    <s v="Erosão - sem condição de plantar"/>
    <x v="11"/>
    <m/>
    <m/>
  </r>
  <r>
    <s v="0231025"/>
    <s v="0231"/>
    <x v="103"/>
    <s v="025"/>
    <s v="Brasil \ SP \ Cafelândia"/>
    <s v="Noroeste"/>
    <s v="CZ3"/>
    <n v="3"/>
    <s v="Reforma"/>
    <s v="104-Crescimento"/>
    <d v="2024-12-12T00:00:00"/>
    <n v="1.4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6"/>
    <s v="0231"/>
    <x v="103"/>
    <s v="026"/>
    <s v="Brasil \ SP \ Cafelândia"/>
    <s v="Noroeste"/>
    <s v="CZ3"/>
    <n v="3"/>
    <s v="Reforma"/>
    <s v="104-Crescimento"/>
    <d v="2024-12-12T00:00:00"/>
    <n v="0.7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7"/>
    <s v="0231"/>
    <x v="103"/>
    <s v="027"/>
    <s v="Brasil \ SP \ Cafelândia"/>
    <s v="Noroeste"/>
    <s v="CZ3"/>
    <n v="3"/>
    <s v="Reforma"/>
    <s v="104-Crescimento"/>
    <d v="2024-12-11T00:00:00"/>
    <n v="6.65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8"/>
    <s v="0231"/>
    <x v="103"/>
    <s v="028"/>
    <s v="Brasil \ SP \ Cafelândia"/>
    <s v="Noroeste"/>
    <s v="CZ3"/>
    <n v="3"/>
    <s v="Reforma"/>
    <s v="104-Crescimento"/>
    <d v="2024-12-11T00:00:00"/>
    <n v="7.52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29"/>
    <s v="0231"/>
    <x v="103"/>
    <s v="029"/>
    <s v="Brasil \ SP \ Cafelândia"/>
    <s v="Noroeste"/>
    <s v="CZ3"/>
    <n v="3"/>
    <s v="Reforma"/>
    <s v="104-Crescimento"/>
    <d v="2024-12-13T00:00:00"/>
    <n v="0.74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30"/>
    <s v="0231"/>
    <x v="103"/>
    <s v="030"/>
    <s v="Brasil \ SP \ Cafelândia"/>
    <s v="Noroeste"/>
    <s v="CZ3"/>
    <n v="3"/>
    <s v="Reforma"/>
    <s v="104-Crescimento"/>
    <d v="2024-12-13T00:00:00"/>
    <n v="2.72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035"/>
    <s v="0231"/>
    <x v="103"/>
    <s v="035"/>
    <s v="Brasil \ SP \ Cafelândia"/>
    <s v="Noroeste"/>
    <s v="CZ3"/>
    <n v="3"/>
    <s v="Reforma"/>
    <s v="104-Crescimento"/>
    <d v="2024-12-13T00:00:00"/>
    <n v="2.64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s v="INOVESA"/>
    <m/>
    <x v="10"/>
    <m/>
    <x v="11"/>
    <m/>
    <m/>
  </r>
  <r>
    <s v="0231315"/>
    <s v="0231"/>
    <x v="103"/>
    <s v="315"/>
    <s v="Brasil \ SP \ Cafelândia"/>
    <s v="Noroeste"/>
    <s v="CZ3"/>
    <n v="2"/>
    <s v="Reforma"/>
    <s v="116-Aguardando Plantio - Manual"/>
    <m/>
    <n v="0.33"/>
    <s v="Parceria rural"/>
    <m/>
    <m/>
    <m/>
    <m/>
    <m/>
    <m/>
    <m/>
    <m/>
    <m/>
    <d v="2023-08-10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s v="INOVESA"/>
    <d v="2025-06-01T00:00:00"/>
    <x v="7"/>
    <m/>
    <x v="11"/>
    <m/>
    <m/>
  </r>
  <r>
    <s v="0231319"/>
    <s v="0231"/>
    <x v="103"/>
    <s v="319"/>
    <s v="Brasil \ SP \ Cafelândia"/>
    <s v="Noroeste"/>
    <s v="CZ3"/>
    <n v="2"/>
    <s v="Reforma"/>
    <s v="116-Aguardando Plantio - Manual"/>
    <m/>
    <n v="0.44"/>
    <s v="Parceria rural"/>
    <m/>
    <m/>
    <m/>
    <m/>
    <m/>
    <m/>
    <m/>
    <m/>
    <m/>
    <d v="2023-08-09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s v="INOVESA"/>
    <d v="2025-06-01T00:00:00"/>
    <x v="7"/>
    <m/>
    <x v="11"/>
    <m/>
    <m/>
  </r>
  <r>
    <s v="0231329"/>
    <s v="0231"/>
    <x v="103"/>
    <s v="329"/>
    <s v="Brasil \ SP \ Cafelândia"/>
    <s v="Noroeste"/>
    <s v="CZ3"/>
    <n v="3"/>
    <s v="Reforma"/>
    <s v="102-Aguardando Plantio"/>
    <m/>
    <n v="0.1400000000000000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Liberação de áreas"/>
    <x v="2"/>
    <s v="INOVESA"/>
    <d v="2025-06-01T00:00:00"/>
    <x v="7"/>
    <m/>
    <x v="11"/>
    <m/>
    <m/>
  </r>
  <r>
    <s v="0231330"/>
    <s v="0231"/>
    <x v="103"/>
    <s v="330"/>
    <s v="Brasil \ SP \ Cafelândia"/>
    <s v="Noroeste"/>
    <s v="CZ3"/>
    <n v="2"/>
    <s v="Reforma"/>
    <s v="116-Aguardando Plantio - Manual"/>
    <m/>
    <n v="0.15"/>
    <s v="Parceria rural"/>
    <m/>
    <m/>
    <m/>
    <m/>
    <m/>
    <m/>
    <m/>
    <m/>
    <m/>
    <d v="2023-08-17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s v="INOVESA"/>
    <d v="2025-06-01T00:00:00"/>
    <x v="7"/>
    <m/>
    <x v="11"/>
    <m/>
    <m/>
  </r>
  <r>
    <s v="0232006"/>
    <s v="0232"/>
    <x v="104"/>
    <s v="006"/>
    <s v="Brasil \ SP \ Guarantã"/>
    <s v="Noroeste"/>
    <s v="CZ3"/>
    <n v="3"/>
    <s v="Reforma"/>
    <s v="102-Aguardando Plantio"/>
    <m/>
    <n v="7.1660000000000004"/>
    <s v="Parceria rural"/>
    <m/>
    <s v="Rehab DO"/>
    <s v="Rehab"/>
    <m/>
    <m/>
    <m/>
    <m/>
    <m/>
    <m/>
    <d v="2023-05-17T00:00:00"/>
    <m/>
    <m/>
    <d v="2023-05-17T00:00:00"/>
    <d v="2023-03-22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07"/>
    <s v="0232"/>
    <x v="104"/>
    <s v="007"/>
    <s v="Brasil \ SP \ Guarantã"/>
    <s v="Noroeste"/>
    <s v="CZ3"/>
    <n v="2"/>
    <s v="Reforma"/>
    <s v="104-Crescimento"/>
    <d v="2023-07-31T00:00:00"/>
    <n v="7.8179999999999996"/>
    <s v="Parceria rural"/>
    <m/>
    <s v="Rehab DO"/>
    <s v="Rehab"/>
    <m/>
    <m/>
    <m/>
    <m/>
    <m/>
    <m/>
    <d v="2023-05-30T00:00:00"/>
    <m/>
    <m/>
    <d v="2023-05-30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cto baldeio"/>
    <x v="2"/>
    <s v="CARPELO"/>
    <d v="2025-09-01T00:00:00"/>
    <x v="0"/>
    <m/>
    <x v="10"/>
    <m/>
    <m/>
  </r>
  <r>
    <s v="0232008"/>
    <s v="0232"/>
    <x v="104"/>
    <s v="008"/>
    <s v="Brasil \ SP \ Guarantã"/>
    <s v="Noroeste"/>
    <s v="CZ3"/>
    <n v="3"/>
    <s v="Reforma"/>
    <s v="102-Aguardando Plantio"/>
    <m/>
    <n v="17.766999999999999"/>
    <s v="Parceria rural"/>
    <m/>
    <s v="Rehab DO"/>
    <s v="Rehab"/>
    <m/>
    <m/>
    <m/>
    <m/>
    <m/>
    <m/>
    <d v="2023-05-07T00:00:00"/>
    <m/>
    <m/>
    <d v="2023-05-07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09"/>
    <s v="0232"/>
    <x v="104"/>
    <s v="009"/>
    <s v="Brasil \ SP \ Guarantã"/>
    <s v="Noroeste"/>
    <s v="CZ3"/>
    <n v="3"/>
    <s v="Reforma"/>
    <s v="102-Aguardando Plantio"/>
    <m/>
    <n v="2.44"/>
    <s v="Parceria rural"/>
    <m/>
    <s v="Rehab DO"/>
    <s v="Rehab"/>
    <m/>
    <m/>
    <m/>
    <m/>
    <m/>
    <m/>
    <d v="2023-05-02T00:00:00"/>
    <m/>
    <m/>
    <d v="2023-05-02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20"/>
    <s v="0232"/>
    <x v="104"/>
    <s v="020"/>
    <s v="Brasil \ SP \ Guarantã"/>
    <s v="Noroeste"/>
    <s v="CZ3"/>
    <n v="2"/>
    <s v="Reforma"/>
    <s v="104-Crescimento"/>
    <d v="2023-07-31T00:00:00"/>
    <n v="1.2909999999999999"/>
    <s v="Parceria rural"/>
    <m/>
    <s v="Rehab DO"/>
    <s v="Rehab"/>
    <m/>
    <m/>
    <m/>
    <m/>
    <m/>
    <m/>
    <d v="2023-06-09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s v="CARPELO"/>
    <d v="2025-09-01T00:00:00"/>
    <x v="0"/>
    <m/>
    <x v="10"/>
    <m/>
    <m/>
  </r>
  <r>
    <s v="0232021"/>
    <s v="0232"/>
    <x v="104"/>
    <s v="021"/>
    <s v="Brasil \ SP \ Guarantã"/>
    <s v="Noroeste"/>
    <s v="CZ3"/>
    <n v="2"/>
    <s v="Reforma"/>
    <s v="104-Crescimento"/>
    <d v="2023-08-18T00:00:00"/>
    <n v="7.5060000000000002"/>
    <s v="Parceria rural"/>
    <m/>
    <s v="Rehab DO"/>
    <s v="Rehab"/>
    <m/>
    <m/>
    <m/>
    <m/>
    <m/>
    <m/>
    <d v="2023-06-14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s v="CARPELO"/>
    <d v="2025-09-01T00:00:00"/>
    <x v="0"/>
    <m/>
    <x v="10"/>
    <m/>
    <m/>
  </r>
  <r>
    <s v="0232023"/>
    <s v="0232"/>
    <x v="104"/>
    <s v="023"/>
    <s v="Brasil \ SP \ Guarantã"/>
    <s v="Noroeste"/>
    <s v="CZ3"/>
    <n v="3"/>
    <s v="Reforma"/>
    <s v="102-Aguardando Plantio"/>
    <m/>
    <n v="0.85599999999999998"/>
    <s v="Parceria rural"/>
    <m/>
    <s v="Rehab DO"/>
    <s v="Rehab"/>
    <m/>
    <m/>
    <m/>
    <m/>
    <m/>
    <m/>
    <d v="2023-06-14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s v="CARPELO"/>
    <d v="2025-09-01T00:00:00"/>
    <x v="0"/>
    <m/>
    <x v="10"/>
    <m/>
    <m/>
  </r>
  <r>
    <s v="0232026"/>
    <s v="0232"/>
    <x v="104"/>
    <s v="026"/>
    <s v="Brasil \ SP \ Guarantã"/>
    <s v="Noroeste"/>
    <s v="CZ3"/>
    <n v="3"/>
    <s v="Reforma"/>
    <s v="102-Aguardando Plantio"/>
    <m/>
    <n v="6.7729999999999997"/>
    <s v="Parceria rural"/>
    <m/>
    <s v="Rehab DO"/>
    <s v="Rehab"/>
    <m/>
    <m/>
    <m/>
    <m/>
    <m/>
    <m/>
    <d v="2023-05-30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27"/>
    <s v="0232"/>
    <x v="104"/>
    <s v="027"/>
    <s v="Brasil \ SP \ Guarantã"/>
    <s v="Noroeste"/>
    <s v="CZ3"/>
    <n v="3"/>
    <s v="Reforma"/>
    <s v="102-Aguardando Plantio"/>
    <m/>
    <n v="3.2850000000000001"/>
    <s v="Parceria rural"/>
    <m/>
    <s v="Rehab DO"/>
    <s v="Rehab"/>
    <m/>
    <m/>
    <m/>
    <m/>
    <m/>
    <m/>
    <d v="2023-05-30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28"/>
    <s v="0232"/>
    <x v="104"/>
    <s v="028"/>
    <s v="Brasil \ SP \ Guarantã"/>
    <s v="Noroeste"/>
    <s v="CZ3"/>
    <n v="2"/>
    <s v="Reforma"/>
    <s v="104-Crescimento"/>
    <d v="2023-08-18T00:00:00"/>
    <n v="0.97699999999999998"/>
    <s v="Parceria rural"/>
    <m/>
    <s v="Rehab DO"/>
    <s v="Rehab"/>
    <m/>
    <m/>
    <m/>
    <m/>
    <m/>
    <m/>
    <d v="2023-05-02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s v="CARPELO"/>
    <d v="2025-09-01T00:00:00"/>
    <x v="0"/>
    <m/>
    <x v="10"/>
    <m/>
    <m/>
  </r>
  <r>
    <s v="0232029"/>
    <s v="0232"/>
    <x v="104"/>
    <s v="029"/>
    <s v="Brasil \ SP \ Guarantã"/>
    <s v="Noroeste"/>
    <s v="CZ3"/>
    <n v="3"/>
    <s v="Reforma"/>
    <s v="102-Aguardando Plantio"/>
    <m/>
    <n v="7.1340000000000003"/>
    <s v="Parceria rural"/>
    <m/>
    <s v="Rehab DO"/>
    <s v="Rehab"/>
    <m/>
    <m/>
    <m/>
    <m/>
    <m/>
    <m/>
    <d v="2023-05-17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9-01T00:00:00"/>
    <x v="0"/>
    <m/>
    <x v="10"/>
    <m/>
    <m/>
  </r>
  <r>
    <s v="0232030"/>
    <s v="0232"/>
    <x v="104"/>
    <s v="030"/>
    <s v="Brasil \ SP \ Guarantã"/>
    <s v="Noroeste"/>
    <s v="CZ3"/>
    <n v="3"/>
    <s v="Reforma"/>
    <s v="102-Aguardando Plantio"/>
    <m/>
    <n v="8.32"/>
    <s v="Parceria rural"/>
    <m/>
    <m/>
    <m/>
    <m/>
    <m/>
    <m/>
    <m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s v="CARPELO"/>
    <d v="2025-07-01T00:00:00"/>
    <x v="6"/>
    <m/>
    <x v="10"/>
    <m/>
    <m/>
  </r>
  <r>
    <s v="0232031"/>
    <s v="0232"/>
    <x v="104"/>
    <s v="031"/>
    <s v="Brasil \ SP \ Guarantã"/>
    <s v="Noroeste"/>
    <s v="CZ3"/>
    <n v="3"/>
    <s v="Reforma"/>
    <s v="102-Aguardando Plantio"/>
    <m/>
    <n v="1.82"/>
    <s v="Parceria rural"/>
    <m/>
    <m/>
    <m/>
    <m/>
    <m/>
    <m/>
    <m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s v="CARPELO"/>
    <d v="2025-07-01T00:00:00"/>
    <x v="6"/>
    <m/>
    <x v="10"/>
    <m/>
    <m/>
  </r>
  <r>
    <s v="0232032"/>
    <s v="0232"/>
    <x v="104"/>
    <s v="032"/>
    <s v="Brasil \ SP \ Guarantã"/>
    <s v="Noroeste"/>
    <s v="CZ3"/>
    <n v="3"/>
    <s v="Reforma"/>
    <s v="102-Aguardando Plantio"/>
    <m/>
    <n v="8.31"/>
    <s v="Parceria rural"/>
    <m/>
    <m/>
    <m/>
    <m/>
    <m/>
    <m/>
    <m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s v="CARPELO"/>
    <d v="2025-07-01T00:00:00"/>
    <x v="6"/>
    <m/>
    <x v="10"/>
    <m/>
    <m/>
  </r>
  <r>
    <s v="0232033"/>
    <s v="0232"/>
    <x v="104"/>
    <s v="033"/>
    <s v="Brasil \ SP \ Guarantã"/>
    <s v="Noroeste"/>
    <s v="CZ3"/>
    <n v="3"/>
    <s v="Reforma"/>
    <s v="102-Aguardando Plantio"/>
    <m/>
    <n v="1.2"/>
    <s v="Parceria rural"/>
    <m/>
    <m/>
    <m/>
    <m/>
    <m/>
    <m/>
    <m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s v="CARPELO"/>
    <d v="2025-07-01T00:00:00"/>
    <x v="6"/>
    <m/>
    <x v="10"/>
    <m/>
    <m/>
  </r>
  <r>
    <s v="0232321"/>
    <s v="0232"/>
    <x v="104"/>
    <s v="321"/>
    <s v="Brasil \ SP \ Guarantã"/>
    <s v="Noroeste"/>
    <s v="CZ3"/>
    <n v="2"/>
    <s v="Reforma"/>
    <s v="116-Aguardando Plantio - Manual"/>
    <m/>
    <n v="0.35"/>
    <s v="Parceria rural"/>
    <m/>
    <m/>
    <m/>
    <m/>
    <m/>
    <m/>
    <m/>
    <m/>
    <m/>
    <d v="2023-06-14T00:00:00"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7-01T00:00:00"/>
    <x v="6"/>
    <m/>
    <x v="10"/>
    <m/>
    <m/>
  </r>
  <r>
    <s v="0232323"/>
    <s v="0232"/>
    <x v="104"/>
    <s v="323"/>
    <s v="Brasil \ SP \ Guarantã"/>
    <s v="Noroeste"/>
    <s v="CZ3"/>
    <n v="2"/>
    <s v="Reforma"/>
    <s v="116-Aguardando Plantio - Manual"/>
    <m/>
    <n v="0.18"/>
    <s v="Parceria rural"/>
    <m/>
    <m/>
    <m/>
    <m/>
    <m/>
    <m/>
    <m/>
    <m/>
    <m/>
    <d v="2023-06-14T00:00:00"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s v="Liberação de áreas"/>
    <x v="2"/>
    <s v="CARPELO"/>
    <d v="2025-07-01T00:00:00"/>
    <x v="6"/>
    <m/>
    <x v="10"/>
    <m/>
    <m/>
  </r>
  <r>
    <s v="0235007"/>
    <s v="0235"/>
    <x v="105"/>
    <s v="007"/>
    <s v="Brasil \ SP \ Piratininga"/>
    <s v="Centro"/>
    <s v="CZ2"/>
    <n v="1"/>
    <s v="Implantação"/>
    <s v="104-Crescimento"/>
    <d v="2015-05-26T00:00:00"/>
    <n v="8.23"/>
    <s v="Parceria rural (Turvinho)"/>
    <m/>
    <m/>
    <m/>
    <m/>
    <m/>
    <m/>
    <m/>
    <m/>
    <m/>
    <d v="2023-07-20T00:00:00"/>
    <m/>
    <d v="2025-06-01T00:00:00"/>
    <m/>
    <m/>
    <s v="Centro"/>
    <s v="Centro"/>
    <s v="BRACELL"/>
    <s v="GERAÇÃO"/>
    <s v="JFI DUARTINA"/>
    <s v="SOLLUM"/>
    <n v="15.168336999999999"/>
    <n v="30.988631000000002"/>
    <n v="34.206328999999997"/>
    <n v="59.361006000000003"/>
    <s v="pac"/>
    <x v="0"/>
    <s v="SOLLUM"/>
    <m/>
    <x v="0"/>
    <m/>
    <x v="0"/>
    <m/>
    <m/>
  </r>
  <r>
    <s v="0238005"/>
    <s v="0238"/>
    <x v="106"/>
    <s v="005"/>
    <s v="Brasil \ SP \ Júlio Mesquita"/>
    <s v="Noroeste"/>
    <s v="CZ2"/>
    <n v="2"/>
    <s v="Reforma"/>
    <s v="104-Crescimento"/>
    <d v="2023-04-13T00:00:00"/>
    <n v="10.127000000000001"/>
    <s v="Parceria rural"/>
    <m/>
    <s v="Rehab DO"/>
    <s v="Rehab"/>
    <m/>
    <m/>
    <m/>
    <m/>
    <m/>
    <m/>
    <d v="2023-02-12T00:00:00"/>
    <m/>
    <m/>
    <d v="2023-02-12T00:00:00"/>
    <d v="2022-11-22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07"/>
    <s v="0238"/>
    <x v="106"/>
    <s v="007"/>
    <s v="Brasil \ SP \ Marília"/>
    <s v="Noroeste"/>
    <s v="CZ2"/>
    <n v="2"/>
    <s v="Reforma"/>
    <s v="104-Crescimento"/>
    <d v="2023-04-26T00:00:00"/>
    <n v="8.0000000000000002E-3"/>
    <s v="Parceria rural"/>
    <m/>
    <s v="Rehab DO"/>
    <s v="Rehab"/>
    <m/>
    <m/>
    <m/>
    <m/>
    <m/>
    <s v="RAF"/>
    <d v="2023-03-09T00:00:00"/>
    <m/>
    <m/>
    <d v="2023-03-09T00:00:00"/>
    <d v="2022-12-1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09"/>
    <s v="0238"/>
    <x v="106"/>
    <s v="009"/>
    <s v="Brasil \ SP \ Júlio Mesquita"/>
    <s v="Noroeste"/>
    <s v="CZ2"/>
    <n v="2"/>
    <s v="Reforma"/>
    <s v="104-Crescimento"/>
    <d v="2023-04-10T00:00:00"/>
    <n v="0.109"/>
    <s v="Parceria rural"/>
    <m/>
    <s v="Rehab DO"/>
    <s v="Rehab"/>
    <m/>
    <m/>
    <m/>
    <m/>
    <m/>
    <m/>
    <d v="2023-02-07T00:00:00"/>
    <m/>
    <m/>
    <d v="2023-02-07T00:00:00"/>
    <d v="2022-11-2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10"/>
    <s v="0238"/>
    <x v="106"/>
    <s v="010"/>
    <s v="Brasil \ SP \ Júlio Mesquita"/>
    <s v="Noroeste"/>
    <s v="CZ2"/>
    <n v="2"/>
    <s v="Reforma"/>
    <s v="104-Crescimento"/>
    <d v="2023-04-10T00:00:00"/>
    <n v="7.4829999999999997"/>
    <s v="Parceria rural"/>
    <m/>
    <s v="Rehab DO"/>
    <s v="Rehab"/>
    <m/>
    <m/>
    <m/>
    <m/>
    <m/>
    <m/>
    <d v="2023-02-12T00:00:00"/>
    <m/>
    <m/>
    <d v="2023-02-12T00:00:00"/>
    <d v="2022-12-12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13"/>
    <s v="0238"/>
    <x v="106"/>
    <s v="013"/>
    <s v="Brasil \ SP \ Júlio Mesquita"/>
    <s v="Noroeste"/>
    <s v="CZ2"/>
    <n v="2"/>
    <s v="Reforma"/>
    <s v="104-Crescimento"/>
    <d v="2023-05-18T00:00:00"/>
    <n v="20.614000000000001"/>
    <s v="Parceria rural"/>
    <m/>
    <s v="Rehab DO"/>
    <s v="Rehab"/>
    <m/>
    <m/>
    <m/>
    <m/>
    <m/>
    <m/>
    <d v="2023-03-23T00:00:00"/>
    <m/>
    <m/>
    <d v="2023-03-23T00:00:00"/>
    <d v="2022-11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14"/>
    <s v="0238"/>
    <x v="106"/>
    <s v="014"/>
    <s v="Brasil \ SP \ Júlio Mesquita"/>
    <s v="Noroeste"/>
    <s v="CZ2"/>
    <n v="2"/>
    <s v="Reforma"/>
    <s v="104-Crescimento"/>
    <d v="2023-05-20T00:00:00"/>
    <n v="6.6340000000000003"/>
    <s v="Parceria rural"/>
    <m/>
    <s v="Rehab DO"/>
    <s v="Rehab"/>
    <m/>
    <m/>
    <m/>
    <m/>
    <m/>
    <m/>
    <d v="2023-03-26T00:00:00"/>
    <m/>
    <m/>
    <d v="2023-03-26T00:00:00"/>
    <d v="2022-12-0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15"/>
    <s v="0238"/>
    <x v="106"/>
    <s v="015"/>
    <s v="Brasil \ SP \ Júlio Mesquita"/>
    <s v="Noroeste"/>
    <s v="CZ2"/>
    <n v="2"/>
    <s v="Reforma"/>
    <s v="104-Crescimento"/>
    <d v="2023-04-18T00:00:00"/>
    <n v="18.001000000000001"/>
    <s v="Parceria rural"/>
    <m/>
    <s v="Rehab DO"/>
    <s v="Rehab"/>
    <m/>
    <m/>
    <m/>
    <m/>
    <m/>
    <m/>
    <d v="2023-02-27T00:00:00"/>
    <m/>
    <m/>
    <d v="2023-02-27T00:00:00"/>
    <d v="2022-11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19"/>
    <s v="0238"/>
    <x v="106"/>
    <s v="019"/>
    <s v="Brasil \ SP \ Marília"/>
    <s v="Noroeste"/>
    <s v="CZ2"/>
    <n v="2"/>
    <s v="Reforma"/>
    <s v="104-Crescimento"/>
    <d v="2023-04-19T00:00:00"/>
    <n v="8.3249999999999993"/>
    <s v="Parceria rural"/>
    <m/>
    <s v="Rehab DO"/>
    <s v="Rehab"/>
    <m/>
    <m/>
    <m/>
    <m/>
    <m/>
    <m/>
    <d v="2023-02-27T00:00:00"/>
    <m/>
    <m/>
    <d v="2023-02-27T00:00:00"/>
    <d v="2022-12-0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20"/>
    <s v="0238"/>
    <x v="106"/>
    <s v="020"/>
    <s v="Brasil \ SP \ Marília"/>
    <s v="Noroeste"/>
    <s v="CZ2"/>
    <n v="2"/>
    <s v="Reforma"/>
    <s v="104-Crescimento"/>
    <d v="2023-05-20T00:00:00"/>
    <n v="11.478"/>
    <s v="Parceria rural"/>
    <m/>
    <s v="Rehab DO"/>
    <s v="Rehab"/>
    <m/>
    <m/>
    <m/>
    <m/>
    <m/>
    <m/>
    <d v="2023-03-20T00:00:00"/>
    <m/>
    <m/>
    <d v="2023-03-20T00:00:00"/>
    <d v="2022-12-0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8-01T00:00:00"/>
    <x v="0"/>
    <m/>
    <x v="10"/>
    <m/>
    <m/>
  </r>
  <r>
    <s v="0238022"/>
    <s v="0238"/>
    <x v="106"/>
    <s v="022"/>
    <s v="Brasil \ SP \ Marília"/>
    <s v="Noroeste"/>
    <s v="CZ2"/>
    <n v="2"/>
    <s v="Reforma"/>
    <s v="104-Crescimento"/>
    <d v="2023-05-20T00:00:00"/>
    <n v="20.727"/>
    <s v="Parceria rural"/>
    <m/>
    <s v="Rehab DO"/>
    <s v="Rehab"/>
    <m/>
    <m/>
    <m/>
    <m/>
    <m/>
    <m/>
    <d v="2023-03-20T00:00:00"/>
    <m/>
    <m/>
    <d v="2023-03-28T00:00:00"/>
    <d v="2022-12-1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25"/>
    <s v="0238"/>
    <x v="106"/>
    <s v="025"/>
    <s v="Brasil \ SP \ Marília"/>
    <s v="Noroeste"/>
    <s v="CZ2"/>
    <n v="2"/>
    <s v="Reforma"/>
    <s v="104-Crescimento"/>
    <d v="2023-05-25T00:00:00"/>
    <n v="7.173"/>
    <s v="Parceria rural"/>
    <m/>
    <s v="Rehab DO"/>
    <s v="Rehab"/>
    <m/>
    <m/>
    <m/>
    <m/>
    <m/>
    <m/>
    <d v="2023-03-28T00:00:00"/>
    <m/>
    <m/>
    <d v="2023-03-28T00:00:00"/>
    <d v="2022-12-25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26"/>
    <s v="0238"/>
    <x v="106"/>
    <s v="026"/>
    <s v="Brasil \ SP \ Marília"/>
    <s v="Noroeste"/>
    <s v="CZ2"/>
    <n v="2"/>
    <s v="Reforma"/>
    <s v="104-Crescimento"/>
    <d v="2023-05-25T00:00:00"/>
    <n v="8.5009999999999994"/>
    <s v="Parceria rural"/>
    <m/>
    <s v="Rehab DO"/>
    <s v="Rehab"/>
    <m/>
    <m/>
    <m/>
    <m/>
    <m/>
    <m/>
    <d v="2023-04-01T00:00:00"/>
    <m/>
    <m/>
    <d v="2023-04-01T00:00:00"/>
    <d v="2022-12-25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27"/>
    <s v="0238"/>
    <x v="106"/>
    <s v="027"/>
    <s v="Brasil \ SP \ Marília"/>
    <s v="Noroeste"/>
    <s v="CZ2"/>
    <n v="2"/>
    <s v="Reforma"/>
    <s v="104-Crescimento"/>
    <d v="2023-05-25T00:00:00"/>
    <n v="8.8000000000000007"/>
    <s v="Parceria rural"/>
    <m/>
    <s v="Rehab DO"/>
    <s v="Rehab"/>
    <m/>
    <m/>
    <m/>
    <m/>
    <m/>
    <m/>
    <d v="2023-03-28T00:00:00"/>
    <m/>
    <m/>
    <d v="2023-03-28T00:00:00"/>
    <d v="2022-12-26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28"/>
    <s v="0238"/>
    <x v="106"/>
    <s v="028"/>
    <s v="Brasil \ SP \ Marília"/>
    <s v="Noroeste"/>
    <s v="CZ2"/>
    <n v="2"/>
    <s v="Reforma"/>
    <s v="104-Crescimento"/>
    <d v="2023-05-15T00:00:00"/>
    <n v="8.9320000000000004"/>
    <s v="Parceria rural"/>
    <m/>
    <s v="Rehab DO"/>
    <s v="Rehab"/>
    <m/>
    <m/>
    <m/>
    <m/>
    <m/>
    <m/>
    <d v="2023-03-26T00:00:00"/>
    <m/>
    <m/>
    <d v="2023-03-26T00:00:00"/>
    <d v="2022-12-26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32"/>
    <s v="0238"/>
    <x v="106"/>
    <s v="032"/>
    <s v="Brasil \ SP \ Marília"/>
    <s v="Noroeste"/>
    <s v="CZ2"/>
    <n v="2"/>
    <s v="Reforma"/>
    <s v="104-Crescimento"/>
    <d v="2023-04-17T00:00:00"/>
    <n v="19.678999999999998"/>
    <s v="Parceria rural"/>
    <m/>
    <s v="Rehab DO"/>
    <s v="Rehab"/>
    <m/>
    <m/>
    <m/>
    <m/>
    <m/>
    <m/>
    <d v="2023-02-12T00:00:00"/>
    <m/>
    <m/>
    <d v="2023-02-12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33"/>
    <s v="0238"/>
    <x v="106"/>
    <s v="033"/>
    <s v="Brasil \ SP \ Marília"/>
    <s v="Noroeste"/>
    <s v="CZ2"/>
    <n v="2"/>
    <s v="Reforma"/>
    <s v="104-Crescimento"/>
    <d v="2023-04-18T00:00:00"/>
    <n v="13.605"/>
    <s v="Parceria rural"/>
    <m/>
    <s v="Rehab DO"/>
    <s v="Rehab"/>
    <m/>
    <m/>
    <m/>
    <m/>
    <m/>
    <m/>
    <d v="2023-03-03T00:00:00"/>
    <m/>
    <m/>
    <d v="2023-03-03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34"/>
    <s v="0238"/>
    <x v="106"/>
    <s v="034"/>
    <s v="Brasil \ SP \ Marília"/>
    <s v="Noroeste"/>
    <s v="CZ2"/>
    <n v="2"/>
    <s v="Reforma"/>
    <s v="104-Crescimento"/>
    <d v="2023-04-27T00:00:00"/>
    <n v="4.1000000000000002E-2"/>
    <s v="Parceria rural"/>
    <m/>
    <s v="Rehab DO"/>
    <s v="Rehab"/>
    <m/>
    <m/>
    <m/>
    <m/>
    <m/>
    <m/>
    <d v="2023-03-17T00:00:00"/>
    <m/>
    <m/>
    <d v="2023-03-17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39"/>
    <s v="0238"/>
    <x v="106"/>
    <s v="039"/>
    <s v="Brasil \ SP \ Júlio Mesquita"/>
    <s v="Noroeste"/>
    <s v="CZ2"/>
    <n v="2"/>
    <s v="Reforma"/>
    <s v="104-Crescimento"/>
    <d v="2023-05-23T00:00:00"/>
    <n v="1.325"/>
    <s v="Parceria rural"/>
    <m/>
    <s v="Rehab DO"/>
    <s v="Rehab"/>
    <m/>
    <m/>
    <m/>
    <m/>
    <m/>
    <s v="RAF"/>
    <d v="2023-03-31T00:00:00"/>
    <m/>
    <m/>
    <d v="2023-03-31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52"/>
    <s v="0238"/>
    <x v="106"/>
    <s v="052"/>
    <s v="Brasil \ SP \ Júlio Mesquita"/>
    <s v="Noroeste"/>
    <s v="CZ2"/>
    <n v="2"/>
    <s v="Reforma"/>
    <s v="104-Crescimento"/>
    <d v="2023-05-19T00:00:00"/>
    <n v="8.968"/>
    <s v="Parceria rural"/>
    <m/>
    <s v="Rehab DO"/>
    <s v="Rehab"/>
    <m/>
    <m/>
    <m/>
    <m/>
    <m/>
    <m/>
    <d v="2023-02-12T00:00:00"/>
    <m/>
    <m/>
    <d v="2023-03-21T00:00:00"/>
    <d v="2022-11-2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54"/>
    <s v="0238"/>
    <x v="106"/>
    <s v="054"/>
    <s v="Brasil \ SP \ Marília"/>
    <s v="Noroeste"/>
    <s v="CZ2"/>
    <n v="2"/>
    <s v="Reforma"/>
    <s v="104-Crescimento"/>
    <d v="2023-04-26T00:00:00"/>
    <n v="9.5109999999999992"/>
    <s v="Parceria rural"/>
    <m/>
    <s v="Rehab DO"/>
    <s v="Rehab"/>
    <m/>
    <m/>
    <m/>
    <m/>
    <m/>
    <m/>
    <d v="2023-03-19T00:00:00"/>
    <m/>
    <m/>
    <d v="2023-03-17T00:00:00"/>
    <d v="2022-12-1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56"/>
    <s v="0238"/>
    <x v="106"/>
    <s v="056"/>
    <s v="Brasil \ SP \ Marília"/>
    <s v="Noroeste"/>
    <s v="CZ2"/>
    <n v="2"/>
    <s v="Reforma"/>
    <s v="102-Aguardando Plantio"/>
    <m/>
    <n v="0.09"/>
    <s v="Parceria rural"/>
    <m/>
    <m/>
    <m/>
    <m/>
    <m/>
    <m/>
    <m/>
    <m/>
    <m/>
    <d v="2023-03-19T00:00:00"/>
    <m/>
    <m/>
    <d v="2023-05-26T00:00:00"/>
    <d v="2022-12-10T00:00:00"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38068"/>
    <s v="0238"/>
    <x v="106"/>
    <s v="068"/>
    <s v="Brasil \ SP \ Júlio Mesquita"/>
    <s v="Noroeste"/>
    <s v="CZ2"/>
    <n v="2"/>
    <s v="Reforma"/>
    <s v="104-Crescimento"/>
    <d v="2023-05-26T00:00:00"/>
    <n v="3.1589999999999998"/>
    <s v="Parceria rural"/>
    <m/>
    <s v="Rehab DO"/>
    <s v="Rehab"/>
    <m/>
    <m/>
    <m/>
    <m/>
    <m/>
    <m/>
    <d v="2023-03-31T00:00:00"/>
    <m/>
    <m/>
    <d v="2023-04-01T00:00:00"/>
    <d v="2023-03-3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s v="CARPELO"/>
    <d v="2025-09-01T00:00:00"/>
    <x v="0"/>
    <m/>
    <x v="10"/>
    <m/>
    <m/>
  </r>
  <r>
    <s v="0238080"/>
    <s v="0238"/>
    <x v="106"/>
    <s v="080"/>
    <s v="Brasil \ SP \ Marília"/>
    <s v="Noroeste"/>
    <s v="CZ2"/>
    <n v="2"/>
    <s v="Reforma"/>
    <s v="112-Plantio em área de recuo"/>
    <d v="2023-06-13T00:00:00"/>
    <n v="0.2"/>
    <s v="Parceria rural"/>
    <m/>
    <s v="Rehab DO"/>
    <s v="Rehab"/>
    <m/>
    <m/>
    <m/>
    <m/>
    <m/>
    <m/>
    <d v="2023-03-28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s v="CARPELO"/>
    <d v="2025-09-01T00:00:00"/>
    <x v="0"/>
    <m/>
    <x v="10"/>
    <m/>
    <m/>
  </r>
  <r>
    <s v="0238081"/>
    <s v="0238"/>
    <x v="106"/>
    <s v="081"/>
    <s v="Brasil \ SP \ Júlio Mesquita"/>
    <s v="Noroeste"/>
    <s v="CZ2"/>
    <n v="2"/>
    <s v="Reforma"/>
    <s v="102-Aguardando Plantio"/>
    <m/>
    <n v="2.88"/>
    <s v="Parceria rural"/>
    <m/>
    <m/>
    <m/>
    <m/>
    <m/>
    <m/>
    <m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38082"/>
    <s v="0238"/>
    <x v="106"/>
    <s v="082"/>
    <s v="Brasil \ SP \ Marília"/>
    <s v="Noroeste"/>
    <s v="CZ2"/>
    <n v="2"/>
    <s v="Reforma"/>
    <s v="102-Aguardando Plantio"/>
    <m/>
    <n v="11.76"/>
    <s v="Parceria rural"/>
    <m/>
    <m/>
    <m/>
    <m/>
    <m/>
    <m/>
    <m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38083"/>
    <s v="0238"/>
    <x v="106"/>
    <s v="083"/>
    <s v="Brasil \ SP \ Marília"/>
    <s v="Noroeste"/>
    <s v="CZ2"/>
    <n v="2"/>
    <s v="Reforma"/>
    <s v="102-Aguardando Plantio"/>
    <m/>
    <n v="7.98"/>
    <s v="Parceria rural"/>
    <m/>
    <m/>
    <m/>
    <m/>
    <m/>
    <m/>
    <m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38084"/>
    <s v="0238"/>
    <x v="106"/>
    <s v="084"/>
    <s v="Brasil \ SP \ Júlio Mesquita"/>
    <s v="Noroeste"/>
    <s v="CZ2"/>
    <n v="2"/>
    <s v="Reforma"/>
    <s v="102-Aguardando Plantio"/>
    <m/>
    <n v="1.23"/>
    <s v="Parceria rural"/>
    <m/>
    <m/>
    <m/>
    <m/>
    <m/>
    <m/>
    <m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38311"/>
    <s v="0238"/>
    <x v="106"/>
    <s v="311"/>
    <s v="Brasil \ SP \ Júlio Mesquita"/>
    <s v="Noroeste"/>
    <s v="CZ2"/>
    <n v="2"/>
    <s v="Reforma"/>
    <s v="104-Crescimento"/>
    <d v="2023-05-17T00:00:00"/>
    <n v="0.46"/>
    <s v="Parceria rural"/>
    <m/>
    <s v="Rehab DO"/>
    <s v="Rehab"/>
    <m/>
    <m/>
    <m/>
    <m/>
    <m/>
    <s v="RAF"/>
    <d v="2023-02-12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s v="CARPELO"/>
    <d v="2025-09-01T00:00:00"/>
    <x v="0"/>
    <m/>
    <x v="10"/>
    <m/>
    <m/>
  </r>
  <r>
    <s v="0238314"/>
    <s v="0238"/>
    <x v="106"/>
    <s v="314"/>
    <s v="Brasil \ SP \ Júlio Mesquita"/>
    <s v="Noroeste"/>
    <s v="CZ2"/>
    <n v="2"/>
    <s v="Reforma"/>
    <s v="104-Crescimento"/>
    <d v="2023-07-02T00:00:00"/>
    <n v="6.3330000000000002"/>
    <s v="Parceria rural"/>
    <m/>
    <s v="Rehab DO"/>
    <s v="Rehab"/>
    <m/>
    <m/>
    <m/>
    <m/>
    <m/>
    <m/>
    <d v="2023-03-26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s v="CARPELO"/>
    <d v="2025-09-01T00:00:00"/>
    <x v="0"/>
    <m/>
    <x v="10"/>
    <m/>
    <m/>
  </r>
  <r>
    <s v="0238326"/>
    <s v="0238"/>
    <x v="106"/>
    <s v="326"/>
    <s v="Brasil \ SP \ Marília"/>
    <s v="Noroeste"/>
    <s v="CZ2"/>
    <n v="2"/>
    <s v="Reforma"/>
    <s v="104-Crescimento"/>
    <d v="2023-06-14T00:00:00"/>
    <n v="5.2380000000000004"/>
    <s v="Parceria rural"/>
    <m/>
    <s v="Rehab DO"/>
    <s v="Rehab"/>
    <m/>
    <m/>
    <m/>
    <m/>
    <m/>
    <m/>
    <d v="2023-04-01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s v="CARPELO"/>
    <d v="2025-09-01T00:00:00"/>
    <x v="0"/>
    <m/>
    <x v="10"/>
    <m/>
    <m/>
  </r>
  <r>
    <s v="0238372"/>
    <s v="0238"/>
    <x v="106"/>
    <s v="372"/>
    <s v="Brasil \ SP \ Marília"/>
    <s v="Noroeste"/>
    <s v="CZ2"/>
    <n v="2"/>
    <s v="Reforma"/>
    <s v="116-Aguardando Plantio - Manual"/>
    <m/>
    <n v="1.5"/>
    <s v="Parceria rural"/>
    <m/>
    <m/>
    <m/>
    <m/>
    <m/>
    <m/>
    <m/>
    <m/>
    <m/>
    <d v="2023-02-27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s v="CARPELO"/>
    <d v="2025-06-01T00:00:00"/>
    <x v="0"/>
    <m/>
    <x v="10"/>
    <m/>
    <m/>
  </r>
  <r>
    <s v="0241010"/>
    <s v="0241"/>
    <x v="107"/>
    <s v="010"/>
    <s v="Brasil \ SP \ Piratininga"/>
    <s v="Noroeste"/>
    <s v="CZ2"/>
    <n v="1"/>
    <s v="Implantação"/>
    <s v="104-Crescimento"/>
    <d v="2016-05-16T00:00:00"/>
    <n v="0.18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s v="GERAÇÃO"/>
    <d v="2025-06-01T00:00:00"/>
    <x v="7"/>
    <m/>
    <x v="13"/>
    <m/>
    <m/>
  </r>
  <r>
    <s v="0241011"/>
    <s v="0241"/>
    <x v="107"/>
    <s v="011"/>
    <s v="Brasil \ SP \ Piratininga"/>
    <s v="Noroeste"/>
    <s v="CZ2"/>
    <n v="1"/>
    <s v="Implantação"/>
    <s v="104-Crescimento"/>
    <d v="2016-05-17T00:00:00"/>
    <n v="0.76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s v="GERAÇÃO"/>
    <d v="2025-06-01T00:00:00"/>
    <x v="7"/>
    <m/>
    <x v="13"/>
    <m/>
    <m/>
  </r>
  <r>
    <s v="0241012"/>
    <s v="0241"/>
    <x v="107"/>
    <s v="012"/>
    <s v="Brasil \ SP \ Piratininga"/>
    <s v="Noroeste"/>
    <s v="CZ2"/>
    <n v="1"/>
    <s v="Implantação"/>
    <s v="104-Crescimento"/>
    <d v="2016-05-18T00:00:00"/>
    <n v="1.54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s v="GERAÇÃO"/>
    <d v="2025-06-01T00:00:00"/>
    <x v="7"/>
    <m/>
    <x v="13"/>
    <m/>
    <m/>
  </r>
  <r>
    <s v="0241023"/>
    <s v="0241"/>
    <x v="107"/>
    <s v="023"/>
    <s v="Brasil \ SP \ Piratininga"/>
    <s v="Noroeste"/>
    <s v="CZ2"/>
    <n v="1"/>
    <s v="Implantação"/>
    <s v="104-Crescimento"/>
    <d v="2016-05-16T00:00:00"/>
    <n v="0.49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s v="GERAÇÃO"/>
    <d v="2025-06-01T00:00:00"/>
    <x v="7"/>
    <m/>
    <x v="13"/>
    <m/>
    <m/>
  </r>
  <r>
    <s v="0245001"/>
    <s v="0245"/>
    <x v="108"/>
    <s v="001"/>
    <s v="Brasil \ SP \ Gália"/>
    <s v="Noroeste"/>
    <s v="CZ2"/>
    <n v="3"/>
    <s v="Reforma"/>
    <s v="102-Aguardando Plantio"/>
    <m/>
    <n v="10.32"/>
    <s v="Parceria rural (Turvinho)"/>
    <m/>
    <m/>
    <m/>
    <m/>
    <s v="Não Obrigatório"/>
    <s v="Não Obrigatório"/>
    <s v="Obrigatório"/>
    <m/>
    <m/>
    <d v="2024-11-01T00:00:00"/>
    <d v="2024-11-01T00:00:00"/>
    <d v="2024-11-01T00:00:00"/>
    <d v="2024-11-14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02"/>
    <s v="0245"/>
    <x v="108"/>
    <s v="002"/>
    <s v="Brasil \ SP \ Gália"/>
    <s v="Noroeste"/>
    <s v="CZ2"/>
    <n v="3"/>
    <s v="Reforma"/>
    <s v="102-Aguardando Plantio"/>
    <m/>
    <n v="11.34"/>
    <s v="Parceria rural (Turvinho)"/>
    <m/>
    <m/>
    <m/>
    <m/>
    <s v="Não Obrigatório"/>
    <s v="Não Obrigatório"/>
    <s v="Obrigatório"/>
    <m/>
    <m/>
    <d v="2024-11-01T00:00:00"/>
    <d v="2024-11-01T00:00:00"/>
    <d v="2024-11-01T00:00:00"/>
    <d v="2024-11-15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03"/>
    <s v="0245"/>
    <x v="108"/>
    <s v="003"/>
    <s v="Brasil \ SP \ Gália"/>
    <s v="Noroeste"/>
    <s v="CZ2"/>
    <n v="2"/>
    <s v="Reforma"/>
    <s v="102-Aguardando Plantio"/>
    <m/>
    <n v="15.33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14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05"/>
    <s v="0245"/>
    <x v="108"/>
    <s v="005"/>
    <s v="Brasil \ SP \ Gália"/>
    <s v="Noroeste"/>
    <s v="CZ2"/>
    <n v="3"/>
    <s v="Reforma"/>
    <s v="102-Aguardando Plantio"/>
    <m/>
    <n v="18.55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18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cto baldeio"/>
    <x v="2"/>
    <s v="GERAÇÃO"/>
    <d v="2025-03-01T00:00:00"/>
    <x v="1"/>
    <m/>
    <x v="4"/>
    <m/>
    <m/>
  </r>
  <r>
    <s v="0245006"/>
    <s v="0245"/>
    <x v="108"/>
    <s v="006"/>
    <s v="Brasil \ SP \ Gália"/>
    <s v="Noroeste"/>
    <s v="CZ2"/>
    <n v="3"/>
    <s v="Reforma"/>
    <s v="102-Aguardando Plantio"/>
    <m/>
    <n v="14.07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17T00:00:00"/>
    <d v="2024-10-23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3-01T00:00:00"/>
    <x v="1"/>
    <m/>
    <x v="4"/>
    <m/>
    <m/>
  </r>
  <r>
    <s v="0245007"/>
    <s v="0245"/>
    <x v="108"/>
    <s v="007"/>
    <s v="Brasil \ SP \ Gália"/>
    <s v="Noroeste"/>
    <s v="CZ2"/>
    <n v="3"/>
    <s v="Reforma"/>
    <s v="102-Aguardando Plantio"/>
    <m/>
    <n v="30.22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24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3-01T00:00:00"/>
    <x v="1"/>
    <m/>
    <x v="4"/>
    <m/>
    <m/>
  </r>
  <r>
    <s v="0245008"/>
    <s v="0245"/>
    <x v="108"/>
    <s v="008"/>
    <s v="Brasil \ SP \ Fernão"/>
    <s v="Noroeste"/>
    <s v="CZ2"/>
    <n v="3"/>
    <s v="Reforma"/>
    <s v="102-Aguardando Plantio"/>
    <m/>
    <n v="12.62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17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09"/>
    <s v="0245"/>
    <x v="108"/>
    <s v="009"/>
    <s v="Brasil \ SP \ Fernão"/>
    <s v="Noroeste"/>
    <s v="CZ2"/>
    <n v="3"/>
    <s v="Reforma"/>
    <s v="102-Aguardando Plantio"/>
    <m/>
    <n v="3.07"/>
    <s v="Parceria rural (Turvinho)"/>
    <m/>
    <m/>
    <m/>
    <m/>
    <s v="Não Obrigatório"/>
    <s v="Não Obrigatório"/>
    <s v="Obrigatório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m/>
    <x v="2"/>
    <s v="CARPELO"/>
    <d v="2025-04-01T00:00:00"/>
    <x v="2"/>
    <m/>
    <x v="10"/>
    <m/>
    <m/>
  </r>
  <r>
    <s v="0245010"/>
    <s v="0245"/>
    <x v="108"/>
    <s v="010"/>
    <s v="Brasil \ SP \ Fernão"/>
    <s v="Noroeste"/>
    <s v="CZ2"/>
    <n v="3"/>
    <s v="Reforma"/>
    <s v="102-Aguardando Plantio"/>
    <m/>
    <n v="9.14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3T00:00:00"/>
    <d v="2024-10-22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11"/>
    <s v="0245"/>
    <x v="108"/>
    <s v="011"/>
    <s v="Brasil \ SP \ Gália"/>
    <s v="Noroeste"/>
    <s v="CZ2"/>
    <n v="3"/>
    <s v="Reforma"/>
    <s v="102-Aguardando Plantio"/>
    <m/>
    <n v="14.35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18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12"/>
    <s v="0245"/>
    <x v="108"/>
    <s v="012"/>
    <s v="Brasil \ SP \ Gália"/>
    <s v="Noroeste"/>
    <s v="CZ2"/>
    <n v="3"/>
    <s v="Reforma"/>
    <s v="102-Aguardando Plantio"/>
    <m/>
    <n v="5.09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23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s v="CARPELO"/>
    <d v="2025-04-01T00:00:00"/>
    <x v="2"/>
    <m/>
    <x v="10"/>
    <m/>
    <m/>
  </r>
  <r>
    <s v="0245013"/>
    <s v="0245"/>
    <x v="108"/>
    <s v="013"/>
    <s v="Brasil \ SP \ Fernão"/>
    <s v="Noroeste"/>
    <s v="CZ2"/>
    <n v="3"/>
    <s v="Reforma"/>
    <s v="102-Aguardando Plantio"/>
    <m/>
    <n v="1.66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18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14"/>
    <s v="0245"/>
    <x v="108"/>
    <s v="014"/>
    <s v="Brasil \ SP \ Fernão"/>
    <s v="Noroeste"/>
    <s v="CZ2"/>
    <n v="3"/>
    <s v="Reforma"/>
    <s v="102-Aguardando Plantio"/>
    <m/>
    <n v="14.39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2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3-01T00:00:00"/>
    <x v="3"/>
    <m/>
    <x v="4"/>
    <m/>
    <m/>
  </r>
  <r>
    <s v="0245015"/>
    <s v="0245"/>
    <x v="108"/>
    <s v="015"/>
    <s v="Brasil \ SP \ Fernão"/>
    <s v="Noroeste"/>
    <s v="CZ2"/>
    <n v="3"/>
    <s v="Reforma"/>
    <s v="102-Aguardando Plantio"/>
    <m/>
    <n v="13.44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15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3-01T00:00:00"/>
    <x v="3"/>
    <m/>
    <x v="4"/>
    <m/>
    <m/>
  </r>
  <r>
    <s v="0245017"/>
    <s v="0245"/>
    <x v="108"/>
    <s v="017"/>
    <s v="Brasil \ SP \ Fernão"/>
    <s v="Noroeste"/>
    <s v="CZ2"/>
    <n v="3"/>
    <s v="Reforma"/>
    <s v="102-Aguardando Plantio"/>
    <m/>
    <n v="8.52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13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3-01T00:00:00"/>
    <x v="1"/>
    <m/>
    <x v="4"/>
    <m/>
    <m/>
  </r>
  <r>
    <s v="0245018"/>
    <s v="0245"/>
    <x v="108"/>
    <s v="018"/>
    <s v="Brasil \ SP \ Gália"/>
    <s v="Noroeste"/>
    <s v="CZ2"/>
    <n v="3"/>
    <s v="Reforma"/>
    <s v="102-Aguardando Plantio"/>
    <m/>
    <n v="8.2200000000000006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23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s v="CARPELO"/>
    <d v="2025-04-01T00:00:00"/>
    <x v="2"/>
    <m/>
    <x v="10"/>
    <m/>
    <m/>
  </r>
  <r>
    <s v="0245019"/>
    <s v="0245"/>
    <x v="108"/>
    <s v="019"/>
    <s v="Brasil \ SP \ Gália"/>
    <s v="Noroeste"/>
    <s v="CZ2"/>
    <n v="2"/>
    <s v="Reforma"/>
    <s v="102-Aguardando Plantio"/>
    <m/>
    <n v="1.76"/>
    <s v="Parceria rural (Turvinho)"/>
    <m/>
    <m/>
    <m/>
    <m/>
    <s v="Obrigatório"/>
    <s v="Obrigatório"/>
    <s v="Não Obrigatório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savannah/rebaixador"/>
    <x v="2"/>
    <s v="CARPELO"/>
    <d v="2025-04-01T00:00:00"/>
    <x v="2"/>
    <m/>
    <x v="10"/>
    <m/>
    <m/>
  </r>
  <r>
    <s v="0245020"/>
    <s v="0245"/>
    <x v="108"/>
    <s v="020"/>
    <s v="Brasil \ SP \ Gália"/>
    <s v="Noroeste"/>
    <s v="CZ2"/>
    <n v="2"/>
    <s v="Reforma"/>
    <s v="102-Aguardando Plantio"/>
    <m/>
    <n v="7.9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17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s v="CARPELO"/>
    <d v="2025-04-01T00:00:00"/>
    <x v="2"/>
    <m/>
    <x v="10"/>
    <m/>
    <m/>
  </r>
  <r>
    <s v="0245021"/>
    <s v="0245"/>
    <x v="108"/>
    <s v="021"/>
    <s v="Brasil \ SP \ Gália"/>
    <s v="Noroeste"/>
    <s v="CZ2"/>
    <n v="2"/>
    <s v="Reforma"/>
    <s v="102-Aguardando Plantio"/>
    <m/>
    <n v="4.4800000000000004"/>
    <s v="Parceria rural (Turvinho)"/>
    <m/>
    <m/>
    <m/>
    <m/>
    <s v="Obrigatório"/>
    <s v="Não Obrigatório"/>
    <s v="Não Obrigatório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savannah"/>
    <x v="2"/>
    <s v="CARPELO"/>
    <d v="2025-04-01T00:00:00"/>
    <x v="2"/>
    <m/>
    <x v="10"/>
    <m/>
    <m/>
  </r>
  <r>
    <s v="0245022"/>
    <s v="0245"/>
    <x v="108"/>
    <s v="022"/>
    <s v="Brasil \ SP \ Fernão"/>
    <s v="Noroeste"/>
    <s v="CZ2"/>
    <n v="3"/>
    <s v="Reforma"/>
    <s v="102-Aguardando Plantio"/>
    <m/>
    <n v="26.25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0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2-01T00:00:00"/>
    <x v="1"/>
    <m/>
    <x v="4"/>
    <m/>
    <m/>
  </r>
  <r>
    <s v="0245026"/>
    <s v="0245"/>
    <x v="108"/>
    <s v="026"/>
    <s v="Brasil \ SP \ Gália"/>
    <s v="Noroeste"/>
    <s v="CZ2"/>
    <n v="3"/>
    <s v="Reforma"/>
    <s v="102-Aguardando Plantio"/>
    <m/>
    <n v="0.22"/>
    <s v="Parceria rural (Turvinho)"/>
    <m/>
    <m/>
    <m/>
    <m/>
    <s v="Não Obrigatório"/>
    <s v="Não Obrigatório"/>
    <m/>
    <m/>
    <m/>
    <d v="2023-05-13T00:00:00"/>
    <m/>
    <m/>
    <d v="2023-05-13T00:00:00"/>
    <d v="2023-01-28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52"/>
    <s v="0245"/>
    <x v="108"/>
    <s v="052"/>
    <s v="Brasil \ SP \ Fernão"/>
    <s v="Noroeste"/>
    <s v="CZ2"/>
    <n v="3"/>
    <s v="Reforma"/>
    <s v="102-Aguardando Plantio"/>
    <m/>
    <n v="15.37"/>
    <s v="Parceria rural (Turvinho)"/>
    <m/>
    <m/>
    <m/>
    <m/>
    <s v="Não Obrigatório"/>
    <s v="Obrigatório"/>
    <s v="Não Obrigatório"/>
    <m/>
    <m/>
    <d v="2023-05-07T00:00:00"/>
    <m/>
    <m/>
    <d v="2023-05-07T00:00:00"/>
    <d v="2023-02-12T00:00:00"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GERAÇÃO"/>
    <d v="2025-02-01T00:00:00"/>
    <x v="3"/>
    <m/>
    <x v="4"/>
    <m/>
    <m/>
  </r>
  <r>
    <s v="0245058"/>
    <s v="0245"/>
    <x v="108"/>
    <s v="058"/>
    <s v="Brasil \ SP \ Gália"/>
    <s v="Noroeste"/>
    <s v="CZ2"/>
    <n v="2"/>
    <s v="Reforma"/>
    <s v="102-Aguardando Plantio"/>
    <m/>
    <n v="0.06"/>
    <s v="Parceria rural (Turvinho)"/>
    <m/>
    <m/>
    <m/>
    <m/>
    <s v="Não Obrigatório"/>
    <s v="Obrigatório"/>
    <s v="Não Obrigatório"/>
    <m/>
    <m/>
    <d v="2018-06-10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CARPELO"/>
    <d v="2025-04-01T00:00:00"/>
    <x v="2"/>
    <m/>
    <x v="10"/>
    <m/>
    <m/>
  </r>
  <r>
    <s v="0245059"/>
    <s v="0245"/>
    <x v="108"/>
    <s v="059"/>
    <s v="Brasil \ SP \ Fernão"/>
    <s v="Noroeste"/>
    <s v="CZ2"/>
    <n v="3"/>
    <s v="Reforma"/>
    <s v="102-Aguardando Plantio"/>
    <m/>
    <n v="15.86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3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2-01T00:00:00"/>
    <x v="3"/>
    <m/>
    <x v="4"/>
    <m/>
    <m/>
  </r>
  <r>
    <s v="0245060"/>
    <s v="0245"/>
    <x v="108"/>
    <s v="060"/>
    <s v="Brasil \ SP \ Fernão"/>
    <s v="Noroeste"/>
    <s v="CZ2"/>
    <n v="3"/>
    <s v="Reforma"/>
    <s v="102-Aguardando Plantio"/>
    <m/>
    <n v="9.42"/>
    <s v="Parceria rural (Turvinho)"/>
    <m/>
    <m/>
    <m/>
    <m/>
    <s v="Não Obrigatório"/>
    <s v="Não Obrigatório"/>
    <s v="Obrigatório"/>
    <m/>
    <m/>
    <d v="2024-11-01T00:00:00"/>
    <d v="2024-11-01T00:00:00"/>
    <d v="2024-10-01T00:00:00"/>
    <d v="2024-11-22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2-01T00:00:00"/>
    <x v="3"/>
    <m/>
    <x v="4"/>
    <m/>
    <m/>
  </r>
  <r>
    <s v="0245061"/>
    <s v="0245"/>
    <x v="108"/>
    <s v="061"/>
    <s v="Brasil \ SP \ Fernão"/>
    <s v="Noroeste"/>
    <s v="CZ2"/>
    <n v="3"/>
    <s v="Reforma"/>
    <s v="102-Aguardando Plantio"/>
    <m/>
    <n v="5.45"/>
    <s v="Parceria rural (Turvinho)"/>
    <m/>
    <m/>
    <m/>
    <m/>
    <s v="Não Obrigatório"/>
    <s v="Não Obrigatório"/>
    <s v="Obrigatório"/>
    <m/>
    <m/>
    <d v="2024-11-01T00:00:00"/>
    <d v="2024-11-01T00:00:00"/>
    <d v="2024-11-01T00:00:00"/>
    <d v="2024-11-20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GERAÇÃO"/>
    <d v="2025-02-01T00:00:00"/>
    <x v="1"/>
    <m/>
    <x v="4"/>
    <m/>
    <m/>
  </r>
  <r>
    <s v="0245062"/>
    <s v="0245"/>
    <x v="108"/>
    <s v="062"/>
    <s v="Brasil \ SP \ Fernão"/>
    <s v="Noroeste"/>
    <s v="CZ2"/>
    <n v="3"/>
    <s v="Reforma"/>
    <s v="102-Aguardando Plantio"/>
    <m/>
    <n v="1.46"/>
    <s v="Parceria rural (Turvinho)"/>
    <m/>
    <m/>
    <m/>
    <m/>
    <s v="Não Obrigatório"/>
    <s v="Não Obrigatório"/>
    <s v="Obrigatório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m/>
    <x v="2"/>
    <s v="GERAÇÃO"/>
    <d v="2025-02-01T00:00:00"/>
    <x v="3"/>
    <m/>
    <x v="4"/>
    <m/>
    <m/>
  </r>
  <r>
    <s v="0245063"/>
    <s v="0245"/>
    <x v="108"/>
    <s v="063"/>
    <s v="Brasil \ SP \ Gália"/>
    <s v="Noroeste"/>
    <s v="CZ2"/>
    <n v="2"/>
    <s v="Reforma"/>
    <s v="102-Aguardando Plantio"/>
    <m/>
    <n v="0.23"/>
    <s v="Parceria rural (Turvinho)"/>
    <m/>
    <m/>
    <m/>
    <m/>
    <s v="Não Obrigatório"/>
    <s v="Obrigatório"/>
    <s v="Não Obrigatório"/>
    <m/>
    <m/>
    <d v="2018-06-10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CARPELO"/>
    <d v="2025-04-01T00:00:00"/>
    <x v="2"/>
    <m/>
    <x v="10"/>
    <m/>
    <m/>
  </r>
  <r>
    <s v="0245069"/>
    <s v="0245"/>
    <x v="108"/>
    <s v="069"/>
    <s v="Brasil \ SP \ Fernão"/>
    <s v="Noroeste"/>
    <s v="CZ2"/>
    <n v="4"/>
    <s v="Reforma"/>
    <s v="102-Aguardando Plantio"/>
    <m/>
    <n v="63.17"/>
    <s v="Parceria rural (Turvinho)"/>
    <m/>
    <m/>
    <m/>
    <m/>
    <s v="Não Obrigatório"/>
    <s v="Não Obrigatório"/>
    <s v="Obrigatório"/>
    <s v="NÃO"/>
    <m/>
    <d v="2018-06-10T00:00:00"/>
    <m/>
    <d v="2024-10-01T00:00:00"/>
    <d v="2024-11-19T00:00:00"/>
    <d v="2024-10-21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s v="CARPELO"/>
    <d v="2025-04-01T00:00:00"/>
    <x v="2"/>
    <m/>
    <x v="10"/>
    <m/>
    <m/>
  </r>
  <r>
    <s v="0245074"/>
    <s v="0245"/>
    <x v="108"/>
    <s v="074"/>
    <s v="Brasil \ SP \ Gália"/>
    <s v="Noroeste"/>
    <s v="CZ2"/>
    <n v="3"/>
    <s v="Reforma"/>
    <s v="102-Aguardando Plantio"/>
    <m/>
    <n v="0.83"/>
    <s v="Parceria rural (Turvinho)"/>
    <m/>
    <m/>
    <m/>
    <m/>
    <s v="Não Obrigatório"/>
    <s v="Obrigatório"/>
    <s v="Não Obrigatório"/>
    <m/>
    <m/>
    <d v="2023-05-14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CARPELO"/>
    <d v="2025-04-01T00:00:00"/>
    <x v="2"/>
    <m/>
    <x v="10"/>
    <m/>
    <m/>
  </r>
  <r>
    <s v="0245075"/>
    <s v="0245"/>
    <x v="108"/>
    <s v="075"/>
    <s v="Brasil \ SP \ Gália"/>
    <s v="Noroeste"/>
    <s v="CZ2"/>
    <n v="3"/>
    <s v="Reforma"/>
    <s v="102-Aguardando Plantio"/>
    <m/>
    <n v="2.97"/>
    <s v="Parceria rural (Turvinho)"/>
    <m/>
    <m/>
    <m/>
    <m/>
    <s v="Não Obrigatório"/>
    <s v="Obrigatório"/>
    <s v="Não Obrigatório"/>
    <m/>
    <m/>
    <d v="2023-05-13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CARPELO"/>
    <d v="2025-04-01T00:00:00"/>
    <x v="2"/>
    <m/>
    <x v="10"/>
    <m/>
    <m/>
  </r>
  <r>
    <s v="0245089"/>
    <s v="0245"/>
    <x v="108"/>
    <s v="089"/>
    <s v="Brasil \ SP \ Fernão"/>
    <s v="Noroeste"/>
    <s v="CZ2"/>
    <n v="2"/>
    <s v="Reforma"/>
    <s v="102-Aguardando Plantio"/>
    <m/>
    <n v="0.13"/>
    <s v="Parceria rural (Turvinho)"/>
    <m/>
    <m/>
    <m/>
    <m/>
    <s v="Não Obrigatório"/>
    <s v="Obrigatório"/>
    <s v="Não Obrigatório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s v="CARPELO"/>
    <d v="2025-04-01T00:00:00"/>
    <x v="2"/>
    <m/>
    <x v="10"/>
    <m/>
    <m/>
  </r>
  <r>
    <s v="0247001"/>
    <s v="0247"/>
    <x v="109"/>
    <s v="001"/>
    <s v="Brasil \ SP \ Pirajuí"/>
    <s v="Norte"/>
    <s v="CZ3"/>
    <n v="2"/>
    <s v="Reforma"/>
    <s v="102-Aguardando Plantio"/>
    <m/>
    <n v="43.65"/>
    <s v="Parceria rural"/>
    <m/>
    <m/>
    <m/>
    <m/>
    <m/>
    <m/>
    <m/>
    <m/>
    <m/>
    <d v="2024-05-06T10:42:21"/>
    <m/>
    <d v="2024-03-01T00:00:00"/>
    <d v="2024-05-05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s v="GERS"/>
    <d v="2025-06-01T00:00:00"/>
    <x v="0"/>
    <m/>
    <x v="9"/>
    <m/>
    <m/>
  </r>
  <r>
    <s v="0247002"/>
    <s v="0247"/>
    <x v="109"/>
    <s v="002"/>
    <s v="Brasil \ SP \ Pirajuí"/>
    <s v="Norte"/>
    <s v="CZ3"/>
    <n v="2"/>
    <s v="Reforma"/>
    <s v="102-Aguardando Plantio"/>
    <m/>
    <n v="81.69"/>
    <s v="Parceria rural"/>
    <m/>
    <m/>
    <m/>
    <m/>
    <m/>
    <m/>
    <m/>
    <m/>
    <m/>
    <d v="2024-05-09T12:31:31"/>
    <m/>
    <d v="2024-03-01T00:00:00"/>
    <d v="2024-05-09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s v="GERS"/>
    <d v="2025-06-01T00:00:00"/>
    <x v="0"/>
    <m/>
    <x v="9"/>
    <m/>
    <m/>
  </r>
  <r>
    <s v="0247008"/>
    <s v="0247"/>
    <x v="109"/>
    <s v="008"/>
    <s v="Brasil \ SP \ Pirajuí"/>
    <s v="Norte"/>
    <s v="CZ3"/>
    <n v="2"/>
    <s v="Reforma"/>
    <s v="102-Aguardando Plantio"/>
    <m/>
    <n v="19.07"/>
    <s v="Parceria rural"/>
    <m/>
    <m/>
    <m/>
    <m/>
    <m/>
    <m/>
    <m/>
    <m/>
    <m/>
    <d v="2024-05-06T10:42:29"/>
    <m/>
    <d v="2024-03-01T00:00:00"/>
    <d v="2024-05-05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s v="GERS"/>
    <d v="2025-06-01T00:00:00"/>
    <x v="0"/>
    <m/>
    <x v="9"/>
    <m/>
    <m/>
  </r>
  <r>
    <s v="0247013"/>
    <s v="0247"/>
    <x v="109"/>
    <s v="013"/>
    <s v="Brasil \ SP \ Pirajuí"/>
    <s v="Norte"/>
    <s v="CZ3"/>
    <n v="2"/>
    <s v="Reforma"/>
    <s v="102-Aguardando Plantio"/>
    <m/>
    <n v="32.71"/>
    <s v="Parceria rural"/>
    <m/>
    <m/>
    <m/>
    <m/>
    <m/>
    <m/>
    <m/>
    <m/>
    <m/>
    <d v="2024-05-09T23:15:06"/>
    <m/>
    <d v="2024-02-01T00:00:00"/>
    <d v="2024-05-09T00:00:00"/>
    <d v="2024-02-22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s v="GERS"/>
    <d v="2025-06-01T00:00:00"/>
    <x v="0"/>
    <m/>
    <x v="9"/>
    <m/>
    <m/>
  </r>
  <r>
    <s v="0247015"/>
    <s v="0247"/>
    <x v="109"/>
    <s v="015"/>
    <s v="Brasil \ SP \ Pirajuí"/>
    <s v="Norte"/>
    <s v="CZ3"/>
    <n v="2"/>
    <s v="Reforma"/>
    <s v="102-Aguardando Plantio"/>
    <m/>
    <n v="37.26"/>
    <s v="Parceria rural"/>
    <m/>
    <m/>
    <m/>
    <m/>
    <m/>
    <m/>
    <m/>
    <m/>
    <m/>
    <d v="2024-05-08T15:25:35"/>
    <m/>
    <d v="2024-02-01T00:00:00"/>
    <d v="2024-05-08T00:00:00"/>
    <d v="2024-02-28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s v="GERS"/>
    <d v="2025-06-01T00:00:00"/>
    <x v="0"/>
    <m/>
    <x v="9"/>
    <m/>
    <m/>
  </r>
  <r>
    <s v="0248007"/>
    <s v="0248"/>
    <x v="110"/>
    <s v="007"/>
    <s v="Brasil \ SP \ Pirajuí"/>
    <s v="Norte"/>
    <s v="CZ3"/>
    <n v="1"/>
    <s v="Implantação"/>
    <s v="104-Crescimento"/>
    <d v="2018-07-26T00:00:00"/>
    <n v="4.5999999999999996"/>
    <s v="Parceria rural"/>
    <m/>
    <m/>
    <m/>
    <m/>
    <m/>
    <m/>
    <m/>
    <m/>
    <m/>
    <d v="2018-07-31T00:00:00"/>
    <m/>
    <d v="2025-07-01T00:00:00"/>
    <m/>
    <m/>
    <s v="Norte"/>
    <s v="Norte"/>
    <s v="EMFLORA"/>
    <s v="CARPELO"/>
    <s v="GERS"/>
    <s v="INOVESA"/>
    <n v="8.3607080000000007"/>
    <n v="38.174686000000001"/>
    <n v="45.626773"/>
    <n v="51.990203999999999"/>
    <s v="pac"/>
    <x v="1"/>
    <s v="GN"/>
    <m/>
    <x v="0"/>
    <m/>
    <x v="8"/>
    <m/>
    <m/>
  </r>
  <r>
    <s v="0248008"/>
    <s v="0248"/>
    <x v="110"/>
    <s v="008"/>
    <s v="Brasil \ SP \ Pirajuí"/>
    <s v="Norte"/>
    <s v="CZ3"/>
    <n v="1"/>
    <s v="Implantação"/>
    <s v="104-Crescimento"/>
    <d v="2018-07-31T00:00:00"/>
    <n v="1.38"/>
    <s v="Parceria rural"/>
    <m/>
    <m/>
    <m/>
    <m/>
    <m/>
    <m/>
    <m/>
    <m/>
    <m/>
    <d v="2018-07-31T00:00:00"/>
    <m/>
    <d v="2025-07-01T00:00:00"/>
    <m/>
    <m/>
    <s v="Norte"/>
    <s v="Norte"/>
    <s v="EMFLORA"/>
    <s v="CARPELO"/>
    <s v="GERS"/>
    <s v="INOVESA"/>
    <n v="8.3607080000000007"/>
    <n v="38.174686000000001"/>
    <n v="45.626773"/>
    <n v="51.990203999999999"/>
    <s v="pac"/>
    <x v="1"/>
    <s v="GN"/>
    <m/>
    <x v="0"/>
    <m/>
    <x v="8"/>
    <m/>
    <m/>
  </r>
  <r>
    <s v="0250001"/>
    <s v="0250"/>
    <x v="111"/>
    <s v="001"/>
    <s v="Brasil \ SP \ Bauru"/>
    <s v="Norte"/>
    <s v="CZ2"/>
    <n v="2"/>
    <s v="Reforma"/>
    <s v="102-Aguardando Plantio"/>
    <m/>
    <n v="9.27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2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s v="BRACELL 01"/>
    <d v="2025-03-01T00:00:00"/>
    <x v="3"/>
    <m/>
    <x v="2"/>
    <m/>
    <m/>
  </r>
  <r>
    <s v="0250002"/>
    <s v="0250"/>
    <x v="111"/>
    <s v="002"/>
    <s v="Brasil \ SP \ Bauru"/>
    <s v="Norte"/>
    <s v="CZ2"/>
    <n v="2"/>
    <s v="Reforma"/>
    <s v="102-Aguardando Plantio"/>
    <m/>
    <n v="4.4000000000000004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2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s v="BRACELL 01"/>
    <d v="2025-03-01T00:00:00"/>
    <x v="3"/>
    <m/>
    <x v="2"/>
    <m/>
    <m/>
  </r>
  <r>
    <s v="0250004"/>
    <s v="0250"/>
    <x v="111"/>
    <s v="004"/>
    <s v="Brasil \ SP \ Bauru"/>
    <s v="Norte"/>
    <s v="CZ2"/>
    <n v="2"/>
    <s v="Reforma"/>
    <s v="102-Aguardando Plantio"/>
    <m/>
    <n v="15.03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3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s v="BRACELL 01"/>
    <d v="2025-03-01T00:00:00"/>
    <x v="3"/>
    <m/>
    <x v="2"/>
    <m/>
    <m/>
  </r>
  <r>
    <s v="0250005"/>
    <s v="0250"/>
    <x v="111"/>
    <s v="005"/>
    <s v="Brasil \ SP \ Bauru"/>
    <s v="Norte"/>
    <s v="CZ2"/>
    <n v="2"/>
    <s v="Reforma"/>
    <s v="102-Aguardando Plantio"/>
    <m/>
    <n v="11.34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5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s v="BRACELL 01"/>
    <d v="2025-03-01T00:00:00"/>
    <x v="3"/>
    <m/>
    <x v="2"/>
    <m/>
    <m/>
  </r>
  <r>
    <s v="0250006"/>
    <s v="0250"/>
    <x v="111"/>
    <s v="006"/>
    <s v="Brasil \ SP \ Bauru"/>
    <s v="Norte"/>
    <s v="CZ2"/>
    <n v="2"/>
    <s v="Reforma"/>
    <s v="102-Aguardando Plantio"/>
    <m/>
    <n v="11.3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3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s v="BRACELL 01"/>
    <d v="2025-03-01T00:00:00"/>
    <x v="3"/>
    <m/>
    <x v="2"/>
    <m/>
    <m/>
  </r>
  <r>
    <s v="0250008"/>
    <s v="0250"/>
    <x v="111"/>
    <s v="008"/>
    <s v="Brasil \ SP \ Bauru"/>
    <s v="Norte"/>
    <s v="CZ2"/>
    <n v="2"/>
    <s v="Reforma"/>
    <s v="102-Aguardando Plantio"/>
    <m/>
    <n v="7.89"/>
    <s v="Parceria rural"/>
    <s v="coppice"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5T00:00:00"/>
    <s v="Norte"/>
    <s v="coppice"/>
    <s v="GERAÇÃO"/>
    <s v="JFI DUARTINA"/>
    <s v="BRACELL"/>
    <s v="CARPELO"/>
    <n v="31.432462000000001"/>
    <n v="33.192331000000003"/>
    <n v="35.023912000000003"/>
    <n v="59.401139000000001"/>
    <s v="Liberação de áreas"/>
    <x v="1"/>
    <m/>
    <m/>
    <x v="4"/>
    <m/>
    <x v="1"/>
    <m/>
    <m/>
  </r>
  <r>
    <s v="0256004"/>
    <s v="0256"/>
    <x v="112"/>
    <s v="004"/>
    <s v="Brasil \ SP \ Paulistânia"/>
    <s v="Centro"/>
    <s v="CZ1"/>
    <n v="3"/>
    <s v="Reforma"/>
    <s v="104-Crescimento"/>
    <d v="2020-12-09T00:00:00"/>
    <n v="1.65"/>
    <s v="Parceria rural"/>
    <m/>
    <m/>
    <m/>
    <m/>
    <m/>
    <m/>
    <m/>
    <m/>
    <m/>
    <d v="2025-11-01T00:00:00"/>
    <d v="2025-11-01T00:00:00"/>
    <m/>
    <m/>
    <m/>
    <s v="Centro"/>
    <s v="Centro"/>
    <s v="GERAÇÃO"/>
    <s v="JFI DUARTINA"/>
    <s v="BRACELL"/>
    <s v="CARPELO"/>
    <n v="25.488759999999999"/>
    <n v="28.706458000000001"/>
    <n v="35.811439999999997"/>
    <n v="75.18289"/>
    <s v="pas"/>
    <x v="0"/>
    <s v="SOLLUM"/>
    <m/>
    <x v="0"/>
    <m/>
    <x v="0"/>
    <m/>
    <m/>
  </r>
  <r>
    <s v="0260055"/>
    <s v="0260"/>
    <x v="113"/>
    <s v="055"/>
    <s v="Brasil \ SP \ Agudos"/>
    <s v="Centro"/>
    <s v="CZ1"/>
    <n v="2"/>
    <s v="Reforma"/>
    <s v="102-Aguardando Plantio"/>
    <m/>
    <n v="0.26"/>
    <s v="Parceria rural"/>
    <m/>
    <m/>
    <m/>
    <m/>
    <m/>
    <m/>
    <m/>
    <m/>
    <m/>
    <d v="2021-09-08T00:00:00"/>
    <m/>
    <m/>
    <m/>
    <m/>
    <s v="Centro"/>
    <s v="Centro"/>
    <s v="GERAÇÃO"/>
    <s v="JFI DUARTINA"/>
    <s v="BRACELL"/>
    <s v="SOLLUM"/>
    <n v="48.244152999999997"/>
    <n v="51.461851000000003"/>
    <n v="56.538072"/>
    <n v="73.232708000000002"/>
    <s v="Liberação de áreas"/>
    <x v="0"/>
    <s v="SOLLUM"/>
    <d v="2025-12-01T00:00:00"/>
    <x v="0"/>
    <m/>
    <x v="0"/>
    <m/>
    <m/>
  </r>
  <r>
    <s v="0262025"/>
    <s v="0262"/>
    <x v="114"/>
    <s v="025"/>
    <s v="Brasil \ SP \ Agudos"/>
    <s v="Centro"/>
    <s v="CZ1"/>
    <n v="2"/>
    <s v="Reforma"/>
    <s v="102-Aguardando Plantio"/>
    <m/>
    <n v="1.85"/>
    <s v="Parceria rural (Turvinho)"/>
    <m/>
    <m/>
    <m/>
    <m/>
    <m/>
    <m/>
    <m/>
    <m/>
    <m/>
    <m/>
    <m/>
    <m/>
    <m/>
    <m/>
    <s v="Centro"/>
    <s v="Centro"/>
    <s v="SOLLUM"/>
    <s v="GERAÇÃO"/>
    <s v="JFI DUARTINA"/>
    <s v="BRACELL"/>
    <n v="55.991002999999999"/>
    <n v="60.795271"/>
    <n v="64.012968999999998"/>
    <n v="69.089190000000002"/>
    <m/>
    <x v="0"/>
    <m/>
    <m/>
    <x v="0"/>
    <m/>
    <x v="1"/>
    <m/>
    <m/>
  </r>
  <r>
    <s v="0264001"/>
    <s v="0264"/>
    <x v="115"/>
    <s v="001"/>
    <s v="Brasil \ SP \ Pirajuí"/>
    <s v="Norte"/>
    <s v="CZ3"/>
    <n v="2"/>
    <s v="Reforma"/>
    <s v="102-Aguardando Plantio"/>
    <m/>
    <n v="17.989999999999998"/>
    <s v="Parceria rural"/>
    <m/>
    <m/>
    <m/>
    <m/>
    <s v="Não Obrigatório"/>
    <s v="Obrigatório"/>
    <s v="Obrigatório"/>
    <m/>
    <m/>
    <d v="2024-07-28T00:00:00"/>
    <m/>
    <d v="2024-06-01T00:00:00"/>
    <d v="2024-07-28T00:00:00"/>
    <d v="2024-07-06T00:00:00"/>
    <s v="Norte"/>
    <s v="Norte"/>
    <s v="EMFLORA"/>
    <s v="CARPELO"/>
    <s v="GERS"/>
    <s v="INOVESA"/>
    <n v="16.746758"/>
    <n v="36.704296999999997"/>
    <n v="54.829281999999999"/>
    <n v="61.600779000000003"/>
    <s v="rebaixamento"/>
    <x v="1"/>
    <s v="GN"/>
    <d v="2025-02-01T00:00:00"/>
    <x v="1"/>
    <m/>
    <x v="8"/>
    <m/>
    <m/>
  </r>
  <r>
    <s v="0264004"/>
    <s v="0264"/>
    <x v="115"/>
    <s v="004"/>
    <s v="Brasil \ SP \ Pirajuí"/>
    <s v="Norte"/>
    <s v="CZ3"/>
    <n v="2"/>
    <s v="Reforma"/>
    <s v="102-Aguardando Plantio"/>
    <m/>
    <n v="9.49"/>
    <s v="Parceria rural"/>
    <m/>
    <m/>
    <m/>
    <m/>
    <s v="Não Obrigatório"/>
    <s v="Não Obrigatório"/>
    <s v="Obrigatório"/>
    <m/>
    <m/>
    <d v="2024-07-28T00:00:00"/>
    <m/>
    <d v="2024-06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05"/>
    <s v="0264"/>
    <x v="115"/>
    <s v="005"/>
    <s v="Brasil \ SP \ Pirajuí"/>
    <s v="Norte"/>
    <s v="CZ3"/>
    <n v="2"/>
    <s v="Reforma"/>
    <s v="102-Aguardando Plantio"/>
    <m/>
    <n v="6.89"/>
    <s v="Parceria rural"/>
    <m/>
    <m/>
    <m/>
    <m/>
    <s v="Não Obrigatório"/>
    <s v="Não Obrigatório"/>
    <s v="Obrigatório"/>
    <m/>
    <m/>
    <d v="2024-07-28T00:00:00"/>
    <m/>
    <d v="2024-07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06"/>
    <s v="0264"/>
    <x v="115"/>
    <s v="006"/>
    <s v="Brasil \ SP \ Pirajuí"/>
    <s v="Norte"/>
    <s v="CZ3"/>
    <n v="2"/>
    <s v="Reforma"/>
    <s v="102-Aguardando Plantio"/>
    <m/>
    <n v="19.07"/>
    <s v="Parceria rural"/>
    <m/>
    <m/>
    <m/>
    <m/>
    <s v="Não Obrigatório"/>
    <s v="Não Obrigatório"/>
    <s v="Obrigatório"/>
    <m/>
    <m/>
    <d v="2024-07-28T00:00:00"/>
    <m/>
    <d v="2024-06-01T00:00:00"/>
    <d v="2024-07-28T00:00:00"/>
    <d v="2024-07-08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08"/>
    <s v="0264"/>
    <x v="115"/>
    <s v="008"/>
    <s v="Brasil \ SP \ Pirajuí"/>
    <s v="Norte"/>
    <s v="CZ3"/>
    <n v="2"/>
    <s v="Reforma"/>
    <s v="102-Aguardando Plantio"/>
    <m/>
    <n v="5.96"/>
    <s v="Parceria rural"/>
    <m/>
    <m/>
    <m/>
    <m/>
    <s v="Não Obrigatório"/>
    <s v="Não Obrigatório"/>
    <s v="Obrigatório"/>
    <m/>
    <m/>
    <d v="2024-07-28T00:00:00"/>
    <m/>
    <d v="2024-07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09"/>
    <s v="0264"/>
    <x v="115"/>
    <s v="009"/>
    <s v="Brasil \ SP \ Pirajuí"/>
    <s v="Norte"/>
    <s v="CZ3"/>
    <n v="2"/>
    <s v="Reforma"/>
    <s v="102-Aguardando Plantio"/>
    <m/>
    <n v="14.51"/>
    <s v="Parceria rural"/>
    <m/>
    <m/>
    <m/>
    <m/>
    <s v="Não Obrigatório"/>
    <s v="Não Obrigatório"/>
    <s v="Obrigatório"/>
    <m/>
    <m/>
    <d v="2024-07-27T00:00:00"/>
    <m/>
    <d v="2024-07-01T00:00:00"/>
    <d v="2024-07-27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10"/>
    <s v="0264"/>
    <x v="115"/>
    <s v="010"/>
    <s v="Brasil \ SP \ Pirajuí"/>
    <s v="Norte"/>
    <s v="CZ3"/>
    <n v="2"/>
    <s v="Reforma"/>
    <s v="102-Aguardando Plantio"/>
    <m/>
    <n v="4.74"/>
    <s v="Parceria rural"/>
    <m/>
    <m/>
    <m/>
    <m/>
    <s v="Não Obrigatório"/>
    <s v="Não Obrigatório"/>
    <s v="Não Obrigatório"/>
    <m/>
    <m/>
    <d v="2024-07-27T00:00:00"/>
    <m/>
    <d v="2024-07-01T00:00:00"/>
    <d v="2024-07-27T00:00:00"/>
    <d v="2024-07-05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18"/>
    <s v="0264"/>
    <x v="115"/>
    <s v="018"/>
    <s v="Brasil \ SP \ Pirajuí"/>
    <s v="Norte"/>
    <s v="CZ3"/>
    <n v="2"/>
    <s v="Reforma"/>
    <s v="102-Aguardando Plantio"/>
    <m/>
    <n v="23.32"/>
    <s v="Parceria rural"/>
    <m/>
    <m/>
    <m/>
    <m/>
    <s v="Não Obrigatório"/>
    <s v="Não Obrigatório"/>
    <s v="Obrigatório"/>
    <m/>
    <m/>
    <d v="2024-07-24T00:00:00"/>
    <m/>
    <d v="2024-06-01T00:00:00"/>
    <d v="2024-07-24T00:00:00"/>
    <d v="2024-06-26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19"/>
    <s v="0264"/>
    <x v="115"/>
    <s v="019"/>
    <s v="Brasil \ SP \ Pirajuí"/>
    <s v="Norte"/>
    <s v="CZ3"/>
    <n v="2"/>
    <s v="Reforma"/>
    <s v="102-Aguardando Plantio"/>
    <m/>
    <n v="10.58"/>
    <s v="Parceria rural"/>
    <m/>
    <m/>
    <m/>
    <m/>
    <s v="Não Obrigatório"/>
    <s v="Não Obrigatório"/>
    <s v="Obrigatório"/>
    <m/>
    <m/>
    <d v="2024-07-24T00:00:00"/>
    <m/>
    <d v="2024-06-01T00:00:00"/>
    <d v="2024-07-24T00:00:00"/>
    <d v="2024-06-2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1"/>
    <s v="0264"/>
    <x v="115"/>
    <s v="021"/>
    <s v="Brasil \ SP \ Pirajuí"/>
    <s v="Norte"/>
    <s v="CZ3"/>
    <n v="2"/>
    <s v="Reforma"/>
    <s v="102-Aguardando Plantio"/>
    <m/>
    <n v="8.17"/>
    <s v="Parceria rural"/>
    <m/>
    <m/>
    <m/>
    <m/>
    <s v="Não Obrigatório"/>
    <s v="Não Obrigatório"/>
    <s v="Obrigatório"/>
    <m/>
    <m/>
    <d v="2024-07-26T00:00:00"/>
    <m/>
    <d v="2024-07-01T00:00:00"/>
    <d v="2024-07-26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2"/>
    <s v="0264"/>
    <x v="115"/>
    <s v="022"/>
    <s v="Brasil \ SP \ Pirajuí"/>
    <s v="Norte"/>
    <s v="CZ3"/>
    <n v="2"/>
    <s v="Reforma"/>
    <s v="102-Aguardando Plantio"/>
    <m/>
    <n v="17.329999999999998"/>
    <s v="Parceria rural"/>
    <m/>
    <m/>
    <m/>
    <m/>
    <s v="Não Obrigatório"/>
    <s v="Não Obrigatório"/>
    <s v="Não Obrigatório"/>
    <m/>
    <m/>
    <d v="2024-07-27T00:00:00"/>
    <m/>
    <d v="2024-07-01T00:00:00"/>
    <d v="2024-07-27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4"/>
    <s v="0264"/>
    <x v="115"/>
    <s v="024"/>
    <s v="Brasil \ SP \ Pirajuí"/>
    <s v="Norte"/>
    <s v="CZ3"/>
    <n v="2"/>
    <s v="Reforma"/>
    <s v="102-Aguardando Plantio"/>
    <m/>
    <n v="8.7200000000000006"/>
    <s v="Parceria rural"/>
    <m/>
    <m/>
    <m/>
    <m/>
    <s v="Não Obrigatório"/>
    <s v="Não Obrigatório"/>
    <s v="Não Obrigatório"/>
    <m/>
    <m/>
    <d v="2024-07-28T00:00:00"/>
    <m/>
    <d v="2024-07-01T00:00:00"/>
    <d v="2024-07-28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6"/>
    <s v="0264"/>
    <x v="115"/>
    <s v="026"/>
    <s v="Brasil \ SP \ Pirajuí"/>
    <s v="Norte"/>
    <s v="CZ3"/>
    <n v="2"/>
    <s v="Reforma"/>
    <s v="102-Aguardando Plantio"/>
    <m/>
    <n v="2.48"/>
    <s v="Parceria rural"/>
    <m/>
    <m/>
    <m/>
    <m/>
    <s v="Não Obrigatório"/>
    <s v="Não Obrigatório"/>
    <s v="Não Obrigatório"/>
    <m/>
    <m/>
    <d v="2024-07-27T00:00:00"/>
    <m/>
    <d v="2024-07-01T00:00:00"/>
    <d v="2024-07-27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7"/>
    <s v="0264"/>
    <x v="115"/>
    <s v="027"/>
    <s v="Brasil \ SP \ Pirajuí"/>
    <s v="Norte"/>
    <s v="CZ3"/>
    <n v="2"/>
    <s v="Reforma"/>
    <s v="102-Aguardando Plantio"/>
    <m/>
    <n v="16.27"/>
    <s v="Parceria rural"/>
    <m/>
    <m/>
    <m/>
    <m/>
    <s v="Não Obrigatório"/>
    <s v="Não Obrigatório"/>
    <s v="Não Obrigatório"/>
    <m/>
    <m/>
    <d v="2024-07-26T00:00:00"/>
    <m/>
    <d v="2024-07-01T00:00:00"/>
    <d v="2024-07-26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8"/>
    <s v="0264"/>
    <x v="115"/>
    <s v="028"/>
    <s v="Brasil \ SP \ Pirajuí"/>
    <s v="Norte"/>
    <s v="CZ3"/>
    <n v="2"/>
    <s v="Reforma"/>
    <s v="102-Aguardando Plantio"/>
    <m/>
    <n v="8.59"/>
    <s v="Parceria rural"/>
    <m/>
    <m/>
    <m/>
    <m/>
    <s v="Não Obrigatório"/>
    <s v="Não Obrigatório"/>
    <s v="Não Obrigatório"/>
    <m/>
    <m/>
    <d v="2024-07-26T00:00:00"/>
    <m/>
    <d v="2024-07-01T00:00:00"/>
    <d v="2024-07-26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29"/>
    <s v="0264"/>
    <x v="115"/>
    <s v="029"/>
    <s v="Brasil \ SP \ Pirajuí"/>
    <s v="Norte"/>
    <s v="CZ3"/>
    <n v="2"/>
    <s v="Reforma"/>
    <s v="102-Aguardando Plantio"/>
    <m/>
    <n v="2.62"/>
    <s v="Parceria rural"/>
    <m/>
    <m/>
    <m/>
    <m/>
    <s v="Não Obrigatório"/>
    <s v="Não Obrigatório"/>
    <s v="Obrigatório"/>
    <m/>
    <m/>
    <d v="2024-07-28T00:00:00"/>
    <m/>
    <d v="2024-07-01T00:00:00"/>
    <d v="2024-07-28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30"/>
    <s v="0264"/>
    <x v="115"/>
    <s v="030"/>
    <s v="Brasil \ SP \ Pirajuí"/>
    <s v="Norte"/>
    <s v="CZ3"/>
    <n v="2"/>
    <s v="Reforma"/>
    <s v="102-Aguardando Plantio"/>
    <m/>
    <n v="1.91"/>
    <s v="Parceria rural"/>
    <m/>
    <m/>
    <m/>
    <m/>
    <s v="Não Obrigatório"/>
    <s v="Não Obrigatório"/>
    <s v="Não Obrigatório"/>
    <m/>
    <m/>
    <d v="2024-07-27T00:00:00"/>
    <m/>
    <d v="2024-07-01T00:00:00"/>
    <d v="2024-07-27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31"/>
    <s v="0264"/>
    <x v="115"/>
    <s v="031"/>
    <s v="Brasil \ SP \ Pirajuí"/>
    <s v="Norte"/>
    <s v="CZ3"/>
    <n v="2"/>
    <s v="Reforma"/>
    <s v="102-Aguardando Plantio"/>
    <m/>
    <n v="5.56"/>
    <s v="Parceria rural"/>
    <m/>
    <m/>
    <m/>
    <m/>
    <s v="Não Obrigatório"/>
    <s v="Não Obrigatório"/>
    <s v="Obrigatório"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2-01T00:00:00"/>
    <x v="1"/>
    <m/>
    <x v="8"/>
    <m/>
    <m/>
  </r>
  <r>
    <s v="0264012"/>
    <s v="0264"/>
    <x v="115"/>
    <s v="012"/>
    <s v="Brasil \ SP \ Pirajuí"/>
    <s v="Norte"/>
    <s v="CZ3"/>
    <n v="2"/>
    <s v="Reforma"/>
    <s v="102-Aguardando Plantio"/>
    <m/>
    <n v="37.64"/>
    <s v="Parceria rural"/>
    <m/>
    <m/>
    <m/>
    <m/>
    <s v="Não Obrigatório"/>
    <s v="Não Obrigatório"/>
    <s v="Obrigatório"/>
    <m/>
    <m/>
    <d v="2024-07-25T00:00:00"/>
    <m/>
    <d v="2024-06-01T00:00:00"/>
    <d v="2024-07-25T00:00:00"/>
    <d v="2024-06-2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13"/>
    <s v="0264"/>
    <x v="115"/>
    <s v="013"/>
    <s v="Brasil \ SP \ Pirajuí"/>
    <s v="Norte"/>
    <s v="CZ3"/>
    <n v="2"/>
    <s v="Reforma"/>
    <s v="102-Aguardando Plantio"/>
    <m/>
    <n v="30.58"/>
    <s v="Parceria rural"/>
    <m/>
    <m/>
    <m/>
    <m/>
    <s v="Não Obrigatório"/>
    <s v="Não Obrigatório"/>
    <s v="Obrigatório"/>
    <m/>
    <m/>
    <d v="2024-07-26T00:00:00"/>
    <m/>
    <d v="2024-06-01T00:00:00"/>
    <d v="2024-07-26T00:00:00"/>
    <d v="2024-06-26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15"/>
    <s v="0264"/>
    <x v="115"/>
    <s v="015"/>
    <s v="Brasil \ SP \ Pirajuí"/>
    <s v="Norte"/>
    <s v="CZ3"/>
    <n v="2"/>
    <s v="Reforma"/>
    <s v="102-Aguardando Plantio"/>
    <m/>
    <n v="10.78"/>
    <s v="Parceria rural"/>
    <m/>
    <m/>
    <m/>
    <m/>
    <s v="Não Obrigatório"/>
    <s v="Não Obrigatório"/>
    <s v="Obrigatório"/>
    <m/>
    <m/>
    <d v="2024-07-25T00:00:00"/>
    <m/>
    <d v="2024-06-01T00:00:00"/>
    <d v="2024-07-25T00:00:00"/>
    <d v="2024-06-23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16"/>
    <s v="0264"/>
    <x v="115"/>
    <s v="016"/>
    <s v="Brasil \ SP \ Pirajuí"/>
    <s v="Norte"/>
    <s v="CZ3"/>
    <n v="2"/>
    <s v="Reforma"/>
    <s v="102-Aguardando Plantio"/>
    <m/>
    <n v="20.66"/>
    <s v="Parceria rural"/>
    <m/>
    <m/>
    <m/>
    <m/>
    <s v="Não Obrigatório"/>
    <s v="Não Obrigatório"/>
    <s v="Obrigatório"/>
    <m/>
    <m/>
    <d v="2024-07-25T00:00:00"/>
    <m/>
    <d v="2024-06-01T00:00:00"/>
    <d v="2024-07-25T00:00:00"/>
    <d v="2024-06-23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17"/>
    <s v="0264"/>
    <x v="115"/>
    <s v="017"/>
    <s v="Brasil \ SP \ Pirajuí"/>
    <s v="Norte"/>
    <s v="CZ3"/>
    <n v="2"/>
    <s v="Reforma"/>
    <s v="102-Aguardando Plantio"/>
    <m/>
    <n v="20.5"/>
    <s v="Parceria rural"/>
    <m/>
    <m/>
    <m/>
    <m/>
    <s v="Obrigatório"/>
    <s v="Não Obrigatório"/>
    <s v="Não Obrigatório"/>
    <m/>
    <m/>
    <d v="2024-07-26T00:00:00"/>
    <m/>
    <d v="2024-06-01T00:00:00"/>
    <d v="2024-07-26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savannah"/>
    <x v="1"/>
    <s v="GN"/>
    <d v="2025-03-01T00:00:00"/>
    <x v="3"/>
    <s v="agric"/>
    <x v="8"/>
    <m/>
    <m/>
  </r>
  <r>
    <s v="0264020"/>
    <s v="0264"/>
    <x v="115"/>
    <s v="020"/>
    <s v="Brasil \ SP \ Pirajuí"/>
    <s v="Norte"/>
    <s v="CZ3"/>
    <n v="2"/>
    <s v="Reforma"/>
    <s v="102-Aguardando Plantio"/>
    <m/>
    <n v="20.86"/>
    <s v="Parceria rural"/>
    <m/>
    <m/>
    <m/>
    <m/>
    <s v="Não Obrigatório"/>
    <s v="Não Obrigatório"/>
    <s v="Obrigatório"/>
    <m/>
    <m/>
    <d v="2024-07-26T00:00:00"/>
    <m/>
    <d v="2024-07-01T00:00:00"/>
    <d v="2024-07-26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25"/>
    <s v="0264"/>
    <x v="115"/>
    <s v="025"/>
    <s v="Brasil \ SP \ Pirajuí"/>
    <s v="Norte"/>
    <s v="CZ3"/>
    <n v="2"/>
    <s v="Reforma"/>
    <s v="102-Aguardando Plantio"/>
    <m/>
    <n v="6.81"/>
    <s v="Parceria rural"/>
    <m/>
    <m/>
    <m/>
    <m/>
    <s v="Não Obrigatório"/>
    <s v="Não Obrigatório"/>
    <s v="Não Obrigatório"/>
    <m/>
    <m/>
    <d v="2024-07-27T00:00:00"/>
    <m/>
    <d v="2024-07-01T00:00:00"/>
    <d v="2024-07-27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32"/>
    <s v="0264"/>
    <x v="115"/>
    <s v="032"/>
    <s v="Brasil \ SP \ Pirajuí"/>
    <s v="Norte"/>
    <s v="CZ3"/>
    <n v="2"/>
    <s v="Reforma"/>
    <s v="102-Aguardando Plantio"/>
    <m/>
    <n v="2.0099999999999998"/>
    <s v="Parceria rural"/>
    <m/>
    <m/>
    <m/>
    <m/>
    <s v="Não Obrigatório"/>
    <s v="Não Obrigatório"/>
    <s v="Não Obrigatório"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4033"/>
    <s v="0264"/>
    <x v="115"/>
    <s v="033"/>
    <s v="Brasil \ SP \ Pirajuí"/>
    <s v="Norte"/>
    <s v="CZ3"/>
    <n v="2"/>
    <s v="Reforma"/>
    <s v="102-Aguardando Plantio"/>
    <m/>
    <n v="0.21"/>
    <s v="Parceria rural"/>
    <m/>
    <m/>
    <m/>
    <m/>
    <m/>
    <m/>
    <m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s v="GN"/>
    <d v="2025-03-01T00:00:00"/>
    <x v="3"/>
    <s v="agric"/>
    <x v="8"/>
    <m/>
    <m/>
  </r>
  <r>
    <s v="0265047"/>
    <s v="0265"/>
    <x v="116"/>
    <s v="047"/>
    <s v="Brasil \ SP \ Paulistânia"/>
    <s v="Noroeste"/>
    <s v="CZ1"/>
    <n v="1"/>
    <s v="Implantação"/>
    <s v="104-Crescimento"/>
    <d v="2019-11-06T00:00:00"/>
    <n v="2.87"/>
    <s v="Parceria rural"/>
    <m/>
    <m/>
    <m/>
    <m/>
    <s v="Não Obrigatório"/>
    <s v="Não Obrigatório"/>
    <s v="Não Obrigatório"/>
    <m/>
    <m/>
    <d v="2024-11-01T00:00:00"/>
    <d v="2024-10-01T00:00:00"/>
    <d v="2024-12-01T00:00:00"/>
    <m/>
    <m/>
    <s v="Noroeste"/>
    <s v="Noroeste"/>
    <s v="GERAÇÃO"/>
    <s v="JFI DUARTINA"/>
    <s v="BRACELL"/>
    <s v="CARPELO"/>
    <n v="30.270976000000001"/>
    <n v="33.488674000000003"/>
    <n v="40.593654999999998"/>
    <n v="74.18647"/>
    <s v="pac"/>
    <x v="0"/>
    <s v="SOLLUM"/>
    <d v="2025-06-01T00:00:00"/>
    <x v="0"/>
    <m/>
    <x v="0"/>
    <m/>
    <m/>
  </r>
  <r>
    <s v="0265048"/>
    <s v="0265"/>
    <x v="116"/>
    <s v="048"/>
    <s v="Brasil \ SP \ Paulistânia"/>
    <s v="Noroeste"/>
    <s v="CZ1"/>
    <n v="2"/>
    <s v="Reforma"/>
    <s v="102-Aguardando Plantio"/>
    <m/>
    <n v="2.54"/>
    <s v="Parceria rural"/>
    <m/>
    <m/>
    <m/>
    <m/>
    <s v="Não Obrigatório"/>
    <s v="Não Obrigatório"/>
    <s v="Obrigatório"/>
    <m/>
    <m/>
    <d v="2024-10-20T00:00:00"/>
    <d v="2024-10-01T00:00:00"/>
    <d v="2024-09-01T00:00:00"/>
    <d v="2024-10-20T00:00:00"/>
    <d v="2024-09-07T00:00:00"/>
    <s v="Noroeste"/>
    <s v="Noroeste"/>
    <s v="GERAÇÃO"/>
    <s v="JFI DUARTINA"/>
    <s v="BRACELL"/>
    <s v="CARPELO"/>
    <n v="30.270976000000001"/>
    <n v="33.488674000000003"/>
    <n v="40.593654999999998"/>
    <n v="74.18647"/>
    <s v="Liberação de áreas"/>
    <x v="0"/>
    <s v="SOLLUM"/>
    <d v="2025-06-01T00:00:00"/>
    <x v="0"/>
    <m/>
    <x v="0"/>
    <m/>
    <m/>
  </r>
  <r>
    <s v="0266047"/>
    <s v="0266"/>
    <x v="117"/>
    <s v="047"/>
    <s v="Brasil \ SP \ Bauru"/>
    <s v="Norte"/>
    <s v="CZ2"/>
    <n v="1"/>
    <s v="Implantação"/>
    <s v="104-Crescimento"/>
    <d v="2019-03-15T00:00:00"/>
    <n v="0.98"/>
    <s v="Parceria rural"/>
    <m/>
    <m/>
    <m/>
    <m/>
    <m/>
    <m/>
    <m/>
    <m/>
    <m/>
    <d v="2025-01-01T00:00:00"/>
    <d v="2025-01-01T00:00:00"/>
    <d v="2025-06-01T00:00:00"/>
    <m/>
    <m/>
    <s v="Norte"/>
    <s v="Norte"/>
    <s v="BRACELL"/>
    <s v="GERAÇÃO"/>
    <s v="JFI DUARTINA"/>
    <s v="SOLLUM"/>
    <n v="31.872268999999999"/>
    <n v="45.591970000000003"/>
    <n v="47.351838999999998"/>
    <n v="64.263705000000002"/>
    <s v="pac"/>
    <x v="1"/>
    <m/>
    <m/>
    <x v="0"/>
    <m/>
    <x v="1"/>
    <m/>
    <m/>
  </r>
  <r>
    <s v="0266048"/>
    <s v="0266"/>
    <x v="117"/>
    <s v="048"/>
    <s v="Brasil \ SP \ Bauru"/>
    <s v="Norte"/>
    <s v="CZ2"/>
    <n v="1"/>
    <s v="Implantação"/>
    <s v="104-Crescimento"/>
    <d v="2019-03-22T00:00:00"/>
    <n v="2.52"/>
    <s v="Parceria rural"/>
    <m/>
    <m/>
    <m/>
    <m/>
    <m/>
    <m/>
    <m/>
    <m/>
    <m/>
    <d v="2025-01-01T00:00:00"/>
    <d v="2025-01-01T00:00:00"/>
    <d v="2025-06-01T00:00:00"/>
    <m/>
    <m/>
    <s v="Norte"/>
    <s v="Norte"/>
    <s v="BRACELL"/>
    <s v="GERAÇÃO"/>
    <s v="JFI DUARTINA"/>
    <s v="SOLLUM"/>
    <n v="31.872268999999999"/>
    <n v="45.591970000000003"/>
    <n v="47.351838999999998"/>
    <n v="64.263705000000002"/>
    <s v="pac"/>
    <x v="1"/>
    <m/>
    <m/>
    <x v="0"/>
    <m/>
    <x v="1"/>
    <m/>
    <m/>
  </r>
  <r>
    <s v="0268030"/>
    <s v="0268"/>
    <x v="118"/>
    <s v="030"/>
    <s v="Brasil \ SP \ Paulistânia"/>
    <s v="Centro"/>
    <s v="CZ1"/>
    <n v="2"/>
    <s v="Reforma"/>
    <s v="102-Aguardando Plantio"/>
    <m/>
    <n v="1.47"/>
    <s v="Parceria rural (Turvinho)"/>
    <m/>
    <m/>
    <m/>
    <m/>
    <s v="Obrigatório"/>
    <s v="Não Obrigatório"/>
    <s v="Não Obrigatório"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savannah"/>
    <x v="0"/>
    <s v="SOLLUM"/>
    <d v="2025-06-01T00:00:00"/>
    <x v="0"/>
    <m/>
    <x v="0"/>
    <m/>
    <m/>
  </r>
  <r>
    <s v="0268031"/>
    <s v="0268"/>
    <x v="118"/>
    <s v="031"/>
    <s v="Brasil \ SP \ Paulistânia"/>
    <s v="Centro"/>
    <s v="CZ2"/>
    <n v="2"/>
    <s v="Reforma"/>
    <s v="102-Aguardando Plantio"/>
    <m/>
    <n v="0.42"/>
    <s v="Parceria rural (Turvinho)"/>
    <m/>
    <m/>
    <m/>
    <m/>
    <s v="Obrigatório"/>
    <s v="Não Obrigatório"/>
    <s v="Não Obrigatório"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savannah"/>
    <x v="0"/>
    <s v="SOLLUM"/>
    <d v="2025-06-01T00:00:00"/>
    <x v="0"/>
    <m/>
    <x v="0"/>
    <m/>
    <m/>
  </r>
  <r>
    <s v="0268032"/>
    <s v="0268"/>
    <x v="118"/>
    <s v="032"/>
    <s v="Brasil \ SP \ Paulistânia"/>
    <s v="Centro"/>
    <s v="CZ2"/>
    <n v="2"/>
    <s v="Reforma"/>
    <s v="102-Aguardando Plantio"/>
    <m/>
    <n v="1.71"/>
    <s v="Parceria rural (Turvinho)"/>
    <m/>
    <m/>
    <m/>
    <m/>
    <m/>
    <m/>
    <m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Liberação de áreas"/>
    <x v="0"/>
    <s v="SOLLUM"/>
    <d v="2025-06-01T00:00:00"/>
    <x v="0"/>
    <m/>
    <x v="0"/>
    <m/>
    <m/>
  </r>
  <r>
    <s v="0269041"/>
    <s v="0269"/>
    <x v="119"/>
    <s v="041"/>
    <s v="Brasil \ SP \ Paulistânia"/>
    <s v="Centro"/>
    <s v="CZ2"/>
    <n v="3"/>
    <s v="Reforma"/>
    <s v="104-Crescimento"/>
    <m/>
    <n v="0.97"/>
    <s v="Parceria rural"/>
    <m/>
    <m/>
    <m/>
    <m/>
    <m/>
    <m/>
    <m/>
    <m/>
    <m/>
    <d v="2024-08-13T00:00:00"/>
    <m/>
    <d v="2024-08-01T00:00:00"/>
    <d v="2024-08-13T00:00:00"/>
    <d v="2024-08-12T00:00:00"/>
    <s v="Centro"/>
    <s v="Centro"/>
    <s v="BRACELL"/>
    <s v="GERAÇÃO"/>
    <s v="JFI DUARTINA"/>
    <s v="SOLLUM"/>
    <n v="23.799372000000002"/>
    <n v="32.198920999999999"/>
    <n v="35.416618"/>
    <n v="59.512546999999998"/>
    <s v="Liberação de áreas"/>
    <x v="0"/>
    <s v="SOLLUM"/>
    <d v="2025-06-01T00:00:00"/>
    <x v="0"/>
    <m/>
    <x v="0"/>
    <m/>
    <m/>
  </r>
  <r>
    <s v="0269043"/>
    <s v="0269"/>
    <x v="119"/>
    <s v="043"/>
    <s v="Brasil \ SP \ Paulistânia"/>
    <s v="Centro"/>
    <s v="CZ2"/>
    <n v="3"/>
    <s v="Reforma"/>
    <s v="104-Crescimento"/>
    <m/>
    <n v="0.5"/>
    <s v="Parceria rural"/>
    <m/>
    <m/>
    <m/>
    <m/>
    <m/>
    <m/>
    <m/>
    <m/>
    <m/>
    <d v="2024-08-13T00:00:00"/>
    <m/>
    <d v="2024-08-01T00:00:00"/>
    <d v="2024-08-13T00:00:00"/>
    <d v="2024-08-12T00:00:00"/>
    <s v="Centro"/>
    <s v="Centro"/>
    <s v="BRACELL"/>
    <s v="GERAÇÃO"/>
    <s v="JFI DUARTINA"/>
    <s v="SOLLUM"/>
    <n v="23.799372000000002"/>
    <n v="32.198920999999999"/>
    <n v="35.416618"/>
    <n v="59.512546999999998"/>
    <s v="Liberação de áreas"/>
    <x v="0"/>
    <s v="SOLLUM"/>
    <d v="2025-06-01T00:00:00"/>
    <x v="0"/>
    <m/>
    <x v="0"/>
    <m/>
    <m/>
  </r>
  <r>
    <s v="0270030"/>
    <s v="0270"/>
    <x v="120"/>
    <s v="030"/>
    <s v="Brasil \ SP \ Agudos"/>
    <s v="Centro"/>
    <s v="CZ2"/>
    <n v="1"/>
    <s v="Implantação"/>
    <s v="104-Crescimento"/>
    <d v="2021-04-03T00:00:00"/>
    <n v="0.77"/>
    <s v="Parceria rural (Estrela)"/>
    <m/>
    <m/>
    <m/>
    <m/>
    <m/>
    <m/>
    <m/>
    <m/>
    <m/>
    <d v="2026-05-01T00:00:00"/>
    <d v="2026-04-01T00:00:00"/>
    <m/>
    <m/>
    <m/>
    <s v="Centro"/>
    <s v="Centro"/>
    <s v="SOLLUM"/>
    <s v="BRACELL"/>
    <s v="NILZA"/>
    <s v="GERAÇÃO"/>
    <n v="27.395216999999999"/>
    <n v="30.229634999999998"/>
    <n v="46.053997000000003"/>
    <n v="64.774197000000001"/>
    <s v="pab"/>
    <x v="0"/>
    <m/>
    <m/>
    <x v="0"/>
    <m/>
    <x v="1"/>
    <m/>
    <m/>
  </r>
  <r>
    <s v="0270034"/>
    <s v="0270"/>
    <x v="120"/>
    <s v="034"/>
    <s v="Brasil \ SP \ Agudos"/>
    <s v="Centro"/>
    <s v="CZ2"/>
    <n v="1"/>
    <s v="Implantação"/>
    <s v="104-Crescimento"/>
    <d v="2021-04-02T00:00:00"/>
    <n v="4.2300000000000004"/>
    <s v="Parceria rural (Estrela)"/>
    <m/>
    <m/>
    <m/>
    <m/>
    <m/>
    <m/>
    <m/>
    <m/>
    <m/>
    <d v="2026-05-01T00:00:00"/>
    <d v="2026-04-01T00:00:00"/>
    <m/>
    <m/>
    <m/>
    <s v="Centro"/>
    <s v="Centro"/>
    <s v="SOLLUM"/>
    <s v="BRACELL"/>
    <s v="NILZA"/>
    <s v="GERAÇÃO"/>
    <n v="27.395216999999999"/>
    <n v="30.229634999999998"/>
    <n v="46.053997000000003"/>
    <n v="64.774197000000001"/>
    <s v="pab"/>
    <x v="0"/>
    <m/>
    <m/>
    <x v="0"/>
    <m/>
    <x v="1"/>
    <m/>
    <m/>
  </r>
  <r>
    <s v="0272001"/>
    <s v="0272"/>
    <x v="121"/>
    <s v="001"/>
    <s v="Brasil \ SP \ Torrinha"/>
    <s v="Sul"/>
    <s v="CZ2"/>
    <n v="1"/>
    <s v="Implantação"/>
    <s v="104-Crescimento"/>
    <d v="2019-10-14T00:00:00"/>
    <n v="13.7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2"/>
    <s v="0272"/>
    <x v="121"/>
    <s v="002"/>
    <s v="Brasil \ SP \ Torrinha"/>
    <s v="Sul"/>
    <s v="CZ2"/>
    <n v="1"/>
    <s v="Implantação"/>
    <s v="104-Crescimento"/>
    <d v="2019-10-11T00:00:00"/>
    <n v="10.9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3"/>
    <s v="0272"/>
    <x v="121"/>
    <s v="003"/>
    <s v="Brasil \ SP \ Torrinha"/>
    <s v="Sul"/>
    <s v="CZ1"/>
    <n v="1"/>
    <s v="Implantação"/>
    <s v="104-Crescimento"/>
    <d v="2019-10-15T00:00:00"/>
    <n v="12.76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5"/>
    <s v="0272"/>
    <x v="121"/>
    <s v="005"/>
    <s v="Brasil \ SP \ Torrinha"/>
    <s v="Sul"/>
    <s v="CZ1"/>
    <n v="1"/>
    <s v="Implantação"/>
    <s v="104-Crescimento"/>
    <d v="2019-10-17T00:00:00"/>
    <n v="1.92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6"/>
    <s v="0272"/>
    <x v="121"/>
    <s v="006"/>
    <s v="Brasil \ SP \ Torrinha"/>
    <s v="Sul"/>
    <s v="CZ2"/>
    <n v="1"/>
    <s v="Implantação"/>
    <s v="104-Crescimento"/>
    <d v="2019-10-17T00:00:00"/>
    <n v="1.57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7"/>
    <s v="0272"/>
    <x v="121"/>
    <s v="007"/>
    <s v="Brasil \ SP \ Torrinha"/>
    <s v="Sul"/>
    <s v="CZ2"/>
    <n v="2"/>
    <s v="Reforma"/>
    <s v="104-Crescimento"/>
    <d v="2020-05-12T00:00:00"/>
    <n v="6.59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8"/>
    <s v="0272"/>
    <x v="121"/>
    <s v="008"/>
    <s v="Brasil \ SP \ Torrinha"/>
    <s v="Sul"/>
    <s v="CZ2"/>
    <n v="1"/>
    <s v="Implantação"/>
    <s v="104-Crescimento"/>
    <d v="2019-10-17T00:00:00"/>
    <n v="1.21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09"/>
    <s v="0272"/>
    <x v="121"/>
    <s v="009"/>
    <s v="Brasil \ SP \ Torrinha"/>
    <s v="Sul"/>
    <s v="CZ2"/>
    <n v="1"/>
    <s v="Implantação"/>
    <s v="104-Crescimento"/>
    <d v="2019-10-18T00:00:00"/>
    <n v="13.8"/>
    <s v="Parceria rural"/>
    <m/>
    <m/>
    <m/>
    <m/>
    <m/>
    <m/>
    <m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0"/>
    <s v="0272"/>
    <x v="121"/>
    <s v="010"/>
    <s v="Brasil \ SP \ Torrinha"/>
    <s v="Sul"/>
    <s v="CZ2"/>
    <n v="1"/>
    <s v="Implantação"/>
    <s v="104-Crescimento"/>
    <d v="2019-10-17T00:00:00"/>
    <n v="16.3"/>
    <s v="Parceria rural"/>
    <m/>
    <m/>
    <m/>
    <m/>
    <m/>
    <m/>
    <m/>
    <m/>
    <m/>
    <d v="2025-04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2"/>
    <s v="0272"/>
    <x v="121"/>
    <s v="012"/>
    <s v="Brasil \ SP \ Torrinha"/>
    <s v="Sul"/>
    <s v="CZ2"/>
    <n v="1"/>
    <s v="Rebrota"/>
    <s v="104-Crescimento"/>
    <d v="2018-08-19T00:00:00"/>
    <n v="18.739999999999998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5"/>
    <s v="0272"/>
    <x v="121"/>
    <s v="015"/>
    <s v="Brasil \ SP \ Torrinha"/>
    <s v="Sul"/>
    <s v="CZ2"/>
    <n v="1"/>
    <s v="Implantação"/>
    <s v="104-Crescimento"/>
    <d v="2019-10-15T00:00:00"/>
    <n v="1.86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6"/>
    <s v="0272"/>
    <x v="121"/>
    <s v="016"/>
    <s v="Brasil \ SP \ Torrinha"/>
    <s v="Sul"/>
    <s v="CZ2"/>
    <n v="1"/>
    <s v="Rebrota"/>
    <s v="104-Crescimento"/>
    <d v="2018-08-19T00:00:00"/>
    <n v="6.43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7"/>
    <s v="0272"/>
    <x v="121"/>
    <s v="017"/>
    <s v="Brasil \ SP \ Torrinha"/>
    <s v="Sul"/>
    <s v="CZ2"/>
    <n v="2"/>
    <s v="Reforma"/>
    <s v="104-Crescimento"/>
    <d v="2020-05-11T00:00:00"/>
    <n v="7.32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18"/>
    <s v="0272"/>
    <x v="121"/>
    <s v="018"/>
    <s v="Brasil \ SP \ Torrinha"/>
    <s v="Sul"/>
    <s v="CZ2"/>
    <n v="2"/>
    <s v="Reforma"/>
    <s v="104-Crescimento"/>
    <d v="2020-05-11T00:00:00"/>
    <n v="3.71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21"/>
    <s v="0272"/>
    <x v="121"/>
    <s v="021"/>
    <s v="Brasil \ SP \ Torrinha"/>
    <s v="Sul"/>
    <s v="CZ2"/>
    <n v="2"/>
    <s v="Reforma"/>
    <s v="104-Crescimento"/>
    <d v="2020-05-13T00:00:00"/>
    <n v="4.07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023"/>
    <s v="0272"/>
    <x v="121"/>
    <s v="023"/>
    <s v="Brasil \ SP \ Torrinha"/>
    <s v="Sul"/>
    <s v="CZ2"/>
    <n v="2"/>
    <s v="Reforma"/>
    <s v="104-Crescimento"/>
    <d v="2020-05-12T00:00:00"/>
    <n v="1.32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311"/>
    <s v="0272"/>
    <x v="121"/>
    <s v="311"/>
    <s v="Brasil \ SP \ Torrinha"/>
    <s v="Sul"/>
    <s v="CZ2"/>
    <n v="1"/>
    <s v="Implantação"/>
    <s v="104-Crescimento"/>
    <d v="2021-11-05T00:00:00"/>
    <n v="0.38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2312"/>
    <s v="0272"/>
    <x v="121"/>
    <s v="312"/>
    <s v="Brasil \ SP \ Torrinha"/>
    <s v="Sul"/>
    <s v="CZ2"/>
    <n v="1"/>
    <s v="Implantação"/>
    <s v="104-Crescimento"/>
    <d v="2021-11-04T00:00:00"/>
    <n v="0.66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s v="JFI DOURADO"/>
    <d v="2025-06-01T00:00:00"/>
    <x v="7"/>
    <m/>
    <x v="14"/>
    <m/>
    <m/>
  </r>
  <r>
    <s v="0273100"/>
    <s v="0273"/>
    <x v="122"/>
    <s v="100"/>
    <s v="Brasil \ SP \ Duartina"/>
    <s v="Norte"/>
    <s v="CZ2"/>
    <n v="2"/>
    <s v="Reforma"/>
    <s v="102-Aguardando Plantio"/>
    <m/>
    <n v="1.1200000000000001"/>
    <s v="Parceria rural (Turvinho)"/>
    <m/>
    <m/>
    <m/>
    <m/>
    <m/>
    <m/>
    <m/>
    <m/>
    <m/>
    <d v="2019-03-13T00:00:00"/>
    <m/>
    <m/>
    <m/>
    <m/>
    <s v="Norte"/>
    <s v="Norte"/>
    <s v="GERAÇÃO"/>
    <s v="JFI DUARTINA"/>
    <s v="CARPELO"/>
    <s v="BRACELL"/>
    <n v="18.837147000000002"/>
    <n v="20.597014999999999"/>
    <n v="37.770620000000001"/>
    <n v="43.718710999999999"/>
    <s v="Liberação de áreas"/>
    <x v="1"/>
    <s v="JFI DUARTINA"/>
    <d v="2025-07-01T00:00:00"/>
    <x v="6"/>
    <m/>
    <x v="6"/>
    <m/>
    <m/>
  </r>
  <r>
    <s v="0274002"/>
    <s v="0274"/>
    <x v="123"/>
    <s v="002"/>
    <s v="Brasil \ SP \ Avaí"/>
    <s v="Norte"/>
    <s v="CZ3"/>
    <n v="1"/>
    <s v="Implantação"/>
    <s v="104-Crescimento"/>
    <d v="2019-01-22T00:00:00"/>
    <n v="12.58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3"/>
    <s v="0274"/>
    <x v="123"/>
    <s v="003"/>
    <s v="Brasil \ SP \ Avaí"/>
    <s v="Norte"/>
    <s v="CZ3"/>
    <n v="1"/>
    <s v="Implantação"/>
    <s v="104-Crescimento"/>
    <d v="2019-01-22T00:00:00"/>
    <n v="20.05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4"/>
    <s v="0274"/>
    <x v="123"/>
    <s v="004"/>
    <s v="Brasil \ SP \ Avaí"/>
    <s v="Norte"/>
    <s v="CZ3"/>
    <n v="1"/>
    <s v="Implantação"/>
    <s v="104-Crescimento"/>
    <d v="2019-01-22T00:00:00"/>
    <n v="16.37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5"/>
    <s v="0274"/>
    <x v="123"/>
    <s v="005"/>
    <s v="Brasil \ SP \ Avaí"/>
    <s v="Norte"/>
    <s v="CZ3"/>
    <n v="1"/>
    <s v="Implantação"/>
    <s v="104-Crescimento"/>
    <d v="2019-01-26T00:00:00"/>
    <n v="38.14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6"/>
    <s v="0274"/>
    <x v="123"/>
    <s v="006"/>
    <s v="Brasil \ SP \ Avaí"/>
    <s v="Norte"/>
    <s v="CZ3"/>
    <n v="1"/>
    <s v="Implantação"/>
    <s v="104-Crescimento"/>
    <d v="2019-01-23T00:00:00"/>
    <n v="10.54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7"/>
    <s v="0274"/>
    <x v="123"/>
    <s v="007"/>
    <s v="Brasil \ SP \ Avaí"/>
    <s v="Norte"/>
    <s v="CZ3"/>
    <n v="1"/>
    <s v="Implantação"/>
    <s v="104-Crescimento"/>
    <d v="2019-01-25T00:00:00"/>
    <n v="13.08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4008"/>
    <s v="0274"/>
    <x v="123"/>
    <s v="008"/>
    <s v="Brasil \ SP \ Avaí"/>
    <s v="Norte"/>
    <s v="CZ3"/>
    <n v="1"/>
    <s v="Implantação"/>
    <s v="104-Crescimento"/>
    <d v="2019-01-26T00:00:00"/>
    <n v="15.12"/>
    <s v="Parceria rural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s v="BRACELL 01"/>
    <d v="2025-06-01T00:00:00"/>
    <x v="7"/>
    <m/>
    <x v="2"/>
    <m/>
    <m/>
  </r>
  <r>
    <s v="0276003"/>
    <s v="0276"/>
    <x v="124"/>
    <s v="003"/>
    <s v="Brasil \ SP \ Cabrália Paulista"/>
    <s v="Noroeste"/>
    <s v="CZ2"/>
    <n v="1"/>
    <s v="Implantação"/>
    <s v="104-Crescimento"/>
    <d v="2018-11-27T00:00:00"/>
    <n v="41.96"/>
    <s v="Parceria rural"/>
    <m/>
    <m/>
    <m/>
    <m/>
    <m/>
    <m/>
    <m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6004"/>
    <s v="0276"/>
    <x v="124"/>
    <s v="004"/>
    <s v="Brasil \ SP \ Cabrália Paulista"/>
    <s v="Noroeste"/>
    <s v="CZ2"/>
    <n v="1"/>
    <s v="Implantação"/>
    <s v="104-Crescimento"/>
    <d v="2018-12-06T00:00:00"/>
    <n v="23.93"/>
    <s v="Parceria rural"/>
    <m/>
    <m/>
    <m/>
    <m/>
    <m/>
    <m/>
    <m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6005"/>
    <s v="0276"/>
    <x v="124"/>
    <s v="005"/>
    <s v="Brasil \ SP \ Cabrália Paulista"/>
    <s v="Noroeste"/>
    <s v="CZ2"/>
    <n v="1"/>
    <s v="Implantação"/>
    <s v="104-Crescimento"/>
    <d v="2018-12-03T00:00:00"/>
    <n v="5.14"/>
    <s v="Parceria rural"/>
    <m/>
    <m/>
    <m/>
    <m/>
    <m/>
    <m/>
    <m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6006"/>
    <s v="0276"/>
    <x v="124"/>
    <s v="006"/>
    <s v="Brasil \ SP \ Cabrália Paulista"/>
    <s v="Noroeste"/>
    <s v="CZ2"/>
    <n v="1"/>
    <s v="Implantação"/>
    <s v="104-Crescimento"/>
    <d v="2018-12-06T00:00:00"/>
    <n v="20.46"/>
    <s v="Parceria rural"/>
    <m/>
    <m/>
    <m/>
    <m/>
    <m/>
    <m/>
    <m/>
    <m/>
    <m/>
    <d v="2025-03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6007"/>
    <s v="0276"/>
    <x v="124"/>
    <s v="007"/>
    <s v="Brasil \ SP \ Cabrália Paulista"/>
    <s v="Noroeste"/>
    <s v="CZ2"/>
    <n v="1"/>
    <s v="Implantação"/>
    <s v="104-Crescimento"/>
    <d v="2018-12-07T00:00:00"/>
    <n v="7.39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6008"/>
    <s v="0276"/>
    <x v="124"/>
    <s v="008"/>
    <s v="Brasil \ SP \ Cabrália Paulista"/>
    <s v="Noroeste"/>
    <s v="CZ2"/>
    <n v="1"/>
    <s v="Implantação"/>
    <s v="104-Crescimento"/>
    <d v="2018-12-07T00:00:00"/>
    <n v="16.95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s v="BRACELL 01"/>
    <d v="2025-04-01T00:00:00"/>
    <x v="2"/>
    <m/>
    <x v="2"/>
    <m/>
    <m/>
  </r>
  <r>
    <s v="0279015"/>
    <s v="0279"/>
    <x v="125"/>
    <s v="015"/>
    <s v="Brasil \ SP \ Gália"/>
    <s v="Norte"/>
    <s v="CZ2"/>
    <n v="2"/>
    <s v="Reforma"/>
    <s v="102-Aguardando Plantio"/>
    <m/>
    <n v="0.43"/>
    <s v="Parceria rural"/>
    <m/>
    <m/>
    <m/>
    <m/>
    <m/>
    <m/>
    <m/>
    <m/>
    <m/>
    <d v="2024-08-30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s v="JFI DUARTINA"/>
    <d v="2025-07-01T00:00:00"/>
    <x v="6"/>
    <m/>
    <x v="6"/>
    <m/>
    <m/>
  </r>
  <r>
    <s v="0279016"/>
    <s v="0279"/>
    <x v="125"/>
    <s v="016"/>
    <s v="Brasil \ SP \ Gália"/>
    <s v="Norte"/>
    <s v="CZ2"/>
    <n v="2"/>
    <s v="Reforma"/>
    <s v="102-Aguardando Plantio"/>
    <m/>
    <n v="1.72"/>
    <s v="Parceria rural"/>
    <m/>
    <m/>
    <m/>
    <m/>
    <m/>
    <m/>
    <m/>
    <m/>
    <m/>
    <d v="2024-09-13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s v="JFI DUARTINA"/>
    <d v="2025-07-01T00:00:00"/>
    <x v="6"/>
    <m/>
    <x v="6"/>
    <m/>
    <m/>
  </r>
  <r>
    <s v="0279017"/>
    <s v="0279"/>
    <x v="125"/>
    <s v="017"/>
    <s v="Brasil \ SP \ Gália"/>
    <s v="Norte"/>
    <s v="CZ2"/>
    <n v="2"/>
    <s v="Reforma"/>
    <s v="102-Aguardando Plantio"/>
    <m/>
    <n v="0.28999999999999998"/>
    <s v="Parceria rural"/>
    <m/>
    <m/>
    <m/>
    <m/>
    <m/>
    <m/>
    <m/>
    <m/>
    <m/>
    <d v="2024-08-30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s v="JFI DUARTINA"/>
    <d v="2025-07-01T00:00:00"/>
    <x v="6"/>
    <m/>
    <x v="6"/>
    <m/>
    <m/>
  </r>
  <r>
    <s v="0280001"/>
    <s v="0280"/>
    <x v="126"/>
    <s v="001"/>
    <s v="Brasil \ SP \ Avaí"/>
    <s v="Norte"/>
    <s v="CZ2"/>
    <n v="2"/>
    <s v="Reforma"/>
    <s v="104-Crescimento"/>
    <d v="2021-04-01T00:00:00"/>
    <n v="4.49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02"/>
    <s v="0280"/>
    <x v="126"/>
    <s v="002"/>
    <s v="Brasil \ SP \ Avaí"/>
    <s v="Norte"/>
    <s v="CZ2"/>
    <n v="2"/>
    <s v="Reforma"/>
    <s v="104-Crescimento"/>
    <d v="2021-04-01T00:00:00"/>
    <n v="10.83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03"/>
    <s v="0280"/>
    <x v="126"/>
    <s v="003"/>
    <s v="Brasil \ SP \ Avaí"/>
    <s v="Norte"/>
    <s v="CZ2"/>
    <n v="2"/>
    <s v="Reforma"/>
    <s v="104-Crescimento"/>
    <d v="2021-04-01T00:00:00"/>
    <n v="5.98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04"/>
    <s v="0280"/>
    <x v="126"/>
    <s v="004"/>
    <s v="Brasil \ SP \ Avaí"/>
    <s v="Norte"/>
    <s v="CZ2"/>
    <n v="2"/>
    <s v="Rebrota"/>
    <s v="104-Crescimento"/>
    <d v="2018-03-01T00:00:00"/>
    <n v="8.9700000000000006"/>
    <s v="Parceria rural (Estrela)"/>
    <m/>
    <m/>
    <m/>
    <m/>
    <m/>
    <m/>
    <m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06"/>
    <s v="0280"/>
    <x v="126"/>
    <s v="006"/>
    <s v="Brasil \ SP \ Avaí"/>
    <s v="Norte"/>
    <s v="CZ2"/>
    <n v="1"/>
    <s v="Implantação"/>
    <s v="104-Crescimento"/>
    <d v="2021-04-01T00:00:00"/>
    <n v="9.24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09"/>
    <s v="0280"/>
    <x v="126"/>
    <s v="009"/>
    <s v="Brasil \ SP \ Avaí"/>
    <s v="Norte"/>
    <s v="CZ2"/>
    <n v="2"/>
    <s v="Rebrota"/>
    <s v="104-Crescimento"/>
    <d v="2018-03-01T00:00:00"/>
    <n v="11.91"/>
    <s v="Parceria rural (Estrela)"/>
    <m/>
    <m/>
    <m/>
    <m/>
    <m/>
    <m/>
    <m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10"/>
    <s v="0280"/>
    <x v="126"/>
    <s v="010"/>
    <s v="Brasil \ SP \ Avaí"/>
    <s v="Norte"/>
    <s v="CZ2"/>
    <n v="2"/>
    <s v="Rebrota"/>
    <s v="104-Crescimento"/>
    <d v="2018-03-01T00:00:00"/>
    <n v="3.19"/>
    <s v="Parceria rural (Estrela)"/>
    <m/>
    <m/>
    <m/>
    <m/>
    <m/>
    <m/>
    <m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11"/>
    <s v="0280"/>
    <x v="126"/>
    <s v="011"/>
    <s v="Brasil \ SP \ Avaí"/>
    <s v="Norte"/>
    <s v="CZ2"/>
    <n v="2"/>
    <s v="Rebrota"/>
    <s v="104-Crescimento"/>
    <d v="2018-03-01T00:00:00"/>
    <n v="18.309999999999999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0012"/>
    <s v="0280"/>
    <x v="126"/>
    <s v="012"/>
    <s v="Brasil \ SP \ Avaí"/>
    <s v="Norte"/>
    <s v="CZ2"/>
    <n v="2"/>
    <s v="Rebrota"/>
    <s v="104-Crescimento"/>
    <d v="2018-03-01T00:00:00"/>
    <n v="20.46"/>
    <s v="Parceria rural (Estrela)"/>
    <m/>
    <m/>
    <m/>
    <m/>
    <m/>
    <m/>
    <m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s v="BRACELL 01"/>
    <d v="2025-12-01T00:00:00"/>
    <x v="11"/>
    <m/>
    <x v="2"/>
    <m/>
    <m/>
  </r>
  <r>
    <s v="0281013"/>
    <s v="0281"/>
    <x v="127"/>
    <s v="013"/>
    <s v="Brasil \ SP \ Avaí"/>
    <s v="Norte"/>
    <s v="CZ3"/>
    <n v="1"/>
    <s v="Implantação"/>
    <s v="104-Crescimento"/>
    <d v="2020-05-04T00:00:00"/>
    <n v="9.3800000000000008"/>
    <s v="Parceria rural (Estrela)"/>
    <m/>
    <m/>
    <m/>
    <m/>
    <m/>
    <m/>
    <m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s v="GERS"/>
    <d v="2025-07-01T00:00:00"/>
    <x v="6"/>
    <m/>
    <x v="9"/>
    <m/>
    <m/>
  </r>
  <r>
    <s v="0281015"/>
    <s v="0281"/>
    <x v="127"/>
    <s v="015"/>
    <s v="Brasil \ SP \ Avaí"/>
    <s v="Norte"/>
    <s v="CZ3"/>
    <n v="1"/>
    <s v="Implantação"/>
    <s v="104-Crescimento"/>
    <d v="2020-05-05T00:00:00"/>
    <n v="11.37"/>
    <s v="Parceria rural (Estrela)"/>
    <m/>
    <m/>
    <m/>
    <m/>
    <m/>
    <m/>
    <m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s v="GERS"/>
    <d v="2025-07-01T00:00:00"/>
    <x v="6"/>
    <m/>
    <x v="9"/>
    <m/>
    <m/>
  </r>
  <r>
    <s v="0281018"/>
    <s v="0281"/>
    <x v="127"/>
    <s v="018"/>
    <s v="Brasil \ SP \ Avaí"/>
    <s v="Norte"/>
    <s v="CZ3"/>
    <n v="1"/>
    <s v="Implantação"/>
    <s v="104-Crescimento"/>
    <d v="2007-06-15T00:00:00"/>
    <n v="6.69"/>
    <s v="Parceria rural (Estrela)"/>
    <m/>
    <m/>
    <m/>
    <m/>
    <m/>
    <m/>
    <m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s v="GERS"/>
    <d v="2025-07-01T00:00:00"/>
    <x v="6"/>
    <m/>
    <x v="9"/>
    <m/>
    <m/>
  </r>
  <r>
    <s v="0283001"/>
    <s v="0283"/>
    <x v="128"/>
    <s v="001"/>
    <s v="Brasil \ SP \ Lupércio"/>
    <s v="Noroeste"/>
    <s v="CZ2"/>
    <n v="1"/>
    <s v="Implantação"/>
    <s v="104-Crescimento"/>
    <d v="2020-05-16T00:00:00"/>
    <n v="10.42"/>
    <s v="Parceria rural (Turvinho)"/>
    <m/>
    <m/>
    <m/>
    <m/>
    <m/>
    <m/>
    <m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2"/>
    <s v="0283"/>
    <x v="128"/>
    <s v="002"/>
    <s v="Brasil \ SP \ Lupércio"/>
    <s v="Noroeste"/>
    <s v="CZ2"/>
    <n v="1"/>
    <s v="Implantação"/>
    <s v="104-Crescimento"/>
    <d v="2020-05-21T00:00:00"/>
    <n v="17.100000000000001"/>
    <s v="Parceria rural (Turvinho)"/>
    <m/>
    <m/>
    <m/>
    <m/>
    <m/>
    <m/>
    <m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3"/>
    <s v="0283"/>
    <x v="128"/>
    <s v="003"/>
    <s v="Brasil \ SP \ Lupércio"/>
    <s v="Noroeste"/>
    <s v="CZ2"/>
    <n v="1"/>
    <s v="Implantação"/>
    <s v="104-Crescimento"/>
    <d v="2020-05-19T00:00:00"/>
    <n v="22.77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4"/>
    <s v="0283"/>
    <x v="128"/>
    <s v="004"/>
    <s v="Brasil \ SP \ Lupércio"/>
    <s v="Noroeste"/>
    <s v="CZ2"/>
    <n v="1"/>
    <s v="Implantação"/>
    <s v="104-Crescimento"/>
    <d v="2020-05-28T00:00:00"/>
    <n v="19.53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5"/>
    <s v="0283"/>
    <x v="128"/>
    <s v="005"/>
    <s v="Brasil \ SP \ Lupércio"/>
    <s v="Noroeste"/>
    <s v="CZ1"/>
    <n v="1"/>
    <s v="Implantação"/>
    <s v="104-Crescimento"/>
    <d v="2020-05-22T00:00:00"/>
    <n v="15.9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6"/>
    <s v="0283"/>
    <x v="128"/>
    <s v="006"/>
    <s v="Brasil \ SP \ Lupércio"/>
    <s v="Noroeste"/>
    <s v="CZ1"/>
    <n v="1"/>
    <s v="Implantação"/>
    <s v="104-Crescimento"/>
    <d v="2020-06-22T00:00:00"/>
    <n v="17.32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7"/>
    <s v="0283"/>
    <x v="128"/>
    <s v="007"/>
    <s v="Brasil \ SP \ Lupércio"/>
    <s v="Noroeste"/>
    <s v="CZ2"/>
    <n v="1"/>
    <s v="Implantação"/>
    <s v="104-Crescimento"/>
    <d v="2020-05-28T00:00:00"/>
    <n v="24.24"/>
    <s v="Parceria rural (Turvinho)"/>
    <m/>
    <m/>
    <m/>
    <m/>
    <m/>
    <m/>
    <m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8"/>
    <s v="0283"/>
    <x v="128"/>
    <s v="008"/>
    <s v="Brasil \ SP \ Lupércio"/>
    <s v="Noroeste"/>
    <s v="CZ2"/>
    <n v="1"/>
    <s v="Implantação"/>
    <s v="104-Crescimento"/>
    <d v="2020-05-27T00:00:00"/>
    <n v="33.61"/>
    <s v="Parceria rural (Turvinho)"/>
    <m/>
    <m/>
    <m/>
    <m/>
    <m/>
    <m/>
    <m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09"/>
    <s v="0283"/>
    <x v="128"/>
    <s v="009"/>
    <s v="Brasil \ SP \ Lupércio"/>
    <s v="Noroeste"/>
    <s v="CZ2"/>
    <n v="1"/>
    <s v="Implantação"/>
    <s v="104-Crescimento"/>
    <d v="2020-05-28T00:00:00"/>
    <n v="26.32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10"/>
    <s v="0283"/>
    <x v="128"/>
    <s v="010"/>
    <s v="Brasil \ SP \ Lupércio"/>
    <s v="Noroeste"/>
    <s v="CZ1"/>
    <n v="1"/>
    <s v="Implantação"/>
    <s v="104-Crescimento"/>
    <d v="2020-06-05T00:00:00"/>
    <n v="5.66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12"/>
    <s v="0283"/>
    <x v="128"/>
    <s v="012"/>
    <s v="Brasil \ SP \ Lupércio"/>
    <s v="Noroeste"/>
    <s v="CZ1"/>
    <n v="1"/>
    <s v="Implantação"/>
    <s v="104-Crescimento"/>
    <d v="2020-06-22T00:00:00"/>
    <n v="2.75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3013"/>
    <s v="0283"/>
    <x v="128"/>
    <s v="013"/>
    <s v="Brasil \ SP \ Lupércio"/>
    <s v="Noroeste"/>
    <s v="CZ1"/>
    <n v="1"/>
    <s v="Implantação"/>
    <s v="104-Crescimento"/>
    <d v="2020-06-22T00:00:00"/>
    <n v="10.97"/>
    <s v="Parceria rural (Turvinho)"/>
    <m/>
    <m/>
    <m/>
    <m/>
    <m/>
    <m/>
    <m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m/>
    <m/>
    <x v="0"/>
    <m/>
    <x v="1"/>
    <m/>
    <m/>
  </r>
  <r>
    <s v="0284014"/>
    <s v="0284"/>
    <x v="129"/>
    <s v="014"/>
    <s v="Brasil \ SP \ Pirajuí"/>
    <s v="Norte"/>
    <s v="CZ3"/>
    <n v="2"/>
    <s v="Reforma"/>
    <s v="102-Aguardando Plantio"/>
    <m/>
    <n v="1.8"/>
    <s v="Parceria rural"/>
    <m/>
    <m/>
    <m/>
    <m/>
    <m/>
    <m/>
    <m/>
    <m/>
    <m/>
    <d v="2024-06-03T00:00:00"/>
    <m/>
    <d v="2024-04-01T00:00:00"/>
    <d v="2024-06-03T00:00:00"/>
    <d v="2024-04-06T00:00:00"/>
    <s v="Norte"/>
    <s v="Norte"/>
    <s v="EMFLORA"/>
    <s v="CARPELO"/>
    <s v="GERS"/>
    <s v="INOVESA"/>
    <n v="17.547841999999999"/>
    <n v="44.440534"/>
    <n v="51.426074"/>
    <n v="57.789504999999998"/>
    <s v="Liberação de áreas"/>
    <x v="1"/>
    <s v="GN"/>
    <d v="2025-07-01T00:00:00"/>
    <x v="6"/>
    <m/>
    <x v="8"/>
    <m/>
    <m/>
  </r>
  <r>
    <s v="0284020"/>
    <s v="0284"/>
    <x v="129"/>
    <s v="020"/>
    <s v="Brasil \ SP \ Pirajuí"/>
    <s v="Norte"/>
    <s v="CZ3"/>
    <n v="2"/>
    <s v="Reforma"/>
    <s v="102-Aguardando Plantio"/>
    <m/>
    <n v="0.04"/>
    <s v="Parceria rural"/>
    <m/>
    <m/>
    <m/>
    <m/>
    <m/>
    <m/>
    <m/>
    <m/>
    <m/>
    <d v="2024-05-30T00:00:00"/>
    <m/>
    <d v="2024-04-01T00:00:00"/>
    <d v="2024-05-30T00:00:00"/>
    <d v="2024-04-06T00:00:00"/>
    <s v="Norte"/>
    <s v="Norte"/>
    <s v="EMFLORA"/>
    <s v="CARPELO"/>
    <s v="GERS"/>
    <s v="INOVESA"/>
    <n v="17.547841999999999"/>
    <n v="44.440534"/>
    <n v="51.426074"/>
    <n v="57.789504999999998"/>
    <s v="Liberação de áreas"/>
    <x v="1"/>
    <s v="GN"/>
    <d v="2025-07-01T00:00:00"/>
    <x v="6"/>
    <m/>
    <x v="8"/>
    <m/>
    <m/>
  </r>
  <r>
    <s v="0285009"/>
    <s v="0285"/>
    <x v="130"/>
    <s v="009"/>
    <s v="Brasil \ SP \ Pirajuí"/>
    <s v="Norte"/>
    <s v="CZ3"/>
    <n v="2"/>
    <s v="Reforma"/>
    <s v="102-Aguardando Plantio"/>
    <m/>
    <n v="3.15"/>
    <s v="Parceria rural"/>
    <m/>
    <m/>
    <m/>
    <m/>
    <s v="Não Obrigatório"/>
    <s v="Obrigatório"/>
    <s v="Obrigatório"/>
    <s v="NÃO"/>
    <m/>
    <d v="2024-06-21T00:00:00"/>
    <m/>
    <d v="2024-04-01T00:00:00"/>
    <d v="2024-06-21T00:00:00"/>
    <d v="2024-04-09T00:00:00"/>
    <s v="Norte"/>
    <s v="Norte"/>
    <s v="EMFLORA"/>
    <s v="CARPELO"/>
    <s v="GERS"/>
    <s v="INOVESA"/>
    <n v="15.190384999999999"/>
    <n v="42.083077000000003"/>
    <n v="49.068617000000003"/>
    <n v="55.432046999999997"/>
    <s v="rebaixamento"/>
    <x v="1"/>
    <s v="GERS"/>
    <d v="2025-02-01T00:00:00"/>
    <x v="1"/>
    <m/>
    <x v="9"/>
    <m/>
    <m/>
  </r>
  <r>
    <s v="0285010"/>
    <s v="0285"/>
    <x v="130"/>
    <s v="010"/>
    <s v="Brasil \ SP \ Pirajuí"/>
    <s v="Norte"/>
    <s v="CZ3"/>
    <n v="1"/>
    <s v="Implantação"/>
    <s v="104-Crescimento"/>
    <d v="2019-09-26T00:00:00"/>
    <n v="2.94"/>
    <s v="Parceria rural"/>
    <m/>
    <m/>
    <m/>
    <m/>
    <s v="Não Obrigatório"/>
    <s v="Não Obrigatório"/>
    <s v="Não Obrigatório"/>
    <m/>
    <m/>
    <d v="2019-02-01T00:00:00"/>
    <m/>
    <d v="2025-08-01T00:00:00"/>
    <m/>
    <m/>
    <s v="Norte"/>
    <s v="Norte"/>
    <s v="EMFLORA"/>
    <s v="CARPELO"/>
    <s v="GERS"/>
    <s v="INOVESA"/>
    <n v="15.190384999999999"/>
    <n v="42.083077000000003"/>
    <n v="49.068617000000003"/>
    <n v="55.432046999999997"/>
    <s v="pac"/>
    <x v="1"/>
    <s v="GERS"/>
    <m/>
    <x v="0"/>
    <m/>
    <x v="9"/>
    <m/>
    <m/>
  </r>
  <r>
    <s v="0285011"/>
    <s v="0285"/>
    <x v="130"/>
    <s v="011"/>
    <s v="Brasil \ SP \ Pirajuí"/>
    <s v="Norte"/>
    <s v="CZ3"/>
    <n v="2"/>
    <s v="Reforma"/>
    <s v="102-Aguardando Plantio"/>
    <m/>
    <n v="2.65"/>
    <s v="Parceria rural"/>
    <m/>
    <m/>
    <m/>
    <m/>
    <s v="Não Obrigatório"/>
    <s v="Não Obrigatório"/>
    <s v="Não Obrigatório"/>
    <s v="NÃO"/>
    <m/>
    <d v="2024-06-21T00:00:00"/>
    <m/>
    <d v="2024-04-01T00:00:00"/>
    <d v="2024-06-21T00:00:00"/>
    <d v="2024-04-09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2-01T00:00:00"/>
    <x v="1"/>
    <m/>
    <x v="9"/>
    <m/>
    <m/>
  </r>
  <r>
    <s v="0285013"/>
    <s v="0285"/>
    <x v="130"/>
    <s v="013"/>
    <s v="Brasil \ SP \ Pirajuí"/>
    <s v="Norte"/>
    <s v="CZ3"/>
    <n v="2"/>
    <s v="Reforma"/>
    <s v="102-Aguardando Plantio"/>
    <m/>
    <n v="6.58"/>
    <s v="Parceria rural"/>
    <m/>
    <m/>
    <m/>
    <m/>
    <s v="Não Obrigatório"/>
    <s v="Não Obrigatório"/>
    <s v="Obrigatório"/>
    <s v="NÃO"/>
    <m/>
    <d v="2024-06-06T00:00:00"/>
    <m/>
    <d v="2024-04-01T00:00:00"/>
    <d v="2024-06-06T00:00:00"/>
    <d v="2024-04-11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016"/>
    <s v="0285"/>
    <x v="130"/>
    <s v="016"/>
    <s v="Brasil \ SP \ Pirajuí"/>
    <s v="Norte"/>
    <s v="CZ3"/>
    <n v="1"/>
    <s v="Implantação"/>
    <s v="104-Crescimento"/>
    <d v="2019-09-26T00:00:00"/>
    <n v="0.96"/>
    <s v="Parceria rural"/>
    <m/>
    <m/>
    <m/>
    <m/>
    <s v="Não Obrigatório"/>
    <s v="Não Obrigatório"/>
    <s v="Não Obrigatório"/>
    <m/>
    <m/>
    <d v="2019-02-01T00:00:00"/>
    <m/>
    <d v="2025-08-01T00:00:00"/>
    <m/>
    <m/>
    <s v="Norte"/>
    <s v="Norte"/>
    <s v="EMFLORA"/>
    <s v="CARPELO"/>
    <s v="GERS"/>
    <s v="INOVESA"/>
    <n v="15.190384999999999"/>
    <n v="42.083077000000003"/>
    <n v="49.068617000000003"/>
    <n v="55.432046999999997"/>
    <s v="pac"/>
    <x v="1"/>
    <s v="GERS"/>
    <m/>
    <x v="0"/>
    <m/>
    <x v="9"/>
    <m/>
    <m/>
  </r>
  <r>
    <s v="0285020"/>
    <s v="0285"/>
    <x v="130"/>
    <s v="020"/>
    <s v="Brasil \ SP \ Pirajuí"/>
    <s v="Norte"/>
    <s v="CZ3"/>
    <n v="2"/>
    <s v="Reforma"/>
    <s v="102-Aguardando Plantio"/>
    <m/>
    <n v="1.53"/>
    <s v="Parceria rural"/>
    <m/>
    <m/>
    <m/>
    <m/>
    <s v="Não Obrigatório"/>
    <s v="Não Obrigatório"/>
    <s v="Não Obrigatório"/>
    <s v="NÃO"/>
    <m/>
    <d v="2024-06-07T00:00:00"/>
    <m/>
    <d v="2024-04-01T00:00:00"/>
    <d v="2024-06-07T00:00:00"/>
    <d v="2024-06-0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021"/>
    <s v="0285"/>
    <x v="130"/>
    <s v="021"/>
    <s v="Brasil \ SP \ Pirajuí"/>
    <s v="Norte"/>
    <s v="CZ3"/>
    <n v="2"/>
    <s v="Reforma"/>
    <s v="102-Aguardando Plantio"/>
    <m/>
    <n v="0.3"/>
    <s v="Parceria rural"/>
    <m/>
    <m/>
    <m/>
    <m/>
    <m/>
    <m/>
    <m/>
    <s v="NÃO"/>
    <m/>
    <d v="2024-07-23T00:00:00"/>
    <m/>
    <d v="2024-06-01T00:00:00"/>
    <d v="2024-07-23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022"/>
    <s v="0285"/>
    <x v="130"/>
    <s v="022"/>
    <s v="Brasil \ SP \ Pirajuí"/>
    <s v="Norte"/>
    <s v="CZ3"/>
    <n v="2"/>
    <s v="Reforma"/>
    <s v="102-Aguardando Plantio"/>
    <m/>
    <n v="2.52"/>
    <s v="Parceria rural"/>
    <m/>
    <m/>
    <m/>
    <m/>
    <s v="Não Obrigatório"/>
    <s v="Não Obrigatório"/>
    <s v="Não Obrigatório"/>
    <s v="NÃO"/>
    <m/>
    <d v="2024-06-06T00:00:00"/>
    <m/>
    <d v="2024-04-01T00:00:00"/>
    <d v="2024-06-06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023"/>
    <s v="0285"/>
    <x v="130"/>
    <s v="023"/>
    <s v="Brasil \ SP \ Pirajuí"/>
    <s v="Norte"/>
    <s v="CZ3"/>
    <n v="2"/>
    <s v="Reforma"/>
    <s v="102-Aguardando Plantio"/>
    <m/>
    <n v="2.23"/>
    <s v="Parceria rural"/>
    <m/>
    <m/>
    <m/>
    <m/>
    <s v="Não Obrigatório"/>
    <s v="Não Obrigatório"/>
    <s v="Não Obrigatório"/>
    <s v="NÃO"/>
    <m/>
    <d v="2024-06-06T00:00:00"/>
    <m/>
    <d v="2024-04-01T00:00:00"/>
    <d v="2024-06-06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026"/>
    <s v="0285"/>
    <x v="130"/>
    <s v="026"/>
    <s v="Brasil \ SP \ Pirajuí"/>
    <s v="Norte"/>
    <s v="CZ3"/>
    <n v="2"/>
    <s v="Reforma"/>
    <s v="102-Aguardando Plantio"/>
    <m/>
    <n v="0.35"/>
    <s v="Parceria rural"/>
    <m/>
    <m/>
    <m/>
    <m/>
    <m/>
    <m/>
    <m/>
    <s v="NÃO"/>
    <m/>
    <d v="2024-07-26T00:00:00"/>
    <m/>
    <d v="2024-07-01T00:00:00"/>
    <d v="2024-07-26T00:00:00"/>
    <d v="2024-07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1"/>
    <s v="0285"/>
    <x v="130"/>
    <s v="301"/>
    <s v="Brasil \ SP \ Pirajuí"/>
    <s v="Norte"/>
    <s v="CZ3"/>
    <n v="2"/>
    <s v="Reforma"/>
    <s v="102-Aguardando Plantio"/>
    <m/>
    <n v="0.95"/>
    <s v="Parceria rural"/>
    <m/>
    <m/>
    <m/>
    <m/>
    <m/>
    <m/>
    <m/>
    <s v="NÃO"/>
    <m/>
    <d v="2024-07-18T00:00:00"/>
    <m/>
    <d v="2024-04-01T00:00:00"/>
    <d v="2024-07-18T00:00:00"/>
    <d v="2024-04-0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2"/>
    <s v="0285"/>
    <x v="130"/>
    <s v="302"/>
    <s v="Brasil \ SP \ Pirajuí"/>
    <s v="Norte"/>
    <s v="CZ3"/>
    <n v="2"/>
    <s v="Reforma"/>
    <s v="102-Aguardando Plantio"/>
    <m/>
    <n v="1.89"/>
    <s v="Parceria rural"/>
    <m/>
    <m/>
    <m/>
    <m/>
    <m/>
    <m/>
    <m/>
    <s v="NÃO"/>
    <m/>
    <d v="2024-07-18T00:00:00"/>
    <m/>
    <d v="2024-04-01T00:00:00"/>
    <d v="2024-07-18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4"/>
    <s v="0285"/>
    <x v="130"/>
    <s v="304"/>
    <s v="Brasil \ SP \ Pirajuí"/>
    <s v="Norte"/>
    <s v="CZ3"/>
    <n v="2"/>
    <s v="Reforma"/>
    <s v="102-Aguardando Plantio"/>
    <m/>
    <n v="1.1399999999999999"/>
    <s v="Parceria rural"/>
    <m/>
    <m/>
    <m/>
    <m/>
    <s v="Não Obrigatório"/>
    <s v="Não Obrigatório"/>
    <s v="Não Obrigatório"/>
    <s v="NÃO"/>
    <m/>
    <d v="2024-06-26T00:00:00"/>
    <m/>
    <d v="2024-04-01T00:00:00"/>
    <d v="2024-06-26T00:00:00"/>
    <d v="2024-06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6"/>
    <s v="0285"/>
    <x v="130"/>
    <s v="306"/>
    <s v="Brasil \ SP \ Pirajuí"/>
    <s v="Norte"/>
    <s v="CZ3"/>
    <n v="2"/>
    <s v="Reforma"/>
    <s v="102-Aguardando Plantio"/>
    <m/>
    <n v="1.51"/>
    <s v="Parceria rural"/>
    <m/>
    <m/>
    <m/>
    <m/>
    <s v="Não Obrigatório"/>
    <s v="Não Obrigatório"/>
    <s v="Não Obrigatório"/>
    <s v="NÃO"/>
    <m/>
    <d v="2024-06-26T00:00:00"/>
    <m/>
    <d v="2024-04-01T00:00:00"/>
    <d v="2024-06-26T00:00:00"/>
    <d v="2024-06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8"/>
    <s v="0285"/>
    <x v="130"/>
    <s v="308"/>
    <s v="Brasil \ SP \ Pirajuí"/>
    <s v="Norte"/>
    <s v="CZ3"/>
    <n v="2"/>
    <s v="Reforma"/>
    <s v="102-Aguardando Plantio"/>
    <m/>
    <n v="1.27"/>
    <s v="Parceria rural"/>
    <m/>
    <m/>
    <m/>
    <m/>
    <m/>
    <m/>
    <m/>
    <s v="NÃO"/>
    <m/>
    <d v="2024-07-24T00:00:00"/>
    <m/>
    <d v="2024-04-01T00:00:00"/>
    <d v="2024-07-24T00:00:00"/>
    <d v="2024-04-07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09"/>
    <s v="0285"/>
    <x v="130"/>
    <s v="309"/>
    <s v="Brasil \ SP \ Pirajuí"/>
    <s v="Norte"/>
    <s v="CZ3"/>
    <n v="2"/>
    <s v="Reforma"/>
    <s v="116-Aguardando Plantio - Manual"/>
    <m/>
    <n v="0.25"/>
    <s v="Parceria rural"/>
    <m/>
    <m/>
    <m/>
    <m/>
    <m/>
    <m/>
    <m/>
    <s v="NÃO"/>
    <m/>
    <d v="2024-08-03T00:00:00"/>
    <m/>
    <d v="2024-06-01T00:00:00"/>
    <d v="2024-08-03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13"/>
    <s v="0285"/>
    <x v="130"/>
    <s v="313"/>
    <s v="Brasil \ SP \ Pirajuí"/>
    <s v="Norte"/>
    <s v="CZ3"/>
    <n v="2"/>
    <s v="Reforma"/>
    <s v="102-Aguardando Plantio"/>
    <m/>
    <n v="0.85"/>
    <s v="Parceria rural"/>
    <m/>
    <m/>
    <m/>
    <m/>
    <m/>
    <m/>
    <m/>
    <s v="NÃO"/>
    <m/>
    <d v="2024-07-25T00:00:00"/>
    <m/>
    <d v="2024-06-01T00:00:00"/>
    <d v="2024-07-25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5314"/>
    <s v="0285"/>
    <x v="130"/>
    <s v="314"/>
    <s v="Brasil \ SP \ Pirajuí"/>
    <s v="Norte"/>
    <s v="CZ3"/>
    <n v="2"/>
    <s v="Reforma"/>
    <s v="102-Aguardando Plantio"/>
    <m/>
    <n v="1.27"/>
    <s v="Parceria rural"/>
    <m/>
    <m/>
    <m/>
    <m/>
    <s v="Não Obrigatório"/>
    <s v="Não Obrigatório"/>
    <s v="Não Obrigatório"/>
    <s v="NÃO"/>
    <m/>
    <d v="2024-07-27T00:00:00"/>
    <m/>
    <d v="2024-07-01T00:00:00"/>
    <d v="2024-07-27T00:00:00"/>
    <d v="2024-07-2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s v="GERS"/>
    <d v="2025-07-01T00:00:00"/>
    <x v="6"/>
    <m/>
    <x v="9"/>
    <m/>
    <m/>
  </r>
  <r>
    <s v="0286010"/>
    <s v="0286"/>
    <x v="131"/>
    <s v="010"/>
    <s v="Brasil \ SP \ Presidente Alves"/>
    <s v="Norte"/>
    <s v="CZ3"/>
    <n v="1"/>
    <s v="Implantação"/>
    <s v="104-Crescimento"/>
    <d v="2019-02-21T00:00:00"/>
    <n v="1.46"/>
    <s v="Parceria rural"/>
    <m/>
    <m/>
    <m/>
    <m/>
    <m/>
    <m/>
    <m/>
    <m/>
    <m/>
    <d v="2019-01-14T00:00:00"/>
    <m/>
    <d v="2025-07-01T00:00:00"/>
    <m/>
    <m/>
    <s v="Norte"/>
    <s v="Norte"/>
    <s v="EMFLORA"/>
    <s v="GERAÇÃO"/>
    <s v="JFI DUARTINA"/>
    <s v="CARPELO"/>
    <n v="24.655716999999999"/>
    <n v="53.625038000000004"/>
    <n v="55.384906999999998"/>
    <n v="64.870697000000007"/>
    <s v="pac"/>
    <x v="1"/>
    <m/>
    <m/>
    <x v="0"/>
    <m/>
    <x v="1"/>
    <m/>
    <m/>
  </r>
  <r>
    <s v="0287001"/>
    <s v="0287"/>
    <x v="132"/>
    <s v="001"/>
    <s v="Brasil \ SP \ Bauru"/>
    <s v="Norte"/>
    <s v="CZ2"/>
    <n v="1"/>
    <s v="Implantação"/>
    <s v="104-Crescimento"/>
    <d v="2019-08-26T00:00:00"/>
    <n v="13.29"/>
    <s v="Parceria rural"/>
    <m/>
    <m/>
    <m/>
    <m/>
    <m/>
    <m/>
    <m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s v="BRACELL 01"/>
    <d v="2025-04-01T00:00:00"/>
    <x v="2"/>
    <m/>
    <x v="2"/>
    <m/>
    <m/>
  </r>
  <r>
    <s v="0287002"/>
    <s v="0287"/>
    <x v="132"/>
    <s v="002"/>
    <s v="Brasil \ SP \ Bauru"/>
    <s v="Norte"/>
    <s v="CZ2"/>
    <n v="1"/>
    <s v="Implantação"/>
    <s v="104-Crescimento"/>
    <d v="2019-08-22T00:00:00"/>
    <n v="19.2"/>
    <s v="Parceria rural"/>
    <m/>
    <m/>
    <m/>
    <m/>
    <m/>
    <m/>
    <m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s v="BRACELL 01"/>
    <d v="2025-04-01T00:00:00"/>
    <x v="2"/>
    <m/>
    <x v="2"/>
    <m/>
    <m/>
  </r>
  <r>
    <s v="0287006"/>
    <s v="0287"/>
    <x v="132"/>
    <s v="006"/>
    <s v="Brasil \ SP \ Bauru"/>
    <s v="Norte"/>
    <s v="CZ2"/>
    <n v="1"/>
    <s v="Implantação"/>
    <s v="104-Crescimento"/>
    <d v="2019-08-24T00:00:00"/>
    <n v="6.59"/>
    <s v="Parceria rural"/>
    <m/>
    <m/>
    <m/>
    <m/>
    <m/>
    <m/>
    <m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s v="BRACELL 01"/>
    <d v="2025-04-01T00:00:00"/>
    <x v="2"/>
    <m/>
    <x v="2"/>
    <m/>
    <m/>
  </r>
  <r>
    <s v="0288002"/>
    <s v="0288"/>
    <x v="133"/>
    <s v="002"/>
    <s v="Brasil \ SP \ Bauru"/>
    <s v="Norte"/>
    <s v="CZ2"/>
    <n v="1"/>
    <s v="Implantação"/>
    <s v="104-Crescimento"/>
    <d v="2019-09-02T00:00:00"/>
    <n v="7.05"/>
    <s v="Parceria rural"/>
    <m/>
    <m/>
    <m/>
    <m/>
    <m/>
    <m/>
    <m/>
    <m/>
    <m/>
    <d v="2025-04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8003"/>
    <s v="0288"/>
    <x v="133"/>
    <s v="003"/>
    <s v="Brasil \ SP \ Bauru"/>
    <s v="Norte"/>
    <s v="CZ2"/>
    <n v="1"/>
    <s v="Implantação"/>
    <s v="104-Crescimento"/>
    <d v="2019-09-02T00:00:00"/>
    <n v="10.14"/>
    <s v="Parceria rural"/>
    <m/>
    <m/>
    <m/>
    <m/>
    <m/>
    <m/>
    <m/>
    <m/>
    <m/>
    <d v="2025-04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8005"/>
    <s v="0288"/>
    <x v="133"/>
    <s v="005"/>
    <s v="Brasil \ SP \ Bauru"/>
    <s v="Norte"/>
    <s v="CZ2"/>
    <n v="1"/>
    <s v="Implantação"/>
    <s v="104-Crescimento"/>
    <d v="2019-09-03T00:00:00"/>
    <n v="11.13"/>
    <s v="Parceria rural"/>
    <m/>
    <m/>
    <m/>
    <m/>
    <m/>
    <m/>
    <m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8008"/>
    <s v="0288"/>
    <x v="133"/>
    <s v="008"/>
    <s v="Brasil \ SP \ Bauru"/>
    <s v="Norte"/>
    <s v="CZ2"/>
    <n v="1"/>
    <s v="Implantação"/>
    <s v="104-Crescimento"/>
    <d v="2019-08-27T00:00:00"/>
    <n v="2.2400000000000002"/>
    <s v="Parceria rural"/>
    <m/>
    <m/>
    <m/>
    <m/>
    <m/>
    <m/>
    <m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8009"/>
    <s v="0288"/>
    <x v="133"/>
    <s v="009"/>
    <s v="Brasil \ SP \ Bauru"/>
    <s v="Norte"/>
    <s v="CZ2"/>
    <n v="1"/>
    <s v="Implantação"/>
    <s v="104-Crescimento"/>
    <d v="2019-09-04T00:00:00"/>
    <n v="2.36"/>
    <s v="Parceria rural"/>
    <m/>
    <m/>
    <m/>
    <m/>
    <m/>
    <m/>
    <m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8010"/>
    <s v="0288"/>
    <x v="133"/>
    <s v="010"/>
    <s v="Brasil \ SP \ Bauru"/>
    <s v="Norte"/>
    <s v="CZ2"/>
    <n v="1"/>
    <s v="Implantação"/>
    <s v="104-Crescimento"/>
    <d v="2019-09-04T00:00:00"/>
    <n v="6.02"/>
    <s v="Parceria rural"/>
    <m/>
    <m/>
    <m/>
    <m/>
    <m/>
    <m/>
    <m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s v="BRACELL 01"/>
    <d v="2025-04-01T00:00:00"/>
    <x v="2"/>
    <m/>
    <x v="2"/>
    <m/>
    <m/>
  </r>
  <r>
    <s v="0289006"/>
    <s v="0289"/>
    <x v="134"/>
    <s v="006"/>
    <s v="Brasil \ SP \ Agudos"/>
    <s v="Centro"/>
    <s v="CZ2"/>
    <n v="3"/>
    <s v="Reforma"/>
    <s v="102-Aguardando Plantio"/>
    <m/>
    <n v="2.09"/>
    <s v="Parceria rural (Estrela)"/>
    <m/>
    <m/>
    <m/>
    <m/>
    <m/>
    <m/>
    <m/>
    <m/>
    <m/>
    <d v="2023-08-22T00:00:00"/>
    <m/>
    <m/>
    <d v="2023-08-22T00:00:00"/>
    <d v="2023-06-25T00:00:00"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15"/>
    <s v="0289"/>
    <x v="134"/>
    <s v="015"/>
    <s v="Brasil \ SP \ Agudos"/>
    <s v="Centro"/>
    <s v="CZ2"/>
    <n v="1"/>
    <s v="Implantação"/>
    <s v="116-Aguardando Plantio - Manual"/>
    <m/>
    <n v="0.5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19"/>
    <s v="0289"/>
    <x v="134"/>
    <s v="019"/>
    <s v="Brasil \ SP \ Agudos"/>
    <s v="Centro"/>
    <s v="CZ2"/>
    <n v="1"/>
    <s v="Implantação"/>
    <s v="102-Aguardando Plantio"/>
    <m/>
    <n v="3"/>
    <s v="Parceria rural (Estrela)"/>
    <m/>
    <m/>
    <m/>
    <m/>
    <m/>
    <m/>
    <m/>
    <m/>
    <m/>
    <d v="2020-06-01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2"/>
    <s v="0289"/>
    <x v="134"/>
    <s v="022"/>
    <s v="Brasil \ SP \ Agudos"/>
    <s v="Centro"/>
    <s v="CZ2"/>
    <n v="1"/>
    <s v="Implantação"/>
    <s v="102-Aguardando Plantio"/>
    <m/>
    <n v="0.53"/>
    <s v="Parceria rural (Estrela)"/>
    <m/>
    <m/>
    <m/>
    <m/>
    <m/>
    <m/>
    <m/>
    <m/>
    <m/>
    <d v="2020-10-26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4"/>
    <s v="0289"/>
    <x v="134"/>
    <s v="024"/>
    <s v="Brasil \ SP \ Agudos"/>
    <s v="Centro"/>
    <s v="CZ2"/>
    <n v="1"/>
    <s v="Implantação"/>
    <s v="102-Aguardando Plantio"/>
    <m/>
    <n v="1.79"/>
    <s v="Parceria rural (Estrela)"/>
    <m/>
    <m/>
    <m/>
    <m/>
    <m/>
    <m/>
    <m/>
    <m/>
    <m/>
    <d v="2023-06-13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5"/>
    <s v="0289"/>
    <x v="134"/>
    <s v="025"/>
    <s v="Brasil \ SP \ Agudos"/>
    <s v="Centro"/>
    <s v="CZ2"/>
    <n v="3"/>
    <s v="Reforma"/>
    <s v="102-Aguardando Plantio"/>
    <m/>
    <n v="2.52"/>
    <s v="Parceria rural (Estrela)"/>
    <m/>
    <m/>
    <m/>
    <m/>
    <m/>
    <m/>
    <m/>
    <m/>
    <m/>
    <d v="2023-08-22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6"/>
    <s v="0289"/>
    <x v="134"/>
    <s v="026"/>
    <s v="Brasil \ SP \ Agudos"/>
    <s v="Centro"/>
    <s v="CZ2"/>
    <n v="1"/>
    <s v="Implantação"/>
    <s v="102-Aguardando Plantio"/>
    <m/>
    <n v="0.06"/>
    <s v="Parceria rural (Estrela)"/>
    <m/>
    <m/>
    <m/>
    <m/>
    <m/>
    <m/>
    <m/>
    <m/>
    <m/>
    <d v="2023-06-13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7"/>
    <s v="0289"/>
    <x v="134"/>
    <s v="027"/>
    <s v="Brasil \ SP \ Agudos"/>
    <s v="Centro"/>
    <s v="CZ2"/>
    <n v="1"/>
    <s v="Implantação"/>
    <s v="102-Aguardando Plantio"/>
    <m/>
    <n v="0.33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8"/>
    <s v="0289"/>
    <x v="134"/>
    <s v="028"/>
    <s v="Brasil \ SP \ Agudos"/>
    <s v="Centro"/>
    <s v="CZ2"/>
    <n v="1"/>
    <s v="Implantação"/>
    <s v="102-Aguardando Plantio"/>
    <m/>
    <n v="2.14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29"/>
    <s v="0289"/>
    <x v="134"/>
    <s v="029"/>
    <s v="Brasil \ SP \ Agudos"/>
    <s v="Centro"/>
    <s v="CZ2"/>
    <n v="1"/>
    <s v="Implantação"/>
    <s v="102-Aguardando Plantio"/>
    <m/>
    <n v="0.88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30"/>
    <s v="0289"/>
    <x v="134"/>
    <s v="030"/>
    <s v="Brasil \ SP \ Agudos"/>
    <s v="Centro"/>
    <s v="CZ2"/>
    <n v="1"/>
    <s v="Implantação"/>
    <s v="102-Aguardando Plantio"/>
    <m/>
    <n v="1.1299999999999999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89031"/>
    <s v="0289"/>
    <x v="134"/>
    <s v="031"/>
    <s v="Brasil \ SP \ Agudos"/>
    <s v="Centro"/>
    <s v="CZ2"/>
    <n v="1"/>
    <s v="Implantação"/>
    <s v="102-Aguardando Plantio"/>
    <m/>
    <n v="0.15"/>
    <s v="Parceria rural (Estrela)"/>
    <m/>
    <m/>
    <m/>
    <m/>
    <m/>
    <m/>
    <m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s v="SOLLUM"/>
    <d v="2025-12-01T00:00:00"/>
    <x v="0"/>
    <m/>
    <x v="0"/>
    <m/>
    <m/>
  </r>
  <r>
    <s v="0290001"/>
    <s v="0290"/>
    <x v="135"/>
    <s v="001"/>
    <s v="Brasil \ SP \ Anhembi"/>
    <s v="Sul"/>
    <s v="CZ2"/>
    <n v="1"/>
    <s v="Implantação"/>
    <s v="104-Crescimento"/>
    <d v="2019-07-19T00:00:00"/>
    <n v="10.17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02"/>
    <s v="0290"/>
    <x v="135"/>
    <s v="002"/>
    <s v="Brasil \ SP \ Anhembi"/>
    <s v="Sul"/>
    <s v="CZ2"/>
    <n v="1"/>
    <s v="Implantação"/>
    <s v="104-Crescimento"/>
    <d v="2019-07-19T00:00:00"/>
    <n v="6.34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03"/>
    <s v="0290"/>
    <x v="135"/>
    <s v="003"/>
    <s v="Brasil \ SP \ Anhembi"/>
    <s v="Sul"/>
    <s v="CZ2"/>
    <n v="1"/>
    <s v="Implantação"/>
    <s v="104-Crescimento"/>
    <d v="2019-07-19T00:00:00"/>
    <n v="7.23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04"/>
    <s v="0290"/>
    <x v="135"/>
    <s v="004"/>
    <s v="Brasil \ SP \ Anhembi"/>
    <s v="Sul"/>
    <s v="CZ2"/>
    <n v="1"/>
    <s v="Implantação"/>
    <s v="104-Crescimento"/>
    <d v="2019-07-20T00:00:00"/>
    <n v="22.18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1"/>
    <s v="0290"/>
    <x v="135"/>
    <s v="011"/>
    <s v="Brasil \ SP \ Anhembi"/>
    <s v="Sul"/>
    <s v="CZ2"/>
    <n v="1"/>
    <s v="Implantação"/>
    <s v="104-Crescimento"/>
    <d v="2019-07-24T00:00:00"/>
    <n v="19.82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4"/>
    <s v="0290"/>
    <x v="135"/>
    <s v="014"/>
    <s v="Brasil \ SP \ Anhembi"/>
    <s v="Sul"/>
    <s v="CZ2"/>
    <n v="2"/>
    <s v="Reforma"/>
    <s v="104-Crescimento"/>
    <d v="2020-09-16T00:00:00"/>
    <n v="17.760000000000002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5"/>
    <s v="0290"/>
    <x v="135"/>
    <s v="015"/>
    <s v="Brasil \ SP \ Anhembi"/>
    <s v="Sul"/>
    <s v="CZ2"/>
    <n v="2"/>
    <s v="Reforma"/>
    <s v="104-Crescimento"/>
    <d v="2020-09-16T00:00:00"/>
    <n v="11.7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6"/>
    <s v="0290"/>
    <x v="135"/>
    <s v="016"/>
    <s v="Brasil \ SP \ Anhembi"/>
    <s v="Sul"/>
    <s v="CZ2"/>
    <n v="2"/>
    <s v="Reforma"/>
    <s v="104-Crescimento"/>
    <d v="2020-09-18T00:00:00"/>
    <n v="17.55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7"/>
    <s v="0290"/>
    <x v="135"/>
    <s v="017"/>
    <s v="Brasil \ SP \ Anhembi"/>
    <s v="Sul"/>
    <s v="CZ2"/>
    <n v="2"/>
    <s v="Reforma"/>
    <s v="104-Crescimento"/>
    <d v="2020-09-18T00:00:00"/>
    <n v="9.9600000000000009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8"/>
    <s v="0290"/>
    <x v="135"/>
    <s v="018"/>
    <s v="Brasil \ SP \ Anhembi"/>
    <s v="Sul"/>
    <s v="CZ2"/>
    <n v="2"/>
    <s v="Reforma"/>
    <s v="104-Crescimento"/>
    <d v="2020-09-19T00:00:00"/>
    <n v="6.48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19"/>
    <s v="0290"/>
    <x v="135"/>
    <s v="019"/>
    <s v="Brasil \ SP \ Anhembi"/>
    <s v="Sul"/>
    <s v="CZ2"/>
    <n v="2"/>
    <s v="Reforma"/>
    <s v="104-Crescimento"/>
    <d v="2020-09-19T00:00:00"/>
    <n v="10.08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0"/>
    <s v="0290"/>
    <x v="135"/>
    <s v="020"/>
    <s v="Brasil \ SP \ Anhembi"/>
    <s v="Sul"/>
    <s v="CZ2"/>
    <n v="2"/>
    <s v="Reforma"/>
    <s v="104-Crescimento"/>
    <d v="2020-09-21T00:00:00"/>
    <n v="4.04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1"/>
    <s v="0290"/>
    <x v="135"/>
    <s v="021"/>
    <s v="Brasil \ SP \ Anhembi"/>
    <s v="Sul"/>
    <s v="CZ2"/>
    <n v="2"/>
    <s v="Reforma"/>
    <s v="104-Crescimento"/>
    <d v="2020-10-01T00:00:00"/>
    <n v="26.08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2"/>
    <s v="0290"/>
    <x v="135"/>
    <s v="022"/>
    <s v="Brasil \ SP \ Anhembi"/>
    <s v="Sul"/>
    <s v="CZ2"/>
    <n v="2"/>
    <s v="Reforma"/>
    <s v="104-Crescimento"/>
    <d v="2020-09-24T00:00:00"/>
    <n v="11.21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3"/>
    <s v="0290"/>
    <x v="135"/>
    <s v="023"/>
    <s v="Brasil \ SP \ Anhembi"/>
    <s v="Sul"/>
    <s v="CZ2"/>
    <n v="2"/>
    <s v="Reforma"/>
    <s v="104-Crescimento"/>
    <d v="2020-09-21T00:00:00"/>
    <n v="12.67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4"/>
    <s v="0290"/>
    <x v="135"/>
    <s v="024"/>
    <s v="Brasil \ SP \ Anhembi"/>
    <s v="Sul"/>
    <s v="CZ2"/>
    <n v="2"/>
    <s v="Reforma"/>
    <s v="104-Crescimento"/>
    <d v="2020-09-26T00:00:00"/>
    <n v="17.27"/>
    <s v="Parceria rural (Turvinho)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5"/>
    <s v="0290"/>
    <x v="135"/>
    <s v="025"/>
    <s v="Brasil \ SP \ Anhembi"/>
    <s v="Sul"/>
    <s v="CZ2"/>
    <n v="2"/>
    <s v="Reforma"/>
    <s v="104-Crescimento"/>
    <d v="2020-09-24T00:00:00"/>
    <n v="12.54"/>
    <s v="Parceria rural (Turvinho)"/>
    <m/>
    <m/>
    <m/>
    <m/>
    <m/>
    <m/>
    <m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6"/>
    <s v="0290"/>
    <x v="135"/>
    <s v="026"/>
    <s v="Brasil \ SP \ Anhembi"/>
    <s v="Sul"/>
    <s v="CZ2"/>
    <n v="2"/>
    <s v="Reforma"/>
    <s v="104-Crescimento"/>
    <d v="2020-09-29T00:00:00"/>
    <n v="11.93"/>
    <s v="Parceria rural (Turvinho)"/>
    <m/>
    <m/>
    <m/>
    <m/>
    <m/>
    <m/>
    <m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7"/>
    <s v="0290"/>
    <x v="135"/>
    <s v="027"/>
    <s v="Brasil \ SP \ Anhembi"/>
    <s v="Sul"/>
    <s v="CZ2"/>
    <n v="2"/>
    <s v="Reforma"/>
    <s v="104-Crescimento"/>
    <d v="2020-09-30T00:00:00"/>
    <n v="11.98"/>
    <s v="Parceria rural (Turvinho)"/>
    <m/>
    <m/>
    <m/>
    <m/>
    <m/>
    <m/>
    <m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8"/>
    <s v="0290"/>
    <x v="135"/>
    <s v="028"/>
    <s v="Brasil \ SP \ Anhembi"/>
    <s v="Sul"/>
    <s v="CZ2"/>
    <n v="2"/>
    <s v="Reforma"/>
    <s v="104-Crescimento"/>
    <d v="2020-10-05T00:00:00"/>
    <n v="21.53"/>
    <s v="Parceria rural (Turvinho)"/>
    <m/>
    <m/>
    <m/>
    <m/>
    <m/>
    <m/>
    <m/>
    <m/>
    <m/>
    <d v="2026-05-01T00:00:00"/>
    <d v="2026-06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0029"/>
    <s v="0290"/>
    <x v="135"/>
    <s v="029"/>
    <s v="Brasil \ SP \ Anhembi"/>
    <s v="Sul"/>
    <s v="CZ2"/>
    <n v="1"/>
    <s v="Implantação"/>
    <s v="104-Crescimento"/>
    <d v="2021-06-11T00:00:00"/>
    <n v="3.47"/>
    <s v="Parceria rural (Turvinho)"/>
    <m/>
    <m/>
    <m/>
    <m/>
    <m/>
    <m/>
    <m/>
    <m/>
    <m/>
    <d v="2026-05-01T00:00:00"/>
    <d v="2026-06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s v="NILZA"/>
    <m/>
    <x v="0"/>
    <m/>
    <x v="3"/>
    <m/>
    <m/>
  </r>
  <r>
    <s v="0291029"/>
    <s v="0291"/>
    <x v="136"/>
    <s v="029"/>
    <s v="Brasil \ SP \ Pirajuí"/>
    <s v="Norte"/>
    <s v="CZ3"/>
    <n v="2"/>
    <s v="Reforma"/>
    <s v="102-Aguardando Plantio"/>
    <m/>
    <n v="12"/>
    <s v="Parceria rural (Turvinho)"/>
    <m/>
    <m/>
    <m/>
    <m/>
    <s v="Não Obrigatório"/>
    <s v="Não Obrigatório"/>
    <s v="Não Obrigatório"/>
    <m/>
    <m/>
    <d v="2024-05-15T22:24:48"/>
    <m/>
    <d v="2024-03-01T00:00:00"/>
    <d v="2024-05-15T00:00:00"/>
    <d v="2024-04-07T00:00:00"/>
    <s v="Norte"/>
    <s v="Norte"/>
    <s v="EMFLORA"/>
    <s v="CARPELO"/>
    <s v="GERAÇÃO"/>
    <s v="JFI DUARTINA"/>
    <n v="21.314595000000001"/>
    <n v="48.002485"/>
    <n v="52.727663"/>
    <n v="54.487532000000002"/>
    <s v="Liberação de áreas"/>
    <x v="1"/>
    <s v="GN"/>
    <d v="2025-07-01T00:00:00"/>
    <x v="6"/>
    <s v="Sem acesso"/>
    <x v="8"/>
    <m/>
    <m/>
  </r>
  <r>
    <s v="0291310"/>
    <s v="0291"/>
    <x v="136"/>
    <s v="310"/>
    <s v="Brasil \ SP \ Pirajuí"/>
    <s v="Norte"/>
    <s v="CZ3"/>
    <n v="1"/>
    <s v="Implantação"/>
    <s v="104-Crescimento"/>
    <d v="2019-11-25T00:00:00"/>
    <n v="2"/>
    <s v="Parceria rural (Turvinho)"/>
    <m/>
    <m/>
    <m/>
    <m/>
    <m/>
    <m/>
    <m/>
    <m/>
    <m/>
    <d v="2019-11-25T00:00:00"/>
    <m/>
    <d v="2025-08-01T00:00:00"/>
    <m/>
    <m/>
    <s v="Norte"/>
    <s v="Norte"/>
    <s v="EMFLORA"/>
    <s v="CARPELO"/>
    <s v="GERAÇÃO"/>
    <s v="JFI DUARTINA"/>
    <n v="21.314595000000001"/>
    <n v="48.002485"/>
    <n v="52.727663"/>
    <n v="54.487532000000002"/>
    <s v="pac"/>
    <x v="1"/>
    <s v="GN"/>
    <d v="2025-07-01T00:00:00"/>
    <x v="6"/>
    <s v="Sem acesso"/>
    <x v="8"/>
    <m/>
    <m/>
  </r>
  <r>
    <s v="0292013"/>
    <s v="0292"/>
    <x v="137"/>
    <s v="013"/>
    <s v="Brasil \ SP \ Garça"/>
    <s v="Noroeste"/>
    <s v="CZ1"/>
    <n v="2"/>
    <s v="Reforma"/>
    <s v="102-Aguardando Plantio"/>
    <m/>
    <n v="0.22"/>
    <s v="Parceria rural (Estrela)"/>
    <m/>
    <m/>
    <m/>
    <m/>
    <m/>
    <m/>
    <m/>
    <m/>
    <m/>
    <d v="2024-05-15T10:30:14"/>
    <m/>
    <d v="2024-03-01T00:00:00"/>
    <d v="2024-05-14T00:00:00"/>
    <d v="2024-03-01T00:00:00"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s v="CARPELO"/>
    <d v="2025-07-01T00:00:00"/>
    <x v="6"/>
    <m/>
    <x v="10"/>
    <m/>
    <m/>
  </r>
  <r>
    <s v="0292027"/>
    <s v="0292"/>
    <x v="137"/>
    <s v="027"/>
    <s v="Brasil \ SP \ Garça"/>
    <s v="Noroeste"/>
    <s v="CZ1"/>
    <n v="2"/>
    <s v="Reforma"/>
    <s v="102-Aguardando Plantio"/>
    <m/>
    <n v="1.46"/>
    <s v="Parceria rural (Estrela)"/>
    <m/>
    <m/>
    <m/>
    <m/>
    <m/>
    <m/>
    <m/>
    <m/>
    <m/>
    <d v="2024-05-15T10:30:19"/>
    <m/>
    <d v="2024-03-01T00:00:00"/>
    <d v="2024-05-14T00:00:00"/>
    <d v="2024-03-03T00:00:00"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s v="CARPELO"/>
    <d v="2025-07-01T00:00:00"/>
    <x v="6"/>
    <m/>
    <x v="10"/>
    <m/>
    <m/>
  </r>
  <r>
    <s v="0292303"/>
    <s v="0292"/>
    <x v="137"/>
    <s v="303"/>
    <s v="Brasil \ SP \ Garça"/>
    <s v="Noroeste"/>
    <s v="CZ1"/>
    <n v="2"/>
    <s v="Reforma"/>
    <s v="102-Aguardando Plantio"/>
    <m/>
    <n v="1.27"/>
    <s v="Parceria rural (Estrela)"/>
    <m/>
    <m/>
    <m/>
    <m/>
    <m/>
    <m/>
    <m/>
    <m/>
    <m/>
    <d v="2024-04-23T14:09:51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s v="CARPELO"/>
    <d v="2025-07-01T00:00:00"/>
    <x v="6"/>
    <m/>
    <x v="10"/>
    <m/>
    <m/>
  </r>
  <r>
    <s v="0292304"/>
    <s v="0292"/>
    <x v="137"/>
    <s v="304"/>
    <s v="Brasil \ SP \ Garça"/>
    <s v="Noroeste"/>
    <s v="CZ1"/>
    <n v="2"/>
    <s v="Reforma"/>
    <s v="102-Aguardando Plantio"/>
    <m/>
    <n v="1.0900000000000001"/>
    <s v="Parceria rural (Estrela)"/>
    <m/>
    <m/>
    <m/>
    <m/>
    <m/>
    <m/>
    <m/>
    <m/>
    <m/>
    <d v="2024-04-22T10:07:37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s v="CARPELO"/>
    <d v="2025-07-01T00:00:00"/>
    <x v="6"/>
    <m/>
    <x v="10"/>
    <m/>
    <m/>
  </r>
  <r>
    <s v="0292310"/>
    <s v="0292"/>
    <x v="137"/>
    <s v="310"/>
    <s v="Brasil \ SP \ Garça"/>
    <s v="Noroeste"/>
    <s v="CZ1"/>
    <n v="2"/>
    <s v="Reforma"/>
    <s v="102-Aguardando Plantio"/>
    <m/>
    <n v="1.51"/>
    <s v="Parceria rural (Estrela)"/>
    <m/>
    <m/>
    <m/>
    <m/>
    <m/>
    <m/>
    <m/>
    <m/>
    <m/>
    <d v="2024-04-25T04:56:12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s v="CARPELO"/>
    <d v="2025-07-01T00:00:00"/>
    <x v="6"/>
    <m/>
    <x v="10"/>
    <m/>
    <m/>
  </r>
  <r>
    <s v="0292900"/>
    <s v="0292"/>
    <x v="137"/>
    <s v="900"/>
    <s v="Brasil \ SP \ Garça"/>
    <s v="Noroeste"/>
    <s v="CZ1"/>
    <n v="1"/>
    <s v="Implantação"/>
    <s v="104-Crescimento"/>
    <d v="2020-07-31T00:00:00"/>
    <n v="0.06"/>
    <s v="Parceria rural (Estrela)"/>
    <m/>
    <m/>
    <m/>
    <m/>
    <m/>
    <m/>
    <m/>
    <m/>
    <m/>
    <d v="2024-07-31T00:00:00"/>
    <m/>
    <d v="2024-08-01T00:00:00"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pac"/>
    <x v="2"/>
    <s v="CARPELO"/>
    <d v="2025-07-01T00:00:00"/>
    <x v="6"/>
    <m/>
    <x v="10"/>
    <m/>
    <m/>
  </r>
  <r>
    <s v="0293001"/>
    <s v="0293"/>
    <x v="138"/>
    <s v="001"/>
    <s v="Brasil \ SP \ Agudos"/>
    <s v="Centro"/>
    <s v="CZ1"/>
    <n v="1"/>
    <s v="Implantação"/>
    <s v="104-Crescimento"/>
    <d v="2019-06-25T00:00:00"/>
    <n v="19.739999999999998"/>
    <s v="Parceria rural"/>
    <m/>
    <m/>
    <m/>
    <m/>
    <m/>
    <m/>
    <m/>
    <m/>
    <m/>
    <d v="2019-04-01T00:00:00"/>
    <m/>
    <d v="2025-05-01T00:00:00"/>
    <m/>
    <m/>
    <s v="Centro"/>
    <s v="Centro"/>
    <s v="GERAÇÃO"/>
    <s v="JFI DUARTINA"/>
    <s v="BRACELL"/>
    <s v="SOLLUM"/>
    <n v="50.221452999999997"/>
    <n v="53.439151000000003"/>
    <n v="58.515371999999999"/>
    <n v="72.116967000000002"/>
    <s v="pac"/>
    <x v="0"/>
    <s v="SOLLUM"/>
    <d v="2025-08-01T00:00:00"/>
    <x v="0"/>
    <m/>
    <x v="0"/>
    <m/>
    <m/>
  </r>
  <r>
    <s v="0293004"/>
    <s v="0293"/>
    <x v="138"/>
    <s v="004"/>
    <s v="Brasil \ SP \ Agudos"/>
    <s v="Centro"/>
    <s v="CZ1"/>
    <n v="1"/>
    <s v="Implantação"/>
    <s v="104-Crescimento"/>
    <d v="2019-06-28T00:00:00"/>
    <n v="18"/>
    <s v="Parceria rural"/>
    <m/>
    <m/>
    <m/>
    <m/>
    <m/>
    <m/>
    <m/>
    <m/>
    <m/>
    <d v="2019-04-01T00:00:00"/>
    <m/>
    <d v="2025-04-01T00:00:00"/>
    <m/>
    <m/>
    <s v="Centro"/>
    <s v="Centro"/>
    <s v="GERAÇÃO"/>
    <s v="JFI DUARTINA"/>
    <s v="BRACELL"/>
    <s v="SOLLUM"/>
    <n v="50.221452999999997"/>
    <n v="53.439151000000003"/>
    <n v="58.515371999999999"/>
    <n v="72.116967000000002"/>
    <s v="pac"/>
    <x v="0"/>
    <s v="SOLLUM"/>
    <d v="2025-08-01T00:00:00"/>
    <x v="0"/>
    <m/>
    <x v="0"/>
    <m/>
    <m/>
  </r>
  <r>
    <s v="0294047"/>
    <s v="0294"/>
    <x v="139"/>
    <s v="047"/>
    <s v="Brasil \ SP \ Álvaro de Carvalho"/>
    <s v="Noroeste"/>
    <s v="CZ2"/>
    <n v="2"/>
    <s v="Reforma"/>
    <s v="102-Aguardando Plantio"/>
    <m/>
    <n v="0.44"/>
    <s v="Parceria rural (Estrela)"/>
    <m/>
    <m/>
    <m/>
    <m/>
    <s v="Obrigatório"/>
    <s v="Não Obrigatório"/>
    <s v="Obrigatório"/>
    <m/>
    <m/>
    <d v="2024-06-10T00:00:00"/>
    <m/>
    <d v="2024-04-01T00:00:00"/>
    <d v="2024-06-10T00:00:00"/>
    <d v="2024-05-14T00:00:00"/>
    <s v="Noroeste"/>
    <s v="Noroeste"/>
    <s v="GERS"/>
    <s v="CARPELO"/>
    <s v="GN"/>
    <s v="EMFLORA"/>
    <n v="14.953519999999999"/>
    <n v="30.910413999999999"/>
    <n v="52.904583000000002"/>
    <n v="59.679504999999999"/>
    <s v="savannah"/>
    <x v="2"/>
    <s v="Sem informação"/>
    <d v="2025-10-01T00:00:00"/>
    <x v="0"/>
    <m/>
    <x v="13"/>
    <m/>
    <m/>
  </r>
  <r>
    <s v="0294060"/>
    <s v="0294"/>
    <x v="139"/>
    <s v="060"/>
    <s v="Brasil \ SP \ Álvaro de Carvalho"/>
    <s v="Noroeste"/>
    <s v="CZ2"/>
    <n v="1"/>
    <s v="Implantação"/>
    <s v="104-Crescimento"/>
    <d v="2021-11-05T00:00:00"/>
    <n v="11.42"/>
    <s v="Parceria rural (Estrela)"/>
    <m/>
    <m/>
    <m/>
    <m/>
    <m/>
    <m/>
    <m/>
    <m/>
    <m/>
    <d v="2026-03-01T00:00:00"/>
    <d v="2026-03-01T00:00:00"/>
    <m/>
    <m/>
    <m/>
    <s v="Noroeste"/>
    <s v="Noroeste"/>
    <s v="GERS"/>
    <s v="CARPELO"/>
    <s v="GN"/>
    <s v="EMFLORA"/>
    <n v="14.953519999999999"/>
    <n v="30.910413999999999"/>
    <n v="52.904583000000002"/>
    <n v="59.679504999999999"/>
    <s v="pab"/>
    <x v="2"/>
    <m/>
    <m/>
    <x v="0"/>
    <m/>
    <x v="1"/>
    <m/>
    <m/>
  </r>
  <r>
    <s v="0294065"/>
    <s v="0294"/>
    <x v="139"/>
    <s v="065"/>
    <s v="Brasil \ SP \ Garça"/>
    <s v="Noroeste"/>
    <s v="CZ2"/>
    <n v="1"/>
    <s v="Implantação"/>
    <s v="104-Crescimento"/>
    <d v="2019-09-02T00:00:00"/>
    <n v="11.47"/>
    <s v="Parceria rural (Estrela)"/>
    <m/>
    <m/>
    <m/>
    <m/>
    <m/>
    <m/>
    <m/>
    <m/>
    <m/>
    <d v="2026-03-01T00:00:00"/>
    <d v="2026-03-01T00:00:00"/>
    <d v="2025-07-01T00:00:00"/>
    <m/>
    <m/>
    <s v="Noroeste"/>
    <s v="Noroeste"/>
    <s v="GERS"/>
    <s v="CARPELO"/>
    <s v="GN"/>
    <s v="EMFLORA"/>
    <n v="14.953519999999999"/>
    <n v="30.910413999999999"/>
    <n v="52.904583000000002"/>
    <n v="59.679504999999999"/>
    <s v="pac"/>
    <x v="2"/>
    <s v="GERAÇÃO"/>
    <d v="2025-10-01T00:00:00"/>
    <x v="0"/>
    <m/>
    <x v="11"/>
    <m/>
    <m/>
  </r>
  <r>
    <s v="0296012"/>
    <s v="0296"/>
    <x v="140"/>
    <s v="012"/>
    <s v="Brasil \ SP \ Garça"/>
    <s v="Norte"/>
    <s v="CZ2"/>
    <n v="2"/>
    <s v="Reforma"/>
    <s v="102-Aguardando Plantio"/>
    <m/>
    <n v="2"/>
    <s v="Parceria rural (Estrela)"/>
    <m/>
    <m/>
    <m/>
    <m/>
    <s v="Não Obrigatório"/>
    <s v="Não Obrigatório"/>
    <s v="Não Obrigatório"/>
    <m/>
    <m/>
    <d v="2024-05-15T10:36:11"/>
    <m/>
    <d v="2024-02-01T00:00:00"/>
    <d v="2024-05-14T00:00:00"/>
    <d v="2024-02-18T00:00:00"/>
    <s v="Norte"/>
    <s v="Norte"/>
    <s v="CARPELO"/>
    <s v="EMFLORA"/>
    <s v="GERS"/>
    <s v="GERAÇÃO"/>
    <n v="20.612373000000002"/>
    <n v="29.332056000000001"/>
    <n v="38.737357000000003"/>
    <n v="49.721147000000002"/>
    <s v="Liberação de áreas"/>
    <x v="1"/>
    <s v="GN"/>
    <d v="2025-07-01T00:00:00"/>
    <x v="6"/>
    <m/>
    <x v="8"/>
    <m/>
    <m/>
  </r>
  <r>
    <s v="0298001"/>
    <s v="0298"/>
    <x v="141"/>
    <s v="001"/>
    <s v="Brasil \ SP \ Bofete"/>
    <s v="Sul"/>
    <s v="CZ1"/>
    <n v="2"/>
    <s v="Reforma"/>
    <s v="102-Aguardando Plantio"/>
    <m/>
    <n v="35.33"/>
    <s v="Parceria rural (Turvinho)"/>
    <m/>
    <m/>
    <m/>
    <m/>
    <s v="Não Obrigatório"/>
    <s v="Não Obrigatório"/>
    <s v="Obrigatório"/>
    <m/>
    <m/>
    <d v="2024-11-01T00:00:00"/>
    <d v="2024-11-01T00:00:00"/>
    <d v="2024-11-01T00:00:00"/>
    <d v="2024-12-17T00:00:00"/>
    <d v="2024-12-11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3-01T00:00:00"/>
    <x v="3"/>
    <m/>
    <x v="15"/>
    <m/>
    <m/>
  </r>
  <r>
    <s v="0298002"/>
    <s v="0298"/>
    <x v="141"/>
    <s v="002"/>
    <s v="Brasil \ SP \ Bofete"/>
    <s v="Sul"/>
    <s v="CZ1"/>
    <n v="2"/>
    <s v="Reforma"/>
    <s v="102-Aguardando Plantio"/>
    <m/>
    <n v="10.65"/>
    <s v="Parceria rural (Turvinho)"/>
    <m/>
    <m/>
    <m/>
    <m/>
    <m/>
    <m/>
    <m/>
    <m/>
    <m/>
    <d v="2024-11-01T00:00:00"/>
    <d v="2024-11-01T00:00:00"/>
    <d v="2024-11-01T00:00:00"/>
    <d v="2024-12-20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03"/>
    <s v="0298"/>
    <x v="141"/>
    <s v="003"/>
    <s v="Brasil \ SP \ Bofete"/>
    <s v="Sul"/>
    <s v="CZ1"/>
    <n v="2"/>
    <s v="Reforma"/>
    <s v="102-Aguardando Plantio"/>
    <m/>
    <n v="36.020000000000003"/>
    <s v="Parceria rural (Turvinho)"/>
    <m/>
    <m/>
    <m/>
    <m/>
    <s v="Não Obrigatório"/>
    <s v="Não Obrigatório"/>
    <s v="Obrigatório"/>
    <m/>
    <m/>
    <d v="2024-12-01T00:00:00"/>
    <d v="2024-11-01T00:00:00"/>
    <d v="2024-11-01T00:00:00"/>
    <d v="2024-12-06T00:00:00"/>
    <d v="2024-12-02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2-01T00:00:00"/>
    <x v="1"/>
    <s v="Adiantado para substituir as áreas que o preparo não conseguiu entrar (chuva)"/>
    <x v="16"/>
    <m/>
    <m/>
  </r>
  <r>
    <s v="0298004"/>
    <s v="0298"/>
    <x v="141"/>
    <s v="004"/>
    <s v="Brasil \ SP \ Bofete"/>
    <s v="Sul"/>
    <s v="CZ1"/>
    <n v="2"/>
    <s v="Reforma"/>
    <s v="102-Aguardando Plantio"/>
    <m/>
    <n v="38.380000000000003"/>
    <s v="Parceria rural (Turvinho)"/>
    <m/>
    <m/>
    <m/>
    <m/>
    <s v="Não Obrigatório"/>
    <s v="Não Obrigatório"/>
    <s v="Obrigatório"/>
    <m/>
    <m/>
    <d v="2024-12-01T00:00:00"/>
    <d v="2024-12-01T00:00:00"/>
    <d v="2024-11-01T00:00:00"/>
    <d v="2024-12-17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3-01T00:00:00"/>
    <x v="3"/>
    <m/>
    <x v="15"/>
    <m/>
    <m/>
  </r>
  <r>
    <s v="0298005"/>
    <s v="0298"/>
    <x v="141"/>
    <s v="005"/>
    <s v="Brasil \ SP \ Bofete"/>
    <s v="Sul"/>
    <s v="CZ1"/>
    <n v="2"/>
    <s v="Reforma"/>
    <s v="102-Aguardando Plantio"/>
    <m/>
    <n v="20.62"/>
    <s v="Parceria rural (Turvinho)"/>
    <m/>
    <m/>
    <m/>
    <m/>
    <m/>
    <m/>
    <m/>
    <m/>
    <m/>
    <d v="2024-12-01T00:00:00"/>
    <d v="2024-12-01T00:00:00"/>
    <d v="2024-11-01T00:00:00"/>
    <d v="2024-12-06T00:00:00"/>
    <d v="2024-12-04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06"/>
    <s v="0298"/>
    <x v="141"/>
    <s v="006"/>
    <s v="Brasil \ SP \ Bofete"/>
    <s v="Sul"/>
    <s v="CZ1"/>
    <n v="2"/>
    <s v="Reforma"/>
    <s v="102-Aguardando Plantio"/>
    <m/>
    <n v="11.41"/>
    <s v="Parceria rural (Turvinho)"/>
    <m/>
    <m/>
    <m/>
    <m/>
    <s v="Não Obrigatório"/>
    <s v="Não Obrigatório"/>
    <s v="Obrigatório"/>
    <m/>
    <m/>
    <d v="2024-12-01T00:00:00"/>
    <d v="2024-12-01T00:00:00"/>
    <d v="2024-11-01T00:00:00"/>
    <d v="2024-12-06T00:00:00"/>
    <d v="2024-11-27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2-01T00:00:00"/>
    <x v="1"/>
    <s v="Adiantado para substituir as áreas que o preparo não conseguiu entrar (chuva)"/>
    <x v="16"/>
    <m/>
    <m/>
  </r>
  <r>
    <s v="0298007"/>
    <s v="0298"/>
    <x v="141"/>
    <s v="007"/>
    <s v="Brasil \ SP \ Bofete"/>
    <s v="Sul"/>
    <s v="CZ1"/>
    <n v="2"/>
    <s v="Reforma"/>
    <s v="102-Aguardando Plantio"/>
    <m/>
    <n v="21.48"/>
    <s v="Parceria rural (Turvinho)"/>
    <m/>
    <m/>
    <m/>
    <m/>
    <s v="Não Obrigatório"/>
    <s v="Não Obrigatório"/>
    <s v="Obrigatório"/>
    <m/>
    <m/>
    <d v="2024-12-01T00:00:00"/>
    <d v="2024-12-01T00:00:00"/>
    <d v="2024-11-01T00:00:00"/>
    <d v="2024-12-17T00:00:00"/>
    <d v="2024-12-05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3-01T00:00:00"/>
    <x v="3"/>
    <m/>
    <x v="15"/>
    <m/>
    <m/>
  </r>
  <r>
    <s v="0298008"/>
    <s v="0298"/>
    <x v="141"/>
    <s v="008"/>
    <s v="Brasil \ SP \ Bofete"/>
    <s v="Sul"/>
    <s v="CZ1"/>
    <n v="2"/>
    <s v="Reforma"/>
    <s v="102-Aguardando Plantio"/>
    <m/>
    <n v="22.48"/>
    <s v="Parceria rural (Turvinho)"/>
    <m/>
    <m/>
    <m/>
    <m/>
    <s v="Não Obrigatório"/>
    <s v="Não Obrigatório"/>
    <s v="Obrigatório"/>
    <m/>
    <m/>
    <d v="2024-12-01T00:00:00"/>
    <d v="2024-12-01T00:00:00"/>
    <d v="2024-11-01T00:00:00"/>
    <d v="2024-12-06T00:00:00"/>
    <d v="2024-12-03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3-01T00:00:00"/>
    <x v="3"/>
    <s v="Adiantado para substituir as áreas que o preparo não conseguiu entrar (chuva)"/>
    <x v="15"/>
    <m/>
    <m/>
  </r>
  <r>
    <s v="0298009"/>
    <s v="0298"/>
    <x v="141"/>
    <s v="009"/>
    <s v="Brasil \ SP \ Bofete"/>
    <s v="Sul"/>
    <s v="CZ1"/>
    <n v="2"/>
    <s v="Reforma"/>
    <s v="102-Aguardando Plantio"/>
    <m/>
    <n v="11.45"/>
    <s v="Parceria rural (Turvinho)"/>
    <m/>
    <m/>
    <m/>
    <m/>
    <s v="Não Obrigatório"/>
    <s v="Não Obrigatório"/>
    <s v="Obrigatório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2-01T00:00:00"/>
    <x v="1"/>
    <s v="Adiantado para substituir as áreas que o preparo não conseguiu entrar (chuva)"/>
    <x v="16"/>
    <m/>
    <m/>
  </r>
  <r>
    <s v="0298010"/>
    <s v="0298"/>
    <x v="141"/>
    <s v="010"/>
    <s v="Brasil \ SP \ Bofete"/>
    <s v="Sul"/>
    <s v="CZ1"/>
    <n v="2"/>
    <s v="Reforma"/>
    <s v="102-Aguardando Plantio"/>
    <m/>
    <n v="20.92"/>
    <s v="Parceria rural (Turvinho)"/>
    <m/>
    <m/>
    <m/>
    <m/>
    <m/>
    <m/>
    <m/>
    <m/>
    <m/>
    <d v="2024-12-01T00:00:00"/>
    <d v="2024-12-01T00:00:00"/>
    <d v="2024-12-01T00:00:00"/>
    <d v="2024-12-23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11"/>
    <s v="0298"/>
    <x v="141"/>
    <s v="011"/>
    <s v="Brasil \ SP \ Bofete"/>
    <s v="Sul"/>
    <s v="CZ1"/>
    <n v="2"/>
    <s v="Reforma"/>
    <s v="102-Aguardando Plantio"/>
    <m/>
    <n v="45.6"/>
    <s v="Parceria rural (Turvinho)"/>
    <m/>
    <m/>
    <m/>
    <m/>
    <s v="Não Obrigatório"/>
    <s v="Não Obrigatório"/>
    <s v="Obrigatório"/>
    <m/>
    <m/>
    <d v="2024-12-01T00:00:00"/>
    <d v="2024-12-01T00:00:00"/>
    <d v="2024-12-01T00:00:00"/>
    <d v="2024-12-06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2-01T00:00:00"/>
    <x v="1"/>
    <m/>
    <x v="16"/>
    <m/>
    <m/>
  </r>
  <r>
    <s v="0298012"/>
    <s v="0298"/>
    <x v="141"/>
    <s v="012"/>
    <s v="Brasil \ SP \ Bofete"/>
    <s v="Sul"/>
    <s v="CZ1"/>
    <n v="2"/>
    <s v="Reforma"/>
    <s v="102-Aguardando Plantio"/>
    <m/>
    <n v="19.8"/>
    <s v="Parceria rural (Turvinho)"/>
    <m/>
    <m/>
    <m/>
    <m/>
    <s v="Não Obrigatório"/>
    <s v="Não Obrigatório"/>
    <s v="Obrigatório"/>
    <m/>
    <m/>
    <d v="2024-12-01T00:00:00"/>
    <d v="2024-12-01T00:00:00"/>
    <d v="2024-12-01T00:00:00"/>
    <d v="2024-12-17T00:00:00"/>
    <d v="2024-12-0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3-01T00:00:00"/>
    <x v="3"/>
    <m/>
    <x v="15"/>
    <m/>
    <m/>
  </r>
  <r>
    <s v="0298013"/>
    <s v="0298"/>
    <x v="141"/>
    <s v="013"/>
    <s v="Brasil \ SP \ Bofete"/>
    <s v="Sul"/>
    <s v="CZ1"/>
    <n v="2"/>
    <s v="Reforma"/>
    <s v="102-Aguardando Plantio"/>
    <m/>
    <n v="1"/>
    <s v="Parceria rural (Turvinho)"/>
    <m/>
    <m/>
    <m/>
    <m/>
    <s v="Não Obrigatório"/>
    <s v="Não Obrigatório"/>
    <s v="Obrigatório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14"/>
    <s v="0298"/>
    <x v="141"/>
    <s v="014"/>
    <s v="Brasil \ SP \ Bofete"/>
    <s v="Sul"/>
    <s v="CZ1"/>
    <n v="2"/>
    <s v="Reforma"/>
    <s v="102-Aguardando Plantio"/>
    <m/>
    <n v="3.72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15"/>
    <s v="0298"/>
    <x v="141"/>
    <s v="015"/>
    <s v="Brasil \ SP \ Bofete"/>
    <s v="Sul"/>
    <s v="CZ1"/>
    <n v="2"/>
    <s v="Reforma"/>
    <s v="102-Aguardando Plantio"/>
    <m/>
    <n v="0.99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16"/>
    <s v="0298"/>
    <x v="141"/>
    <s v="016"/>
    <s v="Brasil \ SP \ Bofete"/>
    <s v="Sul"/>
    <s v="CZ1"/>
    <n v="2"/>
    <s v="Reforma"/>
    <s v="102-Aguardando Plantio"/>
    <m/>
    <n v="1.89"/>
    <s v="Parceria rural (Turvinho)"/>
    <m/>
    <m/>
    <m/>
    <m/>
    <m/>
    <m/>
    <m/>
    <m/>
    <m/>
    <d v="2024-12-01T00:00:00"/>
    <d v="2024-12-01T00:00:00"/>
    <d v="2024-12-01T00:00:00"/>
    <d v="2024-12-03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m/>
    <x v="16"/>
    <m/>
    <m/>
  </r>
  <r>
    <s v="0298018"/>
    <s v="0298"/>
    <x v="141"/>
    <s v="018"/>
    <s v="Brasil \ SP \ Bofete"/>
    <s v="Sul"/>
    <s v="CZ1"/>
    <n v="2"/>
    <s v="Reforma"/>
    <s v="102-Aguardando Plantio"/>
    <m/>
    <n v="0.94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19"/>
    <s v="0298"/>
    <x v="141"/>
    <s v="019"/>
    <s v="Brasil \ SP \ Bofete"/>
    <s v="Sul"/>
    <s v="CZ1"/>
    <n v="2"/>
    <s v="Reforma"/>
    <s v="102-Aguardando Plantio"/>
    <m/>
    <n v="2.74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0"/>
    <s v="0298"/>
    <x v="141"/>
    <s v="020"/>
    <s v="Brasil \ SP \ Bofete"/>
    <s v="Sul"/>
    <s v="CZ1"/>
    <n v="2"/>
    <s v="Reforma"/>
    <s v="102-Aguardando Plantio"/>
    <m/>
    <n v="2.71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1"/>
    <s v="0298"/>
    <x v="141"/>
    <s v="021"/>
    <s v="Brasil \ SP \ Bofete"/>
    <s v="Sul"/>
    <s v="CZ1"/>
    <n v="2"/>
    <s v="Reforma"/>
    <s v="102-Aguardando Plantio"/>
    <m/>
    <n v="7.6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m/>
    <x v="16"/>
    <m/>
    <m/>
  </r>
  <r>
    <s v="0298022"/>
    <s v="0298"/>
    <x v="141"/>
    <s v="022"/>
    <s v="Brasil \ SP \ Bofete"/>
    <s v="Sul"/>
    <s v="CZ1"/>
    <n v="2"/>
    <s v="Reforma"/>
    <s v="102-Aguardando Plantio"/>
    <m/>
    <n v="6.06"/>
    <s v="Parceria rural (Turvinho)"/>
    <m/>
    <m/>
    <m/>
    <m/>
    <m/>
    <m/>
    <m/>
    <m/>
    <m/>
    <d v="2024-12-01T00:00:00"/>
    <d v="2024-12-01T00:00:00"/>
    <d v="2024-12-01T00:00:00"/>
    <d v="2024-12-01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4"/>
    <s v="0298"/>
    <x v="141"/>
    <s v="024"/>
    <s v="Brasil \ SP \ Bofete"/>
    <s v="Sul"/>
    <s v="CZ1"/>
    <n v="2"/>
    <s v="Reforma"/>
    <s v="102-Aguardando Plantio"/>
    <m/>
    <n v="1.65"/>
    <s v="Parceria rural (Turvinho)"/>
    <m/>
    <m/>
    <m/>
    <m/>
    <s v="Não Obrigatório"/>
    <s v="Não Obrigatório"/>
    <s v="Obrigatório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5"/>
    <s v="0298"/>
    <x v="141"/>
    <s v="025"/>
    <s v="Brasil \ SP \ Bofete"/>
    <s v="Sul"/>
    <s v="CZ1"/>
    <n v="2"/>
    <s v="Reforma"/>
    <s v="102-Aguardando Plantio"/>
    <m/>
    <n v="1.87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6"/>
    <s v="0298"/>
    <x v="141"/>
    <s v="026"/>
    <s v="Brasil \ SP \ Bofete"/>
    <s v="Sul"/>
    <s v="CZ1"/>
    <n v="2"/>
    <s v="Reforma"/>
    <s v="102-Aguardando Plantio"/>
    <m/>
    <n v="0.71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7"/>
    <s v="0298"/>
    <x v="141"/>
    <s v="027"/>
    <s v="Brasil \ SP \ Bofete"/>
    <s v="Sul"/>
    <s v="CZ1"/>
    <n v="2"/>
    <s v="Reforma"/>
    <s v="102-Aguardando Plantio"/>
    <m/>
    <n v="10.62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8"/>
    <s v="0298"/>
    <x v="141"/>
    <s v="028"/>
    <s v="Brasil \ SP \ Bofete"/>
    <s v="Sul"/>
    <s v="CZ2"/>
    <n v="2"/>
    <s v="Reforma"/>
    <s v="102-Aguardando Plantio"/>
    <m/>
    <n v="5.19"/>
    <s v="Parceria rural (Turvinho)"/>
    <m/>
    <m/>
    <m/>
    <m/>
    <m/>
    <m/>
    <m/>
    <m/>
    <m/>
    <d v="2024-12-01T00:00:00"/>
    <d v="2024-12-01T00:00:00"/>
    <d v="2024-12-01T00:00:00"/>
    <d v="2024-12-01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29"/>
    <s v="0298"/>
    <x v="141"/>
    <s v="029"/>
    <s v="Brasil \ SP \ Bofete"/>
    <s v="Sul"/>
    <s v="CZ1"/>
    <n v="2"/>
    <s v="Reforma"/>
    <s v="102-Aguardando Plantio"/>
    <m/>
    <n v="3.13"/>
    <s v="Parceria rural (Turvinho)"/>
    <m/>
    <m/>
    <m/>
    <m/>
    <m/>
    <m/>
    <m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4-01T00:00:00"/>
    <x v="2"/>
    <s v="Adiantado para substituir as áreas que o preparo não conseguiu entrar (chuva)"/>
    <x v="16"/>
    <m/>
    <m/>
  </r>
  <r>
    <s v="0298030"/>
    <s v="0298"/>
    <x v="141"/>
    <s v="030"/>
    <s v="Brasil \ SP \ Bofete"/>
    <s v="Sul"/>
    <s v="CZ2"/>
    <n v="2"/>
    <s v="Reforma"/>
    <s v="102-Aguardando Plantio"/>
    <m/>
    <n v="9.69"/>
    <s v="Parceria rural (Turvinho)"/>
    <m/>
    <m/>
    <m/>
    <m/>
    <s v="Não Obrigatório"/>
    <s v="Não Obrigatório"/>
    <s v="Obrigatório"/>
    <m/>
    <m/>
    <d v="2025-01-01T00:00:00"/>
    <d v="2024-12-01T00:00:00"/>
    <d v="2024-12-01T00:00:00"/>
    <d v="2024-12-21T00:00:00"/>
    <d v="2024-12-1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1"/>
    <s v="0298"/>
    <x v="141"/>
    <s v="031"/>
    <s v="Brasil \ SP \ Bofete"/>
    <s v="Sul"/>
    <s v="CZ2"/>
    <n v="2"/>
    <s v="Reforma"/>
    <s v="102-Aguardando Plantio"/>
    <m/>
    <n v="0.56999999999999995"/>
    <s v="Parceria rural (Turvinho)"/>
    <m/>
    <m/>
    <m/>
    <m/>
    <m/>
    <m/>
    <m/>
    <m/>
    <m/>
    <d v="2025-01-01T00:00:00"/>
    <d v="2024-12-01T00:00:00"/>
    <d v="2024-12-01T00:00:00"/>
    <d v="2024-12-20T00:00:00"/>
    <d v="2024-12-13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2"/>
    <s v="0298"/>
    <x v="141"/>
    <s v="032"/>
    <s v="Brasil \ SP \ Bofete"/>
    <s v="Sul"/>
    <s v="CZ1"/>
    <n v="2"/>
    <s v="Reforma"/>
    <s v="102-Aguardando Plantio"/>
    <m/>
    <n v="13.25"/>
    <s v="Parceria rural (Turvinho)"/>
    <m/>
    <m/>
    <m/>
    <m/>
    <s v="Não Obrigatório"/>
    <s v="Não Obrigatório"/>
    <s v="Obrigatório"/>
    <m/>
    <m/>
    <d v="2025-01-01T00:00:00"/>
    <d v="2024-12-01T00:00:00"/>
    <d v="2024-12-01T00:00:00"/>
    <d v="2024-12-21T00:00:00"/>
    <d v="2024-12-1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3"/>
    <s v="0298"/>
    <x v="141"/>
    <s v="033"/>
    <s v="Brasil \ SP \ Bofete"/>
    <s v="Sul"/>
    <s v="CZ1"/>
    <n v="2"/>
    <s v="Reforma"/>
    <s v="102-Aguardando Plantio"/>
    <m/>
    <n v="12.38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5"/>
    <s v="0298"/>
    <x v="141"/>
    <s v="035"/>
    <s v="Brasil \ SP \ Bofete"/>
    <s v="Sul"/>
    <s v="CZ1"/>
    <n v="2"/>
    <s v="Reforma"/>
    <s v="102-Aguardando Plantio"/>
    <m/>
    <n v="2.77"/>
    <s v="Parceria rural (Turvinho)"/>
    <m/>
    <m/>
    <m/>
    <m/>
    <m/>
    <m/>
    <m/>
    <m/>
    <m/>
    <d v="2025-01-01T00:00:00"/>
    <d v="2025-01-01T00:00:00"/>
    <d v="2024-12-01T00:00:00"/>
    <d v="2025-01-01T00:00:00"/>
    <d v="2024-12-18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6"/>
    <s v="0298"/>
    <x v="141"/>
    <s v="036"/>
    <s v="Brasil \ SP \ Bofete"/>
    <s v="Sul"/>
    <s v="CZ1"/>
    <n v="2"/>
    <s v="Reforma"/>
    <s v="102-Aguardando Plantio"/>
    <m/>
    <n v="0.64"/>
    <s v="Parceria rural (Turvinho)"/>
    <m/>
    <m/>
    <m/>
    <m/>
    <m/>
    <m/>
    <m/>
    <m/>
    <m/>
    <d v="2025-01-01T00:00:00"/>
    <d v="2025-01-01T00:00:00"/>
    <d v="2024-12-01T00:00:00"/>
    <d v="2025-01-01T00:00:00"/>
    <d v="2024-12-1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4-01T00:00:00"/>
    <x v="2"/>
    <m/>
    <x v="16"/>
    <m/>
    <m/>
  </r>
  <r>
    <s v="0298037"/>
    <s v="0298"/>
    <x v="141"/>
    <s v="037"/>
    <s v="Brasil \ SP \ Bofete"/>
    <s v="Sul"/>
    <s v="CZ1"/>
    <n v="2"/>
    <s v="Reforma"/>
    <s v="102-Aguardando Plantio"/>
    <m/>
    <n v="0.12"/>
    <s v="Parceria rural (Turvinho)"/>
    <m/>
    <m/>
    <m/>
    <m/>
    <m/>
    <m/>
    <m/>
    <m/>
    <m/>
    <d v="2025-01-01T00:00:00"/>
    <d v="2025-01-01T00:00:00"/>
    <d v="2024-12-01T00:00:00"/>
    <d v="2025-01-01T00:00:00"/>
    <d v="2024-12-1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38"/>
    <s v="0298"/>
    <x v="141"/>
    <s v="038"/>
    <s v="Brasil \ SP \ Bofete"/>
    <s v="Sul"/>
    <s v="CZ1"/>
    <n v="2"/>
    <s v="Reforma"/>
    <s v="102-Aguardando Plantio"/>
    <m/>
    <n v="0.65"/>
    <s v="Parceria rural (Turvinho)"/>
    <m/>
    <m/>
    <m/>
    <m/>
    <m/>
    <m/>
    <m/>
    <m/>
    <m/>
    <d v="2025-01-01T00:00:00"/>
    <d v="2025-01-01T00:00:00"/>
    <d v="2024-12-01T00:00:00"/>
    <d v="2025-01-01T00:00:00"/>
    <d v="2024-12-1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39"/>
    <s v="0298"/>
    <x v="141"/>
    <s v="039"/>
    <s v="Brasil \ SP \ Bofete"/>
    <s v="Sul"/>
    <s v="CZ2"/>
    <n v="2"/>
    <s v="Reforma"/>
    <s v="102-Aguardando Plantio"/>
    <m/>
    <n v="1.19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0"/>
    <s v="0298"/>
    <x v="141"/>
    <s v="040"/>
    <s v="Brasil \ SP \ Bofete"/>
    <s v="Sul"/>
    <s v="CZ2"/>
    <n v="2"/>
    <s v="Reforma"/>
    <s v="102-Aguardando Plantio"/>
    <m/>
    <n v="12.08"/>
    <s v="Parceria rural (Turvinho)"/>
    <m/>
    <m/>
    <m/>
    <m/>
    <m/>
    <m/>
    <m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1"/>
    <s v="0298"/>
    <x v="141"/>
    <s v="041"/>
    <s v="Brasil \ SP \ Bofete"/>
    <s v="Sul"/>
    <s v="CZ2"/>
    <n v="2"/>
    <s v="Reforma"/>
    <s v="102-Aguardando Plantio"/>
    <m/>
    <n v="2.4"/>
    <s v="Parceria rural (Turvinho)"/>
    <m/>
    <m/>
    <m/>
    <m/>
    <m/>
    <m/>
    <m/>
    <m/>
    <m/>
    <d v="2025-01-01T00:00:00"/>
    <d v="2025-01-01T00:00:00"/>
    <d v="2024-12-01T00:00:00"/>
    <d v="2025-01-03T00:00:00"/>
    <d v="2024-12-2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2"/>
    <s v="0298"/>
    <x v="141"/>
    <s v="042"/>
    <s v="Brasil \ SP \ Bofete"/>
    <s v="Sul"/>
    <s v="CZ2"/>
    <n v="2"/>
    <s v="Reforma"/>
    <s v="102-Aguardando Plantio"/>
    <m/>
    <n v="11.49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2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3"/>
    <s v="0298"/>
    <x v="141"/>
    <s v="043"/>
    <s v="Brasil \ SP \ Bofete"/>
    <s v="Sul"/>
    <s v="CZ2"/>
    <n v="2"/>
    <s v="Reforma"/>
    <s v="102-Aguardando Plantio"/>
    <m/>
    <n v="3.96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21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4"/>
    <s v="0298"/>
    <x v="141"/>
    <s v="044"/>
    <s v="Brasil \ SP \ Bofete"/>
    <s v="Sul"/>
    <s v="CZ2"/>
    <n v="2"/>
    <s v="Reforma"/>
    <s v="102-Aguardando Plantio"/>
    <m/>
    <n v="2.77"/>
    <s v="Parceria rural (Turvinho)"/>
    <m/>
    <m/>
    <m/>
    <m/>
    <m/>
    <m/>
    <m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5"/>
    <s v="0298"/>
    <x v="141"/>
    <s v="045"/>
    <s v="Brasil \ SP \ Bofete"/>
    <s v="Sul"/>
    <s v="CZ2"/>
    <n v="2"/>
    <s v="Reforma"/>
    <s v="102-Aguardando Plantio"/>
    <m/>
    <n v="1.07"/>
    <s v="Parceria rural (Turvinho)"/>
    <m/>
    <m/>
    <m/>
    <m/>
    <m/>
    <m/>
    <m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6"/>
    <s v="0298"/>
    <x v="141"/>
    <s v="046"/>
    <s v="Brasil \ SP \ Bofete"/>
    <s v="Sul"/>
    <s v="CZ2"/>
    <n v="2"/>
    <s v="Reforma"/>
    <s v="102-Aguardando Plantio"/>
    <m/>
    <n v="0.93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7"/>
    <s v="0298"/>
    <x v="141"/>
    <s v="047"/>
    <s v="Brasil \ SP \ Bofete"/>
    <s v="Sul"/>
    <s v="CZ2"/>
    <n v="2"/>
    <s v="Reforma"/>
    <s v="102-Aguardando Plantio"/>
    <m/>
    <n v="6.41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8"/>
    <s v="0298"/>
    <x v="141"/>
    <s v="048"/>
    <s v="Brasil \ SP \ Bofete"/>
    <s v="Sul"/>
    <s v="CZ2"/>
    <n v="2"/>
    <s v="Reforma"/>
    <s v="102-Aguardando Plantio"/>
    <m/>
    <n v="14.94"/>
    <s v="Parceria rural (Turvinho)"/>
    <m/>
    <m/>
    <m/>
    <m/>
    <m/>
    <m/>
    <m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49"/>
    <s v="0298"/>
    <x v="141"/>
    <s v="049"/>
    <s v="Brasil \ SP \ Bofete"/>
    <s v="Sul"/>
    <s v="CZ2"/>
    <n v="2"/>
    <s v="Reforma"/>
    <s v="102-Aguardando Plantio"/>
    <m/>
    <n v="1.1399999999999999"/>
    <s v="Parceria rural (Turvinho)"/>
    <m/>
    <m/>
    <m/>
    <m/>
    <m/>
    <m/>
    <m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50"/>
    <s v="0298"/>
    <x v="141"/>
    <s v="050"/>
    <s v="Brasil \ SP \ Bofete"/>
    <s v="Sul"/>
    <s v="CZ2"/>
    <n v="2"/>
    <s v="Reforma"/>
    <s v="102-Aguardando Plantio"/>
    <m/>
    <n v="0.5"/>
    <s v="Parceria rural (Turvinho)"/>
    <m/>
    <m/>
    <m/>
    <m/>
    <m/>
    <m/>
    <m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51"/>
    <s v="0298"/>
    <x v="141"/>
    <s v="051"/>
    <s v="Brasil \ SP \ Bofete"/>
    <s v="Sul"/>
    <s v="CZ1"/>
    <n v="2"/>
    <s v="Reforma"/>
    <s v="102-Aguardando Plantio"/>
    <m/>
    <n v="1.07"/>
    <s v="Parceria rural (Turvinho)"/>
    <m/>
    <m/>
    <m/>
    <m/>
    <m/>
    <m/>
    <m/>
    <m/>
    <m/>
    <d v="2025-01-01T00:00:00"/>
    <d v="2025-01-01T00:00:00"/>
    <d v="2024-12-01T00:00:00"/>
    <d v="2025-01-01T00:00:00"/>
    <m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58"/>
    <s v="0298"/>
    <x v="141"/>
    <s v="058"/>
    <s v="Brasil \ SP \ Bofete"/>
    <s v="Sul"/>
    <s v="CZ2"/>
    <n v="2"/>
    <s v="Reforma"/>
    <s v="102-Aguardando Plantio"/>
    <m/>
    <n v="7.0000000000000007E-2"/>
    <s v="Parceria rural (Turvinho)"/>
    <m/>
    <m/>
    <m/>
    <m/>
    <m/>
    <m/>
    <m/>
    <m/>
    <m/>
    <d v="2025-01-01T00:00:00"/>
    <d v="2025-01-01T00:00:00"/>
    <d v="2024-12-01T00:00:00"/>
    <d v="2025-01-03T00:00:00"/>
    <d v="2024-12-3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0"/>
    <s v="0298"/>
    <x v="141"/>
    <s v="060"/>
    <s v="Brasil \ SP \ Bofete"/>
    <s v="Sul"/>
    <s v="CZ1"/>
    <n v="2"/>
    <s v="Reforma"/>
    <s v="102-Aguardando Plantio"/>
    <m/>
    <n v="0.75"/>
    <s v="Parceria rural (Turvinho)"/>
    <m/>
    <m/>
    <m/>
    <m/>
    <m/>
    <m/>
    <m/>
    <m/>
    <m/>
    <d v="2025-01-01T00:00:00"/>
    <d v="2025-01-01T00:00:00"/>
    <d v="2024-12-01T00:00:00"/>
    <d v="2025-01-01T00:00:00"/>
    <d v="2024-12-03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1"/>
    <s v="0298"/>
    <x v="141"/>
    <s v="061"/>
    <s v="Brasil \ SP \ Bofete"/>
    <s v="Sul"/>
    <s v="CZ1"/>
    <n v="2"/>
    <s v="Reforma"/>
    <s v="102-Aguardando Plantio"/>
    <m/>
    <n v="0.34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01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5-01T00:00:00"/>
    <x v="5"/>
    <m/>
    <x v="16"/>
    <m/>
    <m/>
  </r>
  <r>
    <s v="0298062"/>
    <s v="0298"/>
    <x v="141"/>
    <s v="062"/>
    <s v="Brasil \ SP \ Bofete"/>
    <s v="Sul"/>
    <s v="CZ2"/>
    <n v="2"/>
    <s v="Reforma"/>
    <s v="102-Aguardando Plantio"/>
    <m/>
    <n v="0.22"/>
    <s v="Parceria rural (Turvinho)"/>
    <m/>
    <m/>
    <m/>
    <m/>
    <m/>
    <m/>
    <m/>
    <m/>
    <m/>
    <d v="2025-01-01T00:00:00"/>
    <d v="2025-01-01T00:00:00"/>
    <d v="2024-12-01T00:00:00"/>
    <d v="2025-01-01T00:00:00"/>
    <d v="2024-12-16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3"/>
    <s v="0298"/>
    <x v="141"/>
    <s v="063"/>
    <s v="Brasil \ SP \ Bofete"/>
    <s v="Sul"/>
    <s v="CZ1"/>
    <n v="2"/>
    <s v="Reforma"/>
    <s v="102-Aguardando Plantio"/>
    <m/>
    <n v="0.15"/>
    <s v="Parceria rural (Turvinho)"/>
    <m/>
    <m/>
    <m/>
    <m/>
    <m/>
    <m/>
    <m/>
    <m/>
    <m/>
    <d v="2025-01-01T00:00:00"/>
    <d v="2025-01-01T00:00:00"/>
    <d v="2024-12-01T00:00:00"/>
    <d v="2025-01-01T00:00:00"/>
    <d v="2024-12-06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4"/>
    <s v="0298"/>
    <x v="141"/>
    <s v="064"/>
    <s v="Brasil \ SP \ Bofete"/>
    <s v="Sul"/>
    <s v="CZ1"/>
    <n v="2"/>
    <s v="Reforma"/>
    <s v="102-Aguardando Plantio"/>
    <m/>
    <n v="0.84"/>
    <s v="Parceria rural (Turvinho)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5-01T00:00:00"/>
    <x v="5"/>
    <m/>
    <x v="16"/>
    <m/>
    <m/>
  </r>
  <r>
    <s v="0298065"/>
    <s v="0298"/>
    <x v="141"/>
    <s v="065"/>
    <s v="Brasil \ SP \ Bofete"/>
    <s v="Sul"/>
    <s v="CZ1"/>
    <n v="2"/>
    <s v="Reforma"/>
    <s v="102-Aguardando Plantio"/>
    <m/>
    <n v="0.32"/>
    <s v="Parceria rural (Turvinho)"/>
    <m/>
    <m/>
    <m/>
    <m/>
    <m/>
    <m/>
    <m/>
    <m/>
    <m/>
    <d v="2025-01-01T00:00:00"/>
    <d v="2025-01-01T00:00:00"/>
    <d v="2024-12-01T00:00:00"/>
    <d v="2025-01-01T00:00:00"/>
    <d v="2024-12-1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6"/>
    <s v="0298"/>
    <x v="141"/>
    <s v="066"/>
    <s v="Brasil \ SP \ Bofete"/>
    <s v="Sul"/>
    <s v="CZ2"/>
    <n v="2"/>
    <s v="Reforma"/>
    <s v="102-Aguardando Plantio"/>
    <m/>
    <n v="0.2"/>
    <s v="Parceria rural (Turvinho)"/>
    <m/>
    <m/>
    <m/>
    <m/>
    <m/>
    <m/>
    <m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s v="JFI CAPÃO BONITO"/>
    <d v="2025-05-01T00:00:00"/>
    <x v="5"/>
    <m/>
    <x v="16"/>
    <m/>
    <m/>
  </r>
  <r>
    <s v="0298067"/>
    <s v="0298"/>
    <x v="141"/>
    <s v="067"/>
    <s v="Brasil \ SP \ Bofete"/>
    <s v="Sul"/>
    <s v="CZ1"/>
    <n v="2"/>
    <s v="Reforma"/>
    <s v="102-Aguardando Plantio"/>
    <m/>
    <n v="1.34"/>
    <s v="Parceria rural (Turvinho)"/>
    <m/>
    <m/>
    <m/>
    <m/>
    <m/>
    <m/>
    <m/>
    <m/>
    <m/>
    <d v="2019-04-04T00:00:00"/>
    <m/>
    <d v="2024-12-01T00:00:00"/>
    <d v="2024-12-17T00:00:00"/>
    <d v="2024-12-11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s v="JFI CAPÃO BONITO"/>
    <d v="2025-05-01T00:00:00"/>
    <x v="5"/>
    <m/>
    <x v="16"/>
    <m/>
    <m/>
  </r>
  <r>
    <s v="0298100"/>
    <s v="0298"/>
    <x v="141"/>
    <s v="100"/>
    <s v="Brasil \ SP \ Bofete"/>
    <s v="Sul"/>
    <s v="CZ1"/>
    <n v="1"/>
    <s v="Implantação"/>
    <s v="102-Aguardando Plantio"/>
    <m/>
    <n v="4.18"/>
    <s v="Parceria rural (Turvinho)"/>
    <m/>
    <m/>
    <m/>
    <m/>
    <m/>
    <m/>
    <m/>
    <m/>
    <m/>
    <d v="2019-04-04T00:00:00"/>
    <m/>
    <m/>
    <m/>
    <m/>
    <s v="Sul"/>
    <s v="Sul"/>
    <s v="JFI ITATINGA"/>
    <s v="NILZA"/>
    <s v="SOLLUM"/>
    <s v="RA"/>
    <n v="48.351058999999999"/>
    <n v="84.186273999999997"/>
    <n v="103.971227"/>
    <n v="134.34224399999999"/>
    <s v="pab"/>
    <x v="3"/>
    <s v="JFI CAPÃO BONITO"/>
    <d v="2025-05-01T00:00:00"/>
    <x v="5"/>
    <m/>
    <x v="1"/>
    <m/>
    <m/>
  </r>
  <r>
    <s v="0299002"/>
    <s v="0299"/>
    <x v="142"/>
    <s v="002"/>
    <s v="Brasil \ SP \ Pirajuí"/>
    <s v="Norte"/>
    <s v="CZ3"/>
    <n v="3"/>
    <s v="Reforma"/>
    <s v="102-Aguardando Plantio"/>
    <m/>
    <n v="24.52"/>
    <s v="Parceria rural"/>
    <m/>
    <m/>
    <m/>
    <m/>
    <s v="Não Obrigatório"/>
    <s v="Obrigatório"/>
    <s v="Obrigatório"/>
    <m/>
    <m/>
    <d v="2024-06-06T00:00:00"/>
    <m/>
    <d v="2024-03-01T00:00:00"/>
    <d v="2024-06-06T00:00:00"/>
    <d v="2024-04-03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03"/>
    <s v="0299"/>
    <x v="142"/>
    <s v="003"/>
    <s v="Brasil \ SP \ Pirajuí"/>
    <s v="Norte"/>
    <s v="CZ3"/>
    <n v="3"/>
    <s v="Reforma"/>
    <s v="102-Aguardando Plantio"/>
    <m/>
    <n v="9.74"/>
    <s v="Parceria rural"/>
    <m/>
    <m/>
    <m/>
    <m/>
    <s v="Obrigatório"/>
    <s v="Obrigatório"/>
    <s v="Não Obrigatório"/>
    <m/>
    <m/>
    <d v="2024-05-31T00:00:00"/>
    <m/>
    <d v="2024-03-01T00:00:00"/>
    <d v="2024-05-31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savannah/rebaixador"/>
    <x v="1"/>
    <s v="GERS"/>
    <d v="2025-02-01T00:00:00"/>
    <x v="1"/>
    <m/>
    <x v="9"/>
    <m/>
    <m/>
  </r>
  <r>
    <s v="0299004"/>
    <s v="0299"/>
    <x v="142"/>
    <s v="004"/>
    <s v="Brasil \ SP \ Pirajuí"/>
    <s v="Norte"/>
    <s v="CZ3"/>
    <n v="3"/>
    <s v="Reforma"/>
    <s v="102-Aguardando Plantio"/>
    <m/>
    <n v="2"/>
    <s v="Parceria rural"/>
    <m/>
    <m/>
    <m/>
    <m/>
    <s v="Não Obrigatório"/>
    <s v="Obrigatório"/>
    <s v="Obrigatório"/>
    <m/>
    <m/>
    <d v="2024-06-23T00:00:00"/>
    <m/>
    <d v="2024-03-01T00:00:00"/>
    <d v="2024-06-23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09"/>
    <s v="0299"/>
    <x v="142"/>
    <s v="009"/>
    <s v="Brasil \ SP \ Pirajuí"/>
    <s v="Norte"/>
    <s v="CZ3"/>
    <n v="2"/>
    <s v="Reforma"/>
    <s v="102-Aguardando Plantio"/>
    <m/>
    <n v="2.78"/>
    <s v="Parceria rural"/>
    <m/>
    <m/>
    <m/>
    <m/>
    <s v="Não Obrigatório"/>
    <s v="Não Obrigatório"/>
    <s v="Obrigatório"/>
    <m/>
    <m/>
    <d v="2024-05-26T00:00:00"/>
    <m/>
    <d v="2024-03-01T00:00:00"/>
    <d v="2024-05-26T00:00:00"/>
    <d v="2024-04-03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s v="GERS"/>
    <d v="2025-02-01T00:00:00"/>
    <x v="1"/>
    <m/>
    <x v="9"/>
    <m/>
    <m/>
  </r>
  <r>
    <s v="0299010"/>
    <s v="0299"/>
    <x v="142"/>
    <s v="010"/>
    <s v="Brasil \ SP \ Pirajuí"/>
    <s v="Norte"/>
    <s v="CZ3"/>
    <n v="2"/>
    <s v="Reforma"/>
    <s v="102-Aguardando Plantio"/>
    <m/>
    <n v="10.74"/>
    <s v="Parceria rural"/>
    <m/>
    <m/>
    <m/>
    <m/>
    <s v="Não Obrigatório"/>
    <s v="Obrigatório"/>
    <s v="Obrigatório"/>
    <m/>
    <m/>
    <d v="2024-05-31T00:00:00"/>
    <m/>
    <d v="2024-03-01T00:00:00"/>
    <d v="2024-05-31T00:00:00"/>
    <d v="2024-03-25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11"/>
    <s v="0299"/>
    <x v="142"/>
    <s v="011"/>
    <s v="Brasil \ SP \ Pirajuí"/>
    <s v="Norte"/>
    <s v="CZ3"/>
    <n v="2"/>
    <s v="Reforma"/>
    <s v="102-Aguardando Plantio"/>
    <m/>
    <n v="13.67"/>
    <s v="Parceria rural"/>
    <m/>
    <m/>
    <m/>
    <m/>
    <s v="Não Obrigatório"/>
    <s v="Obrigatório"/>
    <s v="Não Obrigatório"/>
    <m/>
    <m/>
    <d v="2024-06-02T00:00:00"/>
    <m/>
    <d v="2024-03-01T00:00:00"/>
    <d v="2024-06-06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12"/>
    <s v="0299"/>
    <x v="142"/>
    <s v="012"/>
    <s v="Brasil \ SP \ Pirajuí"/>
    <s v="Norte"/>
    <s v="CZ3"/>
    <n v="2"/>
    <s v="Reforma"/>
    <s v="102-Aguardando Plantio"/>
    <m/>
    <n v="3.15"/>
    <s v="Parceria rural"/>
    <m/>
    <m/>
    <m/>
    <m/>
    <s v="Não Obrigatório"/>
    <s v="Não Obrigatório"/>
    <s v="Obrigatório"/>
    <m/>
    <m/>
    <d v="2024-05-31T00:00:00"/>
    <m/>
    <d v="2024-03-01T00:00:00"/>
    <d v="2024-05-31T00:00:00"/>
    <d v="2024-03-28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s v="GERS"/>
    <d v="2025-02-01T00:00:00"/>
    <x v="1"/>
    <m/>
    <x v="9"/>
    <m/>
    <m/>
  </r>
  <r>
    <s v="0299013"/>
    <s v="0299"/>
    <x v="142"/>
    <s v="013"/>
    <s v="Brasil \ SP \ Pirajuí"/>
    <s v="Norte"/>
    <s v="CZ3"/>
    <n v="2"/>
    <s v="Reforma"/>
    <s v="102-Aguardando Plantio"/>
    <m/>
    <n v="5.57"/>
    <s v="Parceria rural"/>
    <m/>
    <m/>
    <m/>
    <m/>
    <s v="Não Obrigatório"/>
    <s v="Obrigatório"/>
    <s v="Não Obrigatório"/>
    <m/>
    <m/>
    <d v="2024-06-06T00:00:00"/>
    <m/>
    <d v="2024-03-01T00:00:00"/>
    <d v="2024-06-06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14"/>
    <s v="0299"/>
    <x v="142"/>
    <s v="014"/>
    <s v="Brasil \ SP \ Pirajuí"/>
    <s v="Norte"/>
    <s v="CZ3"/>
    <n v="2"/>
    <s v="Reforma"/>
    <s v="102-Aguardando Plantio"/>
    <m/>
    <n v="8.4"/>
    <s v="Parceria rural"/>
    <m/>
    <m/>
    <m/>
    <m/>
    <s v="Obrigatório"/>
    <s v="Não Obrigatório"/>
    <s v="Não Obrigatório"/>
    <m/>
    <m/>
    <d v="2024-05-29T00:00:00"/>
    <m/>
    <d v="2024-03-01T00:00:00"/>
    <d v="2024-05-29T00:00:00"/>
    <d v="2024-03-20T00:00:00"/>
    <s v="Norte"/>
    <s v="Norte"/>
    <s v="EMFLORA"/>
    <s v="CARPELO"/>
    <s v="GERS"/>
    <s v="INOVESA"/>
    <n v="22.129906999999999"/>
    <n v="49.022599"/>
    <n v="56.008139"/>
    <n v="62.371569999999998"/>
    <s v="savannah"/>
    <x v="1"/>
    <s v="GERS"/>
    <d v="2025-02-01T00:00:00"/>
    <x v="1"/>
    <m/>
    <x v="9"/>
    <m/>
    <m/>
  </r>
  <r>
    <s v="0299018"/>
    <s v="0299"/>
    <x v="142"/>
    <s v="018"/>
    <s v="Brasil \ SP \ Pirajuí"/>
    <s v="Norte"/>
    <s v="CZ3"/>
    <n v="2"/>
    <s v="Reforma"/>
    <s v="102-Aguardando Plantio"/>
    <m/>
    <n v="0.81"/>
    <s v="Parceria rural"/>
    <m/>
    <m/>
    <m/>
    <m/>
    <s v="Não Obrigatório"/>
    <s v="Não Obrigatório"/>
    <s v="Obrigatório"/>
    <m/>
    <m/>
    <d v="2024-05-28T00:00:00"/>
    <m/>
    <d v="2024-03-01T00:00:00"/>
    <d v="2024-05-28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s v="GERS"/>
    <d v="2025-02-01T00:00:00"/>
    <x v="1"/>
    <m/>
    <x v="9"/>
    <m/>
    <m/>
  </r>
  <r>
    <s v="0299019"/>
    <s v="0299"/>
    <x v="142"/>
    <s v="019"/>
    <s v="Brasil \ SP \ Pirajuí"/>
    <s v="Norte"/>
    <s v="CZ3"/>
    <n v="2"/>
    <s v="Reforma"/>
    <s v="102-Aguardando Plantio"/>
    <m/>
    <n v="3.76"/>
    <s v="Parceria rural"/>
    <m/>
    <m/>
    <m/>
    <m/>
    <s v="Não Obrigatório"/>
    <s v="Obrigatório"/>
    <s v="Obrigatório"/>
    <m/>
    <m/>
    <d v="2024-05-28T00:00:00"/>
    <m/>
    <d v="2024-03-01T00:00:00"/>
    <d v="2024-05-28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s v="GERS"/>
    <d v="2025-02-01T00:00:00"/>
    <x v="1"/>
    <m/>
    <x v="9"/>
    <m/>
    <m/>
  </r>
  <r>
    <s v="0299026"/>
    <s v="0299"/>
    <x v="142"/>
    <s v="026"/>
    <s v="Brasil \ SP \ Pirajuí"/>
    <s v="Norte"/>
    <s v="CZ3"/>
    <n v="3"/>
    <s v="Reforma"/>
    <s v="102-Aguardando Plantio"/>
    <m/>
    <n v="7.04"/>
    <s v="Parceria rural"/>
    <m/>
    <m/>
    <m/>
    <m/>
    <s v="Obrigatório"/>
    <s v="Obrigatório"/>
    <s v="Não Obrigatório"/>
    <m/>
    <m/>
    <d v="2024-06-01T00:00:00"/>
    <m/>
    <d v="2024-03-01T00:00:00"/>
    <d v="2024-06-01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savannah/rebaixador"/>
    <x v="1"/>
    <s v="GERS"/>
    <d v="2025-02-01T00:00:00"/>
    <x v="1"/>
    <m/>
    <x v="9"/>
    <m/>
    <m/>
  </r>
  <r>
    <s v="0301001"/>
    <s v="0301"/>
    <x v="143"/>
    <s v="001"/>
    <s v="Brasil \ SP \ Avaí"/>
    <s v="Norte"/>
    <s v="CZ2"/>
    <n v="2"/>
    <s v="Reforma"/>
    <s v="104-Crescimento"/>
    <d v="2020-02-18T00:00:00"/>
    <n v="17.73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s v="BRACELL 02"/>
    <d v="2025-11-01T00:00:00"/>
    <x v="12"/>
    <m/>
    <x v="12"/>
    <m/>
    <m/>
  </r>
  <r>
    <s v="0301002"/>
    <s v="0301"/>
    <x v="143"/>
    <s v="002"/>
    <s v="Brasil \ SP \ Avaí"/>
    <s v="Norte"/>
    <s v="CZ2"/>
    <n v="2"/>
    <s v="Reforma"/>
    <s v="104-Crescimento"/>
    <d v="2020-02-19T00:00:00"/>
    <n v="13.62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s v="BRACELL 02"/>
    <d v="2025-11-01T00:00:00"/>
    <x v="12"/>
    <m/>
    <x v="12"/>
    <m/>
    <m/>
  </r>
  <r>
    <s v="0301003"/>
    <s v="0301"/>
    <x v="143"/>
    <s v="003"/>
    <s v="Brasil \ SP \ Avaí"/>
    <s v="Norte"/>
    <s v="CZ2"/>
    <n v="2"/>
    <s v="Reforma"/>
    <s v="104-Crescimento"/>
    <d v="2020-02-14T00:00:00"/>
    <n v="10.75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s v="BRACELL 02"/>
    <d v="2025-11-01T00:00:00"/>
    <x v="12"/>
    <m/>
    <x v="12"/>
    <m/>
    <m/>
  </r>
  <r>
    <s v="0301005"/>
    <s v="0301"/>
    <x v="143"/>
    <s v="005"/>
    <s v="Brasil \ SP \ Avaí"/>
    <s v="Norte"/>
    <s v="CZ2"/>
    <n v="2"/>
    <s v="Reforma"/>
    <s v="104-Crescimento"/>
    <d v="2020-02-18T00:00:00"/>
    <n v="4.33"/>
    <s v="Parceria rural"/>
    <m/>
    <m/>
    <m/>
    <m/>
    <m/>
    <m/>
    <m/>
    <m/>
    <m/>
    <d v="2019-03-01T00:00:00"/>
    <m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s v="BRACELL 02"/>
    <d v="2025-11-01T00:00:00"/>
    <x v="12"/>
    <m/>
    <x v="12"/>
    <m/>
    <m/>
  </r>
  <r>
    <s v="0302045"/>
    <s v="0302"/>
    <x v="144"/>
    <s v="045"/>
    <s v="Brasil \ SP \ Lupércio"/>
    <s v="Noroeste"/>
    <s v="CZ1"/>
    <n v="1"/>
    <s v="Implantação"/>
    <s v="102-Aguardando Plantio"/>
    <m/>
    <n v="1.05"/>
    <s v="Parceria rural (Turvinho)"/>
    <m/>
    <m/>
    <m/>
    <m/>
    <m/>
    <m/>
    <m/>
    <m/>
    <m/>
    <d v="2019-03-2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067"/>
    <s v="0302"/>
    <x v="144"/>
    <s v="067"/>
    <s v="Brasil \ SP \ Lupércio"/>
    <s v="Noroeste"/>
    <s v="CZ1"/>
    <n v="1"/>
    <s v="Implantação"/>
    <s v="102-Aguardando Plantio"/>
    <m/>
    <n v="0.19"/>
    <s v="Parceria rural (Turvinho)"/>
    <m/>
    <m/>
    <m/>
    <m/>
    <m/>
    <m/>
    <m/>
    <m/>
    <m/>
    <d v="2019-03-2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068"/>
    <s v="0302"/>
    <x v="144"/>
    <s v="068"/>
    <s v="Brasil \ SP \ Lupércio"/>
    <s v="Noroeste"/>
    <s v="CZ1"/>
    <n v="2"/>
    <s v="Reforma"/>
    <s v="102-Aguardando Plantio"/>
    <m/>
    <n v="0.18"/>
    <s v="Parceria rural (Turvinho)"/>
    <m/>
    <m/>
    <m/>
    <m/>
    <m/>
    <m/>
    <m/>
    <m/>
    <m/>
    <d v="2024-03-23T17:53:01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069"/>
    <s v="0302"/>
    <x v="144"/>
    <s v="069"/>
    <s v="Brasil \ SP \ Lupércio"/>
    <s v="Noroeste"/>
    <s v="CZ1"/>
    <n v="2"/>
    <s v="Reforma"/>
    <s v="102-Aguardando Plantio"/>
    <m/>
    <n v="0.25"/>
    <s v="Parceria rural (Turvinho)"/>
    <m/>
    <m/>
    <m/>
    <m/>
    <m/>
    <m/>
    <m/>
    <m/>
    <m/>
    <d v="2024-03-23T17:51:32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072"/>
    <s v="0302"/>
    <x v="144"/>
    <s v="072"/>
    <s v="Brasil \ SP \ Lupércio"/>
    <s v="Noroeste"/>
    <s v="CZ1"/>
    <n v="1"/>
    <s v="Implantação"/>
    <s v="102-Aguardando Plantio"/>
    <m/>
    <n v="10.14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073"/>
    <s v="0302"/>
    <x v="144"/>
    <s v="073"/>
    <s v="Brasil \ SP \ Lupércio"/>
    <s v="Noroeste"/>
    <s v="CZ1"/>
    <n v="1"/>
    <s v="Implantação"/>
    <s v="102-Aguardando Plantio"/>
    <m/>
    <n v="3.38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074"/>
    <s v="0302"/>
    <x v="144"/>
    <s v="074"/>
    <s v="Brasil \ SP \ Lupércio"/>
    <s v="Noroeste"/>
    <s v="CZ1"/>
    <n v="1"/>
    <s v="Implantação"/>
    <s v="102-Aguardando Plantio"/>
    <m/>
    <n v="5.28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075"/>
    <s v="0302"/>
    <x v="144"/>
    <s v="075"/>
    <s v="Brasil \ SP \ Lupércio"/>
    <s v="Noroeste"/>
    <s v="CZ1"/>
    <n v="1"/>
    <s v="Implantação"/>
    <s v="102-Aguardando Plantio"/>
    <m/>
    <n v="2.65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076"/>
    <s v="0302"/>
    <x v="144"/>
    <s v="076"/>
    <s v="Brasil \ SP \ Lupércio"/>
    <s v="Noroeste"/>
    <s v="CZ1"/>
    <n v="1"/>
    <s v="Implantação"/>
    <s v="102-Aguardando Plantio"/>
    <m/>
    <n v="3.7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077"/>
    <s v="0302"/>
    <x v="144"/>
    <s v="077"/>
    <s v="Brasil \ SP \ Lupércio"/>
    <s v="Noroeste"/>
    <s v="CZ1"/>
    <n v="1"/>
    <s v="Implantação"/>
    <s v="102-Aguardando Plantio"/>
    <m/>
    <n v="0.21"/>
    <s v="Parceria rural (Turvinho)"/>
    <m/>
    <m/>
    <m/>
    <m/>
    <m/>
    <m/>
    <m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s v="CARPELO"/>
    <d v="2025-07-01T00:00:00"/>
    <x v="6"/>
    <m/>
    <x v="10"/>
    <m/>
    <m/>
  </r>
  <r>
    <s v="0302321"/>
    <s v="0302"/>
    <x v="144"/>
    <s v="321"/>
    <s v="Brasil \ SP \ Lupércio"/>
    <s v="Noroeste"/>
    <s v="CZ1"/>
    <n v="1"/>
    <s v="Implantação"/>
    <s v="116-Aguardando Plantio - Manual"/>
    <m/>
    <n v="0.82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23"/>
    <s v="0302"/>
    <x v="144"/>
    <s v="323"/>
    <s v="Brasil \ SP \ Lupércio"/>
    <s v="Noroeste"/>
    <s v="CZ1"/>
    <n v="1"/>
    <s v="Implantação"/>
    <s v="116-Aguardando Plantio - Manual"/>
    <m/>
    <n v="0.57999999999999996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26"/>
    <s v="0302"/>
    <x v="144"/>
    <s v="326"/>
    <s v="Brasil \ SP \ Lupércio"/>
    <s v="Noroeste"/>
    <s v="CZ1"/>
    <n v="1"/>
    <s v="Implantação"/>
    <s v="116-Aguardando Plantio - Manual"/>
    <m/>
    <n v="0.38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28"/>
    <s v="0302"/>
    <x v="144"/>
    <s v="328"/>
    <s v="Brasil \ SP \ Lupércio"/>
    <s v="Noroeste"/>
    <s v="CZ1"/>
    <n v="1"/>
    <s v="Implantação"/>
    <s v="116-Aguardando Plantio - Manual"/>
    <m/>
    <n v="2.2200000000000002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46"/>
    <s v="0302"/>
    <x v="144"/>
    <s v="346"/>
    <s v="Brasil \ SP \ Lupércio"/>
    <s v="Noroeste"/>
    <s v="CZ1"/>
    <n v="1"/>
    <s v="Implantação"/>
    <s v="116-Aguardando Plantio - Manual"/>
    <m/>
    <n v="0.28000000000000003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51"/>
    <s v="0302"/>
    <x v="144"/>
    <s v="351"/>
    <s v="Brasil \ SP \ Ocauçu"/>
    <s v="Noroeste"/>
    <s v="CZ1"/>
    <n v="1"/>
    <s v="Implantação"/>
    <s v="116-Aguardando Plantio - Manual"/>
    <m/>
    <n v="0.1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53"/>
    <s v="0302"/>
    <x v="144"/>
    <s v="353"/>
    <s v="Brasil \ SP \ Lupércio"/>
    <s v="Noroeste"/>
    <s v="CZ1"/>
    <n v="1"/>
    <s v="Implantação"/>
    <s v="116-Aguardando Plantio - Manual"/>
    <m/>
    <n v="0.98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2354"/>
    <s v="0302"/>
    <x v="144"/>
    <s v="354"/>
    <s v="Brasil \ SP \ Ocauçu"/>
    <s v="Noroeste"/>
    <s v="CZ1"/>
    <n v="1"/>
    <s v="Implantação"/>
    <s v="116-Aguardando Plantio - Manual"/>
    <m/>
    <n v="0.09"/>
    <s v="Parceria rural (Turvinho)"/>
    <m/>
    <m/>
    <m/>
    <m/>
    <m/>
    <m/>
    <m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s v="CARPELO"/>
    <d v="2025-07-01T00:00:00"/>
    <x v="6"/>
    <m/>
    <x v="10"/>
    <m/>
    <m/>
  </r>
  <r>
    <s v="0305015"/>
    <s v="0305"/>
    <x v="145"/>
    <s v="015"/>
    <s v="Brasil \ SP \ Pirajuí"/>
    <s v="Norte"/>
    <s v="CZ3"/>
    <n v="1"/>
    <s v="Implantação"/>
    <s v="102-Aguardando Plantio"/>
    <m/>
    <n v="0.89"/>
    <s v="Parceria rural"/>
    <m/>
    <m/>
    <m/>
    <m/>
    <m/>
    <m/>
    <m/>
    <m/>
    <m/>
    <d v="2019-05-15T00:00:00"/>
    <m/>
    <m/>
    <m/>
    <m/>
    <s v="Norte"/>
    <s v="Norte"/>
    <s v="EMFLORA"/>
    <s v="INOVESA"/>
    <s v="GERS"/>
    <s v="CARPELO"/>
    <n v="15.841272999999999"/>
    <n v="42.574575000000003"/>
    <n v="52.049726999999997"/>
    <n v="52.778458000000001"/>
    <s v="Liberação de áreas"/>
    <x v="1"/>
    <s v="GERS"/>
    <d v="2025-07-01T00:00:00"/>
    <x v="6"/>
    <m/>
    <x v="9"/>
    <m/>
    <m/>
  </r>
  <r>
    <s v="0307006"/>
    <s v="0307"/>
    <x v="146"/>
    <s v="006"/>
    <s v="Brasil \ SP \ Garça"/>
    <s v="Norte"/>
    <s v="CZ3"/>
    <n v="2"/>
    <s v="Reforma"/>
    <s v="102-Aguardando Plantio"/>
    <m/>
    <n v="0.84"/>
    <s v="Parceria rural (Turvinho)"/>
    <m/>
    <m/>
    <m/>
    <m/>
    <m/>
    <m/>
    <m/>
    <m/>
    <m/>
    <d v="2024-05-20T23:58:32"/>
    <m/>
    <d v="2024-03-01T00:00:00"/>
    <d v="2024-05-20T00:00:00"/>
    <d v="2024-03-17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s v="GN"/>
    <d v="2025-05-01T00:00:00"/>
    <x v="5"/>
    <m/>
    <x v="8"/>
    <m/>
    <m/>
  </r>
  <r>
    <s v="0307010"/>
    <s v="0307"/>
    <x v="146"/>
    <s v="010"/>
    <s v="Brasil \ SP \ Garça"/>
    <s v="Norte"/>
    <s v="CZ3"/>
    <n v="2"/>
    <s v="Reforma"/>
    <s v="102-Aguardando Plantio"/>
    <m/>
    <n v="3.55"/>
    <s v="Parceria rural (Turvinho)"/>
    <m/>
    <m/>
    <m/>
    <m/>
    <m/>
    <m/>
    <m/>
    <m/>
    <m/>
    <d v="2024-05-02T05:47:01"/>
    <m/>
    <d v="2024-03-01T00:00:00"/>
    <d v="2024-05-02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s v="GN"/>
    <d v="2025-05-01T00:00:00"/>
    <x v="5"/>
    <m/>
    <x v="8"/>
    <m/>
    <m/>
  </r>
  <r>
    <s v="0307014"/>
    <s v="0307"/>
    <x v="146"/>
    <s v="014"/>
    <s v="Brasil \ SP \ Garça"/>
    <s v="Norte"/>
    <s v="CZ3"/>
    <n v="2"/>
    <s v="Reforma"/>
    <s v="102-Aguardando Plantio"/>
    <m/>
    <n v="2.21"/>
    <s v="Parceria rural (Turvinho)"/>
    <m/>
    <m/>
    <m/>
    <m/>
    <m/>
    <m/>
    <m/>
    <m/>
    <m/>
    <d v="2024-05-15T10:34:01"/>
    <m/>
    <d v="2024-03-01T00:00:00"/>
    <d v="2024-05-14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s v="GN"/>
    <d v="2025-05-01T00:00:00"/>
    <x v="5"/>
    <m/>
    <x v="8"/>
    <m/>
    <m/>
  </r>
  <r>
    <s v="0307016"/>
    <s v="0307"/>
    <x v="146"/>
    <s v="016"/>
    <s v="Brasil \ SP \ Garça"/>
    <s v="Norte"/>
    <s v="CZ3"/>
    <n v="2"/>
    <s v="Reforma"/>
    <s v="102-Aguardando Plantio"/>
    <m/>
    <n v="0.06"/>
    <s v="Parceria rural (Turvinho)"/>
    <m/>
    <m/>
    <m/>
    <m/>
    <m/>
    <m/>
    <m/>
    <m/>
    <m/>
    <d v="2024-05-15T10:34:09"/>
    <m/>
    <d v="2024-03-01T00:00:00"/>
    <d v="2024-05-14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s v="GN"/>
    <d v="2025-05-01T00:00:00"/>
    <x v="5"/>
    <m/>
    <x v="8"/>
    <m/>
    <m/>
  </r>
  <r>
    <s v="0307017"/>
    <s v="0307"/>
    <x v="146"/>
    <s v="017"/>
    <s v="Brasil \ SP \ Garça"/>
    <s v="Norte"/>
    <s v="CZ3"/>
    <n v="1"/>
    <s v="Implantação"/>
    <s v="102-Aguardando Plantio"/>
    <m/>
    <n v="1.73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s v="GN"/>
    <d v="2025-05-01T00:00:00"/>
    <x v="5"/>
    <m/>
    <x v="8"/>
    <m/>
    <m/>
  </r>
  <r>
    <s v="0308004"/>
    <s v="0308"/>
    <x v="147"/>
    <s v="004"/>
    <s v="Brasil \ SP \ Pirajuí"/>
    <s v="Norte"/>
    <s v="CZ3"/>
    <n v="2"/>
    <s v="Reforma"/>
    <s v="102-Aguardando Plantio"/>
    <m/>
    <n v="17.53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2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07"/>
    <s v="0308"/>
    <x v="147"/>
    <s v="007"/>
    <s v="Brasil \ SP \ Pirajuí"/>
    <s v="Norte"/>
    <s v="CZ3"/>
    <n v="2"/>
    <s v="Reforma"/>
    <s v="102-Aguardando Plantio"/>
    <m/>
    <n v="30.5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1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08"/>
    <s v="0308"/>
    <x v="147"/>
    <s v="008"/>
    <s v="Brasil \ SP \ Pirajuí"/>
    <s v="Norte"/>
    <s v="CZ3"/>
    <n v="2"/>
    <s v="Reforma"/>
    <s v="102-Aguardando Plantio"/>
    <m/>
    <n v="13.31"/>
    <s v="Parceria rural (Estrela)"/>
    <m/>
    <m/>
    <m/>
    <m/>
    <s v="Não Obrigatório"/>
    <s v="Não Obrigatório"/>
    <s v="Não Obrigatório"/>
    <m/>
    <m/>
    <d v="2024-10-01T00:00:00"/>
    <m/>
    <d v="2024-09-01T00:00:00"/>
    <d v="2024-10-01T00:00:00"/>
    <d v="2024-09-15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09"/>
    <s v="0308"/>
    <x v="147"/>
    <s v="009"/>
    <s v="Brasil \ SP \ Pirajuí"/>
    <s v="Norte"/>
    <s v="CZ3"/>
    <n v="2"/>
    <s v="Reforma"/>
    <s v="102-Aguardando Plantio"/>
    <m/>
    <n v="25.78"/>
    <s v="Parceria rural (Estrela)"/>
    <m/>
    <m/>
    <m/>
    <m/>
    <s v="Não Obrigatório"/>
    <s v="Não Obrigatório"/>
    <s v="Obrigatório"/>
    <m/>
    <m/>
    <d v="2024-10-01T00:00:00"/>
    <m/>
    <d v="2024-08-01T00:00:00"/>
    <d v="2024-10-01T00:00:00"/>
    <d v="2024-09-15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0"/>
    <s v="0308"/>
    <x v="147"/>
    <s v="010"/>
    <s v="Brasil \ SP \ Pirajuí"/>
    <s v="Norte"/>
    <s v="CZ3"/>
    <n v="2"/>
    <s v="Reforma"/>
    <s v="102-Aguardando Plantio"/>
    <m/>
    <n v="56.31"/>
    <s v="Parceria rural (Estrela)"/>
    <m/>
    <m/>
    <m/>
    <m/>
    <s v="Não Obrigatório"/>
    <s v="Não Obrigatório"/>
    <s v="Obrigatório"/>
    <m/>
    <m/>
    <d v="2024-10-01T00:00:00"/>
    <m/>
    <d v="2024-08-01T00:00:00"/>
    <d v="2024-10-01T00:00:00"/>
    <d v="2024-09-01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1"/>
    <s v="0308"/>
    <x v="147"/>
    <s v="011"/>
    <s v="Brasil \ SP \ Pirajuí"/>
    <s v="Norte"/>
    <s v="CZ3"/>
    <n v="2"/>
    <s v="Reforma"/>
    <s v="102-Aguardando Plantio"/>
    <m/>
    <n v="58.63"/>
    <s v="Parceria rural (Estrela)"/>
    <m/>
    <m/>
    <m/>
    <m/>
    <s v="Não Obrigatório"/>
    <s v="Não Obrigatório"/>
    <s v="Obrigatório"/>
    <m/>
    <m/>
    <d v="2024-10-01T00:00:00"/>
    <m/>
    <d v="2024-08-01T00:00:00"/>
    <d v="2024-10-01T00:00:00"/>
    <d v="2024-09-03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2"/>
    <s v="0308"/>
    <x v="147"/>
    <s v="012"/>
    <s v="Brasil \ SP \ Pirajuí"/>
    <s v="Norte"/>
    <s v="CZ3"/>
    <n v="2"/>
    <s v="Reforma"/>
    <s v="102-Aguardando Plantio"/>
    <m/>
    <n v="12.15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14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5"/>
    <s v="0308"/>
    <x v="147"/>
    <s v="015"/>
    <s v="Brasil \ SP \ Pirajuí"/>
    <s v="Norte"/>
    <s v="CZ3"/>
    <n v="2"/>
    <s v="Reforma"/>
    <s v="102-Aguardando Plantio"/>
    <m/>
    <n v="13.32"/>
    <s v="Parceria rural (Estrela)"/>
    <m/>
    <m/>
    <m/>
    <m/>
    <s v="Não Obrigatório"/>
    <s v="Não Obrigatório"/>
    <s v="Obrigatório"/>
    <m/>
    <m/>
    <d v="2024-09-24T00:00:00"/>
    <m/>
    <d v="2024-09-01T00:00:00"/>
    <d v="2024-09-24T00:00:00"/>
    <d v="2024-09-11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6"/>
    <s v="0308"/>
    <x v="147"/>
    <s v="016"/>
    <s v="Brasil \ SP \ Pirajuí"/>
    <s v="Norte"/>
    <s v="CZ3"/>
    <n v="2"/>
    <s v="Reforma"/>
    <s v="102-Aguardando Plantio"/>
    <m/>
    <n v="28.75"/>
    <s v="Parceria rural (Estrela)"/>
    <m/>
    <m/>
    <m/>
    <m/>
    <s v="Não Obrigatório"/>
    <s v="Não Obrigatório"/>
    <s v="Obrigatório"/>
    <m/>
    <m/>
    <d v="2024-09-21T00:00:00"/>
    <m/>
    <d v="2024-09-01T00:00:00"/>
    <d v="2024-09-21T00:00:00"/>
    <d v="2024-09-0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7"/>
    <s v="0308"/>
    <x v="147"/>
    <s v="017"/>
    <s v="Brasil \ SP \ Pirajuí"/>
    <s v="Norte"/>
    <s v="CZ3"/>
    <n v="2"/>
    <s v="Reforma"/>
    <s v="102-Aguardando Plantio"/>
    <m/>
    <n v="11.46"/>
    <s v="Parceria rural (Estrela)"/>
    <m/>
    <m/>
    <m/>
    <m/>
    <s v="Não Obrigatório"/>
    <s v="Não Obrigatório"/>
    <s v="Não Obrigatório"/>
    <m/>
    <m/>
    <d v="2024-09-21T00:00:00"/>
    <m/>
    <d v="2024-09-01T00:00:00"/>
    <d v="2024-09-21T00:00:00"/>
    <d v="2024-09-0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18"/>
    <s v="0308"/>
    <x v="147"/>
    <s v="018"/>
    <s v="Brasil \ SP \ Pirajuí"/>
    <s v="Norte"/>
    <s v="CZ3"/>
    <n v="2"/>
    <s v="Reforma"/>
    <s v="102-Aguardando Plantio"/>
    <m/>
    <n v="17.489999999999998"/>
    <s v="Parceria rural (Estrela)"/>
    <m/>
    <m/>
    <m/>
    <m/>
    <s v="Não Obrigatório"/>
    <s v="Não Obrigatório"/>
    <s v="Obrigatório"/>
    <m/>
    <m/>
    <d v="2024-09-21T00:00:00"/>
    <m/>
    <d v="2024-09-01T00:00:00"/>
    <d v="2024-09-21T00:00:00"/>
    <d v="2024-09-07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20"/>
    <s v="0308"/>
    <x v="147"/>
    <s v="020"/>
    <s v="Brasil \ SP \ Pirajuí"/>
    <s v="Norte"/>
    <s v="CZ3"/>
    <n v="2"/>
    <s v="Reforma"/>
    <s v="102-Aguardando Plantio"/>
    <m/>
    <n v="18.53"/>
    <s v="Parceria rural (Estrela)"/>
    <m/>
    <m/>
    <m/>
    <m/>
    <s v="Não Obrigatório"/>
    <s v="Não Obrigatório"/>
    <s v="Obrigatório"/>
    <m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8021"/>
    <s v="0308"/>
    <x v="147"/>
    <s v="021"/>
    <s v="Brasil \ SP \ Pirajuí"/>
    <s v="Norte"/>
    <s v="CZ3"/>
    <n v="2"/>
    <s v="Reforma"/>
    <s v="102-Aguardando Plantio"/>
    <m/>
    <n v="11.27"/>
    <s v="Parceria rural (Estrela)"/>
    <m/>
    <m/>
    <m/>
    <m/>
    <s v="Obrigatório"/>
    <s v="Não Obrigatório"/>
    <s v="Não Obrigatório"/>
    <m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savannah"/>
    <x v="1"/>
    <s v="EMFLORA"/>
    <d v="2025-03-01T00:00:00"/>
    <x v="3"/>
    <m/>
    <x v="7"/>
    <m/>
    <m/>
  </r>
  <r>
    <s v="0308022"/>
    <s v="0308"/>
    <x v="147"/>
    <s v="022"/>
    <s v="Brasil \ SP \ Pirajuí"/>
    <s v="Norte"/>
    <s v="CZ3"/>
    <n v="2"/>
    <s v="Reforma"/>
    <s v="102-Aguardando Plantio"/>
    <m/>
    <n v="14.47"/>
    <s v="Parceria rural (Estrela)"/>
    <m/>
    <m/>
    <m/>
    <m/>
    <s v="Não Obrigatório"/>
    <s v="Não Obrigatório"/>
    <s v="Não Obrigatório"/>
    <s v="SIM"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23"/>
    <s v="0308"/>
    <x v="147"/>
    <s v="023"/>
    <s v="Brasil \ SP \ Guarantã"/>
    <s v="Norte"/>
    <s v="CZ3"/>
    <n v="2"/>
    <s v="Reforma"/>
    <s v="102-Aguardando Plantio"/>
    <m/>
    <n v="29.51"/>
    <s v="Parceria rural (Estrela)"/>
    <m/>
    <m/>
    <m/>
    <m/>
    <s v="Não Obrigatório"/>
    <s v="Não Obrigatório"/>
    <s v="Obrigatório"/>
    <m/>
    <m/>
    <d v="2024-09-20T00:00:00"/>
    <m/>
    <d v="2024-09-01T00:00:00"/>
    <d v="2024-09-20T00:00:00"/>
    <d v="2024-09-0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24"/>
    <s v="0308"/>
    <x v="147"/>
    <s v="024"/>
    <s v="Brasil \ SP \ Guarantã"/>
    <s v="Norte"/>
    <s v="CZ3"/>
    <n v="2"/>
    <s v="Reforma"/>
    <s v="102-Aguardando Plantio"/>
    <m/>
    <n v="18.12"/>
    <s v="Parceria rural (Estrela)"/>
    <m/>
    <m/>
    <m/>
    <m/>
    <s v="Não Obrigatório"/>
    <s v="Não Obrigatório"/>
    <s v="Obrigatório"/>
    <m/>
    <m/>
    <d v="2024-09-19T00:00:00"/>
    <m/>
    <d v="2024-09-01T00:00:00"/>
    <d v="2024-09-19T00:00:00"/>
    <d v="2024-09-03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25"/>
    <s v="0308"/>
    <x v="147"/>
    <s v="025"/>
    <s v="Brasil \ SP \ Guarantã"/>
    <s v="Norte"/>
    <s v="CZ3"/>
    <n v="2"/>
    <s v="Reforma"/>
    <s v="102-Aguardando Plantio"/>
    <m/>
    <n v="19.38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26"/>
    <s v="0308"/>
    <x v="147"/>
    <s v="026"/>
    <s v="Brasil \ SP \ Guarantã"/>
    <s v="Norte"/>
    <s v="CZ3"/>
    <n v="2"/>
    <s v="Reforma"/>
    <s v="102-Aguardando Plantio"/>
    <m/>
    <n v="23.22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27"/>
    <s v="0308"/>
    <x v="147"/>
    <s v="027"/>
    <s v="Brasil \ SP \ Pirajuí"/>
    <s v="Norte"/>
    <s v="CZ3"/>
    <n v="2"/>
    <s v="Reforma"/>
    <s v="102-Aguardando Plantio"/>
    <m/>
    <n v="2.93"/>
    <s v="Parceria rural (Estrela)"/>
    <m/>
    <m/>
    <m/>
    <m/>
    <s v="Não Obrigatório"/>
    <s v="Não Obrigatório"/>
    <s v="Não Obrigatório"/>
    <s v="SIM"/>
    <m/>
    <d v="2024-10-01T00:00:00"/>
    <m/>
    <d v="2024-09-01T00:00:00"/>
    <d v="2024-10-01T00:00:00"/>
    <d v="2024-09-2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032"/>
    <s v="0308"/>
    <x v="147"/>
    <s v="032"/>
    <s v="Brasil \ SP \ Guarantã"/>
    <s v="Norte"/>
    <s v="CZ3"/>
    <n v="1"/>
    <s v="Implantação"/>
    <s v="102-Aguardando Plantio"/>
    <m/>
    <n v="2.97"/>
    <s v="Parceria rural (Estrela)"/>
    <m/>
    <m/>
    <m/>
    <m/>
    <m/>
    <m/>
    <m/>
    <m/>
    <m/>
    <d v="2024-01-31T00:00:00"/>
    <m/>
    <m/>
    <m/>
    <m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s v="Sem acesso"/>
    <x v="7"/>
    <m/>
    <m/>
  </r>
  <r>
    <s v="0308035"/>
    <s v="0308"/>
    <x v="147"/>
    <s v="035"/>
    <s v="Brasil \ SP \ Pirajuí"/>
    <s v="Norte"/>
    <s v="CZ3"/>
    <n v="2"/>
    <s v="Reforma"/>
    <s v="102-Aguardando Plantio"/>
    <m/>
    <n v="0.2"/>
    <s v="Parceria rural (Estrela)"/>
    <m/>
    <m/>
    <m/>
    <m/>
    <s v="Não Obrigatório"/>
    <s v="Não Obrigatório"/>
    <s v="Obrigatório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3-01T00:00:00"/>
    <x v="3"/>
    <m/>
    <x v="7"/>
    <m/>
    <m/>
  </r>
  <r>
    <s v="0308322"/>
    <s v="0308"/>
    <x v="147"/>
    <s v="322"/>
    <s v="Brasil \ SP \ Pirajuí"/>
    <s v="Norte"/>
    <s v="CZ3"/>
    <n v="2"/>
    <s v="Reforma"/>
    <s v="116-Aguardando Plantio - Manual"/>
    <m/>
    <n v="0.88"/>
    <s v="Parceria rural (Estrela)"/>
    <m/>
    <m/>
    <m/>
    <m/>
    <m/>
    <m/>
    <m/>
    <s v="SIM"/>
    <m/>
    <d v="2024-09-23T00:00:00"/>
    <m/>
    <d v="2024-09-01T00:00:00"/>
    <d v="2024-09-23T00:00:00"/>
    <d v="2024-09-0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s v="EMFLORA"/>
    <d v="2025-02-01T00:00:00"/>
    <x v="1"/>
    <m/>
    <x v="7"/>
    <m/>
    <m/>
  </r>
  <r>
    <s v="0309001"/>
    <s v="0309"/>
    <x v="148"/>
    <s v="001"/>
    <s v="Brasil \ SP \ Marília"/>
    <s v="Noroeste"/>
    <s v="CZ3"/>
    <n v="1"/>
    <s v="Implantação"/>
    <s v="104-Crescimento"/>
    <d v="2019-08-22T00:00:00"/>
    <n v="6.27"/>
    <s v="Parceria rural"/>
    <s v="coppice"/>
    <m/>
    <m/>
    <m/>
    <m/>
    <m/>
    <m/>
    <m/>
    <m/>
    <d v="2025-05-01T00:00:00"/>
    <d v="2025-05-01T00:00:00"/>
    <d v="2025-03-01T00:00:00"/>
    <m/>
    <m/>
    <s v="Noroeste"/>
    <s v="coppice"/>
    <s v="GERS"/>
    <s v="CARPELO"/>
    <s v="GN"/>
    <s v="EMFLORA"/>
    <n v="21.849091999999999"/>
    <n v="37.805987000000002"/>
    <n v="53.471642000000003"/>
    <n v="66.575076999999993"/>
    <s v="pac"/>
    <x v="2"/>
    <m/>
    <m/>
    <x v="4"/>
    <m/>
    <x v="1"/>
    <m/>
    <m/>
  </r>
  <r>
    <s v="0309002"/>
    <s v="0309"/>
    <x v="148"/>
    <s v="002"/>
    <s v="Brasil \ SP \ Marília"/>
    <s v="Noroeste"/>
    <s v="CZ2"/>
    <n v="1"/>
    <s v="Implantação"/>
    <s v="104-Crescimento"/>
    <d v="2019-08-15T00:00:00"/>
    <n v="8.93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3"/>
    <s v="0309"/>
    <x v="148"/>
    <s v="003"/>
    <s v="Brasil \ SP \ Marília"/>
    <s v="Noroeste"/>
    <s v="CZ2"/>
    <n v="1"/>
    <s v="Implantação"/>
    <s v="104-Crescimento"/>
    <d v="2019-08-13T00:00:00"/>
    <n v="31.26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4"/>
    <s v="0309"/>
    <x v="148"/>
    <s v="004"/>
    <s v="Brasil \ SP \ Marília"/>
    <s v="Noroeste"/>
    <s v="CZ2"/>
    <n v="1"/>
    <s v="Implantação"/>
    <s v="104-Crescimento"/>
    <d v="2019-08-16T00:00:00"/>
    <n v="32.17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5"/>
    <s v="0309"/>
    <x v="148"/>
    <s v="005"/>
    <s v="Brasil \ SP \ Marília"/>
    <s v="Noroeste"/>
    <s v="CZ2"/>
    <n v="1"/>
    <s v="Implantação"/>
    <s v="104-Crescimento"/>
    <d v="2019-08-16T00:00:00"/>
    <n v="12.96"/>
    <s v="Parceria rural"/>
    <s v="coppice"/>
    <m/>
    <m/>
    <m/>
    <m/>
    <m/>
    <m/>
    <m/>
    <m/>
    <d v="2025-05-01T00:00:00"/>
    <d v="2025-05-01T00:00:00"/>
    <d v="2025-03-01T00:00:00"/>
    <m/>
    <m/>
    <s v="Noroeste"/>
    <s v="coppice"/>
    <s v="GERS"/>
    <s v="CARPELO"/>
    <s v="GN"/>
    <s v="EMFLORA"/>
    <n v="21.849091999999999"/>
    <n v="37.805987000000002"/>
    <n v="53.471642000000003"/>
    <n v="66.575076999999993"/>
    <s v="pac"/>
    <x v="2"/>
    <m/>
    <m/>
    <x v="4"/>
    <m/>
    <x v="1"/>
    <m/>
    <m/>
  </r>
  <r>
    <s v="0309006"/>
    <s v="0309"/>
    <x v="148"/>
    <s v="006"/>
    <s v="Brasil \ SP \ Marília"/>
    <s v="Noroeste"/>
    <s v="CZ2"/>
    <n v="1"/>
    <s v="Implantação"/>
    <s v="104-Crescimento"/>
    <d v="2019-08-23T00:00:00"/>
    <n v="5.27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7"/>
    <s v="0309"/>
    <x v="148"/>
    <s v="007"/>
    <s v="Brasil \ SP \ Vera Cruz"/>
    <s v="Noroeste"/>
    <s v="CZ2"/>
    <n v="1"/>
    <s v="Implantação"/>
    <s v="104-Crescimento"/>
    <d v="2019-08-19T00:00:00"/>
    <n v="7.46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8"/>
    <s v="0309"/>
    <x v="148"/>
    <s v="008"/>
    <s v="Brasil \ SP \ Vera Cruz"/>
    <s v="Noroeste"/>
    <s v="CZ2"/>
    <n v="1"/>
    <s v="Implantação"/>
    <s v="104-Crescimento"/>
    <d v="2019-08-19T00:00:00"/>
    <n v="15.64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09"/>
    <s v="0309"/>
    <x v="148"/>
    <s v="009"/>
    <s v="Brasil \ SP \ Vera Cruz"/>
    <s v="Noroeste"/>
    <s v="CZ2"/>
    <n v="1"/>
    <s v="Implantação"/>
    <s v="104-Crescimento"/>
    <d v="2019-08-20T00:00:00"/>
    <n v="15.37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0"/>
    <s v="0309"/>
    <x v="148"/>
    <s v="010"/>
    <s v="Brasil \ SP \ Vera Cruz"/>
    <s v="Noroeste"/>
    <s v="CZ2"/>
    <n v="1"/>
    <s v="Implantação"/>
    <s v="104-Crescimento"/>
    <d v="2019-08-19T00:00:00"/>
    <n v="5.2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1"/>
    <s v="0309"/>
    <x v="148"/>
    <s v="011"/>
    <s v="Brasil \ SP \ Vera Cruz"/>
    <s v="Noroeste"/>
    <s v="CZ2"/>
    <n v="1"/>
    <s v="Implantação"/>
    <s v="104-Crescimento"/>
    <d v="2019-08-23T00:00:00"/>
    <n v="26.96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2"/>
    <s v="0309"/>
    <x v="148"/>
    <s v="012"/>
    <s v="Brasil \ SP \ Vera Cruz"/>
    <s v="Noroeste"/>
    <s v="CZ2"/>
    <n v="1"/>
    <s v="Implantação"/>
    <s v="104-Crescimento"/>
    <d v="2019-08-27T00:00:00"/>
    <n v="36.35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3"/>
    <s v="0309"/>
    <x v="148"/>
    <s v="013"/>
    <s v="Brasil \ SP \ Vera Cruz"/>
    <s v="Noroeste"/>
    <s v="CZ2"/>
    <n v="1"/>
    <s v="Implantação"/>
    <s v="104-Crescimento"/>
    <d v="2019-08-22T00:00:00"/>
    <n v="19.91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5"/>
    <s v="0309"/>
    <x v="148"/>
    <s v="015"/>
    <s v="Brasil \ SP \ Vera Cruz"/>
    <s v="Noroeste"/>
    <s v="CZ2"/>
    <n v="1"/>
    <s v="Implantação"/>
    <s v="104-Crescimento"/>
    <d v="2019-08-23T00:00:00"/>
    <n v="10.119999999999999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6"/>
    <s v="0309"/>
    <x v="148"/>
    <s v="016"/>
    <s v="Brasil \ SP \ Marília"/>
    <s v="Noroeste"/>
    <s v="CZ3"/>
    <n v="1"/>
    <s v="Implantação"/>
    <s v="104-Crescimento"/>
    <d v="2020-04-29T00:00:00"/>
    <n v="19.14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17"/>
    <s v="0309"/>
    <x v="148"/>
    <s v="017"/>
    <s v="Brasil \ SP \ Marília"/>
    <s v="Noroeste"/>
    <s v="CZ2"/>
    <n v="1"/>
    <s v="Implantação"/>
    <s v="104-Crescimento"/>
    <d v="2021-03-10T00:00:00"/>
    <n v="1.99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09020"/>
    <s v="0309"/>
    <x v="148"/>
    <s v="020"/>
    <s v="Brasil \ SP \ Vera Cruz"/>
    <s v="Noroeste"/>
    <s v="CZ2"/>
    <n v="1"/>
    <s v="Implantação"/>
    <s v="104-Crescimento"/>
    <d v="2021-02-22T00:00:00"/>
    <n v="6.88"/>
    <s v="Parceria rural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s v="BRACELL 01"/>
    <d v="2025-07-01T00:00:00"/>
    <x v="6"/>
    <m/>
    <x v="2"/>
    <m/>
    <m/>
  </r>
  <r>
    <s v="0310029"/>
    <s v="0310"/>
    <x v="149"/>
    <s v="029"/>
    <s v="Brasil \ SP \ Vera Cruz"/>
    <s v="Noroeste"/>
    <s v="CZ2"/>
    <n v="3"/>
    <s v="Reforma"/>
    <s v="104-Crescimento"/>
    <d v="2025-01-17T00:00:00"/>
    <n v="1.2"/>
    <s v="Parceria rural"/>
    <m/>
    <s v="Rehab Silv"/>
    <s v="Rehab"/>
    <m/>
    <m/>
    <m/>
    <m/>
    <m/>
    <m/>
    <d v="2022-07-21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s v="CARPELO"/>
    <d v="2025-01-01T00:00:00"/>
    <x v="1"/>
    <m/>
    <x v="10"/>
    <m/>
    <m/>
  </r>
  <r>
    <s v="0310030"/>
    <s v="0310"/>
    <x v="149"/>
    <s v="030"/>
    <s v="Brasil \ SP \ Vera Cruz"/>
    <s v="Noroeste"/>
    <s v="CZ2"/>
    <n v="3"/>
    <s v="Reforma"/>
    <s v="104-Crescimento"/>
    <d v="2024-12-30T00:00:00"/>
    <n v="0.28999999999999998"/>
    <s v="Parceria rural"/>
    <m/>
    <s v="Rehab Silv"/>
    <s v="Rehab"/>
    <m/>
    <m/>
    <m/>
    <m/>
    <m/>
    <m/>
    <d v="2022-07-21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s v="CARPELO"/>
    <d v="2025-01-01T00:00:00"/>
    <x v="1"/>
    <m/>
    <x v="10"/>
    <m/>
    <m/>
  </r>
  <r>
    <s v="0310031"/>
    <s v="0310"/>
    <x v="149"/>
    <s v="031"/>
    <s v="Brasil \ SP \ Vera Cruz"/>
    <s v="Noroeste"/>
    <s v="CZ2"/>
    <n v="3"/>
    <s v="Reforma"/>
    <s v="104-Crescimento"/>
    <d v="2025-01-17T00:00:00"/>
    <n v="0.4"/>
    <s v="Parceria rural"/>
    <m/>
    <s v="Rehab Silv"/>
    <s v="Rehab"/>
    <m/>
    <m/>
    <m/>
    <m/>
    <m/>
    <m/>
    <d v="2023-03-07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s v="CARPELO"/>
    <d v="2025-01-01T00:00:00"/>
    <x v="1"/>
    <m/>
    <x v="10"/>
    <m/>
    <m/>
  </r>
  <r>
    <s v="0311013"/>
    <s v="0311"/>
    <x v="150"/>
    <s v="013"/>
    <s v="Brasil \ SP \ Arealva"/>
    <s v="Norte"/>
    <s v="CZ3"/>
    <n v="3"/>
    <s v="Reforma"/>
    <s v="104-Crescimento"/>
    <d v="2023-04-10T00:00:00"/>
    <n v="16.02"/>
    <s v="Parceria rural"/>
    <m/>
    <s v="Rehab DO"/>
    <s v="Rehab"/>
    <m/>
    <m/>
    <m/>
    <m/>
    <m/>
    <m/>
    <d v="2022-11-01T00:00:00"/>
    <m/>
    <m/>
    <d v="2022-11-01T00:00:00"/>
    <d v="2022-10-25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m/>
    <d v="2025-06-01T00:00:00"/>
    <x v="0"/>
    <m/>
    <x v="1"/>
    <m/>
    <m/>
  </r>
  <r>
    <s v="0311014"/>
    <s v="0311"/>
    <x v="150"/>
    <s v="014"/>
    <s v="Brasil \ SP \ Arealva"/>
    <s v="Norte"/>
    <s v="CZ3"/>
    <n v="3"/>
    <s v="Reforma"/>
    <s v="104-Crescimento"/>
    <d v="2023-03-31T00:00:00"/>
    <n v="16.760000000000002"/>
    <s v="Parceria rural"/>
    <m/>
    <s v="Rehab DO"/>
    <s v="Rehab"/>
    <m/>
    <m/>
    <m/>
    <m/>
    <m/>
    <m/>
    <d v="2022-11-01T00:00:00"/>
    <m/>
    <m/>
    <d v="2022-11-01T00:00:00"/>
    <d v="2022-10-25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m/>
    <d v="2025-06-01T00:00:00"/>
    <x v="0"/>
    <m/>
    <x v="1"/>
    <m/>
    <m/>
  </r>
  <r>
    <s v="0311015"/>
    <s v="0311"/>
    <x v="150"/>
    <s v="015"/>
    <s v="Brasil \ SP \ Arealva"/>
    <s v="Norte"/>
    <s v="CZ3"/>
    <n v="3"/>
    <s v="Reforma"/>
    <s v="104-Crescimento"/>
    <d v="2023-03-28T00:00:00"/>
    <n v="24.09"/>
    <s v="Parceria rural"/>
    <m/>
    <s v="Rehab DO"/>
    <s v="Rehab"/>
    <m/>
    <m/>
    <m/>
    <m/>
    <m/>
    <m/>
    <d v="2022-10-27T00:00:00"/>
    <m/>
    <m/>
    <d v="2022-10-27T00:00:00"/>
    <d v="2022-10-21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m/>
    <d v="2025-06-01T00:00:00"/>
    <x v="0"/>
    <m/>
    <x v="1"/>
    <m/>
    <m/>
  </r>
  <r>
    <s v="0312007"/>
    <s v="0312"/>
    <x v="151"/>
    <s v="007"/>
    <s v="Brasil \ SP \ Reginópolis"/>
    <s v="Norte"/>
    <s v="CZ3"/>
    <n v="3"/>
    <s v="Reforma"/>
    <s v="104-Crescimento"/>
    <d v="2022-05-10T00:00:00"/>
    <n v="1.95"/>
    <s v="Parceria rural"/>
    <m/>
    <s v="Rehab DO"/>
    <s v="Rehab"/>
    <m/>
    <m/>
    <m/>
    <m/>
    <m/>
    <s v="RAF"/>
    <d v="2022-03-25T00:00:00"/>
    <m/>
    <m/>
    <d v="2022-03-25T00:00:00"/>
    <d v="2022-02-18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2008"/>
    <s v="0312"/>
    <x v="151"/>
    <s v="008"/>
    <s v="Brasil \ SP \ Reginópolis"/>
    <s v="Norte"/>
    <s v="CZ3"/>
    <n v="3"/>
    <s v="Reforma"/>
    <s v="104-Crescimento"/>
    <d v="2022-04-18T00:00:00"/>
    <n v="35.03"/>
    <s v="Parceria rural"/>
    <m/>
    <s v="Rehab DO"/>
    <s v="Rehab"/>
    <m/>
    <m/>
    <m/>
    <m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2011"/>
    <s v="0312"/>
    <x v="151"/>
    <s v="011"/>
    <s v="Brasil \ SP \ Reginópolis"/>
    <s v="Norte"/>
    <s v="CZ3"/>
    <n v="3"/>
    <s v="Reforma"/>
    <s v="104-Crescimento"/>
    <d v="2022-04-18T00:00:00"/>
    <n v="31.59"/>
    <s v="Parceria rural"/>
    <m/>
    <s v="Rehab DO"/>
    <s v="Rehab"/>
    <m/>
    <m/>
    <m/>
    <m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2014"/>
    <s v="0312"/>
    <x v="151"/>
    <s v="014"/>
    <s v="Brasil \ SP \ Reginópolis"/>
    <s v="Norte"/>
    <s v="CZ3"/>
    <n v="3"/>
    <s v="Reforma"/>
    <s v="104-Crescimento"/>
    <d v="2022-05-03T00:00:00"/>
    <n v="63.77"/>
    <s v="Parceria rural"/>
    <m/>
    <s v="Rehab DO"/>
    <s v="Rehab"/>
    <m/>
    <m/>
    <m/>
    <m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7-01T00:00:00"/>
    <x v="0"/>
    <m/>
    <x v="1"/>
    <m/>
    <m/>
  </r>
  <r>
    <s v="0312023"/>
    <s v="0312"/>
    <x v="151"/>
    <s v="023"/>
    <s v="Brasil \ SP \ Reginópolis"/>
    <s v="Norte"/>
    <s v="CZ3"/>
    <n v="3"/>
    <s v="Reforma"/>
    <s v="104-Crescimento"/>
    <d v="2022-04-18T00:00:00"/>
    <n v="7.2030000000000003"/>
    <s v="Parceria rural"/>
    <m/>
    <s v="Rehab DO"/>
    <s v="Rehab"/>
    <m/>
    <m/>
    <m/>
    <m/>
    <m/>
    <m/>
    <d v="2022-03-10T00:00:00"/>
    <m/>
    <m/>
    <d v="2022-03-10T00:00:00"/>
    <d v="2022-02-03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2031"/>
    <s v="0312"/>
    <x v="151"/>
    <s v="031"/>
    <s v="Brasil \ SP \ Reginópolis"/>
    <s v="Norte"/>
    <s v="CZ3"/>
    <n v="3"/>
    <s v="Reforma"/>
    <s v="104-Crescimento"/>
    <d v="2022-04-21T00:00:00"/>
    <n v="8.4700000000000006"/>
    <s v="Parceria rural"/>
    <m/>
    <s v="Rehab DO"/>
    <s v="Rehab"/>
    <m/>
    <m/>
    <m/>
    <m/>
    <m/>
    <m/>
    <d v="2022-02-02T00:00:00"/>
    <m/>
    <m/>
    <d v="2022-02-02T00:00:00"/>
    <d v="2022-01-16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2032"/>
    <s v="0312"/>
    <x v="151"/>
    <s v="032"/>
    <s v="Brasil \ SP \ Reginópolis"/>
    <s v="Norte"/>
    <s v="CZ3"/>
    <n v="3"/>
    <s v="Reforma"/>
    <s v="104-Crescimento"/>
    <d v="2022-04-21T00:00:00"/>
    <n v="9.15"/>
    <s v="Parceria rural"/>
    <m/>
    <s v="Rehab DO"/>
    <s v="Rehab"/>
    <m/>
    <m/>
    <m/>
    <m/>
    <m/>
    <m/>
    <d v="2022-02-03T00:00:00"/>
    <m/>
    <m/>
    <d v="2022-02-03T00:00:00"/>
    <d v="2022-02-02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m/>
    <d v="2025-06-01T00:00:00"/>
    <x v="0"/>
    <m/>
    <x v="1"/>
    <m/>
    <m/>
  </r>
  <r>
    <s v="0315001"/>
    <s v="0315"/>
    <x v="152"/>
    <s v="001"/>
    <s v="Brasil \ SP \ Pederneiras"/>
    <s v="Norte"/>
    <s v="CZ3"/>
    <n v="3"/>
    <s v="Reforma"/>
    <s v="104-Crescimento"/>
    <d v="2022-12-20T00:00:00"/>
    <n v="3.5"/>
    <s v="Parceria rural"/>
    <m/>
    <s v="Rehab Silv"/>
    <s v="Rehab"/>
    <m/>
    <m/>
    <m/>
    <m/>
    <m/>
    <s v="RAF"/>
    <d v="2022-10-12T00:00:00"/>
    <m/>
    <m/>
    <d v="2022-10-12T00:00:00"/>
    <d v="2022-08-24T00:00:00"/>
    <s v="Norte"/>
    <s v="Rehab Silv"/>
    <s v="BRACELL"/>
    <s v="SOLLUM"/>
    <s v="GERAÇÃO"/>
    <s v="JFI DUARTINA"/>
    <n v="56.706992"/>
    <n v="64.742400000000004"/>
    <n v="79.624127999999999"/>
    <n v="81.383995999999996"/>
    <s v="cto baldeio"/>
    <x v="1"/>
    <m/>
    <d v="2025-05-01T00:00:00"/>
    <x v="0"/>
    <m/>
    <x v="7"/>
    <m/>
    <m/>
  </r>
  <r>
    <s v="0315010"/>
    <s v="0315"/>
    <x v="152"/>
    <s v="010"/>
    <s v="Brasil \ SP \ Pederneiras"/>
    <s v="Norte"/>
    <s v="CZ3"/>
    <n v="3"/>
    <s v="Reforma"/>
    <s v="104-Crescimento"/>
    <d v="2023-01-05T00:00:00"/>
    <n v="0.64"/>
    <s v="Parceria rural"/>
    <m/>
    <s v="Rehab Silv"/>
    <s v="Rehab"/>
    <m/>
    <m/>
    <m/>
    <m/>
    <m/>
    <s v="RAF"/>
    <d v="2022-10-17T00:00:00"/>
    <m/>
    <m/>
    <d v="2022-10-25T00:00:00"/>
    <d v="2022-09-13T00:00:00"/>
    <s v="Norte"/>
    <s v="Rehab Silv"/>
    <s v="BRACELL"/>
    <s v="SOLLUM"/>
    <s v="GERAÇÃO"/>
    <s v="JFI DUARTINA"/>
    <n v="56.706992"/>
    <n v="64.742400000000004"/>
    <n v="79.624127999999999"/>
    <n v="81.383995999999996"/>
    <s v="cto baldeio"/>
    <x v="1"/>
    <m/>
    <d v="2025-05-01T00:00:00"/>
    <x v="0"/>
    <m/>
    <x v="7"/>
    <m/>
    <m/>
  </r>
  <r>
    <s v="0315043"/>
    <s v="0315"/>
    <x v="152"/>
    <s v="043"/>
    <s v="Brasil \ SP \ Pederneiras"/>
    <s v="Norte"/>
    <s v="CZ3"/>
    <n v="3"/>
    <s v="Reforma"/>
    <s v="104-Crescimento"/>
    <d v="2023-01-04T00:00:00"/>
    <n v="1.01"/>
    <s v="Parceria rural"/>
    <m/>
    <s v="Rehab Silv"/>
    <s v="Rehab"/>
    <m/>
    <m/>
    <m/>
    <m/>
    <m/>
    <s v="RAF"/>
    <d v="2022-10-17T00:00:00"/>
    <m/>
    <m/>
    <m/>
    <m/>
    <s v="Norte"/>
    <s v="Rehab Silv"/>
    <s v="BRACELL"/>
    <s v="SOLLUM"/>
    <s v="GERAÇÃO"/>
    <s v="JFI DUARTINA"/>
    <n v="56.706992"/>
    <n v="64.742400000000004"/>
    <n v="79.624127999999999"/>
    <n v="81.383995999999996"/>
    <s v="pas"/>
    <x v="1"/>
    <m/>
    <d v="2025-05-01T00:00:00"/>
    <x v="0"/>
    <m/>
    <x v="7"/>
    <m/>
    <m/>
  </r>
  <r>
    <s v="0315045"/>
    <s v="0315"/>
    <x v="152"/>
    <s v="045"/>
    <s v="Brasil \ SP \ Pederneiras"/>
    <s v="Norte"/>
    <s v="CZ3"/>
    <n v="3"/>
    <s v="Reforma"/>
    <s v="104-Crescimento"/>
    <d v="2023-01-17T00:00:00"/>
    <n v="6.32"/>
    <s v="Parceria rural"/>
    <m/>
    <s v="Rehab Silv"/>
    <s v="Rehab"/>
    <m/>
    <m/>
    <m/>
    <m/>
    <m/>
    <s v="RAF"/>
    <d v="2022-10-17T00:00:00"/>
    <m/>
    <m/>
    <m/>
    <m/>
    <s v="Norte"/>
    <s v="Rehab Silv"/>
    <s v="BRACELL"/>
    <s v="SOLLUM"/>
    <s v="GERAÇÃO"/>
    <s v="JFI DUARTINA"/>
    <n v="56.706992"/>
    <n v="64.742400000000004"/>
    <n v="79.624127999999999"/>
    <n v="81.383995999999996"/>
    <s v="pas"/>
    <x v="1"/>
    <m/>
    <d v="2025-05-01T00:00:00"/>
    <x v="0"/>
    <m/>
    <x v="7"/>
    <m/>
    <m/>
  </r>
  <r>
    <s v="0315046"/>
    <s v="0315"/>
    <x v="152"/>
    <s v="046"/>
    <s v="Brasil \ SP \ Pederneiras"/>
    <s v="Norte"/>
    <s v="CZ3"/>
    <n v="3"/>
    <s v="Reforma"/>
    <s v="102-Aguardando Plantio"/>
    <m/>
    <n v="6.91"/>
    <s v="Parceria rural"/>
    <m/>
    <m/>
    <m/>
    <m/>
    <m/>
    <m/>
    <m/>
    <m/>
    <m/>
    <d v="2022-10-17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02"/>
    <s v="0315"/>
    <x v="152"/>
    <s v="302"/>
    <s v="Brasil \ SP \ Pederneiras"/>
    <s v="Norte"/>
    <s v="CZ3"/>
    <n v="3"/>
    <s v="Reforma"/>
    <s v="116-Aguardando Plantio - Manual"/>
    <m/>
    <n v="3.32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06"/>
    <s v="0315"/>
    <x v="152"/>
    <s v="306"/>
    <s v="Brasil \ SP \ Pederneiras"/>
    <s v="Norte"/>
    <s v="CZ3"/>
    <n v="3"/>
    <s v="Reforma"/>
    <s v="116-Aguardando Plantio - Manual"/>
    <m/>
    <n v="3.31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07"/>
    <s v="0315"/>
    <x v="152"/>
    <s v="307"/>
    <s v="Brasil \ SP \ Pederneiras"/>
    <s v="Norte"/>
    <s v="CZ3"/>
    <n v="3"/>
    <s v="Reforma"/>
    <s v="116-Aguardando Plantio - Manual"/>
    <m/>
    <n v="2.68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08"/>
    <s v="0315"/>
    <x v="152"/>
    <s v="308"/>
    <s v="Brasil \ SP \ Pederneiras"/>
    <s v="Norte"/>
    <s v="CZ3"/>
    <n v="3"/>
    <s v="Reforma"/>
    <s v="116-Aguardando Plantio - Manual"/>
    <m/>
    <n v="9.42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14"/>
    <s v="0315"/>
    <x v="152"/>
    <s v="314"/>
    <s v="Brasil \ SP \ Pederneiras"/>
    <s v="Norte"/>
    <s v="CZ3"/>
    <n v="3"/>
    <s v="Reforma"/>
    <s v="116-Aguardando Plantio - Manual"/>
    <m/>
    <n v="3.55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15"/>
    <s v="0315"/>
    <x v="152"/>
    <s v="315"/>
    <s v="Brasil \ SP \ Pederneiras"/>
    <s v="Norte"/>
    <s v="CZ3"/>
    <n v="3"/>
    <s v="Reforma"/>
    <s v="116-Aguardando Plantio - Manual"/>
    <m/>
    <n v="10.16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20"/>
    <s v="0315"/>
    <x v="152"/>
    <s v="320"/>
    <s v="Brasil \ SP \ Pederneiras"/>
    <s v="Norte"/>
    <s v="CZ3"/>
    <n v="3"/>
    <s v="Reforma"/>
    <s v="116-Aguardando Plantio - Manual"/>
    <m/>
    <n v="0.96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29"/>
    <s v="0315"/>
    <x v="152"/>
    <s v="329"/>
    <s v="Brasil \ SP \ Pederneiras"/>
    <s v="Norte"/>
    <s v="CZ3"/>
    <n v="3"/>
    <s v="Reforma"/>
    <s v="116-Aguardando Plantio - Manual"/>
    <m/>
    <n v="4.03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30"/>
    <s v="0315"/>
    <x v="152"/>
    <s v="330"/>
    <s v="Brasil \ SP \ Pederneiras"/>
    <s v="Norte"/>
    <s v="CZ3"/>
    <n v="3"/>
    <s v="Reforma"/>
    <s v="116-Aguardando Plantio - Manual"/>
    <m/>
    <n v="0.92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37"/>
    <s v="0315"/>
    <x v="152"/>
    <s v="337"/>
    <s v="Brasil \ SP \ Pederneiras"/>
    <s v="Norte"/>
    <s v="CZ3"/>
    <n v="3"/>
    <s v="Reforma"/>
    <s v="116-Aguardando Plantio - Manual"/>
    <m/>
    <n v="5.93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38"/>
    <s v="0315"/>
    <x v="152"/>
    <s v="338"/>
    <s v="Brasil \ SP \ Pederneiras"/>
    <s v="Norte"/>
    <s v="CZ3"/>
    <n v="3"/>
    <s v="Reforma"/>
    <s v="116-Aguardando Plantio - Manual"/>
    <m/>
    <n v="2.29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40"/>
    <s v="0315"/>
    <x v="152"/>
    <s v="340"/>
    <s v="Brasil \ SP \ Pederneiras"/>
    <s v="Norte"/>
    <s v="CZ3"/>
    <n v="3"/>
    <s v="Reforma"/>
    <s v="116-Aguardando Plantio - Manual"/>
    <m/>
    <n v="0.4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5345"/>
    <s v="0315"/>
    <x v="152"/>
    <s v="345"/>
    <s v="Brasil \ SP \ Pederneiras"/>
    <s v="Norte"/>
    <s v="CZ3"/>
    <n v="3"/>
    <s v="Reforma"/>
    <s v="116-Aguardando Plantio - Manual"/>
    <m/>
    <n v="1.89"/>
    <s v="Parceria rural"/>
    <m/>
    <m/>
    <m/>
    <m/>
    <m/>
    <m/>
    <m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m/>
    <d v="2025-05-01T00:00:00"/>
    <x v="0"/>
    <m/>
    <x v="7"/>
    <m/>
    <m/>
  </r>
  <r>
    <s v="0318006"/>
    <s v="0318"/>
    <x v="153"/>
    <s v="006"/>
    <s v="Brasil \ SP \ Paulistânia"/>
    <s v="Noroeste"/>
    <s v="CZ1"/>
    <n v="1"/>
    <s v="Implantação"/>
    <s v="104-Crescimento"/>
    <d v="2019-06-06T00:00:00"/>
    <n v="2.5"/>
    <s v="Parceria rural"/>
    <m/>
    <m/>
    <m/>
    <m/>
    <m/>
    <m/>
    <m/>
    <m/>
    <m/>
    <d v="2025-01-01T00:00:00"/>
    <d v="2024-11-01T00:00:00"/>
    <d v="2025-05-01T00:00:00"/>
    <m/>
    <m/>
    <s v="Noroeste"/>
    <s v="Noroeste"/>
    <s v="GERAÇÃO"/>
    <s v="JFI DUARTINA"/>
    <s v="BRACELL"/>
    <s v="CARPELO"/>
    <n v="18.922376"/>
    <n v="22.140073999999998"/>
    <n v="33.290337000000001"/>
    <n v="68.616506000000001"/>
    <s v="pac"/>
    <x v="2"/>
    <s v="GERAÇÃO"/>
    <m/>
    <x v="0"/>
    <m/>
    <x v="1"/>
    <m/>
    <m/>
  </r>
  <r>
    <s v="0320015"/>
    <s v="0320"/>
    <x v="154"/>
    <s v="015"/>
    <s v="Brasil \ SP \ Presidente Alves"/>
    <s v="Norte"/>
    <s v="CZ3"/>
    <n v="1"/>
    <s v="Implantação"/>
    <s v="102-Aguardando Plantio"/>
    <m/>
    <n v="33.74"/>
    <s v="Parceria rural (Turvinho)"/>
    <m/>
    <m/>
    <m/>
    <m/>
    <s v="Não Obrigatório"/>
    <s v="Não Obrigatório"/>
    <s v="Não Obrigatório"/>
    <s v="SIM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Liberação de áreas"/>
    <x v="1"/>
    <s v="GN"/>
    <d v="2025-06-01T00:00:00"/>
    <x v="7"/>
    <m/>
    <x v="8"/>
    <m/>
    <m/>
  </r>
  <r>
    <s v="0320016"/>
    <s v="0320"/>
    <x v="154"/>
    <s v="016"/>
    <s v="Brasil \ SP \ Pirajuí"/>
    <s v="Norte"/>
    <s v="CZ3"/>
    <n v="1"/>
    <s v="Implantação"/>
    <s v="102-Aguardando Plantio"/>
    <m/>
    <n v="1.03"/>
    <s v="Parceria rural (Turvinho)"/>
    <m/>
    <m/>
    <m/>
    <m/>
    <m/>
    <m/>
    <m/>
    <s v="SIM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Liberação de áreas"/>
    <x v="1"/>
    <s v="GN"/>
    <d v="2025-06-01T00:00:00"/>
    <x v="7"/>
    <m/>
    <x v="8"/>
    <m/>
    <m/>
  </r>
  <r>
    <s v="0320019"/>
    <s v="0320"/>
    <x v="154"/>
    <s v="019"/>
    <s v="Brasil \ SP \ Presidente Alves"/>
    <s v="Norte"/>
    <s v="CZ3"/>
    <n v="2"/>
    <s v="Reforma"/>
    <s v="102-Aguardando Plantio"/>
    <m/>
    <n v="64.900000000000006"/>
    <s v="Parceria rural (Turvinho)"/>
    <m/>
    <m/>
    <m/>
    <m/>
    <s v="Obrigatório"/>
    <s v="Obrigatório"/>
    <s v="Não Obrigatório"/>
    <s v="NÃO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savannah/rebaixador"/>
    <x v="1"/>
    <s v="GN"/>
    <d v="2025-06-01T00:00:00"/>
    <x v="7"/>
    <m/>
    <x v="8"/>
    <m/>
    <m/>
  </r>
  <r>
    <s v="0323004"/>
    <s v="0323"/>
    <x v="155"/>
    <s v="004"/>
    <s v="Brasil \ SP \ Bauru"/>
    <s v="Centro"/>
    <s v="CZ1"/>
    <m/>
    <m/>
    <s v="104-Crescimento"/>
    <m/>
    <n v="0.38"/>
    <s v="Parceria rural"/>
    <m/>
    <m/>
    <m/>
    <m/>
    <m/>
    <m/>
    <m/>
    <m/>
    <m/>
    <m/>
    <m/>
    <d v="2024-05-01T00:00:00"/>
    <d v="2024-06-28T00:00:00"/>
    <d v="2024-05-14T00:00:00"/>
    <s v="Centro"/>
    <s v="Centro"/>
    <s v="BRACELL"/>
    <s v="SOLLUM"/>
    <s v="GERAÇÃO"/>
    <s v="JFI DUARTINA"/>
    <n v="18.931327"/>
    <n v="42.180948000000001"/>
    <n v="58.256644999999999"/>
    <n v="60.016514000000001"/>
    <s v="cto baldeio"/>
    <x v="0"/>
    <m/>
    <m/>
    <x v="0"/>
    <m/>
    <x v="1"/>
    <m/>
    <m/>
  </r>
  <r>
    <s v="0324018"/>
    <s v="0324"/>
    <x v="156"/>
    <s v="018"/>
    <s v="Brasil \ SP \ Presidente Alves"/>
    <s v="Norte"/>
    <s v="CZ2"/>
    <n v="2"/>
    <s v="Reforma"/>
    <s v="102-Aguardando Plantio"/>
    <m/>
    <n v="5.22"/>
    <s v="Parceria rural"/>
    <m/>
    <m/>
    <m/>
    <m/>
    <s v="Não Obrigatório"/>
    <s v="Não Obrigatório"/>
    <s v="Obrigatório"/>
    <m/>
    <m/>
    <d v="2024-10-07T00:00:00"/>
    <m/>
    <d v="2024-09-01T00:00:00"/>
    <d v="2024-10-07T00:00:00"/>
    <d v="2024-09-10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3-01T00:00:00"/>
    <x v="3"/>
    <m/>
    <x v="6"/>
    <m/>
    <m/>
  </r>
  <r>
    <s v="0324021"/>
    <s v="0324"/>
    <x v="156"/>
    <s v="021"/>
    <s v="Brasil \ SP \ Presidente Alves"/>
    <s v="Norte"/>
    <s v="CZ2"/>
    <n v="2"/>
    <s v="Reforma"/>
    <s v="102-Aguardando Plantio"/>
    <m/>
    <n v="12.73"/>
    <s v="Parceria rural"/>
    <m/>
    <m/>
    <m/>
    <m/>
    <s v="Não Obrigatório"/>
    <s v="Não Obrigatório"/>
    <s v="Não Obrigatório"/>
    <m/>
    <m/>
    <d v="2024-10-05T00:00:00"/>
    <m/>
    <d v="2024-09-01T00:00:00"/>
    <d v="2024-10-05T00:00:00"/>
    <d v="2024-09-10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3-01T00:00:00"/>
    <x v="3"/>
    <m/>
    <x v="6"/>
    <m/>
    <m/>
  </r>
  <r>
    <s v="0324023"/>
    <s v="0324"/>
    <x v="156"/>
    <s v="023"/>
    <s v="Brasil \ SP \ Presidente Alves"/>
    <s v="Norte"/>
    <s v="CZ2"/>
    <n v="2"/>
    <s v="Reforma"/>
    <s v="102-Aguardando Plantio"/>
    <m/>
    <n v="12.07"/>
    <s v="Parceria rural"/>
    <m/>
    <m/>
    <m/>
    <m/>
    <s v="Não Obrigatório"/>
    <s v="Não Obrigatório"/>
    <s v="Obrigatório"/>
    <m/>
    <m/>
    <d v="2024-10-06T00:00:00"/>
    <m/>
    <d v="2024-09-01T00:00:00"/>
    <d v="2024-10-06T00:00:00"/>
    <d v="2024-09-12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3-01T00:00:00"/>
    <x v="3"/>
    <m/>
    <x v="6"/>
    <m/>
    <m/>
  </r>
  <r>
    <s v="0324030"/>
    <s v="0324"/>
    <x v="156"/>
    <s v="030"/>
    <s v="Brasil \ SP \ Gália"/>
    <s v="Norte"/>
    <s v="CZ2"/>
    <n v="2"/>
    <s v="Reforma"/>
    <s v="102-Aguardando Plantio"/>
    <m/>
    <n v="4.22"/>
    <s v="Parceria rural"/>
    <m/>
    <m/>
    <m/>
    <m/>
    <s v="Não Obrigatório"/>
    <s v="Não Obrigatório"/>
    <s v="Obrigatório"/>
    <m/>
    <m/>
    <d v="2024-10-11T00:00:00"/>
    <m/>
    <d v="2024-09-01T00:00:00"/>
    <d v="2024-10-11T00:00:00"/>
    <d v="2024-09-14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2-01T00:00:00"/>
    <x v="1"/>
    <m/>
    <x v="6"/>
    <m/>
    <m/>
  </r>
  <r>
    <s v="0324031"/>
    <s v="0324"/>
    <x v="156"/>
    <s v="031"/>
    <s v="Brasil \ SP \ Gália"/>
    <s v="Norte"/>
    <s v="CZ2"/>
    <n v="2"/>
    <s v="Reforma"/>
    <s v="102-Aguardando Plantio"/>
    <m/>
    <n v="15.25"/>
    <s v="Parceria rural"/>
    <m/>
    <m/>
    <m/>
    <m/>
    <s v="Não Obrigatório"/>
    <s v="Não Obrigatório"/>
    <s v="Obrigatório"/>
    <m/>
    <m/>
    <d v="2024-10-08T00:00:00"/>
    <m/>
    <d v="2024-09-01T00:00:00"/>
    <d v="2024-10-08T00:00:00"/>
    <d v="2024-09-16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2-01T00:00:00"/>
    <x v="1"/>
    <m/>
    <x v="6"/>
    <m/>
    <m/>
  </r>
  <r>
    <s v="0324032"/>
    <s v="0324"/>
    <x v="156"/>
    <s v="032"/>
    <s v="Brasil \ SP \ Gália"/>
    <s v="Norte"/>
    <s v="CZ2"/>
    <n v="2"/>
    <s v="Reforma"/>
    <s v="102-Aguardando Plantio"/>
    <m/>
    <n v="16.329999999999998"/>
    <s v="Parceria rural"/>
    <m/>
    <m/>
    <m/>
    <m/>
    <s v="Não Obrigatório"/>
    <s v="Não Obrigatório"/>
    <s v="Obrigatório"/>
    <m/>
    <m/>
    <d v="2024-10-09T00:00:00"/>
    <m/>
    <d v="2024-09-01T00:00:00"/>
    <d v="2024-10-09T00:00:00"/>
    <d v="2024-09-17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2-01T00:00:00"/>
    <x v="1"/>
    <m/>
    <x v="6"/>
    <m/>
    <m/>
  </r>
  <r>
    <s v="0324033"/>
    <s v="0324"/>
    <x v="156"/>
    <s v="033"/>
    <s v="Brasil \ SP \ Gália"/>
    <s v="Norte"/>
    <s v="CZ2"/>
    <n v="2"/>
    <s v="Reforma"/>
    <s v="102-Aguardando Plantio"/>
    <m/>
    <n v="7.45"/>
    <s v="Parceria rural"/>
    <m/>
    <m/>
    <m/>
    <m/>
    <s v="Não Obrigatório"/>
    <s v="Não Obrigatório"/>
    <s v="Obrigatório"/>
    <m/>
    <m/>
    <d v="2024-10-11T00:00:00"/>
    <m/>
    <d v="2024-09-01T00:00:00"/>
    <d v="2024-10-11T00:00:00"/>
    <d v="2024-09-14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s v="JFI DUARTINA"/>
    <d v="2025-02-01T00:00:00"/>
    <x v="1"/>
    <m/>
    <x v="6"/>
    <m/>
    <m/>
  </r>
  <r>
    <s v="0325036"/>
    <s v="0325"/>
    <x v="157"/>
    <s v="036"/>
    <s v="Brasil \ SP \ Presidente Alves"/>
    <s v="Norte"/>
    <s v="CZ2"/>
    <n v="2"/>
    <s v="Reforma"/>
    <s v="102-Aguardando Plantio"/>
    <m/>
    <n v="10.32"/>
    <s v="Parceria rural"/>
    <m/>
    <m/>
    <m/>
    <m/>
    <s v="Não Obrigatório"/>
    <s v="Não Obrigatório"/>
    <s v="Obrigatório"/>
    <m/>
    <m/>
    <d v="2024-09-02T00:00:00"/>
    <m/>
    <d v="2024-08-01T00:00:00"/>
    <d v="2024-09-02T00:00:00"/>
    <d v="2024-08-20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s v="BRACELL 01"/>
    <d v="2025-02-01T00:00:00"/>
    <x v="1"/>
    <m/>
    <x v="2"/>
    <m/>
    <m/>
  </r>
  <r>
    <s v="0325044"/>
    <s v="0325"/>
    <x v="157"/>
    <s v="044"/>
    <s v="Brasil \ SP \ Presidente Alves"/>
    <s v="Norte"/>
    <s v="CZ2"/>
    <n v="2"/>
    <s v="Reforma"/>
    <s v="102-Aguardando Plantio"/>
    <m/>
    <n v="1.87"/>
    <s v="Parceria rural"/>
    <m/>
    <m/>
    <m/>
    <m/>
    <s v="Não Obrigatório"/>
    <s v="Não Obrigatório"/>
    <s v="Obrigatório"/>
    <m/>
    <m/>
    <d v="2024-10-01T00:00:00"/>
    <m/>
    <d v="2024-08-01T00:00:00"/>
    <d v="2024-10-01T00:00:00"/>
    <d v="2024-08-0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s v="BRACELL 01"/>
    <d v="2025-02-01T00:00:00"/>
    <x v="1"/>
    <s v="Preparo de solo não executado"/>
    <x v="2"/>
    <m/>
    <m/>
  </r>
  <r>
    <s v="0325054"/>
    <s v="0325"/>
    <x v="157"/>
    <s v="054"/>
    <s v="Brasil \ SP \ Presidente Alves"/>
    <s v="Norte"/>
    <s v="CZ2"/>
    <n v="2"/>
    <s v="Reforma"/>
    <s v="102-Aguardando Plantio"/>
    <m/>
    <n v="1.85"/>
    <s v="Parceria rural"/>
    <m/>
    <m/>
    <m/>
    <m/>
    <s v="Não Obrigatório"/>
    <s v="Não Obrigatório"/>
    <s v="Obrigatório"/>
    <m/>
    <m/>
    <d v="2024-09-02T00:00:00"/>
    <m/>
    <d v="2024-08-01T00:00:00"/>
    <d v="2024-09-02T00:00:00"/>
    <d v="2024-08-1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s v="BRACELL 01"/>
    <d v="2025-02-01T00:00:00"/>
    <x v="1"/>
    <s v="Preparo de solo não executado"/>
    <x v="2"/>
    <m/>
    <m/>
  </r>
  <r>
    <s v="0325058"/>
    <s v="0325"/>
    <x v="157"/>
    <s v="058"/>
    <s v="Brasil \ SP \ Presidente Alves"/>
    <s v="Norte"/>
    <s v="CZ2"/>
    <n v="2"/>
    <s v="Reforma"/>
    <s v="102-Aguardando Plantio"/>
    <m/>
    <n v="0.05"/>
    <s v="Parceria rural"/>
    <m/>
    <m/>
    <m/>
    <m/>
    <s v="Não Obrigatório"/>
    <s v="Não Obrigatório"/>
    <s v="Obrigatório"/>
    <m/>
    <m/>
    <d v="2024-09-02T00:00:00"/>
    <m/>
    <d v="2024-08-01T00:00:00"/>
    <d v="2024-09-02T00:00:00"/>
    <d v="2024-08-19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s v="BRACELL 01"/>
    <d v="2025-02-01T00:00:00"/>
    <x v="1"/>
    <s v="Preparo de solo não executado"/>
    <x v="2"/>
    <m/>
    <m/>
  </r>
  <r>
    <s v="0325062"/>
    <s v="0325"/>
    <x v="157"/>
    <s v="062"/>
    <s v="Brasil \ SP \ Presidente Alves"/>
    <s v="Norte"/>
    <s v="CZ2"/>
    <n v="2"/>
    <s v="Reforma"/>
    <s v="102-Aguardando Plantio"/>
    <m/>
    <n v="0.03"/>
    <s v="Parceria rural"/>
    <m/>
    <m/>
    <m/>
    <m/>
    <s v="Não Obrigatório"/>
    <s v="Não Obrigatório"/>
    <s v="Obrigatório"/>
    <m/>
    <m/>
    <d v="2024-10-22T00:00:00"/>
    <m/>
    <d v="2024-08-01T00:00:00"/>
    <d v="2024-10-22T00:00:00"/>
    <d v="2024-08-2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s v="BRACELL 01"/>
    <d v="2025-02-01T00:00:00"/>
    <x v="1"/>
    <s v="Preparo de solo não executado"/>
    <x v="2"/>
    <m/>
    <m/>
  </r>
  <r>
    <s v="0326001"/>
    <s v="0326"/>
    <x v="158"/>
    <s v="001"/>
    <s v="Brasil \ SP \ Pederneiras"/>
    <s v="Norte"/>
    <s v="CZ2"/>
    <n v="1"/>
    <s v="Implantação"/>
    <s v="104-Crescimento"/>
    <d v="2020-01-16T00:00:00"/>
    <n v="3.86"/>
    <s v="Parceria rural"/>
    <m/>
    <m/>
    <m/>
    <m/>
    <m/>
    <m/>
    <m/>
    <m/>
    <m/>
    <d v="2025-05-01T00:00:00"/>
    <d v="2025-05-01T00:00:00"/>
    <m/>
    <m/>
    <m/>
    <s v="Norte"/>
    <s v="Norte"/>
    <s v="BRACELL"/>
    <s v="SOLLUM"/>
    <s v="NILZA"/>
    <s v="GERAÇÃO"/>
    <n v="30.343302999999999"/>
    <n v="50.728467000000002"/>
    <n v="69.193073999999996"/>
    <n v="69.668621000000002"/>
    <s v="pab"/>
    <x v="1"/>
    <s v="Sem informação"/>
    <m/>
    <x v="0"/>
    <m/>
    <x v="13"/>
    <m/>
    <m/>
  </r>
  <r>
    <s v="0326002"/>
    <s v="0326"/>
    <x v="158"/>
    <s v="002"/>
    <s v="Brasil \ SP \ Pederneiras"/>
    <s v="Norte"/>
    <s v="CZ2"/>
    <n v="1"/>
    <s v="Implantação"/>
    <s v="102-Aguardando Plantio"/>
    <m/>
    <n v="0.67"/>
    <s v="Parceria rural"/>
    <m/>
    <m/>
    <m/>
    <m/>
    <m/>
    <m/>
    <m/>
    <m/>
    <m/>
    <d v="2019-04-02T00:00:00"/>
    <m/>
    <m/>
    <m/>
    <m/>
    <s v="Norte"/>
    <s v="Norte"/>
    <s v="BRACELL"/>
    <s v="SOLLUM"/>
    <s v="NILZA"/>
    <s v="GERAÇÃO"/>
    <n v="30.343302999999999"/>
    <n v="50.728467000000002"/>
    <n v="69.193073999999996"/>
    <n v="69.668621000000002"/>
    <s v="Liberação de áreas"/>
    <x v="0"/>
    <s v="NILZA"/>
    <d v="2025-06-01T00:00:00"/>
    <x v="0"/>
    <m/>
    <x v="3"/>
    <m/>
    <m/>
  </r>
  <r>
    <s v="0327024"/>
    <s v="0327"/>
    <x v="159"/>
    <s v="024"/>
    <s v="Brasil \ SP \ Agudos"/>
    <s v="Centro"/>
    <s v="CZ2"/>
    <n v="1"/>
    <s v="Implantação"/>
    <s v="104-Crescimento"/>
    <d v="2019-05-28T00:00:00"/>
    <n v="1.1499999999999999"/>
    <s v="Parceria rural"/>
    <m/>
    <m/>
    <m/>
    <m/>
    <m/>
    <m/>
    <m/>
    <m/>
    <m/>
    <d v="2019-04-02T00:00:00"/>
    <m/>
    <d v="2025-05-01T00:00:00"/>
    <m/>
    <m/>
    <s v="Centro"/>
    <s v="Centro"/>
    <s v="BRACELL"/>
    <s v="SOLLUM"/>
    <s v="GERAÇÃO"/>
    <s v="JFI DUARTINA"/>
    <n v="10.718145"/>
    <n v="42.355544999999999"/>
    <n v="45.262706000000001"/>
    <n v="48.480404"/>
    <s v="pac"/>
    <x v="0"/>
    <s v="SOLLUM"/>
    <m/>
    <x v="0"/>
    <m/>
    <x v="0"/>
    <m/>
    <m/>
  </r>
  <r>
    <s v="0332004"/>
    <s v="0332"/>
    <x v="160"/>
    <s v="004"/>
    <s v="Brasil \ SP \ Echaporã"/>
    <s v="Noroeste"/>
    <s v="CZ1"/>
    <n v="2"/>
    <s v="Reforma"/>
    <s v="102-Aguardando Plantio"/>
    <m/>
    <n v="18.05"/>
    <s v="Parceria rural (Estrela)"/>
    <m/>
    <m/>
    <m/>
    <m/>
    <s v="Não Obrigatório"/>
    <s v="Não Obrigatório"/>
    <s v="Não Obrigatório"/>
    <m/>
    <m/>
    <d v="2024-11-01T00:00:00"/>
    <d v="2024-10-01T00:00:00"/>
    <d v="2024-10-01T00:00:00"/>
    <d v="2024-10-26T00:00:00"/>
    <d v="2024-10-23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2005"/>
    <s v="0332"/>
    <x v="160"/>
    <s v="005"/>
    <s v="Brasil \ SP \ Echaporã"/>
    <s v="Noroeste"/>
    <s v="CZ2"/>
    <n v="2"/>
    <s v="Reforma"/>
    <s v="102-Aguardando Plantio"/>
    <m/>
    <n v="53.35"/>
    <s v="Parceria rural (Estrela)"/>
    <m/>
    <m/>
    <m/>
    <m/>
    <s v="Não Obrigatório"/>
    <s v="Não Obrigatório"/>
    <s v="Não Obrigatório"/>
    <m/>
    <m/>
    <d v="2024-11-01T00:00:00"/>
    <d v="2024-10-01T00:00:00"/>
    <d v="2024-09-01T00:00:00"/>
    <d v="2024-10-30T00:00:00"/>
    <d v="2024-10-11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2006"/>
    <s v="0332"/>
    <x v="160"/>
    <s v="006"/>
    <s v="Brasil \ SP \ Echaporã"/>
    <s v="Noroeste"/>
    <s v="CZ2"/>
    <n v="2"/>
    <s v="Reforma"/>
    <s v="102-Aguardando Plantio"/>
    <m/>
    <n v="49.49"/>
    <s v="Parceria rural (Estrela)"/>
    <m/>
    <m/>
    <m/>
    <m/>
    <s v="Não Obrigatório"/>
    <s v="Não Obrigatório"/>
    <s v="Não Obrigatório"/>
    <m/>
    <m/>
    <d v="2024-11-01T00:00:00"/>
    <d v="2024-10-01T00:00:00"/>
    <d v="2024-10-01T00:00:00"/>
    <d v="2024-10-30T00:00:00"/>
    <d v="2024-10-13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2007"/>
    <s v="0332"/>
    <x v="160"/>
    <s v="007"/>
    <s v="Brasil \ SP \ Echaporã"/>
    <s v="Noroeste"/>
    <s v="CZ2"/>
    <n v="2"/>
    <s v="Reforma"/>
    <s v="102-Aguardando Plantio"/>
    <m/>
    <n v="34.86"/>
    <s v="Parceria rural (Estrela)"/>
    <m/>
    <m/>
    <m/>
    <m/>
    <s v="Não Obrigatório"/>
    <s v="Não Obrigatório"/>
    <s v="Não Obrigatório"/>
    <m/>
    <m/>
    <d v="2024-11-01T00:00:00"/>
    <d v="2024-10-01T00:00:00"/>
    <d v="2024-10-01T00:00:00"/>
    <d v="2024-10-29T00:00:00"/>
    <d v="2024-10-16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2008"/>
    <s v="0332"/>
    <x v="160"/>
    <s v="008"/>
    <s v="Brasil \ SP \ Echaporã"/>
    <s v="Noroeste"/>
    <s v="CZ1"/>
    <n v="2"/>
    <s v="Reforma"/>
    <s v="102-Aguardando Plantio"/>
    <m/>
    <n v="81.3"/>
    <s v="Parceria rural (Estrela)"/>
    <m/>
    <m/>
    <m/>
    <m/>
    <s v="Não Obrigatório"/>
    <s v="Não Obrigatório"/>
    <s v="Não Obrigatório"/>
    <m/>
    <m/>
    <d v="2024-11-01T00:00:00"/>
    <d v="2024-10-01T00:00:00"/>
    <d v="2024-10-01T00:00:00"/>
    <d v="2024-10-30T00:00:00"/>
    <d v="2024-10-22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2015"/>
    <s v="0332"/>
    <x v="160"/>
    <s v="015"/>
    <s v="Brasil \ SP \ Echaporã"/>
    <s v="Noroeste"/>
    <s v="CZ2"/>
    <n v="2"/>
    <s v="Reforma"/>
    <s v="102-Aguardando Plantio"/>
    <m/>
    <n v="0.51"/>
    <s v="Parceria rural (Estrela)"/>
    <m/>
    <m/>
    <m/>
    <m/>
    <s v="Não Obrigatório"/>
    <s v="Não Obrigatório"/>
    <s v="Não Obrigatório"/>
    <m/>
    <m/>
    <d v="2024-11-01T00:00:00"/>
    <d v="2024-10-01T00:00:00"/>
    <d v="2024-10-01T00:00:00"/>
    <d v="2024-10-29T00:00:00"/>
    <d v="2024-10-10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s v="CARPELO"/>
    <d v="2025-02-01T00:00:00"/>
    <x v="1"/>
    <m/>
    <x v="10"/>
    <m/>
    <m/>
  </r>
  <r>
    <s v="0334004"/>
    <s v="0334"/>
    <x v="161"/>
    <s v="004"/>
    <s v="Brasil \ SP \ Agudos"/>
    <s v="Centro"/>
    <s v="CZ1"/>
    <n v="2"/>
    <s v="Reforma"/>
    <s v="102-Aguardando Plantio"/>
    <m/>
    <n v="2.75"/>
    <s v="Parceria rural"/>
    <m/>
    <m/>
    <m/>
    <m/>
    <m/>
    <m/>
    <m/>
    <m/>
    <m/>
    <d v="2019-05-01T00:00:00"/>
    <m/>
    <m/>
    <m/>
    <m/>
    <s v="Centro"/>
    <s v="Centro"/>
    <s v="GERAÇÃO"/>
    <s v="JFI DUARTINA"/>
    <s v="BRACELL"/>
    <s v="SOLLUM"/>
    <n v="50.554935999999998"/>
    <n v="53.772633999999996"/>
    <n v="58.848855"/>
    <n v="72.030619000000002"/>
    <s v="Liberação de áreas"/>
    <x v="0"/>
    <s v="SOLLUM"/>
    <d v="2025-07-01T00:00:00"/>
    <x v="6"/>
    <m/>
    <x v="0"/>
    <m/>
    <m/>
  </r>
  <r>
    <s v="0336001"/>
    <s v="0336"/>
    <x v="162"/>
    <s v="001"/>
    <s v="Brasil \ SP \ Pirajuí"/>
    <s v="Norte"/>
    <s v="CZ3"/>
    <n v="1"/>
    <s v="Implantação"/>
    <s v="104-Crescimento"/>
    <d v="2019-07-06T00:00:00"/>
    <n v="4.67"/>
    <s v="Parceria rural"/>
    <m/>
    <m/>
    <m/>
    <m/>
    <m/>
    <m/>
    <m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s v="GN"/>
    <d v="2025-07-01T00:00:00"/>
    <x v="6"/>
    <m/>
    <x v="8"/>
    <m/>
    <m/>
  </r>
  <r>
    <s v="0336002"/>
    <s v="0336"/>
    <x v="162"/>
    <s v="002"/>
    <s v="Brasil \ SP \ Pirajuí"/>
    <s v="Norte"/>
    <s v="CZ3"/>
    <n v="1"/>
    <s v="Implantação"/>
    <s v="104-Crescimento"/>
    <d v="2019-07-06T00:00:00"/>
    <n v="14.26"/>
    <s v="Parceria rural"/>
    <m/>
    <m/>
    <m/>
    <m/>
    <m/>
    <m/>
    <m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s v="GN"/>
    <d v="2025-07-01T00:00:00"/>
    <x v="6"/>
    <m/>
    <x v="8"/>
    <m/>
    <m/>
  </r>
  <r>
    <s v="0336003"/>
    <s v="0336"/>
    <x v="162"/>
    <s v="003"/>
    <s v="Brasil \ SP \ Pirajuí"/>
    <s v="Norte"/>
    <s v="CZ3"/>
    <n v="1"/>
    <s v="Implantação"/>
    <s v="104-Crescimento"/>
    <d v="2019-07-06T00:00:00"/>
    <n v="18.57"/>
    <s v="Parceria rural"/>
    <m/>
    <m/>
    <m/>
    <m/>
    <m/>
    <m/>
    <m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s v="GN"/>
    <d v="2025-07-01T00:00:00"/>
    <x v="6"/>
    <m/>
    <x v="8"/>
    <m/>
    <m/>
  </r>
  <r>
    <s v="0336004"/>
    <s v="0336"/>
    <x v="162"/>
    <s v="004"/>
    <s v="Brasil \ SP \ Pirajuí"/>
    <s v="Norte"/>
    <s v="CZ3"/>
    <n v="1"/>
    <s v="Implantação"/>
    <s v="104-Crescimento"/>
    <d v="2019-07-10T00:00:00"/>
    <n v="2.97"/>
    <s v="Parceria rural"/>
    <m/>
    <m/>
    <m/>
    <m/>
    <m/>
    <m/>
    <m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s v="GN"/>
    <d v="2025-07-01T00:00:00"/>
    <x v="6"/>
    <m/>
    <x v="8"/>
    <m/>
    <m/>
  </r>
  <r>
    <s v="0343001"/>
    <s v="0343"/>
    <x v="163"/>
    <s v="001"/>
    <s v="Brasil \ SP \ Avaí"/>
    <s v="Norte"/>
    <s v="CZ2"/>
    <n v="1"/>
    <s v="Implantação"/>
    <s v="104-Crescimento"/>
    <d v="2019-08-27T00:00:00"/>
    <n v="19.850000000000001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2"/>
    <s v="0343"/>
    <x v="163"/>
    <s v="002"/>
    <s v="Brasil \ SP \ Avaí"/>
    <s v="Norte"/>
    <s v="CZ2"/>
    <n v="1"/>
    <s v="Implantação"/>
    <s v="104-Crescimento"/>
    <d v="2019-08-26T00:00:00"/>
    <n v="19.09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3"/>
    <s v="0343"/>
    <x v="163"/>
    <s v="003"/>
    <s v="Brasil \ SP \ Avaí"/>
    <s v="Norte"/>
    <s v="CZ2"/>
    <n v="1"/>
    <s v="Implantação"/>
    <s v="104-Crescimento"/>
    <d v="2019-08-22T00:00:00"/>
    <n v="19.309999999999999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4"/>
    <s v="0343"/>
    <x v="163"/>
    <s v="004"/>
    <s v="Brasil \ SP \ Avaí"/>
    <s v="Norte"/>
    <s v="CZ3"/>
    <n v="1"/>
    <s v="Implantação"/>
    <s v="104-Crescimento"/>
    <d v="2019-08-27T00:00:00"/>
    <n v="16.420000000000002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5"/>
    <s v="0343"/>
    <x v="163"/>
    <s v="005"/>
    <s v="Brasil \ SP \ Avaí"/>
    <s v="Norte"/>
    <s v="CZ3"/>
    <n v="1"/>
    <s v="Implantação"/>
    <s v="104-Crescimento"/>
    <d v="2019-08-20T00:00:00"/>
    <n v="33.520000000000003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6"/>
    <s v="0343"/>
    <x v="163"/>
    <s v="006"/>
    <s v="Brasil \ SP \ Avaí"/>
    <s v="Norte"/>
    <s v="CZ3"/>
    <n v="1"/>
    <s v="Implantação"/>
    <s v="104-Crescimento"/>
    <d v="2019-08-21T00:00:00"/>
    <n v="19.760000000000002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7"/>
    <s v="0343"/>
    <x v="163"/>
    <s v="007"/>
    <s v="Brasil \ SP \ Avaí"/>
    <s v="Norte"/>
    <s v="CZ3"/>
    <n v="1"/>
    <s v="Implantação"/>
    <s v="104-Crescimento"/>
    <d v="2019-08-29T00:00:00"/>
    <n v="5.52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08"/>
    <s v="0343"/>
    <x v="163"/>
    <s v="008"/>
    <s v="Brasil \ SP \ Avaí"/>
    <s v="Norte"/>
    <s v="CZ2"/>
    <n v="1"/>
    <s v="Implantação"/>
    <s v="104-Crescimento"/>
    <d v="2019-08-27T00:00:00"/>
    <n v="25.58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11"/>
    <s v="0343"/>
    <x v="163"/>
    <s v="011"/>
    <s v="Brasil \ SP \ Avaí"/>
    <s v="Norte"/>
    <s v="CZ2"/>
    <n v="1"/>
    <s v="Implantação"/>
    <s v="104-Crescimento"/>
    <d v="2019-09-02T00:00:00"/>
    <n v="9.7799999999999994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12"/>
    <s v="0343"/>
    <x v="163"/>
    <s v="012"/>
    <s v="Brasil \ SP \ Avaí"/>
    <s v="Norte"/>
    <s v="CZ2"/>
    <n v="1"/>
    <s v="Implantação"/>
    <s v="104-Crescimento"/>
    <d v="2019-08-30T00:00:00"/>
    <n v="8.26"/>
    <s v="Parceria rural (Turvinho)"/>
    <s v="coppice"/>
    <m/>
    <m/>
    <m/>
    <m/>
    <m/>
    <m/>
    <m/>
    <m/>
    <d v="2025-03-01T00:00:00"/>
    <d v="2025-03-01T00:00:00"/>
    <d v="2025-02-01T00:00:00"/>
    <m/>
    <m/>
    <s v="Norte"/>
    <s v="coppice"/>
    <s v="GERAÇÃO"/>
    <s v="JFI DUARTINA"/>
    <s v="BRACELL"/>
    <s v="CARPELO"/>
    <n v="18.809339000000001"/>
    <n v="20.569206999999999"/>
    <n v="37.453674999999997"/>
    <n v="44.090187"/>
    <s v="pac"/>
    <x v="1"/>
    <m/>
    <m/>
    <x v="4"/>
    <m/>
    <x v="1"/>
    <m/>
    <m/>
  </r>
  <r>
    <s v="0343014"/>
    <s v="0343"/>
    <x v="163"/>
    <s v="014"/>
    <s v="Brasil \ SP \ Avaí"/>
    <s v="Norte"/>
    <s v="CZ2"/>
    <n v="1"/>
    <s v="Implantação"/>
    <s v="104-Crescimento"/>
    <d v="2019-09-02T00:00:00"/>
    <n v="2.97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15"/>
    <s v="0343"/>
    <x v="163"/>
    <s v="015"/>
    <s v="Brasil \ SP \ Avaí"/>
    <s v="Norte"/>
    <s v="CZ2"/>
    <n v="1"/>
    <s v="Implantação"/>
    <s v="104-Crescimento"/>
    <d v="2019-09-02T00:00:00"/>
    <n v="14.91"/>
    <s v="Parceria rural (Turvinho)"/>
    <s v="coppice"/>
    <m/>
    <m/>
    <m/>
    <m/>
    <m/>
    <m/>
    <m/>
    <m/>
    <d v="2025-03-01T00:00:00"/>
    <d v="2025-03-01T00:00:00"/>
    <d v="2025-02-01T00:00:00"/>
    <m/>
    <m/>
    <s v="Norte"/>
    <s v="coppice"/>
    <s v="GERAÇÃO"/>
    <s v="JFI DUARTINA"/>
    <s v="BRACELL"/>
    <s v="CARPELO"/>
    <n v="18.809339000000001"/>
    <n v="20.569206999999999"/>
    <n v="37.453674999999997"/>
    <n v="44.090187"/>
    <s v="pac"/>
    <x v="1"/>
    <m/>
    <m/>
    <x v="4"/>
    <m/>
    <x v="1"/>
    <m/>
    <m/>
  </r>
  <r>
    <s v="0343016"/>
    <s v="0343"/>
    <x v="163"/>
    <s v="016"/>
    <s v="Brasil \ SP \ Avaí"/>
    <s v="Norte"/>
    <s v="CZ3"/>
    <n v="1"/>
    <s v="Implantação"/>
    <s v="104-Crescimento"/>
    <d v="2019-09-03T00:00:00"/>
    <n v="8.11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20"/>
    <s v="0343"/>
    <x v="163"/>
    <s v="020"/>
    <s v="Brasil \ SP \ Avaí"/>
    <s v="Norte"/>
    <s v="CZ3"/>
    <n v="1"/>
    <s v="Implantação"/>
    <s v="104-Crescimento"/>
    <d v="2017-12-01T00:00:00"/>
    <n v="1.25"/>
    <s v="Parceria rural (Turvinho)"/>
    <m/>
    <m/>
    <m/>
    <m/>
    <m/>
    <m/>
    <m/>
    <m/>
    <m/>
    <d v="2019-08-27T00:00:00"/>
    <m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3021"/>
    <s v="0343"/>
    <x v="163"/>
    <s v="021"/>
    <s v="Brasil \ SP \ Avaí"/>
    <s v="Norte"/>
    <s v="CZ3"/>
    <n v="1"/>
    <s v="Implantação"/>
    <s v="104-Crescimento"/>
    <d v="2020-04-09T00:00:00"/>
    <n v="0.37"/>
    <s v="Parceria rural (Turvinho)"/>
    <m/>
    <m/>
    <m/>
    <m/>
    <m/>
    <m/>
    <m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s v="BRACELL 01"/>
    <d v="2025-06-01T00:00:00"/>
    <x v="7"/>
    <m/>
    <x v="2"/>
    <m/>
    <m/>
  </r>
  <r>
    <s v="0344060"/>
    <s v="0344"/>
    <x v="164"/>
    <s v="060"/>
    <s v="Brasil \ SP \ Botucatu"/>
    <s v="Sul"/>
    <s v="CZ1 - 2"/>
    <n v="2"/>
    <s v="Reforma"/>
    <s v="102-Aguardando Plantio"/>
    <m/>
    <n v="1.8"/>
    <s v="Parceria rural (Estrela)"/>
    <m/>
    <m/>
    <m/>
    <n v="2"/>
    <s v="Não Obrigatório"/>
    <s v="Não Obrigatório"/>
    <s v="Obrigatório"/>
    <m/>
    <m/>
    <d v="2024-09-11T00:00:00"/>
    <m/>
    <d v="2024-08-01T00:00:00"/>
    <d v="2024-09-11T00:00:00"/>
    <d v="2024-08-06T00:00:00"/>
    <s v="Sul"/>
    <s v="Sul"/>
    <s v="JFI ITATINGA"/>
    <s v="NILZA"/>
    <s v="SOLLUM"/>
    <s v="BRACELL"/>
    <n v="45.801428999999999"/>
    <n v="49.391226000000003"/>
    <n v="69.176179000000005"/>
    <n v="116.60604499999999"/>
    <s v="Liberação de áreas"/>
    <x v="0"/>
    <s v="NILZA"/>
    <d v="2026-01-01T00:00:00"/>
    <x v="0"/>
    <m/>
    <x v="3"/>
    <m/>
    <m/>
  </r>
  <r>
    <s v="0344061"/>
    <s v="0344"/>
    <x v="164"/>
    <s v="061"/>
    <s v="Brasil \ SP \ Botucatu"/>
    <s v="Sul"/>
    <s v="CZ1 - 2"/>
    <n v="2"/>
    <s v="Reforma"/>
    <s v="102-Aguardando Plantio"/>
    <m/>
    <n v="7.0000000000000007E-2"/>
    <s v="Parceria rural (Estrela)"/>
    <m/>
    <m/>
    <m/>
    <n v="2"/>
    <s v="Não Obrigatório"/>
    <s v="Não Obrigatório"/>
    <s v="Obrigatório"/>
    <m/>
    <m/>
    <d v="2024-07-23T00:00:00"/>
    <m/>
    <d v="2024-07-01T00:00:00"/>
    <d v="2024-07-23T00:00:00"/>
    <d v="2024-07-16T00:00:00"/>
    <s v="Sul"/>
    <s v="Sul"/>
    <s v="JFI ITATINGA"/>
    <s v="NILZA"/>
    <s v="SOLLUM"/>
    <s v="BRACELL"/>
    <n v="45.801428999999999"/>
    <n v="49.391226000000003"/>
    <n v="69.176179000000005"/>
    <n v="116.60604499999999"/>
    <s v="Liberação de áreas"/>
    <x v="0"/>
    <s v="NILZA"/>
    <d v="2026-01-01T00:00:00"/>
    <x v="0"/>
    <m/>
    <x v="3"/>
    <m/>
    <m/>
  </r>
  <r>
    <s v="0346001"/>
    <s v="0346"/>
    <x v="165"/>
    <s v="001"/>
    <s v="Brasil \ SP \ Agudos"/>
    <s v="Centro"/>
    <s v="CZ1"/>
    <n v="2"/>
    <s v="Reforma"/>
    <s v="104-Crescimento"/>
    <d v="2020-03-01T00:00:00"/>
    <n v="19.62"/>
    <s v="Parceria rural"/>
    <m/>
    <m/>
    <m/>
    <m/>
    <m/>
    <m/>
    <m/>
    <m/>
    <m/>
    <d v="2025-12-01T00:00:00"/>
    <d v="2026-01-01T00:00:00"/>
    <d v="2025-05-01T00:00:00"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pac"/>
    <x v="0"/>
    <s v="SOLLUM"/>
    <m/>
    <x v="0"/>
    <m/>
    <x v="0"/>
    <m/>
    <m/>
  </r>
  <r>
    <s v="0346002"/>
    <s v="0346"/>
    <x v="165"/>
    <s v="002"/>
    <s v="Brasil \ SP \ Agudos"/>
    <s v="Centro"/>
    <s v="CZ1"/>
    <n v="2"/>
    <s v="Reforma"/>
    <s v="104-Crescimento"/>
    <d v="2020-03-01T00:00:00"/>
    <n v="20.34"/>
    <s v="Parceria rural"/>
    <m/>
    <m/>
    <m/>
    <m/>
    <m/>
    <m/>
    <m/>
    <m/>
    <m/>
    <d v="2026-01-01T00:00:00"/>
    <d v="2026-01-01T00:00:00"/>
    <d v="2025-05-01T00:00:00"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pac"/>
    <x v="0"/>
    <s v="SOLLUM"/>
    <m/>
    <x v="0"/>
    <m/>
    <x v="0"/>
    <m/>
    <m/>
  </r>
  <r>
    <s v="0346003"/>
    <s v="0346"/>
    <x v="165"/>
    <s v="003"/>
    <s v="Brasil \ SP \ Agudos"/>
    <s v="Centro"/>
    <s v="CZ1"/>
    <n v="1"/>
    <s v="Implantação"/>
    <s v="102-Aguardando Plantio"/>
    <m/>
    <n v="3.9"/>
    <s v="Parceria rural"/>
    <m/>
    <m/>
    <m/>
    <m/>
    <m/>
    <m/>
    <m/>
    <m/>
    <m/>
    <d v="2019-05-13T00:00:00"/>
    <m/>
    <m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Liberação de áreas"/>
    <x v="0"/>
    <s v="SOLLUM"/>
    <d v="2025-08-01T00:00:00"/>
    <x v="0"/>
    <m/>
    <x v="0"/>
    <m/>
    <m/>
  </r>
  <r>
    <s v="0347001"/>
    <s v="0347"/>
    <x v="166"/>
    <s v="001"/>
    <s v="Brasil \ SP \ Santa Cruz do Rio Pardo"/>
    <s v="Centro"/>
    <s v="CZ1"/>
    <n v="2"/>
    <s v="Reforma"/>
    <s v="102-Aguardando Plantio"/>
    <m/>
    <n v="29.83"/>
    <s v="Parceria rural (Estrela)"/>
    <m/>
    <m/>
    <m/>
    <m/>
    <s v="Não Obrigatório"/>
    <s v="Não Obrigatório"/>
    <s v="Não Obrigatório"/>
    <m/>
    <m/>
    <d v="2024-11-01T00:00:00"/>
    <d v="2024-12-01T00:00:00"/>
    <d v="2024-11-01T00:00:00"/>
    <d v="2024-12-19T00:00:00"/>
    <d v="2024-11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2-01T00:00:00"/>
    <x v="1"/>
    <m/>
    <x v="3"/>
    <m/>
    <m/>
  </r>
  <r>
    <s v="0347002"/>
    <s v="0347"/>
    <x v="166"/>
    <s v="002"/>
    <s v="Brasil \ SP \ Santa Cruz do Rio Pardo"/>
    <s v="Centro"/>
    <s v="CZ1"/>
    <n v="2"/>
    <s v="Reforma"/>
    <s v="102-Aguardando Plantio"/>
    <m/>
    <n v="31.29"/>
    <s v="Parceria rural (Estrela)"/>
    <m/>
    <m/>
    <m/>
    <m/>
    <s v="Não Obrigatório"/>
    <s v="Não Obrigatório"/>
    <s v="Não Obrigatório"/>
    <m/>
    <m/>
    <d v="2024-11-01T00:00:00"/>
    <d v="2024-12-01T00:00:00"/>
    <d v="2024-11-01T00:00:00"/>
    <d v="2024-12-21T00:00:00"/>
    <d v="2024-11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08"/>
    <s v="0347"/>
    <x v="166"/>
    <s v="008"/>
    <s v="Brasil \ SP \ Santa Cruz do Rio Pardo"/>
    <s v="Centro"/>
    <s v="CZ1"/>
    <n v="2"/>
    <s v="Reforma"/>
    <s v="102-Aguardando Plantio"/>
    <m/>
    <n v="17.36"/>
    <s v="Parceria rural (Estrela)"/>
    <m/>
    <m/>
    <m/>
    <m/>
    <s v="Não Obrigatório"/>
    <s v="Não Obrigatório"/>
    <s v="Não Obrigatório"/>
    <m/>
    <m/>
    <d v="2024-12-01T00:00:00"/>
    <d v="2024-12-01T00:00:00"/>
    <d v="2024-12-01T00:00:00"/>
    <d v="2024-12-21T00:00:00"/>
    <d v="2024-12-0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09"/>
    <s v="0347"/>
    <x v="166"/>
    <s v="009"/>
    <s v="Brasil \ SP \ Santa Cruz do Rio Pardo"/>
    <s v="Centro"/>
    <s v="CZ1"/>
    <n v="2"/>
    <s v="Reforma"/>
    <s v="102-Aguardando Plantio"/>
    <m/>
    <n v="18.989999999999998"/>
    <s v="Parceria rural (Estrela)"/>
    <m/>
    <m/>
    <m/>
    <m/>
    <s v="Não Obrigatório"/>
    <s v="Não Obrigatório"/>
    <s v="Não Obrigatório"/>
    <m/>
    <m/>
    <d v="2024-12-01T00:00:00"/>
    <d v="2024-12-01T00:00:00"/>
    <d v="2024-12-01T00:00:00"/>
    <d v="2024-12-21T00:00:00"/>
    <d v="2024-12-0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13"/>
    <s v="0347"/>
    <x v="166"/>
    <s v="013"/>
    <s v="Brasil \ SP \ Santa Cruz do Rio Pardo"/>
    <s v="Centro"/>
    <s v="CZ1"/>
    <n v="2"/>
    <s v="Reforma"/>
    <s v="102-Aguardando Plantio"/>
    <m/>
    <n v="8.31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1T00:00:00"/>
    <d v="2024-12-0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14"/>
    <s v="0347"/>
    <x v="166"/>
    <s v="014"/>
    <s v="Brasil \ SP \ Santa Cruz do Rio Pardo"/>
    <s v="Centro"/>
    <s v="CZ1"/>
    <n v="2"/>
    <s v="Reforma"/>
    <s v="102-Aguardando Plantio"/>
    <m/>
    <n v="5.58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7T00:00:00"/>
    <d v="2024-12-0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15"/>
    <s v="0347"/>
    <x v="166"/>
    <s v="015"/>
    <s v="Brasil \ SP \ Santa Cruz do Rio Pardo"/>
    <s v="Centro"/>
    <s v="CZ1"/>
    <n v="2"/>
    <s v="Reforma"/>
    <s v="102-Aguardando Plantio"/>
    <m/>
    <n v="42.09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8T00:00:00"/>
    <d v="2024-12-0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17"/>
    <s v="0347"/>
    <x v="166"/>
    <s v="017"/>
    <s v="Brasil \ SP \ Santa Cruz do Rio Pardo"/>
    <s v="Centro"/>
    <s v="CZ1"/>
    <n v="2"/>
    <s v="Reforma"/>
    <s v="102-Aguardando Plantio"/>
    <m/>
    <n v="21.05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8T00:00:00"/>
    <d v="2024-12-1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18"/>
    <s v="0347"/>
    <x v="166"/>
    <s v="018"/>
    <s v="Brasil \ SP \ Santa Cruz do Rio Pardo"/>
    <s v="Centro"/>
    <s v="CZ1"/>
    <n v="2"/>
    <s v="Reforma"/>
    <s v="102-Aguardando Plantio"/>
    <m/>
    <n v="27.71"/>
    <s v="Parceria rural (Estrela)"/>
    <m/>
    <m/>
    <m/>
    <m/>
    <s v="Não Obrigatório"/>
    <s v="Não Obrigatório"/>
    <s v="Não Obrigatório"/>
    <m/>
    <m/>
    <d v="2024-12-01T00:00:00"/>
    <d v="2024-12-01T00:00:00"/>
    <d v="2024-12-01T00:00:00"/>
    <d v="2025-01-01T00:00:00"/>
    <d v="2024-12-1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4-01T00:00:00"/>
    <x v="2"/>
    <m/>
    <x v="3"/>
    <m/>
    <m/>
  </r>
  <r>
    <s v="0347019"/>
    <s v="0347"/>
    <x v="166"/>
    <s v="019"/>
    <s v="Brasil \ SP \ Santa Cruz do Rio Pardo"/>
    <s v="Centro"/>
    <s v="CZ1"/>
    <n v="2"/>
    <s v="Reforma"/>
    <s v="102-Aguardando Plantio"/>
    <m/>
    <n v="33.4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4T00:00:00"/>
    <d v="2024-12-2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4-01T00:00:00"/>
    <x v="2"/>
    <m/>
    <x v="3"/>
    <m/>
    <m/>
  </r>
  <r>
    <s v="0347020"/>
    <s v="0347"/>
    <x v="166"/>
    <s v="020"/>
    <s v="Brasil \ SP \ Santa Cruz do Rio Pardo"/>
    <s v="Centro"/>
    <s v="CZ1"/>
    <n v="2"/>
    <s v="Reforma"/>
    <s v="102-Aguardando Plantio"/>
    <m/>
    <n v="8.2100000000000009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5-01-05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23"/>
    <s v="0347"/>
    <x v="166"/>
    <s v="023"/>
    <s v="Brasil \ SP \ Santa Cruz do Rio Pardo"/>
    <s v="Centro"/>
    <s v="CZ1"/>
    <n v="2"/>
    <s v="Reforma"/>
    <s v="102-Aguardando Plantio"/>
    <m/>
    <n v="16.04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7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24"/>
    <s v="0347"/>
    <x v="166"/>
    <s v="024"/>
    <s v="Brasil \ SP \ Santa Cruz do Rio Pardo"/>
    <s v="Centro"/>
    <s v="CZ1"/>
    <n v="2"/>
    <s v="Reforma"/>
    <s v="102-Aguardando Plantio"/>
    <m/>
    <n v="7.64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4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25"/>
    <s v="0347"/>
    <x v="166"/>
    <s v="025"/>
    <s v="Brasil \ SP \ Santa Cruz do Rio Pardo"/>
    <s v="Centro"/>
    <s v="CZ1"/>
    <n v="2"/>
    <s v="Reforma"/>
    <s v="102-Aguardando Plantio"/>
    <m/>
    <n v="10.14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3T00:00:00"/>
    <d v="2024-12-2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26"/>
    <s v="0347"/>
    <x v="166"/>
    <s v="026"/>
    <s v="Brasil \ SP \ Santa Cruz do Rio Pardo"/>
    <s v="Centro"/>
    <s v="CZ1"/>
    <n v="2"/>
    <s v="Reforma"/>
    <s v="102-Aguardando Plantio"/>
    <m/>
    <n v="20.94"/>
    <s v="Parceria rural (Estrela)"/>
    <m/>
    <m/>
    <m/>
    <m/>
    <s v="Não Obrigatório"/>
    <s v="Não Obrigatório"/>
    <s v="Obrigatório"/>
    <m/>
    <m/>
    <d v="2024-12-01T00:00:00"/>
    <d v="2024-12-01T00:00:00"/>
    <d v="2024-12-01T00:00:00"/>
    <d v="2024-12-24T00:00:00"/>
    <d v="2024-12-1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27"/>
    <s v="0347"/>
    <x v="166"/>
    <s v="027"/>
    <s v="Brasil \ SP \ Santa Cruz do Rio Pardo"/>
    <s v="Centro"/>
    <s v="CZ1"/>
    <n v="2"/>
    <s v="Reforma"/>
    <s v="102-Aguardando Plantio"/>
    <m/>
    <n v="19.28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1T00:00:00"/>
    <d v="2024-12-1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31"/>
    <s v="0347"/>
    <x v="166"/>
    <s v="031"/>
    <s v="Brasil \ SP \ Santa Cruz do Rio Pardo"/>
    <s v="Centro"/>
    <s v="CZ1"/>
    <n v="2"/>
    <s v="Reforma"/>
    <s v="102-Aguardando Plantio"/>
    <m/>
    <n v="16.010000000000002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7032"/>
    <s v="0347"/>
    <x v="166"/>
    <s v="032"/>
    <s v="Brasil \ SP \ Santa Cruz do Rio Pardo"/>
    <s v="Centro"/>
    <s v="CZ1"/>
    <n v="2"/>
    <s v="Reforma"/>
    <s v="102-Aguardando Plantio"/>
    <m/>
    <n v="6.13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5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33"/>
    <s v="0347"/>
    <x v="166"/>
    <s v="033"/>
    <s v="Brasil \ SP \ Santa Cruz do Rio Pardo"/>
    <s v="Centro"/>
    <s v="CZ1"/>
    <n v="2"/>
    <s v="Reforma"/>
    <s v="102-Aguardando Plantio"/>
    <m/>
    <n v="22.93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3T00:00:00"/>
    <d v="2024-12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34"/>
    <s v="0347"/>
    <x v="166"/>
    <s v="034"/>
    <s v="Brasil \ SP \ Santa Cruz do Rio Pardo"/>
    <s v="Centro"/>
    <s v="CZ1"/>
    <n v="2"/>
    <s v="Reforma"/>
    <s v="102-Aguardando Plantio"/>
    <m/>
    <n v="26.4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3T00:00:00"/>
    <d v="2024-12-27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36"/>
    <s v="0347"/>
    <x v="166"/>
    <s v="036"/>
    <s v="Brasil \ SP \ Santa Cruz do Rio Pardo"/>
    <s v="Centro"/>
    <s v="CZ1"/>
    <n v="2"/>
    <s v="Reforma"/>
    <s v="102-Aguardando Plantio"/>
    <m/>
    <n v="6.31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1T00:00:00"/>
    <d v="2024-12-2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38"/>
    <s v="0347"/>
    <x v="166"/>
    <s v="038"/>
    <s v="Brasil \ SP \ Santa Cruz do Rio Pardo"/>
    <s v="Centro"/>
    <s v="CZ1"/>
    <n v="2"/>
    <s v="Reforma"/>
    <s v="102-Aguardando Plantio"/>
    <m/>
    <n v="12.29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5T00:00:00"/>
    <d v="2024-12-3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1"/>
    <s v="0347"/>
    <x v="166"/>
    <s v="041"/>
    <s v="Brasil \ SP \ Santa Cruz do Rio Pardo"/>
    <s v="Centro"/>
    <s v="CZ1"/>
    <n v="2"/>
    <s v="Reforma"/>
    <s v="102-Aguardando Plantio"/>
    <m/>
    <n v="35.270000000000003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6T00:00:00"/>
    <d v="2025-01-06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3"/>
    <s v="0347"/>
    <x v="166"/>
    <s v="043"/>
    <s v="Brasil \ SP \ Santa Cruz do Rio Pardo"/>
    <s v="Centro"/>
    <s v="CZ1"/>
    <n v="2"/>
    <s v="Reforma"/>
    <s v="102-Aguardando Plantio"/>
    <m/>
    <n v="8.61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11T00:00:00"/>
    <d v="2025-01-0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4"/>
    <s v="0347"/>
    <x v="166"/>
    <s v="044"/>
    <s v="Brasil \ SP \ Santa Cruz do Rio Pardo"/>
    <s v="Centro"/>
    <s v="CZ1"/>
    <n v="2"/>
    <s v="Reforma"/>
    <s v="102-Aguardando Plantio"/>
    <m/>
    <n v="16.29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12T00:00:00"/>
    <d v="2025-01-1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6"/>
    <s v="0347"/>
    <x v="166"/>
    <s v="046"/>
    <s v="Brasil \ SP \ Santa Cruz do Rio Pardo"/>
    <s v="Centro"/>
    <s v="CZ1"/>
    <n v="2"/>
    <s v="Reforma"/>
    <s v="102-Aguardando Plantio"/>
    <m/>
    <n v="14.2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8T00:00:00"/>
    <d v="2025-01-0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7"/>
    <s v="0347"/>
    <x v="166"/>
    <s v="047"/>
    <s v="Brasil \ SP \ Santa Cruz do Rio Pardo"/>
    <s v="Centro"/>
    <s v="CZ1"/>
    <n v="2"/>
    <s v="Reforma"/>
    <s v="102-Aguardando Plantio"/>
    <m/>
    <n v="28.76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5T00:00:00"/>
    <d v="2024-12-3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8"/>
    <s v="0347"/>
    <x v="166"/>
    <s v="048"/>
    <s v="Brasil \ SP \ Santa Cruz do Rio Pardo"/>
    <s v="Centro"/>
    <s v="CZ1"/>
    <n v="2"/>
    <s v="Reforma"/>
    <s v="102-Aguardando Plantio"/>
    <m/>
    <n v="19.18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s v="NILZA"/>
    <d v="2025-03-01T00:00:00"/>
    <x v="3"/>
    <m/>
    <x v="3"/>
    <m/>
    <m/>
  </r>
  <r>
    <s v="0347049"/>
    <s v="0347"/>
    <x v="166"/>
    <s v="049"/>
    <s v="Brasil \ SP \ Santa Cruz do Rio Pardo"/>
    <s v="Centro"/>
    <s v="CZ1"/>
    <n v="2"/>
    <s v="Reforma"/>
    <s v="102-Aguardando Plantio"/>
    <m/>
    <n v="7.6"/>
    <s v="Parceria rural (Estrela)"/>
    <m/>
    <m/>
    <m/>
    <m/>
    <s v="Não Obrigatório"/>
    <s v="Não Obrigatório"/>
    <s v="Obrigatório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s v="NILZA"/>
    <d v="2025-03-01T00:00:00"/>
    <x v="3"/>
    <m/>
    <x v="3"/>
    <m/>
    <m/>
  </r>
  <r>
    <s v="0348028"/>
    <s v="0348"/>
    <x v="167"/>
    <s v="028"/>
    <s v="Brasil \ SP \ Presidente Alves"/>
    <s v="Norte"/>
    <s v="CZ3"/>
    <n v="2"/>
    <s v="Reforma"/>
    <s v="102-Aguardando Plantio"/>
    <m/>
    <n v="16.57"/>
    <s v="Parceria rural"/>
    <m/>
    <m/>
    <m/>
    <m/>
    <s v="Não Obrigatório"/>
    <s v="Não Obrigatório"/>
    <s v="Obrigatório"/>
    <m/>
    <m/>
    <d v="2024-08-03T00:00:00"/>
    <m/>
    <d v="2024-07-01T00:00:00"/>
    <d v="2024-08-03T00:00:00"/>
    <d v="2024-07-15T00:00:00"/>
    <s v="Norte"/>
    <s v="Norte"/>
    <s v="EMFLORA"/>
    <s v="CARPELO"/>
    <s v="GERAÇÃO"/>
    <s v="JFI DUARTINA"/>
    <n v="30.306273000000001"/>
    <n v="34.433512"/>
    <n v="37.842889"/>
    <n v="39.602756999999997"/>
    <s v="Liberação de áreas"/>
    <x v="1"/>
    <s v="JFI DUARTINA"/>
    <d v="2025-03-01T00:00:00"/>
    <x v="3"/>
    <m/>
    <x v="6"/>
    <m/>
    <m/>
  </r>
  <r>
    <s v="0348036"/>
    <s v="0348"/>
    <x v="167"/>
    <s v="036"/>
    <s v="Brasil \ SP \ Presidente Alves"/>
    <s v="Norte"/>
    <s v="CZ2"/>
    <n v="2"/>
    <s v="Reforma"/>
    <s v="102-Aguardando Plantio"/>
    <m/>
    <n v="2.76"/>
    <s v="Parceria rural"/>
    <m/>
    <m/>
    <m/>
    <m/>
    <s v="Não Obrigatório"/>
    <s v="Não Obrigatório"/>
    <s v="Não Obrigatório"/>
    <m/>
    <m/>
    <d v="2024-09-08T00:00:00"/>
    <m/>
    <d v="2024-08-01T00:00:00"/>
    <d v="2024-09-08T00:00:00"/>
    <d v="2024-08-10T00:00:00"/>
    <s v="Norte"/>
    <s v="Norte"/>
    <s v="EMFLORA"/>
    <s v="CARPELO"/>
    <s v="GERAÇÃO"/>
    <s v="JFI DUARTINA"/>
    <n v="30.306273000000001"/>
    <n v="34.433512"/>
    <n v="37.842889"/>
    <n v="39.602756999999997"/>
    <s v="Liberação de áreas"/>
    <x v="1"/>
    <s v="BRACELL 01"/>
    <d v="2025-02-01T00:00:00"/>
    <x v="1"/>
    <m/>
    <x v="2"/>
    <m/>
    <m/>
  </r>
  <r>
    <s v="0349006"/>
    <s v="0349"/>
    <x v="168"/>
    <s v="006"/>
    <s v="Brasil \ SP \ Cabrália Paulista"/>
    <s v="Noroeste"/>
    <s v="CZ1"/>
    <n v="2"/>
    <s v="Reforma"/>
    <s v="102-Aguardando Plantio"/>
    <m/>
    <n v="32.64"/>
    <s v="Parceria rural"/>
    <m/>
    <m/>
    <m/>
    <m/>
    <s v="Não Obrigatório"/>
    <s v="Não Obrigatório"/>
    <s v="Não Obrigatório"/>
    <m/>
    <m/>
    <d v="2025-01-01T00:00:00"/>
    <d v="2024-12-01T00:00:00"/>
    <d v="2024-11-01T00:00:00"/>
    <d v="2024-12-27T00:00:00"/>
    <d v="2024-11-27T00:00:00"/>
    <s v="Noroeste"/>
    <s v="Noroeste"/>
    <s v="JFI DUARTINA"/>
    <s v="GERAÇÃO"/>
    <s v="BRACELL"/>
    <s v="CARPELO"/>
    <n v="27.283928"/>
    <n v="30.318905999999998"/>
    <n v="45.443159999999999"/>
    <n v="59.175260999999999"/>
    <s v="Liberação de áreas"/>
    <x v="2"/>
    <s v="GERAÇÃO"/>
    <d v="2025-02-01T00:00:00"/>
    <x v="1"/>
    <m/>
    <x v="4"/>
    <m/>
    <m/>
  </r>
  <r>
    <s v="0349008"/>
    <s v="0349"/>
    <x v="168"/>
    <s v="008"/>
    <s v="Brasil \ SP \ Cabrália Paulista"/>
    <s v="Noroeste"/>
    <s v="CZ1"/>
    <n v="2"/>
    <s v="Reforma"/>
    <s v="102-Aguardando Plantio"/>
    <m/>
    <n v="12.49"/>
    <s v="Parceria rural"/>
    <m/>
    <m/>
    <m/>
    <m/>
    <s v="Não Obrigatório"/>
    <s v="Não Obrigatório"/>
    <s v="Não Obrigatório"/>
    <m/>
    <m/>
    <d v="2025-01-01T00:00:00"/>
    <d v="2024-11-01T00:00:00"/>
    <d v="2024-11-01T00:00:00"/>
    <d v="2024-12-30T00:00:00"/>
    <d v="2024-11-24T00:00:00"/>
    <s v="Noroeste"/>
    <s v="Noroeste"/>
    <s v="JFI DUARTINA"/>
    <s v="GERAÇÃO"/>
    <s v="BRACELL"/>
    <s v="CARPELO"/>
    <n v="27.283928"/>
    <n v="30.318905999999998"/>
    <n v="45.443159999999999"/>
    <n v="59.175260999999999"/>
    <s v="Liberação de áreas"/>
    <x v="2"/>
    <s v="GERAÇÃO"/>
    <d v="2025-02-01T00:00:00"/>
    <x v="1"/>
    <m/>
    <x v="4"/>
    <m/>
    <m/>
  </r>
  <r>
    <s v="0351001"/>
    <s v="0351"/>
    <x v="169"/>
    <s v="001"/>
    <s v="Brasil \ SP \ Oriente"/>
    <s v="Noroeste"/>
    <s v="CZ3"/>
    <n v="1"/>
    <s v="Implantação"/>
    <s v="104-Crescimento"/>
    <d v="2019-11-10T00:00:00"/>
    <n v="32.049999999999997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5-01T00:00:00"/>
    <x v="5"/>
    <m/>
    <x v="12"/>
    <m/>
    <m/>
  </r>
  <r>
    <s v="0351002"/>
    <s v="0351"/>
    <x v="169"/>
    <s v="002"/>
    <s v="Brasil \ SP \ Oriente"/>
    <s v="Noroeste"/>
    <s v="CZ3"/>
    <n v="1"/>
    <s v="Implantação"/>
    <s v="104-Crescimento"/>
    <d v="2019-10-31T00:00:00"/>
    <n v="11.09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5-01T00:00:00"/>
    <x v="5"/>
    <m/>
    <x v="12"/>
    <m/>
    <m/>
  </r>
  <r>
    <s v="0351003"/>
    <s v="0351"/>
    <x v="169"/>
    <s v="003"/>
    <s v="Brasil \ SP \ Oriente"/>
    <s v="Noroeste"/>
    <s v="CZ3"/>
    <n v="1"/>
    <s v="Implantação"/>
    <s v="104-Crescimento"/>
    <d v="2019-11-29T00:00:00"/>
    <n v="15.25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5-01T00:00:00"/>
    <x v="5"/>
    <m/>
    <x v="12"/>
    <m/>
    <m/>
  </r>
  <r>
    <s v="0351004"/>
    <s v="0351"/>
    <x v="169"/>
    <s v="004"/>
    <s v="Brasil \ SP \ Oriente"/>
    <s v="Noroeste"/>
    <s v="CZ3"/>
    <n v="1"/>
    <s v="Implantação"/>
    <s v="104-Crescimento"/>
    <d v="2019-11-01T00:00:00"/>
    <n v="24.65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5-01T00:00:00"/>
    <x v="5"/>
    <m/>
    <x v="12"/>
    <m/>
    <m/>
  </r>
  <r>
    <s v="0351005"/>
    <s v="0351"/>
    <x v="169"/>
    <s v="005"/>
    <s v="Brasil \ SP \ Oriente"/>
    <s v="Noroeste"/>
    <s v="CZ3"/>
    <n v="1"/>
    <s v="Implantação"/>
    <s v="104-Crescimento"/>
    <d v="2019-10-21T00:00:00"/>
    <n v="12.88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5-01T00:00:00"/>
    <x v="5"/>
    <m/>
    <x v="12"/>
    <m/>
    <m/>
  </r>
  <r>
    <s v="0351006"/>
    <s v="0351"/>
    <x v="169"/>
    <s v="006"/>
    <s v="Brasil \ SP \ Oriente"/>
    <s v="Noroeste"/>
    <s v="CZ3"/>
    <n v="1"/>
    <s v="Implantação"/>
    <s v="104-Crescimento"/>
    <d v="2019-10-30T00:00:00"/>
    <n v="26.16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7-01T00:00:00"/>
    <x v="6"/>
    <m/>
    <x v="12"/>
    <m/>
    <m/>
  </r>
  <r>
    <s v="0351007"/>
    <s v="0351"/>
    <x v="169"/>
    <s v="007"/>
    <s v="Brasil \ SP \ Oriente"/>
    <s v="Noroeste"/>
    <s v="CZ3"/>
    <n v="1"/>
    <s v="Implantação"/>
    <s v="104-Crescimento"/>
    <d v="2019-10-28T00:00:00"/>
    <n v="11.7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7-01T00:00:00"/>
    <x v="6"/>
    <m/>
    <x v="12"/>
    <m/>
    <m/>
  </r>
  <r>
    <s v="0351008"/>
    <s v="0351"/>
    <x v="169"/>
    <s v="008"/>
    <s v="Brasil \ SP \ Oriente"/>
    <s v="Noroeste"/>
    <s v="CZ3"/>
    <n v="1"/>
    <s v="Implantação"/>
    <s v="104-Crescimento"/>
    <d v="2019-10-17T00:00:00"/>
    <n v="25.68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7-01T00:00:00"/>
    <x v="6"/>
    <m/>
    <x v="12"/>
    <m/>
    <m/>
  </r>
  <r>
    <s v="0351009"/>
    <s v="0351"/>
    <x v="169"/>
    <s v="009"/>
    <s v="Brasil \ SP \ Oriente"/>
    <s v="Noroeste"/>
    <s v="CZ3"/>
    <n v="1"/>
    <s v="Implantação"/>
    <s v="104-Crescimento"/>
    <d v="2019-10-18T00:00:00"/>
    <n v="19.399999999999999"/>
    <s v="Parceria rural (Turvinho)"/>
    <m/>
    <m/>
    <m/>
    <m/>
    <m/>
    <m/>
    <m/>
    <m/>
    <m/>
    <d v="2025-02-01T00:00:00"/>
    <d v="2025-02-01T00:00:00"/>
    <d v="2024-12-01T00:00:00"/>
    <d v="2025-02-01T00:00:00"/>
    <d v="2024-12-1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11"/>
    <s v="0351"/>
    <x v="169"/>
    <s v="011"/>
    <s v="Brasil \ SP \ Oriente"/>
    <s v="Noroeste"/>
    <s v="CZ3"/>
    <n v="1"/>
    <s v="Implantação"/>
    <s v="104-Crescimento"/>
    <d v="2019-10-27T00:00:00"/>
    <n v="39.020000000000003"/>
    <s v="Parceria rural (Turvinho)"/>
    <m/>
    <m/>
    <m/>
    <m/>
    <m/>
    <m/>
    <m/>
    <m/>
    <m/>
    <d v="2025-02-01T00:00:00"/>
    <d v="2025-02-01T00:00:00"/>
    <d v="2024-12-01T00:00:00"/>
    <d v="2025-02-01T00:00:00"/>
    <d v="2024-12-15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12"/>
    <s v="0351"/>
    <x v="169"/>
    <s v="012"/>
    <s v="Brasil \ SP \ Oriente"/>
    <s v="Noroeste"/>
    <s v="CZ3"/>
    <n v="1"/>
    <s v="Implantação"/>
    <s v="104-Crescimento"/>
    <d v="2019-12-03T00:00:00"/>
    <n v="26.14"/>
    <s v="Parceria rural (Turvinho)"/>
    <m/>
    <m/>
    <m/>
    <m/>
    <m/>
    <m/>
    <m/>
    <m/>
    <m/>
    <d v="2025-02-01T00:00:00"/>
    <d v="2025-02-01T00:00:00"/>
    <d v="2024-12-01T00:00:00"/>
    <d v="2025-02-01T00:00:00"/>
    <d v="2024-12-18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13"/>
    <s v="0351"/>
    <x v="169"/>
    <s v="013"/>
    <s v="Brasil \ SP \ Oriente"/>
    <s v="Noroeste"/>
    <s v="CZ3"/>
    <n v="1"/>
    <s v="Implantação"/>
    <s v="104-Crescimento"/>
    <d v="2019-10-01T00:00:00"/>
    <n v="29.93"/>
    <s v="Parceria rural (Turvinho)"/>
    <m/>
    <m/>
    <m/>
    <m/>
    <m/>
    <m/>
    <m/>
    <m/>
    <m/>
    <d v="2025-01-01T00:00:00"/>
    <d v="2025-01-01T00:00:00"/>
    <d v="2024-11-01T00:00:00"/>
    <d v="2025-01-27T00:00:00"/>
    <d v="2024-12-23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14"/>
    <s v="0351"/>
    <x v="169"/>
    <s v="014"/>
    <s v="Brasil \ SP \ Oriente"/>
    <s v="Noroeste"/>
    <s v="CZ3"/>
    <n v="1"/>
    <s v="Implantação"/>
    <s v="104-Crescimento"/>
    <d v="2019-09-30T00:00:00"/>
    <n v="35.56"/>
    <s v="Parceria rural (Turvinho)"/>
    <m/>
    <m/>
    <m/>
    <m/>
    <m/>
    <m/>
    <m/>
    <m/>
    <m/>
    <d v="2025-01-01T00:00:00"/>
    <d v="2025-01-01T00:00:00"/>
    <d v="2024-12-01T00:00:00"/>
    <m/>
    <d v="2024-12-2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5-01T00:00:00"/>
    <x v="5"/>
    <m/>
    <x v="12"/>
    <m/>
    <m/>
  </r>
  <r>
    <s v="0351015"/>
    <s v="0351"/>
    <x v="169"/>
    <s v="015"/>
    <s v="Brasil \ SP \ Oriente"/>
    <s v="Noroeste"/>
    <s v="CZ3"/>
    <n v="1"/>
    <s v="Implantação"/>
    <s v="104-Crescimento"/>
    <d v="2019-09-28T00:00:00"/>
    <n v="4.03"/>
    <s v="Parceria rural (Turvinho)"/>
    <m/>
    <m/>
    <m/>
    <m/>
    <m/>
    <m/>
    <m/>
    <m/>
    <m/>
    <d v="2025-01-01T00:00:00"/>
    <d v="2025-01-01T00:00:00"/>
    <d v="2024-12-01T00:00:00"/>
    <m/>
    <d v="2024-12-19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5-01T00:00:00"/>
    <x v="5"/>
    <m/>
    <x v="12"/>
    <m/>
    <m/>
  </r>
  <r>
    <s v="0351016"/>
    <s v="0351"/>
    <x v="169"/>
    <s v="016"/>
    <s v="Brasil \ SP \ Oriente"/>
    <s v="Noroeste"/>
    <s v="CZ3"/>
    <n v="1"/>
    <s v="Implantação"/>
    <s v="104-Crescimento"/>
    <d v="2019-08-07T00:00:00"/>
    <n v="32.729999999999997"/>
    <s v="Parceria rural (Turvinho)"/>
    <m/>
    <m/>
    <m/>
    <m/>
    <m/>
    <m/>
    <m/>
    <m/>
    <m/>
    <d v="2025-01-01T00:00:00"/>
    <d v="2025-01-01T00:00:00"/>
    <d v="2024-12-01T00:00:00"/>
    <m/>
    <d v="2024-12-26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5-01T00:00:00"/>
    <x v="5"/>
    <m/>
    <x v="12"/>
    <m/>
    <m/>
  </r>
  <r>
    <s v="0351017"/>
    <s v="0351"/>
    <x v="169"/>
    <s v="017"/>
    <s v="Brasil \ SP \ Marília"/>
    <s v="Noroeste"/>
    <s v="CZ3"/>
    <n v="1"/>
    <s v="Implantação"/>
    <s v="104-Crescimento"/>
    <d v="2019-09-30T00:00:00"/>
    <n v="26.96"/>
    <s v="Parceria rural (Turvinho)"/>
    <m/>
    <m/>
    <m/>
    <m/>
    <m/>
    <m/>
    <m/>
    <m/>
    <m/>
    <d v="2025-01-01T00:00:00"/>
    <d v="2025-01-01T00:00:00"/>
    <d v="2024-12-01T00:00:00"/>
    <m/>
    <d v="2025-01-02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5-01T00:00:00"/>
    <x v="5"/>
    <m/>
    <x v="12"/>
    <m/>
    <m/>
  </r>
  <r>
    <s v="0351018"/>
    <s v="0351"/>
    <x v="169"/>
    <s v="018"/>
    <s v="Brasil \ SP \ Marília"/>
    <s v="Noroeste"/>
    <s v="CZ3"/>
    <n v="1"/>
    <s v="Implantação"/>
    <s v="104-Crescimento"/>
    <d v="2019-10-07T00:00:00"/>
    <n v="14.49"/>
    <s v="Parceria rural (Turvinho)"/>
    <m/>
    <m/>
    <m/>
    <m/>
    <m/>
    <m/>
    <m/>
    <m/>
    <m/>
    <d v="2025-01-01T00:00:00"/>
    <d v="2025-01-01T00:00:00"/>
    <d v="2024-12-01T00:00:00"/>
    <m/>
    <d v="2024-12-26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5-01T00:00:00"/>
    <x v="5"/>
    <m/>
    <x v="12"/>
    <m/>
    <m/>
  </r>
  <r>
    <s v="0351019"/>
    <s v="0351"/>
    <x v="169"/>
    <s v="019"/>
    <s v="Brasil \ SP \ Marília"/>
    <s v="Noroeste"/>
    <s v="CZ3"/>
    <n v="1"/>
    <s v="Implantação"/>
    <s v="104-Crescimento"/>
    <d v="2019-10-15T00:00:00"/>
    <n v="58"/>
    <s v="Parceria rural (Turvinho)"/>
    <m/>
    <m/>
    <m/>
    <m/>
    <m/>
    <m/>
    <m/>
    <m/>
    <m/>
    <d v="2025-02-01T00:00:00"/>
    <d v="2025-02-01T00:00:00"/>
    <d v="2024-12-01T00:00:00"/>
    <m/>
    <d v="2024-12-3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6-01T00:00:00"/>
    <x v="7"/>
    <m/>
    <x v="12"/>
    <m/>
    <m/>
  </r>
  <r>
    <s v="0351020"/>
    <s v="0351"/>
    <x v="169"/>
    <s v="020"/>
    <s v="Brasil \ SP \ Marília"/>
    <s v="Noroeste"/>
    <s v="CZ3"/>
    <n v="1"/>
    <s v="Implantação"/>
    <s v="104-Crescimento"/>
    <d v="2019-11-14T00:00:00"/>
    <n v="9.24"/>
    <s v="Parceria rural (Turvinho)"/>
    <m/>
    <m/>
    <m/>
    <m/>
    <m/>
    <m/>
    <m/>
    <m/>
    <m/>
    <d v="2025-02-01T00:00:00"/>
    <d v="2025-02-01T00:00:00"/>
    <d v="2024-12-01T00:00:00"/>
    <m/>
    <d v="2024-12-3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s v="BRACELL 02"/>
    <d v="2025-06-01T00:00:00"/>
    <x v="7"/>
    <m/>
    <x v="12"/>
    <m/>
    <m/>
  </r>
  <r>
    <s v="0351021"/>
    <s v="0351"/>
    <x v="169"/>
    <s v="021"/>
    <s v="Brasil \ SP \ Marília"/>
    <s v="Noroeste"/>
    <s v="CZ3"/>
    <n v="1"/>
    <s v="Implantação"/>
    <s v="104-Crescimento"/>
    <d v="2019-11-12T00:00:00"/>
    <n v="13.12"/>
    <s v="Parceria rural (Turvinho)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22"/>
    <s v="0351"/>
    <x v="169"/>
    <s v="022"/>
    <s v="Brasil \ SP \ Marília"/>
    <s v="Noroeste"/>
    <s v="CZ3"/>
    <n v="1"/>
    <s v="Implantação"/>
    <s v="104-Crescimento"/>
    <d v="2019-11-12T00:00:00"/>
    <n v="21.36"/>
    <s v="Parceria rural (Turvinho)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23"/>
    <s v="0351"/>
    <x v="169"/>
    <s v="023"/>
    <s v="Brasil \ SP \ Marília"/>
    <s v="Noroeste"/>
    <s v="CZ3"/>
    <n v="1"/>
    <s v="Implantação"/>
    <s v="104-Crescimento"/>
    <d v="2019-11-11T00:00:00"/>
    <n v="11.76"/>
    <s v="Parceria rural (Turvinho)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24"/>
    <s v="0351"/>
    <x v="169"/>
    <s v="024"/>
    <s v="Brasil \ SP \ Marília"/>
    <s v="Noroeste"/>
    <s v="CZ3"/>
    <n v="1"/>
    <s v="Implantação"/>
    <s v="104-Crescimento"/>
    <d v="2019-11-14T00:00:00"/>
    <n v="2.1800000000000002"/>
    <s v="Parceria rural (Turvinho)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25"/>
    <s v="0351"/>
    <x v="169"/>
    <s v="025"/>
    <s v="Brasil \ SP \ Oriente"/>
    <s v="Noroeste"/>
    <s v="CZ3"/>
    <n v="1"/>
    <s v="Implantação"/>
    <s v="104-Crescimento"/>
    <d v="2019-10-23T00:00:00"/>
    <n v="12.01"/>
    <s v="Parceria rural (Turvinho)"/>
    <m/>
    <m/>
    <m/>
    <m/>
    <m/>
    <m/>
    <m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26"/>
    <s v="0351"/>
    <x v="169"/>
    <s v="026"/>
    <s v="Brasil \ SP \ Oriente"/>
    <s v="Noroeste"/>
    <s v="CZ3"/>
    <n v="1"/>
    <s v="Implantação"/>
    <s v="104-Crescimento"/>
    <d v="2019-09-26T00:00:00"/>
    <n v="17.8"/>
    <s v="Parceria rural (Turvinho)"/>
    <m/>
    <m/>
    <m/>
    <m/>
    <m/>
    <m/>
    <m/>
    <m/>
    <m/>
    <d v="2025-01-01T00:00:00"/>
    <d v="2025-01-01T00:00:00"/>
    <d v="2024-12-01T00:00:00"/>
    <d v="2025-01-16T00:00:00"/>
    <d v="2024-12-06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27"/>
    <s v="0351"/>
    <x v="169"/>
    <s v="027"/>
    <s v="Brasil \ SP \ Oriente"/>
    <s v="Noroeste"/>
    <s v="CZ3"/>
    <n v="1"/>
    <s v="Implantação"/>
    <s v="104-Crescimento"/>
    <d v="2019-09-26T00:00:00"/>
    <n v="10.46"/>
    <s v="Parceria rural (Turvinho)"/>
    <m/>
    <m/>
    <m/>
    <m/>
    <m/>
    <m/>
    <m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28"/>
    <s v="0351"/>
    <x v="169"/>
    <s v="028"/>
    <s v="Brasil \ SP \ Oriente"/>
    <s v="Noroeste"/>
    <s v="CZ3"/>
    <n v="1"/>
    <s v="Implantação"/>
    <s v="104-Crescimento"/>
    <d v="2019-09-27T00:00:00"/>
    <n v="12.52"/>
    <s v="Parceria rural (Turvinho)"/>
    <m/>
    <m/>
    <m/>
    <m/>
    <m/>
    <m/>
    <m/>
    <m/>
    <m/>
    <d v="2025-01-01T00:00:00"/>
    <d v="2025-01-01T00:00:00"/>
    <d v="2024-12-01T00:00:00"/>
    <d v="2025-01-18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29"/>
    <s v="0351"/>
    <x v="169"/>
    <s v="029"/>
    <s v="Brasil \ SP \ Oriente"/>
    <s v="Noroeste"/>
    <s v="CZ3"/>
    <n v="1"/>
    <s v="Implantação"/>
    <s v="104-Crescimento"/>
    <d v="2019-09-27T00:00:00"/>
    <n v="18.149999999999999"/>
    <s v="Parceria rural (Turvinho)"/>
    <m/>
    <m/>
    <m/>
    <m/>
    <m/>
    <m/>
    <m/>
    <m/>
    <m/>
    <d v="2025-01-01T00:00:00"/>
    <d v="2025-01-01T00:00:00"/>
    <d v="2024-12-01T00:00:00"/>
    <d v="2025-01-18T00:00:00"/>
    <d v="2024-12-02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0"/>
    <s v="0351"/>
    <x v="169"/>
    <s v="030"/>
    <s v="Brasil \ SP \ Oriente"/>
    <s v="Noroeste"/>
    <s v="CZ3"/>
    <n v="1"/>
    <s v="Implantação"/>
    <s v="104-Crescimento"/>
    <d v="2019-10-21T00:00:00"/>
    <n v="5.08"/>
    <s v="Parceria rural (Turvinho)"/>
    <m/>
    <m/>
    <m/>
    <m/>
    <m/>
    <m/>
    <m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1"/>
    <s v="0351"/>
    <x v="169"/>
    <s v="031"/>
    <s v="Brasil \ SP \ Oriente"/>
    <s v="Noroeste"/>
    <s v="CZ3"/>
    <n v="1"/>
    <s v="Implantação"/>
    <s v="104-Crescimento"/>
    <d v="2019-11-06T00:00:00"/>
    <n v="8.98"/>
    <s v="Parceria rural (Turvinho)"/>
    <m/>
    <m/>
    <m/>
    <m/>
    <m/>
    <m/>
    <m/>
    <m/>
    <m/>
    <d v="2025-02-01T00:00:00"/>
    <d v="2025-02-01T00:00:00"/>
    <d v="2024-12-01T00:00:00"/>
    <d v="2025-02-01T00:00:00"/>
    <d v="2024-12-05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2"/>
    <s v="0351"/>
    <x v="169"/>
    <s v="032"/>
    <s v="Brasil \ SP \ Oriente"/>
    <s v="Noroeste"/>
    <s v="CZ3"/>
    <n v="1"/>
    <s v="Implantação"/>
    <s v="104-Crescimento"/>
    <d v="2019-11-07T00:00:00"/>
    <n v="27.32"/>
    <s v="Parceria rural (Turvinho)"/>
    <m/>
    <m/>
    <m/>
    <m/>
    <m/>
    <m/>
    <m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3"/>
    <s v="0351"/>
    <x v="169"/>
    <s v="033"/>
    <s v="Brasil \ SP \ Oriente"/>
    <s v="Noroeste"/>
    <s v="CZ3"/>
    <n v="1"/>
    <s v="Implantação"/>
    <s v="104-Crescimento"/>
    <d v="2019-11-14T00:00:00"/>
    <n v="7.9"/>
    <s v="Parceria rural (Turvinho)"/>
    <m/>
    <m/>
    <m/>
    <m/>
    <m/>
    <m/>
    <m/>
    <m/>
    <m/>
    <d v="2025-02-01T00:00:00"/>
    <d v="2025-02-01T00:00:00"/>
    <d v="2024-12-01T00:00:00"/>
    <d v="2025-02-01T00:00:00"/>
    <d v="2025-01-19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4"/>
    <s v="0351"/>
    <x v="169"/>
    <s v="034"/>
    <s v="Brasil \ SP \ Oriente"/>
    <s v="Noroeste"/>
    <s v="CZ3"/>
    <n v="1"/>
    <s v="Implantação"/>
    <s v="104-Crescimento"/>
    <d v="2019-11-07T00:00:00"/>
    <n v="33.409999999999997"/>
    <s v="Parceria rural (Turvinho)"/>
    <m/>
    <m/>
    <m/>
    <m/>
    <m/>
    <m/>
    <m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5"/>
    <s v="0351"/>
    <x v="169"/>
    <s v="035"/>
    <s v="Brasil \ SP \ Oriente"/>
    <s v="Noroeste"/>
    <s v="CZ3"/>
    <n v="1"/>
    <s v="Implantação"/>
    <s v="104-Crescimento"/>
    <d v="2019-11-07T00:00:00"/>
    <n v="12.49"/>
    <s v="Parceria rural (Turvinho)"/>
    <m/>
    <m/>
    <m/>
    <m/>
    <m/>
    <m/>
    <m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6"/>
    <s v="0351"/>
    <x v="169"/>
    <s v="036"/>
    <s v="Brasil \ SP \ Oriente"/>
    <s v="Noroeste"/>
    <s v="CZ3"/>
    <n v="1"/>
    <s v="Implantação"/>
    <s v="104-Crescimento"/>
    <d v="2019-11-11T00:00:00"/>
    <n v="27.38"/>
    <s v="Parceria rural (Turvinho)"/>
    <m/>
    <m/>
    <m/>
    <m/>
    <m/>
    <m/>
    <m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37"/>
    <s v="0351"/>
    <x v="169"/>
    <s v="037"/>
    <s v="Brasil \ SP \ Oriente"/>
    <s v="Noroeste"/>
    <s v="CZ3"/>
    <n v="1"/>
    <s v="Implantação"/>
    <s v="104-Crescimento"/>
    <d v="2019-11-11T00:00:00"/>
    <n v="2.74"/>
    <s v="Parceria rural (Turvinho)"/>
    <m/>
    <m/>
    <m/>
    <m/>
    <m/>
    <m/>
    <m/>
    <m/>
    <m/>
    <d v="2025-02-01T00:00:00"/>
    <d v="2025-02-01T00:00:00"/>
    <d v="2024-12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42"/>
    <s v="0351"/>
    <x v="169"/>
    <s v="042"/>
    <s v="Brasil \ SP \ Oriente"/>
    <s v="Noroeste"/>
    <s v="CZ3"/>
    <n v="1"/>
    <s v="Implantação"/>
    <s v="104-Crescimento"/>
    <d v="2021-04-21T00:00:00"/>
    <n v="3.49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43"/>
    <s v="0351"/>
    <x v="169"/>
    <s v="043"/>
    <s v="Brasil \ SP \ Oriente"/>
    <s v="Noroeste"/>
    <s v="CZ3"/>
    <n v="1"/>
    <s v="Implantação"/>
    <s v="104-Crescimento"/>
    <d v="2019-11-07T00:00:00"/>
    <n v="5.26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45"/>
    <s v="0351"/>
    <x v="169"/>
    <s v="045"/>
    <s v="Brasil \ SP \ Marília"/>
    <s v="Noroeste"/>
    <s v="CZ3"/>
    <n v="1"/>
    <s v="Implantação"/>
    <s v="104-Crescimento"/>
    <d v="2019-10-15T00:00:00"/>
    <n v="2.4500000000000002"/>
    <s v="Parceria rural (Turvinho)"/>
    <m/>
    <m/>
    <m/>
    <m/>
    <m/>
    <m/>
    <m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48"/>
    <s v="0351"/>
    <x v="169"/>
    <s v="048"/>
    <s v="Brasil \ SP \ Oriente"/>
    <s v="Noroeste"/>
    <s v="CZ3"/>
    <n v="1"/>
    <s v="Implantação"/>
    <s v="104-Crescimento"/>
    <d v="2020-12-15T00:00:00"/>
    <n v="10.66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49"/>
    <s v="0351"/>
    <x v="169"/>
    <s v="049"/>
    <s v="Brasil \ SP \ Marília"/>
    <s v="Noroeste"/>
    <s v="CZ3"/>
    <n v="1"/>
    <s v="Implantação"/>
    <s v="104-Crescimento"/>
    <d v="2020-12-15T00:00:00"/>
    <n v="11.36"/>
    <s v="Parceria rural (Turvinho)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050"/>
    <s v="0351"/>
    <x v="169"/>
    <s v="050"/>
    <s v="Brasil \ SP \ Oriente"/>
    <s v="Noroeste"/>
    <s v="CZ3"/>
    <n v="1"/>
    <s v="Implantação"/>
    <s v="104-Crescimento"/>
    <d v="2021-04-21T00:00:00"/>
    <n v="4.7300000000000004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51"/>
    <s v="0351"/>
    <x v="169"/>
    <s v="051"/>
    <s v="Brasil \ SP \ Oriente"/>
    <s v="Noroeste"/>
    <s v="CZ3"/>
    <n v="1"/>
    <s v="Implantação"/>
    <s v="104-Crescimento"/>
    <d v="2021-04-21T00:00:00"/>
    <n v="1.91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053"/>
    <s v="0351"/>
    <x v="169"/>
    <s v="053"/>
    <s v="Brasil \ SP \ Marília"/>
    <s v="Noroeste"/>
    <s v="CZ3"/>
    <n v="1"/>
    <s v="Implantação"/>
    <s v="102-Aguardando Plantio"/>
    <m/>
    <n v="0.16"/>
    <s v="Parceria rural (Turvinho)"/>
    <m/>
    <m/>
    <m/>
    <m/>
    <m/>
    <m/>
    <m/>
    <m/>
    <m/>
    <d v="2021-08-1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057"/>
    <s v="0351"/>
    <x v="169"/>
    <s v="057"/>
    <s v="Brasil \ SP \ Marília"/>
    <s v="Noroeste"/>
    <s v="CZ3"/>
    <n v="1"/>
    <s v="Implantação"/>
    <s v="102-Aguardando Plantio"/>
    <m/>
    <n v="0.34"/>
    <s v="Parceria rural (Turvinho)"/>
    <m/>
    <m/>
    <m/>
    <m/>
    <m/>
    <m/>
    <m/>
    <m/>
    <m/>
    <d v="2019-11-0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062"/>
    <s v="0351"/>
    <x v="169"/>
    <s v="062"/>
    <s v="Brasil \ SP \ Oriente"/>
    <s v="Noroeste"/>
    <s v="CZ3"/>
    <n v="1"/>
    <s v="Implantação"/>
    <s v="102-Aguardando Plantio"/>
    <m/>
    <n v="0.23"/>
    <s v="Parceria rural (Turvinho)"/>
    <m/>
    <m/>
    <m/>
    <m/>
    <m/>
    <m/>
    <m/>
    <m/>
    <m/>
    <d v="2022-03-14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063"/>
    <s v="0351"/>
    <x v="169"/>
    <s v="063"/>
    <s v="Brasil \ SP \ Oriente"/>
    <s v="Noroeste"/>
    <s v="CZ3"/>
    <n v="1"/>
    <s v="Implantação"/>
    <s v="102-Aguardando Plantio"/>
    <m/>
    <n v="0.4"/>
    <s v="Parceria rural (Turvinho)"/>
    <m/>
    <m/>
    <m/>
    <m/>
    <m/>
    <m/>
    <m/>
    <m/>
    <m/>
    <d v="2022-03-14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066"/>
    <s v="0351"/>
    <x v="169"/>
    <s v="066"/>
    <s v="Brasil \ SP \ Oriente"/>
    <s v="Noroeste"/>
    <s v="CZ3"/>
    <n v="1"/>
    <s v="Implantação"/>
    <s v="102-Aguardando Plantio"/>
    <m/>
    <n v="0.1"/>
    <s v="Parceria rural (Turvinho)"/>
    <m/>
    <m/>
    <m/>
    <m/>
    <m/>
    <m/>
    <m/>
    <m/>
    <m/>
    <d v="2019-11-0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067"/>
    <s v="0351"/>
    <x v="169"/>
    <s v="067"/>
    <s v="Brasil \ SP \ Oriente"/>
    <s v="Noroeste"/>
    <s v="CZ3"/>
    <n v="1"/>
    <s v="Implantação"/>
    <s v="102-Aguardando Plantio"/>
    <m/>
    <n v="7.02"/>
    <s v="Parceria rural (Turvinho)"/>
    <m/>
    <m/>
    <m/>
    <m/>
    <m/>
    <m/>
    <m/>
    <m/>
    <m/>
    <d v="2024-08-15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308"/>
    <s v="0351"/>
    <x v="169"/>
    <s v="308"/>
    <s v="Brasil \ SP \ Oriente"/>
    <s v="Noroeste"/>
    <s v="CZ3"/>
    <n v="1"/>
    <s v="Implantação"/>
    <s v="104-Crescimento"/>
    <d v="2021-11-15T00:00:00"/>
    <n v="1.05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11"/>
    <s v="0351"/>
    <x v="169"/>
    <s v="311"/>
    <s v="Brasil \ SP \ Oriente"/>
    <s v="Noroeste"/>
    <s v="CZ3"/>
    <n v="1"/>
    <s v="Implantação"/>
    <s v="104-Crescimento"/>
    <d v="2021-11-15T00:00:00"/>
    <n v="2.4900000000000002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13"/>
    <s v="0351"/>
    <x v="169"/>
    <s v="313"/>
    <s v="Brasil \ SP \ Oriente"/>
    <s v="Noroeste"/>
    <s v="CZ3"/>
    <n v="1"/>
    <s v="Implantação"/>
    <s v="104-Crescimento"/>
    <d v="2021-11-21T00:00:00"/>
    <n v="2.1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15"/>
    <s v="0351"/>
    <x v="169"/>
    <s v="315"/>
    <s v="Brasil \ SP \ Oriente"/>
    <s v="Noroeste"/>
    <s v="CZ3"/>
    <n v="1"/>
    <s v="Implantação"/>
    <s v="104-Crescimento"/>
    <d v="2021-11-15T00:00:00"/>
    <n v="1.35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16"/>
    <s v="0351"/>
    <x v="169"/>
    <s v="316"/>
    <s v="Brasil \ SP \ Oriente"/>
    <s v="Noroeste"/>
    <s v="CZ3"/>
    <n v="1"/>
    <s v="Implantação"/>
    <s v="104-Crescimento"/>
    <d v="2021-11-15T00:00:00"/>
    <n v="1.82"/>
    <s v="Parceria rural (Turvinho)"/>
    <m/>
    <m/>
    <m/>
    <m/>
    <m/>
    <m/>
    <m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329"/>
    <s v="0351"/>
    <x v="169"/>
    <s v="329"/>
    <s v="Brasil \ SP \ Oriente"/>
    <s v="Noroeste"/>
    <s v="CZ3"/>
    <n v="1"/>
    <s v="Implantação"/>
    <s v="104-Crescimento"/>
    <d v="2021-11-21T00:00:00"/>
    <n v="0.76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30"/>
    <s v="0351"/>
    <x v="169"/>
    <s v="330"/>
    <s v="Brasil \ SP \ Oriente"/>
    <s v="Noroeste"/>
    <s v="CZ3"/>
    <n v="1"/>
    <s v="Implantação"/>
    <s v="104-Crescimento"/>
    <d v="2021-11-30T00:00:00"/>
    <n v="1.01"/>
    <s v="Parceria rural (Turvinho)"/>
    <m/>
    <m/>
    <m/>
    <m/>
    <m/>
    <m/>
    <m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s v="BRACELL 02"/>
    <d v="2025-06-01T00:00:00"/>
    <x v="7"/>
    <m/>
    <x v="12"/>
    <m/>
    <m/>
  </r>
  <r>
    <s v="0351331"/>
    <s v="0351"/>
    <x v="169"/>
    <s v="331"/>
    <s v="Brasil \ SP \ Oriente"/>
    <s v="Noroeste"/>
    <s v="CZ3"/>
    <n v="1"/>
    <s v="Implantação"/>
    <s v="104-Crescimento"/>
    <d v="2021-12-13T00:00:00"/>
    <n v="2.63"/>
    <s v="Parceria rural (Turvinho)"/>
    <m/>
    <m/>
    <m/>
    <m/>
    <m/>
    <m/>
    <m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s v="BRACELL 02"/>
    <d v="2025-06-01T00:00:00"/>
    <x v="7"/>
    <m/>
    <x v="12"/>
    <m/>
    <m/>
  </r>
  <r>
    <s v="0351335"/>
    <s v="0351"/>
    <x v="169"/>
    <s v="335"/>
    <s v="Brasil \ SP \ Oriente"/>
    <s v="Noroeste"/>
    <s v="CZ3"/>
    <n v="1"/>
    <s v="Implantação"/>
    <s v="116-Aguardando Plantio - Manual"/>
    <m/>
    <n v="0.05"/>
    <s v="Parceria rural (Turvinho)"/>
    <m/>
    <m/>
    <m/>
    <m/>
    <m/>
    <m/>
    <m/>
    <m/>
    <m/>
    <d v="2019-11-10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1353"/>
    <s v="0351"/>
    <x v="169"/>
    <s v="353"/>
    <s v="Brasil \ SP \ Oriente"/>
    <s v="Noroeste"/>
    <s v="CZ3"/>
    <n v="2"/>
    <s v="Reforma"/>
    <s v="116-Aguardando Plantio - Manual"/>
    <m/>
    <n v="8.68"/>
    <s v="Parceria rural (Turvinho)"/>
    <m/>
    <m/>
    <m/>
    <m/>
    <m/>
    <m/>
    <m/>
    <m/>
    <m/>
    <d v="2023-09-22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s v="BRACELL 02"/>
    <d v="2025-06-01T00:00:00"/>
    <x v="7"/>
    <m/>
    <x v="12"/>
    <m/>
    <m/>
  </r>
  <r>
    <s v="0352001"/>
    <s v="0352"/>
    <x v="170"/>
    <s v="001"/>
    <s v="Brasil \ SP \ Lucianópolis"/>
    <s v="Noroeste"/>
    <s v="CZ1"/>
    <n v="1"/>
    <s v="Implantação"/>
    <s v="104-Crescimento"/>
    <d v="2019-07-30T00:00:00"/>
    <n v="23.65"/>
    <s v="Parceria rural"/>
    <m/>
    <m/>
    <m/>
    <m/>
    <m/>
    <m/>
    <m/>
    <m/>
    <m/>
    <d v="2025-01-01T00:00:00"/>
    <d v="2024-12-01T00:00:00"/>
    <d v="2024-12-01T00:00:00"/>
    <d v="2025-01-24T00:00:00"/>
    <d v="2024-12-30T00:00:00"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02"/>
    <s v="0352"/>
    <x v="170"/>
    <s v="002"/>
    <s v="Brasil \ SP \ Lucianópolis"/>
    <s v="Noroeste"/>
    <s v="CZ1"/>
    <n v="1"/>
    <s v="Implantação"/>
    <s v="104-Crescimento"/>
    <d v="2019-07-26T00:00:00"/>
    <n v="25.04"/>
    <s v="Parceria rural"/>
    <s v="coppice"/>
    <m/>
    <m/>
    <m/>
    <m/>
    <m/>
    <m/>
    <m/>
    <m/>
    <d v="2025-01-01T00:00:00"/>
    <d v="2024-12-01T00:00:00"/>
    <d v="2024-12-01T00:00:00"/>
    <d v="2025-01-24T00:00:00"/>
    <d v="2024-12-2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m/>
    <m/>
    <x v="4"/>
    <m/>
    <x v="1"/>
    <m/>
    <m/>
  </r>
  <r>
    <s v="0352003"/>
    <s v="0352"/>
    <x v="170"/>
    <s v="003"/>
    <s v="Brasil \ SP \ Lucianópolis"/>
    <s v="Noroeste"/>
    <s v="CZ1"/>
    <n v="1"/>
    <s v="Implantação"/>
    <s v="104-Crescimento"/>
    <d v="2019-07-24T00:00:00"/>
    <n v="19.66"/>
    <s v="Parceria rural"/>
    <m/>
    <m/>
    <m/>
    <m/>
    <m/>
    <m/>
    <m/>
    <m/>
    <m/>
    <d v="2025-01-01T00:00:00"/>
    <d v="2024-12-01T00:00:00"/>
    <d v="2024-12-01T00:00:00"/>
    <d v="2025-01-23T00:00:00"/>
    <d v="2024-12-22T00:00:00"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04"/>
    <s v="0352"/>
    <x v="170"/>
    <s v="004"/>
    <s v="Brasil \ SP \ Lucianópolis"/>
    <s v="Noroeste"/>
    <s v="CZ1"/>
    <n v="1"/>
    <s v="Implantação"/>
    <s v="104-Crescimento"/>
    <d v="2019-07-27T00:00:00"/>
    <n v="21.81"/>
    <s v="Parceria rural"/>
    <s v="coppice"/>
    <m/>
    <m/>
    <m/>
    <m/>
    <m/>
    <m/>
    <m/>
    <m/>
    <d v="2025-01-01T00:00:00"/>
    <d v="2024-12-01T00:00:00"/>
    <d v="2024-12-01T00:00:00"/>
    <d v="2025-01-21T00:00:00"/>
    <d v="2024-12-22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m/>
    <m/>
    <x v="4"/>
    <m/>
    <x v="1"/>
    <m/>
    <m/>
  </r>
  <r>
    <s v="0352005"/>
    <s v="0352"/>
    <x v="170"/>
    <s v="005"/>
    <s v="Brasil \ SP \ Lucianópolis"/>
    <s v="Noroeste"/>
    <s v="CZ1"/>
    <n v="1"/>
    <s v="Implantação"/>
    <s v="104-Crescimento"/>
    <d v="2019-07-27T00:00:00"/>
    <n v="1.79"/>
    <s v="Parceria rural"/>
    <s v="coppice"/>
    <m/>
    <m/>
    <m/>
    <m/>
    <m/>
    <m/>
    <m/>
    <m/>
    <d v="2025-01-01T00:00:00"/>
    <d v="2024-12-01T00:00:00"/>
    <d v="2024-12-01T00:00:00"/>
    <d v="2025-01-22T00:00:00"/>
    <d v="2024-12-1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m/>
    <m/>
    <x v="4"/>
    <m/>
    <x v="1"/>
    <m/>
    <m/>
  </r>
  <r>
    <s v="0352006"/>
    <s v="0352"/>
    <x v="170"/>
    <s v="006"/>
    <s v="Brasil \ SP \ Lucianópolis"/>
    <s v="Noroeste"/>
    <s v="CZ1"/>
    <n v="1"/>
    <s v="Implantação"/>
    <s v="104-Crescimento"/>
    <d v="2019-07-20T00:00:00"/>
    <n v="12.06"/>
    <s v="Parceria rural"/>
    <s v="coppice"/>
    <m/>
    <m/>
    <m/>
    <m/>
    <m/>
    <m/>
    <m/>
    <m/>
    <d v="2025-01-01T00:00:00"/>
    <d v="2024-12-01T00:00:00"/>
    <d v="2024-12-01T00:00:00"/>
    <d v="2025-01-21T00:00:00"/>
    <d v="2024-12-2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m/>
    <m/>
    <x v="4"/>
    <m/>
    <x v="1"/>
    <m/>
    <m/>
  </r>
  <r>
    <s v="0352007"/>
    <s v="0352"/>
    <x v="170"/>
    <s v="007"/>
    <s v="Brasil \ SP \ Lucianópolis"/>
    <s v="Noroeste"/>
    <s v="CZ1"/>
    <n v="1"/>
    <s v="Implantação"/>
    <s v="104-Crescimento"/>
    <d v="2019-07-22T00:00:00"/>
    <n v="15.84"/>
    <s v="Parceria rural"/>
    <s v="coppice"/>
    <m/>
    <m/>
    <m/>
    <m/>
    <m/>
    <m/>
    <m/>
    <m/>
    <d v="2025-01-01T00:00:00"/>
    <d v="2024-12-01T00:00:00"/>
    <d v="2024-12-01T00:00:00"/>
    <d v="2025-01-20T00:00:00"/>
    <d v="2024-12-29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m/>
    <m/>
    <x v="4"/>
    <m/>
    <x v="1"/>
    <m/>
    <m/>
  </r>
  <r>
    <s v="0352008"/>
    <s v="0352"/>
    <x v="170"/>
    <s v="008"/>
    <s v="Brasil \ SP \ Lucianópolis"/>
    <s v="Noroeste"/>
    <s v="CZ1"/>
    <n v="1"/>
    <s v="Implantação"/>
    <s v="104-Crescimento"/>
    <d v="2019-07-18T00:00:00"/>
    <n v="43.28"/>
    <s v="Parceria rural"/>
    <m/>
    <m/>
    <m/>
    <m/>
    <m/>
    <m/>
    <m/>
    <m/>
    <m/>
    <d v="2025-01-01T00:00:00"/>
    <d v="2024-12-01T00:00:00"/>
    <d v="2025-01-01T00:00:00"/>
    <d v="2025-01-2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09"/>
    <s v="0352"/>
    <x v="170"/>
    <s v="009"/>
    <s v="Brasil \ SP \ Lucianópolis"/>
    <s v="Noroeste"/>
    <s v="CZ1"/>
    <n v="1"/>
    <s v="Implantação"/>
    <s v="104-Crescimento"/>
    <d v="2019-07-24T00:00:00"/>
    <n v="35.97"/>
    <s v="Parceria rural"/>
    <m/>
    <m/>
    <m/>
    <m/>
    <m/>
    <m/>
    <m/>
    <m/>
    <m/>
    <d v="2025-01-01T00:00:00"/>
    <d v="2024-12-01T00:00:00"/>
    <d v="2025-01-01T00:00:00"/>
    <d v="2025-01-2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0"/>
    <s v="0352"/>
    <x v="170"/>
    <s v="010"/>
    <s v="Brasil \ SP \ Lucianópolis"/>
    <s v="Noroeste"/>
    <s v="CZ1"/>
    <n v="1"/>
    <s v="Implantação"/>
    <s v="104-Crescimento"/>
    <d v="2019-07-27T00:00:00"/>
    <n v="21.46"/>
    <s v="Parceria rural"/>
    <m/>
    <m/>
    <m/>
    <m/>
    <m/>
    <m/>
    <m/>
    <m/>
    <m/>
    <d v="2025-01-01T00:00:00"/>
    <d v="2024-12-01T00:00:00"/>
    <d v="2025-01-01T00:00:00"/>
    <d v="2025-01-20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1"/>
    <s v="0352"/>
    <x v="170"/>
    <s v="011"/>
    <s v="Brasil \ SP \ Lucianópolis"/>
    <s v="Noroeste"/>
    <s v="CZ1"/>
    <n v="1"/>
    <s v="Implantação"/>
    <s v="104-Crescimento"/>
    <d v="2019-07-22T00:00:00"/>
    <n v="26.97"/>
    <s v="Parceria rural"/>
    <m/>
    <m/>
    <m/>
    <m/>
    <m/>
    <m/>
    <m/>
    <m/>
    <m/>
    <d v="2025-01-01T00:00:00"/>
    <d v="2025-01-01T00:00:00"/>
    <d v="2025-01-01T00:00:00"/>
    <d v="2025-01-22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2"/>
    <s v="0352"/>
    <x v="170"/>
    <s v="012"/>
    <s v="Brasil \ SP \ Lucianópolis"/>
    <s v="Noroeste"/>
    <s v="CZ1"/>
    <n v="1"/>
    <s v="Implantação"/>
    <s v="104-Crescimento"/>
    <d v="2019-07-24T00:00:00"/>
    <n v="30.68"/>
    <s v="Parceria rural"/>
    <m/>
    <m/>
    <m/>
    <m/>
    <m/>
    <m/>
    <m/>
    <m/>
    <m/>
    <d v="2025-01-01T00:00:00"/>
    <d v="2025-01-01T00:00:00"/>
    <d v="2025-01-01T00:00:00"/>
    <d v="2025-01-20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3"/>
    <s v="0352"/>
    <x v="170"/>
    <s v="013"/>
    <s v="Brasil \ SP \ Lucianópolis"/>
    <s v="Noroeste"/>
    <s v="CZ1"/>
    <n v="1"/>
    <s v="Implantação"/>
    <s v="104-Crescimento"/>
    <d v="2019-07-24T00:00:00"/>
    <n v="17.079999999999998"/>
    <s v="Parceria rural"/>
    <m/>
    <m/>
    <m/>
    <m/>
    <m/>
    <m/>
    <m/>
    <m/>
    <m/>
    <d v="2025-01-01T00:00:00"/>
    <d v="2025-01-01T00:00:00"/>
    <d v="2025-01-01T00:00:00"/>
    <d v="2025-01-1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4"/>
    <s v="0352"/>
    <x v="170"/>
    <s v="014"/>
    <s v="Brasil \ SP \ Lucianópolis"/>
    <s v="Noroeste"/>
    <s v="CZ1"/>
    <n v="1"/>
    <s v="Implantação"/>
    <s v="104-Crescimento"/>
    <d v="2019-07-30T00:00:00"/>
    <n v="33.44"/>
    <s v="Parceria rural"/>
    <m/>
    <m/>
    <m/>
    <m/>
    <m/>
    <m/>
    <m/>
    <m/>
    <m/>
    <d v="2025-01-01T00:00:00"/>
    <d v="2025-01-01T00:00:00"/>
    <d v="2025-01-01T00:00:00"/>
    <d v="2025-01-23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5"/>
    <s v="0352"/>
    <x v="170"/>
    <s v="015"/>
    <s v="Brasil \ SP \ Lucianópolis"/>
    <s v="Noroeste"/>
    <s v="CZ1"/>
    <n v="1"/>
    <s v="Implantação"/>
    <s v="104-Crescimento"/>
    <d v="2019-07-30T00:00:00"/>
    <n v="2.61"/>
    <s v="Parceria rural"/>
    <m/>
    <m/>
    <m/>
    <m/>
    <m/>
    <m/>
    <m/>
    <m/>
    <m/>
    <d v="2025-01-01T00:00:00"/>
    <d v="2025-01-01T00:00:00"/>
    <d v="2025-01-01T00:00:00"/>
    <d v="2025-01-24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s v="GERAÇÃO"/>
    <d v="2025-03-01T00:00:00"/>
    <x v="3"/>
    <m/>
    <x v="4"/>
    <m/>
    <m/>
  </r>
  <r>
    <s v="0352019"/>
    <s v="0352"/>
    <x v="170"/>
    <s v="019"/>
    <s v="Brasil \ SP \ Lucianópolis"/>
    <s v="Noroeste"/>
    <s v="CZ1"/>
    <n v="1"/>
    <s v="Implantação"/>
    <s v="104-Crescimento"/>
    <d v="2019-07-24T00:00:00"/>
    <n v="11.49"/>
    <s v="Parceria rural"/>
    <m/>
    <m/>
    <m/>
    <m/>
    <m/>
    <m/>
    <m/>
    <m/>
    <m/>
    <d v="2025-01-01T00:00:00"/>
    <d v="2025-01-01T00:00:00"/>
    <d v="2025-01-01T00:00:00"/>
    <m/>
    <m/>
    <s v="Noroeste"/>
    <s v="Noroeste"/>
    <s v="JFI DUARTINA"/>
    <s v="GERAÇÃO"/>
    <s v="CARPELO"/>
    <s v="BRACELL"/>
    <n v="24.085003"/>
    <n v="27.120085"/>
    <n v="47.891347000000003"/>
    <n v="58.577970999999998"/>
    <s v="pac"/>
    <x v="2"/>
    <s v="GERAÇÃO"/>
    <d v="2025-03-01T00:00:00"/>
    <x v="3"/>
    <m/>
    <x v="4"/>
    <m/>
    <m/>
  </r>
  <r>
    <s v="0353001"/>
    <s v="0353"/>
    <x v="171"/>
    <s v="001"/>
    <s v="Brasil \ SP \ Lucianópolis"/>
    <s v="Noroeste"/>
    <s v="CZ1"/>
    <n v="1"/>
    <s v="Implantação"/>
    <s v="104-Crescimento"/>
    <d v="2019-08-05T00:00:00"/>
    <n v="28.34"/>
    <s v="Parceria rural"/>
    <m/>
    <m/>
    <m/>
    <m/>
    <m/>
    <m/>
    <m/>
    <m/>
    <m/>
    <d v="2025-06-01T00:00:00"/>
    <d v="2025-06-01T00:00:00"/>
    <d v="2025-01-01T00:00:00"/>
    <m/>
    <d v="2025-01-17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s v="BRACELL 01"/>
    <d v="2025-03-01T00:00:00"/>
    <x v="3"/>
    <m/>
    <x v="2"/>
    <m/>
    <m/>
  </r>
  <r>
    <s v="0353002"/>
    <s v="0353"/>
    <x v="171"/>
    <s v="002"/>
    <s v="Brasil \ SP \ Lucianópolis"/>
    <s v="Noroeste"/>
    <s v="CZ2"/>
    <n v="1"/>
    <s v="Implantação"/>
    <s v="104-Crescimento"/>
    <d v="2019-08-08T00:00:00"/>
    <n v="39.619999999999997"/>
    <s v="Parceria rural"/>
    <s v="coppice"/>
    <m/>
    <m/>
    <m/>
    <m/>
    <m/>
    <m/>
    <m/>
    <m/>
    <d v="2025-06-01T00:00:00"/>
    <d v="2025-06-01T00:00:00"/>
    <d v="2025-01-01T00:00:00"/>
    <m/>
    <d v="2025-01-14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m/>
    <m/>
    <x v="4"/>
    <m/>
    <x v="1"/>
    <m/>
    <m/>
  </r>
  <r>
    <s v="0353003"/>
    <s v="0353"/>
    <x v="171"/>
    <s v="003"/>
    <s v="Brasil \ SP \ Lucianópolis"/>
    <s v="Noroeste"/>
    <s v="CZ1"/>
    <n v="1"/>
    <s v="Implantação"/>
    <s v="104-Crescimento"/>
    <d v="2019-08-16T00:00:00"/>
    <n v="69.88"/>
    <s v="Parceria rural"/>
    <s v="coppice"/>
    <m/>
    <m/>
    <m/>
    <m/>
    <m/>
    <m/>
    <m/>
    <m/>
    <d v="2025-06-01T00:00:00"/>
    <d v="2025-06-01T00:00:00"/>
    <d v="2025-01-01T00:00:00"/>
    <m/>
    <d v="2025-01-08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m/>
    <m/>
    <x v="4"/>
    <m/>
    <x v="1"/>
    <m/>
    <m/>
  </r>
  <r>
    <s v="0353004"/>
    <s v="0353"/>
    <x v="171"/>
    <s v="004"/>
    <s v="Brasil \ SP \ Lucianópolis"/>
    <s v="Noroeste"/>
    <s v="CZ1"/>
    <n v="1"/>
    <s v="Implantação"/>
    <s v="104-Crescimento"/>
    <d v="2019-08-05T00:00:00"/>
    <n v="5.58"/>
    <s v="Parceria rural"/>
    <s v="coppice"/>
    <m/>
    <m/>
    <m/>
    <m/>
    <m/>
    <m/>
    <m/>
    <m/>
    <d v="2025-06-01T00:00:00"/>
    <d v="2025-06-01T00:00:00"/>
    <d v="2025-01-01T00:00:00"/>
    <m/>
    <d v="2025-01-09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m/>
    <m/>
    <x v="4"/>
    <m/>
    <x v="1"/>
    <m/>
    <m/>
  </r>
  <r>
    <s v="0353005"/>
    <s v="0353"/>
    <x v="171"/>
    <s v="005"/>
    <s v="Brasil \ SP \ Lucianópolis"/>
    <s v="Noroeste"/>
    <s v="CZ2"/>
    <n v="1"/>
    <s v="Implantação"/>
    <s v="104-Crescimento"/>
    <d v="2019-08-09T00:00:00"/>
    <n v="48.22"/>
    <s v="Parceria rural"/>
    <m/>
    <m/>
    <m/>
    <m/>
    <m/>
    <m/>
    <m/>
    <m/>
    <m/>
    <d v="2025-06-01T00:00:00"/>
    <d v="2025-06-01T00:00:00"/>
    <d v="2025-01-01T00:00:00"/>
    <m/>
    <d v="2025-01-10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s v="BRACELL 01"/>
    <d v="2025-03-01T00:00:00"/>
    <x v="3"/>
    <m/>
    <x v="2"/>
    <m/>
    <m/>
  </r>
  <r>
    <s v="0353007"/>
    <s v="0353"/>
    <x v="171"/>
    <s v="007"/>
    <s v="Brasil \ SP \ Lucianópolis"/>
    <s v="Noroeste"/>
    <s v="CZ2"/>
    <n v="1"/>
    <s v="Implantação"/>
    <s v="104-Crescimento"/>
    <d v="2019-08-08T00:00:00"/>
    <n v="22.46"/>
    <s v="Parceria rural"/>
    <m/>
    <m/>
    <m/>
    <m/>
    <m/>
    <m/>
    <m/>
    <m/>
    <m/>
    <d v="2025-06-01T00:00:00"/>
    <d v="2025-06-01T00:00:00"/>
    <d v="2025-01-01T00:00:00"/>
    <m/>
    <d v="2025-01-13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s v="BRACELL 01"/>
    <d v="2025-03-01T00:00:00"/>
    <x v="3"/>
    <m/>
    <x v="2"/>
    <m/>
    <m/>
  </r>
  <r>
    <s v="0354001"/>
    <s v="0354"/>
    <x v="172"/>
    <s v="001"/>
    <s v="Brasil \ SP \ Lucianópolis"/>
    <s v="Noroeste"/>
    <s v="CZ2"/>
    <n v="1"/>
    <s v="Implantação"/>
    <s v="104-Crescimento"/>
    <d v="2019-09-27T00:00:00"/>
    <n v="44.55"/>
    <s v="Parceria rural"/>
    <m/>
    <m/>
    <m/>
    <m/>
    <m/>
    <m/>
    <m/>
    <m/>
    <m/>
    <d v="2025-07-01T00:00:00"/>
    <d v="2025-07-01T00:00:00"/>
    <d v="2025-01-01T00:00:00"/>
    <m/>
    <d v="2025-01-24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4-01T00:00:00"/>
    <x v="2"/>
    <m/>
    <x v="2"/>
    <m/>
    <m/>
  </r>
  <r>
    <s v="0354002"/>
    <s v="0354"/>
    <x v="172"/>
    <s v="002"/>
    <s v="Brasil \ SP \ Lucianópolis"/>
    <s v="Noroeste"/>
    <s v="CZ2"/>
    <n v="1"/>
    <s v="Implantação"/>
    <s v="104-Crescimento"/>
    <d v="2019-09-24T00:00:00"/>
    <n v="35.04"/>
    <s v="Parceria rural"/>
    <s v="coppice"/>
    <m/>
    <m/>
    <m/>
    <m/>
    <m/>
    <m/>
    <m/>
    <m/>
    <d v="2025-07-01T00:00:00"/>
    <d v="2025-07-01T00:00:00"/>
    <d v="2025-01-01T00:00:00"/>
    <m/>
    <d v="2025-01-22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m/>
    <m/>
    <x v="4"/>
    <m/>
    <x v="1"/>
    <m/>
    <m/>
  </r>
  <r>
    <s v="0354003"/>
    <s v="0354"/>
    <x v="172"/>
    <s v="003"/>
    <s v="Brasil \ SP \ Lucianópolis"/>
    <s v="Noroeste"/>
    <s v="CZ2"/>
    <n v="1"/>
    <s v="Implantação"/>
    <s v="104-Crescimento"/>
    <d v="2019-10-08T00:00:00"/>
    <n v="28.74"/>
    <s v="Parceria rural"/>
    <m/>
    <m/>
    <m/>
    <m/>
    <m/>
    <m/>
    <m/>
    <m/>
    <m/>
    <d v="2025-07-01T00:00:00"/>
    <d v="2025-07-01T00:00:00"/>
    <d v="2025-01-01T00:00:00"/>
    <m/>
    <d v="2025-01-2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4-01T00:00:00"/>
    <x v="2"/>
    <m/>
    <x v="2"/>
    <m/>
    <m/>
  </r>
  <r>
    <s v="0354004"/>
    <s v="0354"/>
    <x v="172"/>
    <s v="004"/>
    <s v="Brasil \ SP \ Lucianópolis"/>
    <s v="Noroeste"/>
    <s v="CZ2"/>
    <n v="1"/>
    <s v="Implantação"/>
    <s v="104-Crescimento"/>
    <d v="2019-10-08T00:00:00"/>
    <n v="28.62"/>
    <s v="Parceria rural"/>
    <m/>
    <m/>
    <m/>
    <m/>
    <m/>
    <m/>
    <m/>
    <m/>
    <m/>
    <d v="2025-07-01T00:00:00"/>
    <d v="2025-07-01T00:00:00"/>
    <d v="2025-01-01T00:00:00"/>
    <m/>
    <d v="2025-01-20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4-01T00:00:00"/>
    <x v="2"/>
    <m/>
    <x v="2"/>
    <m/>
    <m/>
  </r>
  <r>
    <s v="0354005"/>
    <s v="0354"/>
    <x v="172"/>
    <s v="005"/>
    <s v="Brasil \ SP \ Lucianópolis"/>
    <s v="Noroeste"/>
    <s v="CZ2"/>
    <n v="1"/>
    <s v="Implantação"/>
    <s v="104-Crescimento"/>
    <d v="2019-10-04T00:00:00"/>
    <n v="20.58"/>
    <s v="Parceria rural"/>
    <s v="coppice"/>
    <m/>
    <m/>
    <m/>
    <m/>
    <m/>
    <m/>
    <m/>
    <m/>
    <d v="2025-07-01T00:00:00"/>
    <d v="2025-07-01T00:00:00"/>
    <d v="2025-01-01T00:00:00"/>
    <m/>
    <d v="2025-01-18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m/>
    <m/>
    <x v="4"/>
    <m/>
    <x v="1"/>
    <m/>
    <m/>
  </r>
  <r>
    <s v="0354006"/>
    <s v="0354"/>
    <x v="172"/>
    <s v="006"/>
    <s v="Brasil \ SP \ Lucianópolis"/>
    <s v="Noroeste"/>
    <s v="CZ2"/>
    <n v="1"/>
    <s v="Implantação"/>
    <s v="104-Crescimento"/>
    <d v="2019-10-14T00:00:00"/>
    <n v="24.98"/>
    <s v="Parceria rural"/>
    <s v="coppice"/>
    <m/>
    <m/>
    <m/>
    <m/>
    <m/>
    <m/>
    <m/>
    <m/>
    <d v="2025-07-01T00:00:00"/>
    <d v="2025-07-01T00:00:00"/>
    <d v="2025-01-01T00:00:00"/>
    <m/>
    <d v="2025-01-14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m/>
    <m/>
    <x v="4"/>
    <m/>
    <x v="1"/>
    <m/>
    <m/>
  </r>
  <r>
    <s v="0354007"/>
    <s v="0354"/>
    <x v="172"/>
    <s v="007"/>
    <s v="Brasil \ SP \ Lucianópolis"/>
    <s v="Noroeste"/>
    <s v="CZ2"/>
    <n v="1"/>
    <s v="Implantação"/>
    <s v="104-Crescimento"/>
    <d v="2019-10-15T00:00:00"/>
    <n v="25.59"/>
    <s v="Parceria rural"/>
    <m/>
    <m/>
    <m/>
    <m/>
    <m/>
    <m/>
    <m/>
    <m/>
    <m/>
    <d v="2025-07-01T00:00:00"/>
    <d v="2025-07-01T00:00:00"/>
    <d v="2025-01-01T00:00:00"/>
    <m/>
    <d v="2025-01-1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3-01T00:00:00"/>
    <x v="3"/>
    <m/>
    <x v="2"/>
    <m/>
    <m/>
  </r>
  <r>
    <s v="0354008"/>
    <s v="0354"/>
    <x v="172"/>
    <s v="008"/>
    <s v="Brasil \ SP \ Lucianópolis"/>
    <s v="Noroeste"/>
    <s v="CZ2"/>
    <n v="1"/>
    <s v="Implantação"/>
    <s v="104-Crescimento"/>
    <d v="2019-10-17T00:00:00"/>
    <n v="20.29"/>
    <s v="Parceria rural"/>
    <m/>
    <m/>
    <m/>
    <m/>
    <m/>
    <m/>
    <m/>
    <m/>
    <m/>
    <d v="2025-07-01T00:00:00"/>
    <d v="2025-07-01T00:00:00"/>
    <d v="2025-01-01T00:00:00"/>
    <m/>
    <d v="2025-01-09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3-01T00:00:00"/>
    <x v="3"/>
    <m/>
    <x v="2"/>
    <m/>
    <m/>
  </r>
  <r>
    <s v="0354009"/>
    <s v="0354"/>
    <x v="172"/>
    <s v="009"/>
    <s v="Brasil \ SP \ Lucianópolis"/>
    <s v="Noroeste"/>
    <s v="CZ2"/>
    <n v="1"/>
    <s v="Implantação"/>
    <s v="104-Crescimento"/>
    <d v="2020-04-07T00:00:00"/>
    <n v="4.87"/>
    <s v="Parceria rural"/>
    <m/>
    <m/>
    <m/>
    <m/>
    <m/>
    <m/>
    <m/>
    <m/>
    <m/>
    <d v="2025-07-01T00:00:00"/>
    <d v="2025-07-01T00:00:00"/>
    <d v="2025-01-01T00:00:00"/>
    <m/>
    <d v="2025-01-2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s v="BRACELL 01"/>
    <d v="2025-03-01T00:00:00"/>
    <x v="3"/>
    <m/>
    <x v="2"/>
    <m/>
    <m/>
  </r>
  <r>
    <s v="0354010"/>
    <s v="0354"/>
    <x v="172"/>
    <s v="010"/>
    <s v="Brasil \ SP \ Lucianópolis"/>
    <s v="Noroeste"/>
    <s v="CZ2"/>
    <n v="1"/>
    <s v="Implantação"/>
    <s v="104-Crescimento"/>
    <d v="2020-04-02T00:00:00"/>
    <n v="9.9499999999999993"/>
    <s v="Parceria rural"/>
    <m/>
    <m/>
    <m/>
    <m/>
    <m/>
    <m/>
    <m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s v="BRACELL 01"/>
    <d v="2025-05-01T00:00:00"/>
    <x v="5"/>
    <m/>
    <x v="2"/>
    <m/>
    <m/>
  </r>
  <r>
    <s v="0354011"/>
    <s v="0354"/>
    <x v="172"/>
    <s v="011"/>
    <s v="Brasil \ SP \ Lucianópolis"/>
    <s v="Noroeste"/>
    <s v="CZ1"/>
    <n v="1"/>
    <s v="Implantação"/>
    <s v="104-Crescimento"/>
    <d v="2020-04-02T00:00:00"/>
    <n v="33.44"/>
    <s v="Parceria rural"/>
    <m/>
    <m/>
    <m/>
    <m/>
    <m/>
    <m/>
    <m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s v="BRACELL 01"/>
    <d v="2025-05-01T00:00:00"/>
    <x v="5"/>
    <m/>
    <x v="2"/>
    <m/>
    <m/>
  </r>
  <r>
    <s v="0354012"/>
    <s v="0354"/>
    <x v="172"/>
    <s v="012"/>
    <s v="Brasil \ SP \ Lucianópolis"/>
    <s v="Noroeste"/>
    <s v="CZ1"/>
    <n v="1"/>
    <s v="Implantação"/>
    <s v="104-Crescimento"/>
    <d v="2020-04-06T00:00:00"/>
    <n v="9.76"/>
    <s v="Parceria rural"/>
    <s v="coppice"/>
    <m/>
    <m/>
    <m/>
    <m/>
    <m/>
    <m/>
    <m/>
    <m/>
    <d v="2025-07-01T00:00:00"/>
    <d v="2025-07-01T00:00:00"/>
    <d v="2025-02-01T00:00:00"/>
    <m/>
    <m/>
    <s v="Noroeste"/>
    <s v="coppice"/>
    <s v="JFI DUARTINA"/>
    <s v="GERAÇÃO"/>
    <s v="CARPELO"/>
    <s v="BRACELL"/>
    <n v="21.494706000000001"/>
    <n v="24.529788"/>
    <n v="45.309984999999998"/>
    <n v="55.987673999999998"/>
    <s v="pac"/>
    <x v="2"/>
    <m/>
    <m/>
    <x v="4"/>
    <m/>
    <x v="1"/>
    <m/>
    <m/>
  </r>
  <r>
    <s v="0354013"/>
    <s v="0354"/>
    <x v="172"/>
    <s v="013"/>
    <s v="Brasil \ SP \ Lucianópolis"/>
    <s v="Noroeste"/>
    <s v="CZ1"/>
    <n v="2"/>
    <s v="Reforma"/>
    <s v="104-Crescimento"/>
    <d v="2020-04-06T00:00:00"/>
    <n v="48.52"/>
    <s v="Parceria rural"/>
    <m/>
    <m/>
    <m/>
    <m/>
    <m/>
    <m/>
    <m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s v="BRACELL 01"/>
    <d v="2025-05-01T00:00:00"/>
    <x v="5"/>
    <m/>
    <x v="2"/>
    <m/>
    <m/>
  </r>
  <r>
    <s v="0354014"/>
    <s v="0354"/>
    <x v="172"/>
    <s v="014"/>
    <s v="Brasil \ SP \ Lucianópolis"/>
    <s v="Noroeste"/>
    <s v="CZ2"/>
    <n v="1"/>
    <s v="Implantação"/>
    <s v="104-Crescimento"/>
    <d v="2019-10-08T00:00:00"/>
    <n v="2.76"/>
    <s v="Parceria rural"/>
    <m/>
    <m/>
    <m/>
    <m/>
    <m/>
    <m/>
    <m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s v="BRACELL 01"/>
    <d v="2025-05-01T00:00:00"/>
    <x v="5"/>
    <m/>
    <x v="2"/>
    <m/>
    <m/>
  </r>
  <r>
    <s v="0355001"/>
    <s v="0355"/>
    <x v="173"/>
    <s v="001"/>
    <s v="Brasil \ SP \ Gália"/>
    <s v="Noroeste"/>
    <s v="CZ2"/>
    <n v="1"/>
    <s v="Implantação"/>
    <s v="104-Crescimento"/>
    <d v="2019-11-14T00:00:00"/>
    <n v="1.34"/>
    <s v="Parceria rural (Turvinho)"/>
    <s v="coppice"/>
    <m/>
    <m/>
    <m/>
    <m/>
    <m/>
    <m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m/>
    <m/>
    <x v="4"/>
    <m/>
    <x v="1"/>
    <m/>
    <m/>
  </r>
  <r>
    <s v="0355004"/>
    <s v="0355"/>
    <x v="173"/>
    <s v="004"/>
    <s v="Brasil \ SP \ Gália"/>
    <s v="Noroeste"/>
    <s v="CZ2"/>
    <n v="1"/>
    <s v="Implantação"/>
    <s v="104-Crescimento"/>
    <d v="2019-11-14T00:00:00"/>
    <n v="2.73"/>
    <s v="Parceria rural (Turvinho)"/>
    <s v="coppice"/>
    <m/>
    <m/>
    <m/>
    <m/>
    <m/>
    <m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m/>
    <m/>
    <x v="4"/>
    <m/>
    <x v="1"/>
    <m/>
    <m/>
  </r>
  <r>
    <s v="0355005"/>
    <s v="0355"/>
    <x v="173"/>
    <s v="005"/>
    <s v="Brasil \ SP \ Gália"/>
    <s v="Noroeste"/>
    <s v="CZ2"/>
    <n v="1"/>
    <s v="Implantação"/>
    <s v="104-Crescimento"/>
    <d v="2019-11-15T00:00:00"/>
    <n v="7.3"/>
    <s v="Parceria rural (Turvinho)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s v="INOVESA"/>
    <m/>
    <x v="0"/>
    <m/>
    <x v="11"/>
    <m/>
    <m/>
  </r>
  <r>
    <s v="0355007"/>
    <s v="0355"/>
    <x v="173"/>
    <s v="007"/>
    <s v="Brasil \ SP \ Gália"/>
    <s v="Noroeste"/>
    <s v="CZ2"/>
    <n v="1"/>
    <s v="Implantação"/>
    <s v="104-Crescimento"/>
    <d v="2019-11-14T00:00:00"/>
    <n v="11.81"/>
    <s v="Parceria rural (Turvinho)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s v="INOVESA"/>
    <m/>
    <x v="0"/>
    <m/>
    <x v="11"/>
    <m/>
    <m/>
  </r>
  <r>
    <s v="0355008"/>
    <s v="0355"/>
    <x v="173"/>
    <s v="008"/>
    <s v="Brasil \ SP \ Gália"/>
    <s v="Noroeste"/>
    <s v="CZ2"/>
    <n v="1"/>
    <s v="Implantação"/>
    <s v="104-Crescimento"/>
    <d v="2019-11-14T00:00:00"/>
    <n v="9.15"/>
    <s v="Parceria rural (Turvinho)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s v="INOVESA"/>
    <m/>
    <x v="0"/>
    <m/>
    <x v="11"/>
    <m/>
    <m/>
  </r>
  <r>
    <s v="0355009"/>
    <s v="0355"/>
    <x v="173"/>
    <s v="009"/>
    <s v="Brasil \ SP \ Gália"/>
    <s v="Noroeste"/>
    <s v="CZ2"/>
    <n v="1"/>
    <s v="Implantação"/>
    <s v="104-Crescimento"/>
    <d v="2019-11-14T00:00:00"/>
    <n v="22.38"/>
    <s v="Parceria rural (Turvinho)"/>
    <s v="coppice"/>
    <m/>
    <m/>
    <m/>
    <m/>
    <m/>
    <m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m/>
    <m/>
    <x v="4"/>
    <m/>
    <x v="1"/>
    <m/>
    <m/>
  </r>
  <r>
    <s v="0355011"/>
    <s v="0355"/>
    <x v="173"/>
    <s v="011"/>
    <s v="Brasil \ SP \ Gália"/>
    <s v="Noroeste"/>
    <s v="CZ2"/>
    <n v="1"/>
    <s v="Implantação"/>
    <s v="104-Crescimento"/>
    <d v="2019-11-13T00:00:00"/>
    <n v="22.32"/>
    <s v="Parceria rural (Turvinho)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s v="INOVESA"/>
    <m/>
    <x v="0"/>
    <m/>
    <x v="11"/>
    <m/>
    <m/>
  </r>
  <r>
    <s v="0358001"/>
    <s v="0358"/>
    <x v="174"/>
    <s v="001"/>
    <s v="Brasil \ SP \ Avaí"/>
    <s v="Norte"/>
    <s v="CZ3"/>
    <n v="1"/>
    <s v="Implantação"/>
    <s v="104-Crescimento"/>
    <d v="2019-10-07T00:00:00"/>
    <n v="7.35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s v="BRACELL 01"/>
    <d v="2025-04-01T00:00:00"/>
    <x v="2"/>
    <m/>
    <x v="2"/>
    <m/>
    <m/>
  </r>
  <r>
    <s v="0358002"/>
    <s v="0358"/>
    <x v="174"/>
    <s v="002"/>
    <s v="Brasil \ SP \ Avaí"/>
    <s v="Norte"/>
    <s v="CZ3"/>
    <n v="1"/>
    <s v="Implantação"/>
    <s v="104-Crescimento"/>
    <d v="2020-01-06T00:00:00"/>
    <n v="14.22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s v="BRACELL 01"/>
    <d v="2025-04-01T00:00:00"/>
    <x v="2"/>
    <m/>
    <x v="2"/>
    <m/>
    <m/>
  </r>
  <r>
    <s v="0358003"/>
    <s v="0358"/>
    <x v="174"/>
    <s v="003"/>
    <s v="Brasil \ SP \ Avaí"/>
    <s v="Norte"/>
    <s v="CZ3"/>
    <n v="1"/>
    <s v="Implantação"/>
    <s v="104-Crescimento"/>
    <d v="2019-10-07T00:00:00"/>
    <n v="62.62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s v="BRACELL 01"/>
    <d v="2025-04-01T00:00:00"/>
    <x v="2"/>
    <m/>
    <x v="2"/>
    <m/>
    <m/>
  </r>
  <r>
    <s v="0359001"/>
    <s v="0359"/>
    <x v="175"/>
    <s v="001"/>
    <s v="Brasil \ SP \ Avaí"/>
    <s v="Norte"/>
    <s v="CZ3"/>
    <n v="1"/>
    <s v="Implantação"/>
    <s v="104-Crescimento"/>
    <d v="2019-12-17T00:00:00"/>
    <n v="20.7"/>
    <s v="Parceria rural"/>
    <m/>
    <m/>
    <m/>
    <m/>
    <m/>
    <m/>
    <m/>
    <m/>
    <m/>
    <d v="2025-05-01T00:00:00"/>
    <d v="2025-05-01T00:00:00"/>
    <d v="2024-12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2"/>
    <s v="0359"/>
    <x v="175"/>
    <s v="002"/>
    <s v="Brasil \ SP \ Avaí"/>
    <s v="Norte"/>
    <s v="CZ3"/>
    <n v="1"/>
    <s v="Implantação"/>
    <s v="104-Crescimento"/>
    <d v="2019-12-21T00:00:00"/>
    <n v="28.13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3"/>
    <s v="0359"/>
    <x v="175"/>
    <s v="003"/>
    <s v="Brasil \ SP \ Avaí"/>
    <s v="Norte"/>
    <s v="CZ3"/>
    <n v="1"/>
    <s v="Implantação"/>
    <s v="104-Crescimento"/>
    <d v="2019-12-19T00:00:00"/>
    <n v="12.6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4"/>
    <s v="0359"/>
    <x v="175"/>
    <s v="004"/>
    <s v="Brasil \ SP \ Avaí"/>
    <s v="Norte"/>
    <s v="CZ3"/>
    <n v="1"/>
    <s v="Implantação"/>
    <s v="104-Crescimento"/>
    <d v="2019-12-20T00:00:00"/>
    <n v="11.92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5"/>
    <s v="0359"/>
    <x v="175"/>
    <s v="005"/>
    <s v="Brasil \ SP \ Avaí"/>
    <s v="Norte"/>
    <s v="CZ3"/>
    <n v="1"/>
    <s v="Implantação"/>
    <s v="104-Crescimento"/>
    <d v="2020-01-06T00:00:00"/>
    <n v="51.37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6"/>
    <s v="0359"/>
    <x v="175"/>
    <s v="006"/>
    <s v="Brasil \ SP \ Avaí"/>
    <s v="Norte"/>
    <s v="CZ3"/>
    <n v="1"/>
    <s v="Implantação"/>
    <s v="104-Crescimento"/>
    <d v="2020-01-06T00:00:00"/>
    <n v="12"/>
    <s v="Parceria rural"/>
    <m/>
    <m/>
    <m/>
    <m/>
    <m/>
    <m/>
    <m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7"/>
    <s v="0359"/>
    <x v="175"/>
    <s v="007"/>
    <s v="Brasil \ SP \ Avaí"/>
    <s v="Norte"/>
    <s v="CZ3"/>
    <n v="1"/>
    <s v="Implantação"/>
    <s v="104-Crescimento"/>
    <d v="2019-12-17T00:00:00"/>
    <n v="17.45"/>
    <s v="Parceria rural"/>
    <m/>
    <m/>
    <m/>
    <m/>
    <m/>
    <m/>
    <m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8"/>
    <s v="0359"/>
    <x v="175"/>
    <s v="008"/>
    <s v="Brasil \ SP \ Avaí"/>
    <s v="Norte"/>
    <s v="CZ3"/>
    <n v="1"/>
    <s v="Implantação"/>
    <s v="104-Crescimento"/>
    <d v="2019-12-17T00:00:00"/>
    <n v="8.6300000000000008"/>
    <s v="Parceria rural"/>
    <m/>
    <m/>
    <m/>
    <m/>
    <m/>
    <m/>
    <m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59009"/>
    <s v="0359"/>
    <x v="175"/>
    <s v="009"/>
    <s v="Brasil \ SP \ Avaí"/>
    <s v="Norte"/>
    <s v="CZ3"/>
    <n v="1"/>
    <s v="Implantação"/>
    <s v="104-Crescimento"/>
    <d v="2019-12-17T00:00:00"/>
    <n v="20.54"/>
    <s v="Parceria rural"/>
    <m/>
    <m/>
    <m/>
    <m/>
    <m/>
    <m/>
    <m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s v="BRACELL 01"/>
    <d v="2025-04-01T00:00:00"/>
    <x v="2"/>
    <m/>
    <x v="2"/>
    <m/>
    <m/>
  </r>
  <r>
    <s v="0360001"/>
    <s v="0360"/>
    <x v="176"/>
    <s v="001"/>
    <s v="Brasil \ SP \ Garça"/>
    <s v="Noroeste"/>
    <s v="CZ2"/>
    <n v="1"/>
    <s v="Implantação"/>
    <s v="104-Crescimento"/>
    <d v="2020-01-09T00:00:00"/>
    <n v="55.1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s v="CARPELO"/>
    <d v="2025-04-01T00:00:00"/>
    <x v="2"/>
    <m/>
    <x v="10"/>
    <m/>
    <m/>
  </r>
  <r>
    <s v="0360002"/>
    <s v="0360"/>
    <x v="176"/>
    <s v="002"/>
    <s v="Brasil \ SP \ Garça"/>
    <s v="Noroeste"/>
    <s v="CZ2"/>
    <n v="1"/>
    <s v="Implantação"/>
    <s v="104-Crescimento"/>
    <d v="2020-01-30T00:00:00"/>
    <n v="52.83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s v="CARPELO"/>
    <d v="2025-04-01T00:00:00"/>
    <x v="2"/>
    <m/>
    <x v="10"/>
    <m/>
    <m/>
  </r>
  <r>
    <s v="0360003"/>
    <s v="0360"/>
    <x v="176"/>
    <s v="003"/>
    <s v="Brasil \ SP \ Garça"/>
    <s v="Noroeste"/>
    <s v="CZ2"/>
    <n v="1"/>
    <s v="Implantação"/>
    <s v="104-Crescimento"/>
    <d v="2020-01-23T00:00:00"/>
    <n v="63.17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s v="CARPELO"/>
    <d v="2025-04-01T00:00:00"/>
    <x v="2"/>
    <m/>
    <x v="10"/>
    <m/>
    <m/>
  </r>
  <r>
    <s v="0362001"/>
    <s v="0362"/>
    <x v="177"/>
    <s v="001"/>
    <s v="Brasil \ SP \ Torrinha"/>
    <s v="Sul"/>
    <s v="CZ2"/>
    <n v="1"/>
    <s v="Implantação"/>
    <s v="104-Crescimento"/>
    <d v="2020-02-07T00:00:00"/>
    <n v="25.28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NILZA"/>
    <s v="SOLLUM"/>
    <s v="JFI DOURADO"/>
    <n v="62.784849999999999"/>
    <n v="79.778375999999994"/>
    <n v="80.142632000000006"/>
    <n v="81.127951999999993"/>
    <s v="pac"/>
    <x v="3"/>
    <s v="JFI DOURADO"/>
    <d v="2025-05-01T00:00:00"/>
    <x v="5"/>
    <m/>
    <x v="14"/>
    <m/>
    <m/>
  </r>
  <r>
    <s v="0362002"/>
    <s v="0362"/>
    <x v="177"/>
    <s v="002"/>
    <s v="Brasil \ SP \ Torrinha"/>
    <s v="Sul"/>
    <s v="CZ2"/>
    <n v="1"/>
    <s v="Implantação"/>
    <s v="104-Crescimento"/>
    <d v="2020-02-07T00:00:00"/>
    <n v="20.93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NILZA"/>
    <s v="SOLLUM"/>
    <s v="JFI DOURADO"/>
    <n v="62.784849999999999"/>
    <n v="79.778375999999994"/>
    <n v="80.142632000000006"/>
    <n v="81.127951999999993"/>
    <s v="pac"/>
    <x v="3"/>
    <s v="JFI DOURADO"/>
    <d v="2025-05-01T00:00:00"/>
    <x v="5"/>
    <m/>
    <x v="14"/>
    <m/>
    <m/>
  </r>
  <r>
    <s v="0363002"/>
    <s v="0363"/>
    <x v="178"/>
    <s v="002"/>
    <s v="Brasil \ SP \ Cabrália Paulista"/>
    <s v="Noroeste"/>
    <s v="CZ2"/>
    <n v="1"/>
    <s v="Implantação"/>
    <s v="104-Crescimento"/>
    <d v="2019-09-04T00:00:00"/>
    <n v="24.55"/>
    <s v="Parceria rural"/>
    <m/>
    <m/>
    <m/>
    <m/>
    <m/>
    <m/>
    <m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20.694025"/>
    <n v="23.161234"/>
    <n v="45.402071999999997"/>
    <n v="55.264954000000003"/>
    <s v="pac"/>
    <x v="2"/>
    <s v="GERAÇÃO"/>
    <d v="2025-05-01T00:00:00"/>
    <x v="5"/>
    <m/>
    <x v="4"/>
    <m/>
    <m/>
  </r>
  <r>
    <s v="0363003"/>
    <s v="0363"/>
    <x v="178"/>
    <s v="003"/>
    <s v="Brasil \ SP \ Cabrália Paulista"/>
    <s v="Noroeste"/>
    <s v="CZ2"/>
    <n v="1"/>
    <s v="Implantação"/>
    <s v="104-Crescimento"/>
    <d v="2019-09-04T00:00:00"/>
    <n v="16.12"/>
    <s v="Parceria rural"/>
    <m/>
    <m/>
    <m/>
    <m/>
    <m/>
    <m/>
    <m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20.694025"/>
    <n v="23.161234"/>
    <n v="45.402071999999997"/>
    <n v="55.264954000000003"/>
    <s v="pac"/>
    <x v="2"/>
    <s v="GERAÇÃO"/>
    <d v="2025-05-01T00:00:00"/>
    <x v="5"/>
    <m/>
    <x v="4"/>
    <m/>
    <m/>
  </r>
  <r>
    <s v="0366001"/>
    <s v="0366"/>
    <x v="179"/>
    <s v="001"/>
    <s v="Brasil \ SP \ Getulina"/>
    <s v="Noroeste"/>
    <s v="CZ3"/>
    <n v="1"/>
    <s v="Implantação"/>
    <s v="104-Crescimento"/>
    <d v="2019-10-25T00:00:00"/>
    <n v="5.71"/>
    <s v="Parceria rural"/>
    <m/>
    <m/>
    <m/>
    <m/>
    <m/>
    <m/>
    <m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2"/>
    <s v="0366"/>
    <x v="179"/>
    <s v="002"/>
    <s v="Brasil \ SP \ Getulina"/>
    <s v="Noroeste"/>
    <s v="CZ3"/>
    <n v="1"/>
    <s v="Implantação"/>
    <s v="104-Crescimento"/>
    <d v="2019-10-24T00:00:00"/>
    <n v="23.75"/>
    <s v="Parceria rural"/>
    <m/>
    <m/>
    <m/>
    <m/>
    <m/>
    <m/>
    <m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3"/>
    <s v="0366"/>
    <x v="179"/>
    <s v="003"/>
    <s v="Brasil \ SP \ Getulina"/>
    <s v="Noroeste"/>
    <s v="CZ3"/>
    <n v="1"/>
    <s v="Implantação"/>
    <s v="104-Crescimento"/>
    <d v="2019-10-18T00:00:00"/>
    <n v="13.49"/>
    <s v="Parceria rural"/>
    <m/>
    <m/>
    <m/>
    <m/>
    <m/>
    <m/>
    <m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4"/>
    <s v="0366"/>
    <x v="179"/>
    <s v="004"/>
    <s v="Brasil \ SP \ Getulina"/>
    <s v="Noroeste"/>
    <s v="CZ3"/>
    <n v="1"/>
    <s v="Implantação"/>
    <s v="104-Crescimento"/>
    <d v="2019-10-25T00:00:00"/>
    <n v="8.35"/>
    <s v="Parceria rural"/>
    <m/>
    <m/>
    <m/>
    <m/>
    <m/>
    <m/>
    <m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5"/>
    <s v="0366"/>
    <x v="179"/>
    <s v="005"/>
    <s v="Brasil \ SP \ Getulina"/>
    <s v="Noroeste"/>
    <s v="CZ3"/>
    <n v="1"/>
    <s v="Implantação"/>
    <s v="104-Crescimento"/>
    <d v="2019-10-23T00:00:00"/>
    <n v="26.15"/>
    <s v="Parceria rural"/>
    <m/>
    <m/>
    <m/>
    <m/>
    <m/>
    <m/>
    <m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6"/>
    <s v="0366"/>
    <x v="179"/>
    <s v="006"/>
    <s v="Brasil \ SP \ Getulina"/>
    <s v="Noroeste"/>
    <s v="CZ3"/>
    <n v="1"/>
    <s v="Implantação"/>
    <s v="104-Crescimento"/>
    <d v="2019-10-24T00:00:00"/>
    <n v="8.19"/>
    <s v="Parceria rural"/>
    <m/>
    <m/>
    <m/>
    <m/>
    <m/>
    <m/>
    <m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7"/>
    <s v="0366"/>
    <x v="179"/>
    <s v="007"/>
    <s v="Brasil \ SP \ Getulina"/>
    <s v="Noroeste"/>
    <s v="CZ3"/>
    <n v="1"/>
    <s v="Implantação"/>
    <s v="104-Crescimento"/>
    <d v="2019-10-21T00:00:00"/>
    <n v="5.46"/>
    <s v="Parceria rural"/>
    <m/>
    <m/>
    <m/>
    <m/>
    <m/>
    <m/>
    <m/>
    <m/>
    <m/>
    <d v="2025-08-01T00:00:00"/>
    <m/>
    <d v="2025-01-01T00:00:00"/>
    <m/>
    <d v="2025-01-06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6008"/>
    <s v="0366"/>
    <x v="179"/>
    <s v="008"/>
    <s v="Brasil \ SP \ Getulina"/>
    <s v="Noroeste"/>
    <s v="CZ3"/>
    <n v="1"/>
    <s v="Implantação"/>
    <s v="104-Crescimento"/>
    <d v="2019-10-21T00:00:00"/>
    <n v="16.329999999999998"/>
    <s v="Parceria rural"/>
    <m/>
    <m/>
    <m/>
    <m/>
    <m/>
    <m/>
    <m/>
    <m/>
    <m/>
    <d v="2025-08-01T00:00:00"/>
    <m/>
    <d v="2025-01-01T00:00:00"/>
    <m/>
    <d v="2025-01-06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s v="INOVESA"/>
    <d v="2025-06-01T00:00:00"/>
    <x v="7"/>
    <m/>
    <x v="11"/>
    <m/>
    <m/>
  </r>
  <r>
    <s v="0367001"/>
    <s v="0367"/>
    <x v="180"/>
    <s v="001"/>
    <s v="Brasil \ SP \ Getulina"/>
    <s v="Noroeste"/>
    <s v="CZ3"/>
    <n v="2"/>
    <s v="Reforma"/>
    <s v="102-Aguardando Plantio"/>
    <m/>
    <n v="23.92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03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04"/>
    <s v="0367"/>
    <x v="180"/>
    <s v="004"/>
    <s v="Brasil \ SP \ Getulina"/>
    <s v="Noroeste"/>
    <s v="CZ3"/>
    <n v="2"/>
    <s v="Reforma"/>
    <s v="102-Aguardando Plantio"/>
    <m/>
    <n v="6.4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0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05"/>
    <s v="0367"/>
    <x v="180"/>
    <s v="005"/>
    <s v="Brasil \ SP \ Getulina"/>
    <s v="Noroeste"/>
    <s v="CZ3"/>
    <n v="2"/>
    <s v="Reforma"/>
    <s v="102-Aguardando Plantio"/>
    <m/>
    <n v="13.2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0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06"/>
    <s v="0367"/>
    <x v="180"/>
    <s v="006"/>
    <s v="Brasil \ SP \ Getulina"/>
    <s v="Noroeste"/>
    <s v="CZ3"/>
    <n v="2"/>
    <s v="Reforma"/>
    <s v="102-Aguardando Plantio"/>
    <m/>
    <n v="12.56"/>
    <s v="Parceria rural"/>
    <s v="coppice"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07T00:00:00"/>
    <s v="Noroeste"/>
    <s v="coppice"/>
    <s v="GN"/>
    <s v="INOVESA"/>
    <s v="GERS"/>
    <s v="CARPELO"/>
    <n v="11.404407000000001"/>
    <n v="38.943998999999998"/>
    <n v="63.723855"/>
    <n v="79.680749000000006"/>
    <s v="cto baldeio"/>
    <x v="2"/>
    <m/>
    <m/>
    <x v="4"/>
    <m/>
    <x v="1"/>
    <m/>
    <m/>
  </r>
  <r>
    <s v="0367007"/>
    <s v="0367"/>
    <x v="180"/>
    <s v="007"/>
    <s v="Brasil \ SP \ Getulina"/>
    <s v="Noroeste"/>
    <s v="CZ3"/>
    <n v="2"/>
    <s v="Reforma"/>
    <s v="102-Aguardando Plantio"/>
    <m/>
    <n v="5.47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09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08"/>
    <s v="0367"/>
    <x v="180"/>
    <s v="008"/>
    <s v="Brasil \ SP \ Getulina"/>
    <s v="Noroeste"/>
    <s v="CZ3"/>
    <n v="2"/>
    <s v="Reforma"/>
    <s v="102-Aguardando Plantio"/>
    <m/>
    <n v="61.0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1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09"/>
    <s v="0367"/>
    <x v="180"/>
    <s v="009"/>
    <s v="Brasil \ SP \ Getulina"/>
    <s v="Noroeste"/>
    <s v="CZ3"/>
    <n v="2"/>
    <s v="Reforma"/>
    <s v="102-Aguardando Plantio"/>
    <m/>
    <n v="42.53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1T00:00:00"/>
    <d v="2024-11-16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10"/>
    <s v="0367"/>
    <x v="180"/>
    <s v="010"/>
    <s v="Brasil \ SP \ Getulina"/>
    <s v="Noroeste"/>
    <s v="CZ3"/>
    <n v="2"/>
    <s v="Reforma"/>
    <s v="102-Aguardando Plantio"/>
    <m/>
    <n v="17.54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3T00:00:00"/>
    <d v="2024-11-1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11"/>
    <s v="0367"/>
    <x v="180"/>
    <s v="011"/>
    <s v="Brasil \ SP \ Getulina"/>
    <s v="Noroeste"/>
    <s v="CZ3"/>
    <n v="2"/>
    <s v="Reforma"/>
    <s v="102-Aguardando Plantio"/>
    <m/>
    <n v="27.32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3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12"/>
    <s v="0367"/>
    <x v="180"/>
    <s v="012"/>
    <s v="Brasil \ SP \ Getulina"/>
    <s v="Noroeste"/>
    <s v="CZ3"/>
    <n v="2"/>
    <s v="Reforma"/>
    <s v="102-Aguardando Plantio"/>
    <m/>
    <n v="35.26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8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13"/>
    <s v="0367"/>
    <x v="180"/>
    <s v="013"/>
    <s v="Brasil \ SP \ Getulina"/>
    <s v="Noroeste"/>
    <s v="CZ3"/>
    <n v="2"/>
    <s v="Reforma"/>
    <s v="102-Aguardando Plantio"/>
    <m/>
    <n v="13.18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4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7014"/>
    <s v="0367"/>
    <x v="180"/>
    <s v="014"/>
    <s v="Brasil \ SP \ Getulina"/>
    <s v="Noroeste"/>
    <s v="CZ3"/>
    <n v="2"/>
    <s v="Reforma"/>
    <s v="102-Aguardando Plantio"/>
    <m/>
    <n v="16.35000000000000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06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s v="INOVESA"/>
    <d v="2025-03-01T00:00:00"/>
    <x v="3"/>
    <m/>
    <x v="11"/>
    <m/>
    <m/>
  </r>
  <r>
    <s v="0368306"/>
    <s v="0368"/>
    <x v="181"/>
    <s v="306"/>
    <s v="Brasil \ SP \ Garça"/>
    <s v="Noroeste"/>
    <s v="CZ1"/>
    <n v="1"/>
    <s v="Implantação"/>
    <s v="116-Aguardando Plantio - Manual"/>
    <m/>
    <n v="0.28999999999999998"/>
    <s v="Parceria rural (Turvinho)"/>
    <m/>
    <m/>
    <m/>
    <m/>
    <m/>
    <m/>
    <m/>
    <m/>
    <m/>
    <d v="2019-11-01T00:00:00"/>
    <m/>
    <m/>
    <m/>
    <m/>
    <s v="Noroeste"/>
    <s v="Noroeste"/>
    <s v="CARPELO"/>
    <s v="JFI DUARTINA"/>
    <s v="GERAÇÃO"/>
    <s v="GERS"/>
    <n v="31.892990999999999"/>
    <n v="44.341414999999998"/>
    <n v="45.622709"/>
    <n v="50.017975"/>
    <s v="Liberação de áreas"/>
    <x v="2"/>
    <s v="CARPELO"/>
    <d v="2025-07-01T00:00:00"/>
    <x v="6"/>
    <m/>
    <x v="10"/>
    <m/>
    <m/>
  </r>
  <r>
    <s v="0371012"/>
    <s v="0371"/>
    <x v="182"/>
    <s v="012"/>
    <s v="Brasil \ SP \ Getulina"/>
    <s v="Noroeste"/>
    <s v="CZ3"/>
    <n v="2"/>
    <s v="Reforma"/>
    <s v="102-Aguardando Plantio"/>
    <m/>
    <n v="47.6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2T00:00:00"/>
    <d v="2024-10-06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4"/>
    <s v="0371"/>
    <x v="182"/>
    <s v="014"/>
    <s v="Brasil \ SP \ Getulina"/>
    <s v="Noroeste"/>
    <s v="CZ3"/>
    <n v="2"/>
    <s v="Reforma"/>
    <s v="102-Aguardando Plantio"/>
    <m/>
    <n v="36.5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5"/>
    <s v="0371"/>
    <x v="182"/>
    <s v="015"/>
    <s v="Brasil \ SP \ Getulina"/>
    <s v="Noroeste"/>
    <s v="CZ3"/>
    <n v="2"/>
    <s v="Reforma"/>
    <s v="102-Aguardando Plantio"/>
    <m/>
    <n v="16.7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28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6"/>
    <s v="0371"/>
    <x v="182"/>
    <s v="016"/>
    <s v="Brasil \ SP \ Getulina"/>
    <s v="Noroeste"/>
    <s v="CZ3"/>
    <n v="2"/>
    <s v="Reforma"/>
    <s v="102-Aguardando Plantio"/>
    <m/>
    <n v="25.36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7"/>
    <s v="0371"/>
    <x v="182"/>
    <s v="017"/>
    <s v="Brasil \ SP \ Getulina"/>
    <s v="Noroeste"/>
    <s v="CZ3"/>
    <n v="2"/>
    <s v="Reforma"/>
    <s v="102-Aguardando Plantio"/>
    <m/>
    <n v="24.49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8"/>
    <s v="0371"/>
    <x v="182"/>
    <s v="018"/>
    <s v="Brasil \ SP \ Getulina"/>
    <s v="Noroeste"/>
    <s v="CZ3"/>
    <n v="2"/>
    <s v="Reforma"/>
    <s v="102-Aguardando Plantio"/>
    <m/>
    <n v="23.19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1T00:00:00"/>
    <d v="2024-10-14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19"/>
    <s v="0371"/>
    <x v="182"/>
    <s v="019"/>
    <s v="Brasil \ SP \ Getulina"/>
    <s v="Noroeste"/>
    <s v="CZ3"/>
    <n v="2"/>
    <s v="Reforma"/>
    <s v="102-Aguardando Plantio"/>
    <m/>
    <n v="9.880000000000000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2T00:00:00"/>
    <d v="2024-10-15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20"/>
    <s v="0371"/>
    <x v="182"/>
    <s v="020"/>
    <s v="Brasil \ SP \ Getulina"/>
    <s v="Noroeste"/>
    <s v="CZ3"/>
    <n v="2"/>
    <s v="Reforma"/>
    <s v="102-Aguardando Plantio"/>
    <m/>
    <n v="49.32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2T00:00:00"/>
    <d v="2024-10-15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22"/>
    <s v="0371"/>
    <x v="182"/>
    <s v="022"/>
    <s v="Brasil \ SP \ Getulina"/>
    <s v="Noroeste"/>
    <s v="CZ3"/>
    <n v="2"/>
    <s v="Reforma"/>
    <s v="102-Aguardando Plantio"/>
    <m/>
    <n v="12.12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3T00:00:00"/>
    <d v="2024-10-19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1023"/>
    <s v="0371"/>
    <x v="182"/>
    <s v="023"/>
    <s v="Brasil \ SP \ Getulina"/>
    <s v="Noroeste"/>
    <s v="CZ3"/>
    <n v="2"/>
    <s v="Reforma"/>
    <s v="102-Aguardando Plantio"/>
    <m/>
    <n v="26.6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1T00:00:00"/>
    <d v="2024-10-14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s v="INOVESA"/>
    <d v="2025-02-01T00:00:00"/>
    <x v="1"/>
    <m/>
    <x v="11"/>
    <m/>
    <m/>
  </r>
  <r>
    <s v="0372001"/>
    <s v="0372"/>
    <x v="183"/>
    <s v="001"/>
    <s v="Brasil \ SP \ Getulina"/>
    <s v="Noroeste"/>
    <s v="CZ3"/>
    <n v="1"/>
    <s v="Implantação"/>
    <s v="104-Crescimento"/>
    <d v="2019-09-25T00:00:00"/>
    <n v="19.12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2"/>
    <s v="0372"/>
    <x v="183"/>
    <s v="002"/>
    <s v="Brasil \ SP \ Getulina"/>
    <s v="Noroeste"/>
    <s v="CZ3"/>
    <n v="1"/>
    <s v="Implantação"/>
    <s v="104-Crescimento"/>
    <d v="2019-09-30T00:00:00"/>
    <n v="16.32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3"/>
    <s v="0372"/>
    <x v="183"/>
    <s v="003"/>
    <s v="Brasil \ SP \ Getulina"/>
    <s v="Noroeste"/>
    <s v="CZ3"/>
    <n v="1"/>
    <s v="Implantação"/>
    <s v="104-Crescimento"/>
    <d v="2019-10-03T00:00:00"/>
    <n v="15.01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4"/>
    <s v="0372"/>
    <x v="183"/>
    <s v="004"/>
    <s v="Brasil \ SP \ Getulina"/>
    <s v="Noroeste"/>
    <s v="CZ3"/>
    <n v="1"/>
    <s v="Implantação"/>
    <s v="104-Crescimento"/>
    <d v="2019-10-02T00:00:00"/>
    <n v="27.55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5"/>
    <s v="0372"/>
    <x v="183"/>
    <s v="005"/>
    <s v="Brasil \ SP \ Getulina"/>
    <s v="Noroeste"/>
    <s v="CZ3"/>
    <n v="1"/>
    <s v="Implantação"/>
    <s v="104-Crescimento"/>
    <d v="2019-09-28T00:00:00"/>
    <n v="33.19"/>
    <s v="Parceria rural"/>
    <m/>
    <m/>
    <m/>
    <m/>
    <m/>
    <m/>
    <m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6"/>
    <s v="0372"/>
    <x v="183"/>
    <s v="006"/>
    <s v="Brasil \ SP \ Getulina"/>
    <s v="Noroeste"/>
    <s v="CZ3"/>
    <n v="1"/>
    <s v="Implantação"/>
    <s v="104-Crescimento"/>
    <d v="2019-09-25T00:00:00"/>
    <n v="50.16"/>
    <s v="Parceria rural"/>
    <m/>
    <m/>
    <m/>
    <m/>
    <m/>
    <m/>
    <m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7"/>
    <s v="0372"/>
    <x v="183"/>
    <s v="007"/>
    <s v="Brasil \ SP \ Getulina"/>
    <s v="Noroeste"/>
    <s v="CZ3"/>
    <n v="1"/>
    <s v="Implantação"/>
    <s v="104-Crescimento"/>
    <d v="2019-09-28T00:00:00"/>
    <n v="38"/>
    <s v="Parceria rural"/>
    <m/>
    <m/>
    <m/>
    <m/>
    <m/>
    <m/>
    <m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8"/>
    <s v="0372"/>
    <x v="183"/>
    <s v="008"/>
    <s v="Brasil \ SP \ Getulina"/>
    <s v="Noroeste"/>
    <s v="CZ3"/>
    <n v="1"/>
    <s v="Implantação"/>
    <s v="104-Crescimento"/>
    <d v="2019-10-01T00:00:00"/>
    <n v="9.81"/>
    <s v="Parceria rural"/>
    <m/>
    <m/>
    <m/>
    <m/>
    <m/>
    <m/>
    <m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09"/>
    <s v="0372"/>
    <x v="183"/>
    <s v="009"/>
    <s v="Brasil \ SP \ Getulina"/>
    <s v="Noroeste"/>
    <s v="CZ3"/>
    <n v="1"/>
    <s v="Implantação"/>
    <s v="104-Crescimento"/>
    <d v="2019-10-22T00:00:00"/>
    <n v="24.09"/>
    <s v="Parceria rural"/>
    <m/>
    <m/>
    <m/>
    <m/>
    <m/>
    <m/>
    <m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0"/>
    <s v="0372"/>
    <x v="183"/>
    <s v="010"/>
    <s v="Brasil \ SP \ Getulina"/>
    <s v="Noroeste"/>
    <s v="CZ3"/>
    <n v="1"/>
    <s v="Implantação"/>
    <s v="104-Crescimento"/>
    <d v="2019-09-30T00:00:00"/>
    <n v="33"/>
    <s v="Parceria rural"/>
    <m/>
    <m/>
    <m/>
    <m/>
    <m/>
    <m/>
    <m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1"/>
    <s v="0372"/>
    <x v="183"/>
    <s v="011"/>
    <s v="Brasil \ SP \ Getulina"/>
    <s v="Noroeste"/>
    <s v="CZ3"/>
    <n v="1"/>
    <s v="Implantação"/>
    <s v="104-Crescimento"/>
    <d v="2019-10-03T00:00:00"/>
    <n v="9.86"/>
    <s v="Parceria rural"/>
    <m/>
    <m/>
    <m/>
    <m/>
    <m/>
    <m/>
    <m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2"/>
    <s v="0372"/>
    <x v="183"/>
    <s v="012"/>
    <s v="Brasil \ SP \ Getulina"/>
    <s v="Noroeste"/>
    <s v="CZ3"/>
    <n v="1"/>
    <s v="Implantação"/>
    <s v="104-Crescimento"/>
    <d v="2019-09-23T00:00:00"/>
    <n v="19.93"/>
    <s v="Parceria rural"/>
    <m/>
    <m/>
    <m/>
    <m/>
    <m/>
    <m/>
    <m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3"/>
    <s v="0372"/>
    <x v="183"/>
    <s v="013"/>
    <s v="Brasil \ SP \ Getulina"/>
    <s v="Noroeste"/>
    <s v="CZ3"/>
    <n v="1"/>
    <s v="Implantação"/>
    <s v="104-Crescimento"/>
    <d v="2019-09-26T00:00:00"/>
    <n v="10.25"/>
    <s v="Parceria rural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4"/>
    <s v="0372"/>
    <x v="183"/>
    <s v="014"/>
    <s v="Brasil \ SP \ Getulina"/>
    <s v="Noroeste"/>
    <s v="CZ3"/>
    <n v="1"/>
    <s v="Implantação"/>
    <s v="104-Crescimento"/>
    <d v="2019-09-27T00:00:00"/>
    <n v="17.86"/>
    <s v="Parceria rural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Sem informação"/>
    <d v="2025-11-01T00:00:00"/>
    <x v="0"/>
    <m/>
    <x v="13"/>
    <m/>
    <m/>
  </r>
  <r>
    <s v="0372015"/>
    <s v="0372"/>
    <x v="183"/>
    <s v="015"/>
    <s v="Brasil \ SP \ Getulina"/>
    <s v="Noroeste"/>
    <s v="CZ3"/>
    <n v="1"/>
    <s v="Implantação"/>
    <s v="104-Crescimento"/>
    <d v="2021-10-19T00:00:00"/>
    <n v="19.75"/>
    <s v="Parceria rural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s v="CARPELO"/>
    <d v="2025-11-01T00:00:00"/>
    <x v="0"/>
    <m/>
    <x v="10"/>
    <m/>
    <m/>
  </r>
  <r>
    <s v="0372019"/>
    <s v="0372"/>
    <x v="183"/>
    <s v="019"/>
    <s v="Brasil \ SP \ Getulina"/>
    <s v="Noroeste"/>
    <s v="CZ3"/>
    <n v="1"/>
    <s v="Implantação"/>
    <s v="102-Aguardando Plantio"/>
    <m/>
    <n v="1.37"/>
    <s v="Parceria rural"/>
    <m/>
    <m/>
    <m/>
    <m/>
    <m/>
    <m/>
    <m/>
    <m/>
    <m/>
    <m/>
    <m/>
    <m/>
    <m/>
    <m/>
    <s v="Noroeste"/>
    <s v="Noroeste"/>
    <s v="GN"/>
    <s v="INOVESA"/>
    <s v="GERS"/>
    <s v="CARPELO"/>
    <n v="13.168592"/>
    <n v="40.700890000000001"/>
    <n v="65.488039999999998"/>
    <n v="81.444935000000001"/>
    <m/>
    <x v="2"/>
    <s v="Sem informação"/>
    <d v="2025-11-01T00:00:00"/>
    <x v="0"/>
    <m/>
    <x v="13"/>
    <m/>
    <m/>
  </r>
  <r>
    <s v="0374002"/>
    <s v="0374"/>
    <x v="184"/>
    <s v="002"/>
    <s v="Brasil \ SP \ Getulina"/>
    <s v="Noroeste"/>
    <s v="CZ3"/>
    <n v="2"/>
    <s v="Reforma"/>
    <s v="102-Aguardando Plantio"/>
    <m/>
    <n v="15.6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7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03"/>
    <s v="0374"/>
    <x v="184"/>
    <s v="003"/>
    <s v="Brasil \ SP \ Getulina"/>
    <s v="Noroeste"/>
    <s v="CZ3"/>
    <n v="2"/>
    <s v="Reforma"/>
    <s v="102-Aguardando Plantio"/>
    <m/>
    <n v="42.22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7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04"/>
    <s v="0374"/>
    <x v="184"/>
    <s v="004"/>
    <s v="Brasil \ SP \ Getulina"/>
    <s v="Noroeste"/>
    <s v="CZ3"/>
    <n v="2"/>
    <s v="Reforma"/>
    <s v="102-Aguardando Plantio"/>
    <m/>
    <n v="17.98999999999999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6T00:00:00"/>
    <d v="2024-10-2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05"/>
    <s v="0374"/>
    <x v="184"/>
    <s v="005"/>
    <s v="Brasil \ SP \ Getulina"/>
    <s v="Noroeste"/>
    <s v="CZ3"/>
    <n v="2"/>
    <s v="Reforma"/>
    <s v="102-Aguardando Plantio"/>
    <m/>
    <n v="25.73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6T00:00:00"/>
    <d v="2024-10-2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12"/>
    <s v="0374"/>
    <x v="184"/>
    <s v="012"/>
    <s v="Brasil \ SP \ Getulina"/>
    <s v="Noroeste"/>
    <s v="CZ3"/>
    <n v="2"/>
    <s v="Reforma"/>
    <s v="102-Aguardando Plantio"/>
    <m/>
    <n v="25.0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2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13"/>
    <s v="0374"/>
    <x v="184"/>
    <s v="013"/>
    <s v="Brasil \ SP \ Getulina"/>
    <s v="Noroeste"/>
    <s v="CZ3"/>
    <n v="2"/>
    <s v="Reforma"/>
    <s v="102-Aguardando Plantio"/>
    <m/>
    <n v="18.60000000000000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9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2-01T00:00:00"/>
    <x v="1"/>
    <m/>
    <x v="11"/>
    <m/>
    <m/>
  </r>
  <r>
    <s v="0374022"/>
    <s v="0374"/>
    <x v="184"/>
    <s v="022"/>
    <s v="Brasil \ SP \ Getulina"/>
    <s v="Noroeste"/>
    <s v="CZ3"/>
    <n v="1"/>
    <s v="Implantação"/>
    <s v="102-Aguardando Plantio"/>
    <m/>
    <n v="23.72"/>
    <s v="Parceria rural"/>
    <m/>
    <m/>
    <m/>
    <m/>
    <s v="Não Obrigatório"/>
    <s v="Não Obrigatório"/>
    <s v="Não Obrigatório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s v="INOVESA"/>
    <d v="2025-02-01T00:00:00"/>
    <x v="1"/>
    <m/>
    <x v="11"/>
    <m/>
    <m/>
  </r>
  <r>
    <s v="0374001"/>
    <s v="0374"/>
    <x v="184"/>
    <s v="001"/>
    <s v="Brasil \ SP \ Getulina"/>
    <s v="Noroeste"/>
    <s v="CZ3"/>
    <n v="2"/>
    <s v="Reforma"/>
    <s v="102-Aguardando Plantio"/>
    <m/>
    <n v="7.09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9T00:00:00"/>
    <d v="2024-10-25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07"/>
    <s v="0374"/>
    <x v="184"/>
    <s v="007"/>
    <s v="Brasil \ SP \ Getulina"/>
    <s v="Noroeste"/>
    <s v="CZ3"/>
    <n v="2"/>
    <s v="Reforma"/>
    <s v="102-Aguardando Plantio"/>
    <m/>
    <n v="27.93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9T00:00:00"/>
    <d v="2024-10-2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09"/>
    <s v="0374"/>
    <x v="184"/>
    <s v="009"/>
    <s v="Brasil \ SP \ Getulina"/>
    <s v="Noroeste"/>
    <s v="CZ3"/>
    <n v="2"/>
    <s v="Reforma"/>
    <s v="102-Aguardando Plantio"/>
    <m/>
    <n v="17.09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9T00:00:00"/>
    <d v="2024-10-22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10"/>
    <s v="0374"/>
    <x v="184"/>
    <s v="010"/>
    <s v="Brasil \ SP \ Getulina"/>
    <s v="Noroeste"/>
    <s v="CZ3"/>
    <n v="2"/>
    <s v="Reforma"/>
    <s v="102-Aguardando Plantio"/>
    <m/>
    <n v="26.3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8T00:00:00"/>
    <d v="2024-10-2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14"/>
    <s v="0374"/>
    <x v="184"/>
    <s v="014"/>
    <s v="Brasil \ SP \ Getulina"/>
    <s v="Noroeste"/>
    <s v="CZ3"/>
    <n v="2"/>
    <s v="Reforma"/>
    <s v="102-Aguardando Plantio"/>
    <m/>
    <n v="2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1T00:00:00"/>
    <d v="2024-10-30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16"/>
    <s v="0374"/>
    <x v="184"/>
    <s v="016"/>
    <s v="Brasil \ SP \ Getulina"/>
    <s v="Noroeste"/>
    <s v="CZ3"/>
    <n v="2"/>
    <s v="Reforma"/>
    <s v="102-Aguardando Plantio"/>
    <m/>
    <n v="24.43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0T00:00:00"/>
    <d v="2024-10-30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17"/>
    <s v="0374"/>
    <x v="184"/>
    <s v="017"/>
    <s v="Brasil \ SP \ Getulina"/>
    <s v="Noroeste"/>
    <s v="CZ3"/>
    <n v="2"/>
    <s v="Reforma"/>
    <s v="102-Aguardando Plantio"/>
    <m/>
    <n v="16.98999999999999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09T00:00:00"/>
    <d v="2024-11-0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18"/>
    <s v="0374"/>
    <x v="184"/>
    <s v="018"/>
    <s v="Brasil \ SP \ Getulina"/>
    <s v="Noroeste"/>
    <s v="CZ3"/>
    <n v="2"/>
    <s v="Reforma"/>
    <s v="102-Aguardando Plantio"/>
    <m/>
    <n v="16.88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09T00:00:00"/>
    <d v="2024-11-0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20"/>
    <s v="0374"/>
    <x v="184"/>
    <s v="020"/>
    <s v="Brasil \ SP \ Getulina"/>
    <s v="Noroeste"/>
    <s v="CZ3"/>
    <n v="2"/>
    <s v="Reforma"/>
    <s v="102-Aguardando Plantio"/>
    <m/>
    <n v="5.0199999999999996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10T00:00:00"/>
    <d v="2024-11-0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s v="INOVESA"/>
    <d v="2025-03-01T00:00:00"/>
    <x v="3"/>
    <m/>
    <x v="11"/>
    <m/>
    <m/>
  </r>
  <r>
    <s v="0374023"/>
    <s v="0374"/>
    <x v="184"/>
    <s v="023"/>
    <s v="Brasil \ SP \ Getulina"/>
    <s v="Noroeste"/>
    <s v="CZ3"/>
    <n v="1"/>
    <s v="Implantação"/>
    <s v="102-Aguardando Plantio"/>
    <m/>
    <n v="1.1399999999999999"/>
    <s v="Parceria rural"/>
    <m/>
    <m/>
    <m/>
    <m/>
    <s v="Não Obrigatório"/>
    <s v="Não Obrigatório"/>
    <s v="Não Obrigatório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s v="INOVESA"/>
    <d v="2025-03-01T00:00:00"/>
    <x v="3"/>
    <m/>
    <x v="11"/>
    <m/>
    <m/>
  </r>
  <r>
    <s v="0374024"/>
    <s v="0374"/>
    <x v="184"/>
    <s v="024"/>
    <s v="Brasil \ SP \ Getulina"/>
    <s v="Noroeste"/>
    <s v="CZ3"/>
    <n v="1"/>
    <s v="Implantação"/>
    <s v="102-Aguardando Plantio"/>
    <m/>
    <n v="0.85"/>
    <s v="Parceria rural"/>
    <m/>
    <m/>
    <m/>
    <m/>
    <s v="Não Obrigatório"/>
    <s v="Não Obrigatório"/>
    <s v="Não Obrigatório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s v="INOVESA"/>
    <d v="2025-03-01T00:00:00"/>
    <x v="3"/>
    <m/>
    <x v="11"/>
    <m/>
    <m/>
  </r>
  <r>
    <s v="0375001"/>
    <s v="0375"/>
    <x v="185"/>
    <s v="001"/>
    <s v="Brasil \ SP \ Pirajuí"/>
    <s v="Norte"/>
    <s v="CZ3"/>
    <n v="2"/>
    <s v="Reforma"/>
    <s v="102-Aguardando Plantio"/>
    <m/>
    <n v="19.13"/>
    <s v="Parceria rural (Turvinho)"/>
    <m/>
    <m/>
    <m/>
    <m/>
    <s v="Não Obrigatório"/>
    <s v="Não Obrigatório"/>
    <s v="Obrigatório"/>
    <m/>
    <m/>
    <d v="2024-08-05T00:00:00"/>
    <m/>
    <d v="2024-08-01T00:00:00"/>
    <d v="2024-08-05T00:00:00"/>
    <d v="2024-08-0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4-01T00:00:00"/>
    <x v="2"/>
    <m/>
    <x v="8"/>
    <m/>
    <m/>
  </r>
  <r>
    <s v="0375002"/>
    <s v="0375"/>
    <x v="185"/>
    <s v="002"/>
    <s v="Brasil \ SP \ Pirajuí"/>
    <s v="Norte"/>
    <s v="CZ3"/>
    <n v="2"/>
    <s v="Reforma"/>
    <s v="102-Aguardando Plantio"/>
    <m/>
    <n v="25.79"/>
    <s v="Parceria rural (Turvinho)"/>
    <m/>
    <m/>
    <m/>
    <m/>
    <s v="Não Obrigatório"/>
    <s v="Não Obrigatório"/>
    <s v="Obrigatório"/>
    <m/>
    <m/>
    <d v="2024-08-05T00:00:00"/>
    <m/>
    <d v="2024-08-01T00:00:00"/>
    <d v="2024-08-05T00:00:00"/>
    <d v="2024-08-04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4-01T00:00:00"/>
    <x v="2"/>
    <m/>
    <x v="8"/>
    <m/>
    <m/>
  </r>
  <r>
    <s v="0375003"/>
    <s v="0375"/>
    <x v="185"/>
    <s v="003"/>
    <s v="Brasil \ SP \ Pirajuí"/>
    <s v="Norte"/>
    <s v="CZ3"/>
    <n v="2"/>
    <s v="Reforma"/>
    <s v="102-Aguardando Plantio"/>
    <m/>
    <n v="6.32"/>
    <s v="Parceria rural (Turvinho)"/>
    <m/>
    <m/>
    <m/>
    <m/>
    <s v="Não Obrigatório"/>
    <s v="Não Obrigatório"/>
    <s v="Não Obrigatório"/>
    <m/>
    <m/>
    <d v="2024-08-04T00:00:00"/>
    <m/>
    <d v="2024-08-01T00:00:00"/>
    <d v="2024-08-04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4-01T00:00:00"/>
    <x v="2"/>
    <m/>
    <x v="8"/>
    <m/>
    <m/>
  </r>
  <r>
    <s v="0375004"/>
    <s v="0375"/>
    <x v="185"/>
    <s v="004"/>
    <s v="Brasil \ SP \ Pirajuí"/>
    <s v="Norte"/>
    <s v="CZ3"/>
    <n v="2"/>
    <s v="Reforma"/>
    <s v="102-Aguardando Plantio"/>
    <m/>
    <n v="41.66"/>
    <s v="Parceria rural (Turvinho)"/>
    <m/>
    <m/>
    <m/>
    <m/>
    <s v="Não Obrigatório"/>
    <s v="Não Obrigatório"/>
    <s v="Obrigatório"/>
    <m/>
    <m/>
    <d v="2024-08-05T00:00:00"/>
    <m/>
    <d v="2024-08-01T00:00:00"/>
    <d v="2024-08-05T00:00:00"/>
    <d v="2024-08-0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06"/>
    <s v="0375"/>
    <x v="185"/>
    <s v="006"/>
    <s v="Brasil \ SP \ Pirajuí"/>
    <s v="Norte"/>
    <s v="CZ3"/>
    <n v="2"/>
    <s v="Reforma"/>
    <s v="102-Aguardando Plantio"/>
    <m/>
    <n v="19.190000000000001"/>
    <s v="Parceria rural (Turvinho)"/>
    <m/>
    <m/>
    <m/>
    <m/>
    <s v="Não Obrigatório"/>
    <s v="Não Obrigatório"/>
    <s v="Obrigatório"/>
    <m/>
    <m/>
    <d v="2024-08-05T00:00:00"/>
    <m/>
    <d v="2024-08-01T00:00:00"/>
    <d v="2024-08-05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4-01T00:00:00"/>
    <x v="2"/>
    <m/>
    <x v="8"/>
    <m/>
    <m/>
  </r>
  <r>
    <s v="0375008"/>
    <s v="0375"/>
    <x v="185"/>
    <s v="008"/>
    <s v="Brasil \ SP \ Pirajuí"/>
    <s v="Norte"/>
    <s v="CZ3"/>
    <n v="2"/>
    <s v="Reforma"/>
    <s v="102-Aguardando Plantio"/>
    <m/>
    <n v="9"/>
    <s v="Parceria rural (Turvinho)"/>
    <m/>
    <m/>
    <m/>
    <m/>
    <s v="Não Obrigatório"/>
    <s v="Não Obrigatório"/>
    <s v="Obrigatório"/>
    <m/>
    <m/>
    <d v="2024-08-03T00:00:00"/>
    <m/>
    <d v="2024-08-01T00:00:00"/>
    <d v="2024-08-03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09"/>
    <s v="0375"/>
    <x v="185"/>
    <s v="009"/>
    <s v="Brasil \ SP \ Pirajuí"/>
    <s v="Norte"/>
    <s v="CZ3"/>
    <n v="2"/>
    <s v="Reforma"/>
    <s v="102-Aguardando Plantio"/>
    <m/>
    <n v="18.96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0"/>
    <s v="0375"/>
    <x v="185"/>
    <s v="010"/>
    <s v="Brasil \ SP \ Pirajuí"/>
    <s v="Norte"/>
    <s v="CZ3"/>
    <n v="2"/>
    <s v="Reforma"/>
    <s v="102-Aguardando Plantio"/>
    <m/>
    <n v="7.64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2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1"/>
    <s v="0375"/>
    <x v="185"/>
    <s v="011"/>
    <s v="Brasil \ SP \ Pirajuí"/>
    <s v="Norte"/>
    <s v="CZ3"/>
    <n v="2"/>
    <s v="Reforma"/>
    <s v="102-Aguardando Plantio"/>
    <m/>
    <n v="7.65"/>
    <s v="Parceria rural (Turvinho)"/>
    <m/>
    <m/>
    <m/>
    <m/>
    <s v="Não Obrigatório"/>
    <s v="Não Obrigatório"/>
    <s v="Obrigatório"/>
    <m/>
    <m/>
    <d v="2024-08-08T00:00:00"/>
    <m/>
    <d v="2024-07-01T00:00:00"/>
    <d v="2024-08-08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2"/>
    <s v="0375"/>
    <x v="185"/>
    <s v="012"/>
    <s v="Brasil \ SP \ Pirajuí"/>
    <s v="Norte"/>
    <s v="CZ3"/>
    <n v="2"/>
    <s v="Reforma"/>
    <s v="102-Aguardando Plantio"/>
    <m/>
    <n v="19.8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3"/>
    <s v="0375"/>
    <x v="185"/>
    <s v="013"/>
    <s v="Brasil \ SP \ Pirajuí"/>
    <s v="Norte"/>
    <s v="CZ3"/>
    <n v="2"/>
    <s v="Reforma"/>
    <s v="102-Aguardando Plantio"/>
    <m/>
    <n v="13.16"/>
    <s v="Parceria rural (Turvinho)"/>
    <m/>
    <m/>
    <m/>
    <m/>
    <s v="Não Obrigatório"/>
    <s v="Não Obrigatório"/>
    <s v="Obrigatório"/>
    <m/>
    <m/>
    <d v="2024-08-01T00:00:00"/>
    <m/>
    <d v="2024-07-01T00:00:00"/>
    <d v="2024-08-01T00:00:00"/>
    <d v="2024-07-2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4"/>
    <s v="0375"/>
    <x v="185"/>
    <s v="014"/>
    <s v="Brasil \ SP \ Pirajuí"/>
    <s v="Norte"/>
    <s v="CZ3"/>
    <n v="2"/>
    <s v="Reforma"/>
    <s v="102-Aguardando Plantio"/>
    <m/>
    <n v="41.62"/>
    <s v="Parceria rural (Turvinho)"/>
    <m/>
    <m/>
    <m/>
    <m/>
    <s v="Não Obrigatório"/>
    <s v="Não Obrigatório"/>
    <s v="Obrigatório"/>
    <m/>
    <m/>
    <d v="2024-08-02T00:00:00"/>
    <m/>
    <d v="2024-07-01T00:00:00"/>
    <d v="2024-08-02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5"/>
    <s v="0375"/>
    <x v="185"/>
    <s v="015"/>
    <s v="Brasil \ SP \ Pirajuí"/>
    <s v="Norte"/>
    <s v="CZ3"/>
    <n v="2"/>
    <s v="Reforma"/>
    <s v="102-Aguardando Plantio"/>
    <m/>
    <n v="12.53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6"/>
    <s v="0375"/>
    <x v="185"/>
    <s v="016"/>
    <s v="Brasil \ SP \ Pirajuí"/>
    <s v="Norte"/>
    <s v="CZ3"/>
    <n v="2"/>
    <s v="Reforma"/>
    <s v="102-Aguardando Plantio"/>
    <m/>
    <n v="22.92"/>
    <s v="Parceria rural (Turvinho)"/>
    <m/>
    <m/>
    <m/>
    <m/>
    <s v="Não Obrigatório"/>
    <s v="Não Obrigatório"/>
    <s v="Obrigatório"/>
    <m/>
    <m/>
    <d v="2024-08-01T00:00:00"/>
    <m/>
    <d v="2024-07-01T00:00:00"/>
    <d v="2024-08-01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8"/>
    <s v="0375"/>
    <x v="185"/>
    <s v="018"/>
    <s v="Brasil \ SP \ Pirajuí"/>
    <s v="Norte"/>
    <s v="CZ3"/>
    <n v="2"/>
    <s v="Reforma"/>
    <s v="102-Aguardando Plantio"/>
    <m/>
    <n v="15.53"/>
    <s v="Parceria rural (Turvinho)"/>
    <m/>
    <m/>
    <m/>
    <m/>
    <s v="Não Obrigatório"/>
    <s v="Não Obrigatório"/>
    <s v="Obrigatório"/>
    <m/>
    <m/>
    <d v="2024-07-29T00:00:00"/>
    <m/>
    <d v="2024-07-01T00:00:00"/>
    <d v="2024-07-29T00:00:00"/>
    <d v="2024-07-10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19"/>
    <s v="0375"/>
    <x v="185"/>
    <s v="019"/>
    <s v="Brasil \ SP \ Pirajuí"/>
    <s v="Norte"/>
    <s v="CZ3"/>
    <n v="2"/>
    <s v="Reforma"/>
    <s v="102-Aguardando Plantio"/>
    <m/>
    <n v="6.48"/>
    <s v="Parceria rural (Turvinho)"/>
    <m/>
    <m/>
    <m/>
    <m/>
    <s v="Não Obrigatório"/>
    <s v="Não Obrigatório"/>
    <s v="Obrigatório"/>
    <m/>
    <m/>
    <d v="2024-07-29T00:00:00"/>
    <m/>
    <d v="2024-07-01T00:00:00"/>
    <d v="2024-07-29T00:00:00"/>
    <d v="2024-07-08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20"/>
    <s v="0375"/>
    <x v="185"/>
    <s v="020"/>
    <s v="Brasil \ SP \ Pirajuí"/>
    <s v="Norte"/>
    <s v="CZ3"/>
    <n v="2"/>
    <s v="Reforma"/>
    <s v="102-Aguardando Plantio"/>
    <m/>
    <n v="21.23"/>
    <s v="Parceria rural (Turvinho)"/>
    <m/>
    <m/>
    <m/>
    <m/>
    <s v="Não Obrigatório"/>
    <s v="Não Obrigatório"/>
    <s v="Obrigatório"/>
    <m/>
    <m/>
    <d v="2024-07-30T00:00:00"/>
    <m/>
    <d v="2024-07-01T00:00:00"/>
    <d v="2024-07-30T00:00:00"/>
    <d v="2024-07-22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21"/>
    <s v="0375"/>
    <x v="185"/>
    <s v="021"/>
    <s v="Brasil \ SP \ Presidente Alves"/>
    <s v="Norte"/>
    <s v="CZ3"/>
    <n v="2"/>
    <s v="Reforma"/>
    <s v="102-Aguardando Plantio"/>
    <m/>
    <n v="32.840000000000003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21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23"/>
    <s v="0375"/>
    <x v="185"/>
    <s v="023"/>
    <s v="Brasil \ SP \ Presidente Alves"/>
    <s v="Norte"/>
    <s v="CZ3"/>
    <n v="2"/>
    <s v="Reforma"/>
    <s v="102-Aguardando Plantio"/>
    <m/>
    <n v="23.27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24"/>
    <s v="0375"/>
    <x v="185"/>
    <s v="024"/>
    <s v="Brasil \ SP \ Presidente Alves"/>
    <s v="Norte"/>
    <s v="CZ3"/>
    <n v="2"/>
    <s v="Reforma"/>
    <s v="102-Aguardando Plantio"/>
    <m/>
    <n v="7.71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25"/>
    <s v="0375"/>
    <x v="185"/>
    <s v="025"/>
    <s v="Brasil \ SP \ Presidente Alves"/>
    <s v="Norte"/>
    <s v="CZ3"/>
    <n v="2"/>
    <s v="Reforma"/>
    <s v="102-Aguardando Plantio"/>
    <m/>
    <n v="10.7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26"/>
    <s v="0375"/>
    <x v="185"/>
    <s v="026"/>
    <s v="Brasil \ SP \ Pirajuí"/>
    <s v="Norte"/>
    <s v="CZ3"/>
    <n v="2"/>
    <s v="Reforma"/>
    <s v="102-Aguardando Plantio"/>
    <m/>
    <n v="49.9"/>
    <s v="Parceria rural (Turvinho)"/>
    <m/>
    <m/>
    <m/>
    <m/>
    <s v="Não Obrigatório"/>
    <s v="Não Obrigatório"/>
    <s v="Obrigatório"/>
    <m/>
    <m/>
    <d v="2024-08-02T00:00:00"/>
    <m/>
    <d v="2024-07-01T00:00:00"/>
    <d v="2024-08-02T00:00:00"/>
    <d v="2024-07-15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27"/>
    <s v="0375"/>
    <x v="185"/>
    <s v="027"/>
    <s v="Brasil \ SP \ Pirajuí"/>
    <s v="Norte"/>
    <s v="CZ3"/>
    <n v="2"/>
    <s v="Reforma"/>
    <s v="102-Aguardando Plantio"/>
    <m/>
    <n v="16.37"/>
    <s v="Parceria rural (Turvinho)"/>
    <m/>
    <m/>
    <m/>
    <m/>
    <s v="Não Obrigatório"/>
    <s v="Não Obrigatório"/>
    <s v="Obrigatório"/>
    <m/>
    <m/>
    <d v="2024-07-30T00:00:00"/>
    <m/>
    <d v="2024-07-01T00:00:00"/>
    <d v="2024-07-30T00:00:00"/>
    <d v="2024-07-10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29"/>
    <s v="0375"/>
    <x v="185"/>
    <s v="029"/>
    <s v="Brasil \ SP \ Pirajuí"/>
    <s v="Norte"/>
    <s v="CZ3"/>
    <n v="2"/>
    <s v="Reforma"/>
    <s v="102-Aguardando Plantio"/>
    <m/>
    <n v="23.58"/>
    <s v="Parceria rural (Turvinho)"/>
    <m/>
    <m/>
    <m/>
    <m/>
    <s v="Não Obrigatório"/>
    <s v="Não Obrigatório"/>
    <s v="Obrigatório"/>
    <m/>
    <m/>
    <d v="2024-07-30T00:00:00"/>
    <m/>
    <d v="2024-07-01T00:00:00"/>
    <d v="2024-07-30T00:00:00"/>
    <d v="2024-07-11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0"/>
    <s v="0375"/>
    <x v="185"/>
    <s v="030"/>
    <s v="Brasil \ SP \ Pirajuí"/>
    <s v="Norte"/>
    <s v="CZ3"/>
    <n v="2"/>
    <s v="Reforma"/>
    <s v="102-Aguardando Plantio"/>
    <m/>
    <n v="17.75"/>
    <s v="Parceria rural (Turvinho)"/>
    <m/>
    <m/>
    <m/>
    <m/>
    <s v="Não Obrigatório"/>
    <s v="Não Obrigatório"/>
    <s v="Obrigatório"/>
    <m/>
    <m/>
    <d v="2024-08-01T00:00:00"/>
    <m/>
    <d v="2024-07-01T00:00:00"/>
    <d v="2024-08-01T00:00:00"/>
    <d v="2024-07-12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4"/>
    <s v="0375"/>
    <x v="185"/>
    <s v="034"/>
    <s v="Brasil \ SP \ Pirajuí"/>
    <s v="Norte"/>
    <s v="CZ3"/>
    <n v="2"/>
    <s v="Reforma"/>
    <s v="102-Aguardando Plantio"/>
    <m/>
    <n v="8.9600000000000009"/>
    <s v="Parceria rural (Turvinho)"/>
    <m/>
    <m/>
    <m/>
    <m/>
    <s v="Não Obrigatório"/>
    <s v="Não Obrigatório"/>
    <s v="Obrigatório"/>
    <m/>
    <m/>
    <d v="2024-08-04T00:00:00"/>
    <m/>
    <d v="2024-07-01T00:00:00"/>
    <d v="2024-08-04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5"/>
    <s v="0375"/>
    <x v="185"/>
    <s v="035"/>
    <s v="Brasil \ SP \ Pirajuí"/>
    <s v="Norte"/>
    <s v="CZ3"/>
    <n v="2"/>
    <s v="Reforma"/>
    <s v="102-Aguardando Plantio"/>
    <m/>
    <n v="8.26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6"/>
    <s v="0375"/>
    <x v="185"/>
    <s v="036"/>
    <s v="Brasil \ SP \ Pirajuí"/>
    <s v="Norte"/>
    <s v="CZ3"/>
    <n v="2"/>
    <s v="Reforma"/>
    <s v="102-Aguardando Plantio"/>
    <m/>
    <n v="5.41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037"/>
    <s v="0375"/>
    <x v="185"/>
    <s v="037"/>
    <s v="Brasil \ SP \ Pirajuí"/>
    <s v="Norte"/>
    <s v="CZ3"/>
    <n v="2"/>
    <s v="Reforma"/>
    <s v="102-Aguardando Plantio"/>
    <m/>
    <n v="12.23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8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8"/>
    <s v="0375"/>
    <x v="185"/>
    <s v="038"/>
    <s v="Brasil \ SP \ Pirajuí"/>
    <s v="Norte"/>
    <s v="CZ3"/>
    <n v="2"/>
    <s v="Reforma"/>
    <s v="102-Aguardando Plantio"/>
    <m/>
    <n v="6.93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039"/>
    <s v="0375"/>
    <x v="185"/>
    <s v="039"/>
    <s v="Brasil \ SP \ Presidente Alves"/>
    <s v="Norte"/>
    <s v="CZ3"/>
    <n v="2"/>
    <s v="Reforma"/>
    <s v="102-Aguardando Plantio"/>
    <m/>
    <n v="6.44"/>
    <s v="Parceria rural (Turvinho)"/>
    <m/>
    <m/>
    <m/>
    <m/>
    <s v="Não Obrigatório"/>
    <s v="Não Obrigatório"/>
    <s v="Obrigatório"/>
    <m/>
    <m/>
    <d v="2024-08-03T00:00:00"/>
    <m/>
    <d v="2024-07-01T00:00:00"/>
    <d v="2024-08-03T00:00:00"/>
    <d v="2024-07-1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6-01T00:00:00"/>
    <x v="7"/>
    <m/>
    <x v="8"/>
    <m/>
    <m/>
  </r>
  <r>
    <s v="0375358"/>
    <s v="0375"/>
    <x v="185"/>
    <s v="358"/>
    <s v="Brasil \ SP \ Pirajuí"/>
    <s v="Norte"/>
    <s v="CZ3"/>
    <n v="1"/>
    <s v="Implantação"/>
    <s v="116-Aguardando Plantio - Manual"/>
    <m/>
    <n v="0.64"/>
    <s v="Parceria rural (Turvinho)"/>
    <m/>
    <m/>
    <m/>
    <m/>
    <m/>
    <m/>
    <m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360"/>
    <s v="0375"/>
    <x v="185"/>
    <s v="360"/>
    <s v="Brasil \ SP \ Pirajuí"/>
    <s v="Norte"/>
    <s v="CZ3"/>
    <n v="1"/>
    <s v="Implantação"/>
    <s v="116-Aguardando Plantio - Manual"/>
    <m/>
    <n v="0.45"/>
    <s v="Parceria rural (Turvinho)"/>
    <m/>
    <m/>
    <m/>
    <m/>
    <m/>
    <m/>
    <m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362"/>
    <s v="0375"/>
    <x v="185"/>
    <s v="362"/>
    <s v="Brasil \ SP \ Pirajuí"/>
    <s v="Norte"/>
    <s v="CZ3"/>
    <n v="1"/>
    <s v="Implantação"/>
    <s v="116-Aguardando Plantio - Manual"/>
    <m/>
    <n v="0.67"/>
    <s v="Parceria rural (Turvinho)"/>
    <m/>
    <m/>
    <m/>
    <m/>
    <m/>
    <m/>
    <m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5363"/>
    <s v="0375"/>
    <x v="185"/>
    <s v="363"/>
    <s v="Brasil \ SP \ Pirajuí"/>
    <s v="Norte"/>
    <s v="CZ3"/>
    <n v="1"/>
    <s v="Implantação"/>
    <s v="116-Aguardando Plantio - Manual"/>
    <m/>
    <n v="0.36"/>
    <s v="Parceria rural (Turvinho)"/>
    <m/>
    <m/>
    <m/>
    <m/>
    <m/>
    <m/>
    <m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s v="JFI DUARTINA"/>
    <d v="2025-05-01T00:00:00"/>
    <x v="5"/>
    <m/>
    <x v="8"/>
    <m/>
    <m/>
  </r>
  <r>
    <s v="0377001"/>
    <s v="0377"/>
    <x v="186"/>
    <s v="001"/>
    <s v="Brasil \ SP \ Gália"/>
    <s v="Noroeste"/>
    <s v="CZ1"/>
    <n v="1"/>
    <s v="Implantação"/>
    <s v="104-Crescimento"/>
    <d v="2019-10-15T00:00:00"/>
    <n v="7.55"/>
    <s v="Parceria rural (Turvinho)"/>
    <m/>
    <m/>
    <m/>
    <m/>
    <m/>
    <m/>
    <m/>
    <m/>
    <m/>
    <d v="2025-08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2"/>
    <s v="0377"/>
    <x v="186"/>
    <s v="002"/>
    <s v="Brasil \ SP \ Gália"/>
    <s v="Noroeste"/>
    <s v="CZ1"/>
    <n v="1"/>
    <s v="Implantação"/>
    <s v="104-Crescimento"/>
    <d v="2019-10-16T00:00:00"/>
    <n v="14.35"/>
    <s v="Parceria rural (Turvinho)"/>
    <m/>
    <m/>
    <m/>
    <m/>
    <m/>
    <m/>
    <m/>
    <m/>
    <m/>
    <d v="2025-08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3"/>
    <s v="0377"/>
    <x v="186"/>
    <s v="003"/>
    <s v="Brasil \ SP \ Gália"/>
    <s v="Noroeste"/>
    <s v="CZ1"/>
    <n v="1"/>
    <s v="Implantação"/>
    <s v="104-Crescimento"/>
    <d v="2019-10-08T00:00:00"/>
    <n v="26.45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4"/>
    <s v="0377"/>
    <x v="186"/>
    <s v="004"/>
    <s v="Brasil \ SP \ Gália"/>
    <s v="Noroeste"/>
    <s v="CZ1"/>
    <n v="1"/>
    <s v="Implantação"/>
    <s v="104-Crescimento"/>
    <d v="2019-10-20T00:00:00"/>
    <n v="67.94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5"/>
    <s v="0377"/>
    <x v="186"/>
    <s v="005"/>
    <s v="Brasil \ SP \ Gália"/>
    <s v="Noroeste"/>
    <s v="CZ1"/>
    <n v="1"/>
    <s v="Implantação"/>
    <s v="104-Crescimento"/>
    <d v="2019-10-09T00:00:00"/>
    <n v="15.67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6"/>
    <s v="0377"/>
    <x v="186"/>
    <s v="006"/>
    <s v="Brasil \ SP \ Alvinlândia"/>
    <s v="Noroeste"/>
    <s v="CZ1"/>
    <n v="1"/>
    <s v="Implantação"/>
    <s v="104-Crescimento"/>
    <d v="2019-10-14T00:00:00"/>
    <n v="23.46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7"/>
    <s v="0377"/>
    <x v="186"/>
    <s v="007"/>
    <s v="Brasil \ SP \ Alvinlândia"/>
    <s v="Noroeste"/>
    <s v="CZ1"/>
    <n v="1"/>
    <s v="Implantação"/>
    <s v="104-Crescimento"/>
    <d v="2019-10-21T00:00:00"/>
    <n v="17.760000000000002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8"/>
    <s v="0377"/>
    <x v="186"/>
    <s v="008"/>
    <s v="Brasil \ SP \ Alvinlândia"/>
    <s v="Noroeste"/>
    <s v="CZ1"/>
    <n v="1"/>
    <s v="Implantação"/>
    <s v="104-Crescimento"/>
    <d v="2019-10-21T00:00:00"/>
    <n v="17.64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7009"/>
    <s v="0377"/>
    <x v="186"/>
    <s v="009"/>
    <s v="Brasil \ SP \ Alvinlândia"/>
    <s v="Noroeste"/>
    <s v="CZ1"/>
    <n v="1"/>
    <s v="Rebrota"/>
    <s v="104-Crescimento"/>
    <d v="2007-05-01T00:00:00"/>
    <n v="3.53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s v="BRACELL 01"/>
    <d v="2025-10-01T00:00:00"/>
    <x v="13"/>
    <m/>
    <x v="2"/>
    <m/>
    <m/>
  </r>
  <r>
    <s v="0378001"/>
    <s v="0378"/>
    <x v="187"/>
    <s v="001"/>
    <s v="Brasil \ SP \ Oriente"/>
    <s v="Noroeste"/>
    <s v="CZ2"/>
    <n v="1"/>
    <s v="Implantação"/>
    <s v="104-Crescimento"/>
    <d v="2020-04-14T00:00:00"/>
    <n v="34.549999999999997"/>
    <s v="Parceria rural (Turvinho)"/>
    <s v="coppice"/>
    <m/>
    <m/>
    <m/>
    <m/>
    <m/>
    <m/>
    <m/>
    <m/>
    <d v="2025-07-01T00:00:00"/>
    <d v="2025-07-01T00:00:00"/>
    <d v="2025-04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02"/>
    <s v="0378"/>
    <x v="187"/>
    <s v="002"/>
    <s v="Brasil \ SP \ Oriente"/>
    <s v="Noroeste"/>
    <s v="CZ2"/>
    <n v="1"/>
    <s v="Implantação"/>
    <s v="104-Crescimento"/>
    <d v="2020-04-13T00:00:00"/>
    <n v="35.46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3"/>
    <s v="0378"/>
    <x v="187"/>
    <s v="003"/>
    <s v="Brasil \ SP \ Oriente"/>
    <s v="Noroeste"/>
    <s v="CZ3"/>
    <n v="1"/>
    <s v="Implantação"/>
    <s v="104-Crescimento"/>
    <d v="2020-04-18T00:00:00"/>
    <n v="40.85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4"/>
    <s v="0378"/>
    <x v="187"/>
    <s v="004"/>
    <s v="Brasil \ SP \ Oriente"/>
    <s v="Noroeste"/>
    <s v="CZ3"/>
    <n v="1"/>
    <s v="Implantação"/>
    <s v="104-Crescimento"/>
    <d v="2020-04-18T00:00:00"/>
    <n v="11.72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5"/>
    <s v="0378"/>
    <x v="187"/>
    <s v="005"/>
    <s v="Brasil \ SP \ Oriente"/>
    <s v="Noroeste"/>
    <s v="CZ3"/>
    <n v="1"/>
    <s v="Implantação"/>
    <s v="104-Crescimento"/>
    <d v="2020-05-22T00:00:00"/>
    <n v="30.28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6"/>
    <s v="0378"/>
    <x v="187"/>
    <s v="006"/>
    <s v="Brasil \ SP \ Oriente"/>
    <s v="Noroeste"/>
    <s v="CZ3"/>
    <n v="1"/>
    <s v="Implantação"/>
    <s v="104-Crescimento"/>
    <d v="2020-05-22T00:00:00"/>
    <n v="11.23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7"/>
    <s v="0378"/>
    <x v="187"/>
    <s v="007"/>
    <s v="Brasil \ SP \ Oriente"/>
    <s v="Noroeste"/>
    <s v="CZ3"/>
    <n v="1"/>
    <s v="Implantação"/>
    <s v="104-Crescimento"/>
    <d v="2020-05-20T00:00:00"/>
    <n v="28.34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08"/>
    <s v="0378"/>
    <x v="187"/>
    <s v="008"/>
    <s v="Brasil \ SP \ Oriente"/>
    <s v="Noroeste"/>
    <s v="CZ3"/>
    <n v="1"/>
    <s v="Implantação"/>
    <s v="104-Crescimento"/>
    <d v="2020-05-20T00:00:00"/>
    <n v="10.81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09"/>
    <s v="0378"/>
    <x v="187"/>
    <s v="009"/>
    <s v="Brasil \ SP \ Oriente"/>
    <s v="Noroeste"/>
    <s v="CZ3"/>
    <n v="1"/>
    <s v="Implantação"/>
    <s v="104-Crescimento"/>
    <d v="2020-06-23T00:00:00"/>
    <n v="35.35"/>
    <s v="Parceria rural (Turvinho)"/>
    <s v="coppice"/>
    <m/>
    <m/>
    <m/>
    <m/>
    <m/>
    <m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10"/>
    <s v="0378"/>
    <x v="187"/>
    <s v="010"/>
    <s v="Brasil \ SP \ Oriente"/>
    <s v="Noroeste"/>
    <s v="CZ3"/>
    <n v="1"/>
    <s v="Implantação"/>
    <s v="104-Crescimento"/>
    <d v="2020-06-26T00:00:00"/>
    <n v="3.53"/>
    <s v="Parceria rural (Turvinho)"/>
    <s v="coppice"/>
    <m/>
    <m/>
    <m/>
    <m/>
    <m/>
    <m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11"/>
    <s v="0378"/>
    <x v="187"/>
    <s v="011"/>
    <s v="Brasil \ SP \ Oriente"/>
    <s v="Noroeste"/>
    <s v="CZ3"/>
    <n v="1"/>
    <s v="Implantação"/>
    <s v="104-Crescimento"/>
    <d v="2020-06-24T00:00:00"/>
    <n v="13.19"/>
    <s v="Parceria rural (Turvinho)"/>
    <s v="coppice"/>
    <m/>
    <m/>
    <m/>
    <m/>
    <m/>
    <m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12"/>
    <s v="0378"/>
    <x v="187"/>
    <s v="012"/>
    <s v="Brasil \ SP \ Oriente"/>
    <s v="Noroeste"/>
    <s v="CZ3"/>
    <n v="1"/>
    <s v="Implantação"/>
    <s v="104-Crescimento"/>
    <d v="2020-06-25T00:00:00"/>
    <n v="22.35"/>
    <s v="Parceria rural (Turvinho)"/>
    <m/>
    <m/>
    <m/>
    <m/>
    <m/>
    <m/>
    <m/>
    <m/>
    <m/>
    <d v="2025-07-01T00:00:00"/>
    <d v="2025-07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14"/>
    <s v="0378"/>
    <x v="187"/>
    <s v="014"/>
    <s v="Brasil \ SP \ Oriente"/>
    <s v="Noroeste"/>
    <s v="CZ3"/>
    <n v="1"/>
    <s v="Implantação"/>
    <s v="104-Crescimento"/>
    <d v="2020-07-01T00:00:00"/>
    <n v="10.42"/>
    <s v="Parceria rural (Turvinho)"/>
    <m/>
    <m/>
    <m/>
    <m/>
    <m/>
    <m/>
    <m/>
    <m/>
    <m/>
    <d v="2025-07-01T00:00:00"/>
    <d v="2025-07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15"/>
    <s v="0378"/>
    <x v="187"/>
    <s v="015"/>
    <s v="Brasil \ SP \ Oriente"/>
    <s v="Noroeste"/>
    <s v="CZ3"/>
    <n v="1"/>
    <s v="Implantação"/>
    <s v="104-Crescimento"/>
    <d v="2020-07-01T00:00:00"/>
    <n v="14.26"/>
    <s v="Parceria rural (Turvinho)"/>
    <s v="coppice"/>
    <m/>
    <m/>
    <m/>
    <m/>
    <m/>
    <m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16"/>
    <s v="0378"/>
    <x v="187"/>
    <s v="016"/>
    <s v="Brasil \ SP \ Oriente"/>
    <s v="Noroeste"/>
    <s v="CZ3"/>
    <n v="1"/>
    <s v="Implantação"/>
    <s v="104-Crescimento"/>
    <d v="2020-07-02T00:00:00"/>
    <n v="15.97"/>
    <s v="Parceria rural (Turvinho)"/>
    <s v="coppice"/>
    <m/>
    <m/>
    <m/>
    <m/>
    <m/>
    <m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18"/>
    <s v="0378"/>
    <x v="187"/>
    <s v="018"/>
    <s v="Brasil \ SP \ Oriente"/>
    <s v="Noroeste"/>
    <s v="CZ2"/>
    <n v="1"/>
    <s v="Implantação"/>
    <s v="104-Crescimento"/>
    <d v="2020-10-26T00:00:00"/>
    <n v="63.39"/>
    <s v="Parceria rural (Turvinho)"/>
    <s v="coppice"/>
    <m/>
    <m/>
    <m/>
    <m/>
    <m/>
    <m/>
    <m/>
    <m/>
    <d v="2025-07-01T00:00:00"/>
    <d v="2025-07-01T00:00:00"/>
    <d v="2025-07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20"/>
    <s v="0378"/>
    <x v="187"/>
    <s v="020"/>
    <s v="Brasil \ SP \ Oriente"/>
    <s v="Noroeste"/>
    <s v="CZ2"/>
    <n v="1"/>
    <s v="Implantação"/>
    <s v="104-Crescimento"/>
    <d v="2020-05-29T00:00:00"/>
    <n v="19.77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21"/>
    <s v="0378"/>
    <x v="187"/>
    <s v="021"/>
    <s v="Brasil \ SP \ Oriente"/>
    <s v="Noroeste"/>
    <s v="CZ2"/>
    <n v="1"/>
    <s v="Implantação"/>
    <s v="104-Crescimento"/>
    <d v="2020-05-27T00:00:00"/>
    <n v="34.4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5-01T00:00:00"/>
    <x v="5"/>
    <m/>
    <x v="10"/>
    <m/>
    <m/>
  </r>
  <r>
    <s v="0378022"/>
    <s v="0378"/>
    <x v="187"/>
    <s v="022"/>
    <s v="Brasil \ SP \ Oriente"/>
    <s v="Noroeste"/>
    <s v="CZ3"/>
    <n v="1"/>
    <s v="Implantação"/>
    <s v="104-Crescimento"/>
    <d v="2020-05-29T00:00:00"/>
    <n v="59.01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6-01T00:00:00"/>
    <x v="7"/>
    <m/>
    <x v="10"/>
    <m/>
    <m/>
  </r>
  <r>
    <s v="0378023"/>
    <s v="0378"/>
    <x v="187"/>
    <s v="023"/>
    <s v="Brasil \ SP \ Oriente"/>
    <s v="Noroeste"/>
    <s v="CZ3"/>
    <n v="1"/>
    <s v="Implantação"/>
    <s v="104-Crescimento"/>
    <d v="2020-06-02T00:00:00"/>
    <n v="33.19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6-01T00:00:00"/>
    <x v="7"/>
    <m/>
    <x v="10"/>
    <m/>
    <m/>
  </r>
  <r>
    <s v="0378024"/>
    <s v="0378"/>
    <x v="187"/>
    <s v="024"/>
    <s v="Brasil \ SP \ Oriente"/>
    <s v="Noroeste"/>
    <s v="CZ3"/>
    <n v="1"/>
    <s v="Implantação"/>
    <s v="104-Crescimento"/>
    <d v="2020-05-29T00:00:00"/>
    <n v="32.85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6-01T00:00:00"/>
    <x v="7"/>
    <m/>
    <x v="10"/>
    <m/>
    <m/>
  </r>
  <r>
    <s v="0378025"/>
    <s v="0378"/>
    <x v="187"/>
    <s v="025"/>
    <s v="Brasil \ SP \ Oriente"/>
    <s v="Noroeste"/>
    <s v="CZ3"/>
    <n v="1"/>
    <s v="Implantação"/>
    <s v="104-Crescimento"/>
    <d v="2020-05-29T00:00:00"/>
    <n v="47.56"/>
    <s v="Parceria rural (Turvinho)"/>
    <m/>
    <m/>
    <m/>
    <m/>
    <m/>
    <m/>
    <m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d v="2025-06-01T00:00:00"/>
    <x v="7"/>
    <m/>
    <x v="10"/>
    <m/>
    <m/>
  </r>
  <r>
    <s v="0378026"/>
    <s v="0378"/>
    <x v="187"/>
    <s v="026"/>
    <s v="Brasil \ SP \ Oriente"/>
    <s v="Noroeste"/>
    <s v="CZ3"/>
    <n v="1"/>
    <s v="Implantação"/>
    <s v="104-Crescimento"/>
    <d v="2020-06-03T00:00:00"/>
    <n v="35.25"/>
    <s v="Parceria rural (Turvinho)"/>
    <m/>
    <m/>
    <m/>
    <m/>
    <m/>
    <m/>
    <m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27"/>
    <s v="0378"/>
    <x v="187"/>
    <s v="027"/>
    <s v="Brasil \ SP \ Oriente"/>
    <s v="Noroeste"/>
    <s v="CZ3"/>
    <n v="1"/>
    <s v="Implantação"/>
    <s v="104-Crescimento"/>
    <d v="2020-06-02T00:00:00"/>
    <n v="17.71"/>
    <s v="Parceria rural (Turvinho)"/>
    <m/>
    <m/>
    <m/>
    <m/>
    <m/>
    <m/>
    <m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28"/>
    <s v="0378"/>
    <x v="187"/>
    <s v="028"/>
    <s v="Brasil \ SP \ Oriente"/>
    <s v="Noroeste"/>
    <s v="CZ3"/>
    <n v="1"/>
    <s v="Implantação"/>
    <s v="104-Crescimento"/>
    <d v="2020-06-04T00:00:00"/>
    <n v="40.29"/>
    <s v="Parceria rural (Turvinho)"/>
    <m/>
    <m/>
    <m/>
    <m/>
    <m/>
    <m/>
    <m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29"/>
    <s v="0378"/>
    <x v="187"/>
    <s v="029"/>
    <s v="Brasil \ SP \ Oriente"/>
    <s v="Noroeste"/>
    <s v="CZ3"/>
    <n v="1"/>
    <s v="Implantação"/>
    <s v="104-Crescimento"/>
    <d v="2020-06-05T00:00:00"/>
    <n v="59.57"/>
    <s v="Parceria rural (Turvinho)"/>
    <m/>
    <m/>
    <m/>
    <m/>
    <m/>
    <m/>
    <m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0"/>
    <s v="0378"/>
    <x v="187"/>
    <s v="030"/>
    <s v="Brasil \ SP \ Oriente"/>
    <s v="Noroeste"/>
    <s v="CZ3"/>
    <n v="1"/>
    <s v="Implantação"/>
    <s v="104-Crescimento"/>
    <d v="2020-06-08T00:00:00"/>
    <n v="33.049999999999997"/>
    <s v="Parceria rural (Turvinho)"/>
    <m/>
    <m/>
    <m/>
    <m/>
    <m/>
    <m/>
    <m/>
    <m/>
    <m/>
    <d v="2025-08-01T00:00:00"/>
    <d v="2025-08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1"/>
    <s v="0378"/>
    <x v="187"/>
    <s v="031"/>
    <s v="Brasil \ SP \ Oriente"/>
    <s v="Noroeste"/>
    <s v="CZ3"/>
    <n v="1"/>
    <s v="Implantação"/>
    <s v="104-Crescimento"/>
    <d v="2020-06-09T00:00:00"/>
    <n v="23.38"/>
    <s v="Parceria rural (Turvinho)"/>
    <m/>
    <m/>
    <m/>
    <m/>
    <m/>
    <m/>
    <m/>
    <m/>
    <m/>
    <d v="2025-08-01T00:00:00"/>
    <d v="2025-08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2"/>
    <s v="0378"/>
    <x v="187"/>
    <s v="032"/>
    <s v="Brasil \ SP \ Oriente"/>
    <s v="Noroeste"/>
    <s v="CZ3"/>
    <n v="1"/>
    <s v="Implantação"/>
    <s v="104-Crescimento"/>
    <d v="2020-06-09T00:00:00"/>
    <n v="18.600000000000001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3"/>
    <s v="0378"/>
    <x v="187"/>
    <s v="033"/>
    <s v="Brasil \ SP \ Oriente"/>
    <s v="Noroeste"/>
    <s v="CZ3"/>
    <n v="1"/>
    <s v="Implantação"/>
    <s v="104-Crescimento"/>
    <d v="2020-06-10T00:00:00"/>
    <n v="18.809999999999999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4"/>
    <s v="0378"/>
    <x v="187"/>
    <s v="034"/>
    <s v="Brasil \ SP \ Oriente"/>
    <s v="Noroeste"/>
    <s v="CZ3"/>
    <n v="1"/>
    <s v="Implantação"/>
    <s v="104-Crescimento"/>
    <d v="2020-06-19T00:00:00"/>
    <n v="41.92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5"/>
    <s v="0378"/>
    <x v="187"/>
    <s v="035"/>
    <s v="Brasil \ SP \ Oriente"/>
    <s v="Noroeste"/>
    <s v="CZ3"/>
    <n v="1"/>
    <s v="Implantação"/>
    <s v="104-Crescimento"/>
    <d v="2020-06-15T00:00:00"/>
    <n v="46.42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6"/>
    <s v="0378"/>
    <x v="187"/>
    <s v="036"/>
    <s v="Brasil \ SP \ Oriente"/>
    <s v="Noroeste"/>
    <s v="CZ3"/>
    <n v="1"/>
    <s v="Implantação"/>
    <s v="104-Crescimento"/>
    <d v="2020-06-12T00:00:00"/>
    <n v="8.4600000000000009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7"/>
    <s v="0378"/>
    <x v="187"/>
    <s v="037"/>
    <s v="Brasil \ SP \ Oriente"/>
    <s v="Noroeste"/>
    <s v="CZ3"/>
    <n v="1"/>
    <s v="Implantação"/>
    <s v="104-Crescimento"/>
    <d v="2020-06-16T00:00:00"/>
    <n v="19.850000000000001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39"/>
    <s v="0378"/>
    <x v="187"/>
    <s v="039"/>
    <s v="Brasil \ SP \ Oriente"/>
    <s v="Noroeste"/>
    <s v="CZ3"/>
    <n v="1"/>
    <s v="Implantação"/>
    <s v="104-Crescimento"/>
    <d v="2020-06-17T00:00:00"/>
    <n v="15.82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41"/>
    <s v="0378"/>
    <x v="187"/>
    <s v="041"/>
    <s v="Brasil \ SP \ Oriente"/>
    <s v="Noroeste"/>
    <s v="CZ3"/>
    <n v="1"/>
    <s v="Implantação"/>
    <s v="104-Crescimento"/>
    <d v="2020-06-20T00:00:00"/>
    <n v="5.03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42"/>
    <s v="0378"/>
    <x v="187"/>
    <s v="042"/>
    <s v="Brasil \ SP \ Oriente"/>
    <s v="Noroeste"/>
    <s v="CZ3"/>
    <n v="1"/>
    <s v="Implantação"/>
    <s v="104-Crescimento"/>
    <d v="2020-06-19T00:00:00"/>
    <n v="12.06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47"/>
    <s v="0378"/>
    <x v="187"/>
    <s v="047"/>
    <s v="Brasil \ SP \ Oriente"/>
    <s v="Noroeste"/>
    <s v="CZ3"/>
    <n v="1"/>
    <s v="Implantação"/>
    <s v="104-Crescimento"/>
    <d v="2020-06-18T00:00:00"/>
    <n v="4.78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48"/>
    <s v="0378"/>
    <x v="187"/>
    <s v="048"/>
    <s v="Brasil \ SP \ Oriente"/>
    <s v="Noroeste"/>
    <s v="CZ3"/>
    <n v="1"/>
    <s v="Implantação"/>
    <s v="104-Crescimento"/>
    <d v="2020-06-18T00:00:00"/>
    <n v="7.41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1"/>
    <s v="0378"/>
    <x v="187"/>
    <s v="051"/>
    <s v="Brasil \ SP \ Oriente"/>
    <s v="Noroeste"/>
    <s v="CZ2"/>
    <n v="1"/>
    <s v="Implantação"/>
    <s v="104-Crescimento"/>
    <d v="2020-07-01T00:00:00"/>
    <n v="63.4"/>
    <s v="Parceria rural (Turvinho)"/>
    <s v="coppice"/>
    <m/>
    <m/>
    <m/>
    <m/>
    <m/>
    <m/>
    <m/>
    <m/>
    <d v="2025-08-01T00:00:00"/>
    <d v="2025-08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52"/>
    <s v="0378"/>
    <x v="187"/>
    <s v="052"/>
    <s v="Brasil \ SP \ Oriente"/>
    <s v="Noroeste"/>
    <s v="CZ3"/>
    <n v="1"/>
    <s v="Implantação"/>
    <s v="104-Crescimento"/>
    <d v="2020-07-06T00:00:00"/>
    <n v="24.18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3"/>
    <s v="0378"/>
    <x v="187"/>
    <s v="053"/>
    <s v="Brasil \ SP \ Oriente"/>
    <s v="Noroeste"/>
    <s v="CZ3"/>
    <n v="1"/>
    <s v="Implantação"/>
    <s v="104-Crescimento"/>
    <d v="2020-07-06T00:00:00"/>
    <n v="50.13"/>
    <s v="Parceria rural (Turvinho)"/>
    <m/>
    <m/>
    <m/>
    <m/>
    <m/>
    <m/>
    <m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4"/>
    <s v="0378"/>
    <x v="187"/>
    <s v="054"/>
    <s v="Brasil \ SP \ Oriente"/>
    <s v="Noroeste"/>
    <s v="CZ3"/>
    <n v="1"/>
    <s v="Implantação"/>
    <s v="104-Crescimento"/>
    <d v="2020-07-09T00:00:00"/>
    <n v="20.45"/>
    <s v="Parceria rural (Turvinho)"/>
    <m/>
    <m/>
    <m/>
    <m/>
    <m/>
    <m/>
    <m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5"/>
    <s v="0378"/>
    <x v="187"/>
    <s v="055"/>
    <s v="Brasil \ SP \ Oriente"/>
    <s v="Noroeste"/>
    <s v="CZ3"/>
    <n v="1"/>
    <s v="Implantação"/>
    <s v="104-Crescimento"/>
    <d v="2020-07-08T00:00:00"/>
    <n v="38.71"/>
    <s v="Parceria rural (Turvinho)"/>
    <m/>
    <m/>
    <m/>
    <m/>
    <m/>
    <m/>
    <m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6"/>
    <s v="0378"/>
    <x v="187"/>
    <s v="056"/>
    <s v="Brasil \ SP \ Oriente"/>
    <s v="Noroeste"/>
    <s v="CZ3"/>
    <n v="1"/>
    <s v="Implantação"/>
    <s v="104-Crescimento"/>
    <d v="2020-07-10T00:00:00"/>
    <n v="70.069999999999993"/>
    <s v="Parceria rural (Turvinho)"/>
    <m/>
    <m/>
    <m/>
    <m/>
    <m/>
    <m/>
    <m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7"/>
    <s v="0378"/>
    <x v="187"/>
    <s v="057"/>
    <s v="Brasil \ SP \ Oriente"/>
    <s v="Noroeste"/>
    <s v="CZ3"/>
    <n v="1"/>
    <s v="Implantação"/>
    <s v="104-Crescimento"/>
    <d v="2020-07-11T00:00:00"/>
    <n v="30.53"/>
    <s v="Parceria rural (Turvinho)"/>
    <m/>
    <m/>
    <m/>
    <m/>
    <m/>
    <m/>
    <m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8"/>
    <s v="0378"/>
    <x v="187"/>
    <s v="058"/>
    <s v="Brasil \ SP \ Oriente"/>
    <s v="Noroeste"/>
    <s v="CZ3"/>
    <n v="1"/>
    <s v="Implantação"/>
    <s v="104-Crescimento"/>
    <d v="2020-08-07T00:00:00"/>
    <n v="17.04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59"/>
    <s v="0378"/>
    <x v="187"/>
    <s v="059"/>
    <s v="Brasil \ SP \ Oriente"/>
    <s v="Noroeste"/>
    <s v="CZ3"/>
    <n v="1"/>
    <s v="Implantação"/>
    <s v="104-Crescimento"/>
    <d v="2020-08-12T00:00:00"/>
    <n v="27.02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0"/>
    <s v="0378"/>
    <x v="187"/>
    <s v="060"/>
    <s v="Brasil \ SP \ Oriente"/>
    <s v="Noroeste"/>
    <s v="CZ3"/>
    <n v="1"/>
    <s v="Implantação"/>
    <s v="104-Crescimento"/>
    <d v="2020-08-06T00:00:00"/>
    <n v="15.6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1"/>
    <s v="0378"/>
    <x v="187"/>
    <s v="061"/>
    <s v="Brasil \ SP \ Oriente"/>
    <s v="Noroeste"/>
    <s v="CZ3"/>
    <n v="1"/>
    <s v="Implantação"/>
    <s v="104-Crescimento"/>
    <d v="2020-08-04T00:00:00"/>
    <n v="5.55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2"/>
    <s v="0378"/>
    <x v="187"/>
    <s v="062"/>
    <s v="Brasil \ SP \ Oriente"/>
    <s v="Noroeste"/>
    <s v="CZ3"/>
    <n v="1"/>
    <s v="Implantação"/>
    <s v="104-Crescimento"/>
    <d v="2020-08-03T00:00:00"/>
    <n v="8.99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3"/>
    <s v="0378"/>
    <x v="187"/>
    <s v="063"/>
    <s v="Brasil \ SP \ Oriente"/>
    <s v="Noroeste"/>
    <s v="CZ3"/>
    <n v="1"/>
    <s v="Implantação"/>
    <s v="104-Crescimento"/>
    <d v="2020-08-01T00:00:00"/>
    <n v="16.73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4"/>
    <s v="0378"/>
    <x v="187"/>
    <s v="064"/>
    <s v="Brasil \ SP \ Oriente"/>
    <s v="Noroeste"/>
    <s v="CZ3"/>
    <n v="1"/>
    <s v="Implantação"/>
    <s v="104-Crescimento"/>
    <d v="2020-08-03T00:00:00"/>
    <n v="12.46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6"/>
    <s v="0378"/>
    <x v="187"/>
    <s v="066"/>
    <s v="Brasil \ SP \ Oriente"/>
    <s v="Noroeste"/>
    <s v="CZ3"/>
    <n v="1"/>
    <s v="Implantação"/>
    <s v="104-Crescimento"/>
    <d v="2020-08-31T00:00:00"/>
    <n v="4.6900000000000004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7"/>
    <s v="0378"/>
    <x v="187"/>
    <s v="067"/>
    <s v="Brasil \ SP \ Oriente"/>
    <s v="Noroeste"/>
    <s v="CZ3"/>
    <n v="1"/>
    <s v="Implantação"/>
    <s v="104-Crescimento"/>
    <d v="2020-08-26T00:00:00"/>
    <n v="6.08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68"/>
    <s v="0378"/>
    <x v="187"/>
    <s v="068"/>
    <s v="Brasil \ SP \ Oriente"/>
    <s v="Noroeste"/>
    <s v="CZ3"/>
    <n v="1"/>
    <s v="Implantação"/>
    <s v="104-Crescimento"/>
    <d v="2020-08-21T00:00:00"/>
    <n v="18.62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0"/>
    <s v="0378"/>
    <x v="187"/>
    <s v="070"/>
    <s v="Brasil \ SP \ Oriente"/>
    <s v="Noroeste"/>
    <s v="CZ3"/>
    <n v="1"/>
    <s v="Implantação"/>
    <s v="104-Crescimento"/>
    <d v="2020-08-22T00:00:00"/>
    <n v="9.4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1"/>
    <s v="0378"/>
    <x v="187"/>
    <s v="071"/>
    <s v="Brasil \ SP \ Oriente"/>
    <s v="Noroeste"/>
    <s v="CZ3"/>
    <n v="1"/>
    <s v="Implantação"/>
    <s v="104-Crescimento"/>
    <d v="2020-08-24T00:00:00"/>
    <n v="3.16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2"/>
    <s v="0378"/>
    <x v="187"/>
    <s v="072"/>
    <s v="Brasil \ SP \ Oriente"/>
    <s v="Noroeste"/>
    <s v="CZ3"/>
    <n v="1"/>
    <s v="Implantação"/>
    <s v="104-Crescimento"/>
    <d v="2020-08-12T00:00:00"/>
    <n v="38.369999999999997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3"/>
    <s v="0378"/>
    <x v="187"/>
    <s v="073"/>
    <s v="Brasil \ SP \ Oriente"/>
    <s v="Noroeste"/>
    <s v="CZ3"/>
    <n v="1"/>
    <s v="Implantação"/>
    <s v="104-Crescimento"/>
    <d v="2020-08-12T00:00:00"/>
    <n v="17.95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4"/>
    <s v="0378"/>
    <x v="187"/>
    <s v="074"/>
    <s v="Brasil \ SP \ Oriente"/>
    <s v="Noroeste"/>
    <s v="CZ3"/>
    <n v="1"/>
    <s v="Implantação"/>
    <s v="104-Crescimento"/>
    <d v="2020-08-15T00:00:00"/>
    <n v="24.28"/>
    <s v="Parceria rural (Turvinho)"/>
    <m/>
    <m/>
    <m/>
    <m/>
    <m/>
    <m/>
    <m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5"/>
    <s v="0378"/>
    <x v="187"/>
    <s v="075"/>
    <s v="Brasil \ SP \ Oriente"/>
    <s v="Noroeste"/>
    <s v="CZ3"/>
    <n v="1"/>
    <s v="Implantação"/>
    <s v="104-Crescimento"/>
    <d v="2020-08-14T00:00:00"/>
    <n v="4.51"/>
    <s v="Parceria rural (Turvinho)"/>
    <m/>
    <m/>
    <m/>
    <m/>
    <m/>
    <m/>
    <m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6"/>
    <s v="0378"/>
    <x v="187"/>
    <s v="076"/>
    <s v="Brasil \ SP \ Oriente"/>
    <s v="Noroeste"/>
    <s v="CZ3"/>
    <n v="1"/>
    <s v="Implantação"/>
    <s v="104-Crescimento"/>
    <d v="2020-08-17T00:00:00"/>
    <n v="24.16"/>
    <s v="Parceria rural (Turvinho)"/>
    <m/>
    <m/>
    <m/>
    <m/>
    <m/>
    <m/>
    <m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7"/>
    <s v="0378"/>
    <x v="187"/>
    <s v="077"/>
    <s v="Brasil \ SP \ Oriente"/>
    <s v="Noroeste"/>
    <s v="CZ3"/>
    <n v="1"/>
    <s v="Implantação"/>
    <s v="104-Crescimento"/>
    <d v="2020-08-31T00:00:00"/>
    <n v="9.02"/>
    <s v="Parceria rural (Turvinho)"/>
    <m/>
    <m/>
    <m/>
    <m/>
    <m/>
    <m/>
    <m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78"/>
    <s v="0378"/>
    <x v="187"/>
    <s v="078"/>
    <s v="Brasil \ SP \ Oriente"/>
    <s v="Noroeste"/>
    <s v="CZ3"/>
    <n v="1"/>
    <s v="Implantação"/>
    <s v="104-Crescimento"/>
    <d v="2020-09-10T00:00:00"/>
    <n v="18.899999999999999"/>
    <s v="Parceria rural (Turvinho)"/>
    <s v="coppice"/>
    <m/>
    <m/>
    <m/>
    <m/>
    <m/>
    <m/>
    <m/>
    <m/>
    <d v="2025-10-01T00:00:00"/>
    <d v="2025-08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79"/>
    <s v="0378"/>
    <x v="187"/>
    <s v="079"/>
    <s v="Brasil \ SP \ Oriente"/>
    <s v="Noroeste"/>
    <s v="CZ3"/>
    <n v="1"/>
    <s v="Implantação"/>
    <s v="104-Crescimento"/>
    <d v="2020-09-03T00:00:00"/>
    <n v="30.72"/>
    <s v="Parceria rural (Turvinho)"/>
    <m/>
    <m/>
    <m/>
    <m/>
    <m/>
    <m/>
    <m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0"/>
    <s v="0378"/>
    <x v="187"/>
    <s v="080"/>
    <s v="Brasil \ SP \ Oriente"/>
    <s v="Noroeste"/>
    <s v="CZ3"/>
    <n v="1"/>
    <s v="Implantação"/>
    <s v="104-Crescimento"/>
    <d v="2020-09-12T00:00:00"/>
    <n v="17.64"/>
    <s v="Parceria rural (Turvinho)"/>
    <s v="coppice"/>
    <m/>
    <m/>
    <m/>
    <m/>
    <m/>
    <m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81"/>
    <s v="0378"/>
    <x v="187"/>
    <s v="081"/>
    <s v="Brasil \ SP \ Oriente"/>
    <s v="Noroeste"/>
    <s v="CZ3"/>
    <n v="1"/>
    <s v="Implantação"/>
    <s v="104-Crescimento"/>
    <d v="2020-09-19T00:00:00"/>
    <n v="28.94"/>
    <s v="Parceria rural (Turvinho)"/>
    <m/>
    <m/>
    <m/>
    <m/>
    <m/>
    <m/>
    <m/>
    <m/>
    <s v="RAF"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2"/>
    <s v="0378"/>
    <x v="187"/>
    <s v="082"/>
    <s v="Brasil \ SP \ Oriente"/>
    <s v="Noroeste"/>
    <s v="CZ3"/>
    <n v="1"/>
    <s v="Implantação"/>
    <s v="104-Crescimento"/>
    <d v="2020-09-22T00:00:00"/>
    <n v="28.62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3"/>
    <s v="0378"/>
    <x v="187"/>
    <s v="083"/>
    <s v="Brasil \ SP \ Marília"/>
    <s v="Noroeste"/>
    <s v="CZ3"/>
    <n v="1"/>
    <s v="Implantação"/>
    <s v="104-Crescimento"/>
    <d v="2020-09-22T00:00:00"/>
    <n v="7.27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4"/>
    <s v="0378"/>
    <x v="187"/>
    <s v="084"/>
    <s v="Brasil \ SP \ Marília"/>
    <s v="Noroeste"/>
    <s v="CZ3"/>
    <n v="1"/>
    <s v="Implantação"/>
    <s v="104-Crescimento"/>
    <d v="2020-09-25T00:00:00"/>
    <n v="18.329999999999998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5"/>
    <s v="0378"/>
    <x v="187"/>
    <s v="085"/>
    <s v="Brasil \ SP \ Marília"/>
    <s v="Noroeste"/>
    <s v="CZ3"/>
    <n v="1"/>
    <s v="Implantação"/>
    <s v="104-Crescimento"/>
    <d v="2020-09-16T00:00:00"/>
    <n v="18.82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6"/>
    <s v="0378"/>
    <x v="187"/>
    <s v="086"/>
    <s v="Brasil \ SP \ Marília"/>
    <s v="Noroeste"/>
    <s v="CZ3"/>
    <n v="1"/>
    <s v="Implantação"/>
    <s v="104-Crescimento"/>
    <d v="2020-09-17T00:00:00"/>
    <n v="16.510000000000002"/>
    <s v="Parceria rural (Turvinho)"/>
    <m/>
    <m/>
    <m/>
    <m/>
    <m/>
    <m/>
    <m/>
    <m/>
    <s v="RAF"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7"/>
    <s v="0378"/>
    <x v="187"/>
    <s v="087"/>
    <s v="Brasil \ SP \ Oriente"/>
    <s v="Noroeste"/>
    <s v="CZ3"/>
    <n v="1"/>
    <s v="Implantação"/>
    <s v="104-Crescimento"/>
    <d v="2020-09-15T00:00:00"/>
    <n v="33.25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8"/>
    <s v="0378"/>
    <x v="187"/>
    <s v="088"/>
    <s v="Brasil \ SP \ Oriente"/>
    <s v="Noroeste"/>
    <s v="CZ3"/>
    <n v="1"/>
    <s v="Implantação"/>
    <s v="104-Crescimento"/>
    <d v="2020-09-02T00:00:00"/>
    <n v="35.229999999999997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89"/>
    <s v="0378"/>
    <x v="187"/>
    <s v="089"/>
    <s v="Brasil \ SP \ Oriente"/>
    <s v="Noroeste"/>
    <s v="CZ3"/>
    <n v="1"/>
    <s v="Implantação"/>
    <s v="104-Crescimento"/>
    <d v="2020-09-16T00:00:00"/>
    <n v="22.72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0"/>
    <s v="0378"/>
    <x v="187"/>
    <s v="090"/>
    <s v="Brasil \ SP \ Oriente"/>
    <s v="Noroeste"/>
    <s v="CZ3"/>
    <n v="1"/>
    <s v="Implantação"/>
    <s v="104-Crescimento"/>
    <d v="2020-09-26T00:00:00"/>
    <n v="40.19"/>
    <s v="Parceria rural (Turvinho)"/>
    <s v="coppice"/>
    <m/>
    <m/>
    <m/>
    <m/>
    <m/>
    <m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91"/>
    <s v="0378"/>
    <x v="187"/>
    <s v="091"/>
    <s v="Brasil \ SP \ Oriente"/>
    <s v="Noroeste"/>
    <s v="CZ3"/>
    <n v="1"/>
    <s v="Implantação"/>
    <s v="104-Crescimento"/>
    <d v="2020-09-01T00:00:00"/>
    <n v="18.55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2"/>
    <s v="0378"/>
    <x v="187"/>
    <s v="092"/>
    <s v="Brasil \ SP \ Oriente"/>
    <s v="Noroeste"/>
    <s v="CZ3"/>
    <n v="1"/>
    <s v="Implantação"/>
    <s v="104-Crescimento"/>
    <d v="2020-09-01T00:00:00"/>
    <n v="15.66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3"/>
    <s v="0378"/>
    <x v="187"/>
    <s v="093"/>
    <s v="Brasil \ SP \ Oriente"/>
    <s v="Noroeste"/>
    <s v="CZ3"/>
    <n v="1"/>
    <s v="Implantação"/>
    <s v="104-Crescimento"/>
    <d v="2020-09-04T00:00:00"/>
    <n v="11.64"/>
    <s v="Parceria rural (Turvinho)"/>
    <m/>
    <m/>
    <m/>
    <m/>
    <m/>
    <m/>
    <m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4"/>
    <s v="0378"/>
    <x v="187"/>
    <s v="094"/>
    <s v="Brasil \ SP \ Oriente"/>
    <s v="Noroeste"/>
    <s v="CZ3"/>
    <n v="1"/>
    <s v="Implantação"/>
    <s v="104-Crescimento"/>
    <d v="2020-09-03T00:00:00"/>
    <n v="13.77"/>
    <s v="Parceria rural (Turvinho)"/>
    <s v="coppice"/>
    <m/>
    <m/>
    <m/>
    <m/>
    <m/>
    <m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m/>
    <m/>
    <x v="4"/>
    <m/>
    <x v="1"/>
    <m/>
    <m/>
  </r>
  <r>
    <s v="0378095"/>
    <s v="0378"/>
    <x v="187"/>
    <s v="095"/>
    <s v="Brasil \ SP \ Oriente"/>
    <s v="Noroeste"/>
    <s v="CZ3"/>
    <n v="1"/>
    <s v="Implantação"/>
    <s v="104-Crescimento"/>
    <d v="2020-10-25T00:00:00"/>
    <n v="46.47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6"/>
    <s v="0378"/>
    <x v="187"/>
    <s v="096"/>
    <s v="Brasil \ SP \ Oriente"/>
    <s v="Noroeste"/>
    <s v="CZ3"/>
    <n v="1"/>
    <s v="Implantação"/>
    <s v="104-Crescimento"/>
    <d v="2020-10-22T00:00:00"/>
    <n v="25.92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7"/>
    <s v="0378"/>
    <x v="187"/>
    <s v="097"/>
    <s v="Brasil \ SP \ Oriente"/>
    <s v="Noroeste"/>
    <s v="CZ3"/>
    <n v="1"/>
    <s v="Implantação"/>
    <s v="104-Crescimento"/>
    <d v="2020-09-26T00:00:00"/>
    <n v="45.63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8"/>
    <s v="0378"/>
    <x v="187"/>
    <s v="098"/>
    <s v="Brasil \ SP \ Oriente"/>
    <s v="Noroeste"/>
    <s v="CZ3"/>
    <n v="1"/>
    <s v="Implantação"/>
    <s v="104-Crescimento"/>
    <d v="2020-09-30T00:00:00"/>
    <n v="52.67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099"/>
    <s v="0378"/>
    <x v="187"/>
    <s v="099"/>
    <s v="Brasil \ SP \ Oriente"/>
    <s v="Noroeste"/>
    <s v="CZ3"/>
    <n v="1"/>
    <s v="Implantação"/>
    <s v="104-Crescimento"/>
    <d v="2020-09-30T00:00:00"/>
    <n v="32.49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0"/>
    <s v="0378"/>
    <x v="187"/>
    <s v="100"/>
    <s v="Brasil \ SP \ Oriente"/>
    <s v="Noroeste"/>
    <s v="CZ3"/>
    <n v="1"/>
    <s v="Implantação"/>
    <s v="104-Crescimento"/>
    <d v="2020-10-27T00:00:00"/>
    <n v="42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1"/>
    <s v="0378"/>
    <x v="187"/>
    <s v="101"/>
    <s v="Brasil \ SP \ Oriente"/>
    <s v="Noroeste"/>
    <s v="CZ3"/>
    <n v="1"/>
    <s v="Implantação"/>
    <s v="104-Crescimento"/>
    <d v="2020-10-02T00:00:00"/>
    <n v="43.37"/>
    <s v="Parceria rural (Turvinho)"/>
    <m/>
    <m/>
    <m/>
    <m/>
    <m/>
    <m/>
    <m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2"/>
    <s v="0378"/>
    <x v="187"/>
    <s v="102"/>
    <s v="Brasil \ SP \ Oriente"/>
    <s v="Noroeste"/>
    <s v="CZ3"/>
    <n v="1"/>
    <s v="Implantação"/>
    <s v="104-Crescimento"/>
    <d v="2020-10-18T00:00:00"/>
    <n v="14.88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3"/>
    <s v="0378"/>
    <x v="187"/>
    <s v="103"/>
    <s v="Brasil \ SP \ Oriente"/>
    <s v="Noroeste"/>
    <s v="CZ3"/>
    <n v="1"/>
    <s v="Implantação"/>
    <s v="104-Crescimento"/>
    <d v="2020-11-19T00:00:00"/>
    <n v="23.99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4"/>
    <s v="0378"/>
    <x v="187"/>
    <s v="104"/>
    <s v="Brasil \ SP \ Oriente"/>
    <s v="Noroeste"/>
    <s v="CZ3"/>
    <n v="1"/>
    <s v="Implantação"/>
    <s v="104-Crescimento"/>
    <d v="2020-10-15T00:00:00"/>
    <n v="52.61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5"/>
    <s v="0378"/>
    <x v="187"/>
    <s v="105"/>
    <s v="Brasil \ SP \ Oriente"/>
    <s v="Noroeste"/>
    <s v="CZ3"/>
    <n v="1"/>
    <s v="Implantação"/>
    <s v="104-Crescimento"/>
    <d v="2020-10-17T00:00:00"/>
    <n v="14.57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6"/>
    <s v="0378"/>
    <x v="187"/>
    <s v="106"/>
    <s v="Brasil \ SP \ Oriente"/>
    <s v="Noroeste"/>
    <s v="CZ3"/>
    <n v="1"/>
    <s v="Implantação"/>
    <s v="104-Crescimento"/>
    <d v="2020-10-16T00:00:00"/>
    <n v="44.21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7"/>
    <s v="0378"/>
    <x v="187"/>
    <s v="107"/>
    <s v="Brasil \ SP \ Oriente"/>
    <s v="Noroeste"/>
    <s v="CZ2"/>
    <n v="1"/>
    <s v="Implantação"/>
    <s v="104-Crescimento"/>
    <d v="2020-10-09T00:00:00"/>
    <n v="50.96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8"/>
    <s v="0378"/>
    <x v="187"/>
    <s v="108"/>
    <s v="Brasil \ SP \ Oriente"/>
    <s v="Noroeste"/>
    <s v="CZ2"/>
    <n v="1"/>
    <s v="Implantação"/>
    <s v="104-Crescimento"/>
    <d v="2020-10-17T00:00:00"/>
    <n v="44.64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09"/>
    <s v="0378"/>
    <x v="187"/>
    <s v="109"/>
    <s v="Brasil \ SP \ Oriente"/>
    <s v="Noroeste"/>
    <s v="CZ2"/>
    <n v="2"/>
    <s v="Reforma"/>
    <s v="102-Aguardando Plantio"/>
    <m/>
    <n v="7.77"/>
    <s v="Parceria rural (Turvinho)"/>
    <m/>
    <m/>
    <m/>
    <m/>
    <m/>
    <m/>
    <m/>
    <s v="SIM"/>
    <m/>
    <d v="2022-12-28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10"/>
    <s v="0378"/>
    <x v="187"/>
    <s v="110"/>
    <s v="Brasil \ SP \ Oriente"/>
    <s v="Noroeste"/>
    <s v="CZ3"/>
    <n v="1"/>
    <s v="Implantação"/>
    <s v="104-Crescimento"/>
    <d v="2020-11-19T00:00:00"/>
    <n v="28.13"/>
    <s v="Parceria rural (Turvinho)"/>
    <m/>
    <m/>
    <m/>
    <m/>
    <m/>
    <m/>
    <m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1"/>
    <s v="0378"/>
    <x v="187"/>
    <s v="111"/>
    <s v="Brasil \ SP \ Oriente"/>
    <s v="Noroeste"/>
    <s v="CZ3"/>
    <n v="1"/>
    <s v="Implantação"/>
    <s v="104-Crescimento"/>
    <d v="2020-11-19T00:00:00"/>
    <n v="35.8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2"/>
    <s v="0378"/>
    <x v="187"/>
    <s v="112"/>
    <s v="Brasil \ SP \ Oriente"/>
    <s v="Noroeste"/>
    <s v="CZ3"/>
    <n v="1"/>
    <s v="Implantação"/>
    <s v="104-Crescimento"/>
    <d v="2020-11-19T00:00:00"/>
    <n v="7.5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3"/>
    <s v="0378"/>
    <x v="187"/>
    <s v="113"/>
    <s v="Brasil \ SP \ Oriente"/>
    <s v="Noroeste"/>
    <s v="CZ3"/>
    <n v="1"/>
    <s v="Implantação"/>
    <s v="104-Crescimento"/>
    <d v="2020-12-02T00:00:00"/>
    <n v="31.0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4"/>
    <s v="0378"/>
    <x v="187"/>
    <s v="114"/>
    <s v="Brasil \ SP \ Oriente"/>
    <s v="Noroeste"/>
    <s v="CZ3"/>
    <n v="1"/>
    <s v="Implantação"/>
    <s v="104-Crescimento"/>
    <d v="2020-12-02T00:00:00"/>
    <n v="34.3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5"/>
    <s v="0378"/>
    <x v="187"/>
    <s v="115"/>
    <s v="Brasil \ SP \ Oriente"/>
    <s v="Noroeste"/>
    <s v="CZ3"/>
    <n v="1"/>
    <s v="Implantação"/>
    <s v="104-Crescimento"/>
    <d v="2020-12-03T00:00:00"/>
    <n v="19.48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6"/>
    <s v="0378"/>
    <x v="187"/>
    <s v="116"/>
    <s v="Brasil \ SP \ Oriente"/>
    <s v="Noroeste"/>
    <s v="CZ3"/>
    <n v="1"/>
    <s v="Implantação"/>
    <s v="104-Crescimento"/>
    <d v="2020-12-03T00:00:00"/>
    <n v="6.2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17"/>
    <s v="0378"/>
    <x v="187"/>
    <s v="117"/>
    <s v="Brasil \ SP \ Oriente"/>
    <s v="Noroeste"/>
    <s v="CZ3"/>
    <n v="1"/>
    <s v="Implantação"/>
    <s v="104-Crescimento"/>
    <d v="2020-12-08T00:00:00"/>
    <n v="5.019999999999999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0"/>
    <s v="0378"/>
    <x v="187"/>
    <s v="120"/>
    <s v="Brasil \ SP \ Oriente"/>
    <s v="Noroeste"/>
    <s v="CZ3"/>
    <n v="1"/>
    <s v="Implantação"/>
    <s v="104-Crescimento"/>
    <d v="2021-09-14T00:00:00"/>
    <n v="2.38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2"/>
    <s v="0378"/>
    <x v="187"/>
    <s v="122"/>
    <s v="Brasil \ SP \ Oriente"/>
    <s v="Noroeste"/>
    <s v="CZ3"/>
    <n v="1"/>
    <s v="Implantação"/>
    <s v="104-Crescimento"/>
    <d v="2021-10-11T00:00:00"/>
    <n v="1.2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3"/>
    <s v="0378"/>
    <x v="187"/>
    <s v="123"/>
    <s v="Brasil \ SP \ Oriente"/>
    <s v="Noroeste"/>
    <s v="CZ3"/>
    <n v="1"/>
    <s v="Implantação"/>
    <s v="104-Crescimento"/>
    <d v="2021-09-17T00:00:00"/>
    <n v="0.5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4"/>
    <s v="0378"/>
    <x v="187"/>
    <s v="124"/>
    <s v="Brasil \ SP \ Oriente"/>
    <s v="Noroeste"/>
    <s v="CZ3"/>
    <n v="1"/>
    <s v="Implantação"/>
    <s v="104-Crescimento"/>
    <d v="2021-09-18T00:00:00"/>
    <n v="0.9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5"/>
    <s v="0378"/>
    <x v="187"/>
    <s v="125"/>
    <s v="Brasil \ SP \ Oriente"/>
    <s v="Noroeste"/>
    <s v="CZ3"/>
    <n v="1"/>
    <s v="Implantação"/>
    <s v="104-Crescimento"/>
    <d v="2021-10-11T00:00:00"/>
    <n v="0.2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7"/>
    <s v="0378"/>
    <x v="187"/>
    <s v="127"/>
    <s v="Brasil \ SP \ Oriente"/>
    <s v="Noroeste"/>
    <s v="CZ3"/>
    <n v="1"/>
    <s v="Implantação"/>
    <s v="104-Crescimento"/>
    <d v="2021-09-26T00:00:00"/>
    <n v="0.9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8"/>
    <s v="0378"/>
    <x v="187"/>
    <s v="128"/>
    <s v="Brasil \ SP \ Oriente"/>
    <s v="Noroeste"/>
    <s v="CZ3"/>
    <n v="1"/>
    <s v="Implantação"/>
    <s v="104-Crescimento"/>
    <d v="2021-09-27T00:00:00"/>
    <n v="0.5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29"/>
    <s v="0378"/>
    <x v="187"/>
    <s v="129"/>
    <s v="Brasil \ SP \ Oriente"/>
    <s v="Noroeste"/>
    <s v="CZ3"/>
    <n v="1"/>
    <s v="Implantação"/>
    <s v="104-Crescimento"/>
    <d v="2021-09-27T00:00:00"/>
    <n v="2.7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0"/>
    <s v="0378"/>
    <x v="187"/>
    <s v="130"/>
    <s v="Brasil \ SP \ Oriente"/>
    <s v="Noroeste"/>
    <s v="CZ3"/>
    <n v="1"/>
    <s v="Implantação"/>
    <s v="104-Crescimento"/>
    <d v="2021-09-28T00:00:00"/>
    <n v="0.3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1"/>
    <s v="0378"/>
    <x v="187"/>
    <s v="131"/>
    <s v="Brasil \ SP \ Oriente"/>
    <s v="Noroeste"/>
    <s v="CZ3"/>
    <n v="1"/>
    <s v="Implantação"/>
    <s v="104-Crescimento"/>
    <d v="2021-10-11T00:00:00"/>
    <n v="0.4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2"/>
    <s v="0378"/>
    <x v="187"/>
    <s v="132"/>
    <s v="Brasil \ SP \ Oriente"/>
    <s v="Noroeste"/>
    <s v="CZ3"/>
    <n v="1"/>
    <s v="Implantação"/>
    <s v="104-Crescimento"/>
    <d v="2021-12-19T00:00:00"/>
    <n v="0.3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3"/>
    <s v="0378"/>
    <x v="187"/>
    <s v="133"/>
    <s v="Brasil \ SP \ Oriente"/>
    <s v="Noroeste"/>
    <s v="CZ3"/>
    <n v="1"/>
    <s v="Implantação"/>
    <s v="104-Crescimento"/>
    <d v="2021-12-19T00:00:00"/>
    <n v="0.7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4"/>
    <s v="0378"/>
    <x v="187"/>
    <s v="134"/>
    <s v="Brasil \ SP \ Oriente"/>
    <s v="Noroeste"/>
    <s v="CZ3"/>
    <n v="1"/>
    <s v="Implantação"/>
    <s v="104-Crescimento"/>
    <d v="2021-12-19T00:00:00"/>
    <n v="1.090000000000000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5"/>
    <s v="0378"/>
    <x v="187"/>
    <s v="135"/>
    <s v="Brasil \ SP \ Oriente"/>
    <s v="Noroeste"/>
    <s v="CZ3"/>
    <n v="1"/>
    <s v="Implantação"/>
    <s v="104-Crescimento"/>
    <d v="2021-12-19T00:00:00"/>
    <n v="0.47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6"/>
    <s v="0378"/>
    <x v="187"/>
    <s v="136"/>
    <s v="Brasil \ SP \ Oriente"/>
    <s v="Noroeste"/>
    <s v="CZ3"/>
    <n v="1"/>
    <s v="Implantação"/>
    <s v="104-Crescimento"/>
    <d v="2021-12-19T00:00:00"/>
    <n v="1.1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37"/>
    <s v="0378"/>
    <x v="187"/>
    <s v="137"/>
    <s v="Brasil \ SP \ Oriente"/>
    <s v="Noroeste"/>
    <s v="CZ3"/>
    <n v="2"/>
    <s v="Reforma"/>
    <s v="102-Aguardando Plantio"/>
    <m/>
    <n v="0.41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38"/>
    <s v="0378"/>
    <x v="187"/>
    <s v="138"/>
    <s v="Brasil \ SP \ Oriente"/>
    <s v="Noroeste"/>
    <s v="CZ3"/>
    <n v="2"/>
    <s v="Reforma"/>
    <s v="102-Aguardando Plantio"/>
    <m/>
    <n v="0.16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39"/>
    <s v="0378"/>
    <x v="187"/>
    <s v="139"/>
    <s v="Brasil \ SP \ Oriente"/>
    <s v="Noroeste"/>
    <s v="CZ2"/>
    <n v="1"/>
    <s v="Implantação"/>
    <s v="104-Crescimento"/>
    <d v="2021-12-19T00:00:00"/>
    <n v="0.4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0"/>
    <s v="0378"/>
    <x v="187"/>
    <s v="140"/>
    <s v="Brasil \ SP \ Oriente"/>
    <s v="Noroeste"/>
    <s v="CZ2"/>
    <n v="1"/>
    <s v="Implantação"/>
    <s v="104-Crescimento"/>
    <d v="2021-12-19T00:00:00"/>
    <n v="0.7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1"/>
    <s v="0378"/>
    <x v="187"/>
    <s v="141"/>
    <s v="Brasil \ SP \ Oriente"/>
    <s v="Noroeste"/>
    <s v="CZ2"/>
    <n v="1"/>
    <s v="Implantação"/>
    <s v="104-Crescimento"/>
    <d v="2021-12-19T00:00:00"/>
    <n v="0.37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2"/>
    <s v="0378"/>
    <x v="187"/>
    <s v="142"/>
    <s v="Brasil \ SP \ Oriente"/>
    <s v="Noroeste"/>
    <s v="CZ2"/>
    <n v="1"/>
    <s v="Implantação"/>
    <s v="104-Crescimento"/>
    <d v="2021-12-19T00:00:00"/>
    <n v="0.28999999999999998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3"/>
    <s v="0378"/>
    <x v="187"/>
    <s v="143"/>
    <s v="Brasil \ SP \ Oriente"/>
    <s v="Noroeste"/>
    <s v="CZ3"/>
    <n v="1"/>
    <s v="Implantação"/>
    <s v="104-Crescimento"/>
    <d v="2021-12-19T00:00:00"/>
    <n v="1.5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4"/>
    <s v="0378"/>
    <x v="187"/>
    <s v="144"/>
    <s v="Brasil \ SP \ Oriente"/>
    <s v="Noroeste"/>
    <s v="CZ3"/>
    <n v="1"/>
    <s v="Implantação"/>
    <s v="104-Crescimento"/>
    <d v="2021-12-19T00:00:00"/>
    <n v="1.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5"/>
    <s v="0378"/>
    <x v="187"/>
    <s v="145"/>
    <s v="Brasil \ SP \ Oriente"/>
    <s v="Noroeste"/>
    <s v="CZ3"/>
    <n v="1"/>
    <s v="Implantação"/>
    <s v="104-Crescimento"/>
    <d v="2021-12-19T00:00:00"/>
    <n v="0.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6"/>
    <s v="0378"/>
    <x v="187"/>
    <s v="146"/>
    <s v="Brasil \ SP \ Oriente"/>
    <s v="Noroeste"/>
    <s v="CZ3"/>
    <n v="1"/>
    <s v="Implantação"/>
    <s v="104-Crescimento"/>
    <d v="2021-12-19T00:00:00"/>
    <n v="1.0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7"/>
    <s v="0378"/>
    <x v="187"/>
    <s v="147"/>
    <s v="Brasil \ SP \ Oriente"/>
    <s v="Noroeste"/>
    <s v="CZ2"/>
    <n v="1"/>
    <s v="Implantação"/>
    <s v="104-Crescimento"/>
    <d v="2021-12-19T00:00:00"/>
    <n v="0.1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8"/>
    <s v="0378"/>
    <x v="187"/>
    <s v="148"/>
    <s v="Brasil \ SP \ Oriente"/>
    <s v="Noroeste"/>
    <s v="CZ2"/>
    <n v="1"/>
    <s v="Implantação"/>
    <s v="104-Crescimento"/>
    <d v="2021-12-20T00:00:00"/>
    <n v="0.2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49"/>
    <s v="0378"/>
    <x v="187"/>
    <s v="149"/>
    <s v="Brasil \ SP \ Oriente"/>
    <s v="Noroeste"/>
    <s v="CZ2"/>
    <n v="1"/>
    <s v="Implantação"/>
    <s v="104-Crescimento"/>
    <d v="2021-12-20T00:00:00"/>
    <n v="0.0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50"/>
    <s v="0378"/>
    <x v="187"/>
    <s v="150"/>
    <s v="Brasil \ SP \ Oriente"/>
    <s v="Noroeste"/>
    <s v="CZ3"/>
    <n v="1"/>
    <s v="Implantação"/>
    <s v="104-Crescimento"/>
    <d v="2021-12-19T00:00:00"/>
    <n v="0.9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51"/>
    <s v="0378"/>
    <x v="187"/>
    <s v="151"/>
    <s v="Brasil \ SP \ Oriente"/>
    <s v="Noroeste"/>
    <s v="CZ2"/>
    <n v="2"/>
    <s v="Reforma"/>
    <s v="102-Aguardando Plantio"/>
    <m/>
    <n v="0.3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2"/>
    <s v="0378"/>
    <x v="187"/>
    <s v="152"/>
    <s v="Brasil \ SP \ Oriente"/>
    <s v="Noroeste"/>
    <s v="CZ3"/>
    <n v="2"/>
    <s v="Reforma"/>
    <s v="102-Aguardando Plantio"/>
    <m/>
    <n v="0.49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3"/>
    <s v="0378"/>
    <x v="187"/>
    <s v="153"/>
    <s v="Brasil \ SP \ Oriente"/>
    <s v="Noroeste"/>
    <s v="CZ3"/>
    <n v="2"/>
    <s v="Reforma"/>
    <s v="102-Aguardando Plantio"/>
    <m/>
    <n v="0.49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4"/>
    <s v="0378"/>
    <x v="187"/>
    <s v="154"/>
    <s v="Brasil \ SP \ Oriente"/>
    <s v="Noroeste"/>
    <s v="CZ3"/>
    <n v="2"/>
    <s v="Reforma"/>
    <s v="102-Aguardando Plantio"/>
    <m/>
    <n v="0.43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5"/>
    <s v="0378"/>
    <x v="187"/>
    <s v="155"/>
    <s v="Brasil \ SP \ Oriente"/>
    <s v="Noroeste"/>
    <s v="CZ3"/>
    <n v="1"/>
    <s v="Implantação"/>
    <s v="104-Crescimento"/>
    <d v="2021-12-19T00:00:00"/>
    <n v="0.15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56"/>
    <s v="0378"/>
    <x v="187"/>
    <s v="156"/>
    <s v="Brasil \ SP \ Oriente"/>
    <s v="Noroeste"/>
    <s v="CZ3"/>
    <n v="2"/>
    <s v="Reforma"/>
    <s v="102-Aguardando Plantio"/>
    <m/>
    <n v="0.34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7"/>
    <s v="0378"/>
    <x v="187"/>
    <s v="157"/>
    <s v="Brasil \ SP \ Oriente"/>
    <s v="Noroeste"/>
    <s v="CZ3"/>
    <n v="2"/>
    <s v="Reforma"/>
    <s v="102-Aguardando Plantio"/>
    <m/>
    <n v="0.67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8"/>
    <s v="0378"/>
    <x v="187"/>
    <s v="158"/>
    <s v="Brasil \ SP \ Oriente"/>
    <s v="Noroeste"/>
    <s v="CZ3"/>
    <n v="2"/>
    <s v="Reforma"/>
    <s v="102-Aguardando Plantio"/>
    <m/>
    <n v="0.17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59"/>
    <s v="0378"/>
    <x v="187"/>
    <s v="159"/>
    <s v="Brasil \ SP \ Oriente"/>
    <s v="Noroeste"/>
    <s v="CZ3"/>
    <n v="2"/>
    <s v="Reforma"/>
    <s v="102-Aguardando Plantio"/>
    <m/>
    <n v="0.22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60"/>
    <s v="0378"/>
    <x v="187"/>
    <s v="160"/>
    <s v="Brasil \ SP \ Oriente"/>
    <s v="Noroeste"/>
    <s v="CZ3"/>
    <n v="2"/>
    <s v="Reforma"/>
    <s v="102-Aguardando Plantio"/>
    <m/>
    <n v="1.58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164"/>
    <s v="0378"/>
    <x v="187"/>
    <s v="164"/>
    <s v="Brasil \ SP \ Oriente"/>
    <s v="Noroeste"/>
    <s v="CZ3"/>
    <n v="1"/>
    <s v="Implantação"/>
    <s v="104-Crescimento"/>
    <d v="2021-12-19T00:00:00"/>
    <n v="0.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165"/>
    <s v="0378"/>
    <x v="187"/>
    <s v="165"/>
    <s v="Brasil \ SP \ Oriente"/>
    <s v="Noroeste"/>
    <s v="CZ3"/>
    <n v="1"/>
    <s v="Implantação"/>
    <s v="104-Crescimento"/>
    <d v="2021-12-19T00:00:00"/>
    <n v="0.37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07"/>
    <s v="0378"/>
    <x v="187"/>
    <s v="307"/>
    <s v="Brasil \ SP \ Oriente"/>
    <s v="Noroeste"/>
    <s v="CZ3"/>
    <n v="1"/>
    <s v="Implantação"/>
    <s v="104-Crescimento"/>
    <d v="2021-10-07T00:00:00"/>
    <n v="1.159999999999999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12"/>
    <s v="0378"/>
    <x v="187"/>
    <s v="312"/>
    <s v="Brasil \ SP \ Oriente"/>
    <s v="Noroeste"/>
    <s v="CZ3"/>
    <n v="1"/>
    <s v="Implantação"/>
    <s v="104-Crescimento"/>
    <d v="2021-03-22T00:00:00"/>
    <n v="3.98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13"/>
    <s v="0378"/>
    <x v="187"/>
    <s v="313"/>
    <s v="Brasil \ SP \ Oriente"/>
    <s v="Noroeste"/>
    <s v="CZ3"/>
    <n v="1"/>
    <s v="Implantação"/>
    <s v="104-Crescimento"/>
    <d v="2021-04-10T00:00:00"/>
    <n v="6.5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14"/>
    <s v="0378"/>
    <x v="187"/>
    <s v="314"/>
    <s v="Brasil \ SP \ Oriente"/>
    <s v="Noroeste"/>
    <s v="CZ3"/>
    <n v="1"/>
    <s v="Implantação"/>
    <s v="104-Crescimento"/>
    <d v="2021-11-15T00:00:00"/>
    <n v="0.57999999999999996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15"/>
    <s v="0378"/>
    <x v="187"/>
    <s v="315"/>
    <s v="Brasil \ SP \ Oriente"/>
    <s v="Noroeste"/>
    <s v="CZ3"/>
    <n v="1"/>
    <s v="Implantação"/>
    <s v="104-Crescimento"/>
    <d v="2021-04-21T00:00:00"/>
    <n v="6.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16"/>
    <s v="0378"/>
    <x v="187"/>
    <s v="316"/>
    <s v="Brasil \ SP \ Oriente"/>
    <s v="Noroeste"/>
    <s v="CZ3"/>
    <n v="1"/>
    <s v="Implantação"/>
    <s v="104-Crescimento"/>
    <d v="2021-12-13T00:00:00"/>
    <n v="3.7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20"/>
    <s v="0378"/>
    <x v="187"/>
    <s v="320"/>
    <s v="Brasil \ SP \ Oriente"/>
    <s v="Noroeste"/>
    <s v="CZ2"/>
    <n v="1"/>
    <s v="Implantação"/>
    <s v="104-Crescimento"/>
    <d v="2021-04-10T00:00:00"/>
    <n v="2.09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24"/>
    <s v="0378"/>
    <x v="187"/>
    <s v="324"/>
    <s v="Brasil \ SP \ Oriente"/>
    <s v="Noroeste"/>
    <s v="CZ3"/>
    <n v="1"/>
    <s v="Implantação"/>
    <s v="104-Crescimento"/>
    <d v="2021-02-21T00:00:00"/>
    <n v="2.81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29"/>
    <s v="0378"/>
    <x v="187"/>
    <s v="329"/>
    <s v="Brasil \ SP \ Oriente"/>
    <s v="Noroeste"/>
    <s v="CZ3"/>
    <n v="2"/>
    <s v="Reforma"/>
    <s v="116-Aguardando Plantio - Manual"/>
    <m/>
    <n v="0.89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30"/>
    <s v="0378"/>
    <x v="187"/>
    <s v="330"/>
    <s v="Brasil \ SP \ Oriente"/>
    <s v="Noroeste"/>
    <s v="CZ3"/>
    <n v="2"/>
    <s v="Reforma"/>
    <s v="116-Aguardando Plantio - Manual"/>
    <m/>
    <n v="0.6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31"/>
    <s v="0378"/>
    <x v="187"/>
    <s v="331"/>
    <s v="Brasil \ SP \ Oriente"/>
    <s v="Noroeste"/>
    <s v="CZ3"/>
    <n v="2"/>
    <s v="Reforma"/>
    <s v="116-Aguardando Plantio - Manual"/>
    <m/>
    <n v="0.6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35"/>
    <s v="0378"/>
    <x v="187"/>
    <s v="335"/>
    <s v="Brasil \ SP \ Oriente"/>
    <s v="Noroeste"/>
    <s v="CZ3"/>
    <n v="1"/>
    <s v="Implantação"/>
    <s v="104-Crescimento"/>
    <d v="2021-07-20T00:00:00"/>
    <n v="8.31"/>
    <s v="Parceria rural (Turvinho)"/>
    <m/>
    <m/>
    <m/>
    <m/>
    <m/>
    <m/>
    <m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37"/>
    <s v="0378"/>
    <x v="187"/>
    <s v="337"/>
    <s v="Brasil \ SP \ Oriente"/>
    <s v="Noroeste"/>
    <s v="CZ3"/>
    <n v="2"/>
    <s v="Reforma"/>
    <s v="116-Aguardando Plantio - Manual"/>
    <m/>
    <n v="1.32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38"/>
    <s v="0378"/>
    <x v="187"/>
    <s v="338"/>
    <s v="Brasil \ SP \ Oriente"/>
    <s v="Noroeste"/>
    <s v="CZ3"/>
    <n v="1"/>
    <s v="Implantação"/>
    <s v="104-Crescimento"/>
    <d v="2021-08-19T00:00:00"/>
    <n v="1.32"/>
    <s v="Parceria rural (Turvinho)"/>
    <m/>
    <m/>
    <m/>
    <m/>
    <m/>
    <m/>
    <m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41"/>
    <s v="0378"/>
    <x v="187"/>
    <s v="341"/>
    <s v="Brasil \ SP \ Oriente"/>
    <s v="Noroeste"/>
    <s v="CZ3"/>
    <n v="1"/>
    <s v="Implantação"/>
    <s v="104-Crescimento"/>
    <d v="2021-09-01T00:00:00"/>
    <n v="0.83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49"/>
    <s v="0378"/>
    <x v="187"/>
    <s v="349"/>
    <s v="Brasil \ SP \ Oriente"/>
    <s v="Noroeste"/>
    <s v="CZ3"/>
    <n v="2"/>
    <s v="Reforma"/>
    <s v="116-Aguardando Plantio - Manual"/>
    <m/>
    <n v="14.39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57"/>
    <s v="0378"/>
    <x v="187"/>
    <s v="357"/>
    <s v="Brasil \ SP \ Oriente"/>
    <s v="Noroeste"/>
    <s v="CZ3"/>
    <n v="1"/>
    <s v="Implantação"/>
    <s v="104-Crescimento"/>
    <d v="2021-02-28T00:00:00"/>
    <n v="8.779999999999999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58"/>
    <s v="0378"/>
    <x v="187"/>
    <s v="358"/>
    <s v="Brasil \ SP \ Oriente"/>
    <s v="Noroeste"/>
    <s v="CZ3"/>
    <n v="1"/>
    <s v="Implantação"/>
    <s v="104-Crescimento"/>
    <d v="2021-02-21T00:00:00"/>
    <n v="1.33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71"/>
    <s v="0378"/>
    <x v="187"/>
    <s v="371"/>
    <s v="Brasil \ SP \ Oriente"/>
    <s v="Noroeste"/>
    <s v="CZ3"/>
    <n v="2"/>
    <s v="Reforma"/>
    <s v="116-Aguardando Plantio - Manual"/>
    <m/>
    <n v="2.4300000000000002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73"/>
    <s v="0378"/>
    <x v="187"/>
    <s v="373"/>
    <s v="Brasil \ SP \ Oriente"/>
    <s v="Noroeste"/>
    <s v="CZ3"/>
    <n v="1"/>
    <s v="Implantação"/>
    <s v="104-Crescimento"/>
    <d v="2021-02-21T00:00:00"/>
    <n v="1.72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74"/>
    <s v="0378"/>
    <x v="187"/>
    <s v="374"/>
    <s v="Brasil \ SP \ Oriente"/>
    <s v="Noroeste"/>
    <s v="CZ3"/>
    <n v="1"/>
    <s v="Implantação"/>
    <s v="104-Crescimento"/>
    <d v="2021-02-21T00:00:00"/>
    <n v="6.58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78"/>
    <s v="0378"/>
    <x v="187"/>
    <s v="378"/>
    <s v="Brasil \ SP \ Oriente"/>
    <s v="Noroeste"/>
    <s v="CZ3"/>
    <n v="1"/>
    <s v="Implantação"/>
    <s v="104-Crescimento"/>
    <d v="2022-01-17T00:00:00"/>
    <n v="5.84"/>
    <s v="Parceria rural (Turvinho)"/>
    <m/>
    <m/>
    <m/>
    <m/>
    <m/>
    <m/>
    <m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386"/>
    <s v="0378"/>
    <x v="187"/>
    <s v="386"/>
    <s v="Brasil \ SP \ Marília"/>
    <s v="Noroeste"/>
    <s v="CZ3"/>
    <n v="2"/>
    <s v="Reforma"/>
    <s v="116-Aguardando Plantio - Manual"/>
    <m/>
    <n v="5.66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87"/>
    <s v="0378"/>
    <x v="187"/>
    <s v="387"/>
    <s v="Brasil \ SP \ Oriente"/>
    <s v="Noroeste"/>
    <s v="CZ3"/>
    <n v="2"/>
    <s v="Reforma"/>
    <s v="116-Aguardando Plantio - Manual"/>
    <m/>
    <n v="1.94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88"/>
    <s v="0378"/>
    <x v="187"/>
    <s v="388"/>
    <s v="Brasil \ SP \ Oriente"/>
    <s v="Noroeste"/>
    <s v="CZ3"/>
    <n v="2"/>
    <s v="Reforma"/>
    <s v="116-Aguardando Plantio - Manual"/>
    <m/>
    <n v="5.33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89"/>
    <s v="0378"/>
    <x v="187"/>
    <s v="389"/>
    <s v="Brasil \ SP \ Oriente"/>
    <s v="Noroeste"/>
    <s v="CZ3"/>
    <n v="2"/>
    <s v="Reforma"/>
    <s v="116-Aguardando Plantio - Manual"/>
    <m/>
    <n v="0.92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90"/>
    <s v="0378"/>
    <x v="187"/>
    <s v="390"/>
    <s v="Brasil \ SP \ Oriente"/>
    <s v="Noroeste"/>
    <s v="CZ3"/>
    <n v="2"/>
    <s v="Reforma"/>
    <s v="116-Aguardando Plantio - Manual"/>
    <m/>
    <n v="0.88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91"/>
    <s v="0378"/>
    <x v="187"/>
    <s v="391"/>
    <s v="Brasil \ SP \ Oriente"/>
    <s v="Noroeste"/>
    <s v="CZ3"/>
    <n v="2"/>
    <s v="Reforma"/>
    <s v="116-Aguardando Plantio - Manual"/>
    <m/>
    <n v="1.71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392"/>
    <s v="0378"/>
    <x v="187"/>
    <s v="392"/>
    <s v="Brasil \ SP \ Oriente"/>
    <s v="Noroeste"/>
    <s v="CZ3"/>
    <n v="2"/>
    <s v="Reforma"/>
    <s v="116-Aguardando Plantio - Manual"/>
    <m/>
    <n v="0.27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1"/>
    <s v="0378"/>
    <x v="187"/>
    <s v="401"/>
    <s v="Brasil \ SP \ Oriente"/>
    <s v="Noroeste"/>
    <s v="CZ3"/>
    <n v="2"/>
    <s v="Reforma"/>
    <s v="102-Aguardando Plantio"/>
    <m/>
    <n v="1.92"/>
    <s v="Parceria rural (Turvinho)"/>
    <m/>
    <m/>
    <m/>
    <m/>
    <m/>
    <m/>
    <m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2"/>
    <s v="0378"/>
    <x v="187"/>
    <s v="402"/>
    <s v="Brasil \ SP \ Oriente"/>
    <s v="Noroeste"/>
    <s v="CZ3"/>
    <n v="2"/>
    <s v="Reforma"/>
    <s v="102-Aguardando Plantio"/>
    <m/>
    <n v="1.49"/>
    <s v="Parceria rural (Turvinho)"/>
    <m/>
    <m/>
    <m/>
    <m/>
    <m/>
    <m/>
    <m/>
    <s v="SIM"/>
    <m/>
    <d v="2023-09-22T00:00:00"/>
    <m/>
    <m/>
    <d v="2023-09-22T00:00:00"/>
    <d v="2023-07-26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4"/>
    <s v="0378"/>
    <x v="187"/>
    <s v="404"/>
    <s v="Brasil \ SP \ Oriente"/>
    <s v="Noroeste"/>
    <s v="CZ3"/>
    <n v="2"/>
    <s v="Reforma"/>
    <s v="102-Aguardando Plantio"/>
    <m/>
    <n v="3.36"/>
    <s v="Parceria rural (Turvinho)"/>
    <m/>
    <m/>
    <m/>
    <m/>
    <m/>
    <m/>
    <m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5"/>
    <s v="0378"/>
    <x v="187"/>
    <s v="405"/>
    <s v="Brasil \ SP \ Oriente"/>
    <s v="Noroeste"/>
    <s v="CZ3"/>
    <n v="2"/>
    <s v="Reforma"/>
    <s v="102-Aguardando Plantio"/>
    <m/>
    <n v="5.94"/>
    <s v="Parceria rural (Turvinho)"/>
    <m/>
    <m/>
    <m/>
    <m/>
    <m/>
    <m/>
    <m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7"/>
    <s v="0378"/>
    <x v="187"/>
    <s v="407"/>
    <s v="Brasil \ SP \ Oriente"/>
    <s v="Noroeste"/>
    <s v="CZ3"/>
    <n v="2"/>
    <s v="Reforma"/>
    <s v="102-Aguardando Plantio"/>
    <m/>
    <n v="5.6"/>
    <s v="Parceria rural (Turvinho)"/>
    <m/>
    <m/>
    <m/>
    <m/>
    <m/>
    <m/>
    <m/>
    <s v="SIM"/>
    <m/>
    <d v="2023-09-22T00:00:00"/>
    <m/>
    <m/>
    <d v="2023-09-22T00:00:00"/>
    <d v="2023-09-17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8"/>
    <s v="0378"/>
    <x v="187"/>
    <s v="408"/>
    <s v="Brasil \ SP \ Oriente"/>
    <s v="Noroeste"/>
    <s v="CZ3"/>
    <n v="2"/>
    <s v="Reforma"/>
    <s v="102-Aguardando Plantio"/>
    <m/>
    <n v="22.1"/>
    <s v="Parceria rural (Turvinho)"/>
    <m/>
    <m/>
    <m/>
    <m/>
    <m/>
    <m/>
    <m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09"/>
    <s v="0378"/>
    <x v="187"/>
    <s v="409"/>
    <s v="Brasil \ SP \ Oriente"/>
    <s v="Noroeste"/>
    <s v="CZ3"/>
    <n v="2"/>
    <s v="Reforma"/>
    <s v="102-Aguardando Plantio"/>
    <m/>
    <n v="1.08"/>
    <s v="Parceria rural (Turvinho)"/>
    <m/>
    <m/>
    <m/>
    <m/>
    <m/>
    <m/>
    <m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12"/>
    <s v="0378"/>
    <x v="187"/>
    <s v="412"/>
    <s v="Brasil \ SP \ Oriente"/>
    <s v="Noroeste"/>
    <s v="CZ3"/>
    <n v="2"/>
    <s v="Reforma"/>
    <s v="102-Aguardando Plantio"/>
    <m/>
    <n v="0.37"/>
    <s v="Parceria rural (Turvinho)"/>
    <m/>
    <m/>
    <m/>
    <m/>
    <m/>
    <m/>
    <m/>
    <s v="SIM"/>
    <m/>
    <d v="2023-09-22T00:00:00"/>
    <m/>
    <m/>
    <d v="2023-09-22T00:00:00"/>
    <d v="2023-07-24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18"/>
    <s v="0378"/>
    <x v="187"/>
    <s v="418"/>
    <s v="Brasil \ SP \ Oriente"/>
    <s v="Noroeste"/>
    <s v="CZ3"/>
    <n v="2"/>
    <s v="Reforma"/>
    <s v="102-Aguardando Plantio"/>
    <m/>
    <n v="4.16"/>
    <s v="Parceria rural (Turvinho)"/>
    <m/>
    <m/>
    <m/>
    <m/>
    <m/>
    <m/>
    <m/>
    <s v="SIM"/>
    <m/>
    <d v="2023-09-22T00:00:00"/>
    <m/>
    <m/>
    <d v="2023-09-22T00:00:00"/>
    <d v="2023-07-26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19"/>
    <s v="0378"/>
    <x v="187"/>
    <s v="419"/>
    <s v="Brasil \ SP \ Oriente"/>
    <s v="Noroeste"/>
    <s v="CZ3"/>
    <n v="2"/>
    <s v="Reforma"/>
    <s v="102-Aguardando Plantio"/>
    <m/>
    <n v="66.92"/>
    <s v="Parceria rural (Turvinho)"/>
    <m/>
    <m/>
    <m/>
    <m/>
    <m/>
    <m/>
    <m/>
    <s v="SIM"/>
    <m/>
    <d v="2023-09-22T00:00:00"/>
    <m/>
    <m/>
    <d v="2023-09-22T00:00:00"/>
    <d v="2023-07-24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0"/>
    <s v="0378"/>
    <x v="187"/>
    <s v="450"/>
    <s v="Brasil \ SP \ Oriente"/>
    <s v="Noroeste"/>
    <s v="CZ3"/>
    <n v="2"/>
    <s v="Reforma"/>
    <s v="102-Aguardando Plantio"/>
    <m/>
    <n v="5.54"/>
    <s v="Parceria rural (Turvinho)"/>
    <m/>
    <m/>
    <m/>
    <m/>
    <m/>
    <m/>
    <m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3"/>
    <s v="0378"/>
    <x v="187"/>
    <s v="453"/>
    <s v="Brasil \ SP \ Oriente"/>
    <s v="Noroeste"/>
    <s v="CZ3"/>
    <n v="2"/>
    <s v="Reforma"/>
    <s v="116-Aguardando Plantio - Manual"/>
    <m/>
    <n v="0.28000000000000003"/>
    <s v="Parceria rural (Turvinho)"/>
    <m/>
    <m/>
    <m/>
    <m/>
    <m/>
    <m/>
    <m/>
    <s v="SIM"/>
    <m/>
    <d v="2023-09-1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4"/>
    <s v="0378"/>
    <x v="187"/>
    <s v="454"/>
    <s v="Brasil \ SP \ Oriente"/>
    <s v="Noroeste"/>
    <s v="CZ3"/>
    <n v="2"/>
    <s v="Reforma"/>
    <s v="116-Aguardando Plantio - Manual"/>
    <m/>
    <n v="4.24"/>
    <s v="Parceria rural (Turvinho)"/>
    <m/>
    <m/>
    <m/>
    <m/>
    <m/>
    <m/>
    <m/>
    <s v="SIM"/>
    <m/>
    <d v="2023-09-1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5"/>
    <s v="0378"/>
    <x v="187"/>
    <s v="455"/>
    <s v="Brasil \ SP \ Oriente"/>
    <s v="Noroeste"/>
    <s v="CZ3"/>
    <n v="1"/>
    <s v="Implantação"/>
    <s v="102-Aguardando Plantio"/>
    <m/>
    <n v="0.03"/>
    <s v="Parceria rural (Turvinho)"/>
    <m/>
    <m/>
    <m/>
    <m/>
    <m/>
    <m/>
    <m/>
    <s v="SIM"/>
    <m/>
    <d v="2023-10-16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6"/>
    <s v="0378"/>
    <x v="187"/>
    <s v="456"/>
    <s v="Brasil \ SP \ Oriente"/>
    <s v="Noroeste"/>
    <s v="CZ3"/>
    <n v="2"/>
    <s v="Reforma"/>
    <s v="102-Aguardando Plantio"/>
    <m/>
    <n v="0.66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7"/>
    <s v="0378"/>
    <x v="187"/>
    <s v="457"/>
    <s v="Brasil \ SP \ Oriente"/>
    <s v="Noroeste"/>
    <s v="CZ3"/>
    <n v="2"/>
    <s v="Reforma"/>
    <s v="102-Aguardando Plantio"/>
    <m/>
    <n v="5.42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8"/>
    <s v="0378"/>
    <x v="187"/>
    <s v="458"/>
    <s v="Brasil \ SP \ Oriente"/>
    <s v="Noroeste"/>
    <s v="CZ3"/>
    <n v="2"/>
    <s v="Reforma"/>
    <s v="102-Aguardando Plantio"/>
    <m/>
    <n v="0.51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59"/>
    <s v="0378"/>
    <x v="187"/>
    <s v="459"/>
    <s v="Brasil \ SP \ Oriente"/>
    <s v="Noroeste"/>
    <s v="CZ3"/>
    <n v="2"/>
    <s v="Reforma"/>
    <s v="102-Aguardando Plantio"/>
    <m/>
    <n v="3.27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60"/>
    <s v="0378"/>
    <x v="187"/>
    <s v="460"/>
    <s v="Brasil \ SP \ Marília"/>
    <s v="Noroeste"/>
    <s v="CZ3"/>
    <n v="2"/>
    <s v="Reforma"/>
    <s v="102-Aguardando Plantio"/>
    <m/>
    <n v="1.43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61"/>
    <s v="0378"/>
    <x v="187"/>
    <s v="461"/>
    <s v="Brasil \ SP \ Marília"/>
    <s v="Noroeste"/>
    <s v="CZ3"/>
    <n v="2"/>
    <s v="Reforma"/>
    <s v="102-Aguardando Plantio"/>
    <m/>
    <n v="3.32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462"/>
    <s v="0378"/>
    <x v="187"/>
    <s v="462"/>
    <s v="Brasil \ SP \ Marília"/>
    <s v="Noroeste"/>
    <s v="CZ3"/>
    <n v="2"/>
    <s v="Reforma"/>
    <s v="102-Aguardando Plantio"/>
    <m/>
    <n v="25.94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603"/>
    <s v="0378"/>
    <x v="187"/>
    <s v="603"/>
    <s v="Brasil \ SP \ Oriente"/>
    <s v="Noroeste"/>
    <s v="CZ3"/>
    <n v="2"/>
    <s v="Reforma"/>
    <s v="116-Aguardando Plantio - Manual"/>
    <m/>
    <n v="1.45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604"/>
    <s v="0378"/>
    <x v="187"/>
    <s v="604"/>
    <s v="Brasil \ SP \ Oriente"/>
    <s v="Noroeste"/>
    <s v="CZ3"/>
    <n v="2"/>
    <s v="Reforma"/>
    <s v="116-Aguardando Plantio - Manual"/>
    <m/>
    <n v="1.29"/>
    <s v="Parceria rural (Turvinho)"/>
    <m/>
    <m/>
    <m/>
    <m/>
    <m/>
    <m/>
    <m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613"/>
    <s v="0378"/>
    <x v="187"/>
    <s v="613"/>
    <s v="Brasil \ SP \ Oriente"/>
    <s v="Noroeste"/>
    <s v="CZ3"/>
    <n v="1"/>
    <s v="Implantação"/>
    <s v="104-Crescimento"/>
    <d v="2021-12-22T00:00:00"/>
    <n v="2.17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614"/>
    <s v="0378"/>
    <x v="187"/>
    <s v="614"/>
    <s v="Brasil \ SP \ Oriente"/>
    <s v="Noroeste"/>
    <s v="CZ3"/>
    <n v="1"/>
    <s v="Implantação"/>
    <s v="104-Crescimento"/>
    <d v="2021-12-13T00:00:00"/>
    <n v="3.23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615"/>
    <s v="0378"/>
    <x v="187"/>
    <s v="615"/>
    <s v="Brasil \ SP \ Oriente"/>
    <s v="Noroeste"/>
    <s v="CZ3"/>
    <n v="1"/>
    <s v="Implantação"/>
    <s v="104-Crescimento"/>
    <d v="2021-11-02T00:00:00"/>
    <n v="5.04"/>
    <s v="Parceria rural (Turvinho)"/>
    <m/>
    <m/>
    <m/>
    <m/>
    <m/>
    <m/>
    <m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s v="CARPELO"/>
    <m/>
    <x v="0"/>
    <m/>
    <x v="10"/>
    <m/>
    <m/>
  </r>
  <r>
    <s v="0378701"/>
    <s v="0378"/>
    <x v="187"/>
    <s v="701"/>
    <s v="Brasil \ SP \ Oriente"/>
    <s v="Noroeste"/>
    <s v="CZ3"/>
    <n v="2"/>
    <s v="Reforma"/>
    <s v="102-Aguardando Plantio"/>
    <m/>
    <n v="2.96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2"/>
    <s v="0378"/>
    <x v="187"/>
    <s v="702"/>
    <s v="Brasil \ SP \ Oriente"/>
    <s v="Noroeste"/>
    <s v="CZ3"/>
    <n v="2"/>
    <s v="Reforma"/>
    <s v="116-Aguardando Plantio - Manual"/>
    <m/>
    <n v="2.54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3"/>
    <s v="0378"/>
    <x v="187"/>
    <s v="703"/>
    <s v="Brasil \ SP \ Oriente"/>
    <s v="Noroeste"/>
    <s v="CZ3"/>
    <n v="2"/>
    <s v="Reforma"/>
    <s v="116-Aguardando Plantio - Manual"/>
    <m/>
    <n v="0.72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4"/>
    <s v="0378"/>
    <x v="187"/>
    <s v="704"/>
    <s v="Brasil \ SP \ Oriente"/>
    <s v="Noroeste"/>
    <s v="CZ3"/>
    <n v="2"/>
    <s v="Reforma"/>
    <s v="116-Aguardando Plantio - Manual"/>
    <m/>
    <n v="4.79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5"/>
    <s v="0378"/>
    <x v="187"/>
    <s v="705"/>
    <s v="Brasil \ SP \ Oriente"/>
    <s v="Noroeste"/>
    <s v="CZ3"/>
    <n v="2"/>
    <s v="Reforma"/>
    <s v="116-Aguardando Plantio - Manual"/>
    <m/>
    <n v="0.84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6"/>
    <s v="0378"/>
    <x v="187"/>
    <s v="706"/>
    <s v="Brasil \ SP \ Oriente"/>
    <s v="Noroeste"/>
    <s v="CZ3"/>
    <n v="2"/>
    <s v="Reforma"/>
    <s v="116-Aguardando Plantio - Manual"/>
    <m/>
    <n v="1.0900000000000001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7"/>
    <s v="0378"/>
    <x v="187"/>
    <s v="707"/>
    <s v="Brasil \ SP \ Oriente"/>
    <s v="Noroeste"/>
    <s v="CZ3"/>
    <n v="2"/>
    <s v="Reforma"/>
    <s v="116-Aguardando Plantio - Manual"/>
    <m/>
    <n v="0.33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09"/>
    <s v="0378"/>
    <x v="187"/>
    <s v="709"/>
    <s v="Brasil \ SP \ Oriente"/>
    <s v="Noroeste"/>
    <s v="CZ3"/>
    <n v="2"/>
    <s v="Reforma"/>
    <s v="116-Aguardando Plantio - Manual"/>
    <m/>
    <n v="2.08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18"/>
    <s v="0378"/>
    <x v="187"/>
    <s v="718"/>
    <s v="Brasil \ SP \ Oriente"/>
    <s v="Noroeste"/>
    <s v="CZ3"/>
    <n v="2"/>
    <s v="Reforma"/>
    <s v="116-Aguardando Plantio - Manual"/>
    <m/>
    <n v="0.37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57"/>
    <s v="0378"/>
    <x v="187"/>
    <s v="757"/>
    <s v="Brasil \ SP \ Oriente"/>
    <s v="Noroeste"/>
    <s v="CZ3"/>
    <n v="2"/>
    <s v="Reforma"/>
    <s v="116-Aguardando Plantio - Manual"/>
    <m/>
    <n v="0.86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58"/>
    <s v="0378"/>
    <x v="187"/>
    <s v="758"/>
    <s v="Brasil \ SP \ Oriente"/>
    <s v="Noroeste"/>
    <s v="CZ3"/>
    <n v="2"/>
    <s v="Reforma"/>
    <s v="116-Aguardando Plantio - Manual"/>
    <m/>
    <n v="0.27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59"/>
    <s v="0378"/>
    <x v="187"/>
    <s v="759"/>
    <s v="Brasil \ SP \ Oriente"/>
    <s v="Noroeste"/>
    <s v="CZ3"/>
    <n v="2"/>
    <s v="Reforma"/>
    <s v="116-Aguardando Plantio - Manual"/>
    <m/>
    <n v="2.29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60"/>
    <s v="0378"/>
    <x v="187"/>
    <s v="760"/>
    <s v="Brasil \ SP \ Marília"/>
    <s v="Noroeste"/>
    <s v="CZ3"/>
    <n v="2"/>
    <s v="Reforma"/>
    <s v="116-Aguardando Plantio - Manual"/>
    <m/>
    <n v="1.08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61"/>
    <s v="0378"/>
    <x v="187"/>
    <s v="761"/>
    <s v="Brasil \ SP \ Marília"/>
    <s v="Noroeste"/>
    <s v="CZ3"/>
    <n v="2"/>
    <s v="Reforma"/>
    <s v="116-Aguardando Plantio - Manual"/>
    <m/>
    <n v="2.46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62"/>
    <s v="0378"/>
    <x v="187"/>
    <s v="762"/>
    <s v="Brasil \ SP \ Marília"/>
    <s v="Noroeste"/>
    <s v="CZ3"/>
    <n v="2"/>
    <s v="Reforma"/>
    <s v="102-Aguardando Plantio"/>
    <m/>
    <n v="3.23"/>
    <s v="Parceria rural (Turvinho)"/>
    <m/>
    <m/>
    <m/>
    <m/>
    <m/>
    <m/>
    <m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8763"/>
    <s v="0378"/>
    <x v="187"/>
    <s v="763"/>
    <s v="Brasil \ SP \ Oriente"/>
    <s v="Noroeste"/>
    <s v="CZ3"/>
    <n v="2"/>
    <s v="Reforma"/>
    <s v="116-Aguardando Plantio - Manual"/>
    <m/>
    <n v="0.81"/>
    <s v="Parceria rural (Turvinho)"/>
    <m/>
    <m/>
    <m/>
    <m/>
    <m/>
    <m/>
    <m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s v="CARPELO"/>
    <d v="2025-06-01T00:00:00"/>
    <x v="7"/>
    <m/>
    <x v="10"/>
    <m/>
    <m/>
  </r>
  <r>
    <s v="0379001"/>
    <s v="0379"/>
    <x v="188"/>
    <s v="001"/>
    <s v="Brasil \ SP \ Álvaro de Carvalho"/>
    <s v="Noroeste"/>
    <s v="CZ2"/>
    <n v="1"/>
    <s v="Implantação"/>
    <s v="104-Crescimento"/>
    <d v="2019-10-28T00:00:00"/>
    <n v="43.03"/>
    <s v="Parceria rural (Turvinho)"/>
    <m/>
    <m/>
    <m/>
    <m/>
    <m/>
    <m/>
    <m/>
    <m/>
    <m/>
    <d v="2021-11-19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2"/>
    <s v="0379"/>
    <x v="188"/>
    <s v="002"/>
    <s v="Brasil \ SP \ Álvaro de Carvalho"/>
    <s v="Noroeste"/>
    <s v="CZ2"/>
    <n v="1"/>
    <s v="Implantação"/>
    <s v="104-Crescimento"/>
    <d v="2019-11-07T00:00:00"/>
    <n v="31.96"/>
    <s v="Parceria rural (Turvinho)"/>
    <m/>
    <m/>
    <m/>
    <m/>
    <m/>
    <m/>
    <m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3"/>
    <s v="0379"/>
    <x v="188"/>
    <s v="003"/>
    <s v="Brasil \ SP \ Álvaro de Carvalho"/>
    <s v="Noroeste"/>
    <s v="CZ2"/>
    <n v="1"/>
    <s v="Implantação"/>
    <s v="104-Crescimento"/>
    <d v="2019-11-04T00:00:00"/>
    <n v="43.27"/>
    <s v="Parceria rural (Turvinho)"/>
    <m/>
    <m/>
    <m/>
    <m/>
    <m/>
    <m/>
    <m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4"/>
    <s v="0379"/>
    <x v="188"/>
    <s v="004"/>
    <s v="Brasil \ SP \ Álvaro de Carvalho"/>
    <s v="Noroeste"/>
    <s v="CZ2"/>
    <n v="1"/>
    <s v="Implantação"/>
    <s v="104-Crescimento"/>
    <d v="2019-11-12T00:00:00"/>
    <n v="51.46"/>
    <s v="Parceria rural (Turvinho)"/>
    <m/>
    <m/>
    <m/>
    <m/>
    <m/>
    <m/>
    <m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5"/>
    <s v="0379"/>
    <x v="188"/>
    <s v="005"/>
    <s v="Brasil \ SP \ Álvaro de Carvalho"/>
    <s v="Noroeste"/>
    <s v="CZ2"/>
    <n v="1"/>
    <s v="Implantação"/>
    <s v="104-Crescimento"/>
    <d v="2019-11-04T00:00:00"/>
    <n v="28.73"/>
    <s v="Parceria rural (Turvinho)"/>
    <m/>
    <m/>
    <m/>
    <m/>
    <m/>
    <m/>
    <m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6"/>
    <s v="0379"/>
    <x v="188"/>
    <s v="006"/>
    <s v="Brasil \ SP \ Álvaro de Carvalho"/>
    <s v="Noroeste"/>
    <s v="CZ2"/>
    <n v="1"/>
    <s v="Implantação"/>
    <s v="104-Crescimento"/>
    <d v="2019-11-12T00:00:00"/>
    <n v="37.409999999999997"/>
    <s v="Parceria rural (Turvinho)"/>
    <m/>
    <m/>
    <m/>
    <m/>
    <m/>
    <m/>
    <m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7"/>
    <s v="0379"/>
    <x v="188"/>
    <s v="007"/>
    <s v="Brasil \ SP \ Álvaro de Carvalho"/>
    <s v="Noroeste"/>
    <s v="CZ2"/>
    <n v="1"/>
    <s v="Implantação"/>
    <s v="104-Crescimento"/>
    <d v="2019-11-11T00:00:00"/>
    <n v="31.57"/>
    <s v="Parceria rural (Turvinho)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79008"/>
    <s v="0379"/>
    <x v="188"/>
    <s v="008"/>
    <s v="Brasil \ SP \ Álvaro de Carvalho"/>
    <s v="Noroeste"/>
    <s v="CZ2"/>
    <n v="1"/>
    <s v="Implantação"/>
    <s v="104-Crescimento"/>
    <d v="2019-11-12T00:00:00"/>
    <n v="35.33"/>
    <s v="Parceria rural (Turvinho)"/>
    <m/>
    <m/>
    <m/>
    <m/>
    <m/>
    <m/>
    <m/>
    <m/>
    <m/>
    <d v="2025-05-01T00:00:00"/>
    <d v="2025-05-01T00:00:00"/>
    <d v="2025-03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s v="BRACELL 01"/>
    <d v="2025-06-01T00:00:00"/>
    <x v="7"/>
    <m/>
    <x v="2"/>
    <m/>
    <m/>
  </r>
  <r>
    <s v="0380001"/>
    <s v="0380"/>
    <x v="189"/>
    <s v="001"/>
    <s v="Brasil \ SP \ Lupércio"/>
    <s v="Noroeste"/>
    <s v="CZ1"/>
    <n v="1"/>
    <s v="Implantação"/>
    <s v="104-Crescimento"/>
    <d v="2019-09-07T00:00:00"/>
    <n v="19.760000000000002"/>
    <s v="Parceria rural"/>
    <m/>
    <m/>
    <m/>
    <m/>
    <m/>
    <m/>
    <m/>
    <m/>
    <m/>
    <d v="2021-11-19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02"/>
    <s v="0380"/>
    <x v="189"/>
    <s v="002"/>
    <s v="Brasil \ SP \ Lupércio"/>
    <s v="Noroeste"/>
    <s v="CZ1"/>
    <n v="1"/>
    <s v="Implantação"/>
    <s v="104-Crescimento"/>
    <d v="2019-09-06T00:00:00"/>
    <n v="24.68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03"/>
    <s v="0380"/>
    <x v="189"/>
    <s v="003"/>
    <s v="Brasil \ SP \ Lupércio"/>
    <s v="Noroeste"/>
    <s v="CZ1"/>
    <n v="1"/>
    <s v="Implantação"/>
    <s v="104-Crescimento"/>
    <d v="2019-09-05T00:00:00"/>
    <n v="13.14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05"/>
    <s v="0380"/>
    <x v="189"/>
    <s v="005"/>
    <s v="Brasil \ SP \ Lupércio"/>
    <s v="Noroeste"/>
    <s v="CZ1"/>
    <n v="1"/>
    <s v="Implantação"/>
    <s v="104-Crescimento"/>
    <d v="2019-09-04T00:00:00"/>
    <n v="4.87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08"/>
    <s v="0380"/>
    <x v="189"/>
    <s v="008"/>
    <s v="Brasil \ SP \ Lupércio"/>
    <s v="Noroeste"/>
    <s v="CZ1"/>
    <n v="1"/>
    <s v="Implantação"/>
    <s v="104-Crescimento"/>
    <d v="2019-09-03T00:00:00"/>
    <n v="3.4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11"/>
    <s v="0380"/>
    <x v="189"/>
    <s v="011"/>
    <s v="Brasil \ SP \ Lupércio"/>
    <s v="Noroeste"/>
    <s v="CZ1"/>
    <n v="1"/>
    <s v="Implantação"/>
    <s v="104-Crescimento"/>
    <d v="2020-07-01T00:00:00"/>
    <n v="0.46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12"/>
    <s v="0380"/>
    <x v="189"/>
    <s v="012"/>
    <s v="Brasil \ SP \ Lupércio"/>
    <s v="Noroeste"/>
    <s v="CZ1"/>
    <n v="1"/>
    <s v="Implantação"/>
    <s v="104-Crescimento"/>
    <d v="2020-07-01T00:00:00"/>
    <n v="1.28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13"/>
    <s v="0380"/>
    <x v="189"/>
    <s v="013"/>
    <s v="Brasil \ SP \ Alvinlândia"/>
    <s v="Noroeste"/>
    <s v="CZ1"/>
    <n v="1"/>
    <s v="Implantação"/>
    <s v="104-Crescimento"/>
    <d v="2020-07-01T00:00:00"/>
    <n v="0.17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0017"/>
    <s v="0380"/>
    <x v="189"/>
    <s v="017"/>
    <s v="Brasil \ SP \ Alvinlândia"/>
    <s v="Noroeste"/>
    <s v="CZ1"/>
    <n v="1"/>
    <s v="Implantação"/>
    <s v="104-Crescimento"/>
    <d v="2020-07-01T00:00:00"/>
    <n v="0.65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m/>
    <m/>
    <x v="0"/>
    <m/>
    <x v="1"/>
    <m/>
    <m/>
  </r>
  <r>
    <s v="0381001"/>
    <s v="0381"/>
    <x v="190"/>
    <s v="001"/>
    <s v="Brasil \ SP \ Avaí"/>
    <s v="Norte"/>
    <s v="CZ2"/>
    <n v="2"/>
    <s v="Reforma"/>
    <s v="102-Aguardando Plantio"/>
    <m/>
    <n v="34.82"/>
    <s v="Parceria rural"/>
    <m/>
    <m/>
    <m/>
    <m/>
    <s v="Não Obrigatório"/>
    <s v="Não Obrigatório"/>
    <s v="Obrigatório"/>
    <m/>
    <m/>
    <d v="2024-10-15T00:00:00"/>
    <d v="2024-10-01T00:00:00"/>
    <d v="2024-10-01T00:00:00"/>
    <d v="2024-10-15T00:00:00"/>
    <d v="2024-10-04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2"/>
    <s v="0381"/>
    <x v="190"/>
    <s v="002"/>
    <s v="Brasil \ SP \ Avaí"/>
    <s v="Norte"/>
    <s v="CZ2"/>
    <n v="2"/>
    <s v="Reforma"/>
    <s v="102-Aguardando Plantio"/>
    <m/>
    <n v="55.1"/>
    <s v="Parceria rural"/>
    <m/>
    <m/>
    <m/>
    <m/>
    <s v="Não Obrigatório"/>
    <s v="Não Obrigatório"/>
    <s v="Obrigatório"/>
    <m/>
    <m/>
    <d v="2024-10-15T00:00:00"/>
    <d v="2024-10-01T00:00:00"/>
    <d v="2024-09-01T00:00:00"/>
    <d v="2024-10-15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4"/>
    <s v="0381"/>
    <x v="190"/>
    <s v="004"/>
    <s v="Brasil \ SP \ Avaí"/>
    <s v="Norte"/>
    <s v="CZ2"/>
    <n v="2"/>
    <s v="Reforma"/>
    <s v="102-Aguardando Plantio"/>
    <m/>
    <n v="42.84"/>
    <s v="Parceria rural"/>
    <m/>
    <m/>
    <m/>
    <m/>
    <s v="Não Obrigatório"/>
    <s v="Não Obrigatório"/>
    <s v="Obrigatório"/>
    <m/>
    <m/>
    <d v="2024-10-16T00:00:00"/>
    <d v="2024-10-01T00:00:00"/>
    <d v="2024-09-01T00:00:00"/>
    <d v="2024-10-16T00:00:00"/>
    <d v="2024-09-28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5"/>
    <s v="0381"/>
    <x v="190"/>
    <s v="005"/>
    <s v="Brasil \ SP \ Avaí"/>
    <s v="Norte"/>
    <s v="CZ2"/>
    <n v="2"/>
    <s v="Reforma"/>
    <s v="102-Aguardando Plantio"/>
    <m/>
    <n v="29.75"/>
    <s v="Parceria rural"/>
    <m/>
    <m/>
    <m/>
    <m/>
    <s v="Não Obrigatório"/>
    <s v="Não Obrigatório"/>
    <s v="Obrigatório"/>
    <m/>
    <m/>
    <d v="2024-10-12T00:00:00"/>
    <d v="2024-10-01T00:00:00"/>
    <d v="2024-09-01T00:00:00"/>
    <d v="2024-10-12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6"/>
    <s v="0381"/>
    <x v="190"/>
    <s v="006"/>
    <s v="Brasil \ SP \ Avaí"/>
    <s v="Norte"/>
    <s v="CZ2"/>
    <n v="2"/>
    <s v="Reforma"/>
    <s v="102-Aguardando Plantio"/>
    <m/>
    <n v="41.62"/>
    <s v="Parceria rural"/>
    <m/>
    <m/>
    <m/>
    <m/>
    <s v="Não Obrigatório"/>
    <s v="Não Obrigatório"/>
    <s v="Obrigatório"/>
    <m/>
    <m/>
    <d v="2024-10-16T00:00:00"/>
    <d v="2024-10-01T00:00:00"/>
    <d v="2024-09-01T00:00:00"/>
    <d v="2024-10-16T00:00:00"/>
    <d v="2024-10-07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7"/>
    <s v="0381"/>
    <x v="190"/>
    <s v="007"/>
    <s v="Brasil \ SP \ Avaí"/>
    <s v="Norte"/>
    <s v="CZ2"/>
    <n v="2"/>
    <s v="Reforma"/>
    <s v="102-Aguardando Plantio"/>
    <m/>
    <n v="17.829999999999998"/>
    <s v="Parceria rural"/>
    <m/>
    <m/>
    <m/>
    <m/>
    <s v="Não Obrigatório"/>
    <s v="Não Obrigatório"/>
    <s v="Obrigatório"/>
    <m/>
    <m/>
    <d v="2024-10-16T00:00:00"/>
    <d v="2024-10-01T00:00:00"/>
    <d v="2024-09-01T00:00:00"/>
    <d v="2024-10-16T00:00:00"/>
    <d v="2024-10-1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09"/>
    <s v="0381"/>
    <x v="190"/>
    <s v="009"/>
    <s v="Brasil \ SP \ Avaí"/>
    <s v="Norte"/>
    <s v="CZ2"/>
    <n v="2"/>
    <s v="Reforma"/>
    <s v="102-Aguardando Plantio"/>
    <m/>
    <n v="7.28"/>
    <s v="Parceria rural"/>
    <m/>
    <m/>
    <m/>
    <m/>
    <s v="Não Obrigatório"/>
    <s v="Não Obrigatório"/>
    <s v="Obrigatório"/>
    <m/>
    <m/>
    <d v="2024-10-16T00:00:00"/>
    <d v="2024-10-01T00:00:00"/>
    <d v="2024-09-01T00:00:00"/>
    <d v="2024-10-16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1010"/>
    <s v="0381"/>
    <x v="190"/>
    <s v="010"/>
    <s v="Brasil \ SP \ Avaí"/>
    <s v="Norte"/>
    <s v="CZ2"/>
    <n v="2"/>
    <s v="Reforma"/>
    <s v="102-Aguardando Plantio"/>
    <m/>
    <n v="30.27"/>
    <s v="Parceria rural"/>
    <m/>
    <m/>
    <m/>
    <m/>
    <s v="Não Obrigatório"/>
    <s v="Não Obrigatório"/>
    <s v="Obrigatório"/>
    <m/>
    <m/>
    <d v="2024-10-19T00:00:00"/>
    <d v="2024-10-01T00:00:00"/>
    <d v="2024-10-01T00:00:00"/>
    <d v="2024-10-19T00:00:00"/>
    <d v="2024-10-08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s v="JFI DUARTINA"/>
    <d v="2025-02-01T00:00:00"/>
    <x v="1"/>
    <m/>
    <x v="6"/>
    <m/>
    <m/>
  </r>
  <r>
    <s v="0382004"/>
    <s v="0382"/>
    <x v="191"/>
    <s v="004"/>
    <s v="Brasil \ SP \ Gália"/>
    <s v="Noroeste"/>
    <s v="CZ1"/>
    <n v="1"/>
    <s v="Implantação"/>
    <s v="104-Crescimento"/>
    <d v="2019-09-01T00:00:00"/>
    <n v="49.54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5-01-17T00:00:00"/>
    <d v="2024-11-10T00:00:00"/>
    <s v="Noroeste"/>
    <s v="Noroeste"/>
    <s v="JFI DUARTINA"/>
    <s v="GERAÇÃO"/>
    <s v="CARPELO"/>
    <s v="GERS"/>
    <n v="30.334634000000001"/>
    <n v="33.369717000000001"/>
    <n v="35.435949000000001"/>
    <n v="53.560932999999999"/>
    <s v="cto baldeio"/>
    <x v="2"/>
    <s v="GERAÇÃO"/>
    <d v="2025-02-01T00:00:00"/>
    <x v="1"/>
    <m/>
    <x v="4"/>
    <m/>
    <m/>
  </r>
  <r>
    <s v="0382005"/>
    <s v="0382"/>
    <x v="191"/>
    <s v="005"/>
    <s v="Brasil \ SP \ Gália"/>
    <s v="Noroeste"/>
    <s v="CZ1"/>
    <n v="2"/>
    <s v="Reforma"/>
    <s v="102-Aguardando Plantio"/>
    <m/>
    <n v="9.49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23T00:00:00"/>
    <d v="2024-11-10T00:00:00"/>
    <s v="Noroeste"/>
    <s v="Noroeste"/>
    <s v="JFI DUARTINA"/>
    <s v="GERAÇÃO"/>
    <s v="CARPELO"/>
    <s v="GERS"/>
    <n v="30.334634000000001"/>
    <n v="33.369717000000001"/>
    <n v="35.435949000000001"/>
    <n v="53.560932999999999"/>
    <s v="Liberação de áreas"/>
    <x v="2"/>
    <s v="GERAÇÃO"/>
    <d v="2025-02-01T00:00:00"/>
    <x v="1"/>
    <m/>
    <x v="4"/>
    <m/>
    <m/>
  </r>
  <r>
    <s v="0383001"/>
    <s v="0383"/>
    <x v="192"/>
    <s v="001"/>
    <s v="Brasil \ SP \ Paulistânia"/>
    <s v="Centro"/>
    <s v="CZ1"/>
    <n v="1"/>
    <s v="Implantação"/>
    <s v="104-Crescimento"/>
    <d v="2020-10-15T00:00:00"/>
    <n v="5.81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3002"/>
    <s v="0383"/>
    <x v="192"/>
    <s v="002"/>
    <s v="Brasil \ SP \ Paulistânia"/>
    <s v="Centro"/>
    <s v="CZ1"/>
    <n v="1"/>
    <s v="Implantação"/>
    <s v="104-Crescimento"/>
    <d v="2020-09-30T00:00:00"/>
    <n v="7.78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3003"/>
    <s v="0383"/>
    <x v="192"/>
    <s v="003"/>
    <s v="Brasil \ SP \ Paulistânia"/>
    <s v="Centro"/>
    <s v="CZ1"/>
    <n v="1"/>
    <s v="Implantação"/>
    <s v="104-Crescimento"/>
    <d v="2020-09-23T00:00:00"/>
    <n v="7.43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3004"/>
    <s v="0383"/>
    <x v="192"/>
    <s v="004"/>
    <s v="Brasil \ SP \ Paulistânia"/>
    <s v="Centro"/>
    <s v="CZ1"/>
    <n v="1"/>
    <s v="Implantação"/>
    <s v="104-Crescimento"/>
    <d v="2020-09-30T00:00:00"/>
    <n v="18.89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3005"/>
    <s v="0383"/>
    <x v="192"/>
    <s v="005"/>
    <s v="Brasil \ SP \ Paulistânia"/>
    <s v="Centro"/>
    <s v="CZ1"/>
    <n v="1"/>
    <s v="Implantação"/>
    <s v="104-Crescimento"/>
    <d v="2020-12-08T00:00:00"/>
    <n v="5.44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3006"/>
    <s v="0383"/>
    <x v="192"/>
    <s v="006"/>
    <s v="Brasil \ SP \ Paulistânia"/>
    <s v="Centro"/>
    <s v="CZ1"/>
    <n v="1"/>
    <s v="Implantação"/>
    <s v="104-Crescimento"/>
    <d v="2020-12-15T00:00:00"/>
    <n v="3.53"/>
    <s v="Parceria rural"/>
    <m/>
    <m/>
    <m/>
    <m/>
    <m/>
    <m/>
    <m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s v="SOLLUM"/>
    <m/>
    <x v="0"/>
    <m/>
    <x v="0"/>
    <m/>
    <m/>
  </r>
  <r>
    <s v="0384001"/>
    <s v="0384"/>
    <x v="193"/>
    <s v="001"/>
    <s v="Brasil \ SP \ Lins"/>
    <s v="Noroeste"/>
    <s v="CZ3"/>
    <n v="2"/>
    <s v="Reforma"/>
    <s v="102-Aguardando Plantio"/>
    <m/>
    <n v="7.38"/>
    <s v="Parceria rural"/>
    <m/>
    <m/>
    <m/>
    <m/>
    <m/>
    <m/>
    <m/>
    <m/>
    <m/>
    <d v="2025-01-01T00:00:00"/>
    <d v="2025-01-01T00:00:00"/>
    <d v="2024-11-01T00:00:00"/>
    <d v="2025-01-12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2"/>
    <s v="0384"/>
    <x v="193"/>
    <s v="002"/>
    <s v="Brasil \ SP \ Lins"/>
    <s v="Noroeste"/>
    <s v="CZ3"/>
    <n v="2"/>
    <s v="Reforma"/>
    <s v="102-Aguardando Plantio"/>
    <m/>
    <n v="17.649999999999999"/>
    <s v="Parceria rural"/>
    <m/>
    <m/>
    <m/>
    <m/>
    <m/>
    <m/>
    <m/>
    <m/>
    <m/>
    <d v="2025-01-01T00:00:00"/>
    <d v="2025-01-01T00:00:00"/>
    <d v="2024-11-01T00:00:00"/>
    <d v="2025-01-12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5-01T00:00:00"/>
    <x v="5"/>
    <m/>
    <x v="11"/>
    <m/>
    <m/>
  </r>
  <r>
    <s v="0384003"/>
    <s v="0384"/>
    <x v="193"/>
    <s v="003"/>
    <s v="Brasil \ SP \ Lins"/>
    <s v="Noroeste"/>
    <s v="CZ3"/>
    <n v="2"/>
    <s v="Reforma"/>
    <s v="102-Aguardando Plantio"/>
    <m/>
    <n v="15.41"/>
    <s v="Parceria rural"/>
    <m/>
    <m/>
    <m/>
    <m/>
    <m/>
    <m/>
    <m/>
    <m/>
    <m/>
    <d v="2025-01-01T00:00:00"/>
    <d v="2025-01-01T00:00:00"/>
    <d v="2024-11-01T00:00:00"/>
    <d v="2025-01-13T00:00:00"/>
    <d v="2024-11-23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4"/>
    <s v="0384"/>
    <x v="193"/>
    <s v="004"/>
    <s v="Brasil \ SP \ Lins"/>
    <s v="Noroeste"/>
    <s v="CZ3"/>
    <n v="2"/>
    <s v="Reforma"/>
    <s v="102-Aguardando Plantio"/>
    <m/>
    <n v="18.87"/>
    <s v="Parceria rural"/>
    <m/>
    <m/>
    <m/>
    <m/>
    <m/>
    <m/>
    <m/>
    <m/>
    <m/>
    <d v="2025-01-01T00:00:00"/>
    <d v="2025-01-01T00:00:00"/>
    <d v="2024-11-01T00:00:00"/>
    <d v="2025-01-13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5"/>
    <s v="0384"/>
    <x v="193"/>
    <s v="005"/>
    <s v="Brasil \ SP \ Lins"/>
    <s v="Noroeste"/>
    <s v="CZ3"/>
    <n v="2"/>
    <s v="Reforma"/>
    <s v="102-Aguardando Plantio"/>
    <m/>
    <n v="17.04"/>
    <s v="Parceria rural"/>
    <m/>
    <m/>
    <m/>
    <m/>
    <m/>
    <m/>
    <m/>
    <m/>
    <m/>
    <d v="2025-01-01T00:00:00"/>
    <d v="2025-01-01T00:00:00"/>
    <d v="2024-11-01T00:00:00"/>
    <d v="2025-01-12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6"/>
    <s v="0384"/>
    <x v="193"/>
    <s v="006"/>
    <s v="Brasil \ SP \ Lins"/>
    <s v="Noroeste"/>
    <s v="CZ3"/>
    <n v="2"/>
    <s v="Reforma"/>
    <s v="102-Aguardando Plantio"/>
    <m/>
    <n v="31.72"/>
    <s v="Parceria rural"/>
    <m/>
    <m/>
    <m/>
    <m/>
    <m/>
    <m/>
    <m/>
    <m/>
    <m/>
    <d v="2025-01-01T00:00:00"/>
    <d v="2025-01-01T00:00:00"/>
    <d v="2024-11-01T00:00:00"/>
    <d v="2025-01-11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7"/>
    <s v="0384"/>
    <x v="193"/>
    <s v="007"/>
    <s v="Brasil \ SP \ Lins"/>
    <s v="Noroeste"/>
    <s v="CZ3"/>
    <n v="2"/>
    <s v="Reforma"/>
    <s v="102-Aguardando Plantio"/>
    <m/>
    <n v="16.63"/>
    <s v="Parceria rural"/>
    <m/>
    <m/>
    <m/>
    <m/>
    <m/>
    <m/>
    <m/>
    <m/>
    <m/>
    <d v="2025-01-01T00:00:00"/>
    <d v="2025-01-01T00:00:00"/>
    <d v="2024-11-01T00:00:00"/>
    <d v="2025-01-12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4008"/>
    <s v="0384"/>
    <x v="193"/>
    <s v="008"/>
    <s v="Brasil \ SP \ Lins"/>
    <s v="Noroeste"/>
    <s v="CZ3"/>
    <n v="2"/>
    <s v="Reforma"/>
    <s v="102-Aguardando Plantio"/>
    <m/>
    <n v="20.43"/>
    <s v="Parceria rural"/>
    <m/>
    <m/>
    <m/>
    <m/>
    <m/>
    <m/>
    <m/>
    <m/>
    <m/>
    <d v="2025-01-01T00:00:00"/>
    <d v="2025-01-01T00:00:00"/>
    <d v="2024-11-01T00:00:00"/>
    <d v="2025-01-09T00:00:00"/>
    <d v="2024-11-18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s v="INOVESA"/>
    <d v="2025-06-01T00:00:00"/>
    <x v="7"/>
    <m/>
    <x v="11"/>
    <m/>
    <m/>
  </r>
  <r>
    <s v="0385001"/>
    <s v="0385"/>
    <x v="194"/>
    <s v="001"/>
    <s v="Brasil \ SP \ Alvinlândia"/>
    <s v="Noroeste"/>
    <s v="CZ1"/>
    <n v="1"/>
    <s v="Implantação"/>
    <s v="104-Crescimento"/>
    <d v="2019-09-18T00:00:00"/>
    <n v="3.55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03"/>
    <s v="0385"/>
    <x v="194"/>
    <s v="003"/>
    <s v="Brasil \ SP \ Alvinlândia"/>
    <s v="Noroeste"/>
    <s v="CZ1"/>
    <n v="1"/>
    <s v="Implantação"/>
    <s v="104-Crescimento"/>
    <d v="2019-09-18T00:00:00"/>
    <n v="3.37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05"/>
    <s v="0385"/>
    <x v="194"/>
    <s v="005"/>
    <s v="Brasil \ SP \ Alvinlândia"/>
    <s v="Noroeste"/>
    <s v="CZ1"/>
    <n v="1"/>
    <s v="Implantação"/>
    <s v="104-Crescimento"/>
    <d v="2019-09-19T00:00:00"/>
    <n v="7.09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09"/>
    <s v="0385"/>
    <x v="194"/>
    <s v="009"/>
    <s v="Brasil \ SP \ Alvinlândia"/>
    <s v="Noroeste"/>
    <s v="CZ1"/>
    <n v="1"/>
    <s v="Implantação"/>
    <s v="104-Crescimento"/>
    <d v="2019-09-18T00:00:00"/>
    <n v="9.66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10"/>
    <s v="0385"/>
    <x v="194"/>
    <s v="010"/>
    <s v="Brasil \ SP \ Alvinlândia"/>
    <s v="Noroeste"/>
    <s v="CZ1"/>
    <n v="1"/>
    <s v="Implantação"/>
    <s v="104-Crescimento"/>
    <d v="2019-09-12T00:00:00"/>
    <n v="18.52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11"/>
    <s v="0385"/>
    <x v="194"/>
    <s v="011"/>
    <s v="Brasil \ SP \ Alvinlândia"/>
    <s v="Noroeste"/>
    <s v="CZ1"/>
    <n v="1"/>
    <s v="Implantação"/>
    <s v="104-Crescimento"/>
    <d v="2019-09-12T00:00:00"/>
    <n v="12.15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12"/>
    <s v="0385"/>
    <x v="194"/>
    <s v="012"/>
    <s v="Brasil \ SP \ Alvinlândia"/>
    <s v="Noroeste"/>
    <s v="CZ1"/>
    <n v="1"/>
    <s v="Implantação"/>
    <s v="104-Crescimento"/>
    <d v="2019-09-16T00:00:00"/>
    <n v="14.7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13"/>
    <s v="0385"/>
    <x v="194"/>
    <s v="013"/>
    <s v="Brasil \ SP \ Alvinlândia"/>
    <s v="Noroeste"/>
    <s v="CZ1"/>
    <n v="1"/>
    <s v="Implantação"/>
    <s v="104-Crescimento"/>
    <d v="2019-09-16T00:00:00"/>
    <n v="1.81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14"/>
    <s v="0385"/>
    <x v="194"/>
    <s v="014"/>
    <s v="Brasil \ SP \ Alvinlândia"/>
    <s v="Noroeste"/>
    <s v="CZ1"/>
    <n v="1"/>
    <s v="Implantação"/>
    <s v="104-Crescimento"/>
    <d v="2019-09-14T00:00:00"/>
    <n v="18.32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17"/>
    <s v="0385"/>
    <x v="194"/>
    <s v="017"/>
    <s v="Brasil \ SP \ Alvinlândia"/>
    <s v="Noroeste"/>
    <s v="CZ1"/>
    <n v="1"/>
    <s v="Implantação"/>
    <s v="104-Crescimento"/>
    <d v="2019-09-17T00:00:00"/>
    <n v="2.1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18"/>
    <s v="0385"/>
    <x v="194"/>
    <s v="018"/>
    <s v="Brasil \ SP \ Alvinlândia"/>
    <s v="Noroeste"/>
    <s v="CZ1"/>
    <n v="1"/>
    <s v="Implantação"/>
    <s v="104-Crescimento"/>
    <d v="2019-09-17T00:00:00"/>
    <n v="2.48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20"/>
    <s v="0385"/>
    <x v="194"/>
    <s v="020"/>
    <s v="Brasil \ SP \ Alvinlândia"/>
    <s v="Noroeste"/>
    <s v="CZ1"/>
    <n v="1"/>
    <s v="Implantação"/>
    <s v="104-Crescimento"/>
    <d v="2019-09-07T00:00:00"/>
    <n v="28.39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21"/>
    <s v="0385"/>
    <x v="194"/>
    <s v="021"/>
    <s v="Brasil \ SP \ Alvinlândia"/>
    <s v="Noroeste"/>
    <s v="CZ1"/>
    <n v="1"/>
    <s v="Implantação"/>
    <s v="104-Crescimento"/>
    <d v="2019-09-08T00:00:00"/>
    <n v="31.3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22"/>
    <s v="0385"/>
    <x v="194"/>
    <s v="022"/>
    <s v="Brasil \ SP \ Alvinlândia"/>
    <s v="Noroeste"/>
    <s v="CZ1"/>
    <n v="1"/>
    <s v="Implantação"/>
    <s v="104-Crescimento"/>
    <d v="2019-09-21T00:00:00"/>
    <n v="18.11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23"/>
    <s v="0385"/>
    <x v="194"/>
    <s v="023"/>
    <s v="Brasil \ SP \ Alvinlândia"/>
    <s v="Noroeste"/>
    <s v="CZ1"/>
    <n v="1"/>
    <s v="Implantação"/>
    <s v="104-Crescimento"/>
    <d v="2019-09-21T00:00:00"/>
    <n v="19.61"/>
    <s v="Parceria rural"/>
    <m/>
    <m/>
    <m/>
    <m/>
    <m/>
    <m/>
    <m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24"/>
    <s v="0385"/>
    <x v="194"/>
    <s v="024"/>
    <s v="Brasil \ SP \ Alvinlândia"/>
    <s v="Noroeste"/>
    <s v="CZ1"/>
    <n v="1"/>
    <s v="Implantação"/>
    <s v="104-Crescimento"/>
    <d v="2019-09-19T00:00:00"/>
    <n v="5.85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25"/>
    <s v="0385"/>
    <x v="194"/>
    <s v="025"/>
    <s v="Brasil \ SP \ Alvinlândia"/>
    <s v="Noroeste"/>
    <s v="CZ1"/>
    <n v="1"/>
    <s v="Implantação"/>
    <s v="104-Crescimento"/>
    <d v="2019-09-19T00:00:00"/>
    <n v="10.45"/>
    <s v="Parceria rural"/>
    <s v="coppice"/>
    <m/>
    <m/>
    <m/>
    <m/>
    <m/>
    <m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4"/>
    <m/>
    <x v="1"/>
    <m/>
    <m/>
  </r>
  <r>
    <s v="0385026"/>
    <s v="0385"/>
    <x v="194"/>
    <s v="026"/>
    <s v="Brasil \ SP \ Alvinlândia"/>
    <s v="Noroeste"/>
    <s v="CZ1"/>
    <n v="1"/>
    <s v="Implantação"/>
    <s v="104-Crescimento"/>
    <d v="2020-07-20T00:00:00"/>
    <n v="8.44"/>
    <s v="Parceria rural"/>
    <m/>
    <m/>
    <m/>
    <m/>
    <m/>
    <m/>
    <m/>
    <m/>
    <m/>
    <d v="2025-10-01T00:00:00"/>
    <d v="2025-09-01T00:00:00"/>
    <d v="2025-06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5029"/>
    <s v="0385"/>
    <x v="194"/>
    <s v="029"/>
    <s v="Brasil \ SP \ Alvinlândia"/>
    <s v="Noroeste"/>
    <s v="CZ1"/>
    <n v="1"/>
    <s v="Implantação"/>
    <s v="104-Crescimento"/>
    <d v="2020-07-18T00:00:00"/>
    <n v="13.77"/>
    <s v="Parceria rural"/>
    <m/>
    <m/>
    <m/>
    <m/>
    <m/>
    <m/>
    <m/>
    <m/>
    <m/>
    <d v="2025-10-01T00:00:00"/>
    <d v="2025-09-01T00:00:00"/>
    <d v="2025-06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m/>
    <m/>
    <x v="0"/>
    <m/>
    <x v="1"/>
    <m/>
    <m/>
  </r>
  <r>
    <s v="0386001"/>
    <s v="0386"/>
    <x v="195"/>
    <s v="001"/>
    <s v="Brasil \ SP \ Lençóis Paulista"/>
    <s v="Centro"/>
    <s v="CZ1 - 3"/>
    <n v="2"/>
    <s v="Reforma"/>
    <s v="104-Crescimento"/>
    <d v="2019-10-10T00:00:00"/>
    <n v="5.79"/>
    <s v="Parceria rural"/>
    <m/>
    <m/>
    <m/>
    <n v="3"/>
    <m/>
    <m/>
    <m/>
    <m/>
    <m/>
    <d v="2025-03-01T00:00:00"/>
    <d v="2025-03-01T00:00:00"/>
    <d v="2025-06-01T00:00:00"/>
    <m/>
    <m/>
    <s v="Centro"/>
    <s v="Centro"/>
    <s v="SOLLUM"/>
    <s v="NILZA"/>
    <s v="BRACELL"/>
    <s v="JFI ITATINGA"/>
    <n v="5.144882"/>
    <n v="23.787337999999998"/>
    <n v="47.451414"/>
    <n v="87.043419"/>
    <s v="pac"/>
    <x v="0"/>
    <s v="SOLLUM"/>
    <m/>
    <x v="0"/>
    <m/>
    <x v="0"/>
    <m/>
    <m/>
  </r>
  <r>
    <s v="0387001"/>
    <s v="0387"/>
    <x v="196"/>
    <s v="001"/>
    <s v="Brasil \ SP \ São Pedro do Turvo"/>
    <s v="Noroeste"/>
    <s v="CZ1"/>
    <n v="1"/>
    <s v="Implantação"/>
    <s v="104-Crescimento"/>
    <d v="2019-11-27T00:00:00"/>
    <n v="18.11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3"/>
    <s v="0387"/>
    <x v="196"/>
    <s v="003"/>
    <s v="Brasil \ SP \ São Pedro do Turvo"/>
    <s v="Noroeste"/>
    <s v="CZ1"/>
    <n v="1"/>
    <s v="Implantação"/>
    <s v="104-Crescimento"/>
    <d v="2019-12-09T00:00:00"/>
    <n v="30.96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4"/>
    <s v="0387"/>
    <x v="196"/>
    <s v="004"/>
    <s v="Brasil \ SP \ São Pedro do Turvo"/>
    <s v="Noroeste"/>
    <s v="CZ1"/>
    <n v="1"/>
    <s v="Implantação"/>
    <s v="104-Crescimento"/>
    <d v="2019-12-13T00:00:00"/>
    <n v="22.4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5"/>
    <s v="0387"/>
    <x v="196"/>
    <s v="005"/>
    <s v="Brasil \ SP \ São Pedro do Turvo"/>
    <s v="Noroeste"/>
    <s v="CZ1"/>
    <n v="1"/>
    <s v="Implantação"/>
    <s v="104-Crescimento"/>
    <d v="2019-12-02T00:00:00"/>
    <n v="24.98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6"/>
    <s v="0387"/>
    <x v="196"/>
    <s v="006"/>
    <s v="Brasil \ SP \ São Pedro do Turvo"/>
    <s v="Noroeste"/>
    <s v="CZ1"/>
    <n v="1"/>
    <s v="Implantação"/>
    <s v="104-Crescimento"/>
    <d v="2019-12-02T00:00:00"/>
    <n v="15.85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7"/>
    <s v="0387"/>
    <x v="196"/>
    <s v="007"/>
    <s v="Brasil \ SP \ São Pedro do Turvo"/>
    <s v="Noroeste"/>
    <s v="CZ1"/>
    <n v="1"/>
    <s v="Implantação"/>
    <s v="104-Crescimento"/>
    <d v="2019-12-03T00:00:00"/>
    <n v="22.82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2-01T00:00:00"/>
    <x v="11"/>
    <m/>
    <x v="2"/>
    <m/>
    <m/>
  </r>
  <r>
    <s v="0387008"/>
    <s v="0387"/>
    <x v="196"/>
    <s v="008"/>
    <s v="Brasil \ SP \ São Pedro do Turvo"/>
    <s v="Noroeste"/>
    <s v="CZ1"/>
    <n v="1"/>
    <s v="Implantação"/>
    <s v="104-Crescimento"/>
    <d v="2019-11-29T00:00:00"/>
    <n v="49.97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1-01T00:00:00"/>
    <x v="12"/>
    <m/>
    <x v="2"/>
    <m/>
    <m/>
  </r>
  <r>
    <s v="0387009"/>
    <s v="0387"/>
    <x v="196"/>
    <s v="009"/>
    <s v="Brasil \ SP \ São Pedro do Turvo"/>
    <s v="Noroeste"/>
    <s v="CZ1"/>
    <n v="1"/>
    <s v="Implantação"/>
    <s v="104-Crescimento"/>
    <d v="2019-12-05T00:00:00"/>
    <n v="42.75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1-01T00:00:00"/>
    <x v="12"/>
    <m/>
    <x v="2"/>
    <m/>
    <m/>
  </r>
  <r>
    <s v="0387010"/>
    <s v="0387"/>
    <x v="196"/>
    <s v="010"/>
    <s v="Brasil \ SP \ São Pedro do Turvo"/>
    <s v="Noroeste"/>
    <s v="CZ1"/>
    <n v="1"/>
    <s v="Implantação"/>
    <s v="104-Crescimento"/>
    <d v="2019-12-12T00:00:00"/>
    <n v="36.979999999999997"/>
    <s v="Parceria rural"/>
    <s v="coppice"/>
    <m/>
    <m/>
    <m/>
    <m/>
    <m/>
    <m/>
    <m/>
    <m/>
    <d v="2025-11-01T00:00:00"/>
    <d v="2025-10-01T00:00:00"/>
    <d v="2025-09-01T00:00:00"/>
    <m/>
    <m/>
    <s v="Noroeste"/>
    <s v="coppice"/>
    <s v="JFI DUARTINA"/>
    <s v="GERAÇÃO"/>
    <s v="CARPELO"/>
    <s v="GERS"/>
    <n v="53.275039"/>
    <n v="56.310121000000002"/>
    <n v="67.157803000000001"/>
    <n v="85.282787999999996"/>
    <s v="pac"/>
    <x v="2"/>
    <m/>
    <m/>
    <x v="4"/>
    <m/>
    <x v="1"/>
    <m/>
    <m/>
  </r>
  <r>
    <s v="0387013"/>
    <s v="0387"/>
    <x v="196"/>
    <s v="013"/>
    <s v="Brasil \ SP \ São Pedro do Turvo"/>
    <s v="Noroeste"/>
    <s v="CZ1"/>
    <n v="1"/>
    <s v="Implantação"/>
    <s v="104-Crescimento"/>
    <d v="2019-12-09T00:00:00"/>
    <n v="11.41"/>
    <s v="Parceria rural"/>
    <m/>
    <m/>
    <m/>
    <m/>
    <m/>
    <m/>
    <m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1-01T00:00:00"/>
    <x v="12"/>
    <m/>
    <x v="2"/>
    <m/>
    <m/>
  </r>
  <r>
    <s v="0387014"/>
    <s v="0387"/>
    <x v="196"/>
    <s v="014"/>
    <s v="Brasil \ SP \ São Pedro do Turvo"/>
    <s v="Noroeste"/>
    <s v="CZ1"/>
    <n v="1"/>
    <s v="Implantação"/>
    <s v="104-Crescimento"/>
    <d v="2019-12-10T00:00:00"/>
    <n v="14.92"/>
    <s v="Parceria rural"/>
    <m/>
    <m/>
    <m/>
    <m/>
    <m/>
    <m/>
    <m/>
    <m/>
    <m/>
    <d v="2025-11-01T00:00:00"/>
    <d v="2025-10-01T00:00:00"/>
    <d v="2025-08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1-01T00:00:00"/>
    <x v="12"/>
    <m/>
    <x v="2"/>
    <m/>
    <m/>
  </r>
  <r>
    <s v="0387015"/>
    <s v="0387"/>
    <x v="196"/>
    <s v="015"/>
    <s v="Brasil \ SP \ São Pedro do Turvo"/>
    <s v="Noroeste"/>
    <s v="CZ1"/>
    <n v="1"/>
    <s v="Implantação"/>
    <s v="104-Crescimento"/>
    <d v="2019-11-27T00:00:00"/>
    <n v="6.36"/>
    <s v="Parceria rural"/>
    <m/>
    <m/>
    <m/>
    <m/>
    <m/>
    <m/>
    <m/>
    <m/>
    <m/>
    <d v="2025-11-01T00:00:00"/>
    <d v="2025-10-01T00:00:00"/>
    <d v="2025-08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s v="BRACELL 01"/>
    <d v="2025-11-01T00:00:00"/>
    <x v="12"/>
    <m/>
    <x v="2"/>
    <m/>
    <m/>
  </r>
  <r>
    <s v="0388001"/>
    <s v="0388"/>
    <x v="197"/>
    <s v="001"/>
    <s v="Brasil \ SP \ Espírito Santo do Turvo"/>
    <s v="Noroeste"/>
    <s v="CZ1"/>
    <n v="1"/>
    <s v="Implantação"/>
    <s v="104-Crescimento"/>
    <d v="2020-03-19T00:00:00"/>
    <n v="20.14"/>
    <s v="Parceria rural"/>
    <m/>
    <m/>
    <m/>
    <m/>
    <m/>
    <m/>
    <m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m/>
    <m/>
    <x v="0"/>
    <m/>
    <x v="1"/>
    <m/>
    <m/>
  </r>
  <r>
    <s v="0388002"/>
    <s v="0388"/>
    <x v="197"/>
    <s v="002"/>
    <s v="Brasil \ SP \ Espírito Santo do Turvo"/>
    <s v="Noroeste"/>
    <s v="CZ1"/>
    <n v="1"/>
    <s v="Implantação"/>
    <s v="104-Crescimento"/>
    <d v="2020-03-26T00:00:00"/>
    <n v="21.16"/>
    <s v="Parceria rural"/>
    <m/>
    <m/>
    <m/>
    <m/>
    <m/>
    <m/>
    <m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m/>
    <m/>
    <x v="0"/>
    <m/>
    <x v="1"/>
    <m/>
    <m/>
  </r>
  <r>
    <s v="0388003"/>
    <s v="0388"/>
    <x v="197"/>
    <s v="003"/>
    <s v="Brasil \ SP \ Espírito Santo do Turvo"/>
    <s v="Noroeste"/>
    <s v="CZ1"/>
    <n v="1"/>
    <s v="Implantação"/>
    <s v="104-Crescimento"/>
    <d v="2020-03-26T00:00:00"/>
    <n v="30.79"/>
    <s v="Parceria rural"/>
    <m/>
    <m/>
    <m/>
    <m/>
    <m/>
    <m/>
    <m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m/>
    <m/>
    <x v="0"/>
    <m/>
    <x v="1"/>
    <m/>
    <m/>
  </r>
  <r>
    <s v="0389008"/>
    <s v="0389"/>
    <x v="198"/>
    <s v="008"/>
    <s v="Brasil \ SP \ Garça"/>
    <s v="Norte"/>
    <s v="CZ3"/>
    <n v="1"/>
    <s v="Implantação"/>
    <s v="102-Aguardando Plantio"/>
    <m/>
    <n v="14.03"/>
    <s v="Parceria rural (Turvinho)"/>
    <m/>
    <m/>
    <m/>
    <m/>
    <m/>
    <m/>
    <m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13"/>
    <s v="0389"/>
    <x v="198"/>
    <s v="013"/>
    <s v="Brasil \ SP \ Garça"/>
    <s v="Norte"/>
    <s v="CZ3"/>
    <n v="1"/>
    <s v="Implantação"/>
    <s v="102-Aguardando Plantio"/>
    <m/>
    <n v="28.74"/>
    <s v="Parceria rural (Turvinho)"/>
    <m/>
    <m/>
    <m/>
    <m/>
    <m/>
    <m/>
    <m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0"/>
    <s v="0389"/>
    <x v="198"/>
    <s v="020"/>
    <s v="Brasil \ SP \ Garça"/>
    <s v="Norte"/>
    <s v="CZ2"/>
    <n v="1"/>
    <s v="Implantação"/>
    <s v="102-Aguardando Plantio"/>
    <m/>
    <n v="0.47"/>
    <s v="Parceria rural (Turvinho)"/>
    <m/>
    <m/>
    <m/>
    <m/>
    <m/>
    <m/>
    <m/>
    <m/>
    <m/>
    <d v="2020-06-21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3"/>
    <s v="0389"/>
    <x v="198"/>
    <s v="023"/>
    <s v="Brasil \ SP \ Garça"/>
    <s v="Norte"/>
    <s v="CZ3"/>
    <n v="1"/>
    <s v="Implantação"/>
    <s v="102-Aguardando Plantio"/>
    <m/>
    <n v="1.1200000000000001"/>
    <s v="Parceria rural (Turvinho)"/>
    <m/>
    <m/>
    <m/>
    <m/>
    <m/>
    <m/>
    <m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4"/>
    <s v="0389"/>
    <x v="198"/>
    <s v="024"/>
    <s v="Brasil \ SP \ Garça"/>
    <s v="Norte"/>
    <s v="CZ3"/>
    <n v="1"/>
    <s v="Implantação"/>
    <s v="102-Aguardando Plantio"/>
    <m/>
    <n v="0.66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5"/>
    <s v="0389"/>
    <x v="198"/>
    <s v="025"/>
    <s v="Brasil \ SP \ Garça"/>
    <s v="Norte"/>
    <s v="CZ2"/>
    <n v="1"/>
    <s v="Implantação"/>
    <s v="102-Aguardando Plantio"/>
    <m/>
    <n v="0.41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6"/>
    <s v="0389"/>
    <x v="198"/>
    <s v="026"/>
    <s v="Brasil \ SP \ Garça"/>
    <s v="Norte"/>
    <s v="CZ2"/>
    <n v="1"/>
    <s v="Implantação"/>
    <s v="102-Aguardando Plantio"/>
    <m/>
    <n v="1.52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7"/>
    <s v="0389"/>
    <x v="198"/>
    <s v="027"/>
    <s v="Brasil \ SP \ Garça"/>
    <s v="Norte"/>
    <s v="CZ2"/>
    <n v="1"/>
    <s v="Implantação"/>
    <s v="102-Aguardando Plantio"/>
    <m/>
    <n v="2.5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8"/>
    <s v="0389"/>
    <x v="198"/>
    <s v="028"/>
    <s v="Brasil \ SP \ Garça"/>
    <s v="Norte"/>
    <s v="CZ2"/>
    <n v="1"/>
    <s v="Implantação"/>
    <s v="102-Aguardando Plantio"/>
    <m/>
    <n v="1.69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89029"/>
    <s v="0389"/>
    <x v="198"/>
    <s v="029"/>
    <s v="Brasil \ SP \ Garça"/>
    <s v="Norte"/>
    <s v="CZ2"/>
    <n v="1"/>
    <s v="Implantação"/>
    <s v="102-Aguardando Plantio"/>
    <m/>
    <n v="1.66"/>
    <s v="Parceria rural (Turvinho)"/>
    <m/>
    <m/>
    <m/>
    <m/>
    <m/>
    <m/>
    <m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s v="GN"/>
    <d v="2025-06-01T00:00:00"/>
    <x v="7"/>
    <m/>
    <x v="8"/>
    <m/>
    <m/>
  </r>
  <r>
    <s v="0390001"/>
    <s v="0390"/>
    <x v="199"/>
    <s v="001"/>
    <s v="Brasil \ SP \ Cafelândia"/>
    <s v="Noroeste"/>
    <s v="CZ3"/>
    <n v="2"/>
    <s v="Reforma"/>
    <s v="102-Aguardando Plantio"/>
    <m/>
    <n v="41.28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0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s v="INOVESA"/>
    <d v="2025-04-01T00:00:00"/>
    <x v="2"/>
    <m/>
    <x v="11"/>
    <m/>
    <m/>
  </r>
  <r>
    <s v="0390002"/>
    <s v="0390"/>
    <x v="199"/>
    <s v="002"/>
    <s v="Brasil \ SP \ Cafelândia"/>
    <s v="Noroeste"/>
    <s v="CZ3"/>
    <n v="2"/>
    <s v="Reforma"/>
    <s v="102-Aguardando Plantio"/>
    <m/>
    <n v="27.41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0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s v="INOVESA"/>
    <d v="2025-04-01T00:00:00"/>
    <x v="2"/>
    <m/>
    <x v="11"/>
    <m/>
    <m/>
  </r>
  <r>
    <s v="0390005"/>
    <s v="0390"/>
    <x v="199"/>
    <s v="005"/>
    <s v="Brasil \ SP \ Cafelândia"/>
    <s v="Noroeste"/>
    <s v="CZ3"/>
    <n v="2"/>
    <s v="Reforma"/>
    <s v="102-Aguardando Plantio"/>
    <m/>
    <n v="32.590000000000003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5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s v="INOVESA"/>
    <d v="2025-04-01T00:00:00"/>
    <x v="2"/>
    <m/>
    <x v="11"/>
    <m/>
    <m/>
  </r>
  <r>
    <s v="0390006"/>
    <s v="0390"/>
    <x v="199"/>
    <s v="006"/>
    <s v="Brasil \ SP \ Cafelândia"/>
    <s v="Noroeste"/>
    <s v="CZ3"/>
    <n v="2"/>
    <s v="Reforma"/>
    <s v="102-Aguardando Plantio"/>
    <m/>
    <n v="20.38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5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07"/>
    <s v="0390"/>
    <x v="199"/>
    <s v="007"/>
    <s v="Brasil \ SP \ Cafelândia"/>
    <s v="Noroeste"/>
    <s v="CZ3"/>
    <n v="2"/>
    <s v="Reforma"/>
    <s v="102-Aguardando Plantio"/>
    <m/>
    <n v="9.85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d v="2024-12-17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08"/>
    <s v="0390"/>
    <x v="199"/>
    <s v="008"/>
    <s v="Brasil \ SP \ Cafelândia"/>
    <s v="Noroeste"/>
    <s v="CZ3"/>
    <n v="2"/>
    <s v="Reforma"/>
    <s v="102-Aguardando Plantio"/>
    <m/>
    <n v="7.96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5T00:00:00"/>
    <d v="2024-12-17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09"/>
    <s v="0390"/>
    <x v="199"/>
    <s v="009"/>
    <s v="Brasil \ SP \ Cafelândia"/>
    <s v="Noroeste"/>
    <s v="CZ3"/>
    <n v="2"/>
    <s v="Reforma"/>
    <s v="102-Aguardando Plantio"/>
    <m/>
    <n v="15.07"/>
    <s v="Parceria rural"/>
    <m/>
    <m/>
    <m/>
    <m/>
    <s v="Não Obrigatório"/>
    <s v="Não Obrigatório"/>
    <s v="Obrigatório"/>
    <m/>
    <m/>
    <d v="2025-02-01T00:00:00"/>
    <d v="2025-01-01T00:00:00"/>
    <d v="2024-12-01T00:00:00"/>
    <d v="2025-01-05T00:00:00"/>
    <d v="2024-12-18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10"/>
    <s v="0390"/>
    <x v="199"/>
    <s v="010"/>
    <s v="Brasil \ SP \ Cafelândia"/>
    <s v="Noroeste"/>
    <s v="CZ3"/>
    <n v="2"/>
    <s v="Reforma"/>
    <s v="102-Aguardando Plantio"/>
    <m/>
    <n v="34.49"/>
    <s v="Parceria rural"/>
    <m/>
    <m/>
    <m/>
    <m/>
    <s v="Não Obrigatório"/>
    <s v="Não Obrigatório"/>
    <s v="Obrigatório"/>
    <m/>
    <m/>
    <d v="2025-02-01T00:00:00"/>
    <d v="2025-01-01T00:00:00"/>
    <d v="2024-12-01T00:00:00"/>
    <d v="2025-01-04T00:00:00"/>
    <d v="2024-12-19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11"/>
    <s v="0390"/>
    <x v="199"/>
    <s v="011"/>
    <s v="Brasil \ SP \ Cafelândia"/>
    <s v="Noroeste"/>
    <s v="CZ3"/>
    <n v="2"/>
    <s v="Reforma"/>
    <s v="102-Aguardando Plantio"/>
    <m/>
    <n v="31.37"/>
    <s v="Parceria rural"/>
    <m/>
    <m/>
    <m/>
    <m/>
    <s v="Não Obrigatório"/>
    <s v="Não Obrigatório"/>
    <s v="Obrigatório"/>
    <m/>
    <m/>
    <d v="2025-02-01T00:00:00"/>
    <d v="2025-01-01T00:00:00"/>
    <d v="2024-12-01T00:00:00"/>
    <d v="2025-01-05T00:00:00"/>
    <d v="2024-12-30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12"/>
    <s v="0390"/>
    <x v="199"/>
    <s v="012"/>
    <s v="Brasil \ SP \ Cafelândia"/>
    <s v="Noroeste"/>
    <s v="CZ3"/>
    <n v="2"/>
    <s v="Reforma"/>
    <s v="102-Aguardando Plantio"/>
    <m/>
    <n v="31.12"/>
    <s v="Parceria rural"/>
    <m/>
    <m/>
    <m/>
    <m/>
    <s v="Não Obrigatório"/>
    <s v="Não Obrigatório"/>
    <s v="Obrigatório"/>
    <m/>
    <m/>
    <d v="2025-02-01T00:00:00"/>
    <d v="2025-01-01T00:00:00"/>
    <d v="2024-12-01T00:00:00"/>
    <d v="2025-01-03T00:00:00"/>
    <d v="2024-12-21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0014"/>
    <s v="0390"/>
    <x v="199"/>
    <s v="014"/>
    <s v="Brasil \ SP \ Cafelândia"/>
    <s v="Noroeste"/>
    <s v="CZ3"/>
    <n v="2"/>
    <s v="Reforma"/>
    <s v="102-Aguardando Plantio"/>
    <m/>
    <n v="19.57"/>
    <s v="Parceria rural"/>
    <m/>
    <m/>
    <m/>
    <m/>
    <s v="Não Obrigatório"/>
    <s v="Não Obrigatório"/>
    <s v="Obrigatório"/>
    <m/>
    <m/>
    <d v="2025-02-01T00:00:00"/>
    <d v="2025-01-01T00:00:00"/>
    <d v="2024-12-01T00:00:00"/>
    <d v="2025-01-03T00:00:00"/>
    <d v="2024-12-20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s v="INOVESA"/>
    <d v="2025-04-01T00:00:00"/>
    <x v="2"/>
    <m/>
    <x v="11"/>
    <m/>
    <m/>
  </r>
  <r>
    <s v="0391001"/>
    <s v="0391"/>
    <x v="200"/>
    <s v="001"/>
    <s v="Brasil \ SP \ Getulina"/>
    <s v="Noroeste"/>
    <s v="CZ3"/>
    <n v="1"/>
    <s v="Implantação"/>
    <s v="104-Crescimento"/>
    <d v="2019-11-11T00:00:00"/>
    <n v="14.67"/>
    <s v="Parceria rural"/>
    <m/>
    <m/>
    <m/>
    <m/>
    <m/>
    <m/>
    <m/>
    <m/>
    <m/>
    <d v="2025-06-01T00:00:00"/>
    <d v="2025-06-01T00:00:00"/>
    <d v="2025-01-01T00:00:00"/>
    <m/>
    <d v="2025-01-11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s v="INOVESA"/>
    <d v="2025-06-01T00:00:00"/>
    <x v="7"/>
    <m/>
    <x v="11"/>
    <m/>
    <m/>
  </r>
  <r>
    <s v="0391002"/>
    <s v="0391"/>
    <x v="200"/>
    <s v="002"/>
    <s v="Brasil \ SP \ Getulina"/>
    <s v="Noroeste"/>
    <s v="CZ3"/>
    <n v="1"/>
    <s v="Implantação"/>
    <s v="104-Crescimento"/>
    <d v="2019-11-12T00:00:00"/>
    <n v="28.66"/>
    <s v="Parceria rural"/>
    <m/>
    <m/>
    <m/>
    <m/>
    <m/>
    <m/>
    <m/>
    <m/>
    <m/>
    <d v="2025-06-01T00:00:00"/>
    <d v="2025-06-01T00:00:00"/>
    <d v="2025-01-01T00:00:00"/>
    <m/>
    <d v="2025-01-09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s v="INOVESA"/>
    <d v="2025-06-01T00:00:00"/>
    <x v="7"/>
    <m/>
    <x v="11"/>
    <m/>
    <m/>
  </r>
  <r>
    <s v="0391003"/>
    <s v="0391"/>
    <x v="200"/>
    <s v="003"/>
    <s v="Brasil \ SP \ Getulina"/>
    <s v="Noroeste"/>
    <s v="CZ3"/>
    <n v="1"/>
    <s v="Implantação"/>
    <s v="104-Crescimento"/>
    <d v="2019-11-12T00:00:00"/>
    <n v="9.7100000000000009"/>
    <s v="Parceria rural"/>
    <m/>
    <m/>
    <m/>
    <m/>
    <m/>
    <m/>
    <m/>
    <m/>
    <m/>
    <d v="2025-06-01T00:00:00"/>
    <d v="2025-06-01T00:00:00"/>
    <d v="2025-01-01T00:00:00"/>
    <m/>
    <d v="2025-01-06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s v="INOVESA"/>
    <d v="2025-06-01T00:00:00"/>
    <x v="7"/>
    <m/>
    <x v="11"/>
    <m/>
    <m/>
  </r>
  <r>
    <s v="0392001"/>
    <s v="0392"/>
    <x v="201"/>
    <s v="001"/>
    <s v="Brasil \ SP \ Júlio Mesquita"/>
    <s v="Noroeste"/>
    <s v="CZ2"/>
    <n v="3"/>
    <s v="Reforma"/>
    <s v="102-Aguardando Plantio"/>
    <m/>
    <n v="18.35000000000000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0T00:00:00"/>
    <d v="2024-11-19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3-01T00:00:00"/>
    <x v="2"/>
    <m/>
    <x v="10"/>
    <m/>
    <m/>
  </r>
  <r>
    <s v="0392002"/>
    <s v="0392"/>
    <x v="201"/>
    <s v="002"/>
    <s v="Brasil \ SP \ Júlio Mesquita"/>
    <s v="Noroeste"/>
    <s v="CZ2"/>
    <n v="3"/>
    <s v="Reforma"/>
    <s v="102-Aguardando Plantio"/>
    <m/>
    <n v="12.18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5T00:00:00"/>
    <d v="2024-11-20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3-01T00:00:00"/>
    <x v="2"/>
    <m/>
    <x v="10"/>
    <m/>
    <m/>
  </r>
  <r>
    <s v="0392003"/>
    <s v="0392"/>
    <x v="201"/>
    <s v="003"/>
    <s v="Brasil \ SP \ Júlio Mesquita"/>
    <s v="Noroeste"/>
    <s v="CZ2"/>
    <n v="2"/>
    <s v="Reforma"/>
    <s v="102-Aguardando Plantio"/>
    <m/>
    <n v="18.170000000000002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19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2004"/>
    <s v="0392"/>
    <x v="201"/>
    <s v="004"/>
    <s v="Brasil \ SP \ Júlio Mesquita"/>
    <s v="Noroeste"/>
    <s v="CZ2"/>
    <n v="2"/>
    <s v="Reforma"/>
    <s v="102-Aguardando Plantio"/>
    <m/>
    <n v="27.2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17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3"/>
    <m/>
    <x v="10"/>
    <m/>
    <m/>
  </r>
  <r>
    <s v="0392005"/>
    <s v="0392"/>
    <x v="201"/>
    <s v="005"/>
    <s v="Brasil \ SP \ Júlio Mesquita"/>
    <s v="Noroeste"/>
    <s v="CZ2"/>
    <n v="2"/>
    <s v="Reforma"/>
    <s v="102-Aguardando Plantio"/>
    <m/>
    <n v="12.34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16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2006"/>
    <s v="0392"/>
    <x v="201"/>
    <s v="006"/>
    <s v="Brasil \ SP \ Júlio Mesquita"/>
    <s v="Noroeste"/>
    <s v="CZ2"/>
    <n v="2"/>
    <s v="Reforma"/>
    <s v="102-Aguardando Plantio"/>
    <m/>
    <n v="15.94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17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2008"/>
    <s v="0392"/>
    <x v="201"/>
    <s v="008"/>
    <s v="Brasil \ SP \ Júlio Mesquita"/>
    <s v="Noroeste"/>
    <s v="CZ2"/>
    <n v="2"/>
    <s v="Reforma"/>
    <s v="102-Aguardando Plantio"/>
    <m/>
    <n v="8.4499999999999993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2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2010"/>
    <s v="0392"/>
    <x v="201"/>
    <s v="010"/>
    <s v="Brasil \ SP \ Júlio Mesquita"/>
    <s v="Noroeste"/>
    <s v="CZ2"/>
    <n v="2"/>
    <s v="Reforma"/>
    <s v="102-Aguardando Plantio"/>
    <m/>
    <n v="19.60000000000000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6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2011"/>
    <s v="0392"/>
    <x v="201"/>
    <s v="011"/>
    <s v="Brasil \ SP \ Júlio Mesquita"/>
    <s v="Noroeste"/>
    <s v="CZ2"/>
    <n v="2"/>
    <s v="Reforma"/>
    <s v="102-Aguardando Plantio"/>
    <m/>
    <n v="18.1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s v="CARPELO"/>
    <d v="2025-04-01T00:00:00"/>
    <x v="2"/>
    <m/>
    <x v="10"/>
    <m/>
    <m/>
  </r>
  <r>
    <s v="0393001"/>
    <s v="0393"/>
    <x v="202"/>
    <s v="001"/>
    <s v="Brasil \ SP \ Júlio Mesquita"/>
    <s v="Noroeste"/>
    <s v="CZ2"/>
    <n v="2"/>
    <s v="Reforma"/>
    <s v="102-Aguardando Plantio"/>
    <m/>
    <n v="66.63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0T00:00:00"/>
    <s v="Noroeste"/>
    <s v="Noroeste"/>
    <s v="GERS"/>
    <s v="CARPELO"/>
    <s v="GN"/>
    <s v="EMFLORA"/>
    <n v="8.5481239999999996"/>
    <n v="24.505019000000001"/>
    <n v="45.338785000000001"/>
    <n v="51.397255999999999"/>
    <s v="Liberação de áreas"/>
    <x v="2"/>
    <s v="CARPELO"/>
    <d v="2025-02-01T00:00:00"/>
    <x v="1"/>
    <m/>
    <x v="10"/>
    <m/>
    <m/>
  </r>
  <r>
    <s v="0393002"/>
    <s v="0393"/>
    <x v="202"/>
    <s v="002"/>
    <s v="Brasil \ SP \ Júlio Mesquita"/>
    <s v="Noroeste"/>
    <s v="CZ2"/>
    <n v="2"/>
    <s v="Reforma"/>
    <s v="102-Aguardando Plantio"/>
    <m/>
    <n v="20.03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11T00:00:00"/>
    <s v="Noroeste"/>
    <s v="Noroeste"/>
    <s v="GERS"/>
    <s v="CARPELO"/>
    <s v="GN"/>
    <s v="EMFLORA"/>
    <n v="8.5481239999999996"/>
    <n v="24.505019000000001"/>
    <n v="45.338785000000001"/>
    <n v="51.397255999999999"/>
    <s v="Liberação de áreas"/>
    <x v="2"/>
    <s v="CARPELO"/>
    <d v="2025-02-01T00:00:00"/>
    <x v="1"/>
    <m/>
    <x v="10"/>
    <m/>
    <m/>
  </r>
  <r>
    <s v="0394001"/>
    <s v="0394"/>
    <x v="203"/>
    <s v="001"/>
    <s v="Brasil \ SP \ Júlio Mesquita"/>
    <s v="Noroeste"/>
    <s v="CZ2"/>
    <n v="3"/>
    <s v="Reforma"/>
    <s v="102-Aguardando Plantio"/>
    <m/>
    <n v="6.91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2-08T00:00:00"/>
    <d v="2024-10-25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3"/>
    <s v="0394"/>
    <x v="203"/>
    <s v="003"/>
    <s v="Brasil \ SP \ Júlio Mesquita"/>
    <s v="Noroeste"/>
    <s v="CZ2"/>
    <n v="3"/>
    <s v="Reforma"/>
    <s v="102-Aguardando Plantio"/>
    <m/>
    <n v="20.149999999999999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2-10T00:00:00"/>
    <d v="2024-11-03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4"/>
    <s v="0394"/>
    <x v="203"/>
    <s v="004"/>
    <s v="Brasil \ SP \ Júlio Mesquita"/>
    <s v="Noroeste"/>
    <s v="CZ2"/>
    <n v="2"/>
    <s v="Reforma"/>
    <s v="102-Aguardando Plantio"/>
    <m/>
    <n v="35.47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2-07T00:00:00"/>
    <d v="2024-10-29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5"/>
    <s v="0394"/>
    <x v="203"/>
    <s v="005"/>
    <s v="Brasil \ SP \ Júlio Mesquita"/>
    <s v="Noroeste"/>
    <s v="CZ2"/>
    <n v="2"/>
    <s v="Reforma"/>
    <s v="102-Aguardando Plantio"/>
    <m/>
    <n v="8.18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2-06T00:00:00"/>
    <m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6"/>
    <s v="0394"/>
    <x v="203"/>
    <s v="006"/>
    <s v="Brasil \ SP \ Júlio Mesquita"/>
    <s v="Noroeste"/>
    <s v="CZ2"/>
    <n v="2"/>
    <s v="Reforma"/>
    <s v="102-Aguardando Plantio"/>
    <m/>
    <n v="2.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2-06T00:00:00"/>
    <d v="2024-10-26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7"/>
    <s v="0394"/>
    <x v="203"/>
    <s v="007"/>
    <s v="Brasil \ SP \ Júlio Mesquita"/>
    <s v="Noroeste"/>
    <s v="CZ2"/>
    <n v="2"/>
    <s v="Reforma"/>
    <s v="102-Aguardando Plantio"/>
    <m/>
    <n v="35.53"/>
    <s v="Parceria rural"/>
    <m/>
    <m/>
    <m/>
    <m/>
    <s v="Não Obrigatório"/>
    <s v="Não Obrigatório"/>
    <s v="Obrigatório"/>
    <m/>
    <m/>
    <d v="2024-12-01T00:00:00"/>
    <d v="2024-11-01T00:00:00"/>
    <d v="2024-10-01T00:00:00"/>
    <d v="2024-12-06T00:00:00"/>
    <d v="2024-10-30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8"/>
    <s v="0394"/>
    <x v="203"/>
    <s v="008"/>
    <s v="Brasil \ SP \ Júlio Mesquita"/>
    <s v="Noroeste"/>
    <s v="CZ2"/>
    <n v="2"/>
    <s v="Reforma"/>
    <s v="102-Aguardando Plantio"/>
    <m/>
    <n v="21.98"/>
    <s v="Parceria rural"/>
    <m/>
    <m/>
    <m/>
    <m/>
    <s v="Não Obrigatório"/>
    <s v="Não Obrigatório"/>
    <s v="Obrigatório"/>
    <m/>
    <m/>
    <d v="2024-12-01T00:00:00"/>
    <d v="2024-11-01T00:00:00"/>
    <d v="2024-10-01T00:00:00"/>
    <d v="2024-12-07T00:00:00"/>
    <d v="2024-10-26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09"/>
    <s v="0394"/>
    <x v="203"/>
    <s v="009"/>
    <s v="Brasil \ SP \ Júlio Mesquita"/>
    <s v="Noroeste"/>
    <s v="CZ2"/>
    <n v="2"/>
    <s v="Reforma"/>
    <s v="102-Aguardando Plantio"/>
    <m/>
    <n v="6.12"/>
    <s v="Parceria rural"/>
    <m/>
    <m/>
    <m/>
    <m/>
    <s v="Não Obrigatório"/>
    <s v="Não Obrigatório"/>
    <s v="Obrigatório"/>
    <m/>
    <m/>
    <d v="2024-12-01T00:00:00"/>
    <d v="2024-11-01T00:00:00"/>
    <d v="2024-10-01T00:00:00"/>
    <d v="2024-12-08T00:00:00"/>
    <d v="2024-10-25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10"/>
    <s v="0394"/>
    <x v="203"/>
    <s v="010"/>
    <s v="Brasil \ SP \ Júlio Mesquita"/>
    <s v="Noroeste"/>
    <s v="CZ2"/>
    <n v="2"/>
    <s v="Reforma"/>
    <s v="102-Aguardando Plantio"/>
    <m/>
    <n v="38.590000000000003"/>
    <s v="Parceria rural"/>
    <m/>
    <m/>
    <m/>
    <m/>
    <s v="Não Obrigatório"/>
    <s v="Não Obrigatório"/>
    <s v="Obrigatório"/>
    <m/>
    <m/>
    <d v="2024-12-01T00:00:00"/>
    <d v="2024-11-01T00:00:00"/>
    <d v="2024-10-01T00:00:00"/>
    <d v="2024-12-09T00:00:00"/>
    <d v="2024-11-04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011"/>
    <s v="0394"/>
    <x v="203"/>
    <s v="011"/>
    <s v="Brasil \ SP \ Júlio Mesquita"/>
    <s v="Noroeste"/>
    <s v="CZ2"/>
    <n v="2"/>
    <s v="Reforma"/>
    <s v="102-Aguardando Plantio"/>
    <m/>
    <n v="24.6"/>
    <s v="Parceria rural"/>
    <m/>
    <m/>
    <m/>
    <m/>
    <s v="Não Obrigatório"/>
    <s v="Não Obrigatório"/>
    <s v="Obrigatório"/>
    <m/>
    <m/>
    <d v="2024-12-01T00:00:00"/>
    <d v="2024-11-01T00:00:00"/>
    <d v="2024-11-01T00:00:00"/>
    <d v="2024-12-09T00:00:00"/>
    <d v="2024-11-04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s v="CARPELO"/>
    <d v="2025-03-01T00:00:00"/>
    <x v="3"/>
    <m/>
    <x v="10"/>
    <m/>
    <m/>
  </r>
  <r>
    <s v="0394100"/>
    <s v="0394"/>
    <x v="203"/>
    <s v="100"/>
    <s v="Brasil \ SP \ Júlio Mesquita"/>
    <s v="Noroeste"/>
    <s v="CZ2"/>
    <n v="1"/>
    <s v="Implantação"/>
    <s v="102-Aguardando Plantio"/>
    <m/>
    <n v="1.88"/>
    <s v="Parceria rural"/>
    <m/>
    <m/>
    <m/>
    <m/>
    <m/>
    <m/>
    <m/>
    <m/>
    <m/>
    <d v="2019-12-01T00:00:00"/>
    <m/>
    <m/>
    <m/>
    <m/>
    <s v="Noroeste"/>
    <s v="Noroeste"/>
    <s v="GERS"/>
    <s v="CARPELO"/>
    <s v="GN"/>
    <s v="EMFLORA"/>
    <n v="11.075274"/>
    <n v="27.032167999999999"/>
    <n v="43.661130999999997"/>
    <n v="49.062868000000002"/>
    <s v="pab"/>
    <x v="2"/>
    <m/>
    <m/>
    <x v="0"/>
    <m/>
    <x v="1"/>
    <m/>
    <m/>
  </r>
  <r>
    <s v="0395001"/>
    <s v="0395"/>
    <x v="204"/>
    <s v="001"/>
    <s v="Brasil \ SP \ Júlio Mesquita"/>
    <s v="Norte"/>
    <s v="CZ2"/>
    <n v="2"/>
    <s v="Reforma"/>
    <s v="102-Aguardando Plantio"/>
    <m/>
    <n v="11.32"/>
    <s v="Parceria rural"/>
    <m/>
    <m/>
    <m/>
    <m/>
    <s v="Não Obrigatório"/>
    <s v="Não Obrigatório"/>
    <s v="Obrigatório"/>
    <m/>
    <m/>
    <d v="2024-12-01T00:00:00"/>
    <d v="2024-11-01T00:00:00"/>
    <d v="2024-11-01T00:00:00"/>
    <d v="2024-12-15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s v="CARPELO"/>
    <d v="2025-03-01T00:00:00"/>
    <x v="3"/>
    <m/>
    <x v="10"/>
    <m/>
    <m/>
  </r>
  <r>
    <s v="0395002"/>
    <s v="0395"/>
    <x v="204"/>
    <s v="002"/>
    <s v="Brasil \ SP \ Júlio Mesquita"/>
    <s v="Norte"/>
    <s v="CZ2"/>
    <n v="2"/>
    <s v="Reforma"/>
    <s v="102-Aguardando Plantio"/>
    <m/>
    <n v="18.28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5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s v="CARPELO"/>
    <d v="2025-03-01T00:00:00"/>
    <x v="3"/>
    <m/>
    <x v="10"/>
    <m/>
    <m/>
  </r>
  <r>
    <s v="0395003"/>
    <s v="0395"/>
    <x v="204"/>
    <s v="003"/>
    <s v="Brasil \ SP \ Júlio Mesquita"/>
    <s v="Norte"/>
    <s v="CZ2"/>
    <n v="2"/>
    <s v="Reforma"/>
    <s v="102-Aguardando Plantio"/>
    <m/>
    <n v="7.75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4T00:00:00"/>
    <d v="2024-11-12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s v="CARPELO"/>
    <d v="2025-03-01T00:00:00"/>
    <x v="3"/>
    <m/>
    <x v="10"/>
    <m/>
    <m/>
  </r>
  <r>
    <s v="0395004"/>
    <s v="0395"/>
    <x v="204"/>
    <s v="004"/>
    <s v="Brasil \ SP \ Júlio Mesquita"/>
    <s v="Norte"/>
    <s v="CZ2"/>
    <n v="2"/>
    <s v="Reforma"/>
    <s v="102-Aguardando Plantio"/>
    <m/>
    <n v="19.86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4T00:00:00"/>
    <d v="2024-11-12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s v="CARPELO"/>
    <d v="2025-03-01T00:00:00"/>
    <x v="3"/>
    <m/>
    <x v="10"/>
    <m/>
    <m/>
  </r>
  <r>
    <s v="0395005"/>
    <s v="0395"/>
    <x v="204"/>
    <s v="005"/>
    <s v="Brasil \ SP \ Júlio Mesquita"/>
    <s v="Norte"/>
    <s v="CZ2"/>
    <n v="2"/>
    <s v="Reforma"/>
    <s v="102-Aguardando Plantio"/>
    <m/>
    <n v="28.38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4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s v="CARPELO"/>
    <d v="2025-03-01T00:00:00"/>
    <x v="3"/>
    <m/>
    <x v="10"/>
    <m/>
    <m/>
  </r>
  <r>
    <s v="0396001"/>
    <s v="0396"/>
    <x v="205"/>
    <s v="001"/>
    <s v="Brasil \ SP \ Júlio Mesquita"/>
    <s v="Noroeste"/>
    <s v="CZ2"/>
    <n v="2"/>
    <s v="Reforma"/>
    <s v="102-Aguardando Plantio"/>
    <m/>
    <n v="29.26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0T00:00:00"/>
    <d v="2024-11-05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s v="CARPELO"/>
    <d v="2025-03-01T00:00:00"/>
    <x v="3"/>
    <m/>
    <x v="10"/>
    <m/>
    <m/>
  </r>
  <r>
    <s v="0396002"/>
    <s v="0396"/>
    <x v="205"/>
    <s v="002"/>
    <s v="Brasil \ SP \ Júlio Mesquita"/>
    <s v="Noroeste"/>
    <s v="CZ2"/>
    <n v="2"/>
    <s v="Reforma"/>
    <s v="102-Aguardando Plantio"/>
    <m/>
    <n v="24.37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0T00:00:00"/>
    <d v="2024-11-05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s v="CARPELO"/>
    <d v="2025-03-01T00:00:00"/>
    <x v="2"/>
    <m/>
    <x v="10"/>
    <m/>
    <m/>
  </r>
  <r>
    <s v="0396005"/>
    <s v="0396"/>
    <x v="205"/>
    <s v="005"/>
    <s v="Brasil \ SP \ Júlio Mesquita"/>
    <s v="Noroeste"/>
    <s v="CZ2"/>
    <n v="2"/>
    <s v="Reforma"/>
    <s v="102-Aguardando Plantio"/>
    <m/>
    <n v="40.0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1T00:00:00"/>
    <d v="2024-11-23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s v="CARPELO"/>
    <d v="2025-03-01T00:00:00"/>
    <x v="3"/>
    <m/>
    <x v="10"/>
    <m/>
    <m/>
  </r>
  <r>
    <s v="0396006"/>
    <s v="0396"/>
    <x v="205"/>
    <s v="006"/>
    <s v="Brasil \ SP \ Júlio Mesquita"/>
    <s v="Noroeste"/>
    <s v="CZ2"/>
    <n v="2"/>
    <s v="Reforma"/>
    <s v="102-Aguardando Plantio"/>
    <m/>
    <n v="16.54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18T00:00:00"/>
    <d v="2024-11-21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s v="CARPELO"/>
    <d v="2025-03-01T00:00:00"/>
    <x v="3"/>
    <m/>
    <x v="10"/>
    <m/>
    <m/>
  </r>
  <r>
    <s v="0396007"/>
    <s v="0396"/>
    <x v="205"/>
    <s v="007"/>
    <s v="Brasil \ SP \ Júlio Mesquita"/>
    <s v="Noroeste"/>
    <s v="CZ2"/>
    <n v="2"/>
    <s v="Reforma"/>
    <s v="102-Aguardando Plantio"/>
    <m/>
    <n v="4.95"/>
    <s v="Parceria rural"/>
    <m/>
    <m/>
    <m/>
    <m/>
    <s v="Não Obrigatório"/>
    <s v="Obrigatório"/>
    <s v="Obrigatório"/>
    <m/>
    <m/>
    <d v="2023-02-12T00:00:00"/>
    <m/>
    <m/>
    <d v="2023-02-12T00:00:00"/>
    <d v="2022-12-31T00:00:00"/>
    <s v="Noroeste"/>
    <s v="Noroeste"/>
    <s v="GERS"/>
    <s v="CARPELO"/>
    <s v="GN"/>
    <s v="EMFLORA"/>
    <n v="13.192242"/>
    <n v="29.149135999999999"/>
    <n v="43.278640000000003"/>
    <n v="47.614429000000001"/>
    <s v="rebaixamento"/>
    <x v="2"/>
    <s v="CARPELO"/>
    <d v="2025-03-01T00:00:00"/>
    <x v="3"/>
    <m/>
    <x v="10"/>
    <m/>
    <m/>
  </r>
  <r>
    <s v="0398001"/>
    <s v="0398"/>
    <x v="206"/>
    <s v="001"/>
    <s v="Brasil \ SP \ Piratininga"/>
    <s v="Norte"/>
    <s v="CZ2"/>
    <n v="1"/>
    <s v="Implantação"/>
    <s v="104-Crescimento"/>
    <d v="2019-10-21T00:00:00"/>
    <n v="8.43"/>
    <s v="Parceria rural"/>
    <m/>
    <m/>
    <m/>
    <m/>
    <m/>
    <m/>
    <m/>
    <m/>
    <m/>
    <d v="2025-04-01T00:00:00"/>
    <d v="2025-04-01T00:00:00"/>
    <d v="2025-01-01T00:00:00"/>
    <m/>
    <d v="2025-01-17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2"/>
    <s v="0398"/>
    <x v="206"/>
    <s v="002"/>
    <s v="Brasil \ SP \ Piratininga"/>
    <s v="Norte"/>
    <s v="CZ2"/>
    <n v="1"/>
    <s v="Implantação"/>
    <s v="104-Crescimento"/>
    <d v="2019-11-04T00:00:00"/>
    <n v="19.79"/>
    <s v="Parceria rural"/>
    <m/>
    <m/>
    <m/>
    <m/>
    <m/>
    <m/>
    <m/>
    <m/>
    <m/>
    <d v="2025-04-01T00:00:00"/>
    <d v="2025-04-01T00:00:00"/>
    <d v="2025-01-01T00:00:00"/>
    <m/>
    <d v="2025-01-11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3"/>
    <s v="0398"/>
    <x v="206"/>
    <s v="003"/>
    <s v="Brasil \ SP \ Piratininga"/>
    <s v="Norte"/>
    <s v="CZ2"/>
    <n v="1"/>
    <s v="Implantação"/>
    <s v="104-Crescimento"/>
    <d v="2019-10-28T00:00:00"/>
    <n v="24.25"/>
    <s v="Parceria rural"/>
    <m/>
    <m/>
    <m/>
    <m/>
    <m/>
    <m/>
    <m/>
    <m/>
    <m/>
    <d v="2025-04-01T00:00:00"/>
    <d v="2025-04-01T00:00:00"/>
    <d v="2025-01-01T00:00:00"/>
    <m/>
    <d v="2025-01-12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4"/>
    <s v="0398"/>
    <x v="206"/>
    <s v="004"/>
    <s v="Brasil \ SP \ Piratininga"/>
    <s v="Norte"/>
    <s v="CZ2"/>
    <n v="1"/>
    <s v="Implantação"/>
    <s v="104-Crescimento"/>
    <d v="2019-10-31T00:00:00"/>
    <n v="28.47"/>
    <s v="Parceria rural"/>
    <m/>
    <m/>
    <m/>
    <m/>
    <m/>
    <m/>
    <m/>
    <m/>
    <m/>
    <d v="2025-04-01T00:00:00"/>
    <d v="2025-04-01T00:00:00"/>
    <d v="2025-01-01T00:00:00"/>
    <m/>
    <d v="2025-01-13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5"/>
    <s v="0398"/>
    <x v="206"/>
    <s v="005"/>
    <s v="Brasil \ SP \ Piratininga"/>
    <s v="Norte"/>
    <s v="CZ2"/>
    <n v="1"/>
    <s v="Implantação"/>
    <s v="104-Crescimento"/>
    <d v="2019-11-04T00:00:00"/>
    <n v="26.73"/>
    <s v="Parceria rural"/>
    <m/>
    <m/>
    <m/>
    <m/>
    <m/>
    <m/>
    <m/>
    <m/>
    <m/>
    <d v="2025-04-01T00:00:00"/>
    <d v="2025-04-01T00:00:00"/>
    <d v="2025-01-01T00:00:00"/>
    <m/>
    <d v="2025-01-15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6"/>
    <s v="0398"/>
    <x v="206"/>
    <s v="006"/>
    <s v="Brasil \ SP \ Piratininga"/>
    <s v="Norte"/>
    <s v="CZ2"/>
    <n v="1"/>
    <s v="Implantação"/>
    <s v="104-Crescimento"/>
    <d v="2019-10-22T00:00:00"/>
    <n v="11.77"/>
    <s v="Parceria rural"/>
    <m/>
    <m/>
    <m/>
    <m/>
    <m/>
    <m/>
    <m/>
    <m/>
    <m/>
    <d v="2025-04-01T00:00:00"/>
    <d v="2025-04-01T00:00:00"/>
    <d v="2025-01-01T00:00:00"/>
    <m/>
    <d v="2025-01-16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8"/>
    <s v="0398"/>
    <x v="206"/>
    <s v="008"/>
    <s v="Brasil \ SP \ Piratininga"/>
    <s v="Norte"/>
    <s v="CZ2"/>
    <n v="1"/>
    <s v="Implantação"/>
    <s v="104-Crescimento"/>
    <d v="2019-10-28T00:00:00"/>
    <n v="2.4700000000000002"/>
    <s v="Parceria rural"/>
    <m/>
    <m/>
    <m/>
    <m/>
    <m/>
    <m/>
    <m/>
    <m/>
    <m/>
    <d v="2025-04-01T00:00:00"/>
    <d v="2025-04-01T00:00:00"/>
    <d v="2025-01-01T00:00:00"/>
    <m/>
    <d v="2025-01-17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09"/>
    <s v="0398"/>
    <x v="206"/>
    <s v="009"/>
    <s v="Brasil \ SP \ Piratininga"/>
    <s v="Norte"/>
    <s v="CZ2"/>
    <n v="1"/>
    <s v="Implantação"/>
    <s v="104-Crescimento"/>
    <d v="2019-10-31T00:00:00"/>
    <n v="2.13"/>
    <s v="Parceria rural"/>
    <m/>
    <m/>
    <m/>
    <m/>
    <m/>
    <m/>
    <m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10"/>
    <s v="0398"/>
    <x v="206"/>
    <s v="010"/>
    <s v="Brasil \ SP \ Piratininga"/>
    <s v="Norte"/>
    <s v="CZ2"/>
    <n v="1"/>
    <s v="Implantação"/>
    <s v="104-Crescimento"/>
    <d v="2019-10-28T00:00:00"/>
    <n v="3.8"/>
    <s v="Parceria rural"/>
    <m/>
    <m/>
    <m/>
    <m/>
    <m/>
    <m/>
    <m/>
    <m/>
    <m/>
    <d v="2025-04-01T00:00:00"/>
    <d v="2025-04-01T00:00:00"/>
    <d v="2025-01-01T00:00:00"/>
    <m/>
    <d v="2025-01-16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11"/>
    <s v="0398"/>
    <x v="206"/>
    <s v="011"/>
    <s v="Brasil \ SP \ Piratininga"/>
    <s v="Norte"/>
    <s v="CZ2"/>
    <n v="1"/>
    <s v="Implantação"/>
    <s v="104-Crescimento"/>
    <d v="2019-10-28T00:00:00"/>
    <n v="2.39"/>
    <s v="Parceria rural"/>
    <m/>
    <m/>
    <m/>
    <m/>
    <m/>
    <m/>
    <m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12"/>
    <s v="0398"/>
    <x v="206"/>
    <s v="012"/>
    <s v="Brasil \ SP \ Piratininga"/>
    <s v="Norte"/>
    <s v="CZ2"/>
    <n v="1"/>
    <s v="Implantação"/>
    <s v="104-Crescimento"/>
    <d v="2019-10-28T00:00:00"/>
    <n v="1.23"/>
    <s v="Parceria rural"/>
    <m/>
    <m/>
    <m/>
    <m/>
    <m/>
    <m/>
    <m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s v="BRACELL 01"/>
    <d v="2025-03-01T00:00:00"/>
    <x v="3"/>
    <m/>
    <x v="2"/>
    <m/>
    <m/>
  </r>
  <r>
    <s v="0398013"/>
    <s v="0398"/>
    <x v="206"/>
    <s v="013"/>
    <s v="Brasil \ SP \ Piratininga"/>
    <s v="Norte"/>
    <s v="CZ2"/>
    <n v="1"/>
    <s v="Implantação"/>
    <s v="104-Crescimento"/>
    <d v="2020-06-12T00:00:00"/>
    <n v="15.34"/>
    <s v="Parceria rural"/>
    <m/>
    <m/>
    <m/>
    <m/>
    <m/>
    <m/>
    <m/>
    <m/>
    <m/>
    <d v="2025-04-01T00:00:00"/>
    <d v="2025-04-01T00:00:00"/>
    <d v="2025-01-01T00:00:00"/>
    <m/>
    <m/>
    <s v="Norte"/>
    <s v="Norte"/>
    <s v="GERAÇÃO"/>
    <s v="BRACELL"/>
    <s v="JFI DUARTINA"/>
    <s v="CARPELO"/>
    <n v="25.138234000000001"/>
    <n v="26.254923000000002"/>
    <n v="26.898102000000002"/>
    <n v="53.106909999999999"/>
    <s v="pac"/>
    <x v="1"/>
    <s v="BRACELL 01"/>
    <d v="2025-03-01T00:00:00"/>
    <x v="3"/>
    <m/>
    <x v="2"/>
    <m/>
    <m/>
  </r>
  <r>
    <s v="0398019"/>
    <s v="0398"/>
    <x v="206"/>
    <s v="019"/>
    <s v="Brasil \ SP \ Piratininga"/>
    <s v="Norte"/>
    <s v="CZ2"/>
    <n v="1"/>
    <s v="Implantação"/>
    <s v="102-Aguardando Plantio"/>
    <m/>
    <n v="1.81"/>
    <s v="Parceria rural"/>
    <m/>
    <m/>
    <m/>
    <m/>
    <m/>
    <m/>
    <m/>
    <m/>
    <m/>
    <m/>
    <m/>
    <m/>
    <m/>
    <m/>
    <s v="Norte"/>
    <s v="Norte"/>
    <s v="GERAÇÃO"/>
    <s v="BRACELL"/>
    <s v="JFI DUARTINA"/>
    <s v="CARPELO"/>
    <n v="25.138234000000001"/>
    <n v="26.254923000000002"/>
    <n v="26.898102000000002"/>
    <n v="53.106909999999999"/>
    <m/>
    <x v="1"/>
    <s v="BRACELL 01"/>
    <d v="2025-03-01T00:00:00"/>
    <x v="3"/>
    <m/>
    <x v="2"/>
    <m/>
    <m/>
  </r>
  <r>
    <s v="0399001"/>
    <s v="0399"/>
    <x v="207"/>
    <s v="001"/>
    <s v="Brasil \ SP \ Marília"/>
    <s v="Noroeste"/>
    <s v="CZ2"/>
    <n v="1"/>
    <s v="Implantação"/>
    <s v="104-Crescimento"/>
    <d v="2020-03-21T00:00:00"/>
    <n v="3.44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2"/>
    <s v="0399"/>
    <x v="207"/>
    <s v="002"/>
    <s v="Brasil \ SP \ Marília"/>
    <s v="Noroeste"/>
    <s v="CZ2"/>
    <n v="1"/>
    <s v="Implantação"/>
    <s v="104-Crescimento"/>
    <d v="2020-03-21T00:00:00"/>
    <n v="6.15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4"/>
    <s v="0399"/>
    <x v="207"/>
    <s v="004"/>
    <s v="Brasil \ SP \ Marília"/>
    <s v="Noroeste"/>
    <s v="CZ2"/>
    <n v="1"/>
    <s v="Implantação"/>
    <s v="104-Crescimento"/>
    <d v="2020-03-26T00:00:00"/>
    <n v="43.9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5"/>
    <s v="0399"/>
    <x v="207"/>
    <s v="005"/>
    <s v="Brasil \ SP \ Marília"/>
    <s v="Noroeste"/>
    <s v="CZ2"/>
    <n v="1"/>
    <s v="Implantação"/>
    <s v="104-Crescimento"/>
    <d v="2020-03-23T00:00:00"/>
    <n v="13.12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6"/>
    <s v="0399"/>
    <x v="207"/>
    <s v="006"/>
    <s v="Brasil \ SP \ Marília"/>
    <s v="Noroeste"/>
    <s v="CZ2"/>
    <n v="1"/>
    <s v="Implantação"/>
    <s v="104-Crescimento"/>
    <d v="2020-03-21T00:00:00"/>
    <n v="22.16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7"/>
    <s v="0399"/>
    <x v="207"/>
    <s v="007"/>
    <s v="Brasil \ SP \ Marília"/>
    <s v="Noroeste"/>
    <s v="CZ2"/>
    <n v="1"/>
    <s v="Implantação"/>
    <s v="104-Crescimento"/>
    <d v="2020-04-08T00:00:00"/>
    <n v="15.93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8"/>
    <s v="0399"/>
    <x v="207"/>
    <s v="008"/>
    <s v="Brasil \ SP \ Marília"/>
    <s v="Noroeste"/>
    <s v="CZ2"/>
    <n v="1"/>
    <s v="Implantação"/>
    <s v="104-Crescimento"/>
    <d v="2020-03-30T00:00:00"/>
    <n v="58.35"/>
    <s v="Parceria rural"/>
    <m/>
    <m/>
    <m/>
    <m/>
    <m/>
    <m/>
    <m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09"/>
    <s v="0399"/>
    <x v="207"/>
    <s v="009"/>
    <s v="Brasil \ SP \ Marília"/>
    <s v="Noroeste"/>
    <s v="CZ2"/>
    <n v="1"/>
    <s v="Implantação"/>
    <s v="104-Crescimento"/>
    <d v="2020-03-19T00:00:00"/>
    <n v="29.92"/>
    <s v="Parceria rural"/>
    <m/>
    <m/>
    <m/>
    <m/>
    <m/>
    <m/>
    <m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0"/>
    <s v="0399"/>
    <x v="207"/>
    <s v="010"/>
    <s v="Brasil \ SP \ Marília"/>
    <s v="Noroeste"/>
    <s v="CZ2"/>
    <n v="1"/>
    <s v="Implantação"/>
    <s v="104-Crescimento"/>
    <d v="2020-03-20T00:00:00"/>
    <n v="19.149999999999999"/>
    <s v="Parceria rural"/>
    <m/>
    <m/>
    <m/>
    <m/>
    <m/>
    <m/>
    <m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1"/>
    <s v="0399"/>
    <x v="207"/>
    <s v="011"/>
    <s v="Brasil \ SP \ Marília"/>
    <s v="Noroeste"/>
    <s v="CZ2"/>
    <n v="1"/>
    <s v="Implantação"/>
    <s v="104-Crescimento"/>
    <d v="2020-04-04T00:00:00"/>
    <n v="27.37"/>
    <s v="Parceria rural"/>
    <m/>
    <m/>
    <m/>
    <m/>
    <m/>
    <m/>
    <m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2"/>
    <s v="0399"/>
    <x v="207"/>
    <s v="012"/>
    <s v="Brasil \ SP \ Marília"/>
    <s v="Noroeste"/>
    <s v="CZ2"/>
    <n v="1"/>
    <s v="Implantação"/>
    <s v="104-Crescimento"/>
    <d v="2020-04-06T00:00:00"/>
    <n v="32.4"/>
    <s v="Parceria rural"/>
    <m/>
    <m/>
    <m/>
    <m/>
    <m/>
    <m/>
    <m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3"/>
    <s v="0399"/>
    <x v="207"/>
    <s v="013"/>
    <s v="Brasil \ SP \ Marília"/>
    <s v="Noroeste"/>
    <s v="CZ2"/>
    <n v="1"/>
    <s v="Implantação"/>
    <s v="104-Crescimento"/>
    <d v="2020-03-16T00:00:00"/>
    <n v="66.67"/>
    <s v="Parceria rural"/>
    <m/>
    <m/>
    <m/>
    <m/>
    <m/>
    <m/>
    <m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4"/>
    <s v="0399"/>
    <x v="207"/>
    <s v="014"/>
    <s v="Brasil \ SP \ Marília"/>
    <s v="Noroeste"/>
    <s v="CZ2"/>
    <n v="1"/>
    <s v="Implantação"/>
    <s v="104-Crescimento"/>
    <d v="2020-03-06T00:00:00"/>
    <n v="11.23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6"/>
    <s v="0399"/>
    <x v="207"/>
    <s v="016"/>
    <s v="Brasil \ SP \ Marília"/>
    <s v="Noroeste"/>
    <s v="CZ2"/>
    <n v="1"/>
    <s v="Implantação"/>
    <s v="104-Crescimento"/>
    <d v="2020-03-06T00:00:00"/>
    <n v="9.3800000000000008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7"/>
    <s v="0399"/>
    <x v="207"/>
    <s v="017"/>
    <s v="Brasil \ SP \ Marília"/>
    <s v="Noroeste"/>
    <s v="CZ2"/>
    <n v="1"/>
    <s v="Implantação"/>
    <s v="104-Crescimento"/>
    <d v="2020-02-18T00:00:00"/>
    <n v="54.74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8"/>
    <s v="0399"/>
    <x v="207"/>
    <s v="018"/>
    <s v="Brasil \ SP \ Marília"/>
    <s v="Noroeste"/>
    <s v="CZ2"/>
    <n v="1"/>
    <s v="Implantação"/>
    <s v="104-Crescimento"/>
    <d v="2020-03-05T00:00:00"/>
    <n v="32.6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19"/>
    <s v="0399"/>
    <x v="207"/>
    <s v="019"/>
    <s v="Brasil \ SP \ Marília"/>
    <s v="Noroeste"/>
    <s v="CZ2"/>
    <n v="1"/>
    <s v="Implantação"/>
    <s v="104-Crescimento"/>
    <d v="2020-03-17T00:00:00"/>
    <n v="13.18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20"/>
    <s v="0399"/>
    <x v="207"/>
    <s v="020"/>
    <s v="Brasil \ SP \ Marília"/>
    <s v="Noroeste"/>
    <s v="CZ2"/>
    <n v="1"/>
    <s v="Implantação"/>
    <s v="104-Crescimento"/>
    <d v="2020-03-18T00:00:00"/>
    <n v="55.9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21"/>
    <s v="0399"/>
    <x v="207"/>
    <s v="021"/>
    <s v="Brasil \ SP \ Marília"/>
    <s v="Noroeste"/>
    <s v="CZ2"/>
    <n v="1"/>
    <s v="Implantação"/>
    <s v="104-Crescimento"/>
    <d v="2020-03-10T00:00:00"/>
    <n v="26.12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22"/>
    <s v="0399"/>
    <x v="207"/>
    <s v="022"/>
    <s v="Brasil \ SP \ Marília"/>
    <s v="Noroeste"/>
    <s v="CZ2"/>
    <n v="1"/>
    <s v="Implantação"/>
    <s v="104-Crescimento"/>
    <d v="2020-03-16T00:00:00"/>
    <n v="34.19"/>
    <s v="Parceria rural"/>
    <m/>
    <m/>
    <m/>
    <m/>
    <m/>
    <m/>
    <m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8-01T00:00:00"/>
    <x v="8"/>
    <m/>
    <x v="12"/>
    <m/>
    <m/>
  </r>
  <r>
    <s v="0399023"/>
    <s v="0399"/>
    <x v="207"/>
    <s v="023"/>
    <s v="Brasil \ SP \ Marília"/>
    <s v="Noroeste"/>
    <s v="CZ2"/>
    <n v="1"/>
    <s v="Implantação"/>
    <s v="104-Crescimento"/>
    <d v="2020-04-09T00:00:00"/>
    <n v="32.24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024"/>
    <s v="0399"/>
    <x v="207"/>
    <s v="024"/>
    <s v="Brasil \ SP \ Marília"/>
    <s v="Noroeste"/>
    <s v="CZ2"/>
    <n v="1"/>
    <s v="Implantação"/>
    <s v="104-Crescimento"/>
    <d v="2020-03-28T00:00:00"/>
    <n v="4.47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026"/>
    <s v="0399"/>
    <x v="207"/>
    <s v="026"/>
    <s v="Brasil \ SP \ Marília"/>
    <s v="Noroeste"/>
    <s v="CZ2"/>
    <n v="1"/>
    <s v="Implantação"/>
    <s v="104-Crescimento"/>
    <d v="2020-08-21T00:00:00"/>
    <n v="6.99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06"/>
    <s v="0399"/>
    <x v="207"/>
    <s v="306"/>
    <s v="Brasil \ SP \ Marília"/>
    <s v="Noroeste"/>
    <s v="CZ2"/>
    <n v="1"/>
    <s v="Implantação"/>
    <s v="104-Crescimento"/>
    <d v="2020-08-25T00:00:00"/>
    <n v="0.85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07"/>
    <s v="0399"/>
    <x v="207"/>
    <s v="307"/>
    <s v="Brasil \ SP \ Marília"/>
    <s v="Noroeste"/>
    <s v="CZ2"/>
    <n v="1"/>
    <s v="Implantação"/>
    <s v="104-Crescimento"/>
    <d v="2020-08-25T00:00:00"/>
    <n v="0.95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13"/>
    <s v="0399"/>
    <x v="207"/>
    <s v="313"/>
    <s v="Brasil \ SP \ Marília"/>
    <s v="Noroeste"/>
    <s v="CZ2"/>
    <n v="1"/>
    <s v="Implantação"/>
    <s v="104-Crescimento"/>
    <d v="2020-08-25T00:00:00"/>
    <n v="8.23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17"/>
    <s v="0399"/>
    <x v="207"/>
    <s v="317"/>
    <s v="Brasil \ SP \ Marília"/>
    <s v="Noroeste"/>
    <s v="CZ2"/>
    <n v="1"/>
    <s v="Implantação"/>
    <s v="104-Crescimento"/>
    <d v="2020-08-24T00:00:00"/>
    <n v="1.71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18"/>
    <s v="0399"/>
    <x v="207"/>
    <s v="318"/>
    <s v="Brasil \ SP \ Marília"/>
    <s v="Noroeste"/>
    <s v="CZ2"/>
    <n v="1"/>
    <s v="Implantação"/>
    <s v="104-Crescimento"/>
    <d v="2020-08-24T00:00:00"/>
    <n v="2.69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20"/>
    <s v="0399"/>
    <x v="207"/>
    <s v="320"/>
    <s v="Brasil \ SP \ Marília"/>
    <s v="Noroeste"/>
    <s v="CZ2"/>
    <n v="1"/>
    <s v="Implantação"/>
    <s v="104-Crescimento"/>
    <d v="2020-08-21T00:00:00"/>
    <n v="3.35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399324"/>
    <s v="0399"/>
    <x v="207"/>
    <s v="324"/>
    <s v="Brasil \ SP \ Marília"/>
    <s v="Noroeste"/>
    <s v="CZ2"/>
    <n v="1"/>
    <s v="Implantação"/>
    <s v="104-Crescimento"/>
    <d v="2020-07-01T00:00:00"/>
    <n v="0.26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s v="BRACELL 02"/>
    <d v="2025-09-01T00:00:00"/>
    <x v="14"/>
    <m/>
    <x v="12"/>
    <m/>
    <m/>
  </r>
  <r>
    <s v="0401001"/>
    <s v="0401"/>
    <x v="208"/>
    <s v="001"/>
    <s v="Brasil \ SP \ Guarantã"/>
    <s v="Norte"/>
    <s v="CZ3"/>
    <n v="1"/>
    <s v="Implantação"/>
    <s v="104-Crescimento"/>
    <d v="2019-10-01T00:00:00"/>
    <n v="5.22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2"/>
    <s v="0401"/>
    <x v="208"/>
    <s v="002"/>
    <s v="Brasil \ SP \ Guarantã"/>
    <s v="Norte"/>
    <s v="CZ3"/>
    <n v="1"/>
    <s v="Implantação"/>
    <s v="104-Crescimento"/>
    <d v="2019-10-02T00:00:00"/>
    <n v="7.04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3"/>
    <s v="0401"/>
    <x v="208"/>
    <s v="003"/>
    <s v="Brasil \ SP \ Guarantã"/>
    <s v="Norte"/>
    <s v="CZ3"/>
    <n v="1"/>
    <s v="Implantação"/>
    <s v="104-Crescimento"/>
    <d v="2019-10-02T00:00:00"/>
    <n v="22.73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4"/>
    <s v="0401"/>
    <x v="208"/>
    <s v="004"/>
    <s v="Brasil \ SP \ Guarantã"/>
    <s v="Norte"/>
    <s v="CZ3"/>
    <n v="1"/>
    <s v="Implantação"/>
    <s v="104-Crescimento"/>
    <d v="2019-10-03T00:00:00"/>
    <n v="16.64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6"/>
    <s v="0401"/>
    <x v="208"/>
    <s v="006"/>
    <s v="Brasil \ SP \ Guarantã"/>
    <s v="Norte"/>
    <s v="CZ3"/>
    <n v="1"/>
    <s v="Implantação"/>
    <s v="104-Crescimento"/>
    <d v="2019-10-03T00:00:00"/>
    <n v="10.68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7"/>
    <s v="0401"/>
    <x v="208"/>
    <s v="007"/>
    <s v="Brasil \ SP \ Guarantã"/>
    <s v="Norte"/>
    <s v="CZ3"/>
    <n v="1"/>
    <s v="Implantação"/>
    <s v="104-Crescimento"/>
    <d v="2019-10-02T00:00:00"/>
    <n v="6.28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1008"/>
    <s v="0401"/>
    <x v="208"/>
    <s v="008"/>
    <s v="Brasil \ SP \ Guarantã"/>
    <s v="Norte"/>
    <s v="CZ3"/>
    <n v="1"/>
    <s v="Implantação"/>
    <s v="104-Crescimento"/>
    <d v="2019-10-03T00:00:00"/>
    <n v="6.16"/>
    <s v="Parceria rural"/>
    <m/>
    <m/>
    <m/>
    <m/>
    <m/>
    <m/>
    <m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s v="Sem informação"/>
    <m/>
    <x v="0"/>
    <m/>
    <x v="13"/>
    <m/>
    <m/>
  </r>
  <r>
    <s v="0402001"/>
    <s v="0402"/>
    <x v="209"/>
    <s v="001"/>
    <s v="Brasil \ SP \ Garça"/>
    <s v="Norte"/>
    <s v="CZ2"/>
    <n v="1"/>
    <s v="Implantação"/>
    <s v="104-Crescimento"/>
    <d v="2020-09-12T00:00:00"/>
    <n v="20.76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2-01T00:00:00"/>
    <x v="11"/>
    <m/>
    <x v="12"/>
    <m/>
    <m/>
  </r>
  <r>
    <s v="0402002"/>
    <s v="0402"/>
    <x v="209"/>
    <s v="002"/>
    <s v="Brasil \ SP \ Garça"/>
    <s v="Norte"/>
    <s v="CZ2"/>
    <n v="1"/>
    <s v="Implantação"/>
    <s v="104-Crescimento"/>
    <d v="2020-09-10T00:00:00"/>
    <n v="33.340000000000003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2-01T00:00:00"/>
    <x v="11"/>
    <m/>
    <x v="12"/>
    <m/>
    <m/>
  </r>
  <r>
    <s v="0402003"/>
    <s v="0402"/>
    <x v="209"/>
    <s v="003"/>
    <s v="Brasil \ SP \ Garça"/>
    <s v="Norte"/>
    <s v="CZ2"/>
    <n v="1"/>
    <s v="Implantação"/>
    <s v="104-Crescimento"/>
    <d v="2020-09-18T00:00:00"/>
    <n v="42.57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2-01T00:00:00"/>
    <x v="11"/>
    <m/>
    <x v="12"/>
    <m/>
    <m/>
  </r>
  <r>
    <s v="0402004"/>
    <s v="0402"/>
    <x v="209"/>
    <s v="004"/>
    <s v="Brasil \ SP \ Garça"/>
    <s v="Norte"/>
    <s v="CZ2"/>
    <n v="1"/>
    <s v="Implantação"/>
    <s v="104-Crescimento"/>
    <d v="2020-09-14T00:00:00"/>
    <n v="31.9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1-01T00:00:00"/>
    <x v="12"/>
    <m/>
    <x v="12"/>
    <m/>
    <m/>
  </r>
  <r>
    <s v="0402005"/>
    <s v="0402"/>
    <x v="209"/>
    <s v="005"/>
    <s v="Brasil \ SP \ Garça"/>
    <s v="Norte"/>
    <s v="CZ2"/>
    <n v="1"/>
    <s v="Implantação"/>
    <s v="104-Crescimento"/>
    <d v="2020-09-02T00:00:00"/>
    <n v="14.78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1-01T00:00:00"/>
    <x v="12"/>
    <m/>
    <x v="12"/>
    <m/>
    <m/>
  </r>
  <r>
    <s v="0402008"/>
    <s v="0402"/>
    <x v="209"/>
    <s v="008"/>
    <s v="Brasil \ SP \ Gália"/>
    <s v="Norte"/>
    <s v="CZ2"/>
    <n v="1"/>
    <s v="Implantação"/>
    <s v="104-Crescimento"/>
    <d v="2020-09-21T00:00:00"/>
    <n v="11.48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1-01T00:00:00"/>
    <x v="12"/>
    <m/>
    <x v="12"/>
    <m/>
    <m/>
  </r>
  <r>
    <s v="0402009"/>
    <s v="0402"/>
    <x v="209"/>
    <s v="009"/>
    <s v="Brasil \ SP \ Garça"/>
    <s v="Norte"/>
    <s v="CZ2"/>
    <n v="2"/>
    <s v="Reforma"/>
    <s v="104-Crescimento"/>
    <d v="2020-09-21T00:00:00"/>
    <n v="2.37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1-01T00:00:00"/>
    <x v="12"/>
    <m/>
    <x v="12"/>
    <m/>
    <m/>
  </r>
  <r>
    <s v="0402010"/>
    <s v="0402"/>
    <x v="209"/>
    <s v="010"/>
    <s v="Brasil \ SP \ Garça"/>
    <s v="Norte"/>
    <s v="CZ2"/>
    <n v="2"/>
    <s v="Reforma"/>
    <s v="104-Crescimento"/>
    <d v="2020-09-21T00:00:00"/>
    <n v="22.02"/>
    <s v="Parceria rural"/>
    <m/>
    <m/>
    <m/>
    <m/>
    <m/>
    <m/>
    <m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s v="BRACELL 02"/>
    <d v="2025-11-01T00:00:00"/>
    <x v="12"/>
    <m/>
    <x v="12"/>
    <m/>
    <m/>
  </r>
  <r>
    <s v="0402011"/>
    <s v="0402"/>
    <x v="209"/>
    <s v="011"/>
    <s v="Brasil \ SP \ Gália"/>
    <s v="Norte"/>
    <s v="CZ2"/>
    <n v="1"/>
    <s v="Implantação"/>
    <s v="102-Aguardando Plantio"/>
    <m/>
    <n v="1.42"/>
    <s v="Parceria rural"/>
    <m/>
    <m/>
    <m/>
    <m/>
    <m/>
    <m/>
    <m/>
    <m/>
    <m/>
    <d v="2020-08-20T00:00:00"/>
    <m/>
    <m/>
    <m/>
    <m/>
    <s v="Norte"/>
    <s v="Norte"/>
    <s v="CARPELO"/>
    <s v="GERS"/>
    <s v="EMFLORA"/>
    <s v="GERAÇÃO"/>
    <n v="10.417602"/>
    <n v="28.542587000000001"/>
    <n v="36.889400000000002"/>
    <n v="39.235208"/>
    <s v="Liberação de áreas"/>
    <x v="1"/>
    <s v="BRACELL 02"/>
    <d v="2025-11-01T00:00:00"/>
    <x v="12"/>
    <m/>
    <x v="12"/>
    <m/>
    <m/>
  </r>
  <r>
    <s v="0405001"/>
    <s v="0405"/>
    <x v="210"/>
    <s v="001"/>
    <s v="Brasil \ SP \ São Pedro"/>
    <s v="Sul"/>
    <s v="CZ2"/>
    <n v="1"/>
    <s v="Rebrota"/>
    <s v="102-Aguardando Plantio"/>
    <m/>
    <n v="15.06"/>
    <s v="Parceria rural"/>
    <m/>
    <m/>
    <m/>
    <m/>
    <s v="Não Obrigatório"/>
    <s v="Obrigatório"/>
    <s v="Não Obrigatório"/>
    <m/>
    <m/>
    <d v="2024-09-19T00:00:00"/>
    <m/>
    <d v="2024-08-01T00:00:00"/>
    <d v="2024-09-19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4-01T00:00:00"/>
    <x v="3"/>
    <m/>
    <x v="14"/>
    <m/>
    <m/>
  </r>
  <r>
    <s v="0405002"/>
    <s v="0405"/>
    <x v="210"/>
    <s v="002"/>
    <s v="Brasil \ SP \ São Pedro"/>
    <s v="Sul"/>
    <s v="CZ2"/>
    <n v="2"/>
    <s v="Reforma"/>
    <s v="102-Aguardando Plantio"/>
    <m/>
    <n v="16.62"/>
    <s v="Parceria rural"/>
    <m/>
    <m/>
    <m/>
    <m/>
    <s v="Não Obrigatório"/>
    <s v="Obrigatório"/>
    <s v="Não Obrigatório"/>
    <m/>
    <m/>
    <d v="2024-09-17T00:00:00"/>
    <m/>
    <d v="2024-08-01T00:00:00"/>
    <d v="2024-09-17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3-01T00:00:00"/>
    <x v="3"/>
    <m/>
    <x v="14"/>
    <m/>
    <m/>
  </r>
  <r>
    <s v="0405004"/>
    <s v="0405"/>
    <x v="210"/>
    <s v="004"/>
    <s v="Brasil \ SP \ São Pedro"/>
    <s v="Sul"/>
    <s v="CZ2"/>
    <n v="2"/>
    <s v="Reforma"/>
    <s v="102-Aguardando Plantio"/>
    <m/>
    <n v="18.59"/>
    <s v="Parceria rural"/>
    <m/>
    <m/>
    <m/>
    <m/>
    <s v="Obrigatório"/>
    <s v="Obrigatório"/>
    <s v="Não Obrigatório"/>
    <m/>
    <m/>
    <d v="2024-09-15T00:00:00"/>
    <m/>
    <d v="2024-08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s v="MIGRAR"/>
    <d v="2025-03-01T00:00:00"/>
    <x v="3"/>
    <m/>
    <x v="14"/>
    <m/>
    <m/>
  </r>
  <r>
    <s v="0405005"/>
    <s v="0405"/>
    <x v="210"/>
    <s v="005"/>
    <s v="Brasil \ SP \ São Pedro"/>
    <s v="Sul"/>
    <s v="CZ2"/>
    <n v="2"/>
    <s v="Reforma"/>
    <s v="102-Aguardando Plantio"/>
    <m/>
    <n v="16.78"/>
    <s v="Parceria rural"/>
    <m/>
    <m/>
    <m/>
    <m/>
    <s v="Não Obrigatório"/>
    <s v="Obrigatório"/>
    <s v="Não Obrigatório"/>
    <m/>
    <m/>
    <d v="2024-09-15T00:00:00"/>
    <m/>
    <d v="2024-08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3-01T00:00:00"/>
    <x v="3"/>
    <m/>
    <x v="14"/>
    <m/>
    <m/>
  </r>
  <r>
    <s v="0405006"/>
    <s v="0405"/>
    <x v="210"/>
    <s v="006"/>
    <s v="Brasil \ SP \ São Pedro"/>
    <s v="Sul"/>
    <s v="CZ2"/>
    <n v="1"/>
    <s v="Rebrota"/>
    <s v="102-Aguardando Plantio"/>
    <m/>
    <n v="2.42"/>
    <s v="Parceria rural"/>
    <m/>
    <m/>
    <m/>
    <m/>
    <s v="Obrigatório"/>
    <s v="Obrigatório"/>
    <s v="Não Obrigatório"/>
    <m/>
    <m/>
    <d v="2024-09-20T00:00:00"/>
    <m/>
    <d v="2024-09-01T00:00:00"/>
    <d v="2024-09-20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s v="MIGRAR"/>
    <d v="2025-03-01T00:00:00"/>
    <x v="3"/>
    <m/>
    <x v="14"/>
    <m/>
    <m/>
  </r>
  <r>
    <s v="0405007"/>
    <s v="0405"/>
    <x v="210"/>
    <s v="007"/>
    <s v="Brasil \ SP \ São Pedro"/>
    <s v="Sul"/>
    <s v="CZ2"/>
    <n v="2"/>
    <s v="Reforma"/>
    <s v="102-Aguardando Plantio"/>
    <m/>
    <n v="11.84"/>
    <s v="Parceria rural"/>
    <m/>
    <m/>
    <m/>
    <m/>
    <s v="Não Obrigatório"/>
    <s v="Obrigatório"/>
    <s v="Não Obrigatório"/>
    <m/>
    <m/>
    <d v="2024-09-15T00:00:00"/>
    <m/>
    <d v="2024-09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3-01T00:00:00"/>
    <x v="3"/>
    <m/>
    <x v="14"/>
    <m/>
    <m/>
  </r>
  <r>
    <s v="0405009"/>
    <s v="0405"/>
    <x v="210"/>
    <s v="009"/>
    <s v="Brasil \ SP \ São Pedro"/>
    <s v="Sul"/>
    <s v="CZ2"/>
    <n v="2"/>
    <s v="Reforma"/>
    <s v="102-Aguardando Plantio"/>
    <m/>
    <n v="5.95"/>
    <s v="Parceria rural"/>
    <m/>
    <m/>
    <m/>
    <m/>
    <s v="Obrigatório"/>
    <s v="Obrigatório"/>
    <s v="Não Obrigatório"/>
    <m/>
    <m/>
    <d v="2024-09-13T00:00:00"/>
    <m/>
    <d v="2024-09-01T00:00:00"/>
    <d v="2024-09-13T00:00:00"/>
    <m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s v="MIGRAR"/>
    <d v="2025-04-01T00:00:00"/>
    <x v="2"/>
    <m/>
    <x v="14"/>
    <m/>
    <m/>
  </r>
  <r>
    <s v="0405012"/>
    <s v="0405"/>
    <x v="210"/>
    <s v="012"/>
    <s v="Brasil \ SP \ São Pedro"/>
    <s v="Sul"/>
    <s v="CZ2"/>
    <n v="2"/>
    <s v="Reforma"/>
    <s v="102-Aguardando Plantio"/>
    <m/>
    <n v="24.9"/>
    <s v="Parceria rural"/>
    <m/>
    <m/>
    <m/>
    <m/>
    <s v="Não Obrigatório"/>
    <s v="Obrigatório"/>
    <s v="Não Obrigatório"/>
    <m/>
    <m/>
    <d v="2024-09-30T00:00:00"/>
    <m/>
    <d v="2024-09-01T00:00:00"/>
    <d v="2024-09-30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4-01T00:00:00"/>
    <x v="2"/>
    <m/>
    <x v="14"/>
    <m/>
    <m/>
  </r>
  <r>
    <s v="0405013"/>
    <s v="0405"/>
    <x v="210"/>
    <s v="013"/>
    <s v="Brasil \ SP \ São Pedro"/>
    <s v="Sul"/>
    <s v="CZ2"/>
    <n v="2"/>
    <s v="Reforma"/>
    <s v="102-Aguardando Plantio"/>
    <m/>
    <n v="5.76"/>
    <s v="Parceria rural"/>
    <m/>
    <m/>
    <m/>
    <m/>
    <s v="Não Obrigatório"/>
    <s v="Obrigatório"/>
    <s v="Não Obrigatório"/>
    <m/>
    <m/>
    <d v="2024-09-15T00:00:00"/>
    <m/>
    <d v="2024-09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s v="MIGRAR"/>
    <d v="2025-04-01T00:00:00"/>
    <x v="2"/>
    <m/>
    <x v="14"/>
    <m/>
    <m/>
  </r>
  <r>
    <s v="0405014"/>
    <s v="0405"/>
    <x v="210"/>
    <s v="014"/>
    <s v="Brasil \ SP \ São Pedro"/>
    <s v="Sul"/>
    <s v="CZ2"/>
    <n v="2"/>
    <s v="Reforma"/>
    <s v="102-Aguardando Plantio"/>
    <m/>
    <n v="6.15"/>
    <s v="Parceria rural"/>
    <m/>
    <m/>
    <m/>
    <m/>
    <s v="Obrigatório"/>
    <s v="Obrigatório"/>
    <s v="Não Obrigatório"/>
    <m/>
    <m/>
    <d v="2024-09-11T00:00:00"/>
    <m/>
    <d v="2024-09-01T00:00:00"/>
    <d v="2024-09-11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s v="MIGRAR"/>
    <d v="2025-04-01T00:00:00"/>
    <x v="2"/>
    <m/>
    <x v="14"/>
    <m/>
    <m/>
  </r>
  <r>
    <s v="0405015"/>
    <s v="0405"/>
    <x v="210"/>
    <s v="015"/>
    <s v="Brasil \ SP \ São Pedro"/>
    <s v="Sul"/>
    <s v="CZ2"/>
    <n v="2"/>
    <s v="Reforma"/>
    <s v="102-Aguardando Plantio"/>
    <m/>
    <n v="2.19"/>
    <s v="Parceria rural"/>
    <m/>
    <m/>
    <m/>
    <m/>
    <s v="Obrigatório"/>
    <s v="Obrigatório"/>
    <s v="Não Obrigatório"/>
    <m/>
    <m/>
    <d v="2024-09-13T00:00:00"/>
    <m/>
    <d v="2024-09-01T00:00:00"/>
    <d v="2024-09-13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s v="MIGRAR"/>
    <d v="2025-03-01T00:00:00"/>
    <x v="2"/>
    <m/>
    <x v="14"/>
    <m/>
    <m/>
  </r>
  <r>
    <s v="0405016"/>
    <s v="0405"/>
    <x v="210"/>
    <s v="016"/>
    <s v="Brasil \ SP \ São Pedro"/>
    <s v="Sul"/>
    <s v="CZ2"/>
    <n v="1"/>
    <s v="Rebrota"/>
    <s v="104-Crescimento"/>
    <d v="2015-11-04T00:00:00"/>
    <n v="0.56000000000000005"/>
    <s v="Parceria rural"/>
    <m/>
    <m/>
    <m/>
    <m/>
    <s v="0x2a"/>
    <s v="0x2a"/>
    <m/>
    <m/>
    <m/>
    <d v="2019-08-20T00:00:00"/>
    <m/>
    <d v="2025-08-01T00:00:00"/>
    <m/>
    <m/>
    <s v="Sul"/>
    <s v="Sul"/>
    <s v="MIGRAR"/>
    <s v="JFI DOURADO"/>
    <s v="NILZA"/>
    <s v="SOLLUM"/>
    <n v="51.762833000000001"/>
    <n v="109.02836000000001"/>
    <n v="115.670512"/>
    <n v="135.455465"/>
    <s v="pac"/>
    <x v="3"/>
    <m/>
    <m/>
    <x v="0"/>
    <m/>
    <x v="1"/>
    <m/>
    <m/>
  </r>
  <r>
    <s v="0409001"/>
    <s v="0409"/>
    <x v="211"/>
    <s v="001"/>
    <s v="Brasil \ SP \ Piraju"/>
    <s v="Centro"/>
    <s v="CZ1"/>
    <n v="1"/>
    <s v="Implantação"/>
    <s v="104-Crescimento"/>
    <d v="2020-06-26T00:00:00"/>
    <n v="12.8"/>
    <s v="Parceria rural"/>
    <m/>
    <m/>
    <m/>
    <m/>
    <m/>
    <m/>
    <m/>
    <m/>
    <m/>
    <d v="2026-01-01T00:00:00"/>
    <d v="2026-01-01T00:00:00"/>
    <d v="2025-09-01T00:00:00"/>
    <m/>
    <m/>
    <s v="Centro"/>
    <s v="Centro"/>
    <s v="JFI ITATINGA"/>
    <s v="SOLLUM"/>
    <s v="GERAÇÃO"/>
    <s v="JFI DUARTINA"/>
    <n v="108.23806399999999"/>
    <n v="109.659977"/>
    <n v="115.543117"/>
    <n v="118.76081499999999"/>
    <s v="pac"/>
    <x v="3"/>
    <s v="JFI ITATINGA"/>
    <m/>
    <x v="0"/>
    <m/>
    <x v="5"/>
    <m/>
    <m/>
  </r>
  <r>
    <s v="0410001"/>
    <s v="0410"/>
    <x v="212"/>
    <s v="001"/>
    <s v="Brasil \ SP \ Álvaro de Carvalho"/>
    <s v="Noroeste"/>
    <s v="CZ1"/>
    <n v="2"/>
    <s v="Reforma"/>
    <s v="104-Crescimento"/>
    <d v="2020-05-26T00:00:00"/>
    <n v="53.63"/>
    <s v="Parceria rural (Turvinho)"/>
    <m/>
    <m/>
    <m/>
    <m/>
    <m/>
    <m/>
    <m/>
    <m/>
    <m/>
    <d v="2020-05-26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2"/>
    <s v="0410"/>
    <x v="212"/>
    <s v="002"/>
    <s v="Brasil \ SP \ Álvaro de Carvalho"/>
    <s v="Noroeste"/>
    <s v="CZ2"/>
    <n v="2"/>
    <s v="Reforma"/>
    <s v="104-Crescimento"/>
    <d v="2020-05-27T00:00:00"/>
    <n v="14.51"/>
    <s v="Parceria rural (Turvinho)"/>
    <m/>
    <m/>
    <m/>
    <m/>
    <m/>
    <m/>
    <m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3"/>
    <s v="0410"/>
    <x v="212"/>
    <s v="003"/>
    <s v="Brasil \ SP \ Álvaro de Carvalho"/>
    <s v="Noroeste"/>
    <s v="CZ1"/>
    <n v="2"/>
    <s v="Reforma"/>
    <s v="104-Crescimento"/>
    <d v="2020-05-27T00:00:00"/>
    <n v="25.13"/>
    <s v="Parceria rural (Turvinho)"/>
    <m/>
    <m/>
    <m/>
    <m/>
    <m/>
    <m/>
    <m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4"/>
    <s v="0410"/>
    <x v="212"/>
    <s v="004"/>
    <s v="Brasil \ SP \ Álvaro de Carvalho"/>
    <s v="Noroeste"/>
    <s v="CZ1"/>
    <n v="2"/>
    <s v="Reforma"/>
    <s v="104-Crescimento"/>
    <d v="2020-05-28T00:00:00"/>
    <n v="19.260000000000002"/>
    <s v="Parceria rural (Turvinho)"/>
    <m/>
    <m/>
    <m/>
    <m/>
    <m/>
    <m/>
    <m/>
    <m/>
    <m/>
    <d v="2020-05-28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5"/>
    <s v="0410"/>
    <x v="212"/>
    <s v="005"/>
    <s v="Brasil \ SP \ Álvaro de Carvalho"/>
    <s v="Noroeste"/>
    <s v="CZ1"/>
    <n v="2"/>
    <s v="Reforma"/>
    <s v="104-Crescimento"/>
    <d v="2020-05-27T00:00:00"/>
    <n v="16.38"/>
    <s v="Parceria rural (Turvinho)"/>
    <m/>
    <m/>
    <m/>
    <m/>
    <m/>
    <m/>
    <m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6"/>
    <s v="0410"/>
    <x v="212"/>
    <s v="006"/>
    <s v="Brasil \ SP \ Álvaro de Carvalho"/>
    <s v="Noroeste"/>
    <s v="CZ2"/>
    <n v="2"/>
    <s v="Reforma"/>
    <s v="104-Crescimento"/>
    <d v="2020-05-29T00:00:00"/>
    <n v="20.420000000000002"/>
    <s v="Parceria rural (Turvinho)"/>
    <m/>
    <m/>
    <m/>
    <m/>
    <m/>
    <m/>
    <m/>
    <m/>
    <m/>
    <d v="2020-05-29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007"/>
    <s v="0410"/>
    <x v="212"/>
    <s v="007"/>
    <s v="Brasil \ SP \ Álvaro de Carvalho"/>
    <s v="Noroeste"/>
    <s v="CZ1"/>
    <n v="2"/>
    <s v="Reforma"/>
    <s v="104-Crescimento"/>
    <d v="2020-05-28T00:00:00"/>
    <n v="3.49"/>
    <s v="Parceria rural (Turvinho)"/>
    <m/>
    <m/>
    <m/>
    <m/>
    <m/>
    <m/>
    <m/>
    <m/>
    <m/>
    <d v="2020-05-28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306"/>
    <s v="0410"/>
    <x v="212"/>
    <s v="306"/>
    <s v="Brasil \ SP \ Álvaro de Carvalho"/>
    <s v="Noroeste"/>
    <s v="CZ1"/>
    <n v="1"/>
    <s v="Implantação"/>
    <s v="104-Crescimento"/>
    <d v="2020-07-30T00:00:00"/>
    <n v="4.79"/>
    <s v="Parceria rural (Turvinho)"/>
    <m/>
    <m/>
    <m/>
    <m/>
    <m/>
    <m/>
    <m/>
    <m/>
    <m/>
    <d v="2020-07-30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0307"/>
    <s v="0410"/>
    <x v="212"/>
    <s v="307"/>
    <s v="Brasil \ SP \ Álvaro de Carvalho"/>
    <s v="Noroeste"/>
    <s v="CZ1"/>
    <n v="1"/>
    <s v="Implantação"/>
    <s v="104-Crescimento"/>
    <d v="2020-07-30T00:00:00"/>
    <n v="1.77"/>
    <s v="Parceria rural (Turvinho)"/>
    <m/>
    <m/>
    <m/>
    <m/>
    <m/>
    <m/>
    <m/>
    <m/>
    <m/>
    <d v="2020-07-30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s v="BRACELL 02"/>
    <d v="2025-09-01T00:00:00"/>
    <x v="14"/>
    <m/>
    <x v="12"/>
    <m/>
    <m/>
  </r>
  <r>
    <s v="0413001"/>
    <s v="0413"/>
    <x v="213"/>
    <s v="001"/>
    <s v="Brasil \ SP \ Mineiros do Tietê"/>
    <s v="Sul"/>
    <s v="CZ2"/>
    <n v="1"/>
    <s v="Implantação"/>
    <s v="104-Crescimento"/>
    <d v="2020-04-21T00:00:00"/>
    <n v="14.82"/>
    <s v="Parceria rural"/>
    <m/>
    <m/>
    <m/>
    <m/>
    <m/>
    <m/>
    <m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3002"/>
    <s v="0413"/>
    <x v="213"/>
    <s v="002"/>
    <s v="Brasil \ SP \ Mineiros do Tietê"/>
    <s v="Sul"/>
    <s v="CZ2"/>
    <n v="1"/>
    <s v="Implantação"/>
    <s v="104-Crescimento"/>
    <d v="2020-04-21T00:00:00"/>
    <n v="19.809999999999999"/>
    <s v="Parceria rural"/>
    <m/>
    <m/>
    <m/>
    <m/>
    <m/>
    <m/>
    <m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3003"/>
    <s v="0413"/>
    <x v="213"/>
    <s v="003"/>
    <s v="Brasil \ SP \ Mineiros do Tietê"/>
    <s v="Sul"/>
    <s v="CZ2"/>
    <n v="1"/>
    <s v="Implantação"/>
    <s v="104-Crescimento"/>
    <d v="2020-05-02T00:00:00"/>
    <n v="17.75"/>
    <s v="Parceria rural"/>
    <m/>
    <m/>
    <m/>
    <m/>
    <m/>
    <m/>
    <m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3004"/>
    <s v="0413"/>
    <x v="213"/>
    <s v="004"/>
    <s v="Brasil \ SP \ Mineiros do Tietê"/>
    <s v="Sul"/>
    <s v="CZ2"/>
    <n v="1"/>
    <s v="Implantação"/>
    <s v="104-Crescimento"/>
    <d v="2020-04-24T00:00:00"/>
    <n v="16.73"/>
    <s v="Parceria rural"/>
    <m/>
    <m/>
    <m/>
    <m/>
    <m/>
    <m/>
    <m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3006"/>
    <s v="0413"/>
    <x v="213"/>
    <s v="006"/>
    <s v="Brasil \ SP \ Mineiros do Tietê"/>
    <s v="Sul"/>
    <s v="CZ2"/>
    <n v="1"/>
    <s v="Implantação"/>
    <s v="104-Crescimento"/>
    <d v="2020-04-28T00:00:00"/>
    <n v="7.62"/>
    <s v="Parceria rural"/>
    <m/>
    <m/>
    <m/>
    <m/>
    <m/>
    <m/>
    <m/>
    <m/>
    <m/>
    <d v="2025-04-01T00:00:00"/>
    <d v="2025-04-01T00:00:00"/>
    <d v="2025-04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3007"/>
    <s v="0413"/>
    <x v="213"/>
    <s v="007"/>
    <s v="Brasil \ SP \ Mineiros do Tietê"/>
    <s v="Sul"/>
    <s v="CZ2"/>
    <n v="1"/>
    <s v="Implantação"/>
    <s v="104-Crescimento"/>
    <d v="2020-04-27T00:00:00"/>
    <n v="14.66"/>
    <s v="Parceria rural"/>
    <m/>
    <m/>
    <m/>
    <m/>
    <m/>
    <m/>
    <m/>
    <m/>
    <m/>
    <d v="2025-04-01T00:00:00"/>
    <d v="2025-04-01T00:00:00"/>
    <d v="2025-04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s v="NILZA"/>
    <m/>
    <x v="0"/>
    <m/>
    <x v="3"/>
    <m/>
    <m/>
  </r>
  <r>
    <s v="0414002"/>
    <s v="0414"/>
    <x v="214"/>
    <s v="002"/>
    <s v="Brasil \ SP \ Cabrália Paulista"/>
    <s v="Noroeste"/>
    <s v="CZ2"/>
    <n v="1"/>
    <s v="Implantação"/>
    <s v="104-Crescimento"/>
    <d v="2019-11-01T00:00:00"/>
    <n v="26.1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6.504740000000002"/>
    <n v="19.722438"/>
    <n v="41.212786999999999"/>
    <n v="58.067794999999997"/>
    <s v="pac"/>
    <x v="2"/>
    <s v="BRACELL 01"/>
    <d v="2025-04-01T00:00:00"/>
    <x v="2"/>
    <m/>
    <x v="2"/>
    <m/>
    <m/>
  </r>
  <r>
    <s v="0414003"/>
    <s v="0414"/>
    <x v="214"/>
    <s v="003"/>
    <s v="Brasil \ SP \ Cabrália Paulista"/>
    <s v="Noroeste"/>
    <s v="CZ2"/>
    <n v="1"/>
    <s v="Implantação"/>
    <s v="104-Crescimento"/>
    <d v="2019-11-01T00:00:00"/>
    <n v="28.68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6.504740000000002"/>
    <n v="19.722438"/>
    <n v="41.212786999999999"/>
    <n v="58.067794999999997"/>
    <s v="pac"/>
    <x v="2"/>
    <s v="BRACELL 01"/>
    <d v="2025-04-01T00:00:00"/>
    <x v="2"/>
    <m/>
    <x v="2"/>
    <m/>
    <m/>
  </r>
  <r>
    <s v="0418001"/>
    <s v="0418"/>
    <x v="215"/>
    <s v="001"/>
    <s v="Brasil \ SP \ Piratininga"/>
    <s v="Noroeste"/>
    <s v="CZ2"/>
    <n v="1"/>
    <s v="Implantação"/>
    <s v="104-Crescimento"/>
    <d v="2019-12-08T00:00:00"/>
    <n v="12.49"/>
    <s v="Parceria rural"/>
    <m/>
    <m/>
    <m/>
    <m/>
    <m/>
    <m/>
    <m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s v="GERAÇÃO"/>
    <d v="2025-05-01T00:00:00"/>
    <x v="5"/>
    <m/>
    <x v="4"/>
    <m/>
    <m/>
  </r>
  <r>
    <s v="0418002"/>
    <s v="0418"/>
    <x v="215"/>
    <s v="002"/>
    <s v="Brasil \ SP \ Piratininga"/>
    <s v="Noroeste"/>
    <s v="CZ2"/>
    <n v="1"/>
    <s v="Implantação"/>
    <s v="104-Crescimento"/>
    <d v="2019-12-10T00:00:00"/>
    <n v="7.51"/>
    <s v="Parceria rural"/>
    <m/>
    <m/>
    <m/>
    <m/>
    <m/>
    <m/>
    <m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s v="GERAÇÃO"/>
    <d v="2025-05-01T00:00:00"/>
    <x v="5"/>
    <m/>
    <x v="4"/>
    <m/>
    <m/>
  </r>
  <r>
    <s v="0418003"/>
    <s v="0418"/>
    <x v="215"/>
    <s v="003"/>
    <s v="Brasil \ SP \ Piratininga"/>
    <s v="Noroeste"/>
    <s v="CZ2"/>
    <n v="1"/>
    <s v="Implantação"/>
    <s v="104-Crescimento"/>
    <d v="2019-12-12T00:00:00"/>
    <n v="10.54"/>
    <s v="Parceria rural"/>
    <m/>
    <m/>
    <m/>
    <m/>
    <m/>
    <m/>
    <m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s v="GERAÇÃO"/>
    <d v="2025-05-01T00:00:00"/>
    <x v="5"/>
    <m/>
    <x v="4"/>
    <m/>
    <m/>
  </r>
  <r>
    <s v="0418007"/>
    <s v="0418"/>
    <x v="215"/>
    <s v="007"/>
    <s v="Brasil \ SP \ Cabrália Paulista"/>
    <s v="Noroeste"/>
    <s v="CZ2"/>
    <n v="1"/>
    <s v="Implantação"/>
    <s v="104-Crescimento"/>
    <d v="2019-12-12T00:00:00"/>
    <n v="0.06"/>
    <s v="Parceria rural"/>
    <m/>
    <m/>
    <m/>
    <m/>
    <m/>
    <m/>
    <m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s v="GERAÇÃO"/>
    <d v="2025-05-01T00:00:00"/>
    <x v="5"/>
    <m/>
    <x v="4"/>
    <m/>
    <m/>
  </r>
  <r>
    <s v="0420003"/>
    <s v="0420"/>
    <x v="216"/>
    <s v="003"/>
    <s v="Brasil \ SP \ Bofete"/>
    <s v="Sul"/>
    <s v="CZ2"/>
    <n v="2"/>
    <s v="Reforma"/>
    <s v="102-Aguardando Plantio"/>
    <m/>
    <n v="14.29"/>
    <s v="Parceria rural"/>
    <m/>
    <m/>
    <m/>
    <m/>
    <s v="0x2a"/>
    <s v="0x2a"/>
    <m/>
    <m/>
    <m/>
    <d v="2024-08-23T00:00:00"/>
    <m/>
    <d v="2024-08-01T00:00:00"/>
    <d v="2024-08-23T00:00:00"/>
    <d v="2024-08-22T00:00:00"/>
    <s v="Sul"/>
    <s v="Sul"/>
    <s v="JFI ITATINGA"/>
    <s v="NILZA"/>
    <s v="SOLLUM"/>
    <s v="BRACELL"/>
    <n v="56.175334999999997"/>
    <n v="59.765132999999999"/>
    <n v="79.550085999999993"/>
    <n v="126.979952"/>
    <s v="cto baldeio"/>
    <x v="3"/>
    <s v="RA FLORESTAL"/>
    <d v="2025-04-01T00:00:00"/>
    <x v="2"/>
    <m/>
    <x v="16"/>
    <m/>
    <m/>
  </r>
  <r>
    <s v="0420004"/>
    <s v="0420"/>
    <x v="216"/>
    <s v="004"/>
    <s v="Brasil \ SP \ Anhembi"/>
    <s v="Sul"/>
    <s v="CZ2"/>
    <n v="2"/>
    <s v="Reforma"/>
    <s v="102-Aguardando Plantio"/>
    <m/>
    <n v="10.220000000000001"/>
    <s v="Parceria rural"/>
    <m/>
    <m/>
    <m/>
    <m/>
    <s v="Obrigatório"/>
    <s v="Obrigatório"/>
    <m/>
    <m/>
    <m/>
    <d v="2023-07-24T00:00:00"/>
    <m/>
    <m/>
    <d v="2023-07-24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/rebaixador"/>
    <x v="3"/>
    <s v="RA FLORESTAL"/>
    <d v="2025-04-01T00:00:00"/>
    <x v="2"/>
    <m/>
    <x v="16"/>
    <m/>
    <m/>
  </r>
  <r>
    <s v="0420005"/>
    <s v="0420"/>
    <x v="216"/>
    <s v="005"/>
    <s v="Brasil \ SP \ Anhembi"/>
    <s v="Sul"/>
    <s v="CZ2"/>
    <n v="2"/>
    <s v="Reforma"/>
    <s v="102-Aguardando Plantio"/>
    <m/>
    <n v="11.92"/>
    <s v="Parceria rural"/>
    <m/>
    <m/>
    <m/>
    <m/>
    <s v="Obrigatório"/>
    <s v="Obrigatório"/>
    <m/>
    <m/>
    <m/>
    <d v="2023-07-07T00:00:00"/>
    <m/>
    <m/>
    <d v="2023-07-07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/rebaixador"/>
    <x v="3"/>
    <s v="RA FLORESTAL"/>
    <d v="2025-04-01T00:00:00"/>
    <x v="2"/>
    <m/>
    <x v="16"/>
    <m/>
    <m/>
  </r>
  <r>
    <s v="0420006"/>
    <s v="0420"/>
    <x v="216"/>
    <s v="006"/>
    <s v="Brasil \ SP \ Anhembi"/>
    <s v="Sul"/>
    <s v="CZ2"/>
    <n v="2"/>
    <s v="Reforma"/>
    <s v="102-Aguardando Plantio"/>
    <m/>
    <n v="9.75"/>
    <s v="Parceria rural"/>
    <m/>
    <m/>
    <m/>
    <m/>
    <s v="Não Obrigatório"/>
    <s v="Não Obrigatório"/>
    <m/>
    <m/>
    <m/>
    <d v="2023-07-03T00:00:00"/>
    <m/>
    <m/>
    <d v="2023-07-03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4-01T00:00:00"/>
    <x v="2"/>
    <m/>
    <x v="16"/>
    <m/>
    <m/>
  </r>
  <r>
    <s v="0420013"/>
    <s v="0420"/>
    <x v="216"/>
    <s v="013"/>
    <s v="Brasil \ SP \ Anhembi"/>
    <s v="Sul"/>
    <s v="CZ2"/>
    <n v="2"/>
    <s v="Reforma"/>
    <s v="102-Aguardando Plantio"/>
    <m/>
    <n v="8.73"/>
    <s v="Parceria rural"/>
    <m/>
    <m/>
    <m/>
    <m/>
    <s v="Não Obrigatório"/>
    <s v="Não Obrigatório"/>
    <m/>
    <m/>
    <m/>
    <d v="2023-07-28T00:00:00"/>
    <m/>
    <m/>
    <d v="2023-07-28T00:00:00"/>
    <d v="2023-05-03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4-01T00:00:00"/>
    <x v="2"/>
    <m/>
    <x v="16"/>
    <m/>
    <m/>
  </r>
  <r>
    <s v="0420016"/>
    <s v="0420"/>
    <x v="216"/>
    <s v="016"/>
    <s v="Brasil \ SP \ Anhembi"/>
    <s v="Sul"/>
    <s v="CZ2"/>
    <n v="3"/>
    <s v="Reforma"/>
    <s v="102-Aguardando Plantio"/>
    <m/>
    <n v="8.91"/>
    <s v="Parceria rural"/>
    <m/>
    <s v="Rehab Silv"/>
    <s v="Rehab"/>
    <m/>
    <m/>
    <m/>
    <m/>
    <m/>
    <m/>
    <d v="2023-03-31T00:00:00"/>
    <m/>
    <m/>
    <d v="2023-03-31T00:00:00"/>
    <d v="2023-03-02T00:00:00"/>
    <s v="Sul"/>
    <s v="Rehab Silv"/>
    <s v="JFI ITATINGA"/>
    <s v="NILZA"/>
    <s v="SOLLUM"/>
    <s v="BRACELL"/>
    <n v="56.175334999999997"/>
    <n v="59.765132999999999"/>
    <n v="79.550085999999993"/>
    <n v="126.979952"/>
    <s v="cto baldeio"/>
    <x v="3"/>
    <s v="RA FLORESTAL"/>
    <d v="2025-04-01T00:00:00"/>
    <x v="2"/>
    <m/>
    <x v="16"/>
    <m/>
    <m/>
  </r>
  <r>
    <s v="0420019"/>
    <s v="0420"/>
    <x v="216"/>
    <s v="019"/>
    <s v="Brasil \ SP \ Anhembi"/>
    <s v="Sul"/>
    <s v="CZ2"/>
    <n v="3"/>
    <s v="Reforma"/>
    <s v="102-Aguardando Plantio"/>
    <m/>
    <n v="4.8"/>
    <s v="Parceria rural"/>
    <m/>
    <s v="Rehab Silv"/>
    <s v="Rehab"/>
    <m/>
    <m/>
    <m/>
    <m/>
    <m/>
    <m/>
    <d v="2023-03-30T00:00:00"/>
    <m/>
    <m/>
    <d v="2023-03-30T00:00:00"/>
    <d v="2023-03-03T00:00:00"/>
    <s v="Sul"/>
    <s v="Rehab Silv"/>
    <s v="JFI ITATINGA"/>
    <s v="NILZA"/>
    <s v="SOLLUM"/>
    <s v="BRACELL"/>
    <n v="56.175334999999997"/>
    <n v="59.765132999999999"/>
    <n v="79.550085999999993"/>
    <n v="126.979952"/>
    <s v="cto baldeio"/>
    <x v="3"/>
    <s v="RA FLORESTAL"/>
    <d v="2025-04-01T00:00:00"/>
    <x v="2"/>
    <m/>
    <x v="16"/>
    <m/>
    <m/>
  </r>
  <r>
    <s v="0420023"/>
    <s v="0420"/>
    <x v="216"/>
    <s v="023"/>
    <s v="Brasil \ SP \ Bofete"/>
    <s v="Sul"/>
    <s v="CZ2"/>
    <n v="2"/>
    <s v="Reforma"/>
    <s v="102-Aguardando Plantio"/>
    <m/>
    <n v="21.19"/>
    <s v="Parceria rural"/>
    <m/>
    <m/>
    <m/>
    <m/>
    <s v="Obrigatório"/>
    <s v="Não Obrigatório"/>
    <m/>
    <m/>
    <m/>
    <d v="2023-06-07T00:00:00"/>
    <m/>
    <m/>
    <d v="2023-06-07T00:00:00"/>
    <d v="2023-03-17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4-01T00:00:00"/>
    <x v="2"/>
    <m/>
    <x v="16"/>
    <m/>
    <m/>
  </r>
  <r>
    <s v="0420024"/>
    <s v="0420"/>
    <x v="216"/>
    <s v="024"/>
    <s v="Brasil \ SP \ Bofete"/>
    <s v="Sul"/>
    <s v="CZ2"/>
    <n v="2"/>
    <s v="Reforma"/>
    <s v="102-Aguardando Plantio"/>
    <m/>
    <n v="15.8"/>
    <s v="Parceria rural"/>
    <m/>
    <m/>
    <m/>
    <m/>
    <s v="Obrigatório"/>
    <s v="Não Obrigatório"/>
    <m/>
    <m/>
    <m/>
    <d v="2023-06-07T00:00:00"/>
    <m/>
    <m/>
    <d v="2023-06-07T00:00:00"/>
    <d v="2023-03-17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5-01T00:00:00"/>
    <x v="5"/>
    <m/>
    <x v="16"/>
    <m/>
    <m/>
  </r>
  <r>
    <s v="0420029"/>
    <s v="0420"/>
    <x v="216"/>
    <s v="029"/>
    <s v="Brasil \ SP \ Bofete"/>
    <s v="Sul"/>
    <s v="CZ2"/>
    <n v="2"/>
    <s v="Reforma"/>
    <s v="102-Aguardando Plantio"/>
    <m/>
    <n v="51.97"/>
    <s v="Parceria rural"/>
    <m/>
    <m/>
    <m/>
    <m/>
    <s v="Obrigatório"/>
    <s v="Não Obrigatório"/>
    <m/>
    <m/>
    <m/>
    <d v="2023-07-04T00:00:00"/>
    <m/>
    <m/>
    <d v="2023-07-04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5-01T00:00:00"/>
    <x v="5"/>
    <m/>
    <x v="16"/>
    <m/>
    <m/>
  </r>
  <r>
    <s v="0420030"/>
    <s v="0420"/>
    <x v="216"/>
    <s v="030"/>
    <s v="Brasil \ SP \ Bofete"/>
    <s v="Sul"/>
    <s v="CZ2"/>
    <n v="2"/>
    <s v="Reforma"/>
    <s v="102-Aguardando Plantio"/>
    <m/>
    <n v="24.18"/>
    <s v="Parceria rural"/>
    <m/>
    <m/>
    <m/>
    <m/>
    <s v="Não Obrigatório"/>
    <s v="Não Obrigatório"/>
    <m/>
    <m/>
    <m/>
    <d v="2023-07-04T00:00:00"/>
    <m/>
    <m/>
    <d v="2023-07-04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5-01T00:00:00"/>
    <x v="5"/>
    <m/>
    <x v="16"/>
    <m/>
    <m/>
  </r>
  <r>
    <s v="0420031"/>
    <s v="0420"/>
    <x v="216"/>
    <s v="031"/>
    <s v="Brasil \ SP \ Bofete"/>
    <s v="Sul"/>
    <s v="CZ2"/>
    <n v="2"/>
    <s v="Reforma"/>
    <s v="102-Aguardando Plantio"/>
    <m/>
    <n v="9.15"/>
    <s v="Parceria rural"/>
    <m/>
    <m/>
    <m/>
    <m/>
    <s v="Obrigatório"/>
    <s v="Não Obrigatório"/>
    <m/>
    <m/>
    <m/>
    <d v="2023-07-26T00:00:00"/>
    <m/>
    <m/>
    <d v="2023-07-26T00:00:00"/>
    <d v="2023-03-01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5-01T00:00:00"/>
    <x v="5"/>
    <m/>
    <x v="16"/>
    <m/>
    <m/>
  </r>
  <r>
    <s v="0420032"/>
    <s v="0420"/>
    <x v="216"/>
    <s v="032"/>
    <s v="Brasil \ SP \ Bofete"/>
    <s v="Sul"/>
    <s v="CZ2"/>
    <n v="2"/>
    <s v="Reforma"/>
    <s v="102-Aguardando Plantio"/>
    <m/>
    <n v="26.63"/>
    <s v="Parceria rural"/>
    <m/>
    <m/>
    <m/>
    <m/>
    <s v="Obrigatório"/>
    <s v="Não Obrigatório"/>
    <m/>
    <m/>
    <m/>
    <d v="2023-07-28T00:00:00"/>
    <m/>
    <m/>
    <d v="2023-07-28T00:00:00"/>
    <d v="2023-03-01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5-01T00:00:00"/>
    <x v="5"/>
    <m/>
    <x v="16"/>
    <m/>
    <m/>
  </r>
  <r>
    <s v="0420034"/>
    <s v="0420"/>
    <x v="216"/>
    <s v="034"/>
    <s v="Brasil \ SP \ Bofete"/>
    <s v="Sul"/>
    <s v="CZ2"/>
    <n v="2"/>
    <s v="Reforma"/>
    <s v="102-Aguardando Plantio"/>
    <m/>
    <n v="28.75"/>
    <s v="Parceria rural"/>
    <m/>
    <m/>
    <m/>
    <m/>
    <s v="Obrigatório"/>
    <s v="Não Obrigatório"/>
    <m/>
    <m/>
    <m/>
    <d v="2023-07-28T00:00:00"/>
    <m/>
    <m/>
    <d v="2023-07-28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6-01T00:00:00"/>
    <x v="7"/>
    <m/>
    <x v="16"/>
    <m/>
    <m/>
  </r>
  <r>
    <s v="0420036"/>
    <s v="0420"/>
    <x v="216"/>
    <s v="036"/>
    <s v="Brasil \ SP \ Bofete"/>
    <s v="Sul"/>
    <s v="CZ2"/>
    <n v="2"/>
    <s v="Reforma"/>
    <s v="102-Aguardando Plantio"/>
    <m/>
    <n v="19.149999999999999"/>
    <s v="Parceria rural"/>
    <m/>
    <m/>
    <m/>
    <m/>
    <s v="Obrigatório"/>
    <s v="Não Obrigatório"/>
    <m/>
    <m/>
    <m/>
    <d v="2023-07-28T00:00:00"/>
    <m/>
    <m/>
    <d v="2023-07-28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5-01T00:00:00"/>
    <x v="5"/>
    <m/>
    <x v="16"/>
    <m/>
    <m/>
  </r>
  <r>
    <s v="0420038"/>
    <s v="0420"/>
    <x v="216"/>
    <s v="038"/>
    <s v="Brasil \ SP \ Bofete"/>
    <s v="Sul"/>
    <s v="CZ2"/>
    <n v="2"/>
    <s v="Reforma"/>
    <s v="102-Aguardando Plantio"/>
    <m/>
    <n v="5.09"/>
    <s v="Parceria rural"/>
    <m/>
    <m/>
    <m/>
    <m/>
    <s v="Obrigatório"/>
    <s v="Não Obrigatório"/>
    <m/>
    <m/>
    <m/>
    <d v="2023-07-25T00:00:00"/>
    <m/>
    <m/>
    <d v="2023-07-25T00:00:00"/>
    <d v="2023-07-14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6-01T00:00:00"/>
    <x v="7"/>
    <m/>
    <x v="16"/>
    <m/>
    <m/>
  </r>
  <r>
    <s v="0420040"/>
    <s v="0420"/>
    <x v="216"/>
    <s v="040"/>
    <s v="Brasil \ SP \ Bofete"/>
    <s v="Sul"/>
    <s v="CZ2"/>
    <n v="2"/>
    <s v="Reforma"/>
    <s v="102-Aguardando Plantio"/>
    <m/>
    <n v="12.44"/>
    <s v="Parceria rural"/>
    <m/>
    <m/>
    <m/>
    <m/>
    <s v="Obrigatório"/>
    <s v="Não Obrigatório"/>
    <m/>
    <s v="SIM"/>
    <m/>
    <d v="2023-06-03T00:00:00"/>
    <m/>
    <m/>
    <d v="2023-06-03T00:00:00"/>
    <d v="2023-06-02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6-01T00:00:00"/>
    <x v="7"/>
    <m/>
    <x v="16"/>
    <m/>
    <m/>
  </r>
  <r>
    <s v="0420061"/>
    <s v="0420"/>
    <x v="216"/>
    <s v="061"/>
    <s v="Brasil \ SP \ Anhembi"/>
    <s v="Sul"/>
    <s v="CZ2"/>
    <n v="3"/>
    <s v="Reforma"/>
    <s v="102-Aguardando Plantio"/>
    <m/>
    <n v="5.98"/>
    <s v="Parceria rural"/>
    <m/>
    <s v="Rehab Silv"/>
    <s v="Rehab"/>
    <m/>
    <m/>
    <m/>
    <m/>
    <s v="SIM"/>
    <m/>
    <d v="2023-07-1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062"/>
    <s v="0420"/>
    <x v="216"/>
    <s v="062"/>
    <s v="Brasil \ SP \ Anhembi"/>
    <s v="Sul"/>
    <s v="CZ2"/>
    <n v="3"/>
    <s v="Reforma"/>
    <s v="102-Aguardando Plantio"/>
    <m/>
    <n v="0.65"/>
    <s v="Parceria rural"/>
    <m/>
    <s v="Rehab Silv"/>
    <s v="Rehab"/>
    <m/>
    <m/>
    <m/>
    <m/>
    <m/>
    <m/>
    <d v="2023-07-1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063"/>
    <s v="0420"/>
    <x v="216"/>
    <s v="063"/>
    <s v="Brasil \ SP \ Anhembi"/>
    <s v="Sul"/>
    <s v="CZ2"/>
    <n v="3"/>
    <s v="Reforma"/>
    <s v="102-Aguardando Plantio"/>
    <m/>
    <n v="1.77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073"/>
    <s v="0420"/>
    <x v="216"/>
    <s v="073"/>
    <s v="Brasil \ SP \ Anhembi"/>
    <s v="Sul"/>
    <s v="CZ2"/>
    <n v="2"/>
    <s v="Reforma"/>
    <s v="102-Aguardando Plantio"/>
    <m/>
    <n v="11.14"/>
    <s v="Parceria rural"/>
    <m/>
    <m/>
    <m/>
    <m/>
    <s v="0x2a"/>
    <s v="0x2a"/>
    <m/>
    <m/>
    <m/>
    <d v="2023-07-03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076"/>
    <s v="0420"/>
    <x v="216"/>
    <s v="076"/>
    <s v="Brasil \ SP \ Anhembi"/>
    <s v="Sul"/>
    <s v="CZ2"/>
    <n v="2"/>
    <s v="Reforma"/>
    <s v="102-Aguardando Plantio"/>
    <m/>
    <n v="8.52"/>
    <s v="Parceria rural"/>
    <m/>
    <m/>
    <m/>
    <m/>
    <s v="Não Obrigatório"/>
    <s v="Não Obrigatório"/>
    <m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082"/>
    <s v="0420"/>
    <x v="216"/>
    <s v="082"/>
    <s v="Brasil \ SP \ Anhembi"/>
    <s v="Sul"/>
    <s v="CZ2"/>
    <n v="2"/>
    <s v="Reforma"/>
    <s v="102-Aguardando Plantio"/>
    <m/>
    <n v="1.49"/>
    <s v="Parceria rural"/>
    <m/>
    <m/>
    <m/>
    <m/>
    <s v="0x2a"/>
    <s v="0x2a"/>
    <m/>
    <m/>
    <m/>
    <d v="2023-07-1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083"/>
    <s v="0420"/>
    <x v="216"/>
    <s v="083"/>
    <s v="Brasil \ SP \ Anhembi"/>
    <s v="Sul"/>
    <s v="CZ2"/>
    <n v="3"/>
    <s v="Reforma"/>
    <s v="102-Aguardando Plantio"/>
    <m/>
    <n v="4.26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090"/>
    <s v="0420"/>
    <x v="216"/>
    <s v="090"/>
    <s v="Brasil \ SP \ Anhembi"/>
    <s v="Sul"/>
    <s v="CZ2"/>
    <n v="3"/>
    <s v="Reforma"/>
    <s v="102-Aguardando Plantio"/>
    <m/>
    <n v="1.06"/>
    <s v="Parceria rural"/>
    <m/>
    <s v="Rehab Silv"/>
    <s v="Rehab"/>
    <m/>
    <m/>
    <m/>
    <m/>
    <m/>
    <m/>
    <d v="2023-03-30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s v="RA FLORESTAL"/>
    <d v="2025-06-01T00:00:00"/>
    <x v="7"/>
    <m/>
    <x v="16"/>
    <m/>
    <m/>
  </r>
  <r>
    <s v="0420106"/>
    <s v="0420"/>
    <x v="216"/>
    <s v="106"/>
    <s v="Brasil \ SP \ Bofete"/>
    <s v="Sul"/>
    <s v="CZ2"/>
    <n v="2"/>
    <s v="Reforma"/>
    <s v="102-Aguardando Plantio"/>
    <m/>
    <n v="0.57999999999999996"/>
    <s v="Parceria rural"/>
    <m/>
    <m/>
    <m/>
    <m/>
    <s v="0x2a"/>
    <s v="0x2a"/>
    <m/>
    <m/>
    <m/>
    <d v="2023-06-07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112"/>
    <s v="0420"/>
    <x v="216"/>
    <s v="112"/>
    <s v="Brasil \ SP \ Anhembi"/>
    <s v="Sul"/>
    <s v="CZ2"/>
    <n v="2"/>
    <s v="Reforma"/>
    <s v="102-Aguardando Plantio"/>
    <m/>
    <n v="0.13"/>
    <s v="Parceria rural"/>
    <m/>
    <m/>
    <m/>
    <m/>
    <s v="0x2a"/>
    <s v="0x2a"/>
    <m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pas"/>
    <x v="3"/>
    <s v="RA FLORESTAL"/>
    <d v="2025-06-01T00:00:00"/>
    <x v="7"/>
    <m/>
    <x v="16"/>
    <m/>
    <m/>
  </r>
  <r>
    <s v="0420113"/>
    <s v="0420"/>
    <x v="216"/>
    <s v="113"/>
    <s v="Brasil \ SP \ Anhembi"/>
    <s v="Sul"/>
    <s v="CZ2"/>
    <n v="3"/>
    <s v="Reforma"/>
    <s v="102-Aguardando Plantio"/>
    <m/>
    <n v="0.43"/>
    <s v="Parceria rural"/>
    <m/>
    <s v="Rehab Silv"/>
    <s v="Rehab"/>
    <m/>
    <m/>
    <m/>
    <m/>
    <m/>
    <m/>
    <d v="2023-07-0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s v="RA FLORESTAL"/>
    <d v="2025-06-01T00:00:00"/>
    <x v="7"/>
    <m/>
    <x v="16"/>
    <m/>
    <m/>
  </r>
  <r>
    <s v="0420114"/>
    <s v="0420"/>
    <x v="216"/>
    <s v="114"/>
    <s v="Brasil \ SP \ Anhembi"/>
    <s v="Sul"/>
    <s v="CZ2"/>
    <n v="3"/>
    <s v="Reforma"/>
    <s v="102-Aguardando Plantio"/>
    <m/>
    <n v="0.54"/>
    <s v="Parceria rural"/>
    <m/>
    <s v="Rehab Silv"/>
    <s v="Rehab"/>
    <m/>
    <m/>
    <m/>
    <m/>
    <m/>
    <m/>
    <d v="2023-07-0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s v="RA FLORESTAL"/>
    <d v="2025-06-01T00:00:00"/>
    <x v="7"/>
    <m/>
    <x v="16"/>
    <m/>
    <m/>
  </r>
  <r>
    <s v="0420118"/>
    <s v="0420"/>
    <x v="216"/>
    <s v="118"/>
    <s v="Brasil \ SP \ Bofete"/>
    <s v="Sul"/>
    <s v="CZ2"/>
    <n v="2"/>
    <s v="Reforma"/>
    <s v="102-Aguardando Plantio"/>
    <m/>
    <n v="8.02"/>
    <s v="Parceria rural"/>
    <m/>
    <m/>
    <m/>
    <m/>
    <s v="0x2a"/>
    <s v="0x2a"/>
    <m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130"/>
    <s v="0420"/>
    <x v="216"/>
    <s v="130"/>
    <s v="Brasil \ SP \ Bofete"/>
    <s v="Sul"/>
    <s v="CZ2"/>
    <n v="2"/>
    <s v="Reforma"/>
    <s v="102-Aguardando Plantio"/>
    <m/>
    <n v="5.97"/>
    <s v="Parceria rural"/>
    <m/>
    <m/>
    <m/>
    <m/>
    <s v="0x2a"/>
    <s v="0x2a"/>
    <m/>
    <s v="SIM"/>
    <m/>
    <d v="2023-06-01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134"/>
    <s v="0420"/>
    <x v="216"/>
    <s v="134"/>
    <s v="Brasil \ SP \ Bofete"/>
    <s v="Sul"/>
    <s v="CZ2"/>
    <n v="2"/>
    <s v="Reforma"/>
    <s v="102-Aguardando Plantio"/>
    <m/>
    <n v="15.52"/>
    <s v="Parceria rural"/>
    <m/>
    <m/>
    <m/>
    <m/>
    <s v="Obrigatório"/>
    <s v="Não Obrigatório"/>
    <m/>
    <s v="SIM"/>
    <m/>
    <d v="2023-06-07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s v="RA FLORESTAL"/>
    <d v="2025-06-01T00:00:00"/>
    <x v="7"/>
    <m/>
    <x v="16"/>
    <m/>
    <m/>
  </r>
  <r>
    <s v="0420136"/>
    <s v="0420"/>
    <x v="216"/>
    <s v="136"/>
    <s v="Brasil \ SP \ Anhembi"/>
    <s v="Sul"/>
    <s v="CZ2"/>
    <n v="2"/>
    <s v="Reforma"/>
    <s v="102-Aguardando Plantio"/>
    <m/>
    <n v="3.67"/>
    <s v="Parceria rural"/>
    <m/>
    <m/>
    <m/>
    <m/>
    <s v="Não Obrigatório"/>
    <s v="Não Obrigatório"/>
    <m/>
    <m/>
    <m/>
    <d v="2023-01-01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143"/>
    <s v="0420"/>
    <x v="216"/>
    <s v="143"/>
    <s v="Brasil \ SP \ Anhembi"/>
    <s v="Sul"/>
    <s v="CZ2"/>
    <n v="2"/>
    <s v="Reforma"/>
    <s v="102-Aguardando Plantio"/>
    <m/>
    <n v="1.66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154"/>
    <s v="0420"/>
    <x v="216"/>
    <s v="154"/>
    <s v="Brasil \ SP \ Anhembi"/>
    <s v="Sul"/>
    <s v="CZ2"/>
    <n v="2"/>
    <s v="Reforma"/>
    <s v="102-Aguardando Plantio"/>
    <m/>
    <n v="0.72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155"/>
    <s v="0420"/>
    <x v="216"/>
    <s v="155"/>
    <s v="Brasil \ SP \ Anhembi"/>
    <s v="Sul"/>
    <s v="CZ2"/>
    <n v="2"/>
    <s v="Reforma"/>
    <s v="102-Aguardando Plantio"/>
    <m/>
    <n v="0.92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156"/>
    <s v="0420"/>
    <x v="216"/>
    <s v="156"/>
    <s v="Brasil \ SP \ Anhembi"/>
    <s v="Sul"/>
    <s v="CZ2"/>
    <n v="2"/>
    <s v="Reforma"/>
    <s v="102-Aguardando Plantio"/>
    <m/>
    <n v="0.63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158"/>
    <s v="0420"/>
    <x v="216"/>
    <s v="158"/>
    <s v="Brasil \ SP \ Anhembi"/>
    <s v="Sul"/>
    <s v="CZ2"/>
    <n v="2"/>
    <s v="Reforma"/>
    <s v="102-Aguardando Plantio"/>
    <m/>
    <n v="1.42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318"/>
    <s v="0420"/>
    <x v="216"/>
    <s v="318"/>
    <s v="Brasil \ SP \ Anhembi"/>
    <s v="Sul"/>
    <s v="CZ2"/>
    <n v="3"/>
    <s v="Reforma"/>
    <s v="116-Aguardando Plantio - Manual"/>
    <m/>
    <n v="0.71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385"/>
    <s v="0420"/>
    <x v="216"/>
    <s v="385"/>
    <s v="Brasil \ SP \ Anhembi"/>
    <s v="Sul"/>
    <s v="CZ2"/>
    <n v="2"/>
    <s v="Reforma"/>
    <s v="116-Aguardando Plantio - Manual"/>
    <m/>
    <n v="4.2300000000000004"/>
    <s v="Parceria rural"/>
    <m/>
    <m/>
    <m/>
    <m/>
    <m/>
    <m/>
    <m/>
    <s v="SIM"/>
    <m/>
    <d v="2023-07-28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386"/>
    <s v="0420"/>
    <x v="216"/>
    <s v="386"/>
    <s v="Brasil \ SP \ Anhembi"/>
    <s v="Sul"/>
    <s v="CZ2"/>
    <n v="2"/>
    <s v="Reforma"/>
    <s v="116-Aguardando Plantio - Manual"/>
    <m/>
    <n v="5.38"/>
    <s v="Parceria rural"/>
    <m/>
    <m/>
    <m/>
    <m/>
    <s v="0x2a"/>
    <s v="0x2a"/>
    <m/>
    <m/>
    <m/>
    <d v="2023-07-28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0396"/>
    <s v="0420"/>
    <x v="216"/>
    <s v="396"/>
    <s v="Brasil \ SP \ Anhembi"/>
    <s v="Sul"/>
    <s v="CZ2"/>
    <n v="3"/>
    <s v="Reforma"/>
    <s v="116-Aguardando Plantio - Manual"/>
    <m/>
    <n v="0.56999999999999995"/>
    <s v="Parceria rural"/>
    <m/>
    <m/>
    <m/>
    <m/>
    <m/>
    <m/>
    <m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s v="RA FLORESTAL"/>
    <d v="2025-06-01T00:00:00"/>
    <x v="7"/>
    <m/>
    <x v="16"/>
    <m/>
    <m/>
  </r>
  <r>
    <s v="0420397"/>
    <s v="0420"/>
    <x v="216"/>
    <s v="397"/>
    <s v="Brasil \ SP \ Anhembi"/>
    <s v="Sul"/>
    <s v="CZ2"/>
    <n v="2"/>
    <s v="Reforma"/>
    <s v="116-Aguardando Plantio - Manual"/>
    <m/>
    <n v="0.47"/>
    <s v="Parceria rural"/>
    <m/>
    <m/>
    <m/>
    <m/>
    <s v="Não Obrigatório"/>
    <s v="Não Obrigatório"/>
    <m/>
    <m/>
    <m/>
    <d v="2023-05-30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s v="RA FLORESTAL"/>
    <d v="2025-06-01T00:00:00"/>
    <x v="7"/>
    <m/>
    <x v="16"/>
    <m/>
    <m/>
  </r>
  <r>
    <s v="0422001"/>
    <s v="0422"/>
    <x v="217"/>
    <s v="001"/>
    <s v="Brasil \ SP \ Lins"/>
    <s v="Noroeste"/>
    <s v="CZ3"/>
    <n v="1"/>
    <s v="Implantação"/>
    <s v="104-Crescimento"/>
    <d v="2019-10-29T00:00:00"/>
    <n v="20.56"/>
    <s v="Parceria rural"/>
    <m/>
    <m/>
    <m/>
    <m/>
    <m/>
    <m/>
    <m/>
    <m/>
    <m/>
    <d v="2024-12-01T00:00:00"/>
    <d v="2024-12-01T00:00:00"/>
    <d v="2024-11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02"/>
    <s v="0422"/>
    <x v="217"/>
    <s v="002"/>
    <s v="Brasil \ SP \ Lins"/>
    <s v="Noroeste"/>
    <s v="CZ3"/>
    <n v="2"/>
    <s v="Reforma"/>
    <s v="102-Aguardando Plantio"/>
    <m/>
    <n v="16.53"/>
    <s v="Parceria rural"/>
    <m/>
    <m/>
    <m/>
    <m/>
    <m/>
    <m/>
    <m/>
    <m/>
    <m/>
    <d v="2024-12-01T00:00:00"/>
    <d v="2024-12-01T00:00:00"/>
    <d v="2024-11-01T00:00:00"/>
    <d v="2025-01-13T00:00:00"/>
    <d v="2024-12-06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s v="INOVESA"/>
    <d v="2025-05-01T00:00:00"/>
    <x v="5"/>
    <m/>
    <x v="11"/>
    <m/>
    <m/>
  </r>
  <r>
    <s v="0422003"/>
    <s v="0422"/>
    <x v="217"/>
    <s v="003"/>
    <s v="Brasil \ SP \ Lins"/>
    <s v="Noroeste"/>
    <s v="CZ3"/>
    <n v="1"/>
    <s v="Implantação"/>
    <s v="104-Crescimento"/>
    <d v="2019-10-31T00:00:00"/>
    <n v="22.43"/>
    <s v="Parceria rural"/>
    <m/>
    <m/>
    <m/>
    <m/>
    <m/>
    <m/>
    <m/>
    <m/>
    <m/>
    <d v="2024-12-01T00:00:00"/>
    <d v="2024-12-01T00:00:00"/>
    <d v="2024-11-01T00:00:00"/>
    <d v="2025-01-16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s v="INOVESA"/>
    <d v="2025-05-01T00:00:00"/>
    <x v="5"/>
    <m/>
    <x v="11"/>
    <m/>
    <m/>
  </r>
  <r>
    <s v="0422004"/>
    <s v="0422"/>
    <x v="217"/>
    <s v="004"/>
    <s v="Brasil \ SP \ Lins"/>
    <s v="Noroeste"/>
    <s v="CZ3"/>
    <n v="2"/>
    <s v="Reforma"/>
    <s v="102-Aguardando Plantio"/>
    <m/>
    <n v="22.7"/>
    <s v="Parceria rural"/>
    <m/>
    <m/>
    <m/>
    <m/>
    <m/>
    <m/>
    <m/>
    <m/>
    <m/>
    <d v="2024-12-01T00:00:00"/>
    <d v="2024-12-01T00:00:00"/>
    <d v="2024-11-01T00:00:00"/>
    <d v="2025-01-15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s v="INOVESA"/>
    <d v="2025-05-01T00:00:00"/>
    <x v="5"/>
    <m/>
    <x v="11"/>
    <m/>
    <m/>
  </r>
  <r>
    <s v="0422005"/>
    <s v="0422"/>
    <x v="217"/>
    <s v="005"/>
    <s v="Brasil \ SP \ Lins"/>
    <s v="Noroeste"/>
    <s v="CZ3"/>
    <n v="1"/>
    <s v="Implantação"/>
    <s v="104-Crescimento"/>
    <d v="2019-11-07T00:00:00"/>
    <n v="27.3"/>
    <s v="Parceria rural"/>
    <m/>
    <m/>
    <m/>
    <m/>
    <m/>
    <m/>
    <m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06"/>
    <s v="0422"/>
    <x v="217"/>
    <s v="006"/>
    <s v="Brasil \ SP \ Lins"/>
    <s v="Noroeste"/>
    <s v="CZ3"/>
    <n v="1"/>
    <s v="Implantação"/>
    <s v="104-Crescimento"/>
    <d v="2019-11-06T00:00:00"/>
    <n v="19.190000000000001"/>
    <s v="Parceria rural"/>
    <m/>
    <m/>
    <m/>
    <m/>
    <m/>
    <m/>
    <m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07"/>
    <s v="0422"/>
    <x v="217"/>
    <s v="007"/>
    <s v="Brasil \ SP \ Lins"/>
    <s v="Noroeste"/>
    <s v="CZ3"/>
    <n v="1"/>
    <s v="Implantação"/>
    <s v="104-Crescimento"/>
    <d v="2019-11-06T00:00:00"/>
    <n v="45"/>
    <s v="Parceria rural"/>
    <m/>
    <m/>
    <m/>
    <m/>
    <m/>
    <m/>
    <m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08"/>
    <s v="0422"/>
    <x v="217"/>
    <s v="008"/>
    <s v="Brasil \ SP \ Lins"/>
    <s v="Noroeste"/>
    <s v="CZ3"/>
    <n v="1"/>
    <s v="Implantação"/>
    <s v="104-Crescimento"/>
    <d v="2019-11-10T00:00:00"/>
    <n v="26.89"/>
    <s v="Parceria rural"/>
    <m/>
    <m/>
    <m/>
    <m/>
    <m/>
    <m/>
    <m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09"/>
    <s v="0422"/>
    <x v="217"/>
    <s v="009"/>
    <s v="Brasil \ SP \ Lins"/>
    <s v="Noroeste"/>
    <s v="CZ3"/>
    <n v="1"/>
    <s v="Implantação"/>
    <s v="104-Crescimento"/>
    <d v="2019-11-06T00:00:00"/>
    <n v="18.399999999999999"/>
    <s v="Parceria rural"/>
    <m/>
    <m/>
    <m/>
    <m/>
    <m/>
    <m/>
    <m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s v="INOVESA"/>
    <d v="2025-05-01T00:00:00"/>
    <x v="5"/>
    <m/>
    <x v="11"/>
    <m/>
    <m/>
  </r>
  <r>
    <s v="0422010"/>
    <s v="0422"/>
    <x v="217"/>
    <s v="010"/>
    <s v="Brasil \ SP \ Lins"/>
    <s v="Noroeste"/>
    <s v="CZ3"/>
    <n v="1"/>
    <s v="Implantação"/>
    <s v="104-Crescimento"/>
    <d v="2019-11-05T00:00:00"/>
    <n v="20.05"/>
    <s v="Parceria rural"/>
    <m/>
    <m/>
    <m/>
    <m/>
    <m/>
    <m/>
    <m/>
    <m/>
    <m/>
    <d v="2024-12-01T00:00:00"/>
    <d v="2024-12-01T00:00:00"/>
    <d v="2024-12-01T00:00:00"/>
    <m/>
    <d v="2024-12-01T00:00:00"/>
    <s v="Noroeste"/>
    <s v="Noroeste"/>
    <s v="INOVESA"/>
    <s v="GN"/>
    <s v="GERS"/>
    <s v="EMFLORA"/>
    <n v="20.034433"/>
    <n v="31.084379999999999"/>
    <n v="55.551796000000003"/>
    <n v="59.025280000000002"/>
    <s v="cto colheita"/>
    <x v="2"/>
    <s v="INOVESA"/>
    <d v="2025-05-01T00:00:00"/>
    <x v="5"/>
    <m/>
    <x v="11"/>
    <m/>
    <m/>
  </r>
  <r>
    <s v="0422011"/>
    <s v="0422"/>
    <x v="217"/>
    <s v="011"/>
    <s v="Brasil \ SP \ Lins"/>
    <s v="Noroeste"/>
    <s v="CZ3"/>
    <n v="1"/>
    <s v="Implantação"/>
    <s v="104-Crescimento"/>
    <d v="2019-11-04T00:00:00"/>
    <n v="30.07"/>
    <s v="Parceria rural"/>
    <m/>
    <m/>
    <m/>
    <m/>
    <m/>
    <m/>
    <m/>
    <m/>
    <m/>
    <d v="2024-12-01T00:00:00"/>
    <d v="2024-12-01T00:00:00"/>
    <d v="2024-12-01T00:00:00"/>
    <m/>
    <d v="2024-12-01T00:00:00"/>
    <s v="Noroeste"/>
    <s v="Noroeste"/>
    <s v="INOVESA"/>
    <s v="GN"/>
    <s v="GERS"/>
    <s v="EMFLORA"/>
    <n v="20.034433"/>
    <n v="31.084379999999999"/>
    <n v="55.551796000000003"/>
    <n v="59.025280000000002"/>
    <s v="cto colheita"/>
    <x v="2"/>
    <s v="INOVESA"/>
    <d v="2025-05-01T00:00:00"/>
    <x v="5"/>
    <m/>
    <x v="11"/>
    <m/>
    <m/>
  </r>
  <r>
    <s v="0422012"/>
    <s v="0422"/>
    <x v="217"/>
    <s v="012"/>
    <s v="Brasil \ SP \ Lins"/>
    <s v="Noroeste"/>
    <s v="CZ3"/>
    <n v="2"/>
    <s v="Reforma"/>
    <s v="102-Aguardando Plantio"/>
    <m/>
    <n v="1.54"/>
    <s v="Parceria rural"/>
    <m/>
    <m/>
    <m/>
    <m/>
    <m/>
    <m/>
    <m/>
    <m/>
    <m/>
    <d v="2024-12-01T00:00:00"/>
    <d v="2024-12-01T00:00:00"/>
    <d v="2024-12-01T00:00:00"/>
    <d v="2025-01-13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s v="INOVESA"/>
    <d v="2025-05-01T00:00:00"/>
    <x v="5"/>
    <m/>
    <x v="11"/>
    <m/>
    <m/>
  </r>
  <r>
    <s v="0425008"/>
    <s v="0425"/>
    <x v="218"/>
    <s v="008"/>
    <s v="Brasil \ SP \ Reginópolis"/>
    <s v="Norte"/>
    <s v="CZ3"/>
    <n v="2"/>
    <s v="Reforma"/>
    <s v="102-Aguardando Plantio"/>
    <m/>
    <n v="10.89"/>
    <s v="Parceria rural (Turvinho)"/>
    <m/>
    <m/>
    <m/>
    <m/>
    <s v="Não Obrigatório"/>
    <s v="Não Obrigatório"/>
    <s v="Obrigatório"/>
    <m/>
    <m/>
    <d v="2024-09-01T00:00:00"/>
    <m/>
    <d v="2024-07-01T00:00:00"/>
    <d v="2024-09-01T00:00:00"/>
    <d v="2024-07-27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09"/>
    <s v="0425"/>
    <x v="218"/>
    <s v="009"/>
    <s v="Brasil \ SP \ Reginópolis"/>
    <s v="Norte"/>
    <s v="CZ3"/>
    <n v="2"/>
    <s v="Reforma"/>
    <s v="102-Aguardando Plantio"/>
    <m/>
    <n v="17.100000000000001"/>
    <s v="Parceria rural (Turvinho)"/>
    <m/>
    <m/>
    <m/>
    <m/>
    <s v="Não Obrigatório"/>
    <s v="Não Obrigatório"/>
    <s v="Obrigatório"/>
    <m/>
    <m/>
    <d v="2024-09-01T00:00:00"/>
    <m/>
    <d v="2024-07-01T00:00:00"/>
    <d v="2024-09-01T00:00:00"/>
    <d v="2024-08-08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12"/>
    <s v="0425"/>
    <x v="218"/>
    <s v="012"/>
    <s v="Brasil \ SP \ Reginópolis"/>
    <s v="Norte"/>
    <s v="CZ3"/>
    <n v="2"/>
    <s v="Reforma"/>
    <s v="102-Aguardando Plantio"/>
    <m/>
    <n v="26.57"/>
    <s v="Parceria rural (Turvinho)"/>
    <m/>
    <m/>
    <m/>
    <m/>
    <s v="Não Obrigatório"/>
    <s v="Não Obrigatório"/>
    <s v="Obrigatório"/>
    <m/>
    <m/>
    <d v="2024-08-31T00:00:00"/>
    <m/>
    <d v="2024-08-01T00:00:00"/>
    <d v="2024-08-31T00:00:00"/>
    <d v="2024-08-10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18"/>
    <s v="0425"/>
    <x v="218"/>
    <s v="018"/>
    <s v="Brasil \ SP \ Reginópolis"/>
    <s v="Norte"/>
    <s v="CZ3"/>
    <n v="2"/>
    <s v="Reforma"/>
    <s v="102-Aguardando Plantio"/>
    <m/>
    <n v="40.409999999999997"/>
    <s v="Parceria rural (Turvinho)"/>
    <m/>
    <m/>
    <m/>
    <m/>
    <s v="Não Obrigatório"/>
    <s v="Não Obrigatório"/>
    <s v="Obrigatório"/>
    <m/>
    <m/>
    <d v="2024-08-28T00:00:00"/>
    <m/>
    <d v="2024-08-01T00:00:00"/>
    <d v="2024-08-28T00:00:00"/>
    <d v="2024-08-19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21"/>
    <s v="0425"/>
    <x v="218"/>
    <s v="021"/>
    <s v="Brasil \ SP \ Reginópolis"/>
    <s v="Norte"/>
    <s v="CZ3"/>
    <n v="2"/>
    <s v="Reforma"/>
    <s v="102-Aguardando Plantio"/>
    <m/>
    <n v="60.59"/>
    <s v="Parceria rural (Turvinho)"/>
    <m/>
    <m/>
    <m/>
    <m/>
    <m/>
    <m/>
    <m/>
    <m/>
    <m/>
    <d v="2024-09-10T00:00:00"/>
    <m/>
    <d v="2024-08-01T00:00:00"/>
    <d v="2024-09-10T00:00:00"/>
    <d v="2024-08-28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24"/>
    <s v="0425"/>
    <x v="218"/>
    <s v="024"/>
    <s v="Brasil \ SP \ Reginópolis"/>
    <s v="Norte"/>
    <s v="CZ3"/>
    <n v="2"/>
    <s v="Reforma"/>
    <s v="102-Aguardando Plantio"/>
    <m/>
    <n v="31.42"/>
    <s v="Parceria rural (Turvinho)"/>
    <m/>
    <m/>
    <m/>
    <m/>
    <s v="Não Obrigatório"/>
    <s v="Não Obrigatório"/>
    <s v="Obrigatório"/>
    <m/>
    <m/>
    <d v="2024-09-08T00:00:00"/>
    <m/>
    <d v="2024-08-01T00:00:00"/>
    <d v="2024-09-08T00:00:00"/>
    <d v="2024-08-21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25"/>
    <s v="0425"/>
    <x v="218"/>
    <s v="025"/>
    <s v="Brasil \ SP \ Reginópolis"/>
    <s v="Norte"/>
    <s v="CZ3"/>
    <n v="2"/>
    <s v="Reforma"/>
    <s v="102-Aguardando Plantio"/>
    <m/>
    <n v="34.01"/>
    <s v="Parceria rural (Turvinho)"/>
    <m/>
    <m/>
    <m/>
    <m/>
    <m/>
    <m/>
    <m/>
    <m/>
    <m/>
    <d v="2024-09-10T00:00:00"/>
    <m/>
    <d v="2024-08-01T00:00:00"/>
    <d v="2024-09-10T00:00:00"/>
    <d v="2024-08-26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26"/>
    <s v="0425"/>
    <x v="218"/>
    <s v="026"/>
    <s v="Brasil \ SP \ Reginópolis"/>
    <s v="Norte"/>
    <s v="CZ3"/>
    <n v="2"/>
    <s v="Reforma"/>
    <s v="102-Aguardando Plantio"/>
    <m/>
    <n v="30.1"/>
    <s v="Parceria rural (Turvinho)"/>
    <m/>
    <m/>
    <m/>
    <m/>
    <s v="Não Obrigatório"/>
    <s v="Não Obrigatório"/>
    <s v="Obrigatório"/>
    <m/>
    <m/>
    <d v="2024-09-09T00:00:00"/>
    <m/>
    <d v="2024-08-01T00:00:00"/>
    <d v="2024-09-09T00:00:00"/>
    <d v="2024-08-22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27"/>
    <s v="0425"/>
    <x v="218"/>
    <s v="027"/>
    <s v="Brasil \ SP \ Reginópolis"/>
    <s v="Norte"/>
    <s v="CZ3"/>
    <n v="2"/>
    <s v="Reforma"/>
    <s v="102-Aguardando Plantio"/>
    <m/>
    <n v="11.71"/>
    <s v="Parceria rural (Turvinho)"/>
    <m/>
    <m/>
    <m/>
    <m/>
    <s v="Não Obrigatório"/>
    <s v="Não Obrigatório"/>
    <s v="Obrigatório"/>
    <m/>
    <m/>
    <d v="2024-09-06T00:00:00"/>
    <m/>
    <d v="2024-08-01T00:00:00"/>
    <d v="2024-09-06T00:00:00"/>
    <d v="2024-08-22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32"/>
    <s v="0425"/>
    <x v="218"/>
    <s v="032"/>
    <s v="Brasil \ SP \ Reginópolis"/>
    <s v="Norte"/>
    <s v="CZ3"/>
    <n v="2"/>
    <s v="Reforma"/>
    <s v="102-Aguardando Plantio"/>
    <m/>
    <n v="9.2899999999999991"/>
    <s v="Parceria rural (Turvinho)"/>
    <m/>
    <m/>
    <m/>
    <m/>
    <s v="Não Obrigatório"/>
    <s v="Não Obrigatório"/>
    <s v="Obrigatório"/>
    <m/>
    <m/>
    <d v="2024-09-08T00:00:00"/>
    <m/>
    <d v="2024-08-01T00:00:00"/>
    <d v="2024-09-08T00:00:00"/>
    <d v="2024-08-26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5062"/>
    <s v="0425"/>
    <x v="218"/>
    <s v="062"/>
    <s v="Brasil \ SP \ Reginópolis"/>
    <s v="Norte"/>
    <s v="CZ3"/>
    <n v="2"/>
    <s v="Reforma"/>
    <s v="102-Aguardando Plantio"/>
    <m/>
    <n v="8.2899999999999991"/>
    <s v="Parceria rural (Turvinho)"/>
    <m/>
    <m/>
    <m/>
    <m/>
    <s v="Obrigatório"/>
    <s v="Não Obrigatório"/>
    <s v="Não Obrigatório"/>
    <m/>
    <m/>
    <d v="2024-08-29T00:00:00"/>
    <m/>
    <d v="2024-08-01T00:00:00"/>
    <d v="2024-08-29T00:00:00"/>
    <d v="2024-08-11T00:00:00"/>
    <s v="Norte"/>
    <s v="Norte"/>
    <s v="EMFLORA"/>
    <s v="BRACELL"/>
    <s v="GERAÇÃO"/>
    <s v="JFI DUARTINA"/>
    <n v="45.744746999999997"/>
    <n v="60.402234"/>
    <n v="61.909658"/>
    <n v="63.669525999999998"/>
    <s v="savannah"/>
    <x v="1"/>
    <s v="BRACELL 01"/>
    <d v="2025-02-01T00:00:00"/>
    <x v="1"/>
    <m/>
    <x v="2"/>
    <m/>
    <m/>
  </r>
  <r>
    <s v="0425063"/>
    <s v="0425"/>
    <x v="218"/>
    <s v="063"/>
    <s v="Brasil \ SP \ Reginópolis"/>
    <s v="Norte"/>
    <s v="CZ3"/>
    <n v="2"/>
    <s v="Reforma"/>
    <s v="102-Aguardando Plantio"/>
    <m/>
    <n v="5.4"/>
    <s v="Parceria rural (Turvinho)"/>
    <m/>
    <m/>
    <m/>
    <m/>
    <s v="Não Obrigatório"/>
    <s v="Não Obrigatório"/>
    <s v="Obrigatório"/>
    <m/>
    <m/>
    <d v="2024-08-28T00:00:00"/>
    <m/>
    <d v="2024-08-01T00:00:00"/>
    <d v="2024-08-28T00:00:00"/>
    <d v="2024-08-11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s v="BRACELL 01"/>
    <d v="2025-02-01T00:00:00"/>
    <x v="1"/>
    <m/>
    <x v="2"/>
    <m/>
    <m/>
  </r>
  <r>
    <s v="0427001"/>
    <s v="0427"/>
    <x v="219"/>
    <s v="001"/>
    <s v="Brasil \ SP \ Marília"/>
    <s v="Noroeste"/>
    <s v="CZ3"/>
    <n v="1"/>
    <s v="Implantação"/>
    <s v="104-Crescimento"/>
    <d v="2019-11-14T00:00:00"/>
    <n v="34.799999999999997"/>
    <s v="Parceria rural"/>
    <m/>
    <m/>
    <m/>
    <m/>
    <m/>
    <m/>
    <m/>
    <m/>
    <s v="RAF"/>
    <d v="2026-01-01T00:00:00"/>
    <d v="2025-12-01T00:00:00"/>
    <d v="2025-05-01T00:00:00"/>
    <m/>
    <m/>
    <s v="Noroeste"/>
    <s v="Noroeste"/>
    <s v="GN"/>
    <s v="GERS"/>
    <s v="INOVESA"/>
    <s v="CARPELO"/>
    <n v="27.619049"/>
    <n v="46.641962999999997"/>
    <n v="47.357778000000003"/>
    <n v="62.598857000000002"/>
    <s v="pac"/>
    <x v="2"/>
    <s v="INOVESA"/>
    <d v="2025-08-01T00:00:00"/>
    <x v="0"/>
    <m/>
    <x v="11"/>
    <m/>
    <m/>
  </r>
  <r>
    <s v="0427002"/>
    <s v="0427"/>
    <x v="219"/>
    <s v="002"/>
    <s v="Brasil \ SP \ Marília"/>
    <s v="Noroeste"/>
    <s v="CZ3"/>
    <n v="1"/>
    <s v="Implantação"/>
    <s v="104-Crescimento"/>
    <d v="2019-11-16T00:00:00"/>
    <n v="40.119999999999997"/>
    <s v="Parceria rural"/>
    <m/>
    <m/>
    <m/>
    <m/>
    <m/>
    <m/>
    <m/>
    <m/>
    <s v="RAF"/>
    <d v="2026-01-01T00:00:00"/>
    <d v="2026-01-01T00:00:00"/>
    <d v="2025-05-01T00:00:00"/>
    <m/>
    <m/>
    <s v="Noroeste"/>
    <s v="Noroeste"/>
    <s v="GN"/>
    <s v="GERS"/>
    <s v="INOVESA"/>
    <s v="CARPELO"/>
    <n v="27.619049"/>
    <n v="46.641962999999997"/>
    <n v="47.357778000000003"/>
    <n v="62.598857000000002"/>
    <s v="pac"/>
    <x v="2"/>
    <s v="INOVESA"/>
    <d v="2025-08-01T00:00:00"/>
    <x v="0"/>
    <m/>
    <x v="11"/>
    <m/>
    <m/>
  </r>
  <r>
    <s v="0427004"/>
    <s v="0427"/>
    <x v="219"/>
    <s v="004"/>
    <s v="Brasil \ SP \ Marília"/>
    <s v="Noroeste"/>
    <s v="CZ3"/>
    <n v="1"/>
    <s v="Implantação"/>
    <s v="102-Aguardando Plantio"/>
    <m/>
    <n v="2.95"/>
    <s v="Parceria rural"/>
    <m/>
    <m/>
    <m/>
    <m/>
    <m/>
    <m/>
    <m/>
    <m/>
    <m/>
    <d v="2019-09-20T00:00:00"/>
    <m/>
    <m/>
    <m/>
    <m/>
    <s v="Noroeste"/>
    <s v="Noroeste"/>
    <s v="GN"/>
    <s v="GERS"/>
    <s v="INOVESA"/>
    <s v="CARPELO"/>
    <n v="27.619049"/>
    <n v="46.641962999999997"/>
    <n v="47.357778000000003"/>
    <n v="62.598857000000002"/>
    <s v="Liberação de áreas"/>
    <x v="2"/>
    <s v="Sem informação"/>
    <d v="2025-08-01T00:00:00"/>
    <x v="0"/>
    <m/>
    <x v="13"/>
    <m/>
    <m/>
  </r>
  <r>
    <s v="0428001"/>
    <s v="0428"/>
    <x v="220"/>
    <s v="001"/>
    <s v="Brasil \ SP \ Presidente Alves"/>
    <s v="Norte"/>
    <s v="CZ3"/>
    <n v="1"/>
    <s v="Implantação"/>
    <s v="104-Crescimento"/>
    <d v="2020-01-27T00:00:00"/>
    <n v="16.579999999999998"/>
    <s v="Parceria rural (Turvinho)"/>
    <m/>
    <m/>
    <m/>
    <m/>
    <m/>
    <m/>
    <m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2"/>
    <s v="0428"/>
    <x v="220"/>
    <s v="002"/>
    <s v="Brasil \ SP \ Presidente Alves"/>
    <s v="Norte"/>
    <s v="CZ3"/>
    <n v="1"/>
    <s v="Implantação"/>
    <s v="104-Crescimento"/>
    <d v="2020-01-28T00:00:00"/>
    <n v="19.03"/>
    <s v="Parceria rural (Turvinho)"/>
    <m/>
    <m/>
    <m/>
    <m/>
    <m/>
    <m/>
    <m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3"/>
    <s v="0428"/>
    <x v="220"/>
    <s v="003"/>
    <s v="Brasil \ SP \ Presidente Alves"/>
    <s v="Norte"/>
    <s v="CZ3"/>
    <n v="1"/>
    <s v="Implantação"/>
    <s v="104-Crescimento"/>
    <d v="2020-01-27T00:00:00"/>
    <n v="23.51"/>
    <s v="Parceria rural (Turvinho)"/>
    <m/>
    <m/>
    <m/>
    <m/>
    <m/>
    <m/>
    <m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4"/>
    <s v="0428"/>
    <x v="220"/>
    <s v="004"/>
    <s v="Brasil \ SP \ Presidente Alves"/>
    <s v="Norte"/>
    <s v="CZ3"/>
    <n v="1"/>
    <s v="Implantação"/>
    <s v="104-Crescimento"/>
    <d v="2020-01-31T00:00:00"/>
    <n v="14.8"/>
    <s v="Parceria rural (Turvinho)"/>
    <m/>
    <m/>
    <m/>
    <m/>
    <m/>
    <m/>
    <m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5"/>
    <s v="0428"/>
    <x v="220"/>
    <s v="005"/>
    <s v="Brasil \ SP \ Presidente Alves"/>
    <s v="Norte"/>
    <s v="CZ3"/>
    <n v="1"/>
    <s v="Implantação"/>
    <s v="104-Crescimento"/>
    <d v="2020-01-27T00:00:00"/>
    <n v="33.35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6"/>
    <s v="0428"/>
    <x v="220"/>
    <s v="006"/>
    <s v="Brasil \ SP \ Presidente Alves"/>
    <s v="Norte"/>
    <s v="CZ3"/>
    <n v="1"/>
    <s v="Implantação"/>
    <s v="104-Crescimento"/>
    <d v="2020-02-05T00:00:00"/>
    <n v="23.77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07"/>
    <s v="0428"/>
    <x v="220"/>
    <s v="007"/>
    <s v="Brasil \ SP \ Presidente Alves"/>
    <s v="Norte"/>
    <s v="CZ3"/>
    <n v="1"/>
    <s v="Implantação"/>
    <s v="104-Crescimento"/>
    <d v="2020-02-07T00:00:00"/>
    <n v="31.36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010"/>
    <s v="0428"/>
    <x v="220"/>
    <s v="010"/>
    <s v="Brasil \ SP \ Presidente Alves"/>
    <s v="Norte"/>
    <s v="CZ3"/>
    <n v="1"/>
    <s v="Implantação"/>
    <s v="102-Aguardando Plantio"/>
    <m/>
    <n v="1.7"/>
    <s v="Parceria rural (Turvinho)"/>
    <m/>
    <m/>
    <m/>
    <m/>
    <m/>
    <m/>
    <m/>
    <m/>
    <m/>
    <d v="2021-09-21T00:00:00"/>
    <m/>
    <m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Liberação de áreas"/>
    <x v="1"/>
    <s v="JFI DUARTINA"/>
    <d v="2025-06-01T00:00:00"/>
    <x v="0"/>
    <m/>
    <x v="6"/>
    <m/>
    <m/>
  </r>
  <r>
    <s v="0428301"/>
    <s v="0428"/>
    <x v="220"/>
    <s v="301"/>
    <s v="Brasil \ SP \ Presidente Alves"/>
    <s v="Norte"/>
    <s v="CZ3"/>
    <n v="1"/>
    <s v="Implantação"/>
    <s v="104-Crescimento"/>
    <d v="2020-12-01T00:00:00"/>
    <n v="4.9400000000000004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2"/>
    <s v="0428"/>
    <x v="220"/>
    <s v="302"/>
    <s v="Brasil \ SP \ Presidente Alves"/>
    <s v="Norte"/>
    <s v="CZ3"/>
    <n v="1"/>
    <s v="Implantação"/>
    <s v="104-Crescimento"/>
    <d v="2020-11-01T00:00:00"/>
    <n v="9.3000000000000007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3"/>
    <s v="0428"/>
    <x v="220"/>
    <s v="303"/>
    <s v="Brasil \ SP \ Presidente Alves"/>
    <s v="Norte"/>
    <s v="CZ3"/>
    <n v="1"/>
    <s v="Implantação"/>
    <s v="104-Crescimento"/>
    <d v="2020-10-15T00:00:00"/>
    <n v="4.6500000000000004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4"/>
    <s v="0428"/>
    <x v="220"/>
    <s v="304"/>
    <s v="Brasil \ SP \ Presidente Alves"/>
    <s v="Norte"/>
    <s v="CZ3"/>
    <n v="1"/>
    <s v="Implantação"/>
    <s v="104-Crescimento"/>
    <d v="2020-10-16T00:00:00"/>
    <n v="9.42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5"/>
    <s v="0428"/>
    <x v="220"/>
    <s v="305"/>
    <s v="Brasil \ SP \ Presidente Alves"/>
    <s v="Norte"/>
    <s v="CZ3"/>
    <n v="1"/>
    <s v="Implantação"/>
    <s v="104-Crescimento"/>
    <d v="2020-11-01T00:00:00"/>
    <n v="7.27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6"/>
    <s v="0428"/>
    <x v="220"/>
    <s v="306"/>
    <s v="Brasil \ SP \ Presidente Alves"/>
    <s v="Norte"/>
    <s v="CZ3"/>
    <n v="1"/>
    <s v="Implantação"/>
    <s v="104-Crescimento"/>
    <d v="2020-10-16T00:00:00"/>
    <n v="3.15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28307"/>
    <s v="0428"/>
    <x v="220"/>
    <s v="307"/>
    <s v="Brasil \ SP \ Presidente Alves"/>
    <s v="Norte"/>
    <s v="CZ3"/>
    <n v="1"/>
    <s v="Implantação"/>
    <s v="104-Crescimento"/>
    <d v="2020-12-09T00:00:00"/>
    <n v="6.68"/>
    <s v="Parceria rural (Turvinho)"/>
    <m/>
    <m/>
    <m/>
    <m/>
    <m/>
    <m/>
    <m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s v="JFI DUARTINA"/>
    <d v="2025-06-01T00:00:00"/>
    <x v="0"/>
    <m/>
    <x v="6"/>
    <m/>
    <m/>
  </r>
  <r>
    <s v="0431001"/>
    <s v="0431"/>
    <x v="221"/>
    <s v="001"/>
    <s v="Brasil \ SP \ Marília"/>
    <s v="Noroeste"/>
    <s v="CZ2"/>
    <n v="1"/>
    <s v="Implantação"/>
    <s v="104-Crescimento"/>
    <d v="2020-04-27T00:00:00"/>
    <n v="15.84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2"/>
    <s v="0431"/>
    <x v="221"/>
    <s v="002"/>
    <s v="Brasil \ SP \ Marília"/>
    <s v="Noroeste"/>
    <s v="CZ2"/>
    <n v="1"/>
    <s v="Implantação"/>
    <s v="104-Crescimento"/>
    <d v="2020-04-29T00:00:00"/>
    <n v="15.92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3"/>
    <s v="0431"/>
    <x v="221"/>
    <s v="003"/>
    <s v="Brasil \ SP \ Marília"/>
    <s v="Noroeste"/>
    <s v="CZ2"/>
    <n v="1"/>
    <s v="Implantação"/>
    <s v="104-Crescimento"/>
    <d v="2020-04-25T00:00:00"/>
    <n v="10.29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4"/>
    <s v="0431"/>
    <x v="221"/>
    <s v="004"/>
    <s v="Brasil \ SP \ Marília"/>
    <s v="Noroeste"/>
    <s v="CZ2"/>
    <n v="1"/>
    <s v="Implantação"/>
    <s v="104-Crescimento"/>
    <d v="2020-05-01T00:00:00"/>
    <n v="3.09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5"/>
    <s v="0431"/>
    <x v="221"/>
    <s v="005"/>
    <s v="Brasil \ SP \ Marília"/>
    <s v="Noroeste"/>
    <s v="CZ2"/>
    <n v="1"/>
    <s v="Implantação"/>
    <s v="104-Crescimento"/>
    <d v="2020-06-22T00:00:00"/>
    <n v="3.4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6"/>
    <s v="0431"/>
    <x v="221"/>
    <s v="006"/>
    <s v="Brasil \ SP \ Marília"/>
    <s v="Noroeste"/>
    <s v="CZ2"/>
    <n v="1"/>
    <s v="Implantação"/>
    <s v="104-Crescimento"/>
    <d v="2020-06-09T00:00:00"/>
    <n v="10.08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7"/>
    <s v="0431"/>
    <x v="221"/>
    <s v="007"/>
    <s v="Brasil \ SP \ Marília"/>
    <s v="Noroeste"/>
    <s v="CZ2"/>
    <n v="1"/>
    <s v="Implantação"/>
    <s v="104-Crescimento"/>
    <d v="2020-06-09T00:00:00"/>
    <n v="11.59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8"/>
    <s v="0431"/>
    <x v="221"/>
    <s v="008"/>
    <s v="Brasil \ SP \ Marília"/>
    <s v="Noroeste"/>
    <s v="CZ2"/>
    <n v="1"/>
    <s v="Implantação"/>
    <s v="104-Crescimento"/>
    <d v="2020-06-09T00:00:00"/>
    <n v="14.48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09"/>
    <s v="0431"/>
    <x v="221"/>
    <s v="009"/>
    <s v="Brasil \ SP \ Marília"/>
    <s v="Noroeste"/>
    <s v="CZ2"/>
    <n v="1"/>
    <s v="Implantação"/>
    <s v="104-Crescimento"/>
    <d v="2020-06-19T00:00:00"/>
    <n v="52.1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10"/>
    <s v="0431"/>
    <x v="221"/>
    <s v="010"/>
    <s v="Brasil \ SP \ Marília"/>
    <s v="Noroeste"/>
    <s v="CZ2"/>
    <n v="1"/>
    <s v="Implantação"/>
    <s v="104-Crescimento"/>
    <d v="2020-06-22T00:00:00"/>
    <n v="12.53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11"/>
    <s v="0431"/>
    <x v="221"/>
    <s v="011"/>
    <s v="Brasil \ SP \ Marília"/>
    <s v="Noroeste"/>
    <s v="CZ2"/>
    <n v="1"/>
    <s v="Implantação"/>
    <s v="104-Crescimento"/>
    <d v="2020-06-15T00:00:00"/>
    <n v="13.11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12"/>
    <s v="0431"/>
    <x v="221"/>
    <s v="012"/>
    <s v="Brasil \ SP \ Marília"/>
    <s v="Noroeste"/>
    <s v="CZ2"/>
    <n v="1"/>
    <s v="Implantação"/>
    <s v="104-Crescimento"/>
    <d v="2020-06-17T00:00:00"/>
    <n v="26.1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13"/>
    <s v="0431"/>
    <x v="221"/>
    <s v="013"/>
    <s v="Brasil \ SP \ Marília"/>
    <s v="Noroeste"/>
    <s v="CZ2"/>
    <n v="1"/>
    <s v="Implantação"/>
    <s v="104-Crescimento"/>
    <d v="2020-06-18T00:00:00"/>
    <n v="11.09"/>
    <s v="Parceria rural"/>
    <m/>
    <m/>
    <m/>
    <m/>
    <m/>
    <m/>
    <m/>
    <m/>
    <m/>
    <d v="2026-05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015"/>
    <s v="0431"/>
    <x v="221"/>
    <s v="015"/>
    <s v="Brasil \ SP \ Marília"/>
    <s v="Noroeste"/>
    <s v="CZ2"/>
    <n v="1"/>
    <s v="Implantação"/>
    <s v="102-Aguardando Plantio"/>
    <m/>
    <n v="1.86"/>
    <s v="Parceria rural"/>
    <m/>
    <m/>
    <m/>
    <m/>
    <m/>
    <m/>
    <m/>
    <m/>
    <m/>
    <d v="2020-03-01T00:00:00"/>
    <m/>
    <m/>
    <m/>
    <m/>
    <s v="Noroeste"/>
    <s v="Noroeste"/>
    <s v="GERS"/>
    <s v="CARPELO"/>
    <s v="GN"/>
    <s v="EMFLORA"/>
    <n v="26.690776"/>
    <n v="42.647671000000003"/>
    <n v="45.042116999999998"/>
    <n v="62.774701"/>
    <s v="Liberação de áreas"/>
    <x v="2"/>
    <s v="BRACELL 02"/>
    <d v="2025-10-01T00:00:00"/>
    <x v="13"/>
    <m/>
    <x v="12"/>
    <m/>
    <m/>
  </r>
  <r>
    <s v="0431016"/>
    <s v="0431"/>
    <x v="221"/>
    <s v="016"/>
    <s v="Brasil \ SP \ Marília"/>
    <s v="Noroeste"/>
    <s v="CZ2"/>
    <n v="1"/>
    <s v="Implantação"/>
    <s v="104-Crescimento"/>
    <d v="2021-10-15T00:00:00"/>
    <n v="1.78"/>
    <s v="Parceria rural"/>
    <m/>
    <m/>
    <m/>
    <m/>
    <m/>
    <m/>
    <m/>
    <m/>
    <m/>
    <d v="2026-05-01T00:00:00"/>
    <d v="2026-04-01T00:00:00"/>
    <d v="2025-08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s v="BRACELL 02"/>
    <d v="2025-10-01T00:00:00"/>
    <x v="13"/>
    <m/>
    <x v="12"/>
    <m/>
    <m/>
  </r>
  <r>
    <s v="0431311"/>
    <s v="0431"/>
    <x v="221"/>
    <s v="311"/>
    <s v="Brasil \ SP \ Marília"/>
    <s v="Noroeste"/>
    <s v="CZ2"/>
    <n v="1"/>
    <s v="Implantação"/>
    <s v="116-Aguardando Plantio - Manual"/>
    <m/>
    <n v="1.32"/>
    <s v="Parceria rural"/>
    <m/>
    <m/>
    <m/>
    <m/>
    <m/>
    <m/>
    <m/>
    <m/>
    <m/>
    <d v="2020-03-01T00:00:00"/>
    <m/>
    <m/>
    <m/>
    <m/>
    <s v="Noroeste"/>
    <s v="Noroeste"/>
    <s v="GERS"/>
    <s v="CARPELO"/>
    <s v="GN"/>
    <s v="EMFLORA"/>
    <n v="26.690776"/>
    <n v="42.647671000000003"/>
    <n v="45.042116999999998"/>
    <n v="62.774701"/>
    <s v="Liberação de áreas"/>
    <x v="2"/>
    <s v="BRACELL 02"/>
    <d v="2025-10-01T00:00:00"/>
    <x v="13"/>
    <m/>
    <x v="12"/>
    <m/>
    <m/>
  </r>
  <r>
    <s v="0432004"/>
    <s v="0432"/>
    <x v="222"/>
    <s v="004"/>
    <s v="Brasil \ SP \ Paulistânia"/>
    <s v="Centro"/>
    <s v="CZ2"/>
    <n v="1"/>
    <s v="Implantação"/>
    <s v="104-Crescimento"/>
    <d v="2019-12-06T00:00:00"/>
    <n v="24.58"/>
    <s v="Parceria rural (Turvinho)"/>
    <m/>
    <m/>
    <m/>
    <m/>
    <m/>
    <m/>
    <m/>
    <m/>
    <m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s v="SOLLUM"/>
    <m/>
    <x v="0"/>
    <m/>
    <x v="0"/>
    <m/>
    <m/>
  </r>
  <r>
    <s v="0432009"/>
    <s v="0432"/>
    <x v="222"/>
    <s v="009"/>
    <s v="Brasil \ SP \ Paulistânia"/>
    <s v="Centro"/>
    <s v="CZ2"/>
    <n v="3"/>
    <s v="Reforma"/>
    <s v="104-Crescimento"/>
    <d v="2019-12-06T00:00:00"/>
    <n v="2.02"/>
    <s v="Parceria rural (Turvinho)"/>
    <m/>
    <m/>
    <m/>
    <m/>
    <m/>
    <m/>
    <m/>
    <m/>
    <m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s v="SOLLUM"/>
    <m/>
    <x v="0"/>
    <m/>
    <x v="0"/>
    <m/>
    <m/>
  </r>
  <r>
    <s v="0432010"/>
    <s v="0432"/>
    <x v="222"/>
    <s v="010"/>
    <s v="Brasil \ SP \ Paulistânia"/>
    <s v="Centro"/>
    <s v="CZ2"/>
    <n v="3"/>
    <s v="Reforma"/>
    <s v="104-Crescimento"/>
    <d v="2019-12-06T00:00:00"/>
    <n v="0.26"/>
    <s v="Parceria rural (Turvinho)"/>
    <m/>
    <m/>
    <m/>
    <m/>
    <m/>
    <m/>
    <m/>
    <m/>
    <s v="RAF"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s v="SOLLUM"/>
    <m/>
    <x v="0"/>
    <m/>
    <x v="0"/>
    <m/>
    <m/>
  </r>
  <r>
    <s v="0432013"/>
    <s v="0432"/>
    <x v="222"/>
    <s v="013"/>
    <s v="Brasil \ SP \ Paulistânia"/>
    <s v="Centro"/>
    <s v="CZ2"/>
    <n v="4"/>
    <s v="Reforma"/>
    <s v="102-Aguardando Plantio"/>
    <m/>
    <n v="0.26"/>
    <s v="Parceria rural (Turvinho)"/>
    <m/>
    <m/>
    <m/>
    <m/>
    <m/>
    <m/>
    <m/>
    <m/>
    <m/>
    <d v="2023-12-01T00:00:00"/>
    <m/>
    <m/>
    <m/>
    <m/>
    <s v="Centro"/>
    <s v="Centro"/>
    <s v="GERAÇÃO"/>
    <s v="JFI DUARTINA"/>
    <s v="BRACELL"/>
    <s v="SOLLUM"/>
    <n v="28.839099000000001"/>
    <n v="32.056797000000003"/>
    <n v="32.74192"/>
    <n v="66.814937"/>
    <s v="Liberação de áreas"/>
    <x v="0"/>
    <s v="SOLLUM"/>
    <d v="2025-08-01T00:00:00"/>
    <x v="0"/>
    <m/>
    <x v="0"/>
    <m/>
    <m/>
  </r>
  <r>
    <s v="0434001"/>
    <s v="0434"/>
    <x v="223"/>
    <s v="001"/>
    <s v="Brasil \ SP \ Marília"/>
    <s v="Noroeste"/>
    <s v="CZ2"/>
    <n v="1"/>
    <s v="Implantação"/>
    <s v="104-Crescimento"/>
    <d v="2020-05-11T00:00:00"/>
    <n v="6.4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2"/>
    <s v="0434"/>
    <x v="223"/>
    <s v="002"/>
    <s v="Brasil \ SP \ Marília"/>
    <s v="Noroeste"/>
    <s v="CZ2"/>
    <n v="1"/>
    <s v="Implantação"/>
    <s v="104-Crescimento"/>
    <d v="2020-05-11T00:00:00"/>
    <n v="7.11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3"/>
    <s v="0434"/>
    <x v="223"/>
    <s v="003"/>
    <s v="Brasil \ SP \ Marília"/>
    <s v="Noroeste"/>
    <s v="CZ2"/>
    <n v="1"/>
    <s v="Implantação"/>
    <s v="104-Crescimento"/>
    <d v="2020-05-12T00:00:00"/>
    <n v="11.28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4"/>
    <s v="0434"/>
    <x v="223"/>
    <s v="004"/>
    <s v="Brasil \ SP \ Marília"/>
    <s v="Noroeste"/>
    <s v="CZ2"/>
    <n v="1"/>
    <s v="Implantação"/>
    <s v="104-Crescimento"/>
    <d v="2020-05-14T00:00:00"/>
    <n v="19.690000000000001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6"/>
    <s v="0434"/>
    <x v="223"/>
    <s v="006"/>
    <s v="Brasil \ SP \ Marília"/>
    <s v="Noroeste"/>
    <s v="CZ2"/>
    <n v="1"/>
    <s v="Implantação"/>
    <s v="104-Crescimento"/>
    <d v="2020-05-14T00:00:00"/>
    <n v="16.989999999999998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8"/>
    <s v="0434"/>
    <x v="223"/>
    <s v="008"/>
    <s v="Brasil \ SP \ Marília"/>
    <s v="Noroeste"/>
    <s v="CZ2"/>
    <n v="1"/>
    <s v="Implantação"/>
    <s v="104-Crescimento"/>
    <d v="2020-05-19T00:00:00"/>
    <n v="16.82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09"/>
    <s v="0434"/>
    <x v="223"/>
    <s v="009"/>
    <s v="Brasil \ SP \ Marília"/>
    <s v="Noroeste"/>
    <s v="CZ3"/>
    <n v="1"/>
    <s v="Implantação"/>
    <s v="104-Crescimento"/>
    <d v="2020-05-15T00:00:00"/>
    <n v="10.29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10"/>
    <s v="0434"/>
    <x v="223"/>
    <s v="010"/>
    <s v="Brasil \ SP \ Marília"/>
    <s v="Noroeste"/>
    <s v="CZ3"/>
    <n v="1"/>
    <s v="Implantação"/>
    <s v="104-Crescimento"/>
    <d v="2020-05-15T00:00:00"/>
    <n v="17.559999999999999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11"/>
    <s v="0434"/>
    <x v="223"/>
    <s v="011"/>
    <s v="Brasil \ SP \ Marília"/>
    <s v="Noroeste"/>
    <s v="CZ2"/>
    <n v="1"/>
    <s v="Implantação"/>
    <s v="104-Crescimento"/>
    <d v="2020-05-20T00:00:00"/>
    <n v="10.78"/>
    <s v="Parceria rural"/>
    <m/>
    <m/>
    <m/>
    <m/>
    <m/>
    <m/>
    <m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12"/>
    <s v="0434"/>
    <x v="223"/>
    <s v="012"/>
    <s v="Brasil \ SP \ Marília"/>
    <s v="Noroeste"/>
    <s v="CZ2"/>
    <n v="1"/>
    <s v="Implantação"/>
    <s v="104-Crescimento"/>
    <d v="2020-05-18T00:00:00"/>
    <n v="14.54"/>
    <s v="Parceria rural"/>
    <s v="coppice"/>
    <m/>
    <m/>
    <m/>
    <m/>
    <m/>
    <m/>
    <m/>
    <m/>
    <d v="2025-06-01T00:00:00"/>
    <d v="2025-06-01T00:00:00"/>
    <d v="2025-03-01T00:00:00"/>
    <m/>
    <m/>
    <s v="Noroeste"/>
    <s v="coppice"/>
    <s v="GERS"/>
    <s v="CARPELO"/>
    <s v="GN"/>
    <s v="EMFLORA"/>
    <n v="26.540545999999999"/>
    <n v="42.497439999999997"/>
    <n v="47.069659999999999"/>
    <n v="64.802244000000002"/>
    <s v="pac"/>
    <x v="2"/>
    <m/>
    <m/>
    <x v="4"/>
    <m/>
    <x v="1"/>
    <m/>
    <m/>
  </r>
  <r>
    <s v="0434013"/>
    <s v="0434"/>
    <x v="223"/>
    <s v="013"/>
    <s v="Brasil \ SP \ Marília"/>
    <s v="Noroeste"/>
    <s v="CZ2"/>
    <n v="1"/>
    <s v="Implantação"/>
    <s v="104-Crescimento"/>
    <d v="2020-05-16T00:00:00"/>
    <n v="6.83"/>
    <s v="Parceria rural"/>
    <m/>
    <m/>
    <m/>
    <m/>
    <m/>
    <m/>
    <m/>
    <m/>
    <m/>
    <d v="2025-06-01T00:00:00"/>
    <d v="2025-06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s v="BRACELL 01"/>
    <d v="2025-06-01T00:00:00"/>
    <x v="7"/>
    <m/>
    <x v="2"/>
    <m/>
    <m/>
  </r>
  <r>
    <s v="0434014"/>
    <s v="0434"/>
    <x v="223"/>
    <s v="014"/>
    <s v="Brasil \ SP \ Marília"/>
    <s v="Noroeste"/>
    <s v="CZ2"/>
    <n v="1"/>
    <s v="Implantação"/>
    <s v="102-Aguardando Plantio"/>
    <m/>
    <n v="5.79"/>
    <s v="Parceria rural"/>
    <m/>
    <m/>
    <m/>
    <m/>
    <m/>
    <m/>
    <m/>
    <m/>
    <m/>
    <d v="2020-04-01T00:00:00"/>
    <m/>
    <m/>
    <m/>
    <m/>
    <s v="Noroeste"/>
    <s v="Noroeste"/>
    <s v="GERS"/>
    <s v="CARPELO"/>
    <s v="GN"/>
    <s v="EMFLORA"/>
    <n v="26.540545999999999"/>
    <n v="42.497439999999997"/>
    <n v="47.069659999999999"/>
    <n v="64.802244000000002"/>
    <s v="Liberação de áreas"/>
    <x v="2"/>
    <s v="BRACELL 01"/>
    <d v="2025-06-01T00:00:00"/>
    <x v="7"/>
    <m/>
    <x v="2"/>
    <m/>
    <m/>
  </r>
  <r>
    <s v="0435001"/>
    <s v="0435"/>
    <x v="224"/>
    <s v="001"/>
    <s v="Brasil \ SP \ São Manuel"/>
    <s v="Sul"/>
    <s v="CZ1"/>
    <n v="1"/>
    <s v="Implantação"/>
    <s v="104-Crescimento"/>
    <d v="2020-03-11T00:00:00"/>
    <n v="29.93"/>
    <s v="Parceria rural (Turvinho)"/>
    <m/>
    <m/>
    <m/>
    <m/>
    <m/>
    <m/>
    <m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2"/>
    <s v="0435"/>
    <x v="224"/>
    <s v="002"/>
    <s v="Brasil \ SP \ São Manuel"/>
    <s v="Sul"/>
    <s v="CZ1"/>
    <n v="1"/>
    <s v="Implantação"/>
    <s v="104-Crescimento"/>
    <d v="2020-03-12T00:00:00"/>
    <n v="18.39"/>
    <s v="Parceria rural (Turvinho)"/>
    <m/>
    <m/>
    <m/>
    <m/>
    <m/>
    <m/>
    <m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3"/>
    <s v="0435"/>
    <x v="224"/>
    <s v="003"/>
    <s v="Brasil \ SP \ São Manuel"/>
    <s v="Sul"/>
    <s v="CZ1"/>
    <n v="1"/>
    <s v="Implantação"/>
    <s v="104-Crescimento"/>
    <d v="2020-03-14T00:00:00"/>
    <n v="20.82"/>
    <s v="Parceria rural (Turvinho)"/>
    <m/>
    <m/>
    <m/>
    <m/>
    <m/>
    <m/>
    <m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4"/>
    <s v="0435"/>
    <x v="224"/>
    <s v="004"/>
    <s v="Brasil \ SP \ São Manuel"/>
    <s v="Sul"/>
    <s v="CZ1"/>
    <n v="1"/>
    <s v="Implantação"/>
    <s v="104-Crescimento"/>
    <d v="2020-08-18T00:00:00"/>
    <n v="12.25"/>
    <s v="Parceria rural (Turvinho)"/>
    <m/>
    <m/>
    <m/>
    <m/>
    <m/>
    <m/>
    <m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5"/>
    <s v="0435"/>
    <x v="224"/>
    <s v="005"/>
    <s v="Brasil \ SP \ São Manuel"/>
    <s v="Sul"/>
    <s v="CZ1"/>
    <n v="1"/>
    <s v="Implantação"/>
    <s v="104-Crescimento"/>
    <d v="2020-08-17T00:00:00"/>
    <n v="9.3000000000000007"/>
    <s v="Parceria rural (Turvinho)"/>
    <m/>
    <m/>
    <m/>
    <m/>
    <m/>
    <m/>
    <m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6"/>
    <s v="0435"/>
    <x v="224"/>
    <s v="006"/>
    <s v="Brasil \ SP \ São Manuel"/>
    <s v="Sul"/>
    <s v="CZ1"/>
    <n v="1"/>
    <s v="Implantação"/>
    <s v="104-Crescimento"/>
    <d v="2020-08-17T00:00:00"/>
    <n v="4.51"/>
    <s v="Parceria rural (Turvinho)"/>
    <m/>
    <m/>
    <m/>
    <m/>
    <m/>
    <m/>
    <m/>
    <m/>
    <m/>
    <d v="2025-07-01T00:00:00"/>
    <d v="2025-08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009"/>
    <s v="0435"/>
    <x v="224"/>
    <s v="009"/>
    <s v="Brasil \ SP \ São Manuel"/>
    <s v="Sul"/>
    <s v="CZ1"/>
    <n v="1"/>
    <s v="Implantação"/>
    <s v="102-Aguardando Plantio"/>
    <m/>
    <n v="0.56000000000000005"/>
    <s v="Parceria rural (Turvinho)"/>
    <m/>
    <m/>
    <m/>
    <m/>
    <m/>
    <m/>
    <m/>
    <m/>
    <m/>
    <d v="2021-03-30T00:00:00"/>
    <m/>
    <m/>
    <m/>
    <m/>
    <s v="Sul"/>
    <s v="Sul"/>
    <s v="NILZA"/>
    <s v="SOLLUM"/>
    <s v="JFI ITATINGA"/>
    <s v="BRACELL"/>
    <n v="22.034241000000002"/>
    <n v="41.819194000000003"/>
    <n v="53.916598999999998"/>
    <n v="89.249060999999998"/>
    <s v="Liberação de áreas"/>
    <x v="0"/>
    <s v="NILZA"/>
    <d v="2025-08-01T00:00:00"/>
    <x v="0"/>
    <m/>
    <x v="3"/>
    <m/>
    <m/>
  </r>
  <r>
    <s v="0435101"/>
    <s v="0435"/>
    <x v="224"/>
    <s v="101"/>
    <s v="Brasil \ SP \ São Manuel"/>
    <s v="Sul"/>
    <s v="CZ1"/>
    <n v="1"/>
    <s v="Implantação"/>
    <s v="104-Crescimento"/>
    <d v="2020-03-11T00:00:00"/>
    <n v="0.41"/>
    <s v="Parceria rural (Turvinho)"/>
    <m/>
    <m/>
    <m/>
    <m/>
    <m/>
    <m/>
    <m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102"/>
    <s v="0435"/>
    <x v="224"/>
    <s v="102"/>
    <s v="Brasil \ SP \ São Manuel"/>
    <s v="Sul"/>
    <s v="CZ1"/>
    <n v="1"/>
    <s v="Implantação"/>
    <s v="104-Crescimento"/>
    <d v="2020-03-12T00:00:00"/>
    <n v="0.48"/>
    <s v="Parceria rural (Turvinho)"/>
    <m/>
    <m/>
    <m/>
    <m/>
    <m/>
    <m/>
    <m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103"/>
    <s v="0435"/>
    <x v="224"/>
    <s v="103"/>
    <s v="Brasil \ SP \ São Manuel"/>
    <s v="Sul"/>
    <s v="CZ1"/>
    <n v="1"/>
    <s v="Implantação"/>
    <s v="104-Crescimento"/>
    <d v="2020-03-14T00:00:00"/>
    <n v="1.17"/>
    <s v="Parceria rural (Turvinho)"/>
    <m/>
    <m/>
    <m/>
    <m/>
    <m/>
    <m/>
    <m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5106"/>
    <s v="0435"/>
    <x v="224"/>
    <s v="106"/>
    <s v="Brasil \ SP \ São Manuel"/>
    <s v="Sul"/>
    <s v="CZ1"/>
    <n v="1"/>
    <s v="Implantação"/>
    <s v="104-Crescimento"/>
    <d v="2020-08-17T00:00:00"/>
    <n v="0.26"/>
    <s v="Parceria rural (Turvinho)"/>
    <m/>
    <m/>
    <m/>
    <m/>
    <m/>
    <m/>
    <m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s v="NILZA"/>
    <m/>
    <x v="0"/>
    <m/>
    <x v="3"/>
    <m/>
    <m/>
  </r>
  <r>
    <s v="0436002"/>
    <s v="0436"/>
    <x v="225"/>
    <s v="002"/>
    <s v="Brasil \ SP \ Gália"/>
    <s v="Noroeste"/>
    <s v="CZ2"/>
    <n v="2"/>
    <s v="Reforma"/>
    <s v="104-Crescimento"/>
    <d v="2020-08-24T00:00:00"/>
    <n v="11.31"/>
    <s v="Parceria rural"/>
    <m/>
    <m/>
    <m/>
    <m/>
    <m/>
    <m/>
    <m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003"/>
    <s v="0436"/>
    <x v="225"/>
    <s v="003"/>
    <s v="Brasil \ SP \ Gália"/>
    <s v="Noroeste"/>
    <s v="CZ2"/>
    <n v="2"/>
    <s v="Reforma"/>
    <s v="104-Crescimento"/>
    <d v="2020-09-02T00:00:00"/>
    <n v="6.85"/>
    <s v="Parceria rural"/>
    <m/>
    <m/>
    <m/>
    <m/>
    <m/>
    <m/>
    <m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004"/>
    <s v="0436"/>
    <x v="225"/>
    <s v="004"/>
    <s v="Brasil \ SP \ Gália"/>
    <s v="Noroeste"/>
    <s v="CZ2"/>
    <n v="2"/>
    <s v="Reforma"/>
    <s v="104-Crescimento"/>
    <d v="2020-09-02T00:00:00"/>
    <n v="12.67"/>
    <s v="Parceria rural"/>
    <m/>
    <m/>
    <m/>
    <m/>
    <m/>
    <m/>
    <m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005"/>
    <s v="0436"/>
    <x v="225"/>
    <s v="005"/>
    <s v="Brasil \ SP \ Gália"/>
    <s v="Noroeste"/>
    <s v="CZ2"/>
    <n v="2"/>
    <s v="Reforma"/>
    <s v="104-Crescimento"/>
    <d v="2020-09-02T00:00:00"/>
    <n v="9.41"/>
    <s v="Parceria rural"/>
    <s v="coppice"/>
    <m/>
    <m/>
    <m/>
    <m/>
    <m/>
    <m/>
    <m/>
    <m/>
    <d v="2025-06-01T00:00:00"/>
    <d v="2025-05-01T00:00:00"/>
    <d v="2025-06-01T00:00:00"/>
    <m/>
    <m/>
    <s v="Noroeste"/>
    <s v="coppice"/>
    <s v="CARPELO"/>
    <s v="JFI DUARTINA"/>
    <s v="GERAÇÃO"/>
    <s v="GERS"/>
    <n v="22.133006000000002"/>
    <n v="32.332693999999996"/>
    <n v="39.257852999999997"/>
    <n v="40.257989999999999"/>
    <s v="pac"/>
    <x v="2"/>
    <m/>
    <m/>
    <x v="4"/>
    <m/>
    <x v="1"/>
    <m/>
    <m/>
  </r>
  <r>
    <s v="0436006"/>
    <s v="0436"/>
    <x v="225"/>
    <s v="006"/>
    <s v="Brasil \ SP \ Gália"/>
    <s v="Noroeste"/>
    <s v="CZ2"/>
    <n v="2"/>
    <s v="Reforma"/>
    <s v="104-Crescimento"/>
    <d v="2020-08-22T00:00:00"/>
    <n v="1.77"/>
    <s v="Parceria rural"/>
    <m/>
    <m/>
    <m/>
    <m/>
    <m/>
    <m/>
    <m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007"/>
    <s v="0436"/>
    <x v="225"/>
    <s v="007"/>
    <s v="Brasil \ SP \ Gália"/>
    <s v="Noroeste"/>
    <s v="CZ2"/>
    <n v="2"/>
    <s v="Reforma"/>
    <s v="104-Crescimento"/>
    <d v="2020-08-24T00:00:00"/>
    <n v="13.31"/>
    <s v="Parceria rural"/>
    <s v="coppice"/>
    <m/>
    <m/>
    <m/>
    <m/>
    <m/>
    <m/>
    <m/>
    <m/>
    <d v="2025-06-01T00:00:00"/>
    <d v="2025-05-01T00:00:00"/>
    <d v="2025-06-01T00:00:00"/>
    <m/>
    <m/>
    <s v="Noroeste"/>
    <s v="coppice"/>
    <s v="CARPELO"/>
    <s v="JFI DUARTINA"/>
    <s v="GERAÇÃO"/>
    <s v="GERS"/>
    <n v="22.133006000000002"/>
    <n v="32.332693999999996"/>
    <n v="39.257852999999997"/>
    <n v="40.257989999999999"/>
    <s v="pac"/>
    <x v="2"/>
    <m/>
    <m/>
    <x v="4"/>
    <m/>
    <x v="1"/>
    <m/>
    <m/>
  </r>
  <r>
    <s v="0436008"/>
    <s v="0436"/>
    <x v="225"/>
    <s v="008"/>
    <s v="Brasil \ SP \ Gália"/>
    <s v="Noroeste"/>
    <s v="CZ2"/>
    <n v="2"/>
    <s v="Reforma"/>
    <s v="104-Crescimento"/>
    <d v="2020-08-22T00:00:00"/>
    <n v="17.760000000000002"/>
    <s v="Parceria rural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009"/>
    <s v="0436"/>
    <x v="225"/>
    <s v="009"/>
    <s v="Brasil \ SP \ Gália"/>
    <s v="Noroeste"/>
    <s v="CZ2"/>
    <n v="2"/>
    <s v="Reforma"/>
    <s v="104-Crescimento"/>
    <d v="2020-08-29T00:00:00"/>
    <n v="28.13"/>
    <s v="Parceria rural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6303"/>
    <s v="0436"/>
    <x v="225"/>
    <s v="303"/>
    <s v="Brasil \ SP \ Gália"/>
    <s v="Noroeste"/>
    <s v="CZ2"/>
    <n v="1"/>
    <s v="Implantação"/>
    <s v="104-Crescimento"/>
    <d v="2021-06-03T00:00:00"/>
    <n v="1.44"/>
    <s v="Parceria rural"/>
    <m/>
    <m/>
    <m/>
    <m/>
    <m/>
    <m/>
    <m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s v="GERAÇÃO"/>
    <m/>
    <x v="0"/>
    <m/>
    <x v="4"/>
    <m/>
    <m/>
  </r>
  <r>
    <s v="0437001"/>
    <s v="0437"/>
    <x v="226"/>
    <s v="001"/>
    <s v="Brasil \ SP \ Marília"/>
    <s v="Noroeste"/>
    <s v="CZ2"/>
    <n v="1"/>
    <s v="Implantação"/>
    <s v="104-Crescimento"/>
    <d v="2020-04-20T00:00:00"/>
    <n v="10.97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2"/>
    <s v="0437"/>
    <x v="226"/>
    <s v="002"/>
    <s v="Brasil \ SP \ Marília"/>
    <s v="Noroeste"/>
    <s v="CZ2"/>
    <n v="1"/>
    <s v="Implantação"/>
    <s v="104-Crescimento"/>
    <d v="2020-04-20T00:00:00"/>
    <n v="11.38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3"/>
    <s v="0437"/>
    <x v="226"/>
    <s v="003"/>
    <s v="Brasil \ SP \ Marília"/>
    <s v="Noroeste"/>
    <s v="CZ2"/>
    <n v="1"/>
    <s v="Implantação"/>
    <s v="104-Crescimento"/>
    <d v="2020-04-20T00:00:00"/>
    <n v="61.2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4"/>
    <s v="0437"/>
    <x v="226"/>
    <s v="004"/>
    <s v="Brasil \ SP \ Marília"/>
    <s v="Noroeste"/>
    <s v="CZ2"/>
    <n v="1"/>
    <s v="Implantação"/>
    <s v="104-Crescimento"/>
    <d v="2020-04-20T00:00:00"/>
    <n v="30.55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5"/>
    <s v="0437"/>
    <x v="226"/>
    <s v="005"/>
    <s v="Brasil \ SP \ Marília"/>
    <s v="Noroeste"/>
    <s v="CZ2"/>
    <n v="1"/>
    <s v="Implantação"/>
    <s v="104-Crescimento"/>
    <d v="2020-04-20T00:00:00"/>
    <n v="4.59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6"/>
    <s v="0437"/>
    <x v="226"/>
    <s v="006"/>
    <s v="Brasil \ SP \ Marília"/>
    <s v="Noroeste"/>
    <s v="CZ2"/>
    <n v="1"/>
    <s v="Implantação"/>
    <s v="104-Crescimento"/>
    <d v="2021-05-14T00:00:00"/>
    <n v="0.11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7"/>
    <s v="0437"/>
    <x v="226"/>
    <s v="007"/>
    <s v="Brasil \ SP \ Marília"/>
    <s v="Noroeste"/>
    <s v="CZ2"/>
    <n v="1"/>
    <s v="Implantação"/>
    <s v="104-Crescimento"/>
    <d v="2020-12-15T00:00:00"/>
    <n v="0.47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09"/>
    <s v="0437"/>
    <x v="226"/>
    <s v="009"/>
    <s v="Brasil \ SP \ Marília"/>
    <s v="Noroeste"/>
    <s v="CZ2"/>
    <n v="1"/>
    <s v="Implantação"/>
    <s v="104-Crescimento"/>
    <d v="2020-12-01T00:00:00"/>
    <n v="1.78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10"/>
    <s v="0437"/>
    <x v="226"/>
    <s v="010"/>
    <s v="Brasil \ SP \ Marília"/>
    <s v="Noroeste"/>
    <s v="CZ2"/>
    <n v="1"/>
    <s v="Implantação"/>
    <s v="104-Crescimento"/>
    <d v="2021-05-14T00:00:00"/>
    <n v="7.0000000000000007E-2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11"/>
    <s v="0437"/>
    <x v="226"/>
    <s v="011"/>
    <s v="Brasil \ SP \ Marília"/>
    <s v="Noroeste"/>
    <s v="CZ2"/>
    <n v="1"/>
    <s v="Implantação"/>
    <s v="104-Crescimento"/>
    <d v="2021-05-14T00:00:00"/>
    <n v="0.22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12"/>
    <s v="0437"/>
    <x v="226"/>
    <s v="012"/>
    <s v="Brasil \ SP \ Marília"/>
    <s v="Noroeste"/>
    <s v="CZ2"/>
    <n v="1"/>
    <s v="Implantação"/>
    <s v="104-Crescimento"/>
    <d v="2021-05-14T00:00:00"/>
    <n v="0.04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7013"/>
    <s v="0437"/>
    <x v="226"/>
    <s v="013"/>
    <s v="Brasil \ SP \ Marília"/>
    <s v="Noroeste"/>
    <s v="CZ2"/>
    <n v="1"/>
    <s v="Implantação"/>
    <s v="104-Crescimento"/>
    <d v="2020-04-20T00:00:00"/>
    <n v="0.26"/>
    <s v="Parceria rural"/>
    <m/>
    <m/>
    <m/>
    <m/>
    <m/>
    <m/>
    <m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s v="BRACELL 02"/>
    <d v="2025-10-01T00:00:00"/>
    <x v="13"/>
    <m/>
    <x v="12"/>
    <m/>
    <m/>
  </r>
  <r>
    <s v="0438001"/>
    <s v="0438"/>
    <x v="227"/>
    <s v="001"/>
    <s v="Brasil \ SP \ Anhembi"/>
    <s v="Sul"/>
    <s v="CZ2"/>
    <n v="2"/>
    <s v="Reforma"/>
    <s v="102-Aguardando Plantio"/>
    <m/>
    <n v="25.8"/>
    <s v="Parceria rural"/>
    <m/>
    <m/>
    <m/>
    <m/>
    <s v="Não Obrigatório"/>
    <s v="Não Obrigatório"/>
    <s v="Obrigatório"/>
    <m/>
    <m/>
    <d v="2025-02-01T00:00:00"/>
    <d v="2025-02-01T00:00:00"/>
    <d v="2024-11-01T00:00:00"/>
    <d v="2025-02-01T00:00:00"/>
    <d v="2024-11-24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4-01T00:00:00"/>
    <x v="2"/>
    <m/>
    <x v="5"/>
    <m/>
    <m/>
  </r>
  <r>
    <s v="0438002"/>
    <s v="0438"/>
    <x v="227"/>
    <s v="002"/>
    <s v="Brasil \ SP \ Anhembi"/>
    <s v="Sul"/>
    <s v="CZ2"/>
    <n v="2"/>
    <s v="Reforma"/>
    <s v="102-Aguardando Plantio"/>
    <m/>
    <n v="18.649999999999999"/>
    <s v="Parceria rural"/>
    <m/>
    <m/>
    <m/>
    <m/>
    <s v="Não Obrigatório"/>
    <s v="Não Obrigatório"/>
    <s v="Obrigatório"/>
    <m/>
    <m/>
    <d v="2025-02-01T00:00:00"/>
    <d v="2025-02-01T00:00:00"/>
    <d v="2024-11-01T00:00:00"/>
    <d v="2025-02-01T00:00:00"/>
    <d v="2024-11-27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4-01T00:00:00"/>
    <x v="2"/>
    <m/>
    <x v="5"/>
    <m/>
    <m/>
  </r>
  <r>
    <s v="0438003"/>
    <s v="0438"/>
    <x v="227"/>
    <s v="003"/>
    <s v="Brasil \ SP \ Anhembi"/>
    <s v="Sul"/>
    <s v="CZ2"/>
    <n v="2"/>
    <s v="Reforma"/>
    <s v="102-Aguardando Plantio"/>
    <m/>
    <n v="42.4"/>
    <s v="Parceria rural"/>
    <m/>
    <m/>
    <m/>
    <m/>
    <s v="Não Obrigatório"/>
    <s v="Não Obrigatório"/>
    <s v="Obrigatório"/>
    <m/>
    <m/>
    <d v="2025-02-01T00:00:00"/>
    <d v="2025-02-01T00:00:00"/>
    <d v="2024-11-01T00:00:00"/>
    <d v="2025-02-01T00:00:00"/>
    <d v="2024-11-28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04"/>
    <s v="0438"/>
    <x v="227"/>
    <s v="004"/>
    <s v="Brasil \ SP \ Anhembi"/>
    <s v="Sul"/>
    <s v="CZ2"/>
    <n v="2"/>
    <s v="Reforma"/>
    <s v="102-Aguardando Plantio"/>
    <m/>
    <n v="27.37"/>
    <s v="Parceria rural"/>
    <m/>
    <m/>
    <m/>
    <m/>
    <s v="Não Obrigatório"/>
    <s v="Não Obrigatório"/>
    <s v="Obrigatório"/>
    <m/>
    <m/>
    <d v="2025-02-01T00:00:00"/>
    <d v="2025-02-01T00:00:00"/>
    <d v="2024-11-01T00:00:00"/>
    <d v="2025-02-01T00:00:00"/>
    <d v="2024-12-03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05"/>
    <s v="0438"/>
    <x v="227"/>
    <s v="005"/>
    <s v="Brasil \ SP \ Anhembi"/>
    <s v="Sul"/>
    <s v="CZ2"/>
    <n v="2"/>
    <s v="Reforma"/>
    <s v="102-Aguardando Plantio"/>
    <m/>
    <n v="29.11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08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06"/>
    <s v="0438"/>
    <x v="227"/>
    <s v="006"/>
    <s v="Brasil \ SP \ Anhembi"/>
    <s v="Sul"/>
    <s v="CZ2"/>
    <n v="2"/>
    <s v="Reforma"/>
    <s v="102-Aguardando Plantio"/>
    <m/>
    <n v="21.82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09T00:00:00"/>
    <s v="Sul"/>
    <s v="Sul"/>
    <s v="NILZA"/>
    <s v="SOLLUM"/>
    <s v="MIGRAR"/>
    <s v="JFI ITATINGA"/>
    <n v="57.317833999999998"/>
    <n v="77.102785999999995"/>
    <n v="78.759463999999994"/>
    <n v="93.084479000000002"/>
    <s v="cto baldeio"/>
    <x v="3"/>
    <s v="JFI ITATINGA"/>
    <d v="2025-05-01T00:00:00"/>
    <x v="5"/>
    <m/>
    <x v="5"/>
    <m/>
    <m/>
  </r>
  <r>
    <s v="0438007"/>
    <s v="0438"/>
    <x v="227"/>
    <s v="007"/>
    <s v="Brasil \ SP \ Anhembi"/>
    <s v="Sul"/>
    <s v="CZ2"/>
    <n v="2"/>
    <s v="Reforma"/>
    <s v="102-Aguardando Plantio"/>
    <m/>
    <n v="77.67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02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09"/>
    <s v="0438"/>
    <x v="227"/>
    <s v="009"/>
    <s v="Brasil \ SP \ Anhembi"/>
    <s v="Sul"/>
    <s v="CZ2"/>
    <n v="2"/>
    <s v="Reforma"/>
    <s v="102-Aguardando Plantio"/>
    <m/>
    <n v="24.58"/>
    <s v="Parceria rural"/>
    <m/>
    <m/>
    <m/>
    <m/>
    <s v="Não Obrigatório"/>
    <s v="Não Obrigatório"/>
    <s v="Obrigatório"/>
    <m/>
    <m/>
    <d v="2025-03-01T00:00:00"/>
    <d v="2025-02-01T00:00:00"/>
    <d v="2024-12-01T00:00:00"/>
    <d v="2025-02-01T00:00:00"/>
    <d v="2024-12-05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10"/>
    <s v="0438"/>
    <x v="227"/>
    <s v="010"/>
    <s v="Brasil \ SP \ Anhembi"/>
    <s v="Sul"/>
    <s v="CZ2"/>
    <n v="2"/>
    <s v="Reforma"/>
    <s v="102-Aguardando Plantio"/>
    <m/>
    <n v="13.16"/>
    <s v="Parceria rural"/>
    <m/>
    <m/>
    <m/>
    <m/>
    <s v="Não Obrigatório"/>
    <s v="Não Obrigatório"/>
    <s v="Obrigatório"/>
    <m/>
    <m/>
    <d v="2025-03-01T00:00:00"/>
    <d v="2025-02-01T00:00:00"/>
    <d v="2024-12-01T00:00:00"/>
    <d v="2025-02-01T00:00:00"/>
    <d v="2024-12-05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5-01T00:00:00"/>
    <x v="5"/>
    <m/>
    <x v="5"/>
    <m/>
    <m/>
  </r>
  <r>
    <s v="0438011"/>
    <s v="0438"/>
    <x v="227"/>
    <s v="011"/>
    <s v="Brasil \ SP \ Anhembi"/>
    <s v="Sul"/>
    <s v="CZ2"/>
    <n v="2"/>
    <s v="Reforma"/>
    <s v="102-Aguardando Plantio"/>
    <m/>
    <n v="27.28"/>
    <s v="Parceria rural"/>
    <m/>
    <m/>
    <m/>
    <m/>
    <s v="Não Obrigatório"/>
    <s v="Não Obrigatório"/>
    <s v="Obrigatório"/>
    <m/>
    <m/>
    <d v="2025-03-01T00:00:00"/>
    <d v="2025-02-01T00:00:00"/>
    <d v="2024-12-01T00:00:00"/>
    <d v="2025-02-01T00:00:00"/>
    <d v="2024-12-13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s v="JFI ITATINGA"/>
    <d v="2025-06-01T00:00:00"/>
    <x v="7"/>
    <m/>
    <x v="5"/>
    <m/>
    <m/>
  </r>
  <r>
    <s v="0438012"/>
    <s v="0438"/>
    <x v="227"/>
    <s v="012"/>
    <s v="Brasil \ SP \ Anhembi"/>
    <s v="Sul"/>
    <s v="CZ2"/>
    <n v="2"/>
    <s v="Reforma"/>
    <s v="102-Aguardando Plantio"/>
    <m/>
    <n v="41.67"/>
    <s v="Parceria rural"/>
    <m/>
    <m/>
    <m/>
    <m/>
    <s v="Não Obrigatório"/>
    <s v="Não Obrigatório"/>
    <s v="Obrigatório"/>
    <m/>
    <m/>
    <d v="2025-03-01T00:00:00"/>
    <d v="2025-02-01T00:00:00"/>
    <d v="2024-12-01T00:00:00"/>
    <d v="2025-02-01T00:00:00"/>
    <d v="2024-12-12T00:00:00"/>
    <s v="Sul"/>
    <s v="Sul"/>
    <s v="NILZA"/>
    <s v="SOLLUM"/>
    <s v="MIGRAR"/>
    <s v="JFI ITATINGA"/>
    <n v="57.317833999999998"/>
    <n v="77.102785999999995"/>
    <n v="78.759463999999994"/>
    <n v="93.084479000000002"/>
    <s v="cto baldeio"/>
    <x v="3"/>
    <s v="JFI ITATINGA"/>
    <d v="2025-05-01T00:00:00"/>
    <x v="5"/>
    <m/>
    <x v="5"/>
    <m/>
    <m/>
  </r>
  <r>
    <s v="0439001"/>
    <s v="0439"/>
    <x v="228"/>
    <s v="001"/>
    <s v="Brasil \ SP \ Guaimbê"/>
    <s v="Noroeste"/>
    <s v="CZ3"/>
    <n v="1"/>
    <s v="Implantação"/>
    <s v="104-Crescimento"/>
    <d v="2019-12-03T00:00:00"/>
    <n v="18.760000000000002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s v="BRACELL 02"/>
    <d v="2025-09-01T00:00:00"/>
    <x v="14"/>
    <m/>
    <x v="12"/>
    <m/>
    <m/>
  </r>
  <r>
    <s v="0439002"/>
    <s v="0439"/>
    <x v="228"/>
    <s v="002"/>
    <s v="Brasil \ SP \ Guaimbê"/>
    <s v="Noroeste"/>
    <s v="CZ3"/>
    <n v="1"/>
    <s v="Implantação"/>
    <s v="104-Crescimento"/>
    <d v="2019-12-03T00:00:00"/>
    <n v="15.36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s v="BRACELL 02"/>
    <d v="2025-09-01T00:00:00"/>
    <x v="14"/>
    <m/>
    <x v="12"/>
    <m/>
    <m/>
  </r>
  <r>
    <s v="0439003"/>
    <s v="0439"/>
    <x v="228"/>
    <s v="003"/>
    <s v="Brasil \ SP \ Guaimbê"/>
    <s v="Noroeste"/>
    <s v="CZ3"/>
    <n v="1"/>
    <s v="Implantação"/>
    <s v="104-Crescimento"/>
    <d v="2019-12-03T00:00:00"/>
    <n v="22.63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s v="BRACELL 02"/>
    <d v="2025-09-01T00:00:00"/>
    <x v="14"/>
    <m/>
    <x v="12"/>
    <m/>
    <m/>
  </r>
  <r>
    <s v="0439004"/>
    <s v="0439"/>
    <x v="228"/>
    <s v="004"/>
    <s v="Brasil \ SP \ Guaimbê"/>
    <s v="Noroeste"/>
    <s v="CZ3"/>
    <n v="1"/>
    <s v="Implantação"/>
    <s v="104-Crescimento"/>
    <d v="2019-12-04T00:00:00"/>
    <n v="7.81"/>
    <s v="Parceria rural"/>
    <m/>
    <m/>
    <m/>
    <m/>
    <m/>
    <m/>
    <m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s v="BRACELL 02"/>
    <d v="2025-09-01T00:00:00"/>
    <x v="14"/>
    <m/>
    <x v="12"/>
    <m/>
    <m/>
  </r>
  <r>
    <s v="0443001"/>
    <s v="0443"/>
    <x v="229"/>
    <s v="001"/>
    <s v="Brasil \ SP \ Marília"/>
    <s v="Noroeste"/>
    <s v="CZ2"/>
    <n v="1"/>
    <s v="Implantação"/>
    <s v="104-Crescimento"/>
    <d v="2019-12-04T00:00:00"/>
    <n v="38.43"/>
    <s v="Parceria rural"/>
    <m/>
    <m/>
    <m/>
    <m/>
    <m/>
    <m/>
    <m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2"/>
    <s v="0443"/>
    <x v="229"/>
    <s v="002"/>
    <s v="Brasil \ SP \ Marília"/>
    <s v="Noroeste"/>
    <s v="CZ2"/>
    <n v="1"/>
    <s v="Implantação"/>
    <s v="104-Crescimento"/>
    <d v="2019-11-29T00:00:00"/>
    <n v="30.27"/>
    <s v="Parceria rural"/>
    <m/>
    <m/>
    <m/>
    <m/>
    <m/>
    <m/>
    <m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3"/>
    <s v="0443"/>
    <x v="229"/>
    <s v="003"/>
    <s v="Brasil \ SP \ Marília"/>
    <s v="Noroeste"/>
    <s v="CZ2"/>
    <n v="1"/>
    <s v="Implantação"/>
    <s v="104-Crescimento"/>
    <d v="2019-11-27T00:00:00"/>
    <n v="35.9"/>
    <s v="Parceria rural"/>
    <m/>
    <m/>
    <m/>
    <m/>
    <m/>
    <m/>
    <m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4"/>
    <s v="0443"/>
    <x v="229"/>
    <s v="004"/>
    <s v="Brasil \ SP \ Marília"/>
    <s v="Noroeste"/>
    <s v="CZ2"/>
    <n v="1"/>
    <s v="Implantação"/>
    <s v="104-Crescimento"/>
    <d v="2019-11-29T00:00:00"/>
    <n v="33.71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5"/>
    <s v="0443"/>
    <x v="229"/>
    <s v="005"/>
    <s v="Brasil \ SP \ Marília"/>
    <s v="Noroeste"/>
    <s v="CZ2"/>
    <n v="1"/>
    <s v="Implantação"/>
    <s v="104-Crescimento"/>
    <d v="2019-12-07T00:00:00"/>
    <n v="26.85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6"/>
    <s v="0443"/>
    <x v="229"/>
    <s v="006"/>
    <s v="Brasil \ SP \ Marília"/>
    <s v="Noroeste"/>
    <s v="CZ2"/>
    <n v="1"/>
    <s v="Implantação"/>
    <s v="104-Crescimento"/>
    <d v="2019-12-17T00:00:00"/>
    <n v="13.41"/>
    <s v="Parceria rural"/>
    <m/>
    <m/>
    <m/>
    <m/>
    <m/>
    <m/>
    <m/>
    <m/>
    <m/>
    <d v="2025-04-01T00:00:00"/>
    <d v="2025-03-01T00:00:00"/>
    <d v="2025-01-01T00:00:00"/>
    <m/>
    <d v="2025-01-27T00:00:00"/>
    <s v="Noroeste"/>
    <s v="Noroeste"/>
    <s v="CARPELO"/>
    <s v="GERS"/>
    <s v="GN"/>
    <s v="JFI DUARTINA"/>
    <n v="61.476669999999999"/>
    <n v="67.119412999999994"/>
    <n v="78.454892999999998"/>
    <n v="95.635576"/>
    <s v="cto colheita"/>
    <x v="2"/>
    <s v="BRACELL 01"/>
    <d v="2025-05-01T00:00:00"/>
    <x v="5"/>
    <m/>
    <x v="2"/>
    <m/>
    <m/>
  </r>
  <r>
    <s v="0443007"/>
    <s v="0443"/>
    <x v="229"/>
    <s v="007"/>
    <s v="Brasil \ SP \ Marília"/>
    <s v="Noroeste"/>
    <s v="CZ2"/>
    <n v="1"/>
    <s v="Implantação"/>
    <s v="104-Crescimento"/>
    <d v="2019-12-19T00:00:00"/>
    <n v="7.25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8"/>
    <s v="0443"/>
    <x v="229"/>
    <s v="008"/>
    <s v="Brasil \ SP \ Marília"/>
    <s v="Noroeste"/>
    <s v="CZ2"/>
    <n v="1"/>
    <s v="Implantação"/>
    <s v="104-Crescimento"/>
    <d v="2019-12-12T00:00:00"/>
    <n v="21.3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09"/>
    <s v="0443"/>
    <x v="229"/>
    <s v="009"/>
    <s v="Brasil \ SP \ Marília"/>
    <s v="Noroeste"/>
    <s v="CZ2"/>
    <n v="1"/>
    <s v="Implantação"/>
    <s v="104-Crescimento"/>
    <d v="2019-12-12T00:00:00"/>
    <n v="39.42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0"/>
    <s v="0443"/>
    <x v="229"/>
    <s v="010"/>
    <s v="Brasil \ SP \ Marília"/>
    <s v="Noroeste"/>
    <s v="CZ2"/>
    <n v="1"/>
    <s v="Implantação"/>
    <s v="104-Crescimento"/>
    <d v="2019-12-13T00:00:00"/>
    <n v="40.630000000000003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1"/>
    <s v="0443"/>
    <x v="229"/>
    <s v="011"/>
    <s v="Brasil \ SP \ Marília"/>
    <s v="Noroeste"/>
    <s v="CZ2"/>
    <n v="1"/>
    <s v="Implantação"/>
    <s v="104-Crescimento"/>
    <d v="2019-12-04T00:00:00"/>
    <n v="26.26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2"/>
    <s v="0443"/>
    <x v="229"/>
    <s v="012"/>
    <s v="Brasil \ SP \ Marília"/>
    <s v="Noroeste"/>
    <s v="CZ2"/>
    <n v="1"/>
    <s v="Implantação"/>
    <s v="104-Crescimento"/>
    <d v="2019-12-16T00:00:00"/>
    <n v="35.5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3"/>
    <s v="0443"/>
    <x v="229"/>
    <s v="013"/>
    <s v="Brasil \ SP \ Marília"/>
    <s v="Noroeste"/>
    <s v="CZ2"/>
    <n v="1"/>
    <s v="Implantação"/>
    <s v="104-Crescimento"/>
    <d v="2019-12-16T00:00:00"/>
    <n v="33.96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4"/>
    <s v="0443"/>
    <x v="229"/>
    <s v="014"/>
    <s v="Brasil \ SP \ Marília"/>
    <s v="Noroeste"/>
    <s v="CZ2"/>
    <n v="1"/>
    <s v="Implantação"/>
    <s v="104-Crescimento"/>
    <d v="2019-12-16T00:00:00"/>
    <n v="31.57"/>
    <s v="Parceria rural"/>
    <m/>
    <m/>
    <m/>
    <m/>
    <m/>
    <m/>
    <m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5"/>
    <s v="0443"/>
    <x v="229"/>
    <s v="015"/>
    <s v="Brasil \ SP \ Marília"/>
    <s v="Noroeste"/>
    <s v="CZ2"/>
    <n v="1"/>
    <s v="Implantação"/>
    <s v="104-Crescimento"/>
    <d v="2019-12-13T00:00:00"/>
    <n v="29.36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6"/>
    <s v="0443"/>
    <x v="229"/>
    <s v="016"/>
    <s v="Brasil \ SP \ Marília"/>
    <s v="Noroeste"/>
    <s v="CZ2"/>
    <n v="1"/>
    <s v="Implantação"/>
    <s v="104-Crescimento"/>
    <d v="2019-12-06T00:00:00"/>
    <n v="26.87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7"/>
    <s v="0443"/>
    <x v="229"/>
    <s v="017"/>
    <s v="Brasil \ SP \ Marília"/>
    <s v="Noroeste"/>
    <s v="CZ2"/>
    <n v="1"/>
    <s v="Implantação"/>
    <s v="104-Crescimento"/>
    <d v="2019-12-10T00:00:00"/>
    <n v="27.78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8"/>
    <s v="0443"/>
    <x v="229"/>
    <s v="018"/>
    <s v="Brasil \ SP \ Marília"/>
    <s v="Noroeste"/>
    <s v="CZ2"/>
    <n v="1"/>
    <s v="Implantação"/>
    <s v="104-Crescimento"/>
    <d v="2019-12-11T00:00:00"/>
    <n v="47.71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19"/>
    <s v="0443"/>
    <x v="229"/>
    <s v="019"/>
    <s v="Brasil \ SP \ Marília"/>
    <s v="Noroeste"/>
    <s v="CZ2"/>
    <n v="1"/>
    <s v="Implantação"/>
    <s v="104-Crescimento"/>
    <d v="2019-12-11T00:00:00"/>
    <n v="26.32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0"/>
    <s v="0443"/>
    <x v="229"/>
    <s v="020"/>
    <s v="Brasil \ SP \ Marília"/>
    <s v="Noroeste"/>
    <s v="CZ2"/>
    <n v="1"/>
    <s v="Implantação"/>
    <s v="104-Crescimento"/>
    <d v="2019-12-07T00:00:00"/>
    <n v="22.65"/>
    <s v="Parceria rural"/>
    <m/>
    <m/>
    <m/>
    <m/>
    <m/>
    <m/>
    <m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1"/>
    <s v="0443"/>
    <x v="229"/>
    <s v="021"/>
    <s v="Brasil \ SP \ Marília"/>
    <s v="Noroeste"/>
    <s v="CZ2"/>
    <n v="1"/>
    <s v="Implantação"/>
    <s v="104-Crescimento"/>
    <d v="2019-12-17T00:00:00"/>
    <n v="6.51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2"/>
    <s v="0443"/>
    <x v="229"/>
    <s v="022"/>
    <s v="Brasil \ SP \ Marília"/>
    <s v="Noroeste"/>
    <s v="CZ2"/>
    <n v="1"/>
    <s v="Implantação"/>
    <s v="104-Crescimento"/>
    <d v="2019-11-30T00:00:00"/>
    <n v="12.3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3"/>
    <s v="0443"/>
    <x v="229"/>
    <s v="023"/>
    <s v="Brasil \ SP \ Marília"/>
    <s v="Noroeste"/>
    <s v="CZ2"/>
    <n v="1"/>
    <s v="Implantação"/>
    <s v="104-Crescimento"/>
    <d v="2019-12-06T00:00:00"/>
    <n v="9.3800000000000008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4"/>
    <s v="0443"/>
    <x v="229"/>
    <s v="024"/>
    <s v="Brasil \ SP \ Marília"/>
    <s v="Noroeste"/>
    <s v="CZ2"/>
    <n v="1"/>
    <s v="Implantação"/>
    <s v="104-Crescimento"/>
    <d v="2019-12-02T00:00:00"/>
    <n v="21.2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5"/>
    <s v="0443"/>
    <x v="229"/>
    <s v="025"/>
    <s v="Brasil \ SP \ Marília"/>
    <s v="Noroeste"/>
    <s v="CZ2"/>
    <n v="1"/>
    <s v="Implantação"/>
    <s v="104-Crescimento"/>
    <d v="2019-12-19T00:00:00"/>
    <n v="21.9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6"/>
    <s v="0443"/>
    <x v="229"/>
    <s v="026"/>
    <s v="Brasil \ SP \ Marília"/>
    <s v="Noroeste"/>
    <s v="CZ2"/>
    <n v="1"/>
    <s v="Implantação"/>
    <s v="104-Crescimento"/>
    <d v="2019-12-14T00:00:00"/>
    <n v="8.07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7"/>
    <s v="0443"/>
    <x v="229"/>
    <s v="027"/>
    <s v="Brasil \ SP \ Marília"/>
    <s v="Noroeste"/>
    <s v="CZ2"/>
    <n v="1"/>
    <s v="Implantação"/>
    <s v="104-Crescimento"/>
    <d v="2019-12-20T00:00:00"/>
    <n v="35.7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28"/>
    <s v="0443"/>
    <x v="229"/>
    <s v="028"/>
    <s v="Brasil \ SP \ Marília"/>
    <s v="Noroeste"/>
    <s v="CZ2"/>
    <n v="1"/>
    <s v="Implantação"/>
    <s v="104-Crescimento"/>
    <d v="2019-12-17T00:00:00"/>
    <n v="22.81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2"/>
    <s v="0443"/>
    <x v="229"/>
    <s v="032"/>
    <s v="Brasil \ SP \ Marília"/>
    <s v="Noroeste"/>
    <s v="CZ2"/>
    <n v="1"/>
    <s v="Implantação"/>
    <s v="104-Crescimento"/>
    <d v="2021-07-21T00:00:00"/>
    <n v="2.1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3"/>
    <s v="0443"/>
    <x v="229"/>
    <s v="033"/>
    <s v="Brasil \ SP \ Marília"/>
    <s v="Noroeste"/>
    <s v="CZ2"/>
    <n v="1"/>
    <s v="Implantação"/>
    <s v="104-Crescimento"/>
    <d v="2020-12-17T00:00:00"/>
    <n v="4.730000000000000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4"/>
    <s v="0443"/>
    <x v="229"/>
    <s v="034"/>
    <s v="Brasil \ SP \ Marília"/>
    <s v="Noroeste"/>
    <s v="CZ2"/>
    <n v="1"/>
    <s v="Implantação"/>
    <s v="104-Crescimento"/>
    <d v="2020-12-18T00:00:00"/>
    <n v="5.79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5"/>
    <s v="0443"/>
    <x v="229"/>
    <s v="035"/>
    <s v="Brasil \ SP \ Marília"/>
    <s v="Noroeste"/>
    <s v="CZ2"/>
    <n v="1"/>
    <s v="Implantação"/>
    <s v="104-Crescimento"/>
    <d v="2020-12-18T00:00:00"/>
    <n v="3.0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6"/>
    <s v="0443"/>
    <x v="229"/>
    <s v="036"/>
    <s v="Brasil \ SP \ Marília"/>
    <s v="Noroeste"/>
    <s v="CZ2"/>
    <n v="1"/>
    <s v="Implantação"/>
    <s v="104-Crescimento"/>
    <d v="2020-12-21T00:00:00"/>
    <n v="1.0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7"/>
    <s v="0443"/>
    <x v="229"/>
    <s v="037"/>
    <s v="Brasil \ SP \ Marília"/>
    <s v="Noroeste"/>
    <s v="CZ2"/>
    <n v="1"/>
    <s v="Implantação"/>
    <s v="104-Crescimento"/>
    <d v="2020-12-21T00:00:00"/>
    <n v="0.8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8"/>
    <s v="0443"/>
    <x v="229"/>
    <s v="038"/>
    <s v="Brasil \ SP \ Marília"/>
    <s v="Noroeste"/>
    <s v="CZ2"/>
    <n v="1"/>
    <s v="Implantação"/>
    <s v="104-Crescimento"/>
    <d v="2021-07-20T00:00:00"/>
    <n v="1.8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39"/>
    <s v="0443"/>
    <x v="229"/>
    <s v="039"/>
    <s v="Brasil \ SP \ Marília"/>
    <s v="Noroeste"/>
    <s v="CZ2"/>
    <n v="1"/>
    <s v="Implantação"/>
    <s v="104-Crescimento"/>
    <d v="2020-12-21T00:00:00"/>
    <n v="0.51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0"/>
    <s v="0443"/>
    <x v="229"/>
    <s v="040"/>
    <s v="Brasil \ SP \ Marília"/>
    <s v="Noroeste"/>
    <s v="CZ2"/>
    <n v="1"/>
    <s v="Implantação"/>
    <s v="104-Crescimento"/>
    <d v="2020-12-21T00:00:00"/>
    <n v="3.3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1"/>
    <s v="0443"/>
    <x v="229"/>
    <s v="041"/>
    <s v="Brasil \ SP \ Marília"/>
    <s v="Noroeste"/>
    <s v="CZ2"/>
    <n v="1"/>
    <s v="Implantação"/>
    <s v="104-Crescimento"/>
    <d v="2021-07-15T00:00:00"/>
    <n v="2.86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2"/>
    <s v="0443"/>
    <x v="229"/>
    <s v="042"/>
    <s v="Brasil \ SP \ Marília"/>
    <s v="Noroeste"/>
    <s v="CZ2"/>
    <n v="1"/>
    <s v="Implantação"/>
    <s v="104-Crescimento"/>
    <d v="2021-07-15T00:00:00"/>
    <n v="5.25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4"/>
    <s v="0443"/>
    <x v="229"/>
    <s v="044"/>
    <s v="Brasil \ SP \ Marília"/>
    <s v="Noroeste"/>
    <s v="CZ2"/>
    <n v="1"/>
    <s v="Implantação"/>
    <s v="104-Crescimento"/>
    <d v="2021-07-15T00:00:00"/>
    <n v="1.0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5"/>
    <s v="0443"/>
    <x v="229"/>
    <s v="045"/>
    <s v="Brasil \ SP \ Marília"/>
    <s v="Noroeste"/>
    <s v="CZ2"/>
    <n v="1"/>
    <s v="Implantação"/>
    <s v="104-Crescimento"/>
    <d v="2021-07-20T00:00:00"/>
    <n v="4.2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46"/>
    <s v="0443"/>
    <x v="229"/>
    <s v="046"/>
    <s v="Brasil \ SP \ Marília"/>
    <s v="Noroeste"/>
    <s v="CZ2"/>
    <n v="1"/>
    <s v="Implantação"/>
    <s v="104-Crescimento"/>
    <d v="2021-07-21T00:00:00"/>
    <n v="3.24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50"/>
    <s v="0443"/>
    <x v="229"/>
    <s v="050"/>
    <s v="Brasil \ SP \ Marília"/>
    <s v="Noroeste"/>
    <s v="CZ2"/>
    <n v="1"/>
    <s v="Implantação"/>
    <s v="104-Crescimento"/>
    <d v="2021-07-21T00:00:00"/>
    <n v="0.95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s v="BRACELL 01"/>
    <d v="2025-05-01T00:00:00"/>
    <x v="5"/>
    <m/>
    <x v="2"/>
    <m/>
    <m/>
  </r>
  <r>
    <s v="0443051"/>
    <s v="0443"/>
    <x v="229"/>
    <s v="051"/>
    <s v="Brasil \ SP \ Marília"/>
    <s v="Noroeste"/>
    <s v="CZ2"/>
    <n v="1"/>
    <s v="Implantação"/>
    <s v="102-Aguardando Plantio"/>
    <m/>
    <n v="0.38"/>
    <s v="Parceria rural"/>
    <m/>
    <m/>
    <m/>
    <m/>
    <m/>
    <m/>
    <m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s v="BRACELL 01"/>
    <d v="2025-05-01T00:00:00"/>
    <x v="5"/>
    <m/>
    <x v="2"/>
    <m/>
    <m/>
  </r>
  <r>
    <s v="0443301"/>
    <s v="0443"/>
    <x v="229"/>
    <s v="301"/>
    <s v="Brasil \ SP \ Marília"/>
    <s v="Noroeste"/>
    <s v="CZ2"/>
    <n v="1"/>
    <s v="Implantação"/>
    <s v="116-Aguardando Plantio - Manual"/>
    <m/>
    <n v="0.84"/>
    <s v="Parceria rural"/>
    <m/>
    <m/>
    <m/>
    <m/>
    <m/>
    <m/>
    <m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s v="BRACELL 01"/>
    <d v="2025-05-01T00:00:00"/>
    <x v="5"/>
    <m/>
    <x v="2"/>
    <m/>
    <m/>
  </r>
  <r>
    <s v="0443319"/>
    <s v="0443"/>
    <x v="229"/>
    <s v="319"/>
    <s v="Brasil \ SP \ Marília"/>
    <s v="Noroeste"/>
    <s v="CZ2"/>
    <n v="1"/>
    <s v="Implantação"/>
    <s v="116-Aguardando Plantio - Manual"/>
    <m/>
    <n v="0.23"/>
    <s v="Parceria rural"/>
    <m/>
    <m/>
    <m/>
    <m/>
    <m/>
    <m/>
    <m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s v="BRACELL 01"/>
    <d v="2025-05-01T00:00:00"/>
    <x v="5"/>
    <m/>
    <x v="2"/>
    <m/>
    <m/>
  </r>
  <r>
    <s v="0444032"/>
    <s v="0444"/>
    <x v="230"/>
    <s v="032"/>
    <s v="Brasil \ SP \ Marília"/>
    <s v="Noroeste"/>
    <s v="CZ2"/>
    <n v="1"/>
    <s v="Implantação"/>
    <s v="104-Crescimento"/>
    <d v="2020-12-22T00:00:00"/>
    <n v="5.62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s v="BRACELL 01"/>
    <d v="2025-05-01T00:00:00"/>
    <x v="5"/>
    <m/>
    <x v="2"/>
    <m/>
    <m/>
  </r>
  <r>
    <s v="0444033"/>
    <s v="0444"/>
    <x v="230"/>
    <s v="033"/>
    <s v="Brasil \ SP \ Marília"/>
    <s v="Noroeste"/>
    <s v="CZ2"/>
    <n v="1"/>
    <s v="Implantação"/>
    <s v="104-Crescimento"/>
    <d v="2020-12-16T00:00:00"/>
    <n v="19.190000000000001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s v="BRACELL 01"/>
    <d v="2025-05-01T00:00:00"/>
    <x v="5"/>
    <m/>
    <x v="2"/>
    <m/>
    <m/>
  </r>
  <r>
    <s v="0444034"/>
    <s v="0444"/>
    <x v="230"/>
    <s v="034"/>
    <s v="Brasil \ SP \ Marília"/>
    <s v="Noroeste"/>
    <s v="CZ2"/>
    <n v="1"/>
    <s v="Implantação"/>
    <s v="104-Crescimento"/>
    <d v="2020-12-17T00:00:00"/>
    <n v="8.26"/>
    <s v="Parceria rural"/>
    <m/>
    <m/>
    <m/>
    <m/>
    <m/>
    <m/>
    <m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s v="BRACELL 01"/>
    <d v="2025-05-01T00:00:00"/>
    <x v="5"/>
    <m/>
    <x v="2"/>
    <m/>
    <m/>
  </r>
  <r>
    <s v="0445001"/>
    <s v="0445"/>
    <x v="231"/>
    <s v="001"/>
    <s v="Brasil \ SP \ Garça"/>
    <s v="Noroeste"/>
    <s v="CZ2"/>
    <n v="1"/>
    <s v="Implantação"/>
    <s v="104-Crescimento"/>
    <d v="2020-09-24T00:00:00"/>
    <n v="13.0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2"/>
    <s v="0445"/>
    <x v="231"/>
    <s v="002"/>
    <s v="Brasil \ SP \ Garça"/>
    <s v="Noroeste"/>
    <s v="CZ2"/>
    <n v="1"/>
    <s v="Implantação"/>
    <s v="104-Crescimento"/>
    <d v="2020-10-01T00:00:00"/>
    <n v="13.79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3"/>
    <s v="0445"/>
    <x v="231"/>
    <s v="003"/>
    <s v="Brasil \ SP \ Garça"/>
    <s v="Noroeste"/>
    <s v="CZ2"/>
    <n v="1"/>
    <s v="Implantação"/>
    <s v="104-Crescimento"/>
    <d v="2020-10-08T00:00:00"/>
    <n v="17.510000000000002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4"/>
    <s v="0445"/>
    <x v="231"/>
    <s v="004"/>
    <s v="Brasil \ SP \ Garça"/>
    <s v="Noroeste"/>
    <s v="CZ2"/>
    <n v="1"/>
    <s v="Implantação"/>
    <s v="104-Crescimento"/>
    <d v="2020-10-07T00:00:00"/>
    <n v="29.78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5"/>
    <s v="0445"/>
    <x v="231"/>
    <s v="005"/>
    <s v="Brasil \ SP \ Garça"/>
    <s v="Noroeste"/>
    <s v="CZ2"/>
    <n v="1"/>
    <s v="Implantação"/>
    <s v="104-Crescimento"/>
    <d v="2020-10-08T00:00:00"/>
    <n v="16.96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6"/>
    <s v="0445"/>
    <x v="231"/>
    <s v="006"/>
    <s v="Brasil \ SP \ Garça"/>
    <s v="Noroeste"/>
    <s v="CZ2"/>
    <n v="1"/>
    <s v="Implantação"/>
    <s v="104-Crescimento"/>
    <d v="2020-10-08T00:00:00"/>
    <n v="5.5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7"/>
    <s v="0445"/>
    <x v="231"/>
    <s v="007"/>
    <s v="Brasil \ SP \ Garça"/>
    <s v="Noroeste"/>
    <s v="CZ2"/>
    <n v="1"/>
    <s v="Implantação"/>
    <s v="104-Crescimento"/>
    <d v="2020-10-15T00:00:00"/>
    <n v="3.85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09"/>
    <s v="0445"/>
    <x v="231"/>
    <s v="009"/>
    <s v="Brasil \ SP \ Garça"/>
    <s v="Noroeste"/>
    <s v="CZ2"/>
    <n v="1"/>
    <s v="Implantação"/>
    <s v="104-Crescimento"/>
    <d v="2020-10-15T00:00:00"/>
    <n v="1.59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11"/>
    <s v="0445"/>
    <x v="231"/>
    <s v="011"/>
    <s v="Brasil \ SP \ Garça"/>
    <s v="Noroeste"/>
    <s v="CZ2"/>
    <n v="1"/>
    <s v="Implantação"/>
    <s v="104-Crescimento"/>
    <d v="2020-10-15T00:00:00"/>
    <n v="13.78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12"/>
    <s v="0445"/>
    <x v="231"/>
    <s v="012"/>
    <s v="Brasil \ SP \ Garça"/>
    <s v="Noroeste"/>
    <s v="CZ2"/>
    <n v="1"/>
    <s v="Implantação"/>
    <s v="104-Crescimento"/>
    <d v="2020-10-15T00:00:00"/>
    <n v="1.5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13"/>
    <s v="0445"/>
    <x v="231"/>
    <s v="013"/>
    <s v="Brasil \ SP \ Garça"/>
    <s v="Noroeste"/>
    <s v="CZ2"/>
    <n v="1"/>
    <s v="Implantação"/>
    <s v="104-Crescimento"/>
    <d v="2020-10-05T00:00:00"/>
    <n v="16.35000000000000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014"/>
    <s v="0445"/>
    <x v="231"/>
    <s v="014"/>
    <s v="Brasil \ SP \ Garça"/>
    <s v="Noroeste"/>
    <s v="CZ2"/>
    <n v="1"/>
    <s v="Implantação"/>
    <s v="104-Crescimento"/>
    <d v="2020-09-25T00:00:00"/>
    <n v="21.42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03"/>
    <s v="0445"/>
    <x v="231"/>
    <s v="303"/>
    <s v="Brasil \ SP \ Garça"/>
    <s v="Noroeste"/>
    <s v="CZ2"/>
    <n v="1"/>
    <s v="Implantação"/>
    <s v="104-Crescimento"/>
    <d v="2021-11-17T00:00:00"/>
    <n v="0.92"/>
    <s v="Parceria rural (Turvinho)"/>
    <m/>
    <m/>
    <m/>
    <m/>
    <m/>
    <m/>
    <m/>
    <m/>
    <s v="RAF"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04"/>
    <s v="0445"/>
    <x v="231"/>
    <s v="304"/>
    <s v="Brasil \ SP \ Garça"/>
    <s v="Noroeste"/>
    <s v="CZ2"/>
    <n v="1"/>
    <s v="Implantação"/>
    <s v="104-Crescimento"/>
    <d v="2021-11-18T00:00:00"/>
    <n v="0.64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05"/>
    <s v="0445"/>
    <x v="231"/>
    <s v="305"/>
    <s v="Brasil \ SP \ Garça"/>
    <s v="Noroeste"/>
    <s v="CZ2"/>
    <n v="1"/>
    <s v="Implantação"/>
    <s v="104-Crescimento"/>
    <d v="2021-11-18T00:00:00"/>
    <n v="2.2200000000000002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06"/>
    <s v="0445"/>
    <x v="231"/>
    <s v="306"/>
    <s v="Brasil \ SP \ Garça"/>
    <s v="Noroeste"/>
    <s v="CZ2"/>
    <n v="1"/>
    <s v="Implantação"/>
    <s v="104-Crescimento"/>
    <d v="2021-11-18T00:00:00"/>
    <n v="3.6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07"/>
    <s v="0445"/>
    <x v="231"/>
    <s v="307"/>
    <s v="Brasil \ SP \ Garça"/>
    <s v="Noroeste"/>
    <s v="CZ2"/>
    <n v="1"/>
    <s v="Implantação"/>
    <s v="104-Crescimento"/>
    <d v="2021-11-17T00:00:00"/>
    <n v="2.71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10"/>
    <s v="0445"/>
    <x v="231"/>
    <s v="310"/>
    <s v="Brasil \ SP \ Garça"/>
    <s v="Noroeste"/>
    <s v="CZ2"/>
    <n v="1"/>
    <s v="Implantação"/>
    <s v="104-Crescimento"/>
    <d v="2021-11-18T00:00:00"/>
    <n v="1.46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11"/>
    <s v="0445"/>
    <x v="231"/>
    <s v="311"/>
    <s v="Brasil \ SP \ Garça"/>
    <s v="Noroeste"/>
    <s v="CZ2"/>
    <n v="1"/>
    <s v="Implantação"/>
    <s v="104-Crescimento"/>
    <d v="2021-11-17T00:00:00"/>
    <n v="7.87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12"/>
    <s v="0445"/>
    <x v="231"/>
    <s v="312"/>
    <s v="Brasil \ SP \ Garça"/>
    <s v="Noroeste"/>
    <s v="CZ2"/>
    <n v="1"/>
    <s v="Implantação"/>
    <s v="104-Crescimento"/>
    <d v="2021-11-17T00:00:00"/>
    <n v="0.16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13"/>
    <s v="0445"/>
    <x v="231"/>
    <s v="313"/>
    <s v="Brasil \ SP \ Garça"/>
    <s v="Noroeste"/>
    <s v="CZ2"/>
    <n v="1"/>
    <s v="Implantação"/>
    <s v="104-Crescimento"/>
    <d v="2021-11-17T00:00:00"/>
    <n v="0.54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s v="BRACELL 02"/>
    <d v="2025-12-01T00:00:00"/>
    <x v="11"/>
    <m/>
    <x v="12"/>
    <m/>
    <m/>
  </r>
  <r>
    <s v="0445317"/>
    <s v="0445"/>
    <x v="231"/>
    <s v="317"/>
    <s v="Brasil \ SP \ Garça"/>
    <s v="Noroeste"/>
    <s v="CZ2"/>
    <n v="1"/>
    <s v="Implantação"/>
    <s v="102-Aguardando Plantio"/>
    <m/>
    <n v="3.91"/>
    <s v="Parceria rural (Turvinho)"/>
    <m/>
    <m/>
    <m/>
    <m/>
    <m/>
    <m/>
    <m/>
    <m/>
    <m/>
    <d v="2021-11-18T00:00:00"/>
    <m/>
    <m/>
    <m/>
    <m/>
    <s v="Noroeste"/>
    <s v="Noroeste"/>
    <s v="GERS"/>
    <s v="CARPELO"/>
    <s v="GN"/>
    <s v="EMFLORA"/>
    <n v="20.243475"/>
    <n v="25.326319999999999"/>
    <n v="61.334671"/>
    <n v="63.065624"/>
    <s v="Liberação de áreas"/>
    <x v="2"/>
    <s v="BRACELL 02"/>
    <d v="2025-12-01T00:00:00"/>
    <x v="11"/>
    <m/>
    <x v="12"/>
    <m/>
    <m/>
  </r>
  <r>
    <s v="0446020"/>
    <s v="0446"/>
    <x v="232"/>
    <s v="020"/>
    <s v="Brasil \ SP \ Itirapina"/>
    <s v="Sul"/>
    <s v="CZ2"/>
    <n v="2"/>
    <s v="Reforma"/>
    <s v="102-Aguardando Plantio"/>
    <m/>
    <n v="0.09"/>
    <s v="Parceria rural"/>
    <m/>
    <m/>
    <m/>
    <m/>
    <m/>
    <m/>
    <m/>
    <m/>
    <m/>
    <d v="2019-11-10T00:00:00"/>
    <m/>
    <m/>
    <m/>
    <m/>
    <s v="Sul"/>
    <s v="Sul"/>
    <s v="MIGRAR"/>
    <s v="JFI DOURADO"/>
    <s v="NILZA"/>
    <s v="SOLLUM"/>
    <n v="40.527375999999997"/>
    <n v="97.792902999999995"/>
    <n v="149.340296"/>
    <n v="156.16792599999999"/>
    <s v="Liberação de áreas"/>
    <x v="3"/>
    <s v="JFI DOURADO"/>
    <d v="2025-07-01T00:00:00"/>
    <x v="6"/>
    <m/>
    <x v="14"/>
    <m/>
    <m/>
  </r>
  <r>
    <s v="0447001"/>
    <s v="0447"/>
    <x v="233"/>
    <s v="001"/>
    <s v="Brasil \ SP \ Cabrália Paulista"/>
    <s v="Noroeste"/>
    <s v="CZ2"/>
    <n v="1"/>
    <s v="Implantação"/>
    <s v="104-Crescimento"/>
    <d v="2020-04-03T00:00:00"/>
    <n v="16.32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s v="GERAÇÃO"/>
    <d v="2025-05-01T00:00:00"/>
    <x v="5"/>
    <m/>
    <x v="4"/>
    <m/>
    <m/>
  </r>
  <r>
    <s v="0447002"/>
    <s v="0447"/>
    <x v="233"/>
    <s v="002"/>
    <s v="Brasil \ SP \ Cabrália Paulista"/>
    <s v="Noroeste"/>
    <s v="CZ2"/>
    <n v="2"/>
    <s v="Reforma"/>
    <s v="104-Crescimento"/>
    <d v="2020-04-03T00:00:00"/>
    <n v="11.82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s v="GERAÇÃO"/>
    <d v="2025-05-01T00:00:00"/>
    <x v="5"/>
    <m/>
    <x v="4"/>
    <m/>
    <m/>
  </r>
  <r>
    <s v="0447003"/>
    <s v="0447"/>
    <x v="233"/>
    <s v="003"/>
    <s v="Brasil \ SP \ Cabrália Paulista"/>
    <s v="Noroeste"/>
    <s v="CZ2"/>
    <n v="1"/>
    <s v="Implantação"/>
    <s v="104-Crescimento"/>
    <d v="2020-04-03T00:00:00"/>
    <n v="18.68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s v="GERAÇÃO"/>
    <d v="2025-05-01T00:00:00"/>
    <x v="5"/>
    <m/>
    <x v="4"/>
    <m/>
    <m/>
  </r>
  <r>
    <s v="0447006"/>
    <s v="0447"/>
    <x v="233"/>
    <s v="006"/>
    <s v="Brasil \ SP \ Cabrália Paulista"/>
    <s v="Noroeste"/>
    <s v="CZ2"/>
    <n v="2"/>
    <s v="Reforma"/>
    <s v="104-Crescimento"/>
    <d v="2020-04-03T00:00:00"/>
    <n v="7.1"/>
    <s v="Parceria rural"/>
    <m/>
    <m/>
    <m/>
    <m/>
    <m/>
    <m/>
    <m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s v="GERAÇÃO"/>
    <d v="2025-05-01T00:00:00"/>
    <x v="5"/>
    <m/>
    <x v="4"/>
    <m/>
    <m/>
  </r>
  <r>
    <s v="0447100"/>
    <s v="0447"/>
    <x v="233"/>
    <s v="100"/>
    <s v="Brasil \ SP \ Cabrália Paulista"/>
    <s v="Noroeste"/>
    <s v="CZ2"/>
    <n v="1"/>
    <s v="Implantação"/>
    <s v="102-Aguardando Plantio"/>
    <m/>
    <n v="0.77"/>
    <s v="Parceria rural"/>
    <m/>
    <m/>
    <m/>
    <m/>
    <m/>
    <m/>
    <m/>
    <m/>
    <m/>
    <d v="2020-01-20T00:00:00"/>
    <m/>
    <m/>
    <m/>
    <m/>
    <s v="Noroeste"/>
    <s v="Noroeste"/>
    <s v="GERAÇÃO"/>
    <s v="JFI DUARTINA"/>
    <s v="BRACELL"/>
    <s v="CARPELO"/>
    <n v="13.766259"/>
    <n v="16.983957"/>
    <n v="37.965735000000002"/>
    <n v="63.460388999999999"/>
    <s v="pab"/>
    <x v="2"/>
    <s v="GERAÇÃO"/>
    <d v="2025-05-01T00:00:00"/>
    <x v="0"/>
    <m/>
    <x v="4"/>
    <m/>
    <m/>
  </r>
  <r>
    <s v="0449301"/>
    <s v="0449"/>
    <x v="234"/>
    <s v="301"/>
    <s v="Brasil \ SP \ Botucatu"/>
    <s v="Sul"/>
    <s v="CZ1 - 2"/>
    <n v="2"/>
    <s v="Reforma"/>
    <s v="116-Aguardando Plantio - Manual"/>
    <m/>
    <n v="1.05"/>
    <s v="Parceria rural"/>
    <m/>
    <m/>
    <m/>
    <n v="2"/>
    <m/>
    <m/>
    <m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s v="JFI ITATINGA"/>
    <d v="2025-07-01T00:00:00"/>
    <x v="6"/>
    <m/>
    <x v="5"/>
    <m/>
    <m/>
  </r>
  <r>
    <s v="0449304"/>
    <s v="0449"/>
    <x v="234"/>
    <s v="304"/>
    <s v="Brasil \ SP \ Botucatu"/>
    <s v="Sul"/>
    <s v="CZ1 - 2"/>
    <n v="2"/>
    <s v="Reforma"/>
    <s v="116-Aguardando Plantio - Manual"/>
    <m/>
    <n v="3.21"/>
    <s v="Parceria rural"/>
    <m/>
    <m/>
    <m/>
    <n v="2"/>
    <m/>
    <m/>
    <m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s v="JFI ITATINGA"/>
    <d v="2025-07-01T00:00:00"/>
    <x v="6"/>
    <m/>
    <x v="5"/>
    <m/>
    <m/>
  </r>
  <r>
    <s v="0449312"/>
    <s v="0449"/>
    <x v="234"/>
    <s v="312"/>
    <s v="Brasil \ SP \ Botucatu"/>
    <s v="Sul"/>
    <s v="CZ1 - 2"/>
    <n v="2"/>
    <s v="Reforma"/>
    <s v="116-Aguardando Plantio - Manual"/>
    <m/>
    <n v="1.25"/>
    <s v="Parceria rural"/>
    <m/>
    <m/>
    <m/>
    <n v="2"/>
    <m/>
    <m/>
    <m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s v="JFI ITATINGA"/>
    <d v="2025-07-01T00:00:00"/>
    <x v="6"/>
    <m/>
    <x v="5"/>
    <m/>
    <m/>
  </r>
  <r>
    <s v="0450001"/>
    <s v="0450"/>
    <x v="235"/>
    <s v="001"/>
    <s v="Brasil \ SP \ Botucatu"/>
    <s v="Sul"/>
    <s v="CZ1 - 2"/>
    <n v="1"/>
    <s v="Implantação"/>
    <s v="104-Crescimento"/>
    <d v="2020-08-10T00:00:00"/>
    <n v="1.51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2"/>
    <s v="0450"/>
    <x v="235"/>
    <s v="002"/>
    <s v="Brasil \ SP \ Botucatu"/>
    <s v="Sul"/>
    <s v="CZ1 - 2"/>
    <n v="1"/>
    <s v="Implantação"/>
    <s v="104-Crescimento"/>
    <d v="2020-08-10T00:00:00"/>
    <n v="3.08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3"/>
    <s v="0450"/>
    <x v="235"/>
    <s v="003"/>
    <s v="Brasil \ SP \ Botucatu"/>
    <s v="Sul"/>
    <s v="CZ1 - 2"/>
    <n v="1"/>
    <s v="Implantação"/>
    <s v="104-Crescimento"/>
    <d v="2020-08-04T00:00:00"/>
    <n v="5.53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5"/>
    <s v="0450"/>
    <x v="235"/>
    <s v="005"/>
    <s v="Brasil \ SP \ Botucatu"/>
    <s v="Sul"/>
    <s v="CZ1 - 2"/>
    <n v="1"/>
    <s v="Implantação"/>
    <s v="104-Crescimento"/>
    <d v="2020-08-05T00:00:00"/>
    <n v="9.3000000000000007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6"/>
    <s v="0450"/>
    <x v="235"/>
    <s v="006"/>
    <s v="Brasil \ SP \ Botucatu"/>
    <s v="Sul"/>
    <s v="CZ1 - 2"/>
    <n v="1"/>
    <s v="Implantação"/>
    <s v="104-Crescimento"/>
    <d v="2020-08-05T00:00:00"/>
    <n v="17.48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7"/>
    <s v="0450"/>
    <x v="235"/>
    <s v="007"/>
    <s v="Brasil \ SP \ Botucatu"/>
    <s v="Sul"/>
    <s v="CZ1 - 2"/>
    <n v="1"/>
    <s v="Implantação"/>
    <s v="104-Crescimento"/>
    <d v="2020-08-07T00:00:00"/>
    <n v="38.369999999999997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008"/>
    <s v="0450"/>
    <x v="235"/>
    <s v="008"/>
    <s v="Brasil \ SP \ Botucatu"/>
    <s v="Sul"/>
    <s v="CZ1 - 2"/>
    <n v="1"/>
    <s v="Implantação"/>
    <s v="104-Crescimento"/>
    <d v="2020-08-06T00:00:00"/>
    <n v="6.93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2"/>
    <s v="0450"/>
    <x v="235"/>
    <s v="302"/>
    <s v="Brasil \ SP \ Botucatu"/>
    <s v="Sul"/>
    <s v="CZ1 - 2"/>
    <n v="1"/>
    <s v="Implantação"/>
    <s v="104-Crescimento"/>
    <d v="2020-12-08T00:00:00"/>
    <n v="0.2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3"/>
    <s v="0450"/>
    <x v="235"/>
    <s v="303"/>
    <s v="Brasil \ SP \ Botucatu"/>
    <s v="Sul"/>
    <s v="CZ1 - 2"/>
    <n v="1"/>
    <s v="Implantação"/>
    <s v="104-Crescimento"/>
    <d v="2020-12-08T00:00:00"/>
    <n v="3.56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4"/>
    <s v="0450"/>
    <x v="235"/>
    <s v="304"/>
    <s v="Brasil \ SP \ Botucatu"/>
    <s v="Sul"/>
    <s v="CZ1 - 2"/>
    <n v="1"/>
    <s v="Implantação"/>
    <s v="104-Crescimento"/>
    <d v="2020-12-08T00:00:00"/>
    <n v="1.42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5"/>
    <s v="0450"/>
    <x v="235"/>
    <s v="305"/>
    <s v="Brasil \ SP \ Botucatu"/>
    <s v="Sul"/>
    <s v="CZ1 - 2"/>
    <n v="1"/>
    <s v="Implantação"/>
    <s v="104-Crescimento"/>
    <d v="2020-12-08T00:00:00"/>
    <n v="0.27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6"/>
    <s v="0450"/>
    <x v="235"/>
    <s v="306"/>
    <s v="Brasil \ SP \ Botucatu"/>
    <s v="Sul"/>
    <s v="CZ1 - 2"/>
    <n v="1"/>
    <s v="Implantação"/>
    <s v="104-Crescimento"/>
    <d v="2020-12-08T00:00:00"/>
    <n v="0.91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0307"/>
    <s v="0450"/>
    <x v="235"/>
    <s v="307"/>
    <s v="Brasil \ SP \ Botucatu"/>
    <s v="Sul"/>
    <s v="CZ1 - 2"/>
    <n v="1"/>
    <s v="Implantação"/>
    <s v="104-Crescimento"/>
    <d v="2020-12-08T00:00:00"/>
    <n v="5.17"/>
    <s v="Parceria rural"/>
    <m/>
    <m/>
    <m/>
    <n v="2"/>
    <m/>
    <m/>
    <m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s v="JFI ITATINGA"/>
    <m/>
    <x v="0"/>
    <m/>
    <x v="5"/>
    <m/>
    <m/>
  </r>
  <r>
    <s v="0451001"/>
    <s v="0451"/>
    <x v="236"/>
    <s v="001"/>
    <s v="Brasil \ SP \ Piratininga"/>
    <s v="Noroeste"/>
    <s v="CZ2"/>
    <n v="3"/>
    <s v="Reforma"/>
    <s v="104-Crescimento"/>
    <d v="2020-07-06T00:00:00"/>
    <n v="26.72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2"/>
    <s v="0451"/>
    <x v="236"/>
    <s v="002"/>
    <s v="Brasil \ SP \ Piratininga"/>
    <s v="Noroeste"/>
    <s v="CZ2"/>
    <n v="2"/>
    <s v="Reforma"/>
    <s v="104-Crescimento"/>
    <d v="2020-07-07T00:00:00"/>
    <n v="16.399999999999999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3"/>
    <s v="0451"/>
    <x v="236"/>
    <s v="003"/>
    <s v="Brasil \ SP \ Piratininga"/>
    <s v="Noroeste"/>
    <s v="CZ2"/>
    <n v="2"/>
    <s v="Reforma"/>
    <s v="104-Crescimento"/>
    <d v="2020-07-14T00:00:00"/>
    <n v="9.61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4"/>
    <s v="0451"/>
    <x v="236"/>
    <s v="004"/>
    <s v="Brasil \ SP \ Piratininga"/>
    <s v="Noroeste"/>
    <s v="CZ2"/>
    <n v="2"/>
    <s v="Reforma"/>
    <s v="104-Crescimento"/>
    <d v="2020-07-07T00:00:00"/>
    <n v="10.29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5"/>
    <s v="0451"/>
    <x v="236"/>
    <s v="005"/>
    <s v="Brasil \ SP \ Piratininga"/>
    <s v="Noroeste"/>
    <s v="CZ2"/>
    <n v="2"/>
    <s v="Reforma"/>
    <s v="104-Crescimento"/>
    <d v="2020-07-14T00:00:00"/>
    <n v="29.68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6"/>
    <s v="0451"/>
    <x v="236"/>
    <s v="006"/>
    <s v="Brasil \ SP \ Piratininga"/>
    <s v="Noroeste"/>
    <s v="CZ2"/>
    <n v="2"/>
    <s v="Reforma"/>
    <s v="104-Crescimento"/>
    <d v="2020-07-09T00:00:00"/>
    <n v="16.989999999999998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1007"/>
    <s v="0451"/>
    <x v="236"/>
    <s v="007"/>
    <s v="Brasil \ SP \ Piratininga"/>
    <s v="Noroeste"/>
    <s v="CZ2"/>
    <n v="2"/>
    <s v="Reforma"/>
    <s v="104-Crescimento"/>
    <d v="2020-07-13T00:00:00"/>
    <n v="36.76"/>
    <s v="Parceria rural"/>
    <m/>
    <m/>
    <m/>
    <m/>
    <m/>
    <m/>
    <m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s v="BRACELL 01"/>
    <d v="2025-08-01T00:00:00"/>
    <x v="8"/>
    <m/>
    <x v="2"/>
    <m/>
    <m/>
  </r>
  <r>
    <s v="0452001"/>
    <s v="0452"/>
    <x v="237"/>
    <s v="001"/>
    <s v="Brasil \ SP \ Cabrália Paulista"/>
    <s v="Noroeste"/>
    <s v="CZ2"/>
    <n v="2"/>
    <s v="Reforma"/>
    <s v="102-Aguardando Plantio"/>
    <m/>
    <n v="51.68"/>
    <s v="Parceria rural"/>
    <m/>
    <m/>
    <m/>
    <m/>
    <s v="Não Obrigatório"/>
    <s v="Não Obrigatório"/>
    <s v="Não Obrigatório"/>
    <m/>
    <m/>
    <d v="2025-01-01T00:00:00"/>
    <d v="2024-11-01T00:00:00"/>
    <d v="2024-11-01T00:00:00"/>
    <d v="2024-12-18T00:00:00"/>
    <d v="2024-11-16T00:00:00"/>
    <s v="Noroeste"/>
    <s v="Noroeste"/>
    <s v="GERAÇÃO"/>
    <s v="JFI DUARTINA"/>
    <s v="BRACELL"/>
    <s v="CARPELO"/>
    <n v="17.744456"/>
    <n v="20.962154000000002"/>
    <n v="34.731943000000001"/>
    <n v="67.438586000000001"/>
    <s v="Liberação de áreas"/>
    <x v="2"/>
    <s v="GERAÇÃO"/>
    <d v="2025-02-01T00:00:00"/>
    <x v="1"/>
    <m/>
    <x v="4"/>
    <m/>
    <m/>
  </r>
  <r>
    <s v="0454001"/>
    <s v="0454"/>
    <x v="238"/>
    <s v="001"/>
    <s v="Brasil \ SP \ Marília"/>
    <s v="Noroeste"/>
    <s v="CZ3"/>
    <n v="1"/>
    <s v="Implantação"/>
    <s v="104-Crescimento"/>
    <d v="2019-12-20T00:00:00"/>
    <n v="23.63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4002"/>
    <s v="0454"/>
    <x v="238"/>
    <s v="002"/>
    <s v="Brasil \ SP \ Marília"/>
    <s v="Noroeste"/>
    <s v="CZ3"/>
    <n v="1"/>
    <s v="Implantação"/>
    <s v="104-Crescimento"/>
    <d v="2019-12-13T00:00:00"/>
    <n v="55.6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4003"/>
    <s v="0454"/>
    <x v="238"/>
    <s v="003"/>
    <s v="Brasil \ SP \ Marília"/>
    <s v="Noroeste"/>
    <s v="CZ3"/>
    <n v="1"/>
    <s v="Implantação"/>
    <s v="104-Crescimento"/>
    <d v="2019-12-21T00:00:00"/>
    <n v="40.380000000000003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4004"/>
    <s v="0454"/>
    <x v="238"/>
    <s v="004"/>
    <s v="Brasil \ SP \ Marília"/>
    <s v="Noroeste"/>
    <s v="CZ3"/>
    <n v="1"/>
    <s v="Implantação"/>
    <s v="104-Crescimento"/>
    <d v="2019-12-20T00:00:00"/>
    <n v="36.76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4006"/>
    <s v="0454"/>
    <x v="238"/>
    <s v="006"/>
    <s v="Brasil \ SP \ Marília"/>
    <s v="Noroeste"/>
    <s v="CZ3"/>
    <n v="1"/>
    <s v="Implantação"/>
    <s v="104-Crescimento"/>
    <d v="2020-10-20T00:00:00"/>
    <n v="0.84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4007"/>
    <s v="0454"/>
    <x v="238"/>
    <s v="007"/>
    <s v="Brasil \ SP \ Marília"/>
    <s v="Noroeste"/>
    <s v="CZ3"/>
    <n v="1"/>
    <s v="Implantação"/>
    <s v="104-Crescimento"/>
    <d v="2020-10-20T00:00:00"/>
    <n v="0.3"/>
    <s v="Parceria rural"/>
    <m/>
    <m/>
    <m/>
    <m/>
    <m/>
    <m/>
    <m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s v="JFI DUARTINA"/>
    <m/>
    <x v="0"/>
    <m/>
    <x v="6"/>
    <m/>
    <m/>
  </r>
  <r>
    <s v="0455001"/>
    <s v="0455"/>
    <x v="239"/>
    <s v="001"/>
    <s v="Brasil \ SP \ Uru"/>
    <s v="Norte"/>
    <s v="CZ3"/>
    <n v="2"/>
    <s v="Reforma"/>
    <s v="104-Crescimento"/>
    <d v="2020-02-18T00:00:00"/>
    <n v="18.559999999999999"/>
    <s v="Parceria rural"/>
    <m/>
    <m/>
    <m/>
    <m/>
    <m/>
    <m/>
    <m/>
    <m/>
    <m/>
    <d v="2025-02-01T00:00:00"/>
    <d v="2025-01-01T00:00:00"/>
    <d v="2024-12-01T00:00:00"/>
    <m/>
    <d v="2024-12-19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s v="EMFLORA"/>
    <d v="2025-04-01T00:00:00"/>
    <x v="2"/>
    <m/>
    <x v="9"/>
    <m/>
    <m/>
  </r>
  <r>
    <s v="0455002"/>
    <s v="0455"/>
    <x v="239"/>
    <s v="002"/>
    <s v="Brasil \ SP \ Uru"/>
    <s v="Norte"/>
    <s v="CZ3"/>
    <n v="2"/>
    <s v="Reforma"/>
    <s v="104-Crescimento"/>
    <d v="2020-01-11T00:00:00"/>
    <n v="56.76"/>
    <s v="Parceria rural"/>
    <m/>
    <m/>
    <m/>
    <m/>
    <m/>
    <m/>
    <m/>
    <m/>
    <m/>
    <d v="2025-02-01T00:00:00"/>
    <d v="2025-02-01T00:00:00"/>
    <d v="2024-12-01T00:00:00"/>
    <m/>
    <d v="2024-12-23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s v="EMFLORA"/>
    <d v="2025-04-01T00:00:00"/>
    <x v="2"/>
    <m/>
    <x v="9"/>
    <m/>
    <m/>
  </r>
  <r>
    <s v="0455003"/>
    <s v="0455"/>
    <x v="239"/>
    <s v="003"/>
    <s v="Brasil \ SP \ Pongaí"/>
    <s v="Norte"/>
    <s v="CZ3"/>
    <n v="2"/>
    <s v="Reforma"/>
    <s v="104-Crescimento"/>
    <d v="2021-01-01T00:00:00"/>
    <n v="45.93"/>
    <s v="Parceria rural"/>
    <m/>
    <m/>
    <m/>
    <m/>
    <m/>
    <m/>
    <m/>
    <m/>
    <m/>
    <d v="2025-02-01T00:00:00"/>
    <d v="2025-02-01T00:00:00"/>
    <d v="2024-12-01T00:00:00"/>
    <m/>
    <d v="2024-12-30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s v="EMFLORA"/>
    <d v="2025-04-01T00:00:00"/>
    <x v="2"/>
    <m/>
    <x v="9"/>
    <m/>
    <m/>
  </r>
  <r>
    <s v="0456001"/>
    <s v="0456"/>
    <x v="240"/>
    <s v="001"/>
    <s v="Brasil \ SP \ Pompéia"/>
    <s v="Noroeste"/>
    <s v="CZ2"/>
    <n v="1"/>
    <s v="Implantação"/>
    <s v="104-Crescimento"/>
    <d v="2020-10-06T00:00:00"/>
    <n v="58.12"/>
    <s v="Parceria rural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2"/>
    <s v="0456"/>
    <x v="240"/>
    <s v="002"/>
    <s v="Brasil \ SP \ Pompéia"/>
    <s v="Noroeste"/>
    <s v="CZ2"/>
    <n v="1"/>
    <s v="Implantação"/>
    <s v="104-Crescimento"/>
    <d v="2020-09-29T00:00:00"/>
    <n v="28.9"/>
    <s v="Parceria rural"/>
    <m/>
    <m/>
    <m/>
    <m/>
    <m/>
    <m/>
    <m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3"/>
    <s v="0456"/>
    <x v="240"/>
    <s v="003"/>
    <s v="Brasil \ SP \ Pompéia"/>
    <s v="Noroeste"/>
    <s v="CZ2"/>
    <n v="1"/>
    <s v="Implantação"/>
    <s v="104-Crescimento"/>
    <d v="2020-11-21T00:00:00"/>
    <n v="44.84"/>
    <s v="Parceria rural"/>
    <m/>
    <m/>
    <m/>
    <m/>
    <m/>
    <m/>
    <m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4"/>
    <s v="0456"/>
    <x v="240"/>
    <s v="004"/>
    <s v="Brasil \ SP \ Pompéia"/>
    <s v="Noroeste"/>
    <s v="CZ2"/>
    <n v="1"/>
    <s v="Implantação"/>
    <s v="104-Crescimento"/>
    <d v="2020-09-15T00:00:00"/>
    <n v="70.849999999999994"/>
    <s v="Parceria rural"/>
    <m/>
    <m/>
    <m/>
    <m/>
    <m/>
    <m/>
    <m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5"/>
    <s v="0456"/>
    <x v="240"/>
    <s v="005"/>
    <s v="Brasil \ SP \ Pompéia"/>
    <s v="Noroeste"/>
    <s v="CZ2"/>
    <n v="1"/>
    <s v="Implantação"/>
    <s v="104-Crescimento"/>
    <d v="2020-09-17T00:00:00"/>
    <n v="48.12"/>
    <s v="Parceria rural"/>
    <m/>
    <m/>
    <m/>
    <m/>
    <m/>
    <m/>
    <m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6"/>
    <s v="0456"/>
    <x v="240"/>
    <s v="006"/>
    <s v="Brasil \ SP \ Pompéia"/>
    <s v="Noroeste"/>
    <s v="CZ2"/>
    <n v="1"/>
    <s v="Implantação"/>
    <s v="104-Crescimento"/>
    <d v="2020-09-12T00:00:00"/>
    <n v="42.68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07"/>
    <s v="0456"/>
    <x v="240"/>
    <s v="007"/>
    <s v="Brasil \ SP \ Pompéia"/>
    <s v="Noroeste"/>
    <s v="CZ2"/>
    <n v="1"/>
    <s v="Implantação"/>
    <s v="104-Crescimento"/>
    <d v="2020-09-19T00:00:00"/>
    <n v="80.14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1"/>
    <s v="0456"/>
    <x v="240"/>
    <s v="011"/>
    <s v="Brasil \ SP \ Pompéia"/>
    <s v="Noroeste"/>
    <s v="CZ2"/>
    <n v="1"/>
    <s v="Implantação"/>
    <s v="104-Crescimento"/>
    <d v="2020-11-20T00:00:00"/>
    <n v="27.36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2"/>
    <s v="0456"/>
    <x v="240"/>
    <s v="012"/>
    <s v="Brasil \ SP \ Pompéia"/>
    <s v="Noroeste"/>
    <s v="CZ2"/>
    <n v="1"/>
    <s v="Implantação"/>
    <s v="104-Crescimento"/>
    <d v="2020-11-20T00:00:00"/>
    <n v="26.4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3"/>
    <s v="0456"/>
    <x v="240"/>
    <s v="013"/>
    <s v="Brasil \ SP \ Pompéia"/>
    <s v="Noroeste"/>
    <s v="CZ2"/>
    <n v="1"/>
    <s v="Implantação"/>
    <s v="104-Crescimento"/>
    <d v="2020-10-05T00:00:00"/>
    <n v="13.15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4"/>
    <s v="0456"/>
    <x v="240"/>
    <s v="014"/>
    <s v="Brasil \ SP \ Pompéia"/>
    <s v="Noroeste"/>
    <s v="CZ2"/>
    <n v="1"/>
    <s v="Implantação"/>
    <s v="104-Crescimento"/>
    <d v="2020-09-21T00:00:00"/>
    <n v="15.14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5"/>
    <s v="0456"/>
    <x v="240"/>
    <s v="015"/>
    <s v="Brasil \ SP \ Pompéia"/>
    <s v="Noroeste"/>
    <s v="CZ2"/>
    <n v="1"/>
    <s v="Implantação"/>
    <s v="104-Crescimento"/>
    <d v="2020-09-23T00:00:00"/>
    <n v="28.37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6"/>
    <s v="0456"/>
    <x v="240"/>
    <s v="016"/>
    <s v="Brasil \ SP \ Pompéia"/>
    <s v="Noroeste"/>
    <s v="CZ2"/>
    <n v="1"/>
    <s v="Implantação"/>
    <s v="104-Crescimento"/>
    <d v="2020-10-06T00:00:00"/>
    <n v="13.5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INOVESA"/>
    <m/>
    <x v="0"/>
    <m/>
    <x v="11"/>
    <m/>
    <m/>
  </r>
  <r>
    <s v="0456017"/>
    <s v="0456"/>
    <x v="240"/>
    <s v="017"/>
    <s v="Brasil \ SP \ Pompéia"/>
    <s v="Noroeste"/>
    <s v="CZ2"/>
    <n v="1"/>
    <s v="Implantação"/>
    <s v="104-Crescimento"/>
    <d v="2021-10-25T00:00:00"/>
    <n v="1.1000000000000001"/>
    <s v="Parceria rural"/>
    <m/>
    <m/>
    <m/>
    <m/>
    <m/>
    <m/>
    <m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s v="Sem informação"/>
    <m/>
    <x v="0"/>
    <m/>
    <x v="13"/>
    <m/>
    <m/>
  </r>
  <r>
    <s v="0457001"/>
    <s v="0457"/>
    <x v="241"/>
    <s v="001"/>
    <s v="Brasil \ SP \ Pirajuí"/>
    <s v="Norte"/>
    <s v="CZ3"/>
    <n v="2"/>
    <s v="Reforma"/>
    <s v="102-Aguardando Plantio"/>
    <m/>
    <n v="7.12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30T00:00:00"/>
    <d v="2024-12-02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2"/>
    <s v="0457"/>
    <x v="241"/>
    <s v="002"/>
    <s v="Brasil \ SP \ Pirajuí"/>
    <s v="Norte"/>
    <s v="CZ3"/>
    <n v="2"/>
    <s v="Reforma"/>
    <s v="102-Aguardando Plantio"/>
    <m/>
    <n v="20.5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5-01-04T00:00:00"/>
    <d v="2024-12-03T00:00:00"/>
    <s v="Norte"/>
    <s v="Norte"/>
    <s v="EMFLORA"/>
    <s v="CARPELO"/>
    <s v="INOVESA"/>
    <s v="GERS"/>
    <n v="6.2831049999999999"/>
    <n v="44.075113000000002"/>
    <n v="46.064703999999999"/>
    <n v="51.060653000000002"/>
    <s v="cto baldeio"/>
    <x v="1"/>
    <s v="GERS"/>
    <d v="2025-03-01T00:00:00"/>
    <x v="3"/>
    <m/>
    <x v="9"/>
    <m/>
    <m/>
  </r>
  <r>
    <s v="0457003"/>
    <s v="0457"/>
    <x v="241"/>
    <s v="003"/>
    <s v="Brasil \ SP \ Pirajuí"/>
    <s v="Norte"/>
    <s v="CZ3"/>
    <n v="2"/>
    <s v="Reforma"/>
    <s v="102-Aguardando Plantio"/>
    <m/>
    <n v="24.07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30T00:00:00"/>
    <d v="2024-12-02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4"/>
    <s v="0457"/>
    <x v="241"/>
    <s v="004"/>
    <s v="Brasil \ SP \ Pirajuí"/>
    <s v="Norte"/>
    <s v="CZ3"/>
    <n v="2"/>
    <s v="Reforma"/>
    <s v="102-Aguardando Plantio"/>
    <m/>
    <n v="47.6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9T00:00:00"/>
    <d v="2024-11-29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5"/>
    <s v="0457"/>
    <x v="241"/>
    <s v="005"/>
    <s v="Brasil \ SP \ Pirajuí"/>
    <s v="Norte"/>
    <s v="CZ3"/>
    <n v="2"/>
    <s v="Reforma"/>
    <s v="102-Aguardando Plantio"/>
    <m/>
    <n v="54.71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6T00:00:00"/>
    <d v="2024-11-28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7"/>
    <s v="0457"/>
    <x v="241"/>
    <s v="007"/>
    <s v="Brasil \ SP \ Pirajuí"/>
    <s v="Norte"/>
    <s v="CZ3"/>
    <n v="2"/>
    <s v="Reforma"/>
    <s v="102-Aguardando Plantio"/>
    <m/>
    <n v="29.8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3T00:00:00"/>
    <d v="2024-11-27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8"/>
    <s v="0457"/>
    <x v="241"/>
    <s v="008"/>
    <s v="Brasil \ SP \ Pirajuí"/>
    <s v="Norte"/>
    <s v="CZ3"/>
    <n v="2"/>
    <s v="Reforma"/>
    <s v="102-Aguardando Plantio"/>
    <m/>
    <n v="34.869999999999997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6T00:00:00"/>
    <d v="2024-11-24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3-01T00:00:00"/>
    <x v="3"/>
    <m/>
    <x v="9"/>
    <m/>
    <m/>
  </r>
  <r>
    <s v="0457009"/>
    <s v="0457"/>
    <x v="241"/>
    <s v="009"/>
    <s v="Brasil \ SP \ Pirajuí"/>
    <s v="Norte"/>
    <s v="CZ3"/>
    <n v="2"/>
    <s v="Reforma"/>
    <s v="102-Aguardando Plantio"/>
    <m/>
    <n v="38.35"/>
    <s v="Parceria rural"/>
    <m/>
    <m/>
    <m/>
    <m/>
    <s v="Não Obrigatório"/>
    <s v="Não Obrigatório"/>
    <s v="Obrigatório"/>
    <m/>
    <m/>
    <d v="2024-12-01T00:00:00"/>
    <d v="2024-12-01T00:00:00"/>
    <d v="2024-11-01T00:00:00"/>
    <d v="2024-12-23T00:00:00"/>
    <d v="2024-11-24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s v="GERS"/>
    <d v="2025-04-01T00:00:00"/>
    <x v="2"/>
    <m/>
    <x v="9"/>
    <m/>
    <m/>
  </r>
  <r>
    <s v="0458001"/>
    <s v="0458"/>
    <x v="242"/>
    <s v="001"/>
    <s v="Brasil \ SP \ Pederneiras"/>
    <s v="Norte"/>
    <s v="CZ2"/>
    <n v="2"/>
    <s v="Reforma"/>
    <s v="102-Aguardando Plantio"/>
    <m/>
    <n v="40.47"/>
    <s v="Parceria rural (arr. Turvinho)"/>
    <m/>
    <m/>
    <m/>
    <m/>
    <s v="Não Obrigatório"/>
    <s v="Não Obrigatório"/>
    <s v="Não Obrigatório"/>
    <m/>
    <m/>
    <d v="2025-05-01T00:00:00"/>
    <d v="2025-04-01T00:00:00"/>
    <d v="2024-12-01T00:00:00"/>
    <d v="2025-04-01T00:00:00"/>
    <d v="2024-12-02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s v="JFI DUARTINA"/>
    <d v="2025-04-01T00:00:00"/>
    <x v="2"/>
    <m/>
    <x v="6"/>
    <m/>
    <m/>
  </r>
  <r>
    <s v="0458002"/>
    <s v="0458"/>
    <x v="242"/>
    <s v="002"/>
    <s v="Brasil \ SP \ Pederneiras"/>
    <s v="Norte"/>
    <s v="CZ2"/>
    <n v="2"/>
    <s v="Reforma"/>
    <s v="102-Aguardando Plantio"/>
    <m/>
    <n v="29.77"/>
    <s v="Parceria rural (arr. Turvinho)"/>
    <m/>
    <m/>
    <m/>
    <m/>
    <s v="Não Obrigatório"/>
    <s v="Não Obrigatório"/>
    <s v="Não Obrigatório"/>
    <m/>
    <m/>
    <d v="2025-05-01T00:00:00"/>
    <d v="2025-04-01T00:00:00"/>
    <d v="2024-12-01T00:00:00"/>
    <d v="2025-04-01T00:00:00"/>
    <d v="2024-12-04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s v="JFI DUARTINA"/>
    <d v="2025-03-01T00:00:00"/>
    <x v="3"/>
    <m/>
    <x v="6"/>
    <m/>
    <m/>
  </r>
  <r>
    <s v="0458004"/>
    <s v="0458"/>
    <x v="242"/>
    <s v="004"/>
    <s v="Brasil \ SP \ Pederneiras"/>
    <s v="Norte"/>
    <s v="CZ2"/>
    <n v="2"/>
    <s v="Reforma"/>
    <s v="102-Aguardando Plantio"/>
    <m/>
    <n v="28.87"/>
    <s v="Parceria rural (arr. Turvinho)"/>
    <m/>
    <m/>
    <m/>
    <m/>
    <s v="Não Obrigatório"/>
    <s v="Não Obrigatório"/>
    <s v="Não Obrigatório"/>
    <m/>
    <m/>
    <d v="2025-05-01T00:00:00"/>
    <d v="2025-04-01T00:00:00"/>
    <d v="2024-12-01T00:00:00"/>
    <d v="2025-04-01T00:00:00"/>
    <d v="2024-12-08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s v="JFI DUARTINA"/>
    <d v="2025-04-01T00:00:00"/>
    <x v="2"/>
    <m/>
    <x v="6"/>
    <m/>
    <m/>
  </r>
  <r>
    <s v="0458005"/>
    <s v="0458"/>
    <x v="242"/>
    <s v="005"/>
    <s v="Brasil \ SP \ Pederneiras"/>
    <s v="Norte"/>
    <s v="CZ2"/>
    <n v="2"/>
    <s v="Reforma"/>
    <s v="102-Aguardando Plantio"/>
    <m/>
    <n v="46.88"/>
    <s v="Parceria rural (arr. Turvinho)"/>
    <m/>
    <m/>
    <m/>
    <m/>
    <s v="Não Obrigatório"/>
    <s v="Não Obrigatório"/>
    <s v="Não Obrigatório"/>
    <m/>
    <m/>
    <d v="2025-05-01T00:00:00"/>
    <d v="2025-04-01T00:00:00"/>
    <d v="2024-12-01T00:00:00"/>
    <d v="2025-04-01T00:00:00"/>
    <d v="2024-12-11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s v="JFI DUARTINA"/>
    <d v="2025-04-01T00:00:00"/>
    <x v="2"/>
    <m/>
    <x v="6"/>
    <m/>
    <m/>
  </r>
  <r>
    <s v="0458006"/>
    <s v="0458"/>
    <x v="242"/>
    <s v="006"/>
    <s v="Brasil \ SP \ Pederneiras"/>
    <s v="Norte"/>
    <s v="CZ2"/>
    <n v="2"/>
    <s v="Reforma"/>
    <s v="102-Aguardando Plantio"/>
    <m/>
    <n v="29.76"/>
    <s v="Parceria rural (arr. Turvinho)"/>
    <m/>
    <m/>
    <m/>
    <m/>
    <s v="Não Obrigatório"/>
    <s v="Não Obrigatório"/>
    <s v="Não Obrigatório"/>
    <m/>
    <m/>
    <d v="2025-05-01T00:00:00"/>
    <d v="2025-05-01T00:00:00"/>
    <d v="2024-12-01T00:00:00"/>
    <d v="2025-05-01T00:00:00"/>
    <d v="2024-12-11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s v="JFI DUARTINA"/>
    <d v="2025-04-01T00:00:00"/>
    <x v="2"/>
    <m/>
    <x v="6"/>
    <m/>
    <m/>
  </r>
  <r>
    <s v="0459001"/>
    <s v="0459"/>
    <x v="243"/>
    <s v="001"/>
    <s v="Brasil \ SP \ Guarantã"/>
    <s v="Norte"/>
    <s v="CZ3"/>
    <n v="2"/>
    <s v="Reforma"/>
    <s v="102-Aguardando Plantio"/>
    <m/>
    <n v="27.46"/>
    <s v="Parceria rural"/>
    <m/>
    <m/>
    <m/>
    <m/>
    <m/>
    <m/>
    <m/>
    <m/>
    <m/>
    <d v="2025-01-01T00:00:00"/>
    <d v="2025-01-01T00:00:00"/>
    <d v="2024-12-01T00:00:00"/>
    <d v="2025-01-12T00:00:00"/>
    <d v="2024-12-1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2"/>
    <s v="0459"/>
    <x v="243"/>
    <s v="002"/>
    <s v="Brasil \ SP \ Guarantã"/>
    <s v="Norte"/>
    <s v="CZ3"/>
    <n v="2"/>
    <s v="Reforma"/>
    <s v="102-Aguardando Plantio"/>
    <m/>
    <n v="63.76"/>
    <s v="Parceria rural"/>
    <m/>
    <m/>
    <m/>
    <m/>
    <m/>
    <m/>
    <m/>
    <m/>
    <m/>
    <d v="2025-01-01T00:00:00"/>
    <d v="2025-01-01T00:00:00"/>
    <d v="2024-12-01T00:00:00"/>
    <d v="2025-01-13T00:00:00"/>
    <d v="2024-12-1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3"/>
    <s v="0459"/>
    <x v="243"/>
    <s v="003"/>
    <s v="Brasil \ SP \ Guarantã"/>
    <s v="Norte"/>
    <s v="CZ3"/>
    <n v="2"/>
    <s v="Reforma"/>
    <s v="102-Aguardando Plantio"/>
    <m/>
    <n v="35.090000000000003"/>
    <s v="Parceria rural"/>
    <m/>
    <m/>
    <m/>
    <m/>
    <m/>
    <m/>
    <m/>
    <m/>
    <m/>
    <d v="2025-01-01T00:00:00"/>
    <d v="2025-01-01T00:00:00"/>
    <d v="2024-12-01T00:00:00"/>
    <d v="2025-01-13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4"/>
    <s v="0459"/>
    <x v="243"/>
    <s v="004"/>
    <s v="Brasil \ SP \ Guarantã"/>
    <s v="Norte"/>
    <s v="CZ3"/>
    <n v="2"/>
    <s v="Reforma"/>
    <s v="102-Aguardando Plantio"/>
    <m/>
    <n v="57.27"/>
    <s v="Parceria rural"/>
    <m/>
    <m/>
    <m/>
    <m/>
    <m/>
    <m/>
    <m/>
    <m/>
    <m/>
    <d v="2025-01-01T00:00:00"/>
    <d v="2025-01-01T00:00:00"/>
    <d v="2024-12-01T00:00:00"/>
    <d v="2025-01-17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5"/>
    <s v="0459"/>
    <x v="243"/>
    <s v="005"/>
    <s v="Brasil \ SP \ Guarantã"/>
    <s v="Norte"/>
    <s v="CZ3"/>
    <n v="2"/>
    <s v="Reforma"/>
    <s v="102-Aguardando Plantio"/>
    <m/>
    <n v="52.75"/>
    <s v="Parceria rural"/>
    <m/>
    <m/>
    <m/>
    <m/>
    <m/>
    <m/>
    <m/>
    <m/>
    <m/>
    <d v="2025-01-01T00:00:00"/>
    <d v="2025-01-01T00:00:00"/>
    <d v="2024-12-01T00:00:00"/>
    <d v="2025-01-16T00:00:00"/>
    <d v="2024-12-06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6"/>
    <s v="0459"/>
    <x v="243"/>
    <s v="006"/>
    <s v="Brasil \ SP \ Guarantã"/>
    <s v="Norte"/>
    <s v="CZ3"/>
    <n v="2"/>
    <s v="Reforma"/>
    <s v="102-Aguardando Plantio"/>
    <m/>
    <n v="13.94"/>
    <s v="Parceria rural"/>
    <m/>
    <m/>
    <m/>
    <m/>
    <m/>
    <m/>
    <m/>
    <m/>
    <m/>
    <d v="2025-01-01T00:00:00"/>
    <d v="2025-01-01T00:00:00"/>
    <d v="2024-12-01T00:00:00"/>
    <d v="2025-01-18T00:00:00"/>
    <d v="2024-12-0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7"/>
    <s v="0459"/>
    <x v="243"/>
    <s v="007"/>
    <s v="Brasil \ SP \ Guarantã"/>
    <s v="Norte"/>
    <s v="CZ3"/>
    <n v="2"/>
    <s v="Reforma"/>
    <s v="102-Aguardando Plantio"/>
    <m/>
    <n v="3.68"/>
    <s v="Parceria rural"/>
    <m/>
    <m/>
    <m/>
    <m/>
    <m/>
    <m/>
    <m/>
    <m/>
    <m/>
    <d v="2025-01-01T00:00:00"/>
    <d v="2025-01-01T00:00:00"/>
    <d v="2024-12-01T00:00:00"/>
    <d v="2025-01-16T00:00:00"/>
    <d v="2024-12-14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8"/>
    <s v="0459"/>
    <x v="243"/>
    <s v="008"/>
    <s v="Brasil \ SP \ Guarantã"/>
    <s v="Norte"/>
    <s v="CZ3"/>
    <n v="2"/>
    <s v="Reforma"/>
    <s v="102-Aguardando Plantio"/>
    <m/>
    <n v="2.4300000000000002"/>
    <s v="Parceria rural"/>
    <m/>
    <m/>
    <m/>
    <m/>
    <m/>
    <m/>
    <m/>
    <m/>
    <m/>
    <d v="2025-01-01T00:00:00"/>
    <d v="2025-01-01T00:00:00"/>
    <d v="2024-12-01T00:00:00"/>
    <d v="2025-01-13T00:00:00"/>
    <d v="2024-12-10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59009"/>
    <s v="0459"/>
    <x v="243"/>
    <s v="009"/>
    <s v="Brasil \ SP \ Guarantã"/>
    <s v="Norte"/>
    <s v="CZ3"/>
    <n v="2"/>
    <s v="Reforma"/>
    <s v="102-Aguardando Plantio"/>
    <m/>
    <n v="3.48"/>
    <s v="Parceria rural"/>
    <m/>
    <m/>
    <m/>
    <m/>
    <m/>
    <m/>
    <m/>
    <m/>
    <m/>
    <d v="2025-01-01T00:00:00"/>
    <d v="2025-01-01T00:00:00"/>
    <d v="2024-12-01T00:00:00"/>
    <d v="2025-01-13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s v="EMFLORA"/>
    <d v="2025-04-01T00:00:00"/>
    <x v="2"/>
    <m/>
    <x v="8"/>
    <m/>
    <m/>
  </r>
  <r>
    <s v="0460001"/>
    <s v="0460"/>
    <x v="244"/>
    <s v="001"/>
    <s v="Brasil \ SP \ Pirajuí"/>
    <s v="Norte"/>
    <s v="CZ3"/>
    <n v="2"/>
    <s v="Reforma"/>
    <s v="102-Aguardando Plantio"/>
    <m/>
    <n v="8.92"/>
    <s v="Parceria rural"/>
    <m/>
    <m/>
    <m/>
    <m/>
    <s v="Não Obrigatório"/>
    <s v="Não Obrigatório"/>
    <s v="Obrigatório"/>
    <m/>
    <m/>
    <d v="2025-01-01T00:00:00"/>
    <d v="2025-01-01T00:00:00"/>
    <d v="2024-11-01T00:00:00"/>
    <d v="2025-01-01T00:00:00"/>
    <d v="2024-11-21T00:00:00"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s v="JFI DUARTINA"/>
    <d v="2025-04-01T00:00:00"/>
    <x v="2"/>
    <m/>
    <x v="9"/>
    <m/>
    <m/>
  </r>
  <r>
    <s v="0460002"/>
    <s v="0460"/>
    <x v="244"/>
    <s v="002"/>
    <s v="Brasil \ SP \ Pirajuí"/>
    <s v="Norte"/>
    <s v="CZ3"/>
    <n v="2"/>
    <s v="Reforma"/>
    <s v="102-Aguardando Plantio"/>
    <m/>
    <n v="25.31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s v="JFI DUARTINA"/>
    <d v="2025-04-01T00:00:00"/>
    <x v="2"/>
    <m/>
    <x v="9"/>
    <m/>
    <m/>
  </r>
  <r>
    <s v="0460004"/>
    <s v="0460"/>
    <x v="244"/>
    <s v="004"/>
    <s v="Brasil \ SP \ Pirajuí"/>
    <s v="Norte"/>
    <s v="CZ3"/>
    <n v="2"/>
    <s v="Reforma"/>
    <s v="102-Aguardando Plantio"/>
    <m/>
    <n v="5.89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s v="JFI DUARTINA"/>
    <d v="2025-04-01T00:00:00"/>
    <x v="2"/>
    <m/>
    <x v="9"/>
    <m/>
    <m/>
  </r>
  <r>
    <s v="0460005"/>
    <s v="0460"/>
    <x v="244"/>
    <s v="005"/>
    <s v="Brasil \ SP \ Pirajuí"/>
    <s v="Norte"/>
    <s v="CZ3"/>
    <n v="2"/>
    <s v="Reforma"/>
    <s v="102-Aguardando Plantio"/>
    <m/>
    <n v="29.88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s v="JFI DUARTINA"/>
    <d v="2025-04-01T00:00:00"/>
    <x v="2"/>
    <m/>
    <x v="9"/>
    <m/>
    <m/>
  </r>
  <r>
    <s v="0460006"/>
    <s v="0460"/>
    <x v="244"/>
    <s v="006"/>
    <s v="Brasil \ SP \ Pirajuí"/>
    <s v="Norte"/>
    <s v="CZ3"/>
    <n v="2"/>
    <s v="Reforma"/>
    <s v="102-Aguardando Plantio"/>
    <m/>
    <n v="17"/>
    <s v="Parceria rural"/>
    <m/>
    <m/>
    <m/>
    <m/>
    <s v="Não Obrigatório"/>
    <s v="Obrigatório"/>
    <s v="Obrigatório"/>
    <m/>
    <m/>
    <d v="2025-01-01T00:00:00"/>
    <d v="2025-01-01T00:00:00"/>
    <d v="2024-12-01T00:00:00"/>
    <d v="2025-01-06T00:00:00"/>
    <m/>
    <s v="Norte"/>
    <s v="Norte"/>
    <s v="EMFLORA"/>
    <s v="CARPELO"/>
    <s v="GERAÇÃO"/>
    <s v="JFI DUARTINA"/>
    <n v="13.88645"/>
    <n v="51.549908000000002"/>
    <n v="56.162394999999997"/>
    <n v="57.922263000000001"/>
    <s v="rebaixamento"/>
    <x v="1"/>
    <s v="JFI DUARTINA"/>
    <d v="2025-04-01T00:00:00"/>
    <x v="2"/>
    <m/>
    <x v="9"/>
    <m/>
    <m/>
  </r>
  <r>
    <s v="0460008"/>
    <s v="0460"/>
    <x v="244"/>
    <s v="008"/>
    <s v="Brasil \ SP \ Pirajuí"/>
    <s v="Norte"/>
    <s v="CZ3"/>
    <n v="2"/>
    <s v="Reforma"/>
    <s v="102-Aguardando Plantio"/>
    <m/>
    <n v="4.42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6T00:00:00"/>
    <m/>
    <s v="Norte"/>
    <s v="Norte"/>
    <s v="EMFLORA"/>
    <s v="CARPELO"/>
    <s v="GERAÇÃO"/>
    <s v="JFI DUARTINA"/>
    <n v="13.88645"/>
    <n v="51.549908000000002"/>
    <n v="56.162394999999997"/>
    <n v="57.922263000000001"/>
    <s v="cto baldeio"/>
    <x v="1"/>
    <s v="JFI DUARTINA"/>
    <d v="2025-04-01T00:00:00"/>
    <x v="2"/>
    <m/>
    <x v="9"/>
    <m/>
    <m/>
  </r>
  <r>
    <s v="0460010"/>
    <s v="0460"/>
    <x v="244"/>
    <s v="010"/>
    <s v="Brasil \ SP \ Pirajuí"/>
    <s v="Norte"/>
    <s v="CZ3"/>
    <n v="2"/>
    <s v="Reforma"/>
    <s v="102-Aguardando Plantio"/>
    <m/>
    <n v="0.97"/>
    <s v="Parceria rural"/>
    <m/>
    <m/>
    <m/>
    <m/>
    <s v="Não Obrigatório"/>
    <s v="Não Obrigatório"/>
    <s v="Obrigatório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s v="JFI DUARTINA"/>
    <d v="2025-04-01T00:00:00"/>
    <x v="2"/>
    <m/>
    <x v="9"/>
    <m/>
    <m/>
  </r>
  <r>
    <s v="0462001"/>
    <s v="0462"/>
    <x v="245"/>
    <s v="001"/>
    <s v="Brasil \ SP \ Itaju"/>
    <s v="Sul"/>
    <s v="CZ3"/>
    <n v="1"/>
    <s v="Implantação"/>
    <s v="104-Crescimento"/>
    <d v="2019-12-09T00:00:00"/>
    <n v="29.33"/>
    <s v="Parceria rural"/>
    <m/>
    <m/>
    <m/>
    <m/>
    <m/>
    <m/>
    <m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2"/>
    <s v="0462"/>
    <x v="245"/>
    <s v="002"/>
    <s v="Brasil \ SP \ Itaju"/>
    <s v="Sul"/>
    <s v="CZ3"/>
    <n v="1"/>
    <s v="Implantação"/>
    <s v="104-Crescimento"/>
    <d v="2019-12-03T00:00:00"/>
    <n v="31.05"/>
    <s v="Parceria rural"/>
    <m/>
    <m/>
    <m/>
    <m/>
    <m/>
    <m/>
    <m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3"/>
    <s v="0462"/>
    <x v="245"/>
    <s v="003"/>
    <s v="Brasil \ SP \ Itaju"/>
    <s v="Sul"/>
    <s v="CZ3"/>
    <n v="1"/>
    <s v="Implantação"/>
    <s v="104-Crescimento"/>
    <d v="2019-12-04T00:00:00"/>
    <n v="48.33"/>
    <s v="Parceria rural"/>
    <m/>
    <m/>
    <m/>
    <m/>
    <m/>
    <m/>
    <m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4"/>
    <s v="0462"/>
    <x v="245"/>
    <s v="004"/>
    <s v="Brasil \ SP \ Itaju"/>
    <s v="Sul"/>
    <s v="CZ3"/>
    <n v="1"/>
    <s v="Implantação"/>
    <s v="104-Crescimento"/>
    <d v="2019-12-05T00:00:00"/>
    <n v="23.65"/>
    <s v="Parceria rural"/>
    <m/>
    <m/>
    <m/>
    <m/>
    <m/>
    <m/>
    <m/>
    <m/>
    <s v="RAF"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5"/>
    <s v="0462"/>
    <x v="245"/>
    <s v="005"/>
    <s v="Brasil \ SP \ Itaju"/>
    <s v="Sul"/>
    <s v="CZ3"/>
    <n v="1"/>
    <s v="Implantação"/>
    <s v="104-Crescimento"/>
    <d v="2019-12-12T00:00:00"/>
    <n v="26.37"/>
    <s v="Parceria rural"/>
    <m/>
    <m/>
    <m/>
    <m/>
    <m/>
    <m/>
    <m/>
    <m/>
    <s v="RAF"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6"/>
    <s v="0462"/>
    <x v="245"/>
    <s v="006"/>
    <s v="Brasil \ SP \ Itaju"/>
    <s v="Sul"/>
    <s v="CZ3"/>
    <n v="1"/>
    <s v="Implantação"/>
    <s v="104-Crescimento"/>
    <d v="2019-12-09T00:00:00"/>
    <n v="34.340000000000003"/>
    <s v="Parceria rural"/>
    <m/>
    <m/>
    <m/>
    <m/>
    <m/>
    <m/>
    <m/>
    <m/>
    <s v="RAF"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JFI DOURADO"/>
    <m/>
    <x v="0"/>
    <m/>
    <x v="17"/>
    <m/>
    <m/>
  </r>
  <r>
    <s v="0462007"/>
    <s v="0462"/>
    <x v="245"/>
    <s v="007"/>
    <s v="Brasil \ SP \ Itaju"/>
    <s v="Sul"/>
    <s v="CZ3"/>
    <n v="1"/>
    <s v="Implantação"/>
    <s v="104-Crescimento"/>
    <d v="2019-12-09T00:00:00"/>
    <n v="53.96"/>
    <s v="Parceria rural"/>
    <m/>
    <m/>
    <m/>
    <m/>
    <m/>
    <m/>
    <m/>
    <m/>
    <m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2008"/>
    <s v="0462"/>
    <x v="245"/>
    <s v="008"/>
    <s v="Brasil \ SP \ Itaju"/>
    <s v="Sul"/>
    <s v="CZ3"/>
    <n v="1"/>
    <s v="Implantação"/>
    <s v="104-Crescimento"/>
    <d v="2019-12-03T00:00:00"/>
    <n v="42.52"/>
    <s v="Parceria rural"/>
    <m/>
    <m/>
    <m/>
    <m/>
    <m/>
    <m/>
    <m/>
    <m/>
    <m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s v="Sem informação"/>
    <m/>
    <x v="0"/>
    <m/>
    <x v="13"/>
    <m/>
    <m/>
  </r>
  <r>
    <s v="0464001"/>
    <s v="0464"/>
    <x v="246"/>
    <s v="001"/>
    <s v="Brasil \ SP \ Pongaí"/>
    <s v="Norte"/>
    <s v="CZ3"/>
    <n v="2"/>
    <s v="Reforma"/>
    <s v="104-Crescimento"/>
    <d v="2019-12-21T00:00:00"/>
    <n v="27.99"/>
    <s v="Parceria rural"/>
    <m/>
    <m/>
    <m/>
    <m/>
    <m/>
    <m/>
    <m/>
    <m/>
    <m/>
    <d v="2025-01-01T00:00:00"/>
    <d v="2025-01-01T00:00:00"/>
    <d v="2024-12-01T00:00:00"/>
    <d v="2025-01-27T00:00:00"/>
    <d v="2024-12-16T00:00:00"/>
    <s v="Norte"/>
    <s v="Norte"/>
    <s v="EMFLORA"/>
    <s v="INOVESA"/>
    <s v="CARPELO"/>
    <s v="GERS"/>
    <n v="29.018612999999998"/>
    <n v="70.063723999999993"/>
    <n v="71.968067000000005"/>
    <n v="78.953607000000005"/>
    <s v="cto baldeio"/>
    <x v="1"/>
    <s v="EMFLORA"/>
    <d v="2025-04-01T00:00:00"/>
    <x v="2"/>
    <m/>
    <x v="9"/>
    <m/>
    <m/>
  </r>
  <r>
    <s v="0464002"/>
    <s v="0464"/>
    <x v="246"/>
    <s v="002"/>
    <s v="Brasil \ SP \ Pongaí"/>
    <s v="Norte"/>
    <s v="CZ3"/>
    <n v="2"/>
    <s v="Reforma"/>
    <s v="104-Crescimento"/>
    <d v="2020-01-06T00:00:00"/>
    <n v="25.28"/>
    <s v="Parceria rural"/>
    <m/>
    <m/>
    <m/>
    <m/>
    <m/>
    <m/>
    <m/>
    <m/>
    <m/>
    <d v="2025-01-01T00:00:00"/>
    <d v="2025-01-01T00:00:00"/>
    <d v="2024-12-01T00:00:00"/>
    <m/>
    <d v="2024-12-19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s v="EMFLORA"/>
    <d v="2025-04-01T00:00:00"/>
    <x v="2"/>
    <m/>
    <x v="9"/>
    <m/>
    <m/>
  </r>
  <r>
    <s v="0464003"/>
    <s v="0464"/>
    <x v="246"/>
    <s v="003"/>
    <s v="Brasil \ SP \ Pongaí"/>
    <s v="Norte"/>
    <s v="CZ3"/>
    <n v="2"/>
    <s v="Reforma"/>
    <s v="104-Crescimento"/>
    <d v="2020-01-09T00:00:00"/>
    <n v="22.73"/>
    <s v="Parceria rural"/>
    <m/>
    <m/>
    <m/>
    <m/>
    <m/>
    <m/>
    <m/>
    <m/>
    <m/>
    <d v="2025-01-01T00:00:00"/>
    <d v="2025-01-01T00:00:00"/>
    <d v="2024-12-01T00:00:00"/>
    <m/>
    <d v="2024-12-21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s v="EMFLORA"/>
    <d v="2025-04-01T00:00:00"/>
    <x v="2"/>
    <m/>
    <x v="9"/>
    <m/>
    <m/>
  </r>
  <r>
    <s v="0464004"/>
    <s v="0464"/>
    <x v="246"/>
    <s v="004"/>
    <s v="Brasil \ SP \ Pongaí"/>
    <s v="Norte"/>
    <s v="CZ3"/>
    <n v="2"/>
    <s v="Reforma"/>
    <s v="104-Crescimento"/>
    <d v="2020-01-09T00:00:00"/>
    <n v="16.850000000000001"/>
    <s v="Parceria rural"/>
    <m/>
    <m/>
    <m/>
    <m/>
    <m/>
    <m/>
    <m/>
    <m/>
    <m/>
    <d v="2025-01-01T00:00:00"/>
    <d v="2025-01-01T00:00:00"/>
    <d v="2024-12-01T00:00:00"/>
    <m/>
    <d v="2024-12-23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s v="EMFLORA"/>
    <d v="2025-04-01T00:00:00"/>
    <x v="2"/>
    <m/>
    <x v="9"/>
    <m/>
    <m/>
  </r>
  <r>
    <s v="0464005"/>
    <s v="0464"/>
    <x v="246"/>
    <s v="005"/>
    <s v="Brasil \ SP \ Pongaí"/>
    <s v="Norte"/>
    <s v="CZ3"/>
    <n v="2"/>
    <s v="Reforma"/>
    <s v="104-Crescimento"/>
    <d v="2020-01-09T00:00:00"/>
    <n v="31.06"/>
    <s v="Parceria rural"/>
    <m/>
    <m/>
    <m/>
    <m/>
    <m/>
    <m/>
    <m/>
    <m/>
    <m/>
    <d v="2025-01-01T00:00:00"/>
    <d v="2025-01-01T00:00:00"/>
    <d v="2024-12-01T00:00:00"/>
    <m/>
    <d v="2024-12-23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s v="EMFLORA"/>
    <d v="2025-04-01T00:00:00"/>
    <x v="2"/>
    <m/>
    <x v="9"/>
    <m/>
    <m/>
  </r>
  <r>
    <s v="0465001"/>
    <s v="0465"/>
    <x v="247"/>
    <s v="001"/>
    <s v="Brasil \ SP \ Itapeva"/>
    <s v="Sul"/>
    <s v="CZ1"/>
    <n v="3"/>
    <s v="Reforma"/>
    <s v="104-Crescimento"/>
    <d v="2020-05-12T00:00:00"/>
    <n v="26.94"/>
    <s v="Parceria rural (arr. Turvinho)"/>
    <m/>
    <m/>
    <m/>
    <m/>
    <m/>
    <m/>
    <m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s v="JFI CAPÃO BONITO"/>
    <d v="2025-07-01T00:00:00"/>
    <x v="0"/>
    <m/>
    <x v="16"/>
    <m/>
    <m/>
  </r>
  <r>
    <s v="0465002"/>
    <s v="0465"/>
    <x v="247"/>
    <s v="002"/>
    <s v="Brasil \ SP \ Itapeva"/>
    <s v="Sul"/>
    <s v="CZ1"/>
    <n v="3"/>
    <s v="Reforma"/>
    <s v="104-Crescimento"/>
    <d v="2020-05-12T00:00:00"/>
    <n v="25.78"/>
    <s v="Parceria rural (arr. Turvinho)"/>
    <m/>
    <m/>
    <m/>
    <m/>
    <m/>
    <m/>
    <m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s v="JFI CAPÃO BONITO"/>
    <d v="2025-07-01T00:00:00"/>
    <x v="0"/>
    <m/>
    <x v="16"/>
    <m/>
    <m/>
  </r>
  <r>
    <s v="0465003"/>
    <s v="0465"/>
    <x v="247"/>
    <s v="003"/>
    <s v="Brasil \ SP \ Itapeva"/>
    <s v="Sul"/>
    <s v="CZ1"/>
    <n v="3"/>
    <s v="Reforma"/>
    <s v="104-Crescimento"/>
    <d v="2020-05-04T00:00:00"/>
    <n v="12.29"/>
    <s v="Parceria rural (arr. Turvinho)"/>
    <m/>
    <m/>
    <m/>
    <m/>
    <m/>
    <m/>
    <m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s v="JFI CAPÃO BONITO"/>
    <d v="2025-07-01T00:00:00"/>
    <x v="0"/>
    <m/>
    <x v="16"/>
    <m/>
    <m/>
  </r>
  <r>
    <s v="0465004"/>
    <s v="0465"/>
    <x v="247"/>
    <s v="004"/>
    <s v="Brasil \ SP \ Itapeva"/>
    <s v="Sul"/>
    <s v="CZ1"/>
    <n v="3"/>
    <s v="Reforma"/>
    <s v="104-Crescimento"/>
    <d v="2020-03-13T00:00:00"/>
    <n v="41.75"/>
    <s v="Parceria rural (arr. Turvinho)"/>
    <m/>
    <m/>
    <m/>
    <m/>
    <m/>
    <m/>
    <m/>
    <m/>
    <m/>
    <d v="2026-02-01T00:00:00"/>
    <d v="2026-02-01T00:00:00"/>
    <d v="2025-04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s v="JFI CAPÃO BONITO"/>
    <d v="2025-07-01T00:00:00"/>
    <x v="0"/>
    <m/>
    <x v="16"/>
    <m/>
    <m/>
  </r>
  <r>
    <s v="0465005"/>
    <s v="0465"/>
    <x v="247"/>
    <s v="005"/>
    <s v="Brasil \ SP \ Itapeva"/>
    <s v="Sul"/>
    <s v="CZ1"/>
    <n v="3"/>
    <s v="Reforma"/>
    <s v="104-Crescimento"/>
    <d v="2020-05-08T00:00:00"/>
    <n v="22.87"/>
    <s v="Parceria rural (arr. Turvinho)"/>
    <m/>
    <m/>
    <m/>
    <m/>
    <m/>
    <m/>
    <m/>
    <m/>
    <m/>
    <d v="2026-02-01T00:00:00"/>
    <d v="2026-03-01T00:00:00"/>
    <d v="2025-04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s v="JFI CAPÃO BONITO"/>
    <d v="2025-07-01T00:00:00"/>
    <x v="0"/>
    <m/>
    <x v="16"/>
    <m/>
    <m/>
  </r>
  <r>
    <s v="0469001"/>
    <s v="0469"/>
    <x v="248"/>
    <s v="001"/>
    <s v="Brasil \ SP \ Avaré"/>
    <s v="Centro"/>
    <s v="CZ1"/>
    <n v="2"/>
    <s v="Reforma"/>
    <s v="104-Crescimento"/>
    <d v="2020-05-25T00:00:00"/>
    <n v="29.67"/>
    <s v="Parceria rural (Turvinho)"/>
    <s v="coppice"/>
    <m/>
    <m/>
    <m/>
    <m/>
    <m/>
    <m/>
    <m/>
    <m/>
    <d v="2025-05-01T00:00:00"/>
    <d v="2025-05-01T00:00:00"/>
    <d v="2025-04-01T00:00:00"/>
    <m/>
    <m/>
    <s v="Centro"/>
    <s v="coppice"/>
    <s v="JFI ITATINGA"/>
    <s v="NILZA"/>
    <s v="SOLLUM"/>
    <s v="GERAÇÃO"/>
    <n v="57.882306"/>
    <n v="77.925094999999999"/>
    <n v="86.240097000000006"/>
    <n v="107.28620100000001"/>
    <s v="pac"/>
    <x v="0"/>
    <m/>
    <m/>
    <x v="4"/>
    <m/>
    <x v="1"/>
    <m/>
    <m/>
  </r>
  <r>
    <s v="0469002"/>
    <s v="0469"/>
    <x v="248"/>
    <s v="002"/>
    <s v="Brasil \ SP \ Avaré"/>
    <s v="Centro"/>
    <s v="CZ1"/>
    <n v="2"/>
    <s v="Reforma"/>
    <s v="104-Crescimento"/>
    <d v="2020-06-03T00:00:00"/>
    <n v="29.04"/>
    <s v="Parceria rural (Turvinho)"/>
    <m/>
    <m/>
    <m/>
    <m/>
    <m/>
    <m/>
    <m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s v="NILZA"/>
    <d v="2025-07-01T00:00:00"/>
    <x v="0"/>
    <m/>
    <x v="3"/>
    <m/>
    <m/>
  </r>
  <r>
    <s v="0469003"/>
    <s v="0469"/>
    <x v="248"/>
    <s v="003"/>
    <s v="Brasil \ SP \ Avaré"/>
    <s v="Centro"/>
    <s v="CZ1"/>
    <n v="2"/>
    <s v="Reforma"/>
    <s v="104-Crescimento"/>
    <d v="2020-06-01T00:00:00"/>
    <n v="30.41"/>
    <s v="Parceria rural (Turvinho)"/>
    <m/>
    <m/>
    <m/>
    <m/>
    <m/>
    <m/>
    <m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s v="NILZA"/>
    <d v="2025-07-01T00:00:00"/>
    <x v="0"/>
    <m/>
    <x v="3"/>
    <m/>
    <m/>
  </r>
  <r>
    <s v="0469004"/>
    <s v="0469"/>
    <x v="248"/>
    <s v="004"/>
    <s v="Brasil \ SP \ Avaré"/>
    <s v="Centro"/>
    <s v="CZ1"/>
    <n v="2"/>
    <s v="Reforma"/>
    <s v="104-Crescimento"/>
    <d v="2020-06-04T00:00:00"/>
    <n v="12.03"/>
    <s v="Parceria rural (Turvinho)"/>
    <m/>
    <m/>
    <m/>
    <m/>
    <m/>
    <m/>
    <m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s v="NILZA"/>
    <d v="2025-07-01T00:00:00"/>
    <x v="0"/>
    <m/>
    <x v="3"/>
    <m/>
    <m/>
  </r>
  <r>
    <s v="0469005"/>
    <s v="0469"/>
    <x v="248"/>
    <s v="005"/>
    <s v="Brasil \ SP \ Avaré"/>
    <s v="Centro"/>
    <s v="CZ1"/>
    <n v="1"/>
    <s v="Implantação"/>
    <s v="102-Aguardando Plantio"/>
    <m/>
    <n v="0.16"/>
    <s v="Parceria rural (Turvinho)"/>
    <m/>
    <m/>
    <m/>
    <m/>
    <m/>
    <m/>
    <m/>
    <m/>
    <m/>
    <d v="2021-03-30T00:00:00"/>
    <m/>
    <m/>
    <m/>
    <m/>
    <s v="Centro"/>
    <s v="Centro"/>
    <s v="JFI ITATINGA"/>
    <s v="NILZA"/>
    <s v="SOLLUM"/>
    <s v="GERAÇÃO"/>
    <n v="57.882306"/>
    <n v="77.925094999999999"/>
    <n v="86.240097000000006"/>
    <n v="107.28620100000001"/>
    <s v="Liberação de áreas"/>
    <x v="0"/>
    <s v="NILZA"/>
    <d v="2025-07-01T00:00:00"/>
    <x v="0"/>
    <m/>
    <x v="3"/>
    <m/>
    <m/>
  </r>
  <r>
    <s v="0470001"/>
    <s v="0470"/>
    <x v="249"/>
    <s v="001"/>
    <s v="Brasil \ SP \ Pirajuí"/>
    <s v="Norte"/>
    <s v="CZ3"/>
    <n v="1"/>
    <s v="Implantação"/>
    <s v="104-Crescimento"/>
    <d v="2020-01-17T00:00:00"/>
    <n v="33.08"/>
    <s v="Parceria rural (Turvinho)"/>
    <m/>
    <m/>
    <m/>
    <m/>
    <m/>
    <m/>
    <m/>
    <m/>
    <m/>
    <d v="2025-05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2"/>
    <s v="0470"/>
    <x v="249"/>
    <s v="002"/>
    <s v="Brasil \ SP \ Pirajuí"/>
    <s v="Norte"/>
    <s v="CZ3"/>
    <n v="1"/>
    <s v="Implantação"/>
    <s v="104-Crescimento"/>
    <d v="2020-01-18T00:00:00"/>
    <n v="30.49"/>
    <s v="Parceria rural (Turvinho)"/>
    <m/>
    <m/>
    <m/>
    <m/>
    <m/>
    <m/>
    <m/>
    <m/>
    <m/>
    <d v="2025-05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3"/>
    <s v="0470"/>
    <x v="249"/>
    <s v="003"/>
    <s v="Brasil \ SP \ Pirajuí"/>
    <s v="Norte"/>
    <s v="CZ3"/>
    <n v="1"/>
    <s v="Implantação"/>
    <s v="104-Crescimento"/>
    <d v="2020-01-23T00:00:00"/>
    <n v="39.46"/>
    <s v="Parceria rural (Turvinho)"/>
    <m/>
    <m/>
    <m/>
    <m/>
    <m/>
    <m/>
    <m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4"/>
    <s v="0470"/>
    <x v="249"/>
    <s v="004"/>
    <s v="Brasil \ SP \ Pirajuí"/>
    <s v="Norte"/>
    <s v="CZ3"/>
    <n v="1"/>
    <s v="Implantação"/>
    <s v="104-Crescimento"/>
    <d v="2020-02-04T00:00:00"/>
    <n v="15.67"/>
    <s v="Parceria rural (Turvinho)"/>
    <m/>
    <m/>
    <m/>
    <m/>
    <m/>
    <m/>
    <m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5"/>
    <s v="0470"/>
    <x v="249"/>
    <s v="005"/>
    <s v="Brasil \ SP \ Pirajuí"/>
    <s v="Norte"/>
    <s v="CZ3"/>
    <n v="1"/>
    <s v="Implantação"/>
    <s v="104-Crescimento"/>
    <d v="2020-02-04T00:00:00"/>
    <n v="56.53"/>
    <s v="Parceria rural (Turvinho)"/>
    <m/>
    <m/>
    <m/>
    <m/>
    <m/>
    <m/>
    <m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6"/>
    <s v="0470"/>
    <x v="249"/>
    <s v="006"/>
    <s v="Brasil \ SP \ Pirajuí"/>
    <s v="Norte"/>
    <s v="CZ2"/>
    <n v="1"/>
    <s v="Implantação"/>
    <s v="104-Crescimento"/>
    <d v="2020-02-03T00:00:00"/>
    <n v="53.19"/>
    <s v="Parceria rural (Turvinho)"/>
    <m/>
    <m/>
    <m/>
    <m/>
    <m/>
    <m/>
    <m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7"/>
    <s v="0470"/>
    <x v="249"/>
    <s v="007"/>
    <s v="Brasil \ SP \ Pirajuí"/>
    <s v="Norte"/>
    <s v="CZ2"/>
    <n v="1"/>
    <s v="Implantação"/>
    <s v="104-Crescimento"/>
    <d v="2020-02-04T00:00:00"/>
    <n v="41.38"/>
    <s v="Parceria rural (Turvinho)"/>
    <m/>
    <m/>
    <m/>
    <m/>
    <m/>
    <m/>
    <m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m/>
    <m/>
    <x v="0"/>
    <m/>
    <x v="7"/>
    <m/>
    <m/>
  </r>
  <r>
    <s v="0470008"/>
    <s v="0470"/>
    <x v="249"/>
    <s v="008"/>
    <s v="Brasil \ SP \ Pirajuí"/>
    <s v="Norte"/>
    <s v="CZ2"/>
    <n v="1"/>
    <s v="Implantação"/>
    <s v="104-Crescimento"/>
    <d v="2020-01-24T00:00:00"/>
    <n v="24.96"/>
    <s v="Parceria rural (Turvinho)"/>
    <m/>
    <m/>
    <m/>
    <m/>
    <m/>
    <m/>
    <m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s v="GN"/>
    <m/>
    <x v="0"/>
    <m/>
    <x v="8"/>
    <m/>
    <m/>
  </r>
  <r>
    <s v="0470009"/>
    <s v="0470"/>
    <x v="249"/>
    <s v="009"/>
    <s v="Brasil \ SP \ Pirajuí"/>
    <s v="Norte"/>
    <s v="CZ3"/>
    <n v="1"/>
    <s v="Implantação"/>
    <s v="104-Crescimento"/>
    <d v="2020-01-23T00:00:00"/>
    <n v="23.76"/>
    <s v="Parceria rural (Turvinho)"/>
    <m/>
    <m/>
    <m/>
    <m/>
    <m/>
    <m/>
    <m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s v="GN"/>
    <m/>
    <x v="0"/>
    <m/>
    <x v="8"/>
    <m/>
    <m/>
  </r>
  <r>
    <s v="0470010"/>
    <s v="0470"/>
    <x v="249"/>
    <s v="010"/>
    <s v="Brasil \ SP \ Pirajuí"/>
    <s v="Norte"/>
    <s v="CZ2"/>
    <n v="1"/>
    <s v="Implantação"/>
    <s v="104-Crescimento"/>
    <d v="2020-02-01T00:00:00"/>
    <n v="8.5500000000000007"/>
    <s v="Parceria rural (Turvinho)"/>
    <m/>
    <m/>
    <m/>
    <m/>
    <m/>
    <m/>
    <m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s v="GN"/>
    <m/>
    <x v="0"/>
    <m/>
    <x v="8"/>
    <m/>
    <m/>
  </r>
  <r>
    <s v="0470011"/>
    <s v="0470"/>
    <x v="249"/>
    <s v="011"/>
    <s v="Brasil \ SP \ Pirajuí"/>
    <s v="Norte"/>
    <s v="CZ3"/>
    <n v="1"/>
    <s v="Implantação"/>
    <s v="104-Crescimento"/>
    <d v="2021-06-18T00:00:00"/>
    <n v="2.15"/>
    <s v="Parceria rural (Turvinho)"/>
    <m/>
    <m/>
    <m/>
    <m/>
    <m/>
    <m/>
    <m/>
    <m/>
    <s v="RAF"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s v="GN"/>
    <m/>
    <x v="0"/>
    <m/>
    <x v="8"/>
    <m/>
    <m/>
  </r>
  <r>
    <s v="0471001"/>
    <s v="0471"/>
    <x v="250"/>
    <s v="001"/>
    <s v="Brasil \ SP \ Quintana"/>
    <s v="Noroeste"/>
    <s v="CZ3"/>
    <n v="1"/>
    <s v="Implantação"/>
    <s v="104-Crescimento"/>
    <d v="2020-01-23T00:00:00"/>
    <n v="21.95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2"/>
    <s v="0471"/>
    <x v="250"/>
    <s v="002"/>
    <s v="Brasil \ SP \ Quintana"/>
    <s v="Noroeste"/>
    <s v="CZ3"/>
    <n v="1"/>
    <s v="Implantação"/>
    <s v="104-Crescimento"/>
    <d v="2020-06-07T00:00:00"/>
    <n v="22.2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3"/>
    <s v="0471"/>
    <x v="250"/>
    <s v="003"/>
    <s v="Brasil \ SP \ Quintana"/>
    <s v="Noroeste"/>
    <s v="CZ3"/>
    <n v="1"/>
    <s v="Implantação"/>
    <s v="104-Crescimento"/>
    <d v="2020-01-24T00:00:00"/>
    <n v="18.71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4"/>
    <s v="0471"/>
    <x v="250"/>
    <s v="004"/>
    <s v="Brasil \ SP \ Quintana"/>
    <s v="Noroeste"/>
    <s v="CZ3"/>
    <n v="1"/>
    <s v="Implantação"/>
    <s v="104-Crescimento"/>
    <d v="2020-02-13T00:00:00"/>
    <n v="11.71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5"/>
    <s v="0471"/>
    <x v="250"/>
    <s v="005"/>
    <s v="Brasil \ SP \ Quintana"/>
    <s v="Noroeste"/>
    <s v="CZ3"/>
    <n v="1"/>
    <s v="Implantação"/>
    <s v="104-Crescimento"/>
    <d v="2020-02-10T00:00:00"/>
    <n v="5.63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6"/>
    <s v="0471"/>
    <x v="250"/>
    <s v="006"/>
    <s v="Brasil \ SP \ Quintana"/>
    <s v="Noroeste"/>
    <s v="CZ3"/>
    <n v="1"/>
    <s v="Implantação"/>
    <s v="104-Crescimento"/>
    <d v="2020-01-23T00:00:00"/>
    <n v="8.9700000000000006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7"/>
    <s v="0471"/>
    <x v="250"/>
    <s v="007"/>
    <s v="Brasil \ SP \ Quintana"/>
    <s v="Noroeste"/>
    <s v="CZ3"/>
    <n v="1"/>
    <s v="Implantação"/>
    <s v="104-Crescimento"/>
    <d v="2020-01-20T00:00:00"/>
    <n v="7.32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8"/>
    <s v="0471"/>
    <x v="250"/>
    <s v="008"/>
    <s v="Brasil \ SP \ Quintana"/>
    <s v="Noroeste"/>
    <s v="CZ3"/>
    <n v="1"/>
    <s v="Implantação"/>
    <s v="104-Crescimento"/>
    <d v="2020-01-17T00:00:00"/>
    <n v="25.75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09"/>
    <s v="0471"/>
    <x v="250"/>
    <s v="009"/>
    <s v="Brasil \ SP \ Quintana"/>
    <s v="Noroeste"/>
    <s v="CZ3"/>
    <n v="1"/>
    <s v="Implantação"/>
    <s v="104-Crescimento"/>
    <d v="2020-01-15T00:00:00"/>
    <n v="26.68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0"/>
    <s v="0471"/>
    <x v="250"/>
    <s v="010"/>
    <s v="Brasil \ SP \ Quintana"/>
    <s v="Noroeste"/>
    <s v="CZ3"/>
    <n v="1"/>
    <s v="Implantação"/>
    <s v="104-Crescimento"/>
    <d v="2020-01-17T00:00:00"/>
    <n v="17.670000000000002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1"/>
    <s v="0471"/>
    <x v="250"/>
    <s v="011"/>
    <s v="Brasil \ SP \ Quintana"/>
    <s v="Noroeste"/>
    <s v="CZ3"/>
    <n v="1"/>
    <s v="Implantação"/>
    <s v="104-Crescimento"/>
    <d v="2020-01-17T00:00:00"/>
    <n v="15.24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2"/>
    <s v="0471"/>
    <x v="250"/>
    <s v="012"/>
    <s v="Brasil \ SP \ Quintana"/>
    <s v="Noroeste"/>
    <s v="CZ2"/>
    <n v="1"/>
    <s v="Implantação"/>
    <s v="104-Crescimento"/>
    <d v="2020-01-13T00:00:00"/>
    <n v="24.99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3"/>
    <s v="0471"/>
    <x v="250"/>
    <s v="013"/>
    <s v="Brasil \ SP \ Quintana"/>
    <s v="Noroeste"/>
    <s v="CZ2"/>
    <n v="1"/>
    <s v="Implantação"/>
    <s v="104-Crescimento"/>
    <d v="2020-02-13T00:00:00"/>
    <n v="10.02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5"/>
    <s v="0471"/>
    <x v="250"/>
    <s v="015"/>
    <s v="Brasil \ SP \ Quintana"/>
    <s v="Noroeste"/>
    <s v="CZ3"/>
    <n v="1"/>
    <s v="Implantação"/>
    <s v="104-Crescimento"/>
    <d v="2020-02-12T00:00:00"/>
    <n v="20.18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6"/>
    <s v="0471"/>
    <x v="250"/>
    <s v="016"/>
    <s v="Brasil \ SP \ Quintana"/>
    <s v="Noroeste"/>
    <s v="CZ3"/>
    <n v="1"/>
    <s v="Implantação"/>
    <s v="104-Crescimento"/>
    <d v="2020-01-11T00:00:00"/>
    <n v="19.12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7"/>
    <s v="0471"/>
    <x v="250"/>
    <s v="017"/>
    <s v="Brasil \ SP \ Quintana"/>
    <s v="Noroeste"/>
    <s v="CZ3"/>
    <n v="1"/>
    <s v="Implantação"/>
    <s v="104-Crescimento"/>
    <d v="2020-02-17T00:00:00"/>
    <n v="7.4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18"/>
    <s v="0471"/>
    <x v="250"/>
    <s v="018"/>
    <s v="Brasil \ SP \ Quintana"/>
    <s v="Noroeste"/>
    <s v="CZ3"/>
    <n v="1"/>
    <s v="Implantação"/>
    <s v="104-Crescimento"/>
    <d v="2020-01-24T00:00:00"/>
    <n v="10.45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0"/>
    <s v="0471"/>
    <x v="250"/>
    <s v="020"/>
    <s v="Brasil \ SP \ Quintana"/>
    <s v="Noroeste"/>
    <s v="CZ3"/>
    <n v="1"/>
    <s v="Implantação"/>
    <s v="104-Crescimento"/>
    <d v="2020-01-10T00:00:00"/>
    <n v="21.34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1"/>
    <s v="0471"/>
    <x v="250"/>
    <s v="021"/>
    <s v="Brasil \ SP \ Quintana"/>
    <s v="Noroeste"/>
    <s v="CZ3"/>
    <n v="1"/>
    <s v="Implantação"/>
    <s v="104-Crescimento"/>
    <d v="2020-01-24T00:00:00"/>
    <n v="7.76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2"/>
    <s v="0471"/>
    <x v="250"/>
    <s v="022"/>
    <s v="Brasil \ SP \ Quintana"/>
    <s v="Noroeste"/>
    <s v="CZ3"/>
    <n v="1"/>
    <s v="Implantação"/>
    <s v="104-Crescimento"/>
    <d v="2020-01-24T00:00:00"/>
    <n v="26.1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3"/>
    <s v="0471"/>
    <x v="250"/>
    <s v="023"/>
    <s v="Brasil \ SP \ Quintana"/>
    <s v="Noroeste"/>
    <s v="CZ3"/>
    <n v="1"/>
    <s v="Implantação"/>
    <s v="104-Crescimento"/>
    <d v="2020-01-17T00:00:00"/>
    <n v="18.489999999999998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4"/>
    <s v="0471"/>
    <x v="250"/>
    <s v="024"/>
    <s v="Brasil \ SP \ Quintana"/>
    <s v="Noroeste"/>
    <s v="CZ3"/>
    <n v="1"/>
    <s v="Implantação"/>
    <s v="104-Crescimento"/>
    <d v="2020-01-24T00:00:00"/>
    <n v="21.46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7"/>
    <s v="0471"/>
    <x v="250"/>
    <s v="027"/>
    <s v="Brasil \ SP \ Quintana"/>
    <s v="Noroeste"/>
    <s v="CZ3"/>
    <n v="1"/>
    <s v="Implantação"/>
    <s v="104-Crescimento"/>
    <d v="2020-01-24T00:00:00"/>
    <n v="12.3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028"/>
    <s v="0471"/>
    <x v="250"/>
    <s v="028"/>
    <s v="Brasil \ SP \ Quintana"/>
    <s v="Noroeste"/>
    <s v="CZ3"/>
    <n v="1"/>
    <s v="Implantação"/>
    <s v="104-Crescimento"/>
    <d v="2020-02-18T00:00:00"/>
    <n v="3.13"/>
    <s v="Parceria rural (Turvinho)"/>
    <m/>
    <m/>
    <m/>
    <m/>
    <m/>
    <m/>
    <m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s v="CARPELO"/>
    <m/>
    <x v="0"/>
    <m/>
    <x v="10"/>
    <m/>
    <m/>
  </r>
  <r>
    <s v="0471306"/>
    <s v="0471"/>
    <x v="250"/>
    <s v="306"/>
    <s v="Brasil \ SP \ Quintana"/>
    <s v="Noroeste"/>
    <s v="CZ3"/>
    <n v="1"/>
    <s v="Implantação"/>
    <s v="116-Aguardando Plantio - Manual"/>
    <m/>
    <n v="1.2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07"/>
    <s v="0471"/>
    <x v="250"/>
    <s v="307"/>
    <s v="Brasil \ SP \ Quintana"/>
    <s v="Noroeste"/>
    <s v="CZ3"/>
    <n v="1"/>
    <s v="Implantação"/>
    <s v="116-Aguardando Plantio - Manual"/>
    <m/>
    <n v="2.11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08"/>
    <s v="0471"/>
    <x v="250"/>
    <s v="308"/>
    <s v="Brasil \ SP \ Quintana"/>
    <s v="Noroeste"/>
    <s v="CZ3"/>
    <n v="1"/>
    <s v="Implantação"/>
    <s v="116-Aguardando Plantio - Manual"/>
    <m/>
    <n v="1.35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15"/>
    <s v="0471"/>
    <x v="250"/>
    <s v="315"/>
    <s v="Brasil \ SP \ Quintana"/>
    <s v="Noroeste"/>
    <s v="CZ2"/>
    <n v="1"/>
    <s v="Implantação"/>
    <s v="116-Aguardando Plantio - Manual"/>
    <m/>
    <n v="0.27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19"/>
    <s v="0471"/>
    <x v="250"/>
    <s v="319"/>
    <s v="Brasil \ SP \ Quintana"/>
    <s v="Noroeste"/>
    <s v="CZ3"/>
    <n v="1"/>
    <s v="Implantação"/>
    <s v="116-Aguardando Plantio - Manual"/>
    <m/>
    <n v="0.88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20"/>
    <s v="0471"/>
    <x v="250"/>
    <s v="320"/>
    <s v="Brasil \ SP \ Quintana"/>
    <s v="Noroeste"/>
    <s v="CZ3"/>
    <n v="1"/>
    <s v="Implantação"/>
    <s v="116-Aguardando Plantio - Manual"/>
    <m/>
    <n v="0.16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22"/>
    <s v="0471"/>
    <x v="250"/>
    <s v="322"/>
    <s v="Brasil \ SP \ Quintana"/>
    <s v="Noroeste"/>
    <s v="CZ3"/>
    <n v="1"/>
    <s v="Implantação"/>
    <s v="116-Aguardando Plantio - Manual"/>
    <m/>
    <n v="3.1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1324"/>
    <s v="0471"/>
    <x v="250"/>
    <s v="324"/>
    <s v="Brasil \ SP \ Quintana"/>
    <s v="Noroeste"/>
    <s v="CZ3"/>
    <n v="1"/>
    <s v="Implantação"/>
    <s v="116-Aguardando Plantio - Manual"/>
    <m/>
    <n v="1.27"/>
    <s v="Parceria rural (Turvinho)"/>
    <m/>
    <m/>
    <m/>
    <m/>
    <m/>
    <m/>
    <m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s v="CARPELO"/>
    <d v="2025-11-01T00:00:00"/>
    <x v="0"/>
    <m/>
    <x v="10"/>
    <m/>
    <m/>
  </r>
  <r>
    <s v="0472002"/>
    <s v="0472"/>
    <x v="251"/>
    <s v="002"/>
    <s v="Brasil \ SP \ Botucatu"/>
    <s v="Sul"/>
    <s v="CZ1 - 2"/>
    <n v="3"/>
    <s v="Reforma"/>
    <s v="102-Aguardando Plantio"/>
    <m/>
    <n v="59.18"/>
    <s v="Parceria rural (Turvinho)"/>
    <m/>
    <m/>
    <m/>
    <n v="2"/>
    <s v="Obrigatório"/>
    <s v="Obrigatório"/>
    <s v="Não Obrigatório"/>
    <m/>
    <m/>
    <d v="2024-12-01T00:00:00"/>
    <d v="2024-12-01T00:00:00"/>
    <d v="2024-11-01T00:00:00"/>
    <d v="2024-12-06T00:00:00"/>
    <d v="2024-11-08T00:00:00"/>
    <s v="Sul"/>
    <s v="Sul"/>
    <s v="JFI ITATINGA"/>
    <s v="NILZA"/>
    <s v="SOLLUM"/>
    <s v="BRACELL"/>
    <n v="35.409951999999997"/>
    <n v="39.011285999999998"/>
    <n v="54.617713000000002"/>
    <n v="102.04758"/>
    <s v="savannah/rebaixador"/>
    <x v="3"/>
    <s v="JFI ITATINGA"/>
    <d v="2025-02-01T00:00:00"/>
    <x v="1"/>
    <m/>
    <x v="5"/>
    <m/>
    <m/>
  </r>
  <r>
    <s v="0472003"/>
    <s v="0472"/>
    <x v="251"/>
    <s v="003"/>
    <s v="Brasil \ SP \ Botucatu"/>
    <s v="Sul"/>
    <s v="CZ1 - 2"/>
    <n v="3"/>
    <s v="Reforma"/>
    <s v="102-Aguardando Plantio"/>
    <m/>
    <n v="1.88"/>
    <s v="Parceria rural (Turvinho)"/>
    <m/>
    <m/>
    <m/>
    <n v="2"/>
    <s v="Obrigatório"/>
    <s v="Não Obrigatório"/>
    <s v="Não Obrigatório"/>
    <m/>
    <m/>
    <d v="2024-12-01T00:00:00"/>
    <d v="2024-12-01T00:00:00"/>
    <d v="2024-11-01T00:00:00"/>
    <d v="2024-12-01T00:00:00"/>
    <d v="2024-11-11T00:00:00"/>
    <s v="Sul"/>
    <s v="Sul"/>
    <s v="JFI ITATINGA"/>
    <s v="NILZA"/>
    <s v="SOLLUM"/>
    <s v="BRACELL"/>
    <n v="35.409951999999997"/>
    <n v="39.011285999999998"/>
    <n v="54.617713000000002"/>
    <n v="102.04758"/>
    <s v="savannah"/>
    <x v="3"/>
    <s v="JFI ITATINGA"/>
    <d v="2025-02-01T00:00:00"/>
    <x v="1"/>
    <m/>
    <x v="5"/>
    <m/>
    <m/>
  </r>
  <r>
    <s v="0473031"/>
    <s v="0473"/>
    <x v="252"/>
    <s v="031"/>
    <s v="Brasil \ SP \ Itatinga"/>
    <s v="Sul"/>
    <s v="CZ1"/>
    <n v="3"/>
    <s v="Reforma"/>
    <s v="102-Aguardando Plantio"/>
    <m/>
    <n v="1.1200000000000001"/>
    <s v="Parceria rural (Turvinho)"/>
    <m/>
    <m/>
    <m/>
    <m/>
    <m/>
    <m/>
    <m/>
    <s v="NÃO"/>
    <m/>
    <d v="2023-10-16T00:00:00"/>
    <m/>
    <m/>
    <d v="2023-10-16T00:00:00"/>
    <d v="2023-10-05T00:00:00"/>
    <s v="Sul"/>
    <s v="Sul"/>
    <s v="JFI ITATINGA"/>
    <s v="NILZA"/>
    <s v="SOLLUM"/>
    <s v="BRACELL"/>
    <n v="41.958754999999996"/>
    <n v="54.038998999999997"/>
    <n v="62.349609999999998"/>
    <n v="110.540511"/>
    <s v="Liberação de áreas"/>
    <x v="3"/>
    <s v="JFI ITATINGA"/>
    <d v="2025-07-01T00:00:00"/>
    <x v="6"/>
    <m/>
    <x v="5"/>
    <m/>
    <m/>
  </r>
  <r>
    <s v="0473032"/>
    <s v="0473"/>
    <x v="252"/>
    <s v="032"/>
    <s v="Brasil \ SP \ Itatinga"/>
    <s v="Sul"/>
    <s v="CZ1"/>
    <n v="3"/>
    <s v="Reforma"/>
    <s v="102-Aguardando Plantio"/>
    <m/>
    <n v="0.42"/>
    <s v="Parceria rural (Turvinho)"/>
    <m/>
    <m/>
    <m/>
    <m/>
    <m/>
    <m/>
    <m/>
    <s v="NÃO"/>
    <m/>
    <d v="2023-10-16T00:00:00"/>
    <m/>
    <m/>
    <m/>
    <m/>
    <s v="Sul"/>
    <s v="Sul"/>
    <s v="JFI ITATINGA"/>
    <s v="NILZA"/>
    <s v="SOLLUM"/>
    <s v="BRACELL"/>
    <n v="41.958754999999996"/>
    <n v="54.038998999999997"/>
    <n v="62.349609999999998"/>
    <n v="110.540511"/>
    <s v="Liberação de áreas"/>
    <x v="3"/>
    <s v="JFI ITATINGA"/>
    <d v="2025-07-01T00:00:00"/>
    <x v="6"/>
    <m/>
    <x v="5"/>
    <m/>
    <m/>
  </r>
  <r>
    <s v="0474001"/>
    <s v="0474"/>
    <x v="253"/>
    <s v="001"/>
    <s v="Brasil \ SP \ Botucatu"/>
    <s v="Sul"/>
    <s v="CZ1 - 2"/>
    <n v="3"/>
    <s v="Reforma"/>
    <s v="102-Aguardando Plantio"/>
    <m/>
    <n v="22.24"/>
    <s v="Parceria rural (Turvinho)"/>
    <m/>
    <m/>
    <m/>
    <n v="2"/>
    <s v="Obrigatório"/>
    <s v="Não Obrigatório"/>
    <s v="Não Obrigatório"/>
    <s v="SIM"/>
    <m/>
    <d v="2023-08-29T00:00:00"/>
    <m/>
    <m/>
    <d v="2023-08-29T00:00:00"/>
    <d v="2023-07-15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s v="NILZA"/>
    <d v="2025-02-01T00:00:00"/>
    <x v="1"/>
    <m/>
    <x v="3"/>
    <m/>
    <m/>
  </r>
  <r>
    <s v="0474002"/>
    <s v="0474"/>
    <x v="253"/>
    <s v="002"/>
    <s v="Brasil \ SP \ Botucatu"/>
    <s v="Sul"/>
    <s v="CZ1 - 2"/>
    <n v="3"/>
    <s v="Reforma"/>
    <s v="102-Aguardando Plantio"/>
    <m/>
    <n v="26.82"/>
    <s v="Parceria rural (Turvinho)"/>
    <m/>
    <m/>
    <m/>
    <n v="2"/>
    <s v="Obrigatório"/>
    <s v="Não Obrigatório"/>
    <s v="Não Obrigatório"/>
    <s v="SIM"/>
    <m/>
    <d v="2024-07-11T00:00:00"/>
    <m/>
    <d v="2024-07-01T00:00:00"/>
    <d v="2024-07-11T00:00:00"/>
    <d v="2024-07-10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s v="NILZA"/>
    <d v="2025-02-01T00:00:00"/>
    <x v="1"/>
    <m/>
    <x v="3"/>
    <m/>
    <m/>
  </r>
  <r>
    <s v="0474005"/>
    <s v="0474"/>
    <x v="253"/>
    <s v="005"/>
    <s v="Brasil \ SP \ Botucatu"/>
    <s v="Sul"/>
    <s v="CZ1 - 2"/>
    <n v="3"/>
    <s v="Reforma"/>
    <s v="102-Aguardando Plantio"/>
    <m/>
    <n v="28.13"/>
    <s v="Parceria rural (Turvinho)"/>
    <m/>
    <m/>
    <m/>
    <n v="2"/>
    <s v="Obrigatório"/>
    <s v="Não Obrigatório"/>
    <s v="Não Obrigatório"/>
    <s v="SIM"/>
    <m/>
    <d v="2023-09-01T00:00:00"/>
    <m/>
    <m/>
    <d v="2023-09-01T00:00:00"/>
    <d v="2023-08-31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s v="NILZA"/>
    <d v="2025-02-01T00:00:00"/>
    <x v="1"/>
    <m/>
    <x v="3"/>
    <m/>
    <m/>
  </r>
  <r>
    <s v="0474006"/>
    <s v="0474"/>
    <x v="253"/>
    <s v="006"/>
    <s v="Brasil \ SP \ Botucatu"/>
    <s v="Sul"/>
    <s v="CZ1 - 2"/>
    <n v="3"/>
    <s v="Reforma"/>
    <s v="102-Aguardando Plantio"/>
    <m/>
    <n v="11.17"/>
    <s v="Parceria rural (Turvinho)"/>
    <m/>
    <m/>
    <m/>
    <n v="2"/>
    <s v="Obrigatório"/>
    <s v="Não Obrigatório"/>
    <s v="Não Obrigatório"/>
    <s v="SIM"/>
    <m/>
    <d v="2023-09-01T00:00:00"/>
    <m/>
    <m/>
    <d v="2023-09-01T00:00:00"/>
    <d v="2023-07-14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s v="NILZA"/>
    <d v="2025-02-01T00:00:00"/>
    <x v="1"/>
    <m/>
    <x v="3"/>
    <m/>
    <m/>
  </r>
  <r>
    <s v="0474007"/>
    <s v="0474"/>
    <x v="253"/>
    <s v="007"/>
    <s v="Brasil \ SP \ Botucatu"/>
    <s v="Sul"/>
    <s v="CZ1 - 2"/>
    <n v="3"/>
    <s v="Reforma"/>
    <s v="102-Aguardando Plantio"/>
    <m/>
    <n v="2.8"/>
    <s v="Parceria rural (Turvinho)"/>
    <m/>
    <m/>
    <m/>
    <n v="2"/>
    <s v="Obrigatório"/>
    <s v="Não Obrigatório"/>
    <s v="Não Obrigatório"/>
    <s v="SIM"/>
    <m/>
    <d v="2024-05-15T22:29:09"/>
    <m/>
    <d v="2024-05-01T00:00:00"/>
    <m/>
    <m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s v="NILZA"/>
    <d v="2025-02-01T00:00:00"/>
    <x v="1"/>
    <m/>
    <x v="3"/>
    <m/>
    <m/>
  </r>
  <r>
    <s v="0475003"/>
    <s v="0475"/>
    <x v="254"/>
    <s v="003"/>
    <s v="Brasil \ SP \ Itatinga"/>
    <s v="Sul"/>
    <s v="CZ1"/>
    <n v="2"/>
    <s v="Reforma"/>
    <s v="104-Crescimento"/>
    <d v="2018-05-18T00:00:00"/>
    <n v="20.03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08"/>
    <s v="0475"/>
    <x v="254"/>
    <s v="008"/>
    <s v="Brasil \ SP \ Itatinga"/>
    <s v="Sul"/>
    <s v="CZ1"/>
    <n v="2"/>
    <s v="Reforma"/>
    <s v="104-Crescimento"/>
    <d v="2018-05-21T00:00:00"/>
    <n v="13.27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10"/>
    <s v="0475"/>
    <x v="254"/>
    <s v="010"/>
    <s v="Brasil \ SP \ Itatinga"/>
    <s v="Sul"/>
    <s v="CZ1"/>
    <n v="3"/>
    <s v="Reforma"/>
    <s v="104-Crescimento"/>
    <d v="2017-02-07T00:00:00"/>
    <n v="2.79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12"/>
    <s v="0475"/>
    <x v="254"/>
    <s v="012"/>
    <s v="Brasil \ SP \ Itatinga"/>
    <s v="Sul"/>
    <s v="CZ1"/>
    <n v="2"/>
    <s v="Reforma"/>
    <s v="104-Crescimento"/>
    <d v="2017-02-13T00:00:00"/>
    <n v="5.89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13"/>
    <s v="0475"/>
    <x v="254"/>
    <s v="013"/>
    <s v="Brasil \ SP \ Itatinga"/>
    <s v="Sul"/>
    <s v="CZ1"/>
    <n v="1"/>
    <s v="Implantação"/>
    <s v="104-Crescimento"/>
    <d v="2018-06-09T00:00:00"/>
    <n v="1.04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18"/>
    <s v="0475"/>
    <x v="254"/>
    <s v="018"/>
    <s v="Brasil \ SP \ Itatinga"/>
    <s v="Sul"/>
    <s v="CZ1"/>
    <n v="1"/>
    <s v="Rebrota"/>
    <s v="104-Crescimento"/>
    <d v="2017-07-01T00:00:00"/>
    <n v="0.43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19"/>
    <s v="0475"/>
    <x v="254"/>
    <s v="019"/>
    <s v="Brasil \ SP \ Itatinga"/>
    <s v="Sul"/>
    <s v="CZ1"/>
    <n v="2"/>
    <s v="Rebrota"/>
    <s v="104-Crescimento"/>
    <d v="2017-07-15T00:00:00"/>
    <n v="49.19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20"/>
    <s v="0475"/>
    <x v="254"/>
    <s v="020"/>
    <s v="Brasil \ SP \ Itatinga"/>
    <s v="Sul"/>
    <s v="CZ1"/>
    <n v="2"/>
    <s v="Rebrota"/>
    <s v="104-Crescimento"/>
    <d v="2017-07-19T00:00:00"/>
    <n v="48.21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5021"/>
    <s v="0475"/>
    <x v="254"/>
    <s v="021"/>
    <s v="Brasil \ SP \ Itatinga"/>
    <s v="Sul"/>
    <s v="CZ1"/>
    <n v="1"/>
    <s v="Rebrota"/>
    <s v="104-Crescimento"/>
    <d v="2017-07-25T00:00:00"/>
    <n v="22.86"/>
    <s v="Parceria rural"/>
    <m/>
    <m/>
    <m/>
    <m/>
    <m/>
    <m/>
    <m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m/>
    <m/>
    <x v="0"/>
    <m/>
    <x v="1"/>
    <m/>
    <m/>
  </r>
  <r>
    <s v="0476001"/>
    <s v="0476"/>
    <x v="255"/>
    <s v="001"/>
    <s v="Brasil \ SP \ Itatinga"/>
    <s v="Sul"/>
    <s v="CZ1"/>
    <n v="2"/>
    <s v="Reforma"/>
    <s v="102-Aguardando Plantio"/>
    <m/>
    <n v="45.09"/>
    <s v="Parceria rural (Turvinho)"/>
    <m/>
    <m/>
    <m/>
    <m/>
    <s v="Obrigatório"/>
    <s v="Obrigatório"/>
    <s v="Não Obrigatório"/>
    <m/>
    <m/>
    <d v="2024-11-01T00:00:00"/>
    <d v="2024-11-01T00:00:00"/>
    <d v="2024-10-01T00:00:00"/>
    <d v="2024-11-01T00:00:00"/>
    <d v="2024-10-07T00:00:00"/>
    <s v="Sul"/>
    <s v="Sul"/>
    <s v="JFI ITATINGA"/>
    <s v="NILZA"/>
    <s v="SOLLUM"/>
    <s v="BRACELL"/>
    <n v="11.573688000000001"/>
    <n v="63.245106999999997"/>
    <n v="71.560108"/>
    <n v="119.751008"/>
    <s v="savannah/rebaixador"/>
    <x v="3"/>
    <s v="JFI ITATINGA"/>
    <d v="2025-03-01T00:00:00"/>
    <x v="3"/>
    <m/>
    <x v="15"/>
    <m/>
    <m/>
  </r>
  <r>
    <s v="0476002"/>
    <s v="0476"/>
    <x v="255"/>
    <s v="002"/>
    <s v="Brasil \ SP \ Itatinga"/>
    <s v="Sul"/>
    <s v="CZ1"/>
    <n v="2"/>
    <s v="Reforma"/>
    <s v="102-Aguardando Plantio"/>
    <m/>
    <n v="34.200000000000003"/>
    <s v="Parceria rural (Turvinho)"/>
    <m/>
    <m/>
    <m/>
    <m/>
    <s v="Obrigatório"/>
    <s v="Obrigatório"/>
    <s v="Não Obrigatório"/>
    <m/>
    <m/>
    <d v="2024-11-01T00:00:00"/>
    <d v="2024-11-01T00:00:00"/>
    <d v="2024-10-01T00:00:00"/>
    <d v="2024-11-01T00:00:00"/>
    <d v="2024-11-01T00:00:00"/>
    <s v="Sul"/>
    <s v="Sul"/>
    <s v="JFI ITATINGA"/>
    <s v="NILZA"/>
    <s v="SOLLUM"/>
    <s v="BRACELL"/>
    <n v="11.573688000000001"/>
    <n v="63.245106999999997"/>
    <n v="71.560108"/>
    <n v="119.751008"/>
    <s v="savannah/rebaixador"/>
    <x v="3"/>
    <s v="JFI ITATINGA"/>
    <d v="2025-03-01T00:00:00"/>
    <x v="3"/>
    <m/>
    <x v="15"/>
    <m/>
    <m/>
  </r>
  <r>
    <s v="0480007"/>
    <s v="0480"/>
    <x v="256"/>
    <s v="007"/>
    <s v="Brasil \ SP \ Itatinga"/>
    <s v="Sul"/>
    <s v="CZ1"/>
    <n v="3"/>
    <s v="Reforma"/>
    <s v="102-Aguardando Plantio"/>
    <m/>
    <n v="21.35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4T00:00:00"/>
    <d v="2024-10-1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0009"/>
    <s v="0480"/>
    <x v="256"/>
    <s v="009"/>
    <s v="Brasil \ SP \ Itatinga"/>
    <s v="Sul"/>
    <s v="CZ1"/>
    <n v="4"/>
    <s v="Reforma"/>
    <s v="102-Aguardando Plantio"/>
    <m/>
    <n v="15.65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7T00:00:00"/>
    <d v="2024-10-1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0010"/>
    <s v="0480"/>
    <x v="256"/>
    <s v="010"/>
    <s v="Brasil \ SP \ Itatinga"/>
    <s v="Sul"/>
    <s v="CZ1"/>
    <n v="3"/>
    <s v="Reforma"/>
    <s v="102-Aguardando Plantio"/>
    <m/>
    <n v="33.520000000000003"/>
    <s v="Parceria rural (Turvinho)"/>
    <m/>
    <m/>
    <m/>
    <m/>
    <s v="Obrigatório"/>
    <s v="Não Obrigatório"/>
    <s v="Não Obrigatório"/>
    <m/>
    <m/>
    <d v="2026-01-01T00:00:00"/>
    <d v="2024-11-01T00:00:00"/>
    <d v="2024-10-01T00:00:00"/>
    <d v="2024-11-09T00:00:00"/>
    <d v="2024-10-2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0011"/>
    <s v="0480"/>
    <x v="256"/>
    <s v="011"/>
    <s v="Brasil \ SP \ Itatinga"/>
    <s v="Sul"/>
    <s v="CZ1"/>
    <n v="2"/>
    <s v="Reforma"/>
    <s v="102-Aguardando Plantio"/>
    <m/>
    <n v="32.369999999999997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11T00:00:00"/>
    <m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0012"/>
    <s v="0480"/>
    <x v="256"/>
    <s v="012"/>
    <s v="Brasil \ SP \ Itatinga"/>
    <s v="Sul"/>
    <s v="CZ1"/>
    <n v="3"/>
    <s v="Reforma"/>
    <s v="102-Aguardando Plantio"/>
    <m/>
    <n v="44.64"/>
    <s v="Parceria rural (Turvinho)"/>
    <m/>
    <m/>
    <m/>
    <m/>
    <s v="Obrigatório"/>
    <s v="Obrigatório"/>
    <s v="Não Obrigatório"/>
    <m/>
    <m/>
    <d v="2024-11-01T00:00:00"/>
    <d v="2024-11-01T00:00:00"/>
    <d v="2024-10-01T00:00:00"/>
    <d v="2024-11-12T00:00:00"/>
    <d v="2024-10-2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/rebaixador"/>
    <x v="3"/>
    <s v="JFI ITATINGA"/>
    <d v="2025-03-01T00:00:00"/>
    <x v="3"/>
    <m/>
    <x v="15"/>
    <m/>
    <m/>
  </r>
  <r>
    <s v="0480015"/>
    <s v="0480"/>
    <x v="256"/>
    <s v="015"/>
    <s v="Brasil \ SP \ Itatinga"/>
    <s v="Sul"/>
    <s v="CZ1"/>
    <n v="2"/>
    <s v="Reforma"/>
    <s v="102-Aguardando Plantio"/>
    <m/>
    <n v="27.19"/>
    <s v="Parceria rural (Turvinho)"/>
    <m/>
    <m/>
    <m/>
    <m/>
    <s v="Obrigatório"/>
    <s v="Obrigatório"/>
    <s v="Não Obrigatório"/>
    <m/>
    <m/>
    <d v="2024-11-01T00:00:00"/>
    <d v="2024-11-01T00:00:00"/>
    <d v="2024-10-01T00:00:00"/>
    <d v="2024-11-04T00:00:00"/>
    <d v="2024-10-1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/rebaixador"/>
    <x v="3"/>
    <s v="JFI ITATINGA"/>
    <d v="2025-03-01T00:00:00"/>
    <x v="3"/>
    <m/>
    <x v="15"/>
    <m/>
    <m/>
  </r>
  <r>
    <s v="0480018"/>
    <s v="0480"/>
    <x v="256"/>
    <s v="018"/>
    <s v="Brasil \ SP \ Itatinga"/>
    <s v="Sul"/>
    <s v="CZ1"/>
    <n v="3"/>
    <s v="Reforma"/>
    <s v="102-Aguardando Plantio"/>
    <m/>
    <n v="32.159999999999997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3T00:00:00"/>
    <d v="2024-10-2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0019"/>
    <s v="0480"/>
    <x v="256"/>
    <s v="019"/>
    <s v="Brasil \ SP \ Itatinga"/>
    <s v="Sul"/>
    <s v="CZ1"/>
    <n v="4"/>
    <s v="Reforma"/>
    <s v="102-Aguardando Plantio"/>
    <m/>
    <n v="27.97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9T00:00:00"/>
    <d v="2024-10-2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s v="JFI ITATINGA"/>
    <d v="2025-03-01T00:00:00"/>
    <x v="3"/>
    <m/>
    <x v="15"/>
    <m/>
    <m/>
  </r>
  <r>
    <s v="0481001"/>
    <s v="0481"/>
    <x v="257"/>
    <s v="001"/>
    <s v="Brasil \ SP \ Itatinga"/>
    <s v="Sul"/>
    <s v="CZ1"/>
    <n v="3"/>
    <s v="Reforma"/>
    <s v="102-Aguardando Plantio"/>
    <m/>
    <n v="11.23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22T00:00:00"/>
    <d v="2024-11-11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3-01T00:00:00"/>
    <x v="3"/>
    <m/>
    <x v="15"/>
    <m/>
    <m/>
  </r>
  <r>
    <s v="0481002"/>
    <s v="0481"/>
    <x v="257"/>
    <s v="002"/>
    <s v="Brasil \ SP \ Itatinga"/>
    <s v="Sul"/>
    <s v="CZ1"/>
    <n v="3"/>
    <s v="Reforma"/>
    <s v="102-Aguardando Plantio"/>
    <m/>
    <n v="10.78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20T00:00:00"/>
    <d v="2024-11-09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3-01T00:00:00"/>
    <x v="3"/>
    <m/>
    <x v="15"/>
    <m/>
    <m/>
  </r>
  <r>
    <s v="0481004"/>
    <s v="0481"/>
    <x v="257"/>
    <s v="004"/>
    <s v="Brasil \ SP \ Itatinga"/>
    <s v="Sul"/>
    <s v="CZ1"/>
    <n v="3"/>
    <s v="Reforma"/>
    <s v="102-Aguardando Plantio"/>
    <m/>
    <n v="7.67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22T00:00:00"/>
    <d v="2024-11-10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3-01T00:00:00"/>
    <x v="3"/>
    <m/>
    <x v="15"/>
    <m/>
    <m/>
  </r>
  <r>
    <s v="0481009"/>
    <s v="0481"/>
    <x v="257"/>
    <s v="009"/>
    <s v="Brasil \ SP \ Itatinga"/>
    <s v="Sul"/>
    <s v="CZ1"/>
    <n v="3"/>
    <s v="Reforma"/>
    <s v="102-Aguardando Plantio"/>
    <m/>
    <n v="18.87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18T00:00:00"/>
    <d v="2024-11-08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3-01T00:00:00"/>
    <x v="3"/>
    <m/>
    <x v="15"/>
    <m/>
    <m/>
  </r>
  <r>
    <s v="0481010"/>
    <s v="0481"/>
    <x v="257"/>
    <s v="010"/>
    <s v="Brasil \ SP \ Itatinga"/>
    <s v="Sul"/>
    <s v="CZ1"/>
    <n v="3"/>
    <s v="Reforma"/>
    <s v="102-Aguardando Plantio"/>
    <m/>
    <n v="20.079999999999998"/>
    <s v="Parceria rural (Turvinho)"/>
    <m/>
    <m/>
    <m/>
    <m/>
    <s v="Obrigatório"/>
    <s v="Obrigatório"/>
    <s v="Não Obrigatório"/>
    <m/>
    <m/>
    <d v="2024-11-01T00:00:00"/>
    <d v="2024-11-01T00:00:00"/>
    <d v="2024-11-01T00:00:00"/>
    <d v="2024-11-18T00:00:00"/>
    <d v="2024-11-07T00:00:00"/>
    <s v="Sul"/>
    <s v="Sul"/>
    <s v="JFI ITATINGA"/>
    <s v="NILZA"/>
    <s v="SOLLUM"/>
    <s v="BRACELL"/>
    <n v="9.669143"/>
    <n v="67.639257000000001"/>
    <n v="75.954258999999993"/>
    <n v="124.14515900000001"/>
    <s v="savannah/rebaixador"/>
    <x v="3"/>
    <s v="JFI ITATINGA"/>
    <d v="2025-04-01T00:00:00"/>
    <x v="2"/>
    <m/>
    <x v="5"/>
    <m/>
    <m/>
  </r>
  <r>
    <s v="0481011"/>
    <s v="0481"/>
    <x v="257"/>
    <s v="011"/>
    <s v="Brasil \ SP \ Itatinga"/>
    <s v="Sul"/>
    <s v="CZ1"/>
    <n v="3"/>
    <s v="Reforma"/>
    <s v="102-Aguardando Plantio"/>
    <m/>
    <n v="23.2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18T00:00:00"/>
    <d v="2024-11-0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2"/>
    <s v="0481"/>
    <x v="257"/>
    <s v="012"/>
    <s v="Brasil \ SP \ Itatinga"/>
    <s v="Sul"/>
    <s v="CZ1"/>
    <n v="3"/>
    <s v="Reforma"/>
    <s v="102-Aguardando Plantio"/>
    <m/>
    <n v="13.65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18T00:00:00"/>
    <d v="2024-11-0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3"/>
    <s v="0481"/>
    <x v="257"/>
    <s v="013"/>
    <s v="Brasil \ SP \ Itatinga"/>
    <s v="Sul"/>
    <s v="CZ1"/>
    <n v="3"/>
    <s v="Reforma"/>
    <s v="102-Aguardando Plantio"/>
    <m/>
    <n v="17.34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20T00:00:00"/>
    <d v="2024-11-04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4"/>
    <s v="0481"/>
    <x v="257"/>
    <s v="014"/>
    <s v="Brasil \ SP \ Itatinga"/>
    <s v="Sul"/>
    <s v="CZ1"/>
    <n v="3"/>
    <s v="Reforma"/>
    <s v="102-Aguardando Plantio"/>
    <m/>
    <n v="18.100000000000001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15T00:00:00"/>
    <d v="2024-11-04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5"/>
    <s v="0481"/>
    <x v="257"/>
    <s v="015"/>
    <s v="Brasil \ SP \ Itatinga"/>
    <s v="Sul"/>
    <s v="CZ1"/>
    <n v="3"/>
    <s v="Reforma"/>
    <s v="102-Aguardando Plantio"/>
    <m/>
    <n v="27.6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20T00:00:00"/>
    <d v="2024-11-02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6"/>
    <s v="0481"/>
    <x v="257"/>
    <s v="016"/>
    <s v="Brasil \ SP \ Itatinga"/>
    <s v="Sul"/>
    <s v="CZ1"/>
    <n v="3"/>
    <s v="Reforma"/>
    <s v="102-Aguardando Plantio"/>
    <m/>
    <n v="21.77"/>
    <s v="Parceria rural (Turvinho)"/>
    <m/>
    <m/>
    <m/>
    <m/>
    <s v="Obrigatório"/>
    <s v="Não Obrigatório"/>
    <s v="Não Obrigatório"/>
    <m/>
    <m/>
    <d v="2024-11-01T00:00:00"/>
    <d v="2024-11-01T00:00:00"/>
    <d v="2024-11-01T00:00:00"/>
    <d v="2024-11-15T00:00:00"/>
    <d v="2024-11-02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7"/>
    <s v="0481"/>
    <x v="257"/>
    <s v="017"/>
    <s v="Brasil \ SP \ Itatinga"/>
    <s v="Sul"/>
    <s v="CZ1"/>
    <n v="3"/>
    <s v="Reforma"/>
    <s v="102-Aguardando Plantio"/>
    <m/>
    <n v="29.34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15T00:00:00"/>
    <d v="2024-10-28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8"/>
    <s v="0481"/>
    <x v="257"/>
    <s v="018"/>
    <s v="Brasil \ SP \ Itatinga"/>
    <s v="Sul"/>
    <s v="CZ1"/>
    <n v="2"/>
    <s v="Reforma"/>
    <s v="102-Aguardando Plantio"/>
    <m/>
    <n v="24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13T00:00:00"/>
    <d v="2024-10-2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1019"/>
    <s v="0481"/>
    <x v="257"/>
    <s v="019"/>
    <s v="Brasil \ SP \ Itatinga"/>
    <s v="Sul"/>
    <s v="CZ1"/>
    <n v="2"/>
    <s v="Reforma"/>
    <s v="102-Aguardando Plantio"/>
    <m/>
    <n v="27.49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21T00:00:00"/>
    <d v="2024-10-30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s v="JFI ITATINGA"/>
    <d v="2025-04-01T00:00:00"/>
    <x v="2"/>
    <m/>
    <x v="5"/>
    <m/>
    <m/>
  </r>
  <r>
    <s v="0484001"/>
    <s v="0484"/>
    <x v="258"/>
    <s v="001"/>
    <s v="Brasil \ SP \ Botucatu"/>
    <s v="Sul"/>
    <s v="CZ1 - 2"/>
    <n v="2"/>
    <s v="Reforma"/>
    <s v="102-Aguardando Plantio"/>
    <m/>
    <n v="36.659999999999997"/>
    <s v="Parceria rural (Turvinho)"/>
    <m/>
    <m/>
    <m/>
    <n v="2"/>
    <s v="Não Obrigatório"/>
    <s v="Não Obrigatório"/>
    <s v="Não Obrigatório"/>
    <m/>
    <m/>
    <d v="2024-10-06T00:00:00"/>
    <d v="2024-10-01T00:00:00"/>
    <d v="2024-09-01T00:00:00"/>
    <d v="2024-10-06T00:00:00"/>
    <d v="2024-09-12T00:00:00"/>
    <s v="Sul"/>
    <s v="Sul"/>
    <s v="JFI ITATINGA"/>
    <s v="NILZA"/>
    <s v="SOLLUM"/>
    <s v="BRACELL"/>
    <n v="34.851903"/>
    <n v="39.719783999999997"/>
    <n v="59.345540999999997"/>
    <n v="106.775408"/>
    <s v="Liberação de áreas"/>
    <x v="0"/>
    <s v="NILZA"/>
    <d v="2025-02-01T00:00:00"/>
    <x v="1"/>
    <m/>
    <x v="3"/>
    <m/>
    <m/>
  </r>
  <r>
    <s v="0484007"/>
    <s v="0484"/>
    <x v="258"/>
    <s v="007"/>
    <s v="Brasil \ SP \ Botucatu"/>
    <s v="Sul"/>
    <s v="CZ1 - 2"/>
    <n v="3"/>
    <s v="Reforma"/>
    <s v="102-Aguardando Plantio"/>
    <m/>
    <n v="48.7"/>
    <s v="Parceria rural (Turvinho)"/>
    <m/>
    <m/>
    <m/>
    <n v="2"/>
    <s v="Obrigatório"/>
    <s v="Não Obrigatório"/>
    <s v="Não Obrigatório"/>
    <m/>
    <m/>
    <d v="2024-10-10T00:00:00"/>
    <d v="2024-10-01T00:00:00"/>
    <d v="2024-09-01T00:00:00"/>
    <d v="2024-10-10T00:00:00"/>
    <d v="2024-09-24T00:00:00"/>
    <s v="Sul"/>
    <s v="Sul"/>
    <s v="JFI ITATINGA"/>
    <s v="NILZA"/>
    <s v="SOLLUM"/>
    <s v="BRACELL"/>
    <n v="34.851903"/>
    <n v="39.719783999999997"/>
    <n v="59.345540999999997"/>
    <n v="106.775408"/>
    <s v="savannah"/>
    <x v="0"/>
    <s v="NILZA"/>
    <d v="2025-02-01T00:00:00"/>
    <x v="1"/>
    <m/>
    <x v="3"/>
    <m/>
    <m/>
  </r>
  <r>
    <s v="0484009"/>
    <s v="0484"/>
    <x v="258"/>
    <s v="009"/>
    <s v="Brasil \ SP \ Botucatu"/>
    <s v="Sul"/>
    <s v="CZ1 - 2"/>
    <n v="3"/>
    <s v="Reforma"/>
    <s v="102-Aguardando Plantio"/>
    <m/>
    <n v="45.92"/>
    <s v="Parceria rural (Turvinho)"/>
    <m/>
    <m/>
    <m/>
    <n v="2"/>
    <s v="Obrigatório"/>
    <s v="Não Obrigatório"/>
    <s v="Não Obrigatório"/>
    <m/>
    <m/>
    <d v="2024-10-11T00:00:00"/>
    <d v="2024-10-01T00:00:00"/>
    <d v="2024-09-01T00:00:00"/>
    <d v="2024-10-11T00:00:00"/>
    <d v="2024-10-01T00:00:00"/>
    <s v="Sul"/>
    <s v="Sul"/>
    <s v="JFI ITATINGA"/>
    <s v="NILZA"/>
    <s v="SOLLUM"/>
    <s v="BRACELL"/>
    <n v="34.851903"/>
    <n v="39.719783999999997"/>
    <n v="59.345540999999997"/>
    <n v="106.775408"/>
    <s v="savannah"/>
    <x v="0"/>
    <s v="NILZA"/>
    <d v="2025-02-01T00:00:00"/>
    <x v="1"/>
    <m/>
    <x v="3"/>
    <m/>
    <m/>
  </r>
  <r>
    <s v="0485020"/>
    <s v="0485"/>
    <x v="259"/>
    <s v="020"/>
    <s v="Brasil \ SP \ Botucatu"/>
    <s v="Sul"/>
    <s v="CZ1"/>
    <n v="3"/>
    <s v="Reforma"/>
    <s v="102-Aguardando Plantio"/>
    <m/>
    <n v="33.58"/>
    <s v="Parceria rural (Turvinho)"/>
    <m/>
    <m/>
    <m/>
    <n v="2"/>
    <m/>
    <m/>
    <m/>
    <s v="NÃO"/>
    <m/>
    <d v="2023-05-05T00:00:00"/>
    <m/>
    <m/>
    <d v="2023-05-05T00:00:00"/>
    <d v="2023-03-22T00:00:00"/>
    <s v="Sul"/>
    <s v="Sul"/>
    <s v="JFI ITATINGA"/>
    <s v="NILZA"/>
    <s v="SOLLUM"/>
    <s v="BRACELL"/>
    <n v="27.138739000000001"/>
    <n v="51.672248000000003"/>
    <n v="71.457200999999998"/>
    <n v="118.887068"/>
    <s v="Liberação de áreas"/>
    <x v="3"/>
    <s v="JFI ITATINGA"/>
    <d v="2025-04-01T00:00:00"/>
    <x v="2"/>
    <m/>
    <x v="5"/>
    <m/>
    <m/>
  </r>
  <r>
    <s v="0486002"/>
    <s v="0486"/>
    <x v="260"/>
    <s v="002"/>
    <s v="Brasil \ SP \ Botucatu"/>
    <s v="Sul"/>
    <s v="CZ1 - 2"/>
    <n v="2"/>
    <s v="Reforma"/>
    <s v="102-Aguardando Plantio"/>
    <m/>
    <n v="26.03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10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m/>
    <m/>
    <x v="4"/>
    <m/>
    <x v="1"/>
    <m/>
    <m/>
  </r>
  <r>
    <s v="0486006"/>
    <s v="0486"/>
    <x v="260"/>
    <s v="006"/>
    <s v="Brasil \ SP \ Botucatu"/>
    <s v="Sul"/>
    <s v="CZ1 - 2"/>
    <n v="3"/>
    <s v="Reforma"/>
    <s v="102-Aguardando Plantio"/>
    <m/>
    <n v="16.829999999999998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18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28"/>
    <s v="0486"/>
    <x v="260"/>
    <s v="028"/>
    <s v="Brasil \ SP \ Botucatu"/>
    <s v="Sul"/>
    <s v="CZ1 - 2"/>
    <n v="3"/>
    <s v="Reforma"/>
    <s v="102-Aguardando Plantio"/>
    <m/>
    <n v="26.85"/>
    <s v="Parceria rural (Turvinho)"/>
    <m/>
    <m/>
    <m/>
    <n v="2"/>
    <s v="Obrigatório"/>
    <s v="Obrigatório"/>
    <s v="Não Obrigatório"/>
    <m/>
    <m/>
    <d v="2024-12-01T00:00:00"/>
    <d v="2024-12-01T00:00:00"/>
    <d v="2024-10-01T00:00:00"/>
    <d v="2024-12-01T00:00:00"/>
    <d v="2024-11-05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s v="JFI ITATINGA"/>
    <d v="2025-02-01T00:00:00"/>
    <x v="1"/>
    <m/>
    <x v="5"/>
    <m/>
    <m/>
  </r>
  <r>
    <s v="0486029"/>
    <s v="0486"/>
    <x v="260"/>
    <s v="029"/>
    <s v="Brasil \ SP \ Botucatu"/>
    <s v="Sul"/>
    <s v="CZ1 - 2"/>
    <n v="3"/>
    <s v="Reforma"/>
    <s v="102-Aguardando Plantio"/>
    <m/>
    <n v="53.36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25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31"/>
    <s v="0486"/>
    <x v="260"/>
    <s v="031"/>
    <s v="Brasil \ SP \ Botucatu"/>
    <s v="Sul"/>
    <s v="CZ1 - 2"/>
    <n v="3"/>
    <s v="Reforma"/>
    <s v="102-Aguardando Plantio"/>
    <m/>
    <n v="29.95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3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32"/>
    <s v="0486"/>
    <x v="260"/>
    <s v="032"/>
    <s v="Brasil \ SP \ Botucatu"/>
    <s v="Sul"/>
    <s v="CZ1 - 2"/>
    <n v="3"/>
    <s v="Reforma"/>
    <s v="102-Aguardando Plantio"/>
    <m/>
    <n v="27.07"/>
    <s v="Parceria rural (Turvinho)"/>
    <m/>
    <m/>
    <m/>
    <n v="2"/>
    <s v="Obrigatório"/>
    <s v="Obrigatório"/>
    <s v="Não Obrigatório"/>
    <m/>
    <m/>
    <d v="2024-12-01T00:00:00"/>
    <d v="2024-12-01T00:00:00"/>
    <d v="2024-10-01T00:00:00"/>
    <d v="2024-12-01T00:00:00"/>
    <d v="2024-10-29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s v="JFI ITATINGA"/>
    <d v="2025-02-01T00:00:00"/>
    <x v="1"/>
    <m/>
    <x v="5"/>
    <m/>
    <m/>
  </r>
  <r>
    <s v="0486034"/>
    <s v="0486"/>
    <x v="260"/>
    <s v="034"/>
    <s v="Brasil \ SP \ Botucatu"/>
    <s v="Sul"/>
    <s v="CZ1 - 2"/>
    <n v="2"/>
    <s v="Reforma"/>
    <s v="102-Aguardando Plantio"/>
    <m/>
    <n v="24.12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3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1"/>
    <s v="0486"/>
    <x v="260"/>
    <s v="041"/>
    <s v="Brasil \ SP \ Botucatu"/>
    <s v="Sul"/>
    <s v="CZ1 - 2"/>
    <n v="3"/>
    <s v="Reforma"/>
    <s v="102-Aguardando Plantio"/>
    <m/>
    <n v="32.06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1-05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3"/>
    <s v="0486"/>
    <x v="260"/>
    <s v="043"/>
    <s v="Brasil \ SP \ Botucatu"/>
    <s v="Sul"/>
    <s v="CZ1 - 2"/>
    <n v="2"/>
    <s v="Reforma"/>
    <s v="102-Aguardando Plantio"/>
    <m/>
    <n v="22.9"/>
    <s v="Parceria rural (Turvinho)"/>
    <m/>
    <m/>
    <m/>
    <n v="2"/>
    <s v="Obrigatório"/>
    <s v="Não Obrigatório"/>
    <s v="Não Obrigatório"/>
    <m/>
    <m/>
    <d v="2017-10-05T00:00:00"/>
    <m/>
    <d v="2024-10-01T00:00:00"/>
    <d v="2024-12-02T00:00:00"/>
    <d v="2024-11-1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4"/>
    <s v="0486"/>
    <x v="260"/>
    <s v="044"/>
    <s v="Brasil \ SP \ Botucatu"/>
    <s v="Sul"/>
    <s v="CZ1 - 2"/>
    <n v="3"/>
    <s v="Reforma"/>
    <s v="102-Aguardando Plantio"/>
    <m/>
    <n v="4.96"/>
    <s v="Parceria rural (Turvinho)"/>
    <m/>
    <m/>
    <m/>
    <n v="2"/>
    <s v="Obrigatório"/>
    <s v="Não Obrigatório"/>
    <s v="Não Obrigatório"/>
    <m/>
    <m/>
    <d v="2017-10-26T00:00:00"/>
    <m/>
    <d v="2024-10-01T00:00:00"/>
    <d v="2024-12-02T00:00:00"/>
    <d v="2024-11-03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5"/>
    <s v="0486"/>
    <x v="260"/>
    <s v="045"/>
    <s v="Brasil \ SP \ Botucatu"/>
    <s v="Sul"/>
    <s v="CZ1 - 2"/>
    <n v="2"/>
    <s v="Reforma"/>
    <s v="102-Aguardando Plantio"/>
    <m/>
    <n v="59.79"/>
    <s v="Parceria rural (Turvinho)"/>
    <m/>
    <m/>
    <m/>
    <n v="2"/>
    <s v="Obrigatório"/>
    <s v="Obrigatório"/>
    <s v="Não Obrigatório"/>
    <m/>
    <m/>
    <d v="2017-04-13T00:00:00"/>
    <m/>
    <d v="2024-11-01T00:00:00"/>
    <d v="2024-12-06T00:00:00"/>
    <d v="2024-11-15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s v="JFI ITATINGA"/>
    <d v="2025-02-01T00:00:00"/>
    <x v="1"/>
    <m/>
    <x v="5"/>
    <m/>
    <m/>
  </r>
  <r>
    <s v="0486046"/>
    <s v="0486"/>
    <x v="260"/>
    <s v="046"/>
    <s v="Brasil \ SP \ Botucatu"/>
    <s v="Sul"/>
    <s v="CZ1 - 2"/>
    <n v="3"/>
    <s v="Reforma"/>
    <s v="102-Aguardando Plantio"/>
    <m/>
    <n v="48.19"/>
    <s v="Parceria rural (Turvinho)"/>
    <m/>
    <m/>
    <m/>
    <n v="2"/>
    <s v="Obrigatório"/>
    <s v="Não Obrigatório"/>
    <s v="Não Obrigatório"/>
    <m/>
    <m/>
    <d v="2017-11-10T00:00:00"/>
    <m/>
    <d v="2024-10-01T00:00:00"/>
    <d v="2024-11-24T00:00:00"/>
    <d v="2024-10-2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8"/>
    <s v="0486"/>
    <x v="260"/>
    <s v="048"/>
    <s v="Brasil \ SP \ Botucatu"/>
    <s v="Sul"/>
    <s v="CZ1 - 2"/>
    <n v="3"/>
    <s v="Reforma"/>
    <s v="102-Aguardando Plantio"/>
    <m/>
    <n v="2.39"/>
    <s v="Parceria rural (Turvinho)"/>
    <m/>
    <m/>
    <m/>
    <n v="2"/>
    <s v="Obrigatório"/>
    <s v="Não Obrigatório"/>
    <s v="Não Obrigatório"/>
    <m/>
    <m/>
    <d v="2024-12-01T00:00:00"/>
    <d v="2024-12-01T00:00:00"/>
    <d v="2024-10-01T00:00:00"/>
    <d v="2024-12-01T00:00:00"/>
    <d v="2024-10-12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s v="JFI ITATINGA"/>
    <d v="2025-02-01T00:00:00"/>
    <x v="1"/>
    <m/>
    <x v="5"/>
    <m/>
    <m/>
  </r>
  <r>
    <s v="0486049"/>
    <s v="0486"/>
    <x v="260"/>
    <s v="049"/>
    <s v="Brasil \ SP \ Botucatu"/>
    <s v="Sul"/>
    <s v="CZ1 - 2"/>
    <n v="2"/>
    <s v="Reforma"/>
    <s v="102-Aguardando Plantio"/>
    <m/>
    <n v="0.79"/>
    <s v="Parceria rural (Turvinho)"/>
    <m/>
    <m/>
    <m/>
    <n v="2"/>
    <m/>
    <m/>
    <m/>
    <m/>
    <m/>
    <d v="2024-10-21T00:00:00"/>
    <d v="2024-12-01T00:00:00"/>
    <d v="2024-10-01T00:00:00"/>
    <d v="2024-12-01T00:00:00"/>
    <d v="2024-10-07T00:00:00"/>
    <s v="Sul"/>
    <s v="Sul"/>
    <s v="NILZA"/>
    <s v="JFI ITATINGA"/>
    <s v="SOLLUM"/>
    <s v="BRACELL"/>
    <n v="36.034534000000001"/>
    <n v="37.942186"/>
    <n v="50.947997999999998"/>
    <n v="98.377865"/>
    <s v="Liberação de áreas"/>
    <x v="3"/>
    <s v="JFI ITATINGA"/>
    <d v="2025-02-01T00:00:00"/>
    <x v="1"/>
    <m/>
    <x v="5"/>
    <m/>
    <m/>
  </r>
  <r>
    <s v="0489308"/>
    <s v="0489"/>
    <x v="261"/>
    <s v="308"/>
    <s v="Brasil \ SP \ Itatinga"/>
    <s v="Sul"/>
    <s v="CZ1"/>
    <n v="2"/>
    <s v="Reforma"/>
    <s v="116-Aguardando Plantio - Manual"/>
    <m/>
    <n v="1.55"/>
    <s v="Parceria rural"/>
    <m/>
    <m/>
    <m/>
    <m/>
    <m/>
    <m/>
    <m/>
    <m/>
    <m/>
    <d v="2022-09-04T00:00:00"/>
    <m/>
    <m/>
    <m/>
    <m/>
    <s v="Sul"/>
    <s v="Sul"/>
    <s v="JFI ITATINGA"/>
    <s v="NILZA"/>
    <s v="SOLLUM"/>
    <s v="BRACELL"/>
    <n v="10.155613000000001"/>
    <n v="70.097953000000004"/>
    <n v="78.412954999999997"/>
    <n v="126.603855"/>
    <s v="Liberação de áreas"/>
    <x v="3"/>
    <s v="JFI ITATINGA"/>
    <d v="2025-07-01T00:00:00"/>
    <x v="6"/>
    <m/>
    <x v="5"/>
    <m/>
    <m/>
  </r>
  <r>
    <s v="0492001"/>
    <s v="0492"/>
    <x v="262"/>
    <s v="001"/>
    <s v="Brasil \ SP \ Balbinos"/>
    <s v="Norte"/>
    <s v="CZ3"/>
    <n v="3"/>
    <s v="Reforma"/>
    <s v="102-Aguardando Plantio"/>
    <m/>
    <n v="2.65"/>
    <s v="Parceria rural"/>
    <m/>
    <s v="Rehab Silv"/>
    <s v="Rehab"/>
    <m/>
    <s v="Obrigatório"/>
    <s v="Obrigatório"/>
    <m/>
    <s v="NÃO"/>
    <s v="RAF"/>
    <d v="2024-04-30T00:00:00"/>
    <m/>
    <m/>
    <d v="2023-06-29T00:00:00"/>
    <d v="2023-05-04T00:00:00"/>
    <s v="Norte"/>
    <s v="Rehab Silv"/>
    <s v="EMFLORA"/>
    <s v="INOVESA"/>
    <s v="CARPELO"/>
    <s v="GERS"/>
    <n v="17.086856000000001"/>
    <n v="58.131967000000003"/>
    <n v="60.03631"/>
    <n v="67.021850000000001"/>
    <s v="savannah/rebaixador"/>
    <x v="2"/>
    <s v="CARPELO"/>
    <d v="2025-06-01T00:00:00"/>
    <x v="0"/>
    <m/>
    <x v="10"/>
    <m/>
    <m/>
  </r>
  <r>
    <s v="0492005"/>
    <s v="0492"/>
    <x v="262"/>
    <s v="005"/>
    <s v="Brasil \ SP \ Balbinos"/>
    <s v="Norte"/>
    <s v="CZ3"/>
    <n v="2"/>
    <s v="Reforma"/>
    <s v="102-Aguardando Plantio"/>
    <m/>
    <n v="2.89"/>
    <s v="Parceria rural"/>
    <m/>
    <m/>
    <m/>
    <m/>
    <s v="Obrigatório"/>
    <s v="Obrigatório"/>
    <m/>
    <m/>
    <m/>
    <d v="2023-11-24T00:00:00"/>
    <m/>
    <m/>
    <m/>
    <m/>
    <s v="Norte"/>
    <s v="Norte"/>
    <s v="EMFLORA"/>
    <s v="INOVESA"/>
    <s v="CARPELO"/>
    <s v="GERS"/>
    <n v="17.086856000000001"/>
    <n v="58.131967000000003"/>
    <n v="60.03631"/>
    <n v="67.021850000000001"/>
    <s v="savannah/rebaixador"/>
    <x v="2"/>
    <s v="CARPELO"/>
    <d v="2025-06-01T00:00:00"/>
    <x v="0"/>
    <m/>
    <x v="10"/>
    <m/>
    <m/>
  </r>
  <r>
    <s v="0493001"/>
    <s v="0493"/>
    <x v="263"/>
    <s v="001"/>
    <s v="Brasil \ SP \ Guarantã"/>
    <s v="Norte"/>
    <s v="CZ3"/>
    <n v="2"/>
    <s v="Reforma"/>
    <s v="102-Aguardando Plantio"/>
    <m/>
    <n v="8.36"/>
    <s v="Parceria rural"/>
    <m/>
    <m/>
    <m/>
    <m/>
    <s v="Obrigatório"/>
    <s v="Obrigatório"/>
    <s v="Não Obrigatório"/>
    <m/>
    <m/>
    <d v="2024-07-10T00:00:00"/>
    <m/>
    <d v="2024-06-01T00:00:00"/>
    <d v="2024-07-10T00:00:00"/>
    <d v="2024-06-12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s v="GERS"/>
    <d v="2025-02-01T00:00:00"/>
    <x v="1"/>
    <m/>
    <x v="9"/>
    <m/>
    <m/>
  </r>
  <r>
    <s v="0493002"/>
    <s v="0493"/>
    <x v="263"/>
    <s v="002"/>
    <s v="Brasil \ SP \ Guarantã"/>
    <s v="Norte"/>
    <s v="CZ3"/>
    <n v="3"/>
    <s v="Reforma"/>
    <s v="102-Aguardando Plantio"/>
    <m/>
    <n v="14.85"/>
    <s v="Parceria rural"/>
    <m/>
    <m/>
    <m/>
    <m/>
    <s v="Obrigatório"/>
    <s v="Não Obrigatório"/>
    <s v="Não Obrigatório"/>
    <m/>
    <m/>
    <d v="2024-07-11T00:00:00"/>
    <m/>
    <d v="2024-06-01T00:00:00"/>
    <d v="2024-07-11T00:00:00"/>
    <d v="2024-06-14T00:00:00"/>
    <s v="Norte"/>
    <s v="Norte"/>
    <s v="GERS"/>
    <s v="EMFLORA"/>
    <s v="CARPELO"/>
    <s v="INOVESA"/>
    <n v="30.537489000000001"/>
    <n v="36.758387999999997"/>
    <n v="46.494382999999999"/>
    <n v="46.983936999999997"/>
    <s v="savannah"/>
    <x v="1"/>
    <s v="GERS"/>
    <d v="2025-02-01T00:00:00"/>
    <x v="1"/>
    <m/>
    <x v="9"/>
    <m/>
    <m/>
  </r>
  <r>
    <s v="0493004"/>
    <s v="0493"/>
    <x v="263"/>
    <s v="004"/>
    <s v="Brasil \ SP \ Guarantã"/>
    <s v="Norte"/>
    <s v="CZ3"/>
    <n v="2"/>
    <s v="Reforma"/>
    <s v="102-Aguardando Plantio"/>
    <m/>
    <n v="22.51"/>
    <s v="Parceria rural"/>
    <m/>
    <m/>
    <m/>
    <m/>
    <s v="Obrigatório"/>
    <s v="Obrigatório"/>
    <s v="Não Obrigatório"/>
    <m/>
    <m/>
    <d v="2024-07-10T00:00:00"/>
    <m/>
    <d v="2024-06-01T00:00:00"/>
    <d v="2024-07-10T00:00:00"/>
    <d v="2024-06-13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s v="GERS"/>
    <d v="2025-02-01T00:00:00"/>
    <x v="1"/>
    <m/>
    <x v="9"/>
    <m/>
    <m/>
  </r>
  <r>
    <s v="0493006"/>
    <s v="0493"/>
    <x v="263"/>
    <s v="006"/>
    <s v="Brasil \ SP \ Guarantã"/>
    <s v="Norte"/>
    <s v="CZ3"/>
    <n v="2"/>
    <s v="Reforma"/>
    <s v="102-Aguardando Plantio"/>
    <m/>
    <n v="11.54"/>
    <s v="Parceria rural"/>
    <m/>
    <m/>
    <m/>
    <m/>
    <s v="Obrigatório"/>
    <s v="Obrigatório"/>
    <s v="Não Obrigatório"/>
    <m/>
    <m/>
    <d v="2024-07-09T00:00:00"/>
    <m/>
    <d v="2024-06-01T00:00:00"/>
    <d v="2024-07-09T00:00:00"/>
    <d v="2024-06-14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s v="GERS"/>
    <d v="2025-02-01T00:00:00"/>
    <x v="1"/>
    <m/>
    <x v="9"/>
    <m/>
    <m/>
  </r>
  <r>
    <s v="0494001"/>
    <s v="0494"/>
    <x v="264"/>
    <s v="001"/>
    <s v="Brasil \ SP \ Guarantã"/>
    <s v="Norte"/>
    <s v="CZ3"/>
    <n v="3"/>
    <s v="Reforma"/>
    <s v="102-Aguardando Plantio"/>
    <m/>
    <n v="3.69"/>
    <s v="Parceria rural"/>
    <m/>
    <m/>
    <m/>
    <m/>
    <s v="Obrigatório"/>
    <s v="Obrigatório"/>
    <s v="Não Obrigatório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s v="GERS"/>
    <d v="2025-01-01T00:00:00"/>
    <x v="1"/>
    <m/>
    <x v="9"/>
    <m/>
    <m/>
  </r>
  <r>
    <s v="0494002"/>
    <s v="0494"/>
    <x v="264"/>
    <s v="002"/>
    <s v="Brasil \ SP \ Guarantã"/>
    <s v="Norte"/>
    <s v="CZ3"/>
    <n v="2"/>
    <s v="Reforma"/>
    <s v="102-Aguardando Plantio"/>
    <m/>
    <n v="8.9700000000000006"/>
    <s v="Parceria rural"/>
    <m/>
    <m/>
    <m/>
    <m/>
    <s v="Obrigatório"/>
    <s v="Obrigatório"/>
    <s v="Não Obrigatório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s v="GERS"/>
    <d v="2025-02-01T00:00:00"/>
    <x v="1"/>
    <m/>
    <x v="9"/>
    <m/>
    <m/>
  </r>
  <r>
    <s v="0494003"/>
    <s v="0494"/>
    <x v="264"/>
    <s v="003"/>
    <s v="Brasil \ SP \ Guarantã"/>
    <s v="Norte"/>
    <s v="CZ3"/>
    <n v="2"/>
    <s v="Reforma"/>
    <s v="102-Aguardando Plantio"/>
    <m/>
    <n v="17.559999999999999"/>
    <s v="Parceria rural"/>
    <m/>
    <m/>
    <m/>
    <m/>
    <s v="Obrigatório"/>
    <s v="Obrigatório"/>
    <s v="Não Obrigatório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s v="GERS"/>
    <d v="2025-02-01T00:00:00"/>
    <x v="1"/>
    <m/>
    <x v="9"/>
    <m/>
    <m/>
  </r>
  <r>
    <s v="0495001"/>
    <s v="0495"/>
    <x v="265"/>
    <s v="001"/>
    <s v="Brasil \ SP \ Duartina"/>
    <s v="Noroeste"/>
    <s v="CZ2"/>
    <n v="1"/>
    <s v="Implantação"/>
    <s v="104-Crescimento"/>
    <d v="2020-01-16T00:00:00"/>
    <n v="13.57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5002"/>
    <s v="0495"/>
    <x v="265"/>
    <s v="002"/>
    <s v="Brasil \ SP \ Duartina"/>
    <s v="Noroeste"/>
    <s v="CZ2"/>
    <n v="1"/>
    <s v="Implantação"/>
    <s v="104-Crescimento"/>
    <d v="2020-01-16T00:00:00"/>
    <n v="10.96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5003"/>
    <s v="0495"/>
    <x v="265"/>
    <s v="003"/>
    <s v="Brasil \ SP \ Duartina"/>
    <s v="Noroeste"/>
    <s v="CZ2"/>
    <n v="1"/>
    <s v="Implantação"/>
    <s v="104-Crescimento"/>
    <d v="2020-01-16T00:00:00"/>
    <n v="10.73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5004"/>
    <s v="0495"/>
    <x v="265"/>
    <s v="004"/>
    <s v="Brasil \ SP \ Duartina"/>
    <s v="Noroeste"/>
    <s v="CZ2"/>
    <n v="1"/>
    <s v="Implantação"/>
    <s v="104-Crescimento"/>
    <d v="2021-12-30T00:00:00"/>
    <n v="11.29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5005"/>
    <s v="0495"/>
    <x v="265"/>
    <s v="005"/>
    <s v="Brasil \ SP \ Duartina"/>
    <s v="Noroeste"/>
    <s v="CZ2"/>
    <n v="1"/>
    <s v="Implantação"/>
    <s v="104-Crescimento"/>
    <d v="2021-12-31T00:00:00"/>
    <n v="8.25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5006"/>
    <s v="0495"/>
    <x v="265"/>
    <s v="006"/>
    <s v="Brasil \ SP \ Duartina"/>
    <s v="Noroeste"/>
    <s v="CZ2"/>
    <n v="1"/>
    <s v="Implantação"/>
    <s v="104-Crescimento"/>
    <d v="2021-07-26T00:00:00"/>
    <n v="0.41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s v="BRACELL 01"/>
    <d v="2025-11-01T00:00:00"/>
    <x v="12"/>
    <m/>
    <x v="2"/>
    <m/>
    <m/>
  </r>
  <r>
    <s v="0497001"/>
    <s v="0497"/>
    <x v="266"/>
    <s v="001"/>
    <s v="Brasil \ SP \ Cafelândia"/>
    <s v="Noroeste"/>
    <s v="CZ3"/>
    <n v="1"/>
    <s v="Implantação"/>
    <s v="104-Crescimento"/>
    <d v="2019-12-19T00:00:00"/>
    <n v="32.71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s v="BRACELL 02"/>
    <d v="2025-07-01T00:00:00"/>
    <x v="6"/>
    <m/>
    <x v="12"/>
    <m/>
    <m/>
  </r>
  <r>
    <s v="0497002"/>
    <s v="0497"/>
    <x v="266"/>
    <s v="002"/>
    <s v="Brasil \ SP \ Cafelândia"/>
    <s v="Noroeste"/>
    <s v="CZ3"/>
    <n v="1"/>
    <s v="Implantação"/>
    <s v="104-Crescimento"/>
    <d v="2019-12-17T00:00:00"/>
    <n v="23.4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s v="BRACELL 02"/>
    <d v="2025-07-01T00:00:00"/>
    <x v="6"/>
    <m/>
    <x v="12"/>
    <m/>
    <m/>
  </r>
  <r>
    <s v="0497003"/>
    <s v="0497"/>
    <x v="266"/>
    <s v="003"/>
    <s v="Brasil \ SP \ Cafelândia"/>
    <s v="Noroeste"/>
    <s v="CZ3"/>
    <n v="1"/>
    <s v="Implantação"/>
    <s v="104-Crescimento"/>
    <d v="2019-12-19T00:00:00"/>
    <n v="47.1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s v="BRACELL 02"/>
    <d v="2025-07-01T00:00:00"/>
    <x v="6"/>
    <m/>
    <x v="12"/>
    <m/>
    <m/>
  </r>
  <r>
    <s v="0497004"/>
    <s v="0497"/>
    <x v="266"/>
    <s v="004"/>
    <s v="Brasil \ SP \ Cafelândia"/>
    <s v="Noroeste"/>
    <s v="CZ3"/>
    <n v="1"/>
    <s v="Implantação"/>
    <s v="104-Crescimento"/>
    <d v="2019-12-19T00:00:00"/>
    <n v="24.5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s v="BRACELL 02"/>
    <d v="2025-07-01T00:00:00"/>
    <x v="6"/>
    <m/>
    <x v="12"/>
    <m/>
    <m/>
  </r>
  <r>
    <s v="0498001"/>
    <s v="0498"/>
    <x v="267"/>
    <s v="001"/>
    <s v="Brasil \ SP \ Cafelândia"/>
    <s v="Noroeste"/>
    <s v="CZ3"/>
    <n v="1"/>
    <s v="Implantação"/>
    <s v="104-Crescimento"/>
    <d v="2020-01-20T00:00:00"/>
    <n v="26.78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2"/>
    <s v="0498"/>
    <x v="267"/>
    <s v="002"/>
    <s v="Brasil \ SP \ Cafelândia"/>
    <s v="Noroeste"/>
    <s v="CZ3"/>
    <n v="1"/>
    <s v="Implantação"/>
    <s v="104-Crescimento"/>
    <d v="2020-01-20T00:00:00"/>
    <n v="30.7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3"/>
    <s v="0498"/>
    <x v="267"/>
    <s v="003"/>
    <s v="Brasil \ SP \ Cafelândia"/>
    <s v="Noroeste"/>
    <s v="CZ3"/>
    <n v="1"/>
    <s v="Implantação"/>
    <s v="104-Crescimento"/>
    <d v="2020-01-21T00:00:00"/>
    <n v="44.32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4"/>
    <s v="0498"/>
    <x v="267"/>
    <s v="004"/>
    <s v="Brasil \ SP \ Cafelândia"/>
    <s v="Noroeste"/>
    <s v="CZ3"/>
    <n v="1"/>
    <s v="Implantação"/>
    <s v="104-Crescimento"/>
    <d v="2020-01-20T00:00:00"/>
    <n v="35.11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5"/>
    <s v="0498"/>
    <x v="267"/>
    <s v="005"/>
    <s v="Brasil \ SP \ Cafelândia"/>
    <s v="Noroeste"/>
    <s v="CZ3"/>
    <n v="1"/>
    <s v="Implantação"/>
    <s v="104-Crescimento"/>
    <d v="2020-01-20T00:00:00"/>
    <n v="25.88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6"/>
    <s v="0498"/>
    <x v="267"/>
    <s v="006"/>
    <s v="Brasil \ SP \ Cafelândia"/>
    <s v="Noroeste"/>
    <s v="CZ3"/>
    <n v="1"/>
    <s v="Implantação"/>
    <s v="104-Crescimento"/>
    <d v="2020-01-20T00:00:00"/>
    <n v="27.35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7"/>
    <s v="0498"/>
    <x v="267"/>
    <s v="007"/>
    <s v="Brasil \ SP \ Cafelândia"/>
    <s v="Noroeste"/>
    <s v="CZ3"/>
    <n v="1"/>
    <s v="Implantação"/>
    <s v="104-Crescimento"/>
    <d v="2019-12-19T00:00:00"/>
    <n v="52.95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8"/>
    <s v="0498"/>
    <x v="267"/>
    <s v="008"/>
    <s v="Brasil \ SP \ Cafelândia"/>
    <s v="Noroeste"/>
    <s v="CZ3"/>
    <n v="1"/>
    <s v="Implantação"/>
    <s v="104-Crescimento"/>
    <d v="2019-12-20T00:00:00"/>
    <n v="68.56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09"/>
    <s v="0498"/>
    <x v="267"/>
    <s v="009"/>
    <s v="Brasil \ SP \ Cafelândia"/>
    <s v="Noroeste"/>
    <s v="CZ3"/>
    <n v="1"/>
    <s v="Implantação"/>
    <s v="104-Crescimento"/>
    <d v="2019-12-22T00:00:00"/>
    <n v="25.39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8010"/>
    <s v="0498"/>
    <x v="267"/>
    <s v="010"/>
    <s v="Brasil \ SP \ Cafelândia"/>
    <s v="Noroeste"/>
    <s v="CZ3"/>
    <n v="1"/>
    <s v="Implantação"/>
    <s v="104-Crescimento"/>
    <d v="2020-01-20T00:00:00"/>
    <n v="11.74"/>
    <s v="Parceria rural"/>
    <m/>
    <m/>
    <m/>
    <m/>
    <m/>
    <m/>
    <m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s v="BRACELL 01"/>
    <d v="2025-07-01T00:00:00"/>
    <x v="6"/>
    <m/>
    <x v="2"/>
    <m/>
    <m/>
  </r>
  <r>
    <s v="0499001"/>
    <s v="0499"/>
    <x v="268"/>
    <s v="001"/>
    <s v="Brasil \ SP \ Corumbataí"/>
    <s v="Sul"/>
    <s v="CZ3"/>
    <n v="1"/>
    <s v="Implantação"/>
    <s v="104-Crescimento"/>
    <d v="2020-08-28T00:00:00"/>
    <n v="16.52"/>
    <s v="Parceria rural"/>
    <m/>
    <m/>
    <m/>
    <m/>
    <m/>
    <m/>
    <m/>
    <m/>
    <m/>
    <d v="2025-12-01T00:00:00"/>
    <d v="2025-11-01T00:00:00"/>
    <d v="2025-07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3"/>
    <s v="0499"/>
    <x v="268"/>
    <s v="003"/>
    <s v="Brasil \ SP \ Corumbataí"/>
    <s v="Sul"/>
    <s v="CZ3"/>
    <n v="1"/>
    <s v="Implantação"/>
    <s v="104-Crescimento"/>
    <d v="2020-09-20T00:00:00"/>
    <n v="11.98"/>
    <s v="Parceria rural"/>
    <m/>
    <m/>
    <m/>
    <m/>
    <m/>
    <m/>
    <m/>
    <m/>
    <m/>
    <d v="2025-12-01T00:00:00"/>
    <d v="2025-11-01T00:00:00"/>
    <d v="2025-07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4"/>
    <s v="0499"/>
    <x v="268"/>
    <s v="004"/>
    <s v="Brasil \ SP \ Corumbataí"/>
    <s v="Sul"/>
    <s v="CZ3"/>
    <n v="1"/>
    <s v="Implantação"/>
    <s v="104-Crescimento"/>
    <d v="2020-09-09T00:00:00"/>
    <n v="9.39"/>
    <s v="Parceria rural"/>
    <m/>
    <m/>
    <m/>
    <m/>
    <m/>
    <m/>
    <m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5"/>
    <s v="0499"/>
    <x v="268"/>
    <s v="005"/>
    <s v="Brasil \ SP \ Corumbataí"/>
    <s v="Sul"/>
    <s v="CZ3"/>
    <n v="1"/>
    <s v="Implantação"/>
    <s v="104-Crescimento"/>
    <d v="2020-09-14T00:00:00"/>
    <n v="16.61"/>
    <s v="Parceria rural"/>
    <m/>
    <m/>
    <m/>
    <m/>
    <m/>
    <m/>
    <m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6"/>
    <s v="0499"/>
    <x v="268"/>
    <s v="006"/>
    <s v="Brasil \ SP \ Corumbataí"/>
    <s v="Sul"/>
    <s v="CZ3"/>
    <n v="1"/>
    <s v="Implantação"/>
    <s v="104-Crescimento"/>
    <d v="2020-09-20T00:00:00"/>
    <n v="8.14"/>
    <s v="Parceria rural"/>
    <m/>
    <m/>
    <m/>
    <m/>
    <m/>
    <m/>
    <m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7"/>
    <s v="0499"/>
    <x v="268"/>
    <s v="007"/>
    <s v="Brasil \ SP \ Corumbataí"/>
    <s v="Sul"/>
    <s v="CZ3"/>
    <n v="1"/>
    <s v="Implantação"/>
    <s v="104-Crescimento"/>
    <d v="2020-09-20T00:00:00"/>
    <n v="6.96"/>
    <s v="Parceria rural"/>
    <m/>
    <m/>
    <m/>
    <m/>
    <m/>
    <m/>
    <m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499008"/>
    <s v="0499"/>
    <x v="268"/>
    <s v="008"/>
    <s v="Brasil \ SP \ Corumbataí"/>
    <s v="Sul"/>
    <s v="CZ3"/>
    <n v="1"/>
    <s v="Implantação"/>
    <s v="104-Crescimento"/>
    <d v="2020-09-20T00:00:00"/>
    <n v="9.91"/>
    <s v="Parceria rural"/>
    <m/>
    <m/>
    <m/>
    <m/>
    <m/>
    <m/>
    <m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s v="JFI DOURADO"/>
    <m/>
    <x v="0"/>
    <m/>
    <x v="17"/>
    <m/>
    <m/>
  </r>
  <r>
    <s v="0500001"/>
    <s v="0500"/>
    <x v="269"/>
    <s v="001"/>
    <s v="Brasil \ SP \ Mineiros do Tietê"/>
    <s v="Sul"/>
    <s v="CZ2"/>
    <n v="1"/>
    <s v="Implantação"/>
    <s v="104-Crescimento"/>
    <d v="2020-02-19T00:00:00"/>
    <n v="60.02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0002"/>
    <s v="0500"/>
    <x v="269"/>
    <s v="002"/>
    <s v="Brasil \ SP \ Mineiros do Tietê"/>
    <s v="Sul"/>
    <s v="CZ2"/>
    <n v="1"/>
    <s v="Implantação"/>
    <s v="104-Crescimento"/>
    <d v="2020-02-18T00:00:00"/>
    <n v="26.34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0003"/>
    <s v="0500"/>
    <x v="269"/>
    <s v="003"/>
    <s v="Brasil \ SP \ Mineiros do Tietê"/>
    <s v="Sul"/>
    <s v="CZ2"/>
    <n v="1"/>
    <s v="Implantação"/>
    <s v="104-Crescimento"/>
    <d v="2020-02-11T00:00:00"/>
    <n v="38.81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0004"/>
    <s v="0500"/>
    <x v="269"/>
    <s v="004"/>
    <s v="Brasil \ SP \ Mineiros do Tietê"/>
    <s v="Sul"/>
    <s v="CZ2"/>
    <n v="1"/>
    <s v="Implantação"/>
    <s v="104-Crescimento"/>
    <d v="2020-03-03T00:00:00"/>
    <n v="12.4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0005"/>
    <s v="0500"/>
    <x v="269"/>
    <s v="005"/>
    <s v="Brasil \ SP \ Mineiros do Tietê"/>
    <s v="Sul"/>
    <s v="CZ2"/>
    <n v="2"/>
    <s v="Reforma"/>
    <s v="104-Crescimento"/>
    <d v="2020-08-17T00:00:00"/>
    <n v="8.0399999999999991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0007"/>
    <s v="0500"/>
    <x v="269"/>
    <s v="007"/>
    <s v="Brasil \ SP \ Mineiros do Tietê"/>
    <s v="Sul"/>
    <s v="CZ2"/>
    <n v="1"/>
    <s v="Implantação"/>
    <s v="104-Crescimento"/>
    <d v="2020-08-13T00:00:00"/>
    <n v="11.06"/>
    <s v="Parceria rural"/>
    <m/>
    <m/>
    <m/>
    <m/>
    <m/>
    <m/>
    <m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s v="JFI ITATINGA"/>
    <m/>
    <x v="0"/>
    <m/>
    <x v="5"/>
    <m/>
    <m/>
  </r>
  <r>
    <s v="0501004"/>
    <s v="0501"/>
    <x v="270"/>
    <s v="004"/>
    <s v="Brasil \ SP \ Mineiros do Tietê"/>
    <s v="Sul"/>
    <s v="CZ2"/>
    <n v="1"/>
    <s v="Implantação"/>
    <s v="104-Crescimento"/>
    <d v="2020-03-03T00:00:00"/>
    <n v="17.440000000000001"/>
    <s v="Parceria rural"/>
    <m/>
    <m/>
    <m/>
    <m/>
    <m/>
    <m/>
    <m/>
    <m/>
    <m/>
    <d v="2023-08-04T00:00:00"/>
    <d v="2025-03-01T00:00:00"/>
    <d v="2025-03-01T00:00:00"/>
    <m/>
    <m/>
    <s v="Sul"/>
    <s v="Sul"/>
    <s v="NILZA"/>
    <s v="SOLLUM"/>
    <s v="MIGRAR"/>
    <s v="JFI DOURADO"/>
    <n v="58.722963"/>
    <n v="59.087218999999997"/>
    <n v="77.334389000000002"/>
    <n v="87.537637000000004"/>
    <s v="pac"/>
    <x v="3"/>
    <s v="Sem informação"/>
    <m/>
    <x v="0"/>
    <m/>
    <x v="13"/>
    <m/>
    <m/>
  </r>
  <r>
    <s v="0501006"/>
    <s v="0501"/>
    <x v="270"/>
    <s v="006"/>
    <s v="Brasil \ SP \ Mineiros do Tietê"/>
    <s v="Sul"/>
    <s v="CZ2"/>
    <n v="2"/>
    <s v="Reforma"/>
    <s v="104-Crescimento"/>
    <d v="2021-02-04T00:00:00"/>
    <n v="6.66"/>
    <s v="Parceria rural"/>
    <m/>
    <m/>
    <m/>
    <m/>
    <m/>
    <m/>
    <m/>
    <m/>
    <m/>
    <d v="2023-08-04T00:00:00"/>
    <d v="2025-03-01T00:00:00"/>
    <d v="2025-03-01T00:00:00"/>
    <m/>
    <m/>
    <s v="Sul"/>
    <s v="Sul"/>
    <s v="NILZA"/>
    <s v="SOLLUM"/>
    <s v="MIGRAR"/>
    <s v="JFI DOURADO"/>
    <n v="58.722963"/>
    <n v="59.087218999999997"/>
    <n v="77.334389000000002"/>
    <n v="87.537637000000004"/>
    <s v="pac"/>
    <x v="3"/>
    <s v="Sem informação"/>
    <m/>
    <x v="0"/>
    <m/>
    <x v="13"/>
    <m/>
    <m/>
  </r>
  <r>
    <s v="0503001"/>
    <s v="0503"/>
    <x v="271"/>
    <s v="001"/>
    <s v="Brasil \ SP \ Paulistânia"/>
    <s v="Noroeste"/>
    <s v="CZ1"/>
    <n v="2"/>
    <s v="Reforma"/>
    <s v="102-Aguardando Plantio"/>
    <m/>
    <n v="39.54"/>
    <s v="Parceria rural (Turvinho)"/>
    <m/>
    <m/>
    <m/>
    <m/>
    <s v="Não Obrigatório"/>
    <s v="Não Obrigatório"/>
    <s v="Obrigatório"/>
    <m/>
    <m/>
    <d v="2025-01-01T00:00:00"/>
    <d v="2024-11-01T00:00:00"/>
    <d v="2024-11-01T00:00:00"/>
    <d v="2024-12-14T00:00:00"/>
    <d v="2024-11-23T00:00:00"/>
    <s v="Noroeste"/>
    <s v="Noroeste"/>
    <s v="GERAÇÃO"/>
    <s v="JFI DUARTINA"/>
    <s v="BRACELL"/>
    <s v="CARPELO"/>
    <n v="28.187773"/>
    <n v="31.405470999999999"/>
    <n v="41.231682999999997"/>
    <n v="65.841689000000002"/>
    <s v="Liberação de áreas"/>
    <x v="2"/>
    <s v="GERAÇÃO"/>
    <d v="2025-02-01T00:00:00"/>
    <x v="1"/>
    <m/>
    <x v="4"/>
    <m/>
    <m/>
  </r>
  <r>
    <s v="0503002"/>
    <s v="0503"/>
    <x v="271"/>
    <s v="002"/>
    <s v="Brasil \ SP \ Paulistânia"/>
    <s v="Noroeste"/>
    <s v="CZ1"/>
    <n v="2"/>
    <s v="Reforma"/>
    <s v="102-Aguardando Plantio"/>
    <m/>
    <n v="23.33"/>
    <s v="Parceria rural (Turvinho)"/>
    <m/>
    <m/>
    <m/>
    <m/>
    <s v="Não Obrigatório"/>
    <s v="Não Obrigatório"/>
    <s v="Obrigatório"/>
    <m/>
    <m/>
    <d v="2025-01-01T00:00:00"/>
    <d v="2024-11-01T00:00:00"/>
    <d v="2024-11-01T00:00:00"/>
    <d v="2024-12-18T00:00:00"/>
    <d v="2024-11-21T00:00:00"/>
    <s v="Noroeste"/>
    <s v="Noroeste"/>
    <s v="GERAÇÃO"/>
    <s v="JFI DUARTINA"/>
    <s v="BRACELL"/>
    <s v="CARPELO"/>
    <n v="28.187773"/>
    <n v="31.405470999999999"/>
    <n v="41.231682999999997"/>
    <n v="65.841689000000002"/>
    <s v="Liberação de áreas"/>
    <x v="2"/>
    <s v="GERAÇÃO"/>
    <d v="2025-02-01T00:00:00"/>
    <x v="1"/>
    <m/>
    <x v="4"/>
    <m/>
    <m/>
  </r>
  <r>
    <s v="0504001"/>
    <s v="0504"/>
    <x v="272"/>
    <s v="001"/>
    <s v="Brasil \ SP \ Avaré"/>
    <s v="Sul"/>
    <s v="CZ1"/>
    <n v="1"/>
    <s v="Implantação"/>
    <s v="104-Crescimento"/>
    <d v="2020-12-15T00:00:00"/>
    <n v="23.64"/>
    <s v="Parceria rural"/>
    <m/>
    <m/>
    <m/>
    <m/>
    <m/>
    <m/>
    <m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s v="JFI DOURADO"/>
    <m/>
    <x v="0"/>
    <m/>
    <x v="17"/>
    <m/>
    <m/>
  </r>
  <r>
    <s v="0504002"/>
    <s v="0504"/>
    <x v="272"/>
    <s v="002"/>
    <s v="Brasil \ SP \ Avaré"/>
    <s v="Sul"/>
    <s v="CZ1"/>
    <n v="2"/>
    <s v="Reforma"/>
    <s v="104-Crescimento"/>
    <d v="2020-12-17T00:00:00"/>
    <n v="10.43"/>
    <s v="Parceria rural"/>
    <m/>
    <m/>
    <m/>
    <m/>
    <m/>
    <m/>
    <m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s v="JFI DOURADO"/>
    <m/>
    <x v="0"/>
    <m/>
    <x v="17"/>
    <m/>
    <m/>
  </r>
  <r>
    <s v="0504003"/>
    <s v="0504"/>
    <x v="272"/>
    <s v="003"/>
    <s v="Brasil \ SP \ Avaré"/>
    <s v="Sul"/>
    <s v="CZ1"/>
    <n v="3"/>
    <s v="Reforma"/>
    <s v="104-Crescimento"/>
    <d v="2020-12-19T00:00:00"/>
    <n v="13.76"/>
    <s v="Parceria rural"/>
    <m/>
    <m/>
    <m/>
    <m/>
    <m/>
    <m/>
    <m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s v="JFI DOURADO"/>
    <m/>
    <x v="0"/>
    <m/>
    <x v="17"/>
    <m/>
    <m/>
  </r>
  <r>
    <s v="0504004"/>
    <s v="0504"/>
    <x v="272"/>
    <s v="004"/>
    <s v="Brasil \ SP \ Avaré"/>
    <s v="Sul"/>
    <s v="CZ1"/>
    <n v="3"/>
    <s v="Reforma"/>
    <s v="104-Crescimento"/>
    <d v="2020-12-19T00:00:00"/>
    <n v="6.49"/>
    <s v="Parceria rural"/>
    <m/>
    <m/>
    <m/>
    <m/>
    <m/>
    <m/>
    <m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s v="JFI DOURADO"/>
    <m/>
    <x v="0"/>
    <m/>
    <x v="17"/>
    <m/>
    <m/>
  </r>
  <r>
    <s v="0505001"/>
    <s v="0505"/>
    <x v="273"/>
    <s v="001"/>
    <s v="Brasil \ SP \ São Miguel Arcanjo"/>
    <s v="Sul"/>
    <s v="CZ1"/>
    <n v="2"/>
    <s v="Reforma"/>
    <s v="104-Crescimento"/>
    <d v="2020-05-20T00:00:00"/>
    <n v="7.54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s v="JFI CAPÃO BONITO"/>
    <m/>
    <x v="0"/>
    <m/>
    <x v="16"/>
    <m/>
    <m/>
  </r>
  <r>
    <s v="0505002"/>
    <s v="0505"/>
    <x v="273"/>
    <s v="002"/>
    <s v="Brasil \ SP \ São Miguel Arcanjo"/>
    <s v="Sul"/>
    <s v="CZ1"/>
    <n v="2"/>
    <s v="Reforma"/>
    <s v="104-Crescimento"/>
    <d v="2020-05-20T00:00:00"/>
    <n v="26.46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s v="JFI CAPÃO BONITO"/>
    <m/>
    <x v="0"/>
    <m/>
    <x v="16"/>
    <m/>
    <m/>
  </r>
  <r>
    <s v="0505003"/>
    <s v="0505"/>
    <x v="273"/>
    <s v="003"/>
    <s v="Brasil \ SP \ São Miguel Arcanjo"/>
    <s v="Sul"/>
    <s v="CZ1"/>
    <n v="2"/>
    <s v="Reforma"/>
    <s v="104-Crescimento"/>
    <d v="2020-05-18T00:00:00"/>
    <n v="4.3899999999999997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s v="JFI CAPÃO BONITO"/>
    <m/>
    <x v="0"/>
    <m/>
    <x v="16"/>
    <m/>
    <m/>
  </r>
  <r>
    <s v="0507057"/>
    <s v="0507"/>
    <x v="274"/>
    <s v="057"/>
    <s v="Brasil \ SP \ Capão Bonito"/>
    <s v="Sul"/>
    <s v="CZ1 - 1"/>
    <n v="4"/>
    <s v="Reforma"/>
    <s v="102-Aguardando Plantio"/>
    <m/>
    <n v="0.26"/>
    <s v="Parceria rural (Turvinho)"/>
    <m/>
    <m/>
    <m/>
    <n v="1"/>
    <m/>
    <m/>
    <m/>
    <m/>
    <m/>
    <d v="2021-05-19T00:00:00"/>
    <m/>
    <m/>
    <m/>
    <m/>
    <s v="Sul"/>
    <s v="Sul"/>
    <s v="JFI CAPÃO BONITO"/>
    <s v="RA"/>
    <s v="JFI ITATINGA"/>
    <s v="NILZA"/>
    <n v="50.846457000000001"/>
    <n v="51.065652999999998"/>
    <n v="175.080262"/>
    <n v="222.07279299999999"/>
    <s v="Liberação de áreas"/>
    <x v="3"/>
    <s v="JFI CAPÃO BONITO"/>
    <d v="2025-07-01T00:00:00"/>
    <x v="6"/>
    <m/>
    <x v="16"/>
    <m/>
    <m/>
  </r>
  <r>
    <s v="0511022"/>
    <s v="0511"/>
    <x v="275"/>
    <s v="022"/>
    <s v="Brasil \ SP \ Anhembi"/>
    <s v="Sul"/>
    <s v="CZ2"/>
    <n v="1"/>
    <s v="Rebrota"/>
    <s v="104-Crescimento"/>
    <d v="2017-06-01T00:00:00"/>
    <n v="0.11"/>
    <s v="Parceria rural"/>
    <m/>
    <m/>
    <m/>
    <m/>
    <m/>
    <m/>
    <m/>
    <m/>
    <m/>
    <d v="2023-06-26T00:00:00"/>
    <m/>
    <d v="2025-08-01T00:00:00"/>
    <m/>
    <m/>
    <s v="Sul"/>
    <s v="Sul"/>
    <s v="JFI ITATINGA"/>
    <s v="NILZA"/>
    <s v="SOLLUM"/>
    <s v="MIGRAR"/>
    <n v="67.008863000000005"/>
    <n v="70.598659999999995"/>
    <n v="90.383612999999997"/>
    <n v="121.01347699999999"/>
    <s v="pac"/>
    <x v="3"/>
    <m/>
    <m/>
    <x v="0"/>
    <m/>
    <x v="1"/>
    <m/>
    <m/>
  </r>
  <r>
    <s v="0511023"/>
    <s v="0511"/>
    <x v="275"/>
    <s v="023"/>
    <s v="Brasil \ SP \ Anhembi"/>
    <s v="Sul"/>
    <s v="CZ2"/>
    <n v="1"/>
    <s v="Rebrota"/>
    <s v="104-Crescimento"/>
    <d v="2015-05-01T00:00:00"/>
    <n v="0.4"/>
    <s v="Parceria rural"/>
    <m/>
    <m/>
    <m/>
    <m/>
    <m/>
    <m/>
    <m/>
    <m/>
    <m/>
    <d v="2024-05-15T00:00:00"/>
    <m/>
    <d v="2025-08-01T00:00:00"/>
    <m/>
    <m/>
    <s v="Sul"/>
    <s v="Sul"/>
    <s v="JFI ITATINGA"/>
    <s v="NILZA"/>
    <s v="SOLLUM"/>
    <s v="MIGRAR"/>
    <n v="67.008863000000005"/>
    <n v="70.598659999999995"/>
    <n v="90.383612999999997"/>
    <n v="121.01347699999999"/>
    <s v="pac"/>
    <x v="3"/>
    <m/>
    <m/>
    <x v="0"/>
    <m/>
    <x v="1"/>
    <m/>
    <m/>
  </r>
  <r>
    <s v="0512003"/>
    <s v="0512"/>
    <x v="276"/>
    <s v="003"/>
    <s v="Brasil \ SP \ Tejupá"/>
    <s v="Centro"/>
    <s v="CZ1"/>
    <n v="1"/>
    <s v="Implantação"/>
    <s v="102-Aguardando Plantio"/>
    <m/>
    <n v="0.84"/>
    <s v="Parceria rural"/>
    <m/>
    <m/>
    <m/>
    <m/>
    <m/>
    <m/>
    <m/>
    <s v="NÃO"/>
    <m/>
    <d v="2020-01-10T00:00:00"/>
    <m/>
    <m/>
    <m/>
    <m/>
    <s v="Centro"/>
    <s v="Centro"/>
    <s v="JFI ITATINGA"/>
    <s v="SOLLUM"/>
    <s v="GERAÇÃO"/>
    <s v="NILZA"/>
    <n v="113.353387"/>
    <n v="126.200395"/>
    <n v="132.08353600000001"/>
    <n v="133.396176"/>
    <s v="Liberação de áreas"/>
    <x v="3"/>
    <s v="RA FLORESTAL"/>
    <d v="2025-07-01T00:00:00"/>
    <x v="6"/>
    <m/>
    <x v="18"/>
    <m/>
    <m/>
  </r>
  <r>
    <s v="0514001"/>
    <s v="0514"/>
    <x v="277"/>
    <s v="001"/>
    <s v="Brasil \ SP \ Tejupá"/>
    <s v="Centro"/>
    <s v="CZ1"/>
    <n v="1"/>
    <s v="Implantação"/>
    <s v="104-Crescimento"/>
    <d v="2020-04-13T00:00:00"/>
    <n v="50.65"/>
    <s v="Parceria rural"/>
    <m/>
    <m/>
    <m/>
    <m/>
    <m/>
    <m/>
    <m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2"/>
    <s v="0514"/>
    <x v="277"/>
    <s v="002"/>
    <s v="Brasil \ SP \ Tejupá"/>
    <s v="Centro"/>
    <s v="CZ1"/>
    <n v="3"/>
    <s v="Reforma"/>
    <s v="104-Crescimento"/>
    <d v="2020-05-13T00:00:00"/>
    <n v="37.08"/>
    <s v="Parceria rural"/>
    <s v="coppice"/>
    <m/>
    <m/>
    <m/>
    <m/>
    <m/>
    <m/>
    <m/>
    <m/>
    <d v="2025-12-01T00:00:00"/>
    <d v="2025-12-01T00:00:00"/>
    <d v="2025-08-01T00:00:00"/>
    <m/>
    <m/>
    <s v="Centro"/>
    <s v="coppice"/>
    <s v="JFI ITATINGA"/>
    <s v="SOLLUM"/>
    <s v="NILZA"/>
    <s v="GERAÇÃO"/>
    <n v="108.240818"/>
    <n v="126.286987"/>
    <n v="128.28360699999999"/>
    <n v="132.17012800000001"/>
    <s v="pac"/>
    <x v="3"/>
    <m/>
    <m/>
    <x v="4"/>
    <m/>
    <x v="1"/>
    <m/>
    <m/>
  </r>
  <r>
    <s v="0514004"/>
    <s v="0514"/>
    <x v="277"/>
    <s v="004"/>
    <s v="Brasil \ SP \ Tejupá"/>
    <s v="Centro"/>
    <s v="CZ1"/>
    <n v="1"/>
    <s v="Implantação"/>
    <s v="104-Crescimento"/>
    <d v="2020-04-20T00:00:00"/>
    <n v="7.37"/>
    <s v="Parceria rural"/>
    <m/>
    <m/>
    <m/>
    <m/>
    <m/>
    <m/>
    <m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5"/>
    <s v="0514"/>
    <x v="277"/>
    <s v="005"/>
    <s v="Brasil \ SP \ Tejupá"/>
    <s v="Centro"/>
    <s v="CZ1"/>
    <n v="1"/>
    <s v="Implantação"/>
    <s v="104-Crescimento"/>
    <d v="2020-04-20T00:00:00"/>
    <n v="44.55"/>
    <s v="Parceria rural"/>
    <m/>
    <m/>
    <m/>
    <m/>
    <m/>
    <m/>
    <m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6"/>
    <s v="0514"/>
    <x v="277"/>
    <s v="006"/>
    <s v="Brasil \ SP \ Tejupá"/>
    <s v="Centro"/>
    <s v="CZ1"/>
    <n v="1"/>
    <s v="Implantação"/>
    <s v="104-Crescimento"/>
    <d v="2020-04-18T00:00:00"/>
    <n v="35.159999999999997"/>
    <s v="Parceria rural"/>
    <m/>
    <m/>
    <m/>
    <m/>
    <m/>
    <m/>
    <m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7"/>
    <s v="0514"/>
    <x v="277"/>
    <s v="007"/>
    <s v="Brasil \ SP \ Tejupá"/>
    <s v="Centro"/>
    <s v="CZ1"/>
    <n v="1"/>
    <s v="Implantação"/>
    <s v="104-Crescimento"/>
    <d v="2020-05-06T00:00:00"/>
    <n v="33.840000000000003"/>
    <s v="Parceria rural"/>
    <m/>
    <m/>
    <m/>
    <m/>
    <m/>
    <m/>
    <m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8"/>
    <s v="0514"/>
    <x v="277"/>
    <s v="008"/>
    <s v="Brasil \ SP \ Tejupá"/>
    <s v="Centro"/>
    <s v="CZ1"/>
    <n v="1"/>
    <s v="Implantação"/>
    <s v="104-Crescimento"/>
    <d v="2020-05-05T00:00:00"/>
    <n v="48.51"/>
    <s v="Parceria rural"/>
    <m/>
    <m/>
    <m/>
    <m/>
    <m/>
    <m/>
    <m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09"/>
    <s v="0514"/>
    <x v="277"/>
    <s v="009"/>
    <s v="Brasil \ SP \ Tejupá"/>
    <s v="Centro"/>
    <s v="CZ1"/>
    <n v="1"/>
    <s v="Implantação"/>
    <s v="104-Crescimento"/>
    <d v="2020-05-05T00:00:00"/>
    <n v="33.81"/>
    <s v="Parceria rural"/>
    <m/>
    <m/>
    <m/>
    <m/>
    <m/>
    <m/>
    <m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0"/>
    <s v="0514"/>
    <x v="277"/>
    <s v="010"/>
    <s v="Brasil \ SP \ Tejupá"/>
    <s v="Centro"/>
    <s v="CZ1"/>
    <n v="1"/>
    <s v="Implantação"/>
    <s v="104-Crescimento"/>
    <d v="2020-04-20T00:00:00"/>
    <n v="21.5"/>
    <s v="Parceria rural"/>
    <m/>
    <m/>
    <m/>
    <m/>
    <m/>
    <m/>
    <m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1"/>
    <s v="0514"/>
    <x v="277"/>
    <s v="011"/>
    <s v="Brasil \ SP \ Tejupá"/>
    <s v="Centro"/>
    <s v="CZ1"/>
    <n v="1"/>
    <s v="Implantação"/>
    <s v="104-Crescimento"/>
    <d v="2020-04-20T00:00:00"/>
    <n v="9.4700000000000006"/>
    <s v="Parceria rural"/>
    <m/>
    <m/>
    <m/>
    <m/>
    <m/>
    <m/>
    <m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2"/>
    <s v="0514"/>
    <x v="277"/>
    <s v="012"/>
    <s v="Brasil \ SP \ Tejupá"/>
    <s v="Centro"/>
    <s v="CZ1"/>
    <n v="1"/>
    <s v="Implantação"/>
    <s v="104-Crescimento"/>
    <d v="2020-04-21T00:00:00"/>
    <n v="5.59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4"/>
    <s v="0514"/>
    <x v="277"/>
    <s v="014"/>
    <s v="Brasil \ SP \ Tejupá"/>
    <s v="Centro"/>
    <s v="CZ1"/>
    <n v="3"/>
    <s v="Reforma"/>
    <s v="102-Aguardando Plantio"/>
    <m/>
    <n v="2.98"/>
    <s v="Parceria rural"/>
    <m/>
    <s v="Rehab Silv"/>
    <s v="Rehab"/>
    <m/>
    <m/>
    <m/>
    <m/>
    <m/>
    <s v="RAF"/>
    <d v="2022-06-29T00:00:00"/>
    <m/>
    <m/>
    <d v="2022-06-29T00:00:00"/>
    <d v="2022-06-23T00:00:00"/>
    <s v="Centro"/>
    <s v="Rehab Silv"/>
    <s v="JFI ITATINGA"/>
    <s v="SOLLUM"/>
    <s v="NILZA"/>
    <s v="GERAÇÃO"/>
    <n v="108.240818"/>
    <n v="126.286987"/>
    <n v="128.28360699999999"/>
    <n v="132.17012800000001"/>
    <s v="Liberação de áreas"/>
    <x v="3"/>
    <s v="JFI ITATINGA"/>
    <d v="2025-12-01T00:00:00"/>
    <x v="0"/>
    <m/>
    <x v="5"/>
    <m/>
    <m/>
  </r>
  <r>
    <s v="0514015"/>
    <s v="0514"/>
    <x v="277"/>
    <s v="015"/>
    <s v="Brasil \ SP \ Tejupá"/>
    <s v="Centro"/>
    <s v="CZ1"/>
    <n v="1"/>
    <s v="Implantação"/>
    <s v="104-Crescimento"/>
    <d v="2021-02-15T00:00:00"/>
    <n v="0.56999999999999995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6"/>
    <s v="0514"/>
    <x v="277"/>
    <s v="016"/>
    <s v="Brasil \ SP \ Tejupá"/>
    <s v="Centro"/>
    <s v="CZ1"/>
    <n v="1"/>
    <s v="Implantação"/>
    <s v="104-Crescimento"/>
    <d v="2021-02-15T00:00:00"/>
    <n v="1.22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7"/>
    <s v="0514"/>
    <x v="277"/>
    <s v="017"/>
    <s v="Brasil \ SP \ Tejupá"/>
    <s v="Centro"/>
    <s v="CZ1"/>
    <n v="1"/>
    <s v="Implantação"/>
    <s v="104-Crescimento"/>
    <d v="2021-02-15T00:00:00"/>
    <n v="0.2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s v="JFI ITATINGA"/>
    <d v="2025-12-01T00:00:00"/>
    <x v="0"/>
    <m/>
    <x v="5"/>
    <m/>
    <m/>
  </r>
  <r>
    <s v="0514018"/>
    <s v="0514"/>
    <x v="277"/>
    <s v="018"/>
    <s v="Brasil \ SP \ Tejupá"/>
    <s v="Centro"/>
    <s v="CZ1"/>
    <n v="3"/>
    <s v="Reforma"/>
    <s v="102-Aguardando Plantio"/>
    <m/>
    <n v="0.23"/>
    <s v="Parceria rural"/>
    <m/>
    <m/>
    <m/>
    <m/>
    <m/>
    <m/>
    <m/>
    <m/>
    <m/>
    <d v="2019-12-10T00:00:00"/>
    <m/>
    <m/>
    <m/>
    <m/>
    <s v="Centro"/>
    <s v="Centro"/>
    <s v="JFI ITATINGA"/>
    <s v="SOLLUM"/>
    <s v="NILZA"/>
    <s v="GERAÇÃO"/>
    <n v="108.240818"/>
    <n v="126.286987"/>
    <n v="128.28360699999999"/>
    <n v="132.17012800000001"/>
    <s v="Liberação de áreas"/>
    <x v="3"/>
    <s v="JFI ITATINGA"/>
    <d v="2025-12-01T00:00:00"/>
    <x v="0"/>
    <m/>
    <x v="5"/>
    <m/>
    <m/>
  </r>
  <r>
    <s v="0515015"/>
    <s v="0515"/>
    <x v="278"/>
    <s v="015"/>
    <s v="Brasil \ SP \ Pirajuí"/>
    <s v="Norte"/>
    <s v="CZ3"/>
    <n v="2"/>
    <s v="Reforma"/>
    <s v="102-Aguardando Plantio"/>
    <m/>
    <n v="60.03"/>
    <s v="Parceria rural (Turvinho)"/>
    <m/>
    <m/>
    <m/>
    <m/>
    <s v="Obrigatório"/>
    <s v="Obrigatório"/>
    <s v="Não Obrigatório"/>
    <s v="SIM"/>
    <m/>
    <d v="2023-12-21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savannah/rebaixador"/>
    <x v="1"/>
    <s v="GN"/>
    <d v="2025-05-01T00:00:00"/>
    <x v="5"/>
    <m/>
    <x v="8"/>
    <m/>
    <m/>
  </r>
  <r>
    <s v="0515032"/>
    <s v="0515"/>
    <x v="278"/>
    <s v="032"/>
    <s v="Brasil \ SP \ Presidente Alves"/>
    <s v="Norte"/>
    <s v="CZ3"/>
    <n v="2"/>
    <s v="Reforma"/>
    <s v="102-Aguardando Plantio"/>
    <m/>
    <n v="66.48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5033"/>
    <s v="0515"/>
    <x v="278"/>
    <s v="033"/>
    <s v="Brasil \ SP \ Presidente Alves"/>
    <s v="Norte"/>
    <s v="CZ3"/>
    <n v="2"/>
    <s v="Reforma"/>
    <s v="102-Aguardando Plantio"/>
    <m/>
    <n v="54.34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6-01T00:00:00"/>
    <x v="7"/>
    <m/>
    <x v="8"/>
    <m/>
    <m/>
  </r>
  <r>
    <s v="0515034"/>
    <s v="0515"/>
    <x v="278"/>
    <s v="034"/>
    <s v="Brasil \ SP \ Presidente Alves"/>
    <s v="Norte"/>
    <s v="CZ3"/>
    <n v="2"/>
    <s v="Reforma"/>
    <s v="102-Aguardando Plantio"/>
    <m/>
    <n v="90.18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5315"/>
    <s v="0515"/>
    <x v="278"/>
    <s v="315"/>
    <s v="Brasil \ SP \ Presidente Alves"/>
    <s v="Norte"/>
    <s v="CZ3"/>
    <n v="2"/>
    <s v="Reforma"/>
    <s v="102-Aguardando Plantio"/>
    <m/>
    <n v="0.05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5332"/>
    <s v="0515"/>
    <x v="278"/>
    <s v="332"/>
    <s v="Brasil \ SP \ Presidente Alves"/>
    <s v="Norte"/>
    <s v="CZ3"/>
    <n v="2"/>
    <s v="Reforma"/>
    <s v="102-Aguardando Plantio"/>
    <m/>
    <n v="14.76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5333"/>
    <s v="0515"/>
    <x v="278"/>
    <s v="333"/>
    <s v="Brasil \ SP \ Presidente Alves"/>
    <s v="Norte"/>
    <s v="CZ3"/>
    <n v="2"/>
    <s v="Reforma"/>
    <s v="102-Aguardando Plantio"/>
    <m/>
    <n v="6.76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5334"/>
    <s v="0515"/>
    <x v="278"/>
    <s v="334"/>
    <s v="Brasil \ SP \ Presidente Alves"/>
    <s v="Norte"/>
    <s v="CZ3"/>
    <n v="2"/>
    <s v="Reforma"/>
    <s v="102-Aguardando Plantio"/>
    <m/>
    <n v="17.62"/>
    <s v="Parceria rural (Turvinho)"/>
    <m/>
    <m/>
    <m/>
    <m/>
    <m/>
    <m/>
    <m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s v="GN"/>
    <d v="2025-05-01T00:00:00"/>
    <x v="5"/>
    <m/>
    <x v="8"/>
    <m/>
    <m/>
  </r>
  <r>
    <s v="0516001"/>
    <s v="0516"/>
    <x v="279"/>
    <s v="001"/>
    <s v="Brasil \ SP \ Getulina"/>
    <s v="Noroeste"/>
    <s v="CZ3"/>
    <n v="1"/>
    <s v="Implantação"/>
    <s v="104-Crescimento"/>
    <d v="2020-02-04T00:00:00"/>
    <n v="22.8"/>
    <s v="Parceria rural"/>
    <m/>
    <m/>
    <m/>
    <m/>
    <m/>
    <m/>
    <m/>
    <m/>
    <m/>
    <d v="2025-11-01T00:00:00"/>
    <d v="2025-10-01T00:00:00"/>
    <d v="2025-01-01T00:00:00"/>
    <m/>
    <d v="2025-01-12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2"/>
    <s v="0516"/>
    <x v="279"/>
    <s v="002"/>
    <s v="Brasil \ SP \ Getulina"/>
    <s v="Noroeste"/>
    <s v="CZ3"/>
    <n v="1"/>
    <s v="Implantação"/>
    <s v="104-Crescimento"/>
    <d v="2020-06-01T00:00:00"/>
    <n v="11.21"/>
    <s v="Parceria rural"/>
    <m/>
    <m/>
    <m/>
    <m/>
    <m/>
    <m/>
    <m/>
    <m/>
    <m/>
    <d v="2025-11-01T00:00:00"/>
    <d v="2025-10-01T00:00:00"/>
    <d v="2025-01-01T00:00:00"/>
    <m/>
    <d v="2025-01-20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3"/>
    <s v="0516"/>
    <x v="279"/>
    <s v="003"/>
    <s v="Brasil \ SP \ Getulina"/>
    <s v="Noroeste"/>
    <s v="CZ3"/>
    <n v="1"/>
    <s v="Implantação"/>
    <s v="104-Crescimento"/>
    <d v="2020-02-04T00:00:00"/>
    <n v="30.42"/>
    <s v="Parceria rural"/>
    <m/>
    <m/>
    <m/>
    <m/>
    <m/>
    <m/>
    <m/>
    <m/>
    <m/>
    <d v="2025-11-01T00:00:00"/>
    <d v="2025-10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4"/>
    <s v="0516"/>
    <x v="279"/>
    <s v="004"/>
    <s v="Brasil \ SP \ Getulina"/>
    <s v="Noroeste"/>
    <s v="CZ3"/>
    <n v="1"/>
    <s v="Implantação"/>
    <s v="104-Crescimento"/>
    <d v="2020-02-05T00:00:00"/>
    <n v="25.37"/>
    <s v="Parceria rural"/>
    <m/>
    <m/>
    <m/>
    <m/>
    <m/>
    <m/>
    <m/>
    <m/>
    <m/>
    <d v="2025-11-01T00:00:00"/>
    <d v="2025-10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5"/>
    <s v="0516"/>
    <x v="279"/>
    <s v="005"/>
    <s v="Brasil \ SP \ Getulina"/>
    <s v="Noroeste"/>
    <s v="CZ3"/>
    <n v="1"/>
    <s v="Implantação"/>
    <s v="104-Crescimento"/>
    <d v="2020-03-01T00:00:00"/>
    <n v="33.950000000000003"/>
    <s v="Parceria rural"/>
    <m/>
    <m/>
    <m/>
    <m/>
    <m/>
    <m/>
    <m/>
    <m/>
    <m/>
    <d v="2025-11-01T00:00:00"/>
    <d v="2025-10-01T00:00:00"/>
    <d v="2025-01-01T00:00:00"/>
    <m/>
    <d v="2025-01-21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6"/>
    <s v="0516"/>
    <x v="279"/>
    <s v="006"/>
    <s v="Brasil \ SP \ Getulina"/>
    <s v="Noroeste"/>
    <s v="CZ3"/>
    <n v="1"/>
    <s v="Implantação"/>
    <s v="104-Crescimento"/>
    <d v="2020-02-06T00:00:00"/>
    <n v="21.58"/>
    <s v="Parceria rural"/>
    <m/>
    <m/>
    <m/>
    <m/>
    <m/>
    <m/>
    <m/>
    <m/>
    <m/>
    <d v="2025-11-01T00:00:00"/>
    <d v="2025-11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7"/>
    <s v="0516"/>
    <x v="279"/>
    <s v="007"/>
    <s v="Brasil \ SP \ Getulina"/>
    <s v="Noroeste"/>
    <s v="CZ3"/>
    <n v="1"/>
    <s v="Implantação"/>
    <s v="104-Crescimento"/>
    <d v="2020-03-01T00:00:00"/>
    <n v="26.37"/>
    <s v="Parceria rural"/>
    <m/>
    <m/>
    <m/>
    <m/>
    <m/>
    <m/>
    <m/>
    <m/>
    <m/>
    <d v="2025-11-01T00:00:00"/>
    <d v="2025-11-01T00:00:00"/>
    <d v="2025-01-01T00:00:00"/>
    <m/>
    <d v="2025-01-17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8"/>
    <s v="0516"/>
    <x v="279"/>
    <s v="008"/>
    <s v="Brasil \ SP \ Getulina"/>
    <s v="Noroeste"/>
    <s v="CZ3"/>
    <n v="1"/>
    <s v="Implantação"/>
    <s v="104-Crescimento"/>
    <d v="2020-02-24T00:00:00"/>
    <n v="29.26"/>
    <s v="Parceria rural"/>
    <m/>
    <m/>
    <m/>
    <m/>
    <m/>
    <m/>
    <m/>
    <m/>
    <m/>
    <d v="2025-11-01T00:00:00"/>
    <d v="2025-11-01T00:00:00"/>
    <d v="2025-01-01T00:00:00"/>
    <m/>
    <d v="2025-01-19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s v="CARPELO"/>
    <d v="2025-05-01T00:00:00"/>
    <x v="5"/>
    <m/>
    <x v="11"/>
    <m/>
    <m/>
  </r>
  <r>
    <s v="0516009"/>
    <s v="0516"/>
    <x v="279"/>
    <s v="009"/>
    <s v="Brasil \ SP \ Getulina"/>
    <s v="Noroeste"/>
    <s v="CZ3"/>
    <n v="1"/>
    <s v="Implantação"/>
    <s v="104-Crescimento"/>
    <d v="2020-03-01T00:00:00"/>
    <n v="13.3"/>
    <s v="Parceria rural"/>
    <m/>
    <m/>
    <m/>
    <m/>
    <m/>
    <m/>
    <m/>
    <m/>
    <m/>
    <d v="2025-11-01T00:00:00"/>
    <d v="2025-11-01T00:00:00"/>
    <d v="2025-02-01T00:00:00"/>
    <m/>
    <m/>
    <s v="Noroeste"/>
    <s v="Noroeste"/>
    <s v="GN"/>
    <s v="GERS"/>
    <s v="INOVESA"/>
    <s v="CARPELO"/>
    <n v="16.194987000000001"/>
    <n v="69.790126000000001"/>
    <n v="71.650694000000001"/>
    <n v="85.747020000000006"/>
    <s v="pac"/>
    <x v="2"/>
    <s v="CARPELO"/>
    <d v="2025-05-01T00:00:00"/>
    <x v="5"/>
    <m/>
    <x v="11"/>
    <m/>
    <m/>
  </r>
  <r>
    <s v="0516010"/>
    <s v="0516"/>
    <x v="279"/>
    <s v="010"/>
    <s v="Brasil \ SP \ Getulina"/>
    <s v="Noroeste"/>
    <s v="CZ3"/>
    <n v="1"/>
    <s v="Implantação"/>
    <s v="104-Crescimento"/>
    <d v="2021-11-17T00:00:00"/>
    <n v="6.28"/>
    <s v="Parceria rural"/>
    <m/>
    <m/>
    <m/>
    <m/>
    <m/>
    <m/>
    <m/>
    <m/>
    <m/>
    <d v="2025-11-01T00:00:00"/>
    <d v="2025-11-01T00:00:00"/>
    <d v="2025-02-01T00:00:00"/>
    <m/>
    <m/>
    <s v="Noroeste"/>
    <s v="Noroeste"/>
    <s v="GN"/>
    <s v="GERS"/>
    <s v="INOVESA"/>
    <s v="CARPELO"/>
    <n v="16.194987000000001"/>
    <n v="69.790126000000001"/>
    <n v="71.650694000000001"/>
    <n v="85.747020000000006"/>
    <s v="pac"/>
    <x v="2"/>
    <s v="CARPELO"/>
    <d v="2025-05-01T00:00:00"/>
    <x v="5"/>
    <m/>
    <x v="11"/>
    <m/>
    <m/>
  </r>
  <r>
    <s v="0517001"/>
    <s v="0517"/>
    <x v="280"/>
    <s v="001"/>
    <s v="Brasil \ SP \ Anhembi"/>
    <s v="Sul"/>
    <s v="CZ2"/>
    <n v="2"/>
    <s v="Reforma"/>
    <s v="102-Aguardando Plantio"/>
    <m/>
    <n v="33.869999999999997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2"/>
    <s v="0517"/>
    <x v="280"/>
    <s v="002"/>
    <s v="Brasil \ SP \ Anhembi"/>
    <s v="Sul"/>
    <s v="CZ2"/>
    <n v="2"/>
    <s v="Reforma"/>
    <s v="102-Aguardando Plantio"/>
    <m/>
    <n v="22.26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3"/>
    <s v="0517"/>
    <x v="280"/>
    <s v="003"/>
    <s v="Brasil \ SP \ Anhembi"/>
    <s v="Sul"/>
    <s v="CZ2"/>
    <n v="2"/>
    <s v="Reforma"/>
    <s v="102-Aguardando Plantio"/>
    <m/>
    <n v="23.41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4"/>
    <s v="0517"/>
    <x v="280"/>
    <s v="004"/>
    <s v="Brasil \ SP \ Anhembi"/>
    <s v="Sul"/>
    <s v="CZ2"/>
    <n v="2"/>
    <s v="Reforma"/>
    <s v="102-Aguardando Plantio"/>
    <m/>
    <n v="19.39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5"/>
    <s v="0517"/>
    <x v="280"/>
    <s v="005"/>
    <s v="Brasil \ SP \ Anhembi"/>
    <s v="Sul"/>
    <s v="CZ2"/>
    <n v="2"/>
    <s v="Reforma"/>
    <s v="102-Aguardando Plantio"/>
    <m/>
    <n v="12.13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6"/>
    <s v="0517"/>
    <x v="280"/>
    <s v="006"/>
    <s v="Brasil \ SP \ Anhembi"/>
    <s v="Sul"/>
    <s v="CZ2"/>
    <n v="2"/>
    <s v="Reforma"/>
    <s v="102-Aguardando Plantio"/>
    <m/>
    <n v="21.67"/>
    <s v="Parceria rural"/>
    <m/>
    <m/>
    <m/>
    <m/>
    <m/>
    <m/>
    <m/>
    <m/>
    <m/>
    <d v="2025-02-01T00:00:00"/>
    <d v="2025-02-01T00:00:00"/>
    <d v="2025-01-01T00:00:00"/>
    <d v="2025-02-01T00:00:00"/>
    <d v="2025-01-10T00:00:00"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7007"/>
    <s v="0517"/>
    <x v="280"/>
    <s v="007"/>
    <s v="Brasil \ SP \ Anhembi"/>
    <s v="Sul"/>
    <s v="CZ2"/>
    <n v="2"/>
    <s v="Reforma"/>
    <s v="102-Aguardando Plantio"/>
    <m/>
    <n v="19.66"/>
    <s v="Parceria rural"/>
    <m/>
    <m/>
    <m/>
    <m/>
    <m/>
    <m/>
    <m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s v="JFI ITATINGA"/>
    <d v="2025-06-01T00:00:00"/>
    <x v="7"/>
    <m/>
    <x v="5"/>
    <m/>
    <m/>
  </r>
  <r>
    <s v="0518001"/>
    <s v="0518"/>
    <x v="281"/>
    <s v="001"/>
    <s v="Brasil \ SP \ Anhembi"/>
    <s v="Sul"/>
    <s v="CZ2"/>
    <n v="2"/>
    <s v="Reforma"/>
    <s v="102-Aguardando Plantio"/>
    <m/>
    <n v="14.85"/>
    <s v="Parceria rural"/>
    <m/>
    <m/>
    <m/>
    <m/>
    <m/>
    <m/>
    <m/>
    <m/>
    <m/>
    <d v="2025-02-01T00:00:00"/>
    <d v="2025-02-01T00:00:00"/>
    <d v="2025-01-01T00:00:00"/>
    <d v="2025-02-01T00:00:00"/>
    <d v="2025-01-04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s v="JFI ITATINGA"/>
    <d v="2025-06-01T00:00:00"/>
    <x v="7"/>
    <m/>
    <x v="5"/>
    <m/>
    <m/>
  </r>
  <r>
    <s v="0518002"/>
    <s v="0518"/>
    <x v="281"/>
    <s v="002"/>
    <s v="Brasil \ SP \ Anhembi"/>
    <s v="Sul"/>
    <s v="CZ2"/>
    <n v="2"/>
    <s v="Reforma"/>
    <s v="102-Aguardando Plantio"/>
    <m/>
    <n v="21.62"/>
    <s v="Parceria rural"/>
    <m/>
    <m/>
    <m/>
    <m/>
    <m/>
    <m/>
    <m/>
    <m/>
    <m/>
    <d v="2025-02-01T00:00:00"/>
    <d v="2025-02-01T00:00:00"/>
    <d v="2025-01-01T00:00:00"/>
    <d v="2025-02-01T00:00:00"/>
    <d v="2025-01-04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s v="JFI ITATINGA"/>
    <d v="2025-06-01T00:00:00"/>
    <x v="7"/>
    <m/>
    <x v="5"/>
    <m/>
    <m/>
  </r>
  <r>
    <s v="0518003"/>
    <s v="0518"/>
    <x v="281"/>
    <s v="003"/>
    <s v="Brasil \ SP \ Anhembi"/>
    <s v="Sul"/>
    <s v="CZ2"/>
    <n v="2"/>
    <s v="Reforma"/>
    <s v="102-Aguardando Plantio"/>
    <m/>
    <n v="10.52"/>
    <s v="Parceria rural"/>
    <m/>
    <m/>
    <m/>
    <m/>
    <m/>
    <m/>
    <m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s v="JFI ITATINGA"/>
    <d v="2025-06-01T00:00:00"/>
    <x v="7"/>
    <m/>
    <x v="5"/>
    <m/>
    <m/>
  </r>
  <r>
    <s v="0518004"/>
    <s v="0518"/>
    <x v="281"/>
    <s v="004"/>
    <s v="Brasil \ SP \ Anhembi"/>
    <s v="Sul"/>
    <s v="CZ2"/>
    <n v="2"/>
    <s v="Reforma"/>
    <s v="102-Aguardando Plantio"/>
    <m/>
    <n v="15.56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s v="JFI ITATINGA"/>
    <d v="2025-06-01T00:00:00"/>
    <x v="7"/>
    <m/>
    <x v="5"/>
    <m/>
    <m/>
  </r>
  <r>
    <s v="0518007"/>
    <s v="0518"/>
    <x v="281"/>
    <s v="007"/>
    <s v="Brasil \ SP \ Anhembi"/>
    <s v="Sul"/>
    <s v="CZ2"/>
    <n v="2"/>
    <s v="Reforma"/>
    <s v="102-Aguardando Plantio"/>
    <m/>
    <n v="11.4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s v="JFI ITATINGA"/>
    <d v="2025-06-01T00:00:00"/>
    <x v="7"/>
    <m/>
    <x v="5"/>
    <m/>
    <m/>
  </r>
  <r>
    <s v="0519001"/>
    <s v="0519"/>
    <x v="282"/>
    <s v="001"/>
    <s v="Brasil \ SP \ Anhembi"/>
    <s v="Sul"/>
    <s v="CZ2"/>
    <n v="2"/>
    <s v="Reforma"/>
    <s v="102-Aguardando Plantio"/>
    <m/>
    <n v="11.12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6-01T00:00:00"/>
    <x v="7"/>
    <m/>
    <x v="5"/>
    <m/>
    <m/>
  </r>
  <r>
    <s v="0519002"/>
    <s v="0519"/>
    <x v="282"/>
    <s v="002"/>
    <s v="Brasil \ SP \ Anhembi"/>
    <s v="Sul"/>
    <s v="CZ2"/>
    <n v="2"/>
    <s v="Reforma"/>
    <s v="102-Aguardando Plantio"/>
    <m/>
    <n v="21.31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7-01T00:00:00"/>
    <x v="6"/>
    <m/>
    <x v="5"/>
    <m/>
    <m/>
  </r>
  <r>
    <s v="0519003"/>
    <s v="0519"/>
    <x v="282"/>
    <s v="003"/>
    <s v="Brasil \ SP \ Anhembi"/>
    <s v="Sul"/>
    <s v="CZ2"/>
    <n v="2"/>
    <s v="Reforma"/>
    <s v="102-Aguardando Plantio"/>
    <m/>
    <n v="29.14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7-01T00:00:00"/>
    <x v="6"/>
    <m/>
    <x v="5"/>
    <m/>
    <m/>
  </r>
  <r>
    <s v="0519004"/>
    <s v="0519"/>
    <x v="282"/>
    <s v="004"/>
    <s v="Brasil \ SP \ Anhembi"/>
    <s v="Sul"/>
    <s v="CZ2"/>
    <n v="2"/>
    <s v="Reforma"/>
    <s v="102-Aguardando Plantio"/>
    <m/>
    <n v="28.45"/>
    <s v="Parceria rural"/>
    <m/>
    <m/>
    <m/>
    <m/>
    <m/>
    <m/>
    <m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7-01T00:00:00"/>
    <x v="6"/>
    <m/>
    <x v="5"/>
    <m/>
    <m/>
  </r>
  <r>
    <s v="0519005"/>
    <s v="0519"/>
    <x v="282"/>
    <s v="005"/>
    <s v="Brasil \ SP \ Anhembi"/>
    <s v="Sul"/>
    <s v="CZ2"/>
    <n v="2"/>
    <s v="Reforma"/>
    <s v="102-Aguardando Plantio"/>
    <m/>
    <n v="1.94"/>
    <s v="Parceria rural"/>
    <m/>
    <m/>
    <m/>
    <m/>
    <m/>
    <m/>
    <m/>
    <m/>
    <m/>
    <d v="2025-02-01T00:00:00"/>
    <d v="2025-02-01T00:00:00"/>
    <d v="2025-01-01T00:00:00"/>
    <d v="2025-02-01T00:00:00"/>
    <d v="2025-01-14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6-01T00:00:00"/>
    <x v="7"/>
    <m/>
    <x v="5"/>
    <m/>
    <m/>
  </r>
  <r>
    <s v="0519006"/>
    <s v="0519"/>
    <x v="282"/>
    <s v="006"/>
    <s v="Brasil \ SP \ Anhembi"/>
    <s v="Sul"/>
    <s v="CZ2"/>
    <n v="2"/>
    <s v="Reforma"/>
    <s v="102-Aguardando Plantio"/>
    <m/>
    <n v="0.28000000000000003"/>
    <s v="Parceria rural"/>
    <m/>
    <m/>
    <m/>
    <m/>
    <m/>
    <m/>
    <m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s v="JFI ITATINGA"/>
    <d v="2025-06-01T00:00:00"/>
    <x v="7"/>
    <m/>
    <x v="5"/>
    <m/>
    <m/>
  </r>
  <r>
    <s v="0520001"/>
    <s v="0520"/>
    <x v="283"/>
    <s v="001"/>
    <s v="Brasil \ SP \ Anhembi"/>
    <s v="Sul"/>
    <s v="CZ2"/>
    <n v="2"/>
    <s v="Reforma"/>
    <s v="102-Aguardando Plantio"/>
    <m/>
    <n v="41.83"/>
    <s v="Parceria rural"/>
    <m/>
    <m/>
    <m/>
    <m/>
    <m/>
    <m/>
    <m/>
    <m/>
    <m/>
    <d v="2025-02-01T00:00:00"/>
    <d v="2025-02-01T00:00:00"/>
    <d v="2024-12-01T00:00:00"/>
    <d v="2025-02-01T00:00:00"/>
    <d v="2024-12-25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2"/>
    <s v="0520"/>
    <x v="283"/>
    <s v="002"/>
    <s v="Brasil \ SP \ Anhembi"/>
    <s v="Sul"/>
    <s v="CZ2"/>
    <n v="2"/>
    <s v="Reforma"/>
    <s v="102-Aguardando Plantio"/>
    <m/>
    <n v="12.16"/>
    <s v="Parceria rural"/>
    <m/>
    <m/>
    <m/>
    <m/>
    <m/>
    <m/>
    <m/>
    <m/>
    <m/>
    <d v="2025-02-01T00:00:00"/>
    <d v="2025-02-01T00:00:00"/>
    <d v="2024-12-01T00:00:00"/>
    <d v="2025-02-01T00:00:00"/>
    <d v="2024-12-25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6-01T00:00:00"/>
    <x v="7"/>
    <m/>
    <x v="5"/>
    <m/>
    <m/>
  </r>
  <r>
    <s v="0520003"/>
    <s v="0520"/>
    <x v="283"/>
    <s v="003"/>
    <s v="Brasil \ SP \ Anhembi"/>
    <s v="Sul"/>
    <s v="CZ2"/>
    <n v="2"/>
    <s v="Reforma"/>
    <s v="102-Aguardando Plantio"/>
    <m/>
    <n v="33.28"/>
    <s v="Parceria rural"/>
    <m/>
    <m/>
    <m/>
    <m/>
    <m/>
    <m/>
    <m/>
    <m/>
    <m/>
    <d v="2025-02-01T00:00:00"/>
    <d v="2025-02-01T00:00:00"/>
    <d v="2024-12-01T00:00:00"/>
    <d v="2025-02-01T00:00:00"/>
    <d v="2024-12-28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4"/>
    <s v="0520"/>
    <x v="283"/>
    <s v="004"/>
    <s v="Brasil \ SP \ Anhembi"/>
    <s v="Sul"/>
    <s v="CZ2"/>
    <n v="2"/>
    <s v="Reforma"/>
    <s v="102-Aguardando Plantio"/>
    <m/>
    <n v="44.68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5"/>
    <s v="0520"/>
    <x v="283"/>
    <s v="005"/>
    <s v="Brasil \ SP \ Anhembi"/>
    <s v="Sul"/>
    <s v="CZ2"/>
    <n v="2"/>
    <s v="Reforma"/>
    <s v="102-Aguardando Plantio"/>
    <m/>
    <n v="60.04"/>
    <s v="Parceria rural"/>
    <m/>
    <m/>
    <m/>
    <m/>
    <m/>
    <m/>
    <m/>
    <m/>
    <m/>
    <d v="2025-02-01T00:00:00"/>
    <d v="2025-02-01T00:00:00"/>
    <d v="2025-01-01T00:00:00"/>
    <d v="2025-02-01T00:00:00"/>
    <d v="2025-01-01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6"/>
    <s v="0520"/>
    <x v="283"/>
    <s v="006"/>
    <s v="Brasil \ SP \ Anhembi"/>
    <s v="Sul"/>
    <s v="CZ2"/>
    <n v="2"/>
    <s v="Reforma"/>
    <s v="102-Aguardando Plantio"/>
    <m/>
    <n v="2.9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7"/>
    <s v="0520"/>
    <x v="283"/>
    <s v="007"/>
    <s v="Brasil \ SP \ Anhembi"/>
    <s v="Sul"/>
    <s v="CZ2"/>
    <n v="2"/>
    <s v="Reforma"/>
    <s v="102-Aguardando Plantio"/>
    <m/>
    <n v="6.09"/>
    <s v="Parceria rural"/>
    <m/>
    <m/>
    <m/>
    <m/>
    <m/>
    <m/>
    <m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8"/>
    <s v="0520"/>
    <x v="283"/>
    <s v="008"/>
    <s v="Brasil \ SP \ Anhembi"/>
    <s v="Sul"/>
    <s v="CZ2"/>
    <n v="2"/>
    <s v="Reforma"/>
    <s v="102-Aguardando Plantio"/>
    <m/>
    <n v="3.1"/>
    <s v="Parceria rural"/>
    <m/>
    <m/>
    <m/>
    <m/>
    <m/>
    <m/>
    <m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09"/>
    <s v="0520"/>
    <x v="283"/>
    <s v="009"/>
    <s v="Brasil \ SP \ Anhembi"/>
    <s v="Sul"/>
    <s v="CZ2"/>
    <n v="2"/>
    <s v="Reforma"/>
    <s v="102-Aguardando Plantio"/>
    <m/>
    <n v="2.6"/>
    <s v="Parceria rural"/>
    <m/>
    <m/>
    <m/>
    <m/>
    <m/>
    <m/>
    <m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010"/>
    <s v="0520"/>
    <x v="283"/>
    <s v="010"/>
    <s v="Brasil \ SP \ Anhembi"/>
    <s v="Sul"/>
    <s v="CZ2"/>
    <n v="2"/>
    <s v="Reforma"/>
    <s v="102-Aguardando Plantio"/>
    <m/>
    <n v="3.32"/>
    <s v="Parceria rural"/>
    <m/>
    <m/>
    <m/>
    <m/>
    <m/>
    <m/>
    <m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0308"/>
    <s v="0520"/>
    <x v="283"/>
    <s v="308"/>
    <s v="Brasil \ SP \ Anhembi"/>
    <s v="Sul"/>
    <s v="CZ2"/>
    <n v="2"/>
    <s v="Reforma"/>
    <s v="102-Aguardando Plantio"/>
    <m/>
    <n v="0.41"/>
    <s v="Parceria rural"/>
    <m/>
    <m/>
    <m/>
    <m/>
    <m/>
    <m/>
    <m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s v="JFI ITATINGA"/>
    <d v="2025-07-01T00:00:00"/>
    <x v="6"/>
    <m/>
    <x v="5"/>
    <m/>
    <m/>
  </r>
  <r>
    <s v="0521001"/>
    <s v="0521"/>
    <x v="284"/>
    <s v="001"/>
    <s v="Brasil \ SP \ Cafelândia"/>
    <s v="Noroeste"/>
    <s v="CZ3"/>
    <n v="2"/>
    <s v="Reforma"/>
    <s v="102-Aguardando Plantio"/>
    <m/>
    <n v="13.66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23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4-01T00:00:00"/>
    <x v="2"/>
    <m/>
    <x v="11"/>
    <m/>
    <m/>
  </r>
  <r>
    <s v="0521002"/>
    <s v="0521"/>
    <x v="284"/>
    <s v="002"/>
    <s v="Brasil \ SP \ Cafelândia"/>
    <s v="Noroeste"/>
    <s v="CZ3"/>
    <n v="2"/>
    <s v="Reforma"/>
    <s v="102-Aguardando Plantio"/>
    <m/>
    <n v="6.35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23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4-01T00:00:00"/>
    <x v="2"/>
    <m/>
    <x v="11"/>
    <m/>
    <m/>
  </r>
  <r>
    <s v="0521003"/>
    <s v="0521"/>
    <x v="284"/>
    <s v="003"/>
    <s v="Brasil \ SP \ Cafelândia"/>
    <s v="Noroeste"/>
    <s v="CZ3"/>
    <n v="2"/>
    <s v="Reforma"/>
    <s v="102-Aguardando Plantio"/>
    <m/>
    <n v="23.26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30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4-01T00:00:00"/>
    <x v="2"/>
    <m/>
    <x v="11"/>
    <m/>
    <m/>
  </r>
  <r>
    <s v="0521004"/>
    <s v="0521"/>
    <x v="284"/>
    <s v="004"/>
    <s v="Brasil \ SP \ Cafelândia"/>
    <s v="Noroeste"/>
    <s v="CZ3"/>
    <n v="2"/>
    <s v="Reforma"/>
    <s v="102-Aguardando Plantio"/>
    <m/>
    <n v="48.87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30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4-01T00:00:00"/>
    <x v="2"/>
    <m/>
    <x v="11"/>
    <m/>
    <m/>
  </r>
  <r>
    <s v="0521006"/>
    <s v="0521"/>
    <x v="284"/>
    <s v="006"/>
    <s v="Brasil \ SP \ Cafelândia"/>
    <s v="Noroeste"/>
    <s v="CZ3"/>
    <n v="2"/>
    <s v="Reforma"/>
    <s v="102-Aguardando Plantio"/>
    <m/>
    <n v="22.91"/>
    <s v="Parceria rural"/>
    <m/>
    <m/>
    <m/>
    <m/>
    <s v="Não Obrigatório"/>
    <s v="Não Obrigatório"/>
    <s v="Obrigatório"/>
    <m/>
    <m/>
    <d v="2025-02-01T00:00:00"/>
    <d v="2025-02-01T00:00:00"/>
    <d v="2024-12-01T00:00:00"/>
    <d v="2025-02-01T00:00:00"/>
    <d v="2024-12-28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5-01T00:00:00"/>
    <x v="5"/>
    <m/>
    <x v="11"/>
    <m/>
    <m/>
  </r>
  <r>
    <s v="0521007"/>
    <s v="0521"/>
    <x v="284"/>
    <s v="007"/>
    <s v="Brasil \ SP \ Cafelândia"/>
    <s v="Noroeste"/>
    <s v="CZ3"/>
    <n v="2"/>
    <s v="Reforma"/>
    <s v="102-Aguardando Plantio"/>
    <m/>
    <n v="31.99"/>
    <s v="Parceria rural"/>
    <m/>
    <m/>
    <m/>
    <m/>
    <s v="Não Obrigatório"/>
    <s v="Não Obrigatório"/>
    <s v="Obrigatório"/>
    <m/>
    <m/>
    <d v="2025-02-01T00:00:00"/>
    <d v="2025-02-01T00:00:00"/>
    <d v="2025-01-01T00:00:00"/>
    <d v="2025-02-01T00:00:00"/>
    <m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s v="INOVESA"/>
    <d v="2025-05-01T00:00:00"/>
    <x v="5"/>
    <m/>
    <x v="11"/>
    <m/>
    <m/>
  </r>
  <r>
    <s v="0522001"/>
    <s v="0522"/>
    <x v="285"/>
    <s v="001"/>
    <s v="Brasil \ SP \ Pongaí"/>
    <s v="Norte"/>
    <s v="CZ3"/>
    <n v="1"/>
    <s v="Implantação"/>
    <s v="104-Crescimento"/>
    <d v="2020-01-11T00:00:00"/>
    <n v="10.62"/>
    <s v="Parceria rural"/>
    <m/>
    <m/>
    <m/>
    <m/>
    <m/>
    <m/>
    <m/>
    <m/>
    <m/>
    <d v="2025-01-01T00:00:00"/>
    <d v="2025-01-01T00:00:00"/>
    <d v="2024-12-01T00:00:00"/>
    <m/>
    <d v="2024-12-29T00:00:00"/>
    <s v="Norte"/>
    <s v="Norte"/>
    <s v="EMFLORA"/>
    <s v="INOVESA"/>
    <s v="CARPELO"/>
    <s v="GERS"/>
    <n v="28.722339000000002"/>
    <n v="69.767449999999997"/>
    <n v="71.671792999999994"/>
    <n v="78.657332999999994"/>
    <s v="cto colheita"/>
    <x v="1"/>
    <s v="EMFLORA"/>
    <d v="2025-04-01T00:00:00"/>
    <x v="2"/>
    <m/>
    <x v="9"/>
    <m/>
    <m/>
  </r>
  <r>
    <s v="0522002"/>
    <s v="0522"/>
    <x v="285"/>
    <s v="002"/>
    <s v="Brasil \ SP \ Pongaí"/>
    <s v="Norte"/>
    <s v="CZ3"/>
    <n v="2"/>
    <s v="Reforma"/>
    <s v="104-Crescimento"/>
    <d v="2020-01-11T00:00:00"/>
    <n v="44.56"/>
    <s v="Parceria rural"/>
    <m/>
    <m/>
    <m/>
    <m/>
    <m/>
    <m/>
    <m/>
    <m/>
    <m/>
    <d v="2025-01-01T00:00:00"/>
    <d v="2025-01-01T00:00:00"/>
    <d v="2024-12-01T00:00:00"/>
    <m/>
    <d v="2024-12-29T00:00:00"/>
    <s v="Norte"/>
    <s v="Norte"/>
    <s v="EMFLORA"/>
    <s v="INOVESA"/>
    <s v="CARPELO"/>
    <s v="GERS"/>
    <n v="28.722339000000002"/>
    <n v="69.767449999999997"/>
    <n v="71.671792999999994"/>
    <n v="78.657332999999994"/>
    <s v="cto colheita"/>
    <x v="1"/>
    <s v="EMFLORA"/>
    <d v="2025-04-01T00:00:00"/>
    <x v="2"/>
    <m/>
    <x v="9"/>
    <m/>
    <m/>
  </r>
  <r>
    <s v="0524001"/>
    <s v="0524"/>
    <x v="286"/>
    <s v="001"/>
    <s v="Brasil \ SP \ Duartina"/>
    <s v="Noroeste"/>
    <s v="CZ2"/>
    <n v="1"/>
    <s v="Implantação"/>
    <s v="104-Crescimento"/>
    <d v="2020-01-16T00:00:00"/>
    <n v="12.93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2"/>
    <s v="0524"/>
    <x v="286"/>
    <s v="002"/>
    <s v="Brasil \ SP \ Duartina"/>
    <s v="Noroeste"/>
    <s v="CZ2"/>
    <n v="1"/>
    <s v="Implantação"/>
    <s v="104-Crescimento"/>
    <d v="2020-01-16T00:00:00"/>
    <n v="15.83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3"/>
    <s v="0524"/>
    <x v="286"/>
    <s v="003"/>
    <s v="Brasil \ SP \ Duartina"/>
    <s v="Noroeste"/>
    <s v="CZ2"/>
    <n v="1"/>
    <s v="Implantação"/>
    <s v="104-Crescimento"/>
    <d v="2020-01-21T00:00:00"/>
    <n v="6.09"/>
    <s v="Parceria rural"/>
    <m/>
    <m/>
    <m/>
    <m/>
    <m/>
    <m/>
    <m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4"/>
    <s v="0524"/>
    <x v="286"/>
    <s v="004"/>
    <s v="Brasil \ SP \ Duartina"/>
    <s v="Noroeste"/>
    <s v="CZ2"/>
    <n v="1"/>
    <s v="Implantação"/>
    <s v="104-Crescimento"/>
    <d v="2020-01-21T00:00:00"/>
    <n v="6.72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5"/>
    <s v="0524"/>
    <x v="286"/>
    <s v="005"/>
    <s v="Brasil \ SP \ Duartina"/>
    <s v="Noroeste"/>
    <s v="CZ2"/>
    <n v="1"/>
    <s v="Implantação"/>
    <s v="104-Crescimento"/>
    <d v="2020-01-22T00:00:00"/>
    <n v="23.77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6"/>
    <s v="0524"/>
    <x v="286"/>
    <s v="006"/>
    <s v="Brasil \ SP \ Duartina"/>
    <s v="Noroeste"/>
    <s v="CZ2"/>
    <n v="1"/>
    <s v="Implantação"/>
    <s v="104-Crescimento"/>
    <d v="2020-01-22T00:00:00"/>
    <n v="14.56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7"/>
    <s v="0524"/>
    <x v="286"/>
    <s v="007"/>
    <s v="Brasil \ SP \ Duartina"/>
    <s v="Noroeste"/>
    <s v="CZ2"/>
    <n v="1"/>
    <s v="Implantação"/>
    <s v="104-Crescimento"/>
    <d v="2020-01-23T00:00:00"/>
    <n v="10.91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8"/>
    <s v="0524"/>
    <x v="286"/>
    <s v="008"/>
    <s v="Brasil \ SP \ Duartina"/>
    <s v="Noroeste"/>
    <s v="CZ2"/>
    <n v="1"/>
    <s v="Implantação"/>
    <s v="104-Crescimento"/>
    <d v="2020-01-23T00:00:00"/>
    <n v="10.53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09"/>
    <s v="0524"/>
    <x v="286"/>
    <s v="009"/>
    <s v="Brasil \ SP \ Duartina"/>
    <s v="Noroeste"/>
    <s v="CZ2"/>
    <n v="1"/>
    <s v="Implantação"/>
    <s v="104-Crescimento"/>
    <d v="2020-04-06T00:00:00"/>
    <n v="5.82"/>
    <s v="Parceria rural"/>
    <s v="coppice"/>
    <m/>
    <m/>
    <m/>
    <m/>
    <m/>
    <m/>
    <m/>
    <m/>
    <d v="2025-04-01T00:00:00"/>
    <d v="2025-04-01T00:00:00"/>
    <d v="2025-08-01T00:00:00"/>
    <m/>
    <m/>
    <s v="Noroeste"/>
    <s v="coppice"/>
    <s v="JFI DUARTINA"/>
    <s v="GERAÇÃO"/>
    <s v="CARPELO"/>
    <s v="BRACELL"/>
    <n v="9.2436690000000006"/>
    <n v="10.524963"/>
    <n v="38.301811999999998"/>
    <n v="41.982849000000002"/>
    <s v="pac"/>
    <x v="2"/>
    <m/>
    <m/>
    <x v="4"/>
    <m/>
    <x v="1"/>
    <m/>
    <m/>
  </r>
  <r>
    <s v="0524010"/>
    <s v="0524"/>
    <x v="286"/>
    <s v="010"/>
    <s v="Brasil \ SP \ Duartina"/>
    <s v="Noroeste"/>
    <s v="CZ2"/>
    <n v="1"/>
    <s v="Implantação"/>
    <s v="104-Crescimento"/>
    <d v="2020-02-21T00:00:00"/>
    <n v="3.12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11"/>
    <s v="0524"/>
    <x v="286"/>
    <s v="011"/>
    <s v="Brasil \ SP \ Duartina"/>
    <s v="Noroeste"/>
    <s v="CZ2"/>
    <n v="1"/>
    <s v="Implantação"/>
    <s v="104-Crescimento"/>
    <d v="2020-04-06T00:00:00"/>
    <n v="5.13"/>
    <s v="Parceria rural"/>
    <s v="coppice"/>
    <m/>
    <m/>
    <m/>
    <m/>
    <m/>
    <m/>
    <m/>
    <m/>
    <d v="2025-04-01T00:00:00"/>
    <d v="2025-04-01T00:00:00"/>
    <d v="2025-08-01T00:00:00"/>
    <m/>
    <m/>
    <s v="Noroeste"/>
    <s v="coppice"/>
    <s v="JFI DUARTINA"/>
    <s v="GERAÇÃO"/>
    <s v="CARPELO"/>
    <s v="BRACELL"/>
    <n v="9.2436690000000006"/>
    <n v="10.524963"/>
    <n v="38.301811999999998"/>
    <n v="41.982849000000002"/>
    <s v="pac"/>
    <x v="2"/>
    <m/>
    <m/>
    <x v="4"/>
    <m/>
    <x v="1"/>
    <m/>
    <m/>
  </r>
  <r>
    <s v="0524012"/>
    <s v="0524"/>
    <x v="286"/>
    <s v="012"/>
    <s v="Brasil \ SP \ Duartina"/>
    <s v="Noroeste"/>
    <s v="CZ2"/>
    <n v="1"/>
    <s v="Implantação"/>
    <s v="104-Crescimento"/>
    <d v="2021-06-25T00:00:00"/>
    <n v="0.41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13"/>
    <s v="0524"/>
    <x v="286"/>
    <s v="013"/>
    <s v="Brasil \ SP \ Duartina"/>
    <s v="Noroeste"/>
    <s v="CZ2"/>
    <n v="1"/>
    <s v="Implantação"/>
    <s v="104-Crescimento"/>
    <d v="2021-06-25T00:00:00"/>
    <n v="0.53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15"/>
    <s v="0524"/>
    <x v="286"/>
    <s v="015"/>
    <s v="Brasil \ SP \ Duartina"/>
    <s v="Noroeste"/>
    <s v="CZ2"/>
    <n v="1"/>
    <s v="Implantação"/>
    <s v="104-Crescimento"/>
    <d v="2021-06-21T00:00:00"/>
    <n v="5.07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16"/>
    <s v="0524"/>
    <x v="286"/>
    <s v="016"/>
    <s v="Brasil \ SP \ Duartina"/>
    <s v="Noroeste"/>
    <s v="CZ2"/>
    <n v="1"/>
    <s v="Implantação"/>
    <s v="104-Crescimento"/>
    <d v="2021-06-21T00:00:00"/>
    <n v="7.81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18"/>
    <s v="0524"/>
    <x v="286"/>
    <s v="018"/>
    <s v="Brasil \ SP \ Duartina"/>
    <s v="Noroeste"/>
    <s v="CZ2"/>
    <n v="1"/>
    <s v="Implantação"/>
    <s v="104-Crescimento"/>
    <d v="2021-06-22T00:00:00"/>
    <n v="1.25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24"/>
    <s v="0524"/>
    <x v="286"/>
    <s v="024"/>
    <s v="Brasil \ SP \ Duartina"/>
    <s v="Noroeste"/>
    <s v="CZ2"/>
    <n v="1"/>
    <s v="Implantação"/>
    <s v="104-Crescimento"/>
    <d v="2021-06-25T00:00:00"/>
    <n v="0.42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4025"/>
    <s v="0524"/>
    <x v="286"/>
    <s v="025"/>
    <s v="Brasil \ SP \ Duartina"/>
    <s v="Noroeste"/>
    <s v="CZ2"/>
    <n v="1"/>
    <s v="Implantação"/>
    <s v="104-Crescimento"/>
    <d v="2021-06-25T00:00:00"/>
    <n v="0.65"/>
    <s v="Parceria rural"/>
    <m/>
    <m/>
    <m/>
    <m/>
    <m/>
    <m/>
    <m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s v="BRACELL 01"/>
    <d v="2025-11-01T00:00:00"/>
    <x v="12"/>
    <m/>
    <x v="2"/>
    <m/>
    <m/>
  </r>
  <r>
    <s v="0525001"/>
    <s v="0525"/>
    <x v="287"/>
    <s v="001"/>
    <s v="Brasil \ SP \ Alvinlândia"/>
    <s v="Noroeste"/>
    <s v="CZ1"/>
    <n v="1"/>
    <s v="Implantação"/>
    <s v="104-Crescimento"/>
    <d v="2020-04-19T00:00:00"/>
    <n v="38.979999999999997"/>
    <s v="Parceria rural"/>
    <s v="coppice"/>
    <m/>
    <m/>
    <m/>
    <m/>
    <m/>
    <m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4"/>
    <m/>
    <x v="1"/>
    <m/>
    <m/>
  </r>
  <r>
    <s v="0525003"/>
    <s v="0525"/>
    <x v="287"/>
    <s v="003"/>
    <s v="Brasil \ SP \ Alvinlândia"/>
    <s v="Noroeste"/>
    <s v="CZ1"/>
    <n v="1"/>
    <s v="Implantação"/>
    <s v="104-Crescimento"/>
    <d v="2020-05-08T00:00:00"/>
    <n v="25.85"/>
    <s v="Parceria rural"/>
    <s v="coppice"/>
    <m/>
    <m/>
    <m/>
    <m/>
    <m/>
    <m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4"/>
    <m/>
    <x v="1"/>
    <m/>
    <m/>
  </r>
  <r>
    <s v="0525004"/>
    <s v="0525"/>
    <x v="287"/>
    <s v="004"/>
    <s v="Brasil \ SP \ Alvinlândia"/>
    <s v="Noroeste"/>
    <s v="CZ1"/>
    <n v="1"/>
    <s v="Implantação"/>
    <s v="104-Crescimento"/>
    <d v="2020-05-07T00:00:00"/>
    <n v="19.940000000000001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s v="BRACELL 01"/>
    <d v="2025-10-01T00:00:00"/>
    <x v="13"/>
    <m/>
    <x v="2"/>
    <m/>
    <m/>
  </r>
  <r>
    <s v="0525005"/>
    <s v="0525"/>
    <x v="287"/>
    <s v="005"/>
    <s v="Brasil \ SP \ Alvinlândia"/>
    <s v="Noroeste"/>
    <s v="CZ1"/>
    <n v="1"/>
    <s v="Implantação"/>
    <s v="104-Crescimento"/>
    <d v="2020-05-07T00:00:00"/>
    <n v="8.3800000000000008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s v="BRACELL 01"/>
    <d v="2025-10-01T00:00:00"/>
    <x v="13"/>
    <m/>
    <x v="2"/>
    <m/>
    <m/>
  </r>
  <r>
    <s v="0525006"/>
    <s v="0525"/>
    <x v="287"/>
    <s v="006"/>
    <s v="Brasil \ SP \ Alvinlândia"/>
    <s v="Noroeste"/>
    <s v="CZ1"/>
    <n v="1"/>
    <s v="Implantação"/>
    <s v="104-Crescimento"/>
    <d v="2020-05-05T00:00:00"/>
    <n v="20.420000000000002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0"/>
    <m/>
    <x v="1"/>
    <m/>
    <m/>
  </r>
  <r>
    <s v="0525007"/>
    <s v="0525"/>
    <x v="287"/>
    <s v="007"/>
    <s v="Brasil \ SP \ Alvinlândia"/>
    <s v="Noroeste"/>
    <s v="CZ1"/>
    <n v="1"/>
    <s v="Implantação"/>
    <s v="104-Crescimento"/>
    <d v="2020-04-22T00:00:00"/>
    <n v="44.34"/>
    <s v="Parceria rural"/>
    <s v="coppice"/>
    <m/>
    <m/>
    <m/>
    <m/>
    <m/>
    <m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4"/>
    <m/>
    <x v="1"/>
    <m/>
    <m/>
  </r>
  <r>
    <s v="0525008"/>
    <s v="0525"/>
    <x v="287"/>
    <s v="008"/>
    <s v="Brasil \ SP \ Alvinlândia"/>
    <s v="Noroeste"/>
    <s v="CZ1"/>
    <n v="1"/>
    <s v="Implantação"/>
    <s v="104-Crescimento"/>
    <d v="2020-04-28T00:00:00"/>
    <n v="33.43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0"/>
    <m/>
    <x v="1"/>
    <m/>
    <m/>
  </r>
  <r>
    <s v="0525009"/>
    <s v="0525"/>
    <x v="287"/>
    <s v="009"/>
    <s v="Brasil \ SP \ Alvinlândia"/>
    <s v="Noroeste"/>
    <s v="CZ1"/>
    <n v="1"/>
    <s v="Implantação"/>
    <s v="104-Crescimento"/>
    <d v="2020-05-01T00:00:00"/>
    <n v="29.53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0"/>
    <m/>
    <x v="1"/>
    <m/>
    <m/>
  </r>
  <r>
    <s v="0525010"/>
    <s v="0525"/>
    <x v="287"/>
    <s v="010"/>
    <s v="Brasil \ SP \ Alvinlândia"/>
    <s v="Noroeste"/>
    <s v="CZ1"/>
    <n v="1"/>
    <s v="Implantação"/>
    <s v="104-Crescimento"/>
    <d v="2020-04-29T00:00:00"/>
    <n v="25.81"/>
    <s v="Parceria rural"/>
    <m/>
    <m/>
    <m/>
    <m/>
    <m/>
    <m/>
    <m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0"/>
    <m/>
    <x v="1"/>
    <m/>
    <m/>
  </r>
  <r>
    <s v="0525011"/>
    <s v="0525"/>
    <x v="287"/>
    <s v="011"/>
    <s v="Brasil \ SP \ Alvinlândia"/>
    <s v="Noroeste"/>
    <s v="CZ1"/>
    <n v="1"/>
    <s v="Implantação"/>
    <s v="104-Crescimento"/>
    <d v="2020-05-05T00:00:00"/>
    <n v="12.09"/>
    <s v="Parceria rural"/>
    <s v="coppice"/>
    <m/>
    <m/>
    <m/>
    <m/>
    <m/>
    <m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m/>
    <m/>
    <x v="4"/>
    <m/>
    <x v="1"/>
    <m/>
    <m/>
  </r>
  <r>
    <s v="0526001"/>
    <s v="0526"/>
    <x v="288"/>
    <s v="001"/>
    <s v="Brasil \ SP \ Agudos"/>
    <s v="Centro"/>
    <s v="CZ1"/>
    <n v="1"/>
    <s v="Implantação"/>
    <s v="104-Crescimento"/>
    <d v="2020-03-03T00:00:00"/>
    <n v="40.64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2"/>
    <s v="0526"/>
    <x v="288"/>
    <s v="002"/>
    <s v="Brasil \ SP \ Agudos"/>
    <s v="Centro"/>
    <s v="CZ2"/>
    <n v="1"/>
    <s v="Implantação"/>
    <s v="104-Crescimento"/>
    <d v="2020-03-01T00:00:00"/>
    <n v="22.25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3"/>
    <s v="0526"/>
    <x v="288"/>
    <s v="003"/>
    <s v="Brasil \ SP \ Agudos"/>
    <s v="Centro"/>
    <s v="CZ2"/>
    <n v="1"/>
    <s v="Implantação"/>
    <s v="104-Crescimento"/>
    <d v="2020-02-14T00:00:00"/>
    <n v="63.76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4"/>
    <s v="0526"/>
    <x v="288"/>
    <s v="004"/>
    <s v="Brasil \ SP \ Agudos"/>
    <s v="Centro"/>
    <s v="CZ2"/>
    <n v="1"/>
    <s v="Implantação"/>
    <s v="104-Crescimento"/>
    <d v="2020-02-19T00:00:00"/>
    <n v="59.36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5"/>
    <s v="0526"/>
    <x v="288"/>
    <s v="005"/>
    <s v="Brasil \ SP \ Agudos"/>
    <s v="Centro"/>
    <s v="CZ2"/>
    <n v="1"/>
    <s v="Implantação"/>
    <s v="104-Crescimento"/>
    <d v="2020-02-19T00:00:00"/>
    <n v="55.97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6"/>
    <s v="0526"/>
    <x v="288"/>
    <s v="006"/>
    <s v="Brasil \ SP \ Agudos"/>
    <s v="Centro"/>
    <s v="CZ1"/>
    <n v="1"/>
    <s v="Implantação"/>
    <s v="126-Experimento restrito"/>
    <d v="2020-02-29T00:00:00"/>
    <n v="39.49"/>
    <s v="Parceria rural"/>
    <s v="coppice"/>
    <m/>
    <m/>
    <m/>
    <m/>
    <m/>
    <m/>
    <m/>
    <m/>
    <d v="2025-08-01T00:00:00"/>
    <d v="2025-08-01T00:00:00"/>
    <d v="2025-08-01T00:00:00"/>
    <m/>
    <m/>
    <s v="Centro"/>
    <s v="coppice"/>
    <s v="SOLLUM"/>
    <s v="NILZA"/>
    <s v="GERAÇÃO"/>
    <s v="BRACELL"/>
    <n v="42.100651999999997"/>
    <n v="62.796481"/>
    <n v="63.994241000000002"/>
    <n v="66.868782999999993"/>
    <s v="pac"/>
    <x v="0"/>
    <m/>
    <m/>
    <x v="4"/>
    <m/>
    <x v="1"/>
    <m/>
    <m/>
  </r>
  <r>
    <s v="0526007"/>
    <s v="0526"/>
    <x v="288"/>
    <s v="007"/>
    <s v="Brasil \ SP \ Agudos"/>
    <s v="Centro"/>
    <s v="CZ1"/>
    <n v="1"/>
    <s v="Implantação"/>
    <s v="104-Crescimento"/>
    <d v="2020-03-09T00:00:00"/>
    <n v="56.26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8"/>
    <s v="0526"/>
    <x v="288"/>
    <s v="008"/>
    <s v="Brasil \ SP \ Agudos"/>
    <s v="Centro"/>
    <s v="CZ2"/>
    <n v="1"/>
    <s v="Implantação"/>
    <s v="104-Crescimento"/>
    <d v="2020-03-11T00:00:00"/>
    <n v="32.11"/>
    <s v="Parceria rural"/>
    <m/>
    <m/>
    <m/>
    <m/>
    <m/>
    <m/>
    <m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09"/>
    <s v="0526"/>
    <x v="288"/>
    <s v="009"/>
    <s v="Brasil \ SP \ Agudos"/>
    <s v="Centro"/>
    <s v="CZ2"/>
    <n v="1"/>
    <s v="Implantação"/>
    <s v="104-Crescimento"/>
    <d v="2020-03-09T00:00:00"/>
    <n v="20.8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10"/>
    <s v="0526"/>
    <x v="288"/>
    <s v="010"/>
    <s v="Brasil \ SP \ Agudos"/>
    <s v="Centro"/>
    <s v="CZ2"/>
    <n v="1"/>
    <s v="Implantação"/>
    <s v="104-Crescimento"/>
    <d v="2020-06-03T00:00:00"/>
    <n v="78.12"/>
    <s v="Parceria rural"/>
    <s v="coppice"/>
    <m/>
    <m/>
    <m/>
    <m/>
    <m/>
    <m/>
    <m/>
    <m/>
    <d v="2025-10-01T00:00:00"/>
    <d v="2025-10-01T00:00:00"/>
    <d v="2025-09-01T00:00:00"/>
    <m/>
    <m/>
    <s v="Centro"/>
    <s v="coppice"/>
    <s v="SOLLUM"/>
    <s v="NILZA"/>
    <s v="GERAÇÃO"/>
    <s v="BRACELL"/>
    <n v="42.100651999999997"/>
    <n v="62.796481"/>
    <n v="63.994241000000002"/>
    <n v="66.868782999999993"/>
    <s v="pac"/>
    <x v="0"/>
    <m/>
    <m/>
    <x v="4"/>
    <m/>
    <x v="1"/>
    <m/>
    <m/>
  </r>
  <r>
    <s v="0526011"/>
    <s v="0526"/>
    <x v="288"/>
    <s v="011"/>
    <s v="Brasil \ SP \ Agudos"/>
    <s v="Centro"/>
    <s v="CZ2"/>
    <n v="1"/>
    <s v="Implantação"/>
    <s v="104-Crescimento"/>
    <d v="2020-06-04T00:00:00"/>
    <n v="26.6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12"/>
    <s v="0526"/>
    <x v="288"/>
    <s v="012"/>
    <s v="Brasil \ SP \ Agudos"/>
    <s v="Centro"/>
    <s v="CZ2"/>
    <n v="1"/>
    <s v="Implantação"/>
    <s v="104-Crescimento"/>
    <d v="2020-06-08T00:00:00"/>
    <n v="53.36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34"/>
    <s v="0526"/>
    <x v="288"/>
    <s v="034"/>
    <s v="Brasil \ SP \ Agudos"/>
    <s v="Centro"/>
    <s v="CZ1"/>
    <n v="1"/>
    <s v="Implantação"/>
    <s v="104-Crescimento"/>
    <d v="2020-09-17T00:00:00"/>
    <n v="65.03"/>
    <s v="Parceria rural"/>
    <m/>
    <m/>
    <m/>
    <m/>
    <m/>
    <m/>
    <m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35"/>
    <s v="0526"/>
    <x v="288"/>
    <s v="035"/>
    <s v="Brasil \ SP \ Agudos"/>
    <s v="Centro"/>
    <s v="CZ1"/>
    <n v="1"/>
    <s v="Implantação"/>
    <s v="104-Crescimento"/>
    <d v="2020-08-30T00:00:00"/>
    <n v="62.63"/>
    <s v="Parceria rural"/>
    <m/>
    <m/>
    <m/>
    <m/>
    <m/>
    <m/>
    <m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36"/>
    <s v="0526"/>
    <x v="288"/>
    <s v="036"/>
    <s v="Brasil \ SP \ Agudos"/>
    <s v="Centro"/>
    <s v="CZ1"/>
    <n v="1"/>
    <s v="Implantação"/>
    <s v="104-Crescimento"/>
    <d v="2020-10-20T00:00:00"/>
    <n v="50.99"/>
    <s v="Parceria rural"/>
    <m/>
    <m/>
    <m/>
    <m/>
    <m/>
    <m/>
    <m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37"/>
    <s v="0526"/>
    <x v="288"/>
    <s v="037"/>
    <s v="Brasil \ SP \ Agudos"/>
    <s v="Centro"/>
    <s v="CZ1"/>
    <n v="1"/>
    <s v="Implantação"/>
    <s v="104-Crescimento"/>
    <d v="2020-11-18T00:00:00"/>
    <n v="28.93"/>
    <s v="Parceria rural"/>
    <m/>
    <m/>
    <m/>
    <m/>
    <m/>
    <m/>
    <m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38"/>
    <s v="0526"/>
    <x v="288"/>
    <s v="038"/>
    <s v="Brasil \ SP \ Agudos"/>
    <s v="Centro"/>
    <s v="CZ1"/>
    <n v="1"/>
    <s v="Implantação"/>
    <s v="104-Crescimento"/>
    <d v="2021-07-20T00:00:00"/>
    <n v="0.61"/>
    <s v="Parceria rural"/>
    <m/>
    <m/>
    <m/>
    <m/>
    <m/>
    <m/>
    <m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1"/>
    <s v="0526"/>
    <x v="288"/>
    <s v="041"/>
    <s v="Brasil \ SP \ Agudos"/>
    <s v="Centro"/>
    <s v="CZ1"/>
    <n v="1"/>
    <s v="Implantação"/>
    <s v="104-Crescimento"/>
    <d v="2020-10-20T00:00:00"/>
    <n v="50.56"/>
    <s v="Parceria rural"/>
    <m/>
    <m/>
    <m/>
    <m/>
    <m/>
    <m/>
    <m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2"/>
    <s v="0526"/>
    <x v="288"/>
    <s v="042"/>
    <s v="Brasil \ SP \ Agudos"/>
    <s v="Centro"/>
    <s v="CZ1"/>
    <n v="1"/>
    <s v="Implantação"/>
    <s v="104-Crescimento"/>
    <d v="2020-10-28T00:00:00"/>
    <n v="38.81"/>
    <s v="Parceria rural"/>
    <m/>
    <m/>
    <m/>
    <m/>
    <m/>
    <m/>
    <m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3"/>
    <s v="0526"/>
    <x v="288"/>
    <s v="043"/>
    <s v="Brasil \ SP \ Agudos"/>
    <s v="Centro"/>
    <s v="CZ1"/>
    <n v="1"/>
    <s v="Implantação"/>
    <s v="104-Crescimento"/>
    <d v="2020-10-01T00:00:00"/>
    <n v="13.69"/>
    <s v="Parceria rural"/>
    <m/>
    <m/>
    <m/>
    <m/>
    <m/>
    <m/>
    <m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4"/>
    <s v="0526"/>
    <x v="288"/>
    <s v="044"/>
    <s v="Brasil \ SP \ Agudos"/>
    <s v="Centro"/>
    <s v="CZ1"/>
    <n v="1"/>
    <s v="Implantação"/>
    <s v="104-Crescimento"/>
    <d v="2020-09-30T00:00:00"/>
    <n v="61.64"/>
    <s v="Parceria rural"/>
    <m/>
    <m/>
    <m/>
    <m/>
    <m/>
    <m/>
    <m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5"/>
    <s v="0526"/>
    <x v="288"/>
    <s v="045"/>
    <s v="Brasil \ SP \ Agudos"/>
    <s v="Centro"/>
    <s v="CZ1"/>
    <n v="1"/>
    <s v="Implantação"/>
    <s v="104-Crescimento"/>
    <d v="2020-09-22T00:00:00"/>
    <n v="14.74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6"/>
    <s v="0526"/>
    <x v="288"/>
    <s v="046"/>
    <s v="Brasil \ SP \ Agudos"/>
    <s v="Centro"/>
    <s v="CZ1"/>
    <n v="1"/>
    <s v="Implantação"/>
    <s v="104-Crescimento"/>
    <d v="2020-10-20T00:00:00"/>
    <n v="64.09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047"/>
    <s v="0526"/>
    <x v="288"/>
    <s v="047"/>
    <s v="Brasil \ SP \ Agudos"/>
    <s v="Centro"/>
    <s v="CZ1"/>
    <n v="1"/>
    <s v="Implantação"/>
    <s v="104-Crescimento"/>
    <d v="2021-01-27T00:00:00"/>
    <n v="5.74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323"/>
    <s v="0526"/>
    <x v="288"/>
    <s v="323"/>
    <s v="Brasil \ SP \ Agudos"/>
    <s v="Centro"/>
    <s v="CZ1"/>
    <n v="1"/>
    <s v="Implantação"/>
    <s v="104-Crescimento"/>
    <d v="2020-10-01T00:00:00"/>
    <n v="1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324"/>
    <s v="0526"/>
    <x v="288"/>
    <s v="324"/>
    <s v="Brasil \ SP \ Agudos"/>
    <s v="Centro"/>
    <s v="CZ1"/>
    <n v="1"/>
    <s v="Implantação"/>
    <s v="104-Crescimento"/>
    <d v="2020-08-28T00:00:00"/>
    <n v="7.37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333"/>
    <s v="0526"/>
    <x v="288"/>
    <s v="333"/>
    <s v="Brasil \ SP \ Agudos"/>
    <s v="Centro"/>
    <s v="CZ1"/>
    <n v="1"/>
    <s v="Implantação"/>
    <s v="104-Crescimento"/>
    <d v="2020-09-30T00:00:00"/>
    <n v="1.21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6334"/>
    <s v="0526"/>
    <x v="288"/>
    <s v="334"/>
    <s v="Brasil \ SP \ Agudos"/>
    <s v="Centro"/>
    <s v="CZ1"/>
    <n v="1"/>
    <s v="Implantação"/>
    <s v="104-Crescimento"/>
    <d v="2020-10-19T00:00:00"/>
    <n v="1.36"/>
    <s v="Parceria rural"/>
    <m/>
    <m/>
    <m/>
    <m/>
    <m/>
    <m/>
    <m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s v="SOLLUM"/>
    <m/>
    <x v="0"/>
    <m/>
    <x v="0"/>
    <m/>
    <m/>
  </r>
  <r>
    <s v="0528001"/>
    <s v="0528"/>
    <x v="289"/>
    <s v="001"/>
    <s v="Brasil \ SP \ Promissão"/>
    <s v="Noroeste"/>
    <s v="CZ3"/>
    <n v="1"/>
    <s v="Implantação"/>
    <s v="104-Crescimento"/>
    <d v="2020-03-13T00:00:00"/>
    <n v="24.45"/>
    <s v="Parceria rural (Turvinho)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2"/>
    <s v="0528"/>
    <x v="289"/>
    <s v="002"/>
    <s v="Brasil \ SP \ Promissão"/>
    <s v="Noroeste"/>
    <s v="CZ3"/>
    <n v="1"/>
    <s v="Implantação"/>
    <s v="104-Crescimento"/>
    <d v="2020-03-19T00:00:00"/>
    <n v="12.96"/>
    <s v="Parceria rural (Turvinho)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3"/>
    <s v="0528"/>
    <x v="289"/>
    <s v="003"/>
    <s v="Brasil \ SP \ Promissão"/>
    <s v="Noroeste"/>
    <s v="CZ3"/>
    <n v="1"/>
    <s v="Implantação"/>
    <s v="104-Crescimento"/>
    <d v="2020-03-16T00:00:00"/>
    <n v="38.03"/>
    <s v="Parceria rural (Turvinho)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4"/>
    <s v="0528"/>
    <x v="289"/>
    <s v="004"/>
    <s v="Brasil \ SP \ Promissão"/>
    <s v="Noroeste"/>
    <s v="CZ3"/>
    <n v="1"/>
    <s v="Implantação"/>
    <s v="104-Crescimento"/>
    <d v="2020-04-17T00:00:00"/>
    <n v="26.06"/>
    <s v="Parceria rural (Turvinho)"/>
    <m/>
    <m/>
    <m/>
    <m/>
    <m/>
    <m/>
    <m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5"/>
    <s v="0528"/>
    <x v="289"/>
    <s v="005"/>
    <s v="Brasil \ SP \ Promissão"/>
    <s v="Noroeste"/>
    <s v="CZ3"/>
    <n v="1"/>
    <s v="Implantação"/>
    <s v="104-Crescimento"/>
    <d v="2020-04-17T00:00:00"/>
    <n v="17.55"/>
    <s v="Parceria rural (Turvinho)"/>
    <m/>
    <m/>
    <m/>
    <m/>
    <m/>
    <m/>
    <m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6"/>
    <s v="0528"/>
    <x v="289"/>
    <s v="006"/>
    <s v="Brasil \ SP \ Promissão"/>
    <s v="Noroeste"/>
    <s v="CZ3"/>
    <n v="1"/>
    <s v="Implantação"/>
    <s v="104-Crescimento"/>
    <d v="2020-04-17T00:00:00"/>
    <n v="20.260000000000002"/>
    <s v="Parceria rural (Turvinho)"/>
    <m/>
    <m/>
    <m/>
    <m/>
    <m/>
    <m/>
    <m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7"/>
    <s v="0528"/>
    <x v="289"/>
    <s v="007"/>
    <s v="Brasil \ SP \ Promissão"/>
    <s v="Noroeste"/>
    <s v="CZ3"/>
    <n v="1"/>
    <s v="Implantação"/>
    <s v="104-Crescimento"/>
    <d v="2020-03-10T00:00:00"/>
    <n v="32.57"/>
    <s v="Parceria rural (Turvinho)"/>
    <m/>
    <m/>
    <m/>
    <m/>
    <m/>
    <m/>
    <m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8"/>
    <s v="0528"/>
    <x v="289"/>
    <s v="008"/>
    <s v="Brasil \ SP \ Promissão"/>
    <s v="Noroeste"/>
    <s v="CZ3"/>
    <n v="1"/>
    <s v="Implantação"/>
    <s v="104-Crescimento"/>
    <d v="2020-03-11T00:00:00"/>
    <n v="27.08"/>
    <s v="Parceria rural (Turvinho)"/>
    <m/>
    <m/>
    <m/>
    <m/>
    <m/>
    <m/>
    <m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09"/>
    <s v="0528"/>
    <x v="289"/>
    <s v="009"/>
    <s v="Brasil \ SP \ Promissão"/>
    <s v="Noroeste"/>
    <s v="CZ3"/>
    <n v="1"/>
    <s v="Implantação"/>
    <s v="104-Crescimento"/>
    <d v="2020-03-12T00:00:00"/>
    <n v="48.57"/>
    <s v="Parceria rural (Turvinho)"/>
    <m/>
    <m/>
    <m/>
    <m/>
    <m/>
    <m/>
    <m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0"/>
    <s v="0528"/>
    <x v="289"/>
    <s v="010"/>
    <s v="Brasil \ SP \ Promissão"/>
    <s v="Noroeste"/>
    <s v="CZ3"/>
    <n v="1"/>
    <s v="Implantação"/>
    <s v="104-Crescimento"/>
    <d v="2020-03-18T00:00:00"/>
    <n v="15.58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1"/>
    <s v="0528"/>
    <x v="289"/>
    <s v="011"/>
    <s v="Brasil \ SP \ Promissão"/>
    <s v="Noroeste"/>
    <s v="CZ3"/>
    <n v="1"/>
    <s v="Implantação"/>
    <s v="104-Crescimento"/>
    <d v="2020-04-09T00:00:00"/>
    <n v="15.18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2"/>
    <s v="0528"/>
    <x v="289"/>
    <s v="012"/>
    <s v="Brasil \ SP \ Promissão"/>
    <s v="Noroeste"/>
    <s v="CZ3"/>
    <n v="1"/>
    <s v="Implantação"/>
    <s v="104-Crescimento"/>
    <d v="2020-03-20T00:00:00"/>
    <n v="31.12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3"/>
    <s v="0528"/>
    <x v="289"/>
    <s v="013"/>
    <s v="Brasil \ SP \ Promissão"/>
    <s v="Noroeste"/>
    <s v="CZ3"/>
    <n v="1"/>
    <s v="Implantação"/>
    <s v="104-Crescimento"/>
    <d v="2020-03-25T00:00:00"/>
    <n v="24.29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4"/>
    <s v="0528"/>
    <x v="289"/>
    <s v="014"/>
    <s v="Brasil \ SP \ Promissão"/>
    <s v="Noroeste"/>
    <s v="CZ3"/>
    <n v="1"/>
    <s v="Implantação"/>
    <s v="104-Crescimento"/>
    <d v="2020-03-26T00:00:00"/>
    <n v="20.45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5"/>
    <s v="0528"/>
    <x v="289"/>
    <s v="015"/>
    <s v="Brasil \ SP \ Promissão"/>
    <s v="Noroeste"/>
    <s v="CZ3"/>
    <n v="1"/>
    <s v="Implantação"/>
    <s v="104-Crescimento"/>
    <d v="2020-04-16T00:00:00"/>
    <n v="12.22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6"/>
    <s v="0528"/>
    <x v="289"/>
    <s v="016"/>
    <s v="Brasil \ SP \ Promissão"/>
    <s v="Noroeste"/>
    <s v="CZ3"/>
    <n v="1"/>
    <s v="Implantação"/>
    <s v="104-Crescimento"/>
    <d v="2020-04-01T00:00:00"/>
    <n v="63.2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7"/>
    <s v="0528"/>
    <x v="289"/>
    <s v="017"/>
    <s v="Brasil \ SP \ Promissão"/>
    <s v="Noroeste"/>
    <s v="CZ3"/>
    <n v="1"/>
    <s v="Implantação"/>
    <s v="104-Crescimento"/>
    <d v="2020-04-16T00:00:00"/>
    <n v="9.98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18"/>
    <s v="0528"/>
    <x v="289"/>
    <s v="018"/>
    <s v="Brasil \ SP \ Promissão"/>
    <s v="Noroeste"/>
    <s v="CZ3"/>
    <n v="1"/>
    <s v="Implantação"/>
    <s v="104-Crescimento"/>
    <d v="2020-04-16T00:00:00"/>
    <n v="47.08"/>
    <s v="Parceria rural (Turvinho)"/>
    <m/>
    <m/>
    <m/>
    <m/>
    <m/>
    <m/>
    <m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s v="Sem informação"/>
    <m/>
    <x v="0"/>
    <m/>
    <x v="13"/>
    <m/>
    <m/>
  </r>
  <r>
    <s v="0528043"/>
    <s v="0528"/>
    <x v="289"/>
    <s v="043"/>
    <s v="Brasil \ SP \ Promissão"/>
    <s v="Noroeste"/>
    <s v="CZ3"/>
    <n v="1"/>
    <s v="Implantação"/>
    <s v="102-Aguardando Plantio"/>
    <m/>
    <n v="0.82"/>
    <s v="Parceria rural (Turvinho)"/>
    <m/>
    <m/>
    <m/>
    <m/>
    <m/>
    <m/>
    <m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s v="Sem informação"/>
    <d v="2025-12-01T00:00:00"/>
    <x v="0"/>
    <m/>
    <x v="13"/>
    <m/>
    <m/>
  </r>
  <r>
    <s v="0528045"/>
    <s v="0528"/>
    <x v="289"/>
    <s v="045"/>
    <s v="Brasil \ SP \ Promissão"/>
    <s v="Noroeste"/>
    <s v="CZ3"/>
    <n v="1"/>
    <s v="Implantação"/>
    <s v="102-Aguardando Plantio"/>
    <m/>
    <n v="0.78"/>
    <s v="Parceria rural (Turvinho)"/>
    <m/>
    <m/>
    <m/>
    <m/>
    <m/>
    <m/>
    <m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s v="Sem informação"/>
    <d v="2025-12-01T00:00:00"/>
    <x v="0"/>
    <m/>
    <x v="13"/>
    <m/>
    <m/>
  </r>
  <r>
    <s v="0528050"/>
    <s v="0528"/>
    <x v="289"/>
    <s v="050"/>
    <s v="Brasil \ SP \ Promissão"/>
    <s v="Noroeste"/>
    <s v="CZ3"/>
    <n v="1"/>
    <s v="Implantação"/>
    <s v="102-Aguardando Plantio"/>
    <m/>
    <n v="0.03"/>
    <s v="Parceria rural (Turvinho)"/>
    <m/>
    <m/>
    <m/>
    <m/>
    <m/>
    <m/>
    <m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s v="Sem informação"/>
    <d v="2025-12-01T00:00:00"/>
    <x v="0"/>
    <m/>
    <x v="13"/>
    <m/>
    <m/>
  </r>
  <r>
    <s v="0528058"/>
    <s v="0528"/>
    <x v="289"/>
    <s v="058"/>
    <s v="Brasil \ SP \ Promissão"/>
    <s v="Noroeste"/>
    <s v="CZ3"/>
    <n v="1"/>
    <s v="Implantação"/>
    <s v="102-Aguardando Plantio"/>
    <m/>
    <n v="4.3"/>
    <s v="Parceria rural (Turvinho)"/>
    <m/>
    <m/>
    <m/>
    <m/>
    <m/>
    <m/>
    <m/>
    <m/>
    <m/>
    <d v="2021-09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s v="Sem informação"/>
    <d v="2025-12-01T00:00:00"/>
    <x v="0"/>
    <m/>
    <x v="13"/>
    <m/>
    <m/>
  </r>
  <r>
    <s v="0528059"/>
    <s v="0528"/>
    <x v="289"/>
    <s v="059"/>
    <s v="Brasil \ SP \ Promissão"/>
    <s v="Noroeste"/>
    <s v="CZ3"/>
    <n v="1"/>
    <s v="Implantação"/>
    <s v="102-Aguardando Plantio"/>
    <m/>
    <n v="0.65"/>
    <s v="Parceria rural (Turvinho)"/>
    <m/>
    <m/>
    <m/>
    <m/>
    <m/>
    <m/>
    <m/>
    <m/>
    <m/>
    <d v="2021-09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s v="Sem informação"/>
    <d v="2025-12-01T00:00:00"/>
    <x v="0"/>
    <m/>
    <x v="13"/>
    <m/>
    <m/>
  </r>
  <r>
    <s v="0529001"/>
    <s v="0529"/>
    <x v="290"/>
    <s v="001"/>
    <s v="Brasil \ SP \ Agudos"/>
    <s v="Centro"/>
    <s v="CZ1"/>
    <n v="1"/>
    <s v="Implantação"/>
    <s v="104-Crescimento"/>
    <d v="2020-03-19T00:00:00"/>
    <n v="3.78"/>
    <s v="Parceria rural"/>
    <m/>
    <m/>
    <m/>
    <m/>
    <m/>
    <m/>
    <m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s v="SOLLUM"/>
    <d v="2025-08-01T00:00:00"/>
    <x v="0"/>
    <m/>
    <x v="0"/>
    <m/>
    <m/>
  </r>
  <r>
    <s v="0529002"/>
    <s v="0529"/>
    <x v="290"/>
    <s v="002"/>
    <s v="Brasil \ SP \ Agudos"/>
    <s v="Centro"/>
    <s v="CZ1"/>
    <n v="1"/>
    <s v="Implantação"/>
    <s v="104-Crescimento"/>
    <d v="2020-03-19T00:00:00"/>
    <n v="24.77"/>
    <s v="Parceria rural"/>
    <m/>
    <m/>
    <m/>
    <m/>
    <m/>
    <m/>
    <m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s v="SOLLUM"/>
    <d v="2025-08-01T00:00:00"/>
    <x v="0"/>
    <m/>
    <x v="0"/>
    <m/>
    <m/>
  </r>
  <r>
    <s v="0529003"/>
    <s v="0529"/>
    <x v="290"/>
    <s v="003"/>
    <s v="Brasil \ SP \ Agudos"/>
    <s v="Centro"/>
    <s v="CZ1"/>
    <n v="1"/>
    <s v="Implantação"/>
    <s v="104-Crescimento"/>
    <d v="2020-03-19T00:00:00"/>
    <n v="24.13"/>
    <s v="Parceria rural"/>
    <m/>
    <m/>
    <m/>
    <m/>
    <m/>
    <m/>
    <m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s v="SOLLUM"/>
    <d v="2025-08-01T00:00:00"/>
    <x v="0"/>
    <m/>
    <x v="0"/>
    <m/>
    <m/>
  </r>
  <r>
    <s v="0529004"/>
    <s v="0529"/>
    <x v="290"/>
    <s v="004"/>
    <s v="Brasil \ SP \ Agudos"/>
    <s v="Centro"/>
    <s v="CZ1"/>
    <n v="1"/>
    <s v="Implantação"/>
    <s v="104-Crescimento"/>
    <d v="2020-03-19T00:00:00"/>
    <n v="36.79"/>
    <s v="Parceria rural"/>
    <m/>
    <m/>
    <m/>
    <m/>
    <m/>
    <m/>
    <m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s v="SOLLUM"/>
    <d v="2025-08-01T00:00:00"/>
    <x v="0"/>
    <m/>
    <x v="0"/>
    <m/>
    <m/>
  </r>
  <r>
    <s v="0529005"/>
    <s v="0529"/>
    <x v="290"/>
    <s v="005"/>
    <s v="Brasil \ SP \ Agudos"/>
    <s v="Centro"/>
    <s v="CZ1"/>
    <n v="1"/>
    <s v="Implantação"/>
    <s v="104-Crescimento"/>
    <d v="2020-03-19T00:00:00"/>
    <n v="1.28"/>
    <s v="Parceria rural"/>
    <m/>
    <m/>
    <m/>
    <m/>
    <m/>
    <m/>
    <m/>
    <m/>
    <m/>
    <d v="2025-08-01T00:00:00"/>
    <d v="2025-08-01T00:00:00"/>
    <d v="2025-05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s v="SOLLUM"/>
    <d v="2025-08-01T00:00:00"/>
    <x v="0"/>
    <m/>
    <x v="0"/>
    <m/>
    <m/>
  </r>
  <r>
    <s v="0530001"/>
    <s v="0530"/>
    <x v="291"/>
    <s v="001"/>
    <s v="Brasil \ SP \ Piratininga"/>
    <s v="Noroeste"/>
    <s v="CZ2"/>
    <n v="1"/>
    <s v="Implantação"/>
    <s v="104-Crescimento"/>
    <d v="2020-02-26T00:00:00"/>
    <n v="49.47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5-01T00:00:00"/>
    <x v="5"/>
    <m/>
    <x v="2"/>
    <m/>
    <m/>
  </r>
  <r>
    <s v="0530002"/>
    <s v="0530"/>
    <x v="291"/>
    <s v="002"/>
    <s v="Brasil \ SP \ Piratininga"/>
    <s v="Noroeste"/>
    <s v="CZ2"/>
    <n v="1"/>
    <s v="Implantação"/>
    <s v="104-Crescimento"/>
    <d v="2020-02-24T00:00:00"/>
    <n v="8.15"/>
    <s v="Parceria rural"/>
    <s v="coppice"/>
    <m/>
    <m/>
    <m/>
    <m/>
    <m/>
    <m/>
    <m/>
    <m/>
    <d v="2025-04-01T00:00:00"/>
    <d v="2025-04-01T00:00:00"/>
    <d v="2025-03-01T00:00:00"/>
    <m/>
    <m/>
    <s v="Noroeste"/>
    <s v="coppice"/>
    <s v="BRACELL"/>
    <s v="GERAÇÃO"/>
    <s v="JFI DUARTINA"/>
    <s v="CARPELO"/>
    <n v="13.942012"/>
    <n v="30.384788"/>
    <n v="32.144657000000002"/>
    <n v="58.353465"/>
    <s v="pac"/>
    <x v="2"/>
    <m/>
    <m/>
    <x v="4"/>
    <m/>
    <x v="1"/>
    <m/>
    <m/>
  </r>
  <r>
    <s v="0530003"/>
    <s v="0530"/>
    <x v="291"/>
    <s v="003"/>
    <s v="Brasil \ SP \ Piratininga"/>
    <s v="Noroeste"/>
    <s v="CZ2"/>
    <n v="1"/>
    <s v="Implantação"/>
    <s v="104-Crescimento"/>
    <d v="2020-03-03T00:00:00"/>
    <n v="30.27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5-01T00:00:00"/>
    <x v="5"/>
    <m/>
    <x v="2"/>
    <m/>
    <m/>
  </r>
  <r>
    <s v="0530004"/>
    <s v="0530"/>
    <x v="291"/>
    <s v="004"/>
    <s v="Brasil \ SP \ Piratininga"/>
    <s v="Noroeste"/>
    <s v="CZ2"/>
    <n v="1"/>
    <s v="Implantação"/>
    <s v="104-Crescimento"/>
    <d v="2020-03-03T00:00:00"/>
    <n v="7.5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5-01T00:00:00"/>
    <x v="5"/>
    <m/>
    <x v="2"/>
    <m/>
    <m/>
  </r>
  <r>
    <s v="0530005"/>
    <s v="0530"/>
    <x v="291"/>
    <s v="005"/>
    <s v="Brasil \ SP \ Piratininga"/>
    <s v="Noroeste"/>
    <s v="CZ2"/>
    <n v="1"/>
    <s v="Implantação"/>
    <s v="104-Crescimento"/>
    <d v="2020-03-03T00:00:00"/>
    <n v="6.78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5-01T00:00:00"/>
    <x v="5"/>
    <m/>
    <x v="2"/>
    <m/>
    <m/>
  </r>
  <r>
    <s v="0530007"/>
    <s v="0530"/>
    <x v="291"/>
    <s v="007"/>
    <s v="Brasil \ SP \ Piratininga"/>
    <s v="Noroeste"/>
    <s v="CZ2"/>
    <n v="1"/>
    <s v="Implantação"/>
    <s v="104-Crescimento"/>
    <d v="2020-03-04T00:00:00"/>
    <n v="8.94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08"/>
    <s v="0530"/>
    <x v="291"/>
    <s v="008"/>
    <s v="Brasil \ SP \ Piratininga"/>
    <s v="Noroeste"/>
    <s v="CZ2"/>
    <n v="1"/>
    <s v="Implantação"/>
    <s v="104-Crescimento"/>
    <d v="2020-03-04T00:00:00"/>
    <n v="4.7699999999999996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11"/>
    <s v="0530"/>
    <x v="291"/>
    <s v="011"/>
    <s v="Brasil \ SP \ Piratininga"/>
    <s v="Noroeste"/>
    <s v="CZ2"/>
    <n v="1"/>
    <s v="Implantação"/>
    <s v="104-Crescimento"/>
    <d v="2020-03-05T00:00:00"/>
    <n v="4.9800000000000004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12"/>
    <s v="0530"/>
    <x v="291"/>
    <s v="012"/>
    <s v="Brasil \ SP \ Piratininga"/>
    <s v="Noroeste"/>
    <s v="CZ2"/>
    <n v="1"/>
    <s v="Implantação"/>
    <s v="104-Crescimento"/>
    <d v="2020-03-05T00:00:00"/>
    <n v="4.110000000000000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14"/>
    <s v="0530"/>
    <x v="291"/>
    <s v="014"/>
    <s v="Brasil \ SP \ Piratininga"/>
    <s v="Noroeste"/>
    <s v="CZ2"/>
    <n v="2"/>
    <s v="Reforma"/>
    <s v="104-Crescimento"/>
    <d v="2020-04-28T00:00:00"/>
    <n v="12.03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15"/>
    <s v="0530"/>
    <x v="291"/>
    <s v="015"/>
    <s v="Brasil \ SP \ Piratininga"/>
    <s v="Noroeste"/>
    <s v="CZ2"/>
    <n v="2"/>
    <s v="Reforma"/>
    <s v="104-Crescimento"/>
    <d v="2020-04-28T00:00:00"/>
    <n v="11.19"/>
    <s v="Parceria rural"/>
    <m/>
    <m/>
    <m/>
    <m/>
    <m/>
    <m/>
    <m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s v="BRACELL 01"/>
    <d v="2025-06-01T00:00:00"/>
    <x v="7"/>
    <m/>
    <x v="2"/>
    <m/>
    <m/>
  </r>
  <r>
    <s v="0530018"/>
    <s v="0530"/>
    <x v="291"/>
    <s v="018"/>
    <s v="Brasil \ SP \ Piratininga"/>
    <s v="Noroeste"/>
    <s v="CZ2"/>
    <n v="1"/>
    <s v="Implantação"/>
    <s v="102-Aguardando Plantio"/>
    <m/>
    <n v="4.8600000000000003"/>
    <s v="Parceria rural"/>
    <m/>
    <m/>
    <m/>
    <m/>
    <m/>
    <m/>
    <m/>
    <m/>
    <m/>
    <d v="2019-12-10T00:00:00"/>
    <m/>
    <m/>
    <m/>
    <m/>
    <s v="Noroeste"/>
    <s v="Noroeste"/>
    <s v="BRACELL"/>
    <s v="GERAÇÃO"/>
    <s v="JFI DUARTINA"/>
    <s v="CARPELO"/>
    <n v="13.942012"/>
    <n v="30.384788"/>
    <n v="32.144657000000002"/>
    <n v="58.353465"/>
    <s v="Liberação de áreas"/>
    <x v="2"/>
    <s v="BRACELL 01"/>
    <d v="2025-06-01T00:00:00"/>
    <x v="7"/>
    <m/>
    <x v="2"/>
    <m/>
    <m/>
  </r>
  <r>
    <s v="0531001"/>
    <s v="0531"/>
    <x v="292"/>
    <s v="001"/>
    <s v="Brasil \ SP \ Cafelândia"/>
    <s v="Noroeste"/>
    <s v="CZ3"/>
    <n v="1"/>
    <s v="Implantação"/>
    <s v="104-Crescimento"/>
    <d v="2020-02-03T00:00:00"/>
    <n v="30.89"/>
    <s v="Parceria rural"/>
    <m/>
    <m/>
    <m/>
    <m/>
    <m/>
    <m/>
    <m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s v="BRACELL 02"/>
    <d v="2025-07-01T00:00:00"/>
    <x v="6"/>
    <m/>
    <x v="12"/>
    <m/>
    <m/>
  </r>
  <r>
    <s v="0531002"/>
    <s v="0531"/>
    <x v="292"/>
    <s v="002"/>
    <s v="Brasil \ SP \ Cafelândia"/>
    <s v="Noroeste"/>
    <s v="CZ3"/>
    <n v="1"/>
    <s v="Implantação"/>
    <s v="104-Crescimento"/>
    <d v="2020-01-20T00:00:00"/>
    <n v="49.82"/>
    <s v="Parceria rural"/>
    <m/>
    <m/>
    <m/>
    <m/>
    <m/>
    <m/>
    <m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s v="BRACELL 02"/>
    <d v="2025-07-01T00:00:00"/>
    <x v="6"/>
    <m/>
    <x v="12"/>
    <m/>
    <m/>
  </r>
  <r>
    <s v="0531003"/>
    <s v="0531"/>
    <x v="292"/>
    <s v="003"/>
    <s v="Brasil \ SP \ Cafelândia"/>
    <s v="Noroeste"/>
    <s v="CZ3"/>
    <n v="1"/>
    <s v="Implantação"/>
    <s v="104-Crescimento"/>
    <d v="2020-01-20T00:00:00"/>
    <n v="57.23"/>
    <s v="Parceria rural"/>
    <m/>
    <m/>
    <m/>
    <m/>
    <m/>
    <m/>
    <m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s v="BRACELL 02"/>
    <d v="2025-07-01T00:00:00"/>
    <x v="6"/>
    <m/>
    <x v="12"/>
    <m/>
    <m/>
  </r>
  <r>
    <s v="0531004"/>
    <s v="0531"/>
    <x v="292"/>
    <s v="004"/>
    <s v="Brasil \ SP \ Cafelândia"/>
    <s v="Noroeste"/>
    <s v="CZ3"/>
    <n v="1"/>
    <s v="Implantação"/>
    <s v="104-Crescimento"/>
    <d v="2020-01-20T00:00:00"/>
    <n v="51.09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s v="BRACELL 02"/>
    <d v="2025-07-01T00:00:00"/>
    <x v="6"/>
    <m/>
    <x v="12"/>
    <m/>
    <m/>
  </r>
  <r>
    <s v="0531005"/>
    <s v="0531"/>
    <x v="292"/>
    <s v="005"/>
    <s v="Brasil \ SP \ Cafelândia"/>
    <s v="Noroeste"/>
    <s v="CZ3"/>
    <n v="1"/>
    <s v="Implantação"/>
    <s v="104-Crescimento"/>
    <d v="2020-01-21T00:00:00"/>
    <n v="44.17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s v="BRACELL 02"/>
    <d v="2025-07-01T00:00:00"/>
    <x v="6"/>
    <m/>
    <x v="12"/>
    <m/>
    <m/>
  </r>
  <r>
    <s v="0532001"/>
    <s v="0532"/>
    <x v="293"/>
    <s v="001"/>
    <s v="Brasil \ SP \ Cafelândia"/>
    <s v="Noroeste"/>
    <s v="CZ3"/>
    <n v="1"/>
    <s v="Implantação"/>
    <s v="104-Crescimento"/>
    <d v="2020-02-03T00:00:00"/>
    <n v="25.37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s v="BRACELL 02"/>
    <d v="2025-07-01T00:00:00"/>
    <x v="6"/>
    <m/>
    <x v="12"/>
    <m/>
    <m/>
  </r>
  <r>
    <s v="0532002"/>
    <s v="0532"/>
    <x v="293"/>
    <s v="002"/>
    <s v="Brasil \ SP \ Cafelândia"/>
    <s v="Noroeste"/>
    <s v="CZ3"/>
    <n v="1"/>
    <s v="Implantação"/>
    <s v="104-Crescimento"/>
    <d v="2020-02-03T00:00:00"/>
    <n v="15.19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s v="BRACELL 02"/>
    <d v="2025-07-01T00:00:00"/>
    <x v="6"/>
    <m/>
    <x v="12"/>
    <m/>
    <m/>
  </r>
  <r>
    <s v="0532003"/>
    <s v="0532"/>
    <x v="293"/>
    <s v="003"/>
    <s v="Brasil \ SP \ Cafelândia"/>
    <s v="Noroeste"/>
    <s v="CZ3"/>
    <n v="1"/>
    <s v="Implantação"/>
    <s v="104-Crescimento"/>
    <d v="2020-02-03T00:00:00"/>
    <n v="10.29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s v="BRACELL 02"/>
    <d v="2025-07-01T00:00:00"/>
    <x v="6"/>
    <m/>
    <x v="12"/>
    <m/>
    <m/>
  </r>
  <r>
    <s v="0533001"/>
    <s v="0533"/>
    <x v="294"/>
    <s v="001"/>
    <s v="Brasil \ SP \ Cafelândia"/>
    <s v="Noroeste"/>
    <s v="CZ3"/>
    <n v="1"/>
    <s v="Implantação"/>
    <s v="104-Crescimento"/>
    <d v="2020-02-03T00:00:00"/>
    <n v="40.47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GERS"/>
    <s v="EMFLORA"/>
    <n v="34.952157"/>
    <n v="37.187815000000001"/>
    <n v="46.342354999999998"/>
    <n v="47.112476000000001"/>
    <s v="pac"/>
    <x v="2"/>
    <s v="BRACELL 02"/>
    <d v="2025-07-01T00:00:00"/>
    <x v="6"/>
    <m/>
    <x v="12"/>
    <m/>
    <m/>
  </r>
  <r>
    <s v="0533002"/>
    <s v="0533"/>
    <x v="294"/>
    <s v="002"/>
    <s v="Brasil \ SP \ Cafelândia"/>
    <s v="Noroeste"/>
    <s v="CZ3"/>
    <n v="1"/>
    <s v="Implantação"/>
    <s v="104-Crescimento"/>
    <d v="2020-02-03T00:00:00"/>
    <n v="6.2"/>
    <s v="Parceria rural"/>
    <m/>
    <m/>
    <m/>
    <m/>
    <m/>
    <m/>
    <m/>
    <m/>
    <m/>
    <d v="2025-03-01T00:00:00"/>
    <d v="2025-03-01T00:00:00"/>
    <d v="2025-03-01T00:00:00"/>
    <m/>
    <m/>
    <s v="Noroeste"/>
    <s v="Noroeste"/>
    <s v="INOVESA"/>
    <s v="GN"/>
    <s v="GERS"/>
    <s v="EMFLORA"/>
    <n v="34.952157"/>
    <n v="37.187815000000001"/>
    <n v="46.342354999999998"/>
    <n v="47.112476000000001"/>
    <s v="pac"/>
    <x v="2"/>
    <s v="BRACELL 02"/>
    <d v="2025-07-01T00:00:00"/>
    <x v="6"/>
    <m/>
    <x v="12"/>
    <m/>
    <m/>
  </r>
  <r>
    <s v="0534010"/>
    <s v="0534"/>
    <x v="295"/>
    <s v="010"/>
    <s v="Brasil \ SP \ Marília"/>
    <s v="Noroeste"/>
    <s v="CZ1"/>
    <n v="1"/>
    <s v="Implantação"/>
    <s v="102-Aguardando Plantio"/>
    <m/>
    <n v="0.56000000000000005"/>
    <s v="Parceria rural (Turvinho)"/>
    <m/>
    <m/>
    <m/>
    <m/>
    <m/>
    <m/>
    <m/>
    <m/>
    <m/>
    <d v="2021-10-21T00:00:00"/>
    <m/>
    <m/>
    <m/>
    <m/>
    <s v="Noroeste"/>
    <s v="Noroeste"/>
    <s v="CARPELO"/>
    <s v="GERS"/>
    <s v="GN"/>
    <s v="INOVESA"/>
    <n v="72.734527999999997"/>
    <n v="78.377270999999993"/>
    <n v="89.712750999999997"/>
    <n v="109.45148"/>
    <s v="Liberação de áreas"/>
    <x v="2"/>
    <s v="CARPELO"/>
    <d v="2025-07-01T00:00:00"/>
    <x v="6"/>
    <m/>
    <x v="10"/>
    <m/>
    <m/>
  </r>
  <r>
    <s v="0534304"/>
    <s v="0534"/>
    <x v="295"/>
    <s v="304"/>
    <s v="Brasil \ SP \ Marília"/>
    <s v="Noroeste"/>
    <s v="CZ1"/>
    <n v="1"/>
    <s v="Implantação"/>
    <s v="116-Aguardando Plantio - Manual"/>
    <m/>
    <n v="1.03"/>
    <s v="Parceria rural (Turvinho)"/>
    <m/>
    <m/>
    <m/>
    <m/>
    <m/>
    <m/>
    <m/>
    <m/>
    <m/>
    <d v="2020-03-12T00:00:00"/>
    <m/>
    <m/>
    <m/>
    <m/>
    <s v="Noroeste"/>
    <s v="Noroeste"/>
    <s v="CARPELO"/>
    <s v="GERS"/>
    <s v="GN"/>
    <s v="INOVESA"/>
    <n v="72.734527999999997"/>
    <n v="78.377270999999993"/>
    <n v="89.712750999999997"/>
    <n v="109.45148"/>
    <s v="Liberação de áreas"/>
    <x v="2"/>
    <s v="CARPELO"/>
    <d v="2025-07-01T00:00:00"/>
    <x v="6"/>
    <m/>
    <x v="10"/>
    <m/>
    <m/>
  </r>
  <r>
    <s v="0535001"/>
    <s v="0535"/>
    <x v="296"/>
    <s v="001"/>
    <s v="Brasil \ SP \ Gália"/>
    <s v="Noroeste"/>
    <s v="CZ2"/>
    <n v="1"/>
    <s v="Implantação"/>
    <s v="104-Crescimento"/>
    <d v="2020-04-13T00:00:00"/>
    <n v="13.79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2"/>
    <s v="0535"/>
    <x v="296"/>
    <s v="002"/>
    <s v="Brasil \ SP \ Fernão"/>
    <s v="Noroeste"/>
    <s v="CZ2"/>
    <n v="1"/>
    <s v="Implantação"/>
    <s v="104-Crescimento"/>
    <d v="2020-04-17T00:00:00"/>
    <n v="19.91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3"/>
    <s v="0535"/>
    <x v="296"/>
    <s v="003"/>
    <s v="Brasil \ SP \ Fernão"/>
    <s v="Noroeste"/>
    <s v="CZ2"/>
    <n v="2"/>
    <s v="Reforma"/>
    <s v="104-Crescimento"/>
    <d v="2020-08-12T00:00:00"/>
    <n v="0.64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4"/>
    <s v="0535"/>
    <x v="296"/>
    <s v="004"/>
    <s v="Brasil \ SP \ Fernão"/>
    <s v="Noroeste"/>
    <s v="CZ2"/>
    <n v="1"/>
    <s v="Implantação"/>
    <s v="104-Crescimento"/>
    <d v="2020-08-10T00:00:00"/>
    <n v="23.7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5"/>
    <s v="0535"/>
    <x v="296"/>
    <s v="005"/>
    <s v="Brasil \ SP \ Fernão"/>
    <s v="Noroeste"/>
    <s v="CZ2"/>
    <n v="1"/>
    <s v="Implantação"/>
    <s v="104-Crescimento"/>
    <d v="2020-08-12T00:00:00"/>
    <n v="21.65"/>
    <s v="Parceria rural (Turvinho)"/>
    <s v="coppice"/>
    <m/>
    <m/>
    <m/>
    <m/>
    <m/>
    <m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m/>
    <m/>
    <x v="4"/>
    <m/>
    <x v="1"/>
    <m/>
    <m/>
  </r>
  <r>
    <s v="0535006"/>
    <s v="0535"/>
    <x v="296"/>
    <s v="006"/>
    <s v="Brasil \ SP \ Fernão"/>
    <s v="Noroeste"/>
    <s v="CZ2"/>
    <n v="1"/>
    <s v="Implantação"/>
    <s v="104-Crescimento"/>
    <d v="2020-08-17T00:00:00"/>
    <n v="13.04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7"/>
    <s v="0535"/>
    <x v="296"/>
    <s v="007"/>
    <s v="Brasil \ SP \ Fernão"/>
    <s v="Noroeste"/>
    <s v="CZ2"/>
    <n v="1"/>
    <s v="Implantação"/>
    <s v="104-Crescimento"/>
    <d v="2020-04-14T00:00:00"/>
    <n v="12.72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8"/>
    <s v="0535"/>
    <x v="296"/>
    <s v="008"/>
    <s v="Brasil \ SP \ Fernão"/>
    <s v="Noroeste"/>
    <s v="CZ2"/>
    <n v="1"/>
    <s v="Implantação"/>
    <s v="104-Crescimento"/>
    <d v="2020-04-15T00:00:00"/>
    <n v="18.82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09"/>
    <s v="0535"/>
    <x v="296"/>
    <s v="009"/>
    <s v="Brasil \ SP \ Fernão"/>
    <s v="Noroeste"/>
    <s v="CZ2"/>
    <n v="1"/>
    <s v="Implantação"/>
    <s v="104-Crescimento"/>
    <d v="2020-04-17T00:00:00"/>
    <n v="2.1800000000000002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0"/>
    <s v="0535"/>
    <x v="296"/>
    <s v="010"/>
    <s v="Brasil \ SP \ Fernão"/>
    <s v="Noroeste"/>
    <s v="CZ2"/>
    <n v="1"/>
    <s v="Implantação"/>
    <s v="104-Crescimento"/>
    <d v="2020-08-17T00:00:00"/>
    <n v="7.74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1"/>
    <s v="0535"/>
    <x v="296"/>
    <s v="011"/>
    <s v="Brasil \ SP \ Fernão"/>
    <s v="Noroeste"/>
    <s v="CZ2"/>
    <n v="1"/>
    <s v="Implantação"/>
    <s v="104-Crescimento"/>
    <d v="2020-08-17T00:00:00"/>
    <n v="42.0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2"/>
    <s v="0535"/>
    <x v="296"/>
    <s v="012"/>
    <s v="Brasil \ SP \ Fernão"/>
    <s v="Noroeste"/>
    <s v="CZ2"/>
    <n v="1"/>
    <s v="Implantação"/>
    <s v="104-Crescimento"/>
    <d v="2020-05-01T00:00:00"/>
    <n v="3.98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3"/>
    <s v="0535"/>
    <x v="296"/>
    <s v="013"/>
    <s v="Brasil \ SP \ Fernão"/>
    <s v="Noroeste"/>
    <s v="CZ2"/>
    <n v="1"/>
    <s v="Implantação"/>
    <s v="104-Crescimento"/>
    <d v="2020-04-14T00:00:00"/>
    <n v="10.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5"/>
    <s v="0535"/>
    <x v="296"/>
    <s v="015"/>
    <s v="Brasil \ SP \ Fernão"/>
    <s v="Noroeste"/>
    <s v="CZ2"/>
    <n v="1"/>
    <s v="Implantação"/>
    <s v="104-Crescimento"/>
    <d v="2020-04-14T00:00:00"/>
    <n v="1.79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6"/>
    <s v="0535"/>
    <x v="296"/>
    <s v="016"/>
    <s v="Brasil \ SP \ Fernão"/>
    <s v="Noroeste"/>
    <s v="CZ2"/>
    <n v="1"/>
    <s v="Implantação"/>
    <s v="104-Crescimento"/>
    <d v="2020-04-14T00:00:00"/>
    <n v="3.91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7"/>
    <s v="0535"/>
    <x v="296"/>
    <s v="017"/>
    <s v="Brasil \ SP \ Fernão"/>
    <s v="Noroeste"/>
    <s v="CZ2"/>
    <n v="1"/>
    <s v="Implantação"/>
    <s v="104-Crescimento"/>
    <d v="2020-04-13T00:00:00"/>
    <n v="3.15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8"/>
    <s v="0535"/>
    <x v="296"/>
    <s v="018"/>
    <s v="Brasil \ SP \ Fernão"/>
    <s v="Noroeste"/>
    <s v="CZ2"/>
    <n v="1"/>
    <s v="Implantação"/>
    <s v="104-Crescimento"/>
    <d v="2020-04-14T00:00:00"/>
    <n v="1.5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19"/>
    <s v="0535"/>
    <x v="296"/>
    <s v="019"/>
    <s v="Brasil \ SP \ Fernão"/>
    <s v="Noroeste"/>
    <s v="CZ2"/>
    <n v="1"/>
    <s v="Implantação"/>
    <s v="104-Crescimento"/>
    <d v="2020-04-20T00:00:00"/>
    <n v="5.81"/>
    <s v="Parceria rural (Turvinho)"/>
    <s v="coppice"/>
    <m/>
    <m/>
    <m/>
    <m/>
    <m/>
    <m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m/>
    <m/>
    <x v="4"/>
    <m/>
    <x v="1"/>
    <m/>
    <m/>
  </r>
  <r>
    <s v="0535020"/>
    <s v="0535"/>
    <x v="296"/>
    <s v="020"/>
    <s v="Brasil \ SP \ Fernão"/>
    <s v="Noroeste"/>
    <s v="CZ2"/>
    <n v="1"/>
    <s v="Implantação"/>
    <s v="104-Crescimento"/>
    <d v="2020-04-16T00:00:00"/>
    <n v="19.59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23"/>
    <s v="0535"/>
    <x v="296"/>
    <s v="023"/>
    <s v="Brasil \ SP \ Fernão"/>
    <s v="Noroeste"/>
    <s v="CZ2"/>
    <n v="1"/>
    <s v="Implantação"/>
    <s v="104-Crescimento"/>
    <d v="2021-02-16T00:00:00"/>
    <n v="0.15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24"/>
    <s v="0535"/>
    <x v="296"/>
    <s v="024"/>
    <s v="Brasil \ SP \ Fernão"/>
    <s v="Noroeste"/>
    <s v="CZ2"/>
    <n v="1"/>
    <s v="Implantação"/>
    <s v="104-Crescimento"/>
    <d v="2021-02-16T00:00:00"/>
    <n v="1.67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25"/>
    <s v="0535"/>
    <x v="296"/>
    <s v="025"/>
    <s v="Brasil \ SP \ Fernão"/>
    <s v="Noroeste"/>
    <s v="CZ2"/>
    <n v="1"/>
    <s v="Implantação"/>
    <s v="104-Crescimento"/>
    <d v="2021-02-16T00:00:00"/>
    <n v="1.34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s v="JFI DUARTINA"/>
    <m/>
    <x v="0"/>
    <m/>
    <x v="6"/>
    <m/>
    <m/>
  </r>
  <r>
    <s v="0535026"/>
    <s v="0535"/>
    <x v="296"/>
    <s v="026"/>
    <s v="Brasil \ SP \ Fernão"/>
    <s v="Noroeste"/>
    <s v="CZ2"/>
    <n v="1"/>
    <s v="Implantação"/>
    <s v="104-Crescimento"/>
    <d v="2021-02-16T00:00:00"/>
    <n v="0.83"/>
    <s v="Parceria rural (Turvinho)"/>
    <s v="coppice"/>
    <m/>
    <m/>
    <m/>
    <m/>
    <m/>
    <m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m/>
    <m/>
    <x v="4"/>
    <m/>
    <x v="1"/>
    <m/>
    <m/>
  </r>
  <r>
    <s v="0535307"/>
    <s v="0535"/>
    <x v="296"/>
    <s v="307"/>
    <s v="Brasil \ SP \ Fernão"/>
    <s v="Noroeste"/>
    <s v="CZ2"/>
    <n v="1"/>
    <s v="Implantação"/>
    <s v="116-Aguardando Plantio - Manual"/>
    <m/>
    <n v="0.11"/>
    <s v="Parceria rural (Turvinho)"/>
    <m/>
    <m/>
    <m/>
    <m/>
    <m/>
    <m/>
    <m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s v="JFI DUARTINA"/>
    <d v="2025-09-01T00:00:00"/>
    <x v="0"/>
    <m/>
    <x v="6"/>
    <m/>
    <m/>
  </r>
  <r>
    <s v="0535308"/>
    <s v="0535"/>
    <x v="296"/>
    <s v="308"/>
    <s v="Brasil \ SP \ Fernão"/>
    <s v="Noroeste"/>
    <s v="CZ2"/>
    <n v="1"/>
    <s v="Implantação"/>
    <s v="116-Aguardando Plantio - Manual"/>
    <m/>
    <n v="0.43"/>
    <s v="Parceria rural (Turvinho)"/>
    <m/>
    <m/>
    <m/>
    <m/>
    <m/>
    <m/>
    <m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s v="JFI DUARTINA"/>
    <d v="2025-09-01T00:00:00"/>
    <x v="0"/>
    <m/>
    <x v="6"/>
    <m/>
    <m/>
  </r>
  <r>
    <s v="0535309"/>
    <s v="0535"/>
    <x v="296"/>
    <s v="309"/>
    <s v="Brasil \ SP \ Fernão"/>
    <s v="Noroeste"/>
    <s v="CZ2"/>
    <n v="1"/>
    <s v="Implantação"/>
    <s v="116-Aguardando Plantio - Manual"/>
    <m/>
    <n v="0.15"/>
    <s v="Parceria rural (Turvinho)"/>
    <m/>
    <m/>
    <m/>
    <m/>
    <m/>
    <m/>
    <m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s v="JFI DUARTINA"/>
    <d v="2025-09-01T00:00:00"/>
    <x v="0"/>
    <m/>
    <x v="6"/>
    <m/>
    <m/>
  </r>
  <r>
    <s v="0535312"/>
    <s v="0535"/>
    <x v="296"/>
    <s v="312"/>
    <s v="Brasil \ SP \ Fernão"/>
    <s v="Noroeste"/>
    <s v="CZ2"/>
    <n v="1"/>
    <s v="Implantação"/>
    <s v="116-Aguardando Plantio - Manual"/>
    <m/>
    <n v="1.87"/>
    <s v="Parceria rural (Turvinho)"/>
    <m/>
    <m/>
    <m/>
    <m/>
    <m/>
    <m/>
    <m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s v="JFI DUARTINA"/>
    <d v="2025-09-01T00:00:00"/>
    <x v="0"/>
    <m/>
    <x v="6"/>
    <m/>
    <m/>
  </r>
  <r>
    <s v="0536305"/>
    <s v="0536"/>
    <x v="297"/>
    <s v="305"/>
    <s v="Brasil \ SP \ Marília"/>
    <s v="Noroeste"/>
    <s v="CZ1"/>
    <n v="1"/>
    <s v="Implantação"/>
    <s v="116-Aguardando Plantio - Manual"/>
    <m/>
    <n v="0.33"/>
    <s v="Parceria rural (Turvinho)"/>
    <m/>
    <m/>
    <m/>
    <m/>
    <m/>
    <m/>
    <m/>
    <m/>
    <m/>
    <d v="2020-03-27T00:00:00"/>
    <m/>
    <m/>
    <m/>
    <m/>
    <s v="Noroeste"/>
    <s v="Noroeste"/>
    <s v="CARPELO"/>
    <s v="GERS"/>
    <s v="GN"/>
    <s v="INOVESA"/>
    <n v="71.585245999999998"/>
    <n v="77.227988999999994"/>
    <n v="88.563468999999998"/>
    <n v="108.302198"/>
    <s v="Liberação de áreas"/>
    <x v="2"/>
    <s v="CARPELO"/>
    <d v="2025-07-01T00:00:00"/>
    <x v="6"/>
    <m/>
    <x v="10"/>
    <m/>
    <m/>
  </r>
  <r>
    <s v="0537001"/>
    <s v="0537"/>
    <x v="298"/>
    <s v="001"/>
    <s v="Brasil \ SP \ Agudos"/>
    <s v="Centro"/>
    <s v="CZ1"/>
    <n v="1"/>
    <s v="Implantação"/>
    <s v="104-Crescimento"/>
    <d v="2020-01-10T00:00:00"/>
    <n v="45.8"/>
    <s v="Parceria rural (Turvinho)"/>
    <m/>
    <m/>
    <m/>
    <m/>
    <m/>
    <m/>
    <m/>
    <m/>
    <m/>
    <d v="2025-04-01T00:00:00"/>
    <d v="2025-04-01T00:00:00"/>
    <d v="2025-01-01T00:00:00"/>
    <m/>
    <d v="2025-01-0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2"/>
    <s v="0537"/>
    <x v="298"/>
    <s v="002"/>
    <s v="Brasil \ SP \ Agudos"/>
    <s v="Centro"/>
    <s v="CZ1"/>
    <n v="1"/>
    <s v="Implantação"/>
    <s v="104-Crescimento"/>
    <d v="2020-02-11T00:00:00"/>
    <n v="37.32"/>
    <s v="Parceria rural (Turvinho)"/>
    <m/>
    <m/>
    <m/>
    <m/>
    <m/>
    <m/>
    <m/>
    <m/>
    <m/>
    <d v="2025-04-01T00:00:00"/>
    <d v="2025-04-01T00:00:00"/>
    <d v="2025-01-01T00:00:00"/>
    <m/>
    <d v="2025-01-0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3"/>
    <s v="0537"/>
    <x v="298"/>
    <s v="003"/>
    <s v="Brasil \ SP \ Agudos"/>
    <s v="Centro"/>
    <s v="CZ1"/>
    <n v="1"/>
    <s v="Implantação"/>
    <s v="104-Crescimento"/>
    <d v="2020-02-04T00:00:00"/>
    <n v="19.22"/>
    <s v="Parceria rural (Turvinho)"/>
    <m/>
    <m/>
    <m/>
    <m/>
    <m/>
    <m/>
    <m/>
    <m/>
    <m/>
    <d v="2025-04-01T00:00:00"/>
    <d v="2025-04-01T00:00:00"/>
    <d v="2025-01-01T00:00:00"/>
    <m/>
    <d v="2025-01-05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4"/>
    <s v="0537"/>
    <x v="298"/>
    <s v="004"/>
    <s v="Brasil \ SP \ Agudos"/>
    <s v="Centro"/>
    <s v="CZ1"/>
    <n v="1"/>
    <s v="Implantação"/>
    <s v="104-Crescimento"/>
    <d v="2020-06-10T00:00:00"/>
    <n v="14.65"/>
    <s v="Parceria rural (Turvinho)"/>
    <m/>
    <m/>
    <m/>
    <m/>
    <m/>
    <m/>
    <m/>
    <m/>
    <m/>
    <d v="2025-04-01T00:00:00"/>
    <d v="2025-04-01T00:00:00"/>
    <d v="2025-01-01T00:00:00"/>
    <m/>
    <d v="2025-01-08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5"/>
    <s v="0537"/>
    <x v="298"/>
    <s v="005"/>
    <s v="Brasil \ SP \ Agudos"/>
    <s v="Centro"/>
    <s v="CZ1"/>
    <n v="1"/>
    <s v="Implantação"/>
    <s v="104-Crescimento"/>
    <d v="2020-02-21T00:00:00"/>
    <n v="25.88"/>
    <s v="Parceria rural (Turvinho)"/>
    <m/>
    <m/>
    <m/>
    <m/>
    <m/>
    <m/>
    <m/>
    <m/>
    <m/>
    <d v="2025-04-01T00:00:00"/>
    <d v="2025-04-01T00:00:00"/>
    <d v="2025-01-01T00:00:00"/>
    <m/>
    <d v="2025-01-06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6"/>
    <s v="0537"/>
    <x v="298"/>
    <s v="006"/>
    <s v="Brasil \ SP \ Agudos"/>
    <s v="Centro"/>
    <s v="CZ1"/>
    <n v="1"/>
    <s v="Implantação"/>
    <s v="104-Crescimento"/>
    <d v="2020-02-07T00:00:00"/>
    <n v="51.31"/>
    <s v="Parceria rural (Turvinho)"/>
    <m/>
    <m/>
    <m/>
    <m/>
    <m/>
    <m/>
    <m/>
    <m/>
    <m/>
    <d v="2025-04-01T00:00:00"/>
    <d v="2025-04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7"/>
    <s v="0537"/>
    <x v="298"/>
    <s v="007"/>
    <s v="Brasil \ SP \ Agudos"/>
    <s v="Centro"/>
    <s v="CZ1"/>
    <n v="1"/>
    <s v="Implantação"/>
    <s v="104-Crescimento"/>
    <d v="2020-02-07T00:00:00"/>
    <n v="32.56"/>
    <s v="Parceria rural (Turvinho)"/>
    <m/>
    <m/>
    <m/>
    <m/>
    <m/>
    <m/>
    <m/>
    <m/>
    <m/>
    <d v="2025-05-01T00:00:00"/>
    <d v="2025-04-01T00:00:00"/>
    <d v="2025-01-01T00:00:00"/>
    <m/>
    <d v="2025-01-12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8"/>
    <s v="0537"/>
    <x v="298"/>
    <s v="008"/>
    <s v="Brasil \ SP \ Agudos"/>
    <s v="Centro"/>
    <s v="CZ1"/>
    <n v="1"/>
    <s v="Implantação"/>
    <s v="104-Crescimento"/>
    <d v="2020-03-14T00:00:00"/>
    <n v="39.69"/>
    <s v="Parceria rural (Turvinho)"/>
    <m/>
    <m/>
    <m/>
    <m/>
    <m/>
    <m/>
    <m/>
    <m/>
    <m/>
    <d v="2025-05-01T00:00:00"/>
    <d v="2025-05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09"/>
    <s v="0537"/>
    <x v="298"/>
    <s v="009"/>
    <s v="Brasil \ SP \ Agudos"/>
    <s v="Centro"/>
    <s v="CZ1"/>
    <n v="1"/>
    <s v="Implantação"/>
    <s v="104-Crescimento"/>
    <d v="2020-03-19T00:00:00"/>
    <n v="25.97"/>
    <s v="Parceria rural (Turvinho)"/>
    <m/>
    <m/>
    <m/>
    <m/>
    <m/>
    <m/>
    <m/>
    <m/>
    <m/>
    <d v="2025-05-01T00:00:00"/>
    <d v="2025-05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10"/>
    <s v="0537"/>
    <x v="298"/>
    <s v="010"/>
    <s v="Brasil \ SP \ Agudos"/>
    <s v="Centro"/>
    <s v="CZ1"/>
    <n v="1"/>
    <s v="Implantação"/>
    <s v="104-Crescimento"/>
    <d v="2020-03-14T00:00:00"/>
    <n v="8.9"/>
    <s v="Parceria rural (Turvinho)"/>
    <m/>
    <m/>
    <m/>
    <m/>
    <m/>
    <m/>
    <m/>
    <m/>
    <m/>
    <d v="2025-05-01T00:00:00"/>
    <d v="2025-05-01T00:00:00"/>
    <d v="2025-01-01T00:00:00"/>
    <m/>
    <d v="2025-01-1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11"/>
    <s v="0537"/>
    <x v="298"/>
    <s v="011"/>
    <s v="Brasil \ SP \ Agudos"/>
    <s v="Centro"/>
    <s v="CZ1"/>
    <n v="1"/>
    <s v="Implantação"/>
    <s v="104-Crescimento"/>
    <d v="2020-04-09T00:00:00"/>
    <n v="43.47"/>
    <s v="Parceria rural (Turvinho)"/>
    <m/>
    <m/>
    <m/>
    <m/>
    <m/>
    <m/>
    <m/>
    <m/>
    <m/>
    <d v="2025-05-01T00:00:00"/>
    <d v="2025-05-01T00:00:00"/>
    <d v="2025-01-01T00:00:00"/>
    <m/>
    <d v="2025-01-2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7-01T00:00:00"/>
    <x v="6"/>
    <m/>
    <x v="0"/>
    <m/>
    <m/>
  </r>
  <r>
    <s v="0537012"/>
    <s v="0537"/>
    <x v="298"/>
    <s v="012"/>
    <s v="Brasil \ SP \ Agudos"/>
    <s v="Centro"/>
    <s v="CZ1"/>
    <n v="1"/>
    <s v="Implantação"/>
    <s v="104-Crescimento"/>
    <d v="2020-04-14T00:00:00"/>
    <n v="24.56"/>
    <s v="Parceria rural (Turvinho)"/>
    <m/>
    <m/>
    <m/>
    <m/>
    <m/>
    <m/>
    <m/>
    <m/>
    <m/>
    <d v="2025-05-01T00:00:00"/>
    <d v="2025-05-01T00:00:00"/>
    <d v="2025-01-01T00:00:00"/>
    <m/>
    <d v="2025-01-2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5-01T00:00:00"/>
    <x v="5"/>
    <m/>
    <x v="0"/>
    <m/>
    <m/>
  </r>
  <r>
    <s v="0537013"/>
    <s v="0537"/>
    <x v="298"/>
    <s v="013"/>
    <s v="Brasil \ SP \ Agudos"/>
    <s v="Centro"/>
    <s v="CZ1"/>
    <n v="1"/>
    <s v="Implantação"/>
    <s v="104-Crescimento"/>
    <d v="2020-05-01T00:00:00"/>
    <n v="14.02"/>
    <s v="Parceria rural (Turvinho)"/>
    <m/>
    <m/>
    <m/>
    <m/>
    <m/>
    <m/>
    <m/>
    <m/>
    <m/>
    <d v="2025-05-01T00:00:00"/>
    <d v="2025-05-01T00:00:00"/>
    <d v="2025-01-01T00:00:00"/>
    <m/>
    <d v="2025-01-26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7-01T00:00:00"/>
    <x v="6"/>
    <m/>
    <x v="0"/>
    <m/>
    <m/>
  </r>
  <r>
    <s v="0537014"/>
    <s v="0537"/>
    <x v="298"/>
    <s v="014"/>
    <s v="Brasil \ SP \ Agudos"/>
    <s v="Centro"/>
    <s v="CZ1"/>
    <n v="1"/>
    <s v="Implantação"/>
    <s v="104-Crescimento"/>
    <d v="2020-04-24T00:00:00"/>
    <n v="25.36"/>
    <s v="Parceria rural (Turvinho)"/>
    <m/>
    <m/>
    <m/>
    <m/>
    <m/>
    <m/>
    <m/>
    <m/>
    <m/>
    <d v="2025-05-01T00:00:00"/>
    <d v="2025-05-01T00:00:00"/>
    <d v="2025-01-01T00:00:00"/>
    <m/>
    <d v="2025-01-2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7-01T00:00:00"/>
    <x v="6"/>
    <m/>
    <x v="0"/>
    <m/>
    <m/>
  </r>
  <r>
    <s v="0537015"/>
    <s v="0537"/>
    <x v="298"/>
    <s v="015"/>
    <s v="Brasil \ SP \ Agudos"/>
    <s v="Centro"/>
    <s v="CZ1"/>
    <n v="1"/>
    <s v="Implantação"/>
    <s v="104-Crescimento"/>
    <d v="2020-05-14T00:00:00"/>
    <n v="27.67"/>
    <s v="Parceria rural (Turvinho)"/>
    <m/>
    <m/>
    <m/>
    <m/>
    <m/>
    <m/>
    <m/>
    <m/>
    <m/>
    <d v="2025-05-01T00:00:00"/>
    <d v="2025-05-01T00:00:00"/>
    <d v="2025-01-01T00:00:00"/>
    <m/>
    <d v="2025-01-21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7-01T00:00:00"/>
    <x v="6"/>
    <m/>
    <x v="0"/>
    <m/>
    <m/>
  </r>
  <r>
    <s v="0537016"/>
    <s v="0537"/>
    <x v="298"/>
    <s v="016"/>
    <s v="Brasil \ SP \ Agudos"/>
    <s v="Centro"/>
    <s v="CZ1"/>
    <n v="1"/>
    <s v="Implantação"/>
    <s v="104-Crescimento"/>
    <d v="2020-04-15T00:00:00"/>
    <n v="24.91"/>
    <s v="Parceria rural (Turvinho)"/>
    <m/>
    <m/>
    <m/>
    <m/>
    <m/>
    <m/>
    <m/>
    <m/>
    <m/>
    <d v="2025-05-01T00:00:00"/>
    <d v="2025-05-01T00:00:00"/>
    <d v="2025-01-01T00:00:00"/>
    <m/>
    <d v="2025-01-19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7-01T00:00:00"/>
    <x v="6"/>
    <m/>
    <x v="0"/>
    <m/>
    <m/>
  </r>
  <r>
    <s v="0537017"/>
    <s v="0537"/>
    <x v="298"/>
    <s v="017"/>
    <s v="Brasil \ SP \ Agudos"/>
    <s v="Centro"/>
    <s v="CZ1"/>
    <n v="1"/>
    <s v="Implantação"/>
    <s v="104-Crescimento"/>
    <d v="2020-05-01T00:00:00"/>
    <n v="21.14"/>
    <s v="Parceria rural (Turvinho)"/>
    <m/>
    <m/>
    <m/>
    <m/>
    <m/>
    <m/>
    <m/>
    <m/>
    <m/>
    <d v="2025-05-01T00:00:00"/>
    <d v="2025-05-01T00:00:00"/>
    <d v="2025-01-01T00:00:00"/>
    <m/>
    <d v="2025-01-20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s v="SOLLUM"/>
    <d v="2025-06-01T00:00:00"/>
    <x v="7"/>
    <m/>
    <x v="0"/>
    <m/>
    <m/>
  </r>
  <r>
    <s v="0537018"/>
    <s v="0537"/>
    <x v="298"/>
    <s v="018"/>
    <s v="Brasil \ SP \ Agudos"/>
    <s v="Centro"/>
    <s v="CZ1"/>
    <n v="1"/>
    <s v="Implantação"/>
    <s v="104-Crescimento"/>
    <d v="2020-04-28T00:00:00"/>
    <n v="34.11"/>
    <s v="Parceria rural (Turvinho)"/>
    <m/>
    <m/>
    <m/>
    <m/>
    <m/>
    <m/>
    <m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s v="SOLLUM"/>
    <d v="2025-06-01T00:00:00"/>
    <x v="0"/>
    <m/>
    <x v="0"/>
    <m/>
    <m/>
  </r>
  <r>
    <s v="0537019"/>
    <s v="0537"/>
    <x v="298"/>
    <s v="019"/>
    <s v="Brasil \ SP \ Agudos"/>
    <s v="Centro"/>
    <s v="CZ1"/>
    <n v="1"/>
    <s v="Implantação"/>
    <s v="104-Crescimento"/>
    <d v="2020-04-13T00:00:00"/>
    <n v="10.81"/>
    <s v="Parceria rural (Turvinho)"/>
    <m/>
    <m/>
    <m/>
    <m/>
    <m/>
    <m/>
    <m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s v="SOLLUM"/>
    <d v="2025-06-01T00:00:00"/>
    <x v="0"/>
    <m/>
    <x v="0"/>
    <m/>
    <m/>
  </r>
  <r>
    <s v="0537023"/>
    <s v="0537"/>
    <x v="298"/>
    <s v="023"/>
    <s v="Brasil \ SP \ Agudos"/>
    <s v="Centro"/>
    <s v="CZ1"/>
    <n v="1"/>
    <s v="Implantação"/>
    <s v="104-Crescimento"/>
    <d v="2020-09-18T00:00:00"/>
    <n v="6.47"/>
    <s v="Parceria rural (Turvinho)"/>
    <m/>
    <m/>
    <m/>
    <m/>
    <m/>
    <m/>
    <m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s v="SOLLUM"/>
    <d v="2025-06-01T00:00:00"/>
    <x v="0"/>
    <m/>
    <x v="0"/>
    <m/>
    <m/>
  </r>
  <r>
    <s v="0537028"/>
    <s v="0537"/>
    <x v="298"/>
    <s v="028"/>
    <s v="Brasil \ SP \ Agudos"/>
    <s v="Centro"/>
    <s v="CZ1"/>
    <n v="1"/>
    <s v="Implantação"/>
    <s v="104-Crescimento"/>
    <d v="2020-09-18T00:00:00"/>
    <n v="9.77"/>
    <s v="Parceria rural (Turvinho)"/>
    <m/>
    <m/>
    <m/>
    <m/>
    <m/>
    <m/>
    <m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s v="SOLLUM"/>
    <d v="2025-06-01T00:00:00"/>
    <x v="0"/>
    <m/>
    <x v="0"/>
    <m/>
    <m/>
  </r>
  <r>
    <s v="0537031"/>
    <s v="0537"/>
    <x v="298"/>
    <s v="031"/>
    <s v="Brasil \ SP \ Agudos"/>
    <s v="Centro"/>
    <s v="CZ1"/>
    <n v="1"/>
    <s v="Implantação"/>
    <s v="104-Crescimento"/>
    <d v="2021-11-16T00:00:00"/>
    <n v="0.31"/>
    <s v="Parceria rural (Turvinho)"/>
    <m/>
    <m/>
    <m/>
    <m/>
    <m/>
    <m/>
    <m/>
    <m/>
    <m/>
    <d v="2021-11-30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s v="SOLLUM"/>
    <d v="2025-06-01T00:00:00"/>
    <x v="0"/>
    <m/>
    <x v="0"/>
    <m/>
    <m/>
  </r>
  <r>
    <s v="0538001"/>
    <s v="0538"/>
    <x v="299"/>
    <s v="001"/>
    <s v="Brasil \ SP \ Getulina"/>
    <s v="Noroeste"/>
    <s v="CZ3"/>
    <n v="1"/>
    <s v="Implantação"/>
    <s v="104-Crescimento"/>
    <d v="2020-02-10T00:00:00"/>
    <n v="30.74"/>
    <s v="Parceria rural"/>
    <m/>
    <m/>
    <m/>
    <m/>
    <m/>
    <m/>
    <m/>
    <m/>
    <m/>
    <d v="2025-06-01T00:00:00"/>
    <d v="2025-06-01T00:00:00"/>
    <d v="2025-06-01T00:00:00"/>
    <m/>
    <m/>
    <s v="Noroeste"/>
    <s v="Noroeste"/>
    <s v="GN"/>
    <s v="INOVESA"/>
    <s v="GERS"/>
    <s v="CARPELO"/>
    <n v="4.5122489999999997"/>
    <n v="26.317933"/>
    <n v="51.097788000000001"/>
    <n v="67.054682"/>
    <s v="pac"/>
    <x v="2"/>
    <m/>
    <m/>
    <x v="0"/>
    <m/>
    <x v="1"/>
    <m/>
    <m/>
  </r>
  <r>
    <s v="0538002"/>
    <s v="0538"/>
    <x v="299"/>
    <s v="002"/>
    <s v="Brasil \ SP \ Getulina"/>
    <s v="Noroeste"/>
    <s v="CZ3"/>
    <n v="1"/>
    <s v="Implantação"/>
    <s v="104-Crescimento"/>
    <d v="2020-02-10T00:00:00"/>
    <n v="5.65"/>
    <s v="Parceria rural"/>
    <m/>
    <m/>
    <m/>
    <m/>
    <m/>
    <m/>
    <m/>
    <m/>
    <m/>
    <d v="2025-06-01T00:00:00"/>
    <d v="2025-06-01T00:00:00"/>
    <d v="2025-06-01T00:00:00"/>
    <m/>
    <m/>
    <s v="Noroeste"/>
    <s v="Noroeste"/>
    <s v="GN"/>
    <s v="INOVESA"/>
    <s v="GERS"/>
    <s v="CARPELO"/>
    <n v="4.5122489999999997"/>
    <n v="26.317933"/>
    <n v="51.097788000000001"/>
    <n v="67.054682"/>
    <s v="pac"/>
    <x v="2"/>
    <m/>
    <m/>
    <x v="0"/>
    <m/>
    <x v="1"/>
    <m/>
    <m/>
  </r>
  <r>
    <s v="0540001"/>
    <s v="0540"/>
    <x v="300"/>
    <s v="001"/>
    <s v="Brasil \ SP \ Torrinha"/>
    <s v="Sul"/>
    <s v="CZ1"/>
    <n v="1"/>
    <s v="Implantação"/>
    <s v="104-Crescimento"/>
    <d v="2020-05-05T00:00:00"/>
    <n v="9.17"/>
    <s v="Parceria rural"/>
    <m/>
    <m/>
    <m/>
    <m/>
    <m/>
    <m/>
    <m/>
    <m/>
    <m/>
    <d v="2025-04-01T00:00:00"/>
    <d v="2025-04-01T00:00:00"/>
    <d v="2025-02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s v="JFI DOURADO"/>
    <d v="2025-07-01T00:00:00"/>
    <x v="6"/>
    <m/>
    <x v="14"/>
    <m/>
    <m/>
  </r>
  <r>
    <s v="0540002"/>
    <s v="0540"/>
    <x v="300"/>
    <s v="002"/>
    <s v="Brasil \ SP \ Torrinha"/>
    <s v="Sul"/>
    <s v="CZ1"/>
    <n v="1"/>
    <s v="Implantação"/>
    <s v="104-Crescimento"/>
    <d v="2020-05-06T00:00:00"/>
    <n v="8.4499999999999993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s v="JFI DOURADO"/>
    <d v="2025-07-01T00:00:00"/>
    <x v="6"/>
    <m/>
    <x v="14"/>
    <m/>
    <m/>
  </r>
  <r>
    <s v="0540003"/>
    <s v="0540"/>
    <x v="300"/>
    <s v="003"/>
    <s v="Brasil \ SP \ Torrinha"/>
    <s v="Sul"/>
    <s v="CZ1"/>
    <n v="1"/>
    <s v="Implantação"/>
    <s v="104-Crescimento"/>
    <d v="2020-05-07T00:00:00"/>
    <n v="25.39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s v="JFI DOURADO"/>
    <d v="2025-07-01T00:00:00"/>
    <x v="6"/>
    <m/>
    <x v="14"/>
    <m/>
    <m/>
  </r>
  <r>
    <s v="0540004"/>
    <s v="0540"/>
    <x v="300"/>
    <s v="004"/>
    <s v="Brasil \ SP \ Torrinha"/>
    <s v="Sul"/>
    <s v="CZ1"/>
    <n v="1"/>
    <s v="Implantação"/>
    <s v="104-Crescimento"/>
    <d v="2020-05-08T00:00:00"/>
    <n v="6.98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s v="JFI DOURADO"/>
    <d v="2025-07-01T00:00:00"/>
    <x v="6"/>
    <m/>
    <x v="14"/>
    <m/>
    <m/>
  </r>
  <r>
    <s v="0543001"/>
    <s v="0543"/>
    <x v="301"/>
    <s v="001"/>
    <s v="Brasil \ SP \ Cabrália Paulista"/>
    <s v="Noroeste"/>
    <s v="CZ2"/>
    <n v="1"/>
    <s v="Implantação"/>
    <s v="104-Crescimento"/>
    <d v="2020-03-01T00:00:00"/>
    <n v="27.7"/>
    <s v="Parceria rural (Turvinho)"/>
    <m/>
    <m/>
    <m/>
    <m/>
    <m/>
    <m/>
    <m/>
    <m/>
    <m/>
    <d v="2025-03-01T00:00:00"/>
    <d v="2025-02-01T00:00:00"/>
    <d v="2025-03-01T00:00:00"/>
    <m/>
    <m/>
    <s v="Noroeste"/>
    <s v="Noroeste"/>
    <s v="GERAÇÃO"/>
    <s v="JFI DUARTINA"/>
    <s v="BRACELL"/>
    <s v="CARPELO"/>
    <n v="10.304660999999999"/>
    <n v="13.522359"/>
    <n v="26.117443000000002"/>
    <n v="59.998790999999997"/>
    <s v="pac"/>
    <x v="2"/>
    <s v="GERAÇÃO"/>
    <d v="2025-05-01T00:00:00"/>
    <x v="5"/>
    <m/>
    <x v="1"/>
    <m/>
    <m/>
  </r>
  <r>
    <s v="0543002"/>
    <s v="0543"/>
    <x v="301"/>
    <s v="002"/>
    <s v="Brasil \ SP \ Cabrália Paulista"/>
    <s v="Noroeste"/>
    <s v="CZ2"/>
    <n v="1"/>
    <s v="Implantação"/>
    <s v="104-Crescimento"/>
    <d v="2020-03-12T00:00:00"/>
    <n v="25.49"/>
    <s v="Parceria rural (Turvinho)"/>
    <s v="coppice"/>
    <m/>
    <m/>
    <m/>
    <m/>
    <m/>
    <m/>
    <m/>
    <m/>
    <d v="2025-03-01T00:00:00"/>
    <d v="2025-02-01T00:00:00"/>
    <d v="2025-03-01T00:00:00"/>
    <m/>
    <m/>
    <s v="Noroeste"/>
    <s v="coppice"/>
    <s v="GERAÇÃO"/>
    <s v="JFI DUARTINA"/>
    <s v="BRACELL"/>
    <s v="CARPELO"/>
    <n v="10.304660999999999"/>
    <n v="13.522359"/>
    <n v="26.117443000000002"/>
    <n v="59.998790999999997"/>
    <s v="pac"/>
    <x v="2"/>
    <m/>
    <m/>
    <x v="4"/>
    <m/>
    <x v="1"/>
    <m/>
    <m/>
  </r>
  <r>
    <s v="0543003"/>
    <s v="0543"/>
    <x v="301"/>
    <s v="003"/>
    <s v="Brasil \ SP \ Cabrália Paulista"/>
    <s v="Noroeste"/>
    <s v="CZ2"/>
    <n v="1"/>
    <s v="Implantação"/>
    <s v="104-Crescimento"/>
    <d v="2020-03-12T00:00:00"/>
    <n v="21.96"/>
    <s v="Parceria rural (Turvinho)"/>
    <m/>
    <m/>
    <m/>
    <m/>
    <m/>
    <m/>
    <m/>
    <m/>
    <m/>
    <d v="2025-03-01T00:00:00"/>
    <d v="2025-03-01T00:00:00"/>
    <d v="2025-03-01T00:00:00"/>
    <m/>
    <m/>
    <s v="Noroeste"/>
    <s v="Noroeste"/>
    <s v="GERAÇÃO"/>
    <s v="JFI DUARTINA"/>
    <s v="BRACELL"/>
    <s v="CARPELO"/>
    <n v="10.304660999999999"/>
    <n v="13.522359"/>
    <n v="26.117443000000002"/>
    <n v="59.998790999999997"/>
    <s v="pac"/>
    <x v="2"/>
    <s v="GERAÇÃO"/>
    <d v="2025-05-01T00:00:00"/>
    <x v="5"/>
    <m/>
    <x v="1"/>
    <m/>
    <m/>
  </r>
  <r>
    <s v="0544009"/>
    <s v="0544"/>
    <x v="302"/>
    <s v="009"/>
    <s v="Brasil \ SP \ Vera Cruz"/>
    <s v="Noroeste"/>
    <s v="CZ2"/>
    <n v="1"/>
    <s v="Implantação"/>
    <s v="102-Aguardando Plantio"/>
    <m/>
    <n v="1.97"/>
    <s v="Parceria rural (Turvinho)"/>
    <m/>
    <m/>
    <m/>
    <m/>
    <m/>
    <m/>
    <m/>
    <m/>
    <m/>
    <d v="2020-10-29T00:00:00"/>
    <m/>
    <m/>
    <m/>
    <m/>
    <s v="Noroeste"/>
    <s v="Noroeste"/>
    <s v="CARPELO"/>
    <s v="GERS"/>
    <s v="JFI DUARTINA"/>
    <s v="EMFLORA"/>
    <n v="32.650409000000003"/>
    <n v="47.189328000000003"/>
    <n v="57.578786999999998"/>
    <n v="70.389712000000003"/>
    <s v="Liberação de áreas"/>
    <x v="2"/>
    <s v="CARPELO"/>
    <d v="2025-07-01T00:00:00"/>
    <x v="6"/>
    <m/>
    <x v="10"/>
    <m/>
    <m/>
  </r>
  <r>
    <s v="0545001"/>
    <s v="0545"/>
    <x v="303"/>
    <s v="001"/>
    <s v="Brasil \ SP \ Ribeirão Bonito"/>
    <s v="Sul"/>
    <s v="CZ2"/>
    <n v="1"/>
    <s v="Implantação"/>
    <s v="104-Crescimento"/>
    <d v="2020-08-21T00:00:00"/>
    <n v="14.02"/>
    <s v="Parceria rural"/>
    <s v="coppice"/>
    <m/>
    <m/>
    <m/>
    <m/>
    <m/>
    <m/>
    <m/>
    <m/>
    <d v="2025-04-01T00:00:00"/>
    <d v="2025-04-01T00:00:00"/>
    <d v="2025-07-01T00:00:00"/>
    <m/>
    <m/>
    <s v="Sul"/>
    <s v="coppice"/>
    <s v="JFI DOURADO"/>
    <s v="MIGRAR"/>
    <s v="SOLLUM"/>
    <s v="NILZA"/>
    <n v="17.925908"/>
    <n v="64.548220000000001"/>
    <n v="117.627621"/>
    <n v="122.52157099999999"/>
    <s v="pac"/>
    <x v="0"/>
    <m/>
    <m/>
    <x v="4"/>
    <m/>
    <x v="1"/>
    <m/>
    <m/>
  </r>
  <r>
    <s v="0545002"/>
    <s v="0545"/>
    <x v="303"/>
    <s v="002"/>
    <s v="Brasil \ SP \ Ribeirão Bonito"/>
    <s v="Sul"/>
    <s v="CZ2"/>
    <n v="1"/>
    <s v="Implantação"/>
    <s v="104-Crescimento"/>
    <d v="2020-08-31T00:00:00"/>
    <n v="31.14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003"/>
    <s v="0545"/>
    <x v="303"/>
    <s v="003"/>
    <s v="Brasil \ SP \ Ribeirão Bonito"/>
    <s v="Sul"/>
    <s v="CZ2"/>
    <n v="1"/>
    <s v="Implantação"/>
    <s v="104-Crescimento"/>
    <d v="2020-09-04T00:00:00"/>
    <n v="13.97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004"/>
    <s v="0545"/>
    <x v="303"/>
    <s v="004"/>
    <s v="Brasil \ SP \ Ribeirão Bonito"/>
    <s v="Sul"/>
    <s v="CZ2"/>
    <n v="1"/>
    <s v="Implantação"/>
    <s v="104-Crescimento"/>
    <d v="2020-09-06T00:00:00"/>
    <n v="6.8"/>
    <s v="Parceria rural"/>
    <s v="coppice"/>
    <m/>
    <m/>
    <m/>
    <m/>
    <m/>
    <m/>
    <m/>
    <m/>
    <d v="2025-04-01T00:00:00"/>
    <d v="2025-04-01T00:00:00"/>
    <d v="2025-07-01T00:00:00"/>
    <m/>
    <m/>
    <s v="Sul"/>
    <s v="coppice"/>
    <s v="JFI DOURADO"/>
    <s v="MIGRAR"/>
    <s v="SOLLUM"/>
    <s v="NILZA"/>
    <n v="17.925908"/>
    <n v="64.548220000000001"/>
    <n v="117.627621"/>
    <n v="122.52157099999999"/>
    <s v="pac"/>
    <x v="0"/>
    <m/>
    <m/>
    <x v="4"/>
    <m/>
    <x v="1"/>
    <m/>
    <m/>
  </r>
  <r>
    <s v="0545005"/>
    <s v="0545"/>
    <x v="303"/>
    <s v="005"/>
    <s v="Brasil \ SP \ Ribeirão Bonito"/>
    <s v="Sul"/>
    <s v="CZ2"/>
    <n v="1"/>
    <s v="Implantação"/>
    <s v="104-Crescimento"/>
    <d v="2020-08-21T00:00:00"/>
    <n v="8.0399999999999991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006"/>
    <s v="0545"/>
    <x v="303"/>
    <s v="006"/>
    <s v="Brasil \ SP \ Ribeirão Bonito"/>
    <s v="Sul"/>
    <s v="CZ2"/>
    <n v="1"/>
    <s v="Implantação"/>
    <s v="104-Crescimento"/>
    <d v="2020-08-21T00:00:00"/>
    <n v="3.59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007"/>
    <s v="0545"/>
    <x v="303"/>
    <s v="007"/>
    <s v="Brasil \ SP \ Ribeirão Bonito"/>
    <s v="Sul"/>
    <s v="CZ2"/>
    <n v="1"/>
    <s v="Implantação"/>
    <s v="104-Crescimento"/>
    <d v="2020-08-21T00:00:00"/>
    <n v="20.56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008"/>
    <s v="0545"/>
    <x v="303"/>
    <s v="008"/>
    <s v="Brasil \ SP \ Ribeirão Bonito"/>
    <s v="Sul"/>
    <s v="CZ2"/>
    <n v="1"/>
    <s v="Implantação"/>
    <s v="104-Crescimento"/>
    <d v="2020-08-21T00:00:00"/>
    <n v="19.059999999999999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s v="NILZA"/>
    <m/>
    <x v="0"/>
    <m/>
    <x v="3"/>
    <m/>
    <m/>
  </r>
  <r>
    <s v="0545303"/>
    <s v="0545"/>
    <x v="303"/>
    <s v="303"/>
    <s v="Brasil \ SP \ Ribeirão Bonito"/>
    <s v="Sul"/>
    <s v="CZ2"/>
    <n v="1"/>
    <s v="Implantação"/>
    <s v="116-Aguardando Plantio - Manual"/>
    <m/>
    <n v="0.89"/>
    <s v="Parceria rural"/>
    <m/>
    <m/>
    <m/>
    <m/>
    <m/>
    <m/>
    <m/>
    <m/>
    <m/>
    <d v="2020-01-01T00:00:00"/>
    <m/>
    <m/>
    <m/>
    <m/>
    <s v="Sul"/>
    <s v="Sul"/>
    <s v="JFI DOURADO"/>
    <s v="MIGRAR"/>
    <s v="SOLLUM"/>
    <s v="NILZA"/>
    <n v="17.925908"/>
    <n v="64.548220000000001"/>
    <n v="117.627621"/>
    <n v="122.52157099999999"/>
    <s v="Liberação de áreas"/>
    <x v="0"/>
    <s v="NILZA"/>
    <d v="2025-10-01T00:00:00"/>
    <x v="0"/>
    <m/>
    <x v="3"/>
    <m/>
    <m/>
  </r>
  <r>
    <s v="0545304"/>
    <s v="0545"/>
    <x v="303"/>
    <s v="304"/>
    <s v="Brasil \ SP \ Ribeirão Bonito"/>
    <s v="Sul"/>
    <s v="CZ2"/>
    <n v="1"/>
    <s v="Implantação"/>
    <s v="116-Aguardando Plantio - Manual"/>
    <m/>
    <n v="0.48"/>
    <s v="Parceria rural"/>
    <m/>
    <m/>
    <m/>
    <m/>
    <m/>
    <m/>
    <m/>
    <m/>
    <m/>
    <d v="2020-01-01T00:00:00"/>
    <m/>
    <m/>
    <m/>
    <m/>
    <s v="Sul"/>
    <s v="Sul"/>
    <s v="JFI DOURADO"/>
    <s v="MIGRAR"/>
    <s v="SOLLUM"/>
    <s v="NILZA"/>
    <n v="17.925908"/>
    <n v="64.548220000000001"/>
    <n v="117.627621"/>
    <n v="122.52157099999999"/>
    <s v="Liberação de áreas"/>
    <x v="0"/>
    <s v="NILZA"/>
    <d v="2025-10-01T00:00:00"/>
    <x v="0"/>
    <m/>
    <x v="3"/>
    <m/>
    <m/>
  </r>
  <r>
    <s v="0548001"/>
    <s v="0548"/>
    <x v="304"/>
    <s v="001"/>
    <s v="Brasil \ SP \ Duartina"/>
    <s v="Norte"/>
    <s v="CZ2"/>
    <n v="1"/>
    <s v="Implantação"/>
    <s v="104-Crescimento"/>
    <d v="2020-07-01T00:00:00"/>
    <n v="6.85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2"/>
    <s v="0548"/>
    <x v="304"/>
    <s v="002"/>
    <s v="Brasil \ SP \ Duartina"/>
    <s v="Norte"/>
    <s v="CZ2"/>
    <n v="1"/>
    <s v="Implantação"/>
    <s v="104-Crescimento"/>
    <d v="2020-07-01T00:00:00"/>
    <n v="5.17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3"/>
    <s v="0548"/>
    <x v="304"/>
    <s v="003"/>
    <s v="Brasil \ SP \ Duartina"/>
    <s v="Norte"/>
    <s v="CZ2"/>
    <n v="1"/>
    <s v="Implantação"/>
    <s v="104-Crescimento"/>
    <d v="2020-07-01T00:00:00"/>
    <n v="6.97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5"/>
    <s v="0548"/>
    <x v="304"/>
    <s v="005"/>
    <s v="Brasil \ SP \ Avaí"/>
    <s v="Norte"/>
    <s v="CZ2"/>
    <n v="1"/>
    <s v="Implantação"/>
    <s v="104-Crescimento"/>
    <d v="2020-06-29T00:00:00"/>
    <n v="15.77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6"/>
    <s v="0548"/>
    <x v="304"/>
    <s v="006"/>
    <s v="Brasil \ SP \ Avaí"/>
    <s v="Norte"/>
    <s v="CZ2"/>
    <n v="1"/>
    <s v="Implantação"/>
    <s v="104-Crescimento"/>
    <d v="2020-07-01T00:00:00"/>
    <n v="6.98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7"/>
    <s v="0548"/>
    <x v="304"/>
    <s v="007"/>
    <s v="Brasil \ SP \ Avaí"/>
    <s v="Norte"/>
    <s v="CZ2"/>
    <n v="1"/>
    <s v="Implantação"/>
    <s v="104-Crescimento"/>
    <d v="2020-06-29T00:00:00"/>
    <n v="24.12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8"/>
    <s v="0548"/>
    <x v="304"/>
    <s v="008"/>
    <s v="Brasil \ SP \ Avaí"/>
    <s v="Norte"/>
    <s v="CZ2"/>
    <n v="1"/>
    <s v="Implantação"/>
    <s v="104-Crescimento"/>
    <d v="2020-06-29T00:00:00"/>
    <n v="18.3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09"/>
    <s v="0548"/>
    <x v="304"/>
    <s v="009"/>
    <s v="Brasil \ SP \ Avaí"/>
    <s v="Norte"/>
    <s v="CZ2"/>
    <n v="1"/>
    <s v="Implantação"/>
    <s v="104-Crescimento"/>
    <d v="2020-06-30T00:00:00"/>
    <n v="16.440000000000001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12"/>
    <s v="0548"/>
    <x v="304"/>
    <s v="012"/>
    <s v="Brasil \ SP \ Duartina"/>
    <s v="Norte"/>
    <s v="CZ2"/>
    <n v="1"/>
    <s v="Implantação"/>
    <s v="104-Crescimento"/>
    <d v="2020-08-28T00:00:00"/>
    <n v="1.1100000000000001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13"/>
    <s v="0548"/>
    <x v="304"/>
    <s v="013"/>
    <s v="Brasil \ SP \ Duartina"/>
    <s v="Norte"/>
    <s v="CZ2"/>
    <n v="1"/>
    <s v="Implantação"/>
    <s v="104-Crescimento"/>
    <d v="2020-07-01T00:00:00"/>
    <n v="11.96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015"/>
    <s v="0548"/>
    <x v="304"/>
    <s v="015"/>
    <s v="Brasil \ SP \ Avaí"/>
    <s v="Norte"/>
    <s v="CZ2"/>
    <n v="1"/>
    <s v="Implantação"/>
    <s v="104-Crescimento"/>
    <d v="2020-11-06T00:00:00"/>
    <n v="0.14000000000000001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8310"/>
    <s v="0548"/>
    <x v="304"/>
    <s v="310"/>
    <s v="Brasil \ SP \ Duartina"/>
    <s v="Norte"/>
    <s v="CZ2"/>
    <n v="1"/>
    <s v="Implantação"/>
    <s v="104-Crescimento"/>
    <d v="2020-11-05T00:00:00"/>
    <n v="7.84"/>
    <s v="Parceria rural"/>
    <m/>
    <m/>
    <m/>
    <m/>
    <m/>
    <m/>
    <m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s v="BRACELL 02"/>
    <d v="2025-11-01T00:00:00"/>
    <x v="12"/>
    <m/>
    <x v="12"/>
    <m/>
    <m/>
  </r>
  <r>
    <s v="0549001"/>
    <s v="0549"/>
    <x v="305"/>
    <s v="001"/>
    <s v="Brasil \ SP \ Marília"/>
    <s v="Noroeste"/>
    <s v="CZ3"/>
    <n v="1"/>
    <s v="Implantação"/>
    <s v="104-Crescimento"/>
    <d v="2020-02-14T00:00:00"/>
    <n v="12.39"/>
    <s v="Parceria rural"/>
    <m/>
    <m/>
    <m/>
    <m/>
    <m/>
    <m/>
    <m/>
    <m/>
    <m/>
    <d v="2025-03-01T00:00:00"/>
    <d v="2025-02-01T00:00:00"/>
    <d v="2025-01-01T00:00:00"/>
    <m/>
    <d v="2025-01-05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s v="CARPELO"/>
    <d v="2025-04-01T00:00:00"/>
    <x v="2"/>
    <m/>
    <x v="10"/>
    <m/>
    <m/>
  </r>
  <r>
    <s v="0549002"/>
    <s v="0549"/>
    <x v="305"/>
    <s v="002"/>
    <s v="Brasil \ SP \ Marília"/>
    <s v="Noroeste"/>
    <s v="CZ3"/>
    <n v="1"/>
    <s v="Implantação"/>
    <s v="104-Crescimento"/>
    <d v="2020-02-15T00:00:00"/>
    <n v="21.02"/>
    <s v="Parceria rural"/>
    <m/>
    <m/>
    <m/>
    <m/>
    <m/>
    <m/>
    <m/>
    <m/>
    <m/>
    <d v="2025-03-01T00:00:00"/>
    <d v="2025-02-01T00:00:00"/>
    <d v="2025-01-01T00:00:00"/>
    <m/>
    <d v="2025-01-06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s v="CARPELO"/>
    <d v="2025-04-01T00:00:00"/>
    <x v="2"/>
    <m/>
    <x v="10"/>
    <m/>
    <m/>
  </r>
  <r>
    <s v="0549003"/>
    <s v="0549"/>
    <x v="305"/>
    <s v="003"/>
    <s v="Brasil \ SP \ Marília"/>
    <s v="Noroeste"/>
    <s v="CZ3"/>
    <n v="1"/>
    <s v="Implantação"/>
    <s v="104-Crescimento"/>
    <d v="2020-02-13T00:00:00"/>
    <n v="14.18"/>
    <s v="Parceria rural"/>
    <m/>
    <m/>
    <m/>
    <m/>
    <m/>
    <m/>
    <m/>
    <m/>
    <m/>
    <d v="2025-03-01T00:00:00"/>
    <d v="2025-02-01T00:00:00"/>
    <d v="2025-01-01T00:00:00"/>
    <m/>
    <d v="2025-01-03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s v="CARPELO"/>
    <d v="2025-04-01T00:00:00"/>
    <x v="2"/>
    <m/>
    <x v="10"/>
    <m/>
    <m/>
  </r>
  <r>
    <s v="0549004"/>
    <s v="0549"/>
    <x v="305"/>
    <s v="004"/>
    <s v="Brasil \ SP \ Marília"/>
    <s v="Noroeste"/>
    <s v="CZ3"/>
    <n v="1"/>
    <s v="Implantação"/>
    <s v="104-Crescimento"/>
    <d v="2020-02-13T00:00:00"/>
    <n v="13.58"/>
    <s v="Parceria rural"/>
    <m/>
    <m/>
    <m/>
    <m/>
    <m/>
    <m/>
    <m/>
    <m/>
    <m/>
    <d v="2025-03-01T00:00:00"/>
    <d v="2025-02-01T00:00:00"/>
    <d v="2025-01-01T00:00:00"/>
    <m/>
    <d v="2025-01-05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s v="CARPELO"/>
    <d v="2025-04-01T00:00:00"/>
    <x v="2"/>
    <m/>
    <x v="10"/>
    <m/>
    <m/>
  </r>
  <r>
    <s v="0549005"/>
    <s v="0549"/>
    <x v="305"/>
    <s v="005"/>
    <s v="Brasil \ SP \ Marília"/>
    <s v="Noroeste"/>
    <s v="CZ3"/>
    <n v="1"/>
    <s v="Implantação"/>
    <s v="104-Crescimento"/>
    <d v="2020-02-13T00:00:00"/>
    <n v="8.51"/>
    <s v="Parceria rural"/>
    <m/>
    <m/>
    <m/>
    <m/>
    <m/>
    <m/>
    <m/>
    <m/>
    <m/>
    <d v="2025-03-01T00:00:00"/>
    <d v="2025-02-01T00:00:00"/>
    <d v="2025-01-01T00:00:00"/>
    <m/>
    <d v="2025-01-02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s v="CARPELO"/>
    <d v="2025-04-01T00:00:00"/>
    <x v="2"/>
    <m/>
    <x v="10"/>
    <m/>
    <m/>
  </r>
  <r>
    <s v="0549006"/>
    <s v="0549"/>
    <x v="305"/>
    <s v="006"/>
    <s v="Brasil \ SP \ Marília"/>
    <s v="Noroeste"/>
    <s v="CZ3"/>
    <n v="1"/>
    <s v="Implantação"/>
    <s v="104-Crescimento"/>
    <d v="2020-02-18T00:00:00"/>
    <n v="5.92"/>
    <s v="Parceria rural"/>
    <s v="coppice"/>
    <m/>
    <m/>
    <m/>
    <m/>
    <m/>
    <m/>
    <m/>
    <m/>
    <d v="2025-03-01T00:00:00"/>
    <d v="2025-02-01T00:00:00"/>
    <d v="2025-01-01T00:00:00"/>
    <m/>
    <d v="2025-01-03T00:00:00"/>
    <s v="Noroeste"/>
    <s v="coppice"/>
    <s v="GN"/>
    <s v="GERS"/>
    <s v="INOVESA"/>
    <s v="CARPELO"/>
    <n v="44.802218000000003"/>
    <n v="48.772075000000001"/>
    <n v="64.540947000000003"/>
    <n v="64.728969000000006"/>
    <s v="cto colheita"/>
    <x v="2"/>
    <m/>
    <m/>
    <x v="4"/>
    <m/>
    <x v="1"/>
    <m/>
    <m/>
  </r>
  <r>
    <s v="0549009"/>
    <s v="0549"/>
    <x v="305"/>
    <s v="009"/>
    <s v="Brasil \ SP \ Marília"/>
    <s v="Noroeste"/>
    <s v="CZ3"/>
    <n v="1"/>
    <s v="Implantação"/>
    <s v="102-Aguardando Plantio"/>
    <m/>
    <n v="3.82"/>
    <s v="Parceria rural"/>
    <m/>
    <m/>
    <m/>
    <m/>
    <m/>
    <m/>
    <m/>
    <m/>
    <m/>
    <d v="2020-01-01T00:00:00"/>
    <m/>
    <m/>
    <m/>
    <m/>
    <s v="Noroeste"/>
    <s v="Noroeste"/>
    <s v="GN"/>
    <s v="GERS"/>
    <s v="INOVESA"/>
    <s v="CARPELO"/>
    <n v="44.802218000000003"/>
    <n v="48.772075000000001"/>
    <n v="64.540947000000003"/>
    <n v="64.728969000000006"/>
    <s v="Liberação de áreas"/>
    <x v="2"/>
    <s v="CARPELO"/>
    <d v="2025-04-01T00:00:00"/>
    <x v="2"/>
    <m/>
    <x v="10"/>
    <m/>
    <m/>
  </r>
  <r>
    <s v="0549100"/>
    <s v="0549"/>
    <x v="305"/>
    <s v="100"/>
    <s v="Brasil \ SP \ Marília"/>
    <s v="Noroeste"/>
    <s v="CZ3"/>
    <n v="1"/>
    <s v="Implantação"/>
    <s v="102-Aguardando Plantio"/>
    <m/>
    <n v="0.27"/>
    <s v="Parceria rural"/>
    <m/>
    <m/>
    <m/>
    <m/>
    <m/>
    <m/>
    <m/>
    <m/>
    <m/>
    <d v="2020-01-01T00:00:00"/>
    <m/>
    <m/>
    <m/>
    <m/>
    <s v="Noroeste"/>
    <s v="Noroeste"/>
    <s v="GN"/>
    <s v="GERS"/>
    <s v="INOVESA"/>
    <s v="CARPELO"/>
    <n v="44.802218000000003"/>
    <n v="48.772075000000001"/>
    <n v="64.540947000000003"/>
    <n v="64.728969000000006"/>
    <s v="Liberação de áreas"/>
    <x v="2"/>
    <s v="CARPELO"/>
    <d v="2025-04-01T00:00:00"/>
    <x v="2"/>
    <m/>
    <x v="10"/>
    <m/>
    <m/>
  </r>
  <r>
    <s v="0550001"/>
    <s v="0550"/>
    <x v="306"/>
    <s v="001"/>
    <s v="Brasil \ SP \ Lupércio"/>
    <s v="Noroeste"/>
    <s v="CZ1"/>
    <n v="1"/>
    <s v="Implantação"/>
    <s v="104-Crescimento"/>
    <d v="2020-06-30T00:00:00"/>
    <n v="13.69"/>
    <s v="Parceria rural"/>
    <m/>
    <m/>
    <m/>
    <m/>
    <m/>
    <m/>
    <m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2"/>
    <s v="0550"/>
    <x v="306"/>
    <s v="002"/>
    <s v="Brasil \ SP \ Lupércio"/>
    <s v="Noroeste"/>
    <s v="CZ1"/>
    <n v="1"/>
    <s v="Implantação"/>
    <s v="104-Crescimento"/>
    <d v="2020-06-30T00:00:00"/>
    <n v="17.350000000000001"/>
    <s v="Parceria rural"/>
    <m/>
    <m/>
    <m/>
    <m/>
    <m/>
    <m/>
    <m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3"/>
    <s v="0550"/>
    <x v="306"/>
    <s v="003"/>
    <s v="Brasil \ SP \ Lupércio"/>
    <s v="Noroeste"/>
    <s v="CZ1"/>
    <n v="1"/>
    <s v="Implantação"/>
    <s v="104-Crescimento"/>
    <d v="2020-06-30T00:00:00"/>
    <n v="17.59"/>
    <s v="Parceria rural"/>
    <m/>
    <m/>
    <m/>
    <m/>
    <m/>
    <m/>
    <m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4"/>
    <s v="0550"/>
    <x v="306"/>
    <s v="004"/>
    <s v="Brasil \ SP \ Lupércio"/>
    <s v="Noroeste"/>
    <s v="CZ1"/>
    <n v="1"/>
    <s v="Implantação"/>
    <s v="104-Crescimento"/>
    <d v="2020-07-16T00:00:00"/>
    <n v="46.54"/>
    <s v="Parceria rural"/>
    <m/>
    <m/>
    <m/>
    <m/>
    <m/>
    <m/>
    <m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5"/>
    <s v="0550"/>
    <x v="306"/>
    <s v="005"/>
    <s v="Brasil \ SP \ Lupércio"/>
    <s v="Noroeste"/>
    <s v="CZ1"/>
    <n v="1"/>
    <s v="Implantação"/>
    <s v="104-Crescimento"/>
    <d v="2020-07-17T00:00:00"/>
    <n v="3.02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6"/>
    <s v="0550"/>
    <x v="306"/>
    <s v="006"/>
    <s v="Brasil \ SP \ Lupércio"/>
    <s v="Noroeste"/>
    <s v="CZ1"/>
    <n v="1"/>
    <s v="Implantação"/>
    <s v="104-Crescimento"/>
    <d v="2020-07-03T00:00:00"/>
    <n v="17.61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7"/>
    <s v="0550"/>
    <x v="306"/>
    <s v="007"/>
    <s v="Brasil \ SP \ Lupércio"/>
    <s v="Noroeste"/>
    <s v="CZ1"/>
    <n v="1"/>
    <s v="Implantação"/>
    <s v="104-Crescimento"/>
    <d v="2020-07-02T00:00:00"/>
    <n v="31.06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8"/>
    <s v="0550"/>
    <x v="306"/>
    <s v="008"/>
    <s v="Brasil \ SP \ Lupércio"/>
    <s v="Noroeste"/>
    <s v="CZ1"/>
    <n v="1"/>
    <s v="Implantação"/>
    <s v="104-Crescimento"/>
    <d v="2020-07-17T00:00:00"/>
    <n v="20.16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09"/>
    <s v="0550"/>
    <x v="306"/>
    <s v="009"/>
    <s v="Brasil \ SP \ Alvinlândia"/>
    <s v="Noroeste"/>
    <s v="CZ1"/>
    <n v="1"/>
    <s v="Implantação"/>
    <s v="104-Crescimento"/>
    <d v="2020-07-23T00:00:00"/>
    <n v="19.71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10"/>
    <s v="0550"/>
    <x v="306"/>
    <s v="010"/>
    <s v="Brasil \ SP \ Lupércio"/>
    <s v="Noroeste"/>
    <s v="CZ1"/>
    <n v="1"/>
    <s v="Implantação"/>
    <s v="104-Crescimento"/>
    <d v="2020-07-20T00:00:00"/>
    <n v="29.16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11"/>
    <s v="0550"/>
    <x v="306"/>
    <s v="011"/>
    <s v="Brasil \ SP \ Lupércio"/>
    <s v="Noroeste"/>
    <s v="CZ1"/>
    <n v="1"/>
    <s v="Implantação"/>
    <s v="104-Crescimento"/>
    <d v="2020-07-20T00:00:00"/>
    <n v="8.9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13"/>
    <s v="0550"/>
    <x v="306"/>
    <s v="013"/>
    <s v="Brasil \ SP \ Alvinlândia"/>
    <s v="Noroeste"/>
    <s v="CZ1"/>
    <n v="1"/>
    <s v="Implantação"/>
    <s v="104-Crescimento"/>
    <d v="2020-07-08T00:00:00"/>
    <n v="40.270000000000003"/>
    <s v="Parceria rural"/>
    <s v="coppice"/>
    <m/>
    <m/>
    <m/>
    <m/>
    <m/>
    <m/>
    <m/>
    <m/>
    <d v="2025-10-01T00:00:00"/>
    <d v="2025-10-01T00:00:00"/>
    <d v="2025-05-01T00:00:00"/>
    <m/>
    <m/>
    <s v="Noroeste"/>
    <s v="coppice"/>
    <s v="CARPELO"/>
    <s v="JFI DUARTINA"/>
    <s v="GERAÇÃO"/>
    <s v="GERS"/>
    <n v="46.239364000000002"/>
    <n v="58.687789000000002"/>
    <n v="59.969082"/>
    <n v="64.364349000000004"/>
    <s v="pac"/>
    <x v="2"/>
    <m/>
    <m/>
    <x v="4"/>
    <m/>
    <x v="1"/>
    <m/>
    <m/>
  </r>
  <r>
    <s v="0550014"/>
    <s v="0550"/>
    <x v="306"/>
    <s v="014"/>
    <s v="Brasil \ SP \ Alvinlândia"/>
    <s v="Noroeste"/>
    <s v="CZ1"/>
    <n v="1"/>
    <s v="Implantação"/>
    <s v="104-Crescimento"/>
    <d v="2020-07-08T00:00:00"/>
    <n v="17.79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0015"/>
    <s v="0550"/>
    <x v="306"/>
    <s v="015"/>
    <s v="Brasil \ SP \ Alvinlândia"/>
    <s v="Noroeste"/>
    <s v="CZ1"/>
    <n v="1"/>
    <s v="Implantação"/>
    <s v="104-Crescimento"/>
    <d v="2020-07-09T00:00:00"/>
    <n v="22.15"/>
    <s v="Parceria rural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m/>
    <m/>
    <x v="0"/>
    <m/>
    <x v="1"/>
    <m/>
    <m/>
  </r>
  <r>
    <s v="0551001"/>
    <s v="0551"/>
    <x v="307"/>
    <s v="001"/>
    <s v="Brasil \ SP \ Paranapanema"/>
    <s v="Sul"/>
    <s v="CZ1"/>
    <n v="1"/>
    <s v="Implantação"/>
    <s v="104-Crescimento"/>
    <d v="2020-09-09T00:00:00"/>
    <n v="12.06"/>
    <s v="Parceria rural"/>
    <m/>
    <m/>
    <m/>
    <m/>
    <m/>
    <m/>
    <m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2"/>
    <s v="0551"/>
    <x v="307"/>
    <s v="002"/>
    <s v="Brasil \ SP \ Paranapanema"/>
    <s v="Sul"/>
    <s v="CZ1"/>
    <n v="1"/>
    <s v="Implantação"/>
    <s v="104-Crescimento"/>
    <d v="2020-09-09T00:00:00"/>
    <n v="14.21"/>
    <s v="Parceria rural"/>
    <m/>
    <m/>
    <m/>
    <m/>
    <m/>
    <m/>
    <m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3"/>
    <s v="0551"/>
    <x v="307"/>
    <s v="003"/>
    <s v="Brasil \ SP \ Paranapanema"/>
    <s v="Sul"/>
    <s v="CZ1"/>
    <n v="1"/>
    <s v="Implantação"/>
    <s v="104-Crescimento"/>
    <d v="2020-09-04T00:00:00"/>
    <n v="20.32"/>
    <s v="Parceria rural"/>
    <m/>
    <m/>
    <m/>
    <m/>
    <m/>
    <m/>
    <m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4"/>
    <s v="0551"/>
    <x v="307"/>
    <s v="004"/>
    <s v="Brasil \ SP \ Paranapanema"/>
    <s v="Sul"/>
    <s v="CZ1"/>
    <n v="1"/>
    <s v="Implantação"/>
    <s v="104-Crescimento"/>
    <d v="2020-09-04T00:00:00"/>
    <n v="11.16"/>
    <s v="Parceria rural"/>
    <m/>
    <m/>
    <m/>
    <m/>
    <m/>
    <m/>
    <m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5"/>
    <s v="0551"/>
    <x v="307"/>
    <s v="005"/>
    <s v="Brasil \ SP \ Paranapanema"/>
    <s v="Sul"/>
    <s v="CZ1"/>
    <n v="1"/>
    <s v="Implantação"/>
    <s v="104-Crescimento"/>
    <d v="2020-09-25T00:00:00"/>
    <n v="7.12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7"/>
    <s v="0551"/>
    <x v="307"/>
    <s v="007"/>
    <s v="Brasil \ SP \ Paranapanema"/>
    <s v="Sul"/>
    <s v="CZ1"/>
    <n v="1"/>
    <s v="Implantação"/>
    <s v="104-Crescimento"/>
    <d v="2020-09-16T00:00:00"/>
    <n v="8.94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8"/>
    <s v="0551"/>
    <x v="307"/>
    <s v="008"/>
    <s v="Brasil \ SP \ Paranapanema"/>
    <s v="Sul"/>
    <s v="CZ1"/>
    <n v="1"/>
    <s v="Implantação"/>
    <s v="104-Crescimento"/>
    <d v="2020-09-16T00:00:00"/>
    <n v="8.81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09"/>
    <s v="0551"/>
    <x v="307"/>
    <s v="009"/>
    <s v="Brasil \ SP \ Paranapanema"/>
    <s v="Sul"/>
    <s v="CZ1"/>
    <n v="1"/>
    <s v="Implantação"/>
    <s v="104-Crescimento"/>
    <d v="2020-09-16T00:00:00"/>
    <n v="2.75"/>
    <s v="Parceria rural"/>
    <s v="coppice"/>
    <m/>
    <m/>
    <m/>
    <m/>
    <m/>
    <m/>
    <m/>
    <m/>
    <d v="2025-11-01T00:00:00"/>
    <d v="2025-11-01T00:00:00"/>
    <d v="2025-08-01T00:00:00"/>
    <m/>
    <m/>
    <s v="Sul"/>
    <s v="coppice"/>
    <s v="JFI ITATINGA"/>
    <s v="NILZA"/>
    <s v="SOLLUM"/>
    <s v="RA"/>
    <n v="76.391163000000006"/>
    <n v="115.642095"/>
    <n v="123.95709600000001"/>
    <n v="128.84783999999999"/>
    <s v="pac"/>
    <x v="3"/>
    <m/>
    <m/>
    <x v="4"/>
    <m/>
    <x v="1"/>
    <m/>
    <m/>
  </r>
  <r>
    <s v="0551010"/>
    <s v="0551"/>
    <x v="307"/>
    <s v="010"/>
    <s v="Brasil \ SP \ Paranapanema"/>
    <s v="Sul"/>
    <s v="CZ1"/>
    <n v="1"/>
    <s v="Implantação"/>
    <s v="104-Crescimento"/>
    <d v="2020-09-16T00:00:00"/>
    <n v="1.91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2"/>
    <s v="0551"/>
    <x v="307"/>
    <s v="012"/>
    <s v="Brasil \ SP \ Paranapanema"/>
    <s v="Sul"/>
    <s v="CZ1"/>
    <n v="1"/>
    <s v="Implantação"/>
    <s v="104-Crescimento"/>
    <d v="2020-08-31T00:00:00"/>
    <n v="22.93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3"/>
    <s v="0551"/>
    <x v="307"/>
    <s v="013"/>
    <s v="Brasil \ SP \ Paranapanema"/>
    <s v="Sul"/>
    <s v="CZ1"/>
    <n v="1"/>
    <s v="Implantação"/>
    <s v="104-Crescimento"/>
    <d v="2020-08-31T00:00:00"/>
    <n v="21.15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5"/>
    <s v="0551"/>
    <x v="307"/>
    <s v="015"/>
    <s v="Brasil \ SP \ Paranapanema"/>
    <s v="Sul"/>
    <s v="CZ1"/>
    <n v="1"/>
    <s v="Implantação"/>
    <s v="104-Crescimento"/>
    <d v="2020-09-26T00:00:00"/>
    <n v="11.8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6"/>
    <s v="0551"/>
    <x v="307"/>
    <s v="016"/>
    <s v="Brasil \ SP \ Paranapanema"/>
    <s v="Sul"/>
    <s v="CZ1"/>
    <n v="1"/>
    <s v="Implantação"/>
    <s v="104-Crescimento"/>
    <d v="2020-09-21T00:00:00"/>
    <n v="14.23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8"/>
    <s v="0551"/>
    <x v="307"/>
    <s v="018"/>
    <s v="Brasil \ SP \ Paranapanema"/>
    <s v="Sul"/>
    <s v="CZ1"/>
    <n v="1"/>
    <s v="Implantação"/>
    <s v="104-Crescimento"/>
    <d v="2020-09-23T00:00:00"/>
    <n v="18.72"/>
    <s v="Parceria rural"/>
    <m/>
    <m/>
    <m/>
    <m/>
    <m/>
    <m/>
    <m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s v="JFI CAPÃO BONITO"/>
    <d v="2025-11-01T00:00:00"/>
    <x v="0"/>
    <m/>
    <x v="14"/>
    <m/>
    <m/>
  </r>
  <r>
    <s v="0551019"/>
    <s v="0551"/>
    <x v="307"/>
    <s v="019"/>
    <s v="Brasil \ SP \ Paranapanema"/>
    <s v="Sul"/>
    <s v="CZ1"/>
    <n v="1"/>
    <s v="Implantação"/>
    <s v="104-Crescimento"/>
    <d v="2020-09-16T00:00:00"/>
    <n v="5.15"/>
    <s v="Parceria rural"/>
    <s v="coppice"/>
    <m/>
    <m/>
    <m/>
    <m/>
    <m/>
    <m/>
    <m/>
    <m/>
    <d v="2025-11-01T00:00:00"/>
    <d v="2025-11-01T00:00:00"/>
    <d v="2025-08-01T00:00:00"/>
    <m/>
    <m/>
    <s v="Sul"/>
    <s v="coppice"/>
    <s v="JFI ITATINGA"/>
    <s v="NILZA"/>
    <s v="SOLLUM"/>
    <s v="RA"/>
    <n v="76.391163000000006"/>
    <n v="115.642095"/>
    <n v="123.95709600000001"/>
    <n v="128.84783999999999"/>
    <s v="pac"/>
    <x v="3"/>
    <m/>
    <m/>
    <x v="4"/>
    <m/>
    <x v="1"/>
    <m/>
    <m/>
  </r>
  <r>
    <s v="0552001"/>
    <s v="0552"/>
    <x v="308"/>
    <s v="001"/>
    <s v="Brasil \ SP \ Ribeirão Bonito"/>
    <s v="Sul"/>
    <s v="CZ3"/>
    <n v="1"/>
    <s v="Implantação"/>
    <s v="104-Crescimento"/>
    <d v="2020-08-13T00:00:00"/>
    <n v="20.64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2002"/>
    <s v="0552"/>
    <x v="308"/>
    <s v="002"/>
    <s v="Brasil \ SP \ Ribeirão Bonito"/>
    <s v="Sul"/>
    <s v="CZ3"/>
    <n v="1"/>
    <s v="Implantação"/>
    <s v="104-Crescimento"/>
    <d v="2020-08-13T00:00:00"/>
    <n v="25.98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2003"/>
    <s v="0552"/>
    <x v="308"/>
    <s v="003"/>
    <s v="Brasil \ SP \ Ribeirão Bonito"/>
    <s v="Sul"/>
    <s v="CZ3"/>
    <n v="1"/>
    <s v="Implantação"/>
    <s v="104-Crescimento"/>
    <d v="2020-08-13T00:00:00"/>
    <n v="34.950000000000003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2004"/>
    <s v="0552"/>
    <x v="308"/>
    <s v="004"/>
    <s v="Brasil \ SP \ Ribeirão Bonito"/>
    <s v="Sul"/>
    <s v="CZ3"/>
    <n v="1"/>
    <s v="Implantação"/>
    <s v="104-Crescimento"/>
    <d v="2020-08-13T00:00:00"/>
    <n v="10.27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2005"/>
    <s v="0552"/>
    <x v="308"/>
    <s v="005"/>
    <s v="Brasil \ SP \ Ribeirão Bonito"/>
    <s v="Sul"/>
    <s v="CZ3"/>
    <n v="1"/>
    <s v="Implantação"/>
    <s v="104-Crescimento"/>
    <d v="2020-08-13T00:00:00"/>
    <n v="2.75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2006"/>
    <s v="0552"/>
    <x v="308"/>
    <s v="006"/>
    <s v="Brasil \ SP \ Ribeirão Bonito"/>
    <s v="Sul"/>
    <s v="CZ3"/>
    <n v="1"/>
    <s v="Implantação"/>
    <s v="104-Crescimento"/>
    <d v="2020-08-13T00:00:00"/>
    <n v="2.2000000000000002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s v="JFI ITATINGA"/>
    <m/>
    <x v="0"/>
    <m/>
    <x v="5"/>
    <m/>
    <m/>
  </r>
  <r>
    <s v="0553001"/>
    <s v="0553"/>
    <x v="309"/>
    <s v="001"/>
    <s v="Brasil \ SP \ Vera Cruz"/>
    <s v="Noroeste"/>
    <s v="CZ2"/>
    <n v="1"/>
    <s v="Implantação"/>
    <s v="104-Crescimento"/>
    <d v="2020-10-21T00:00:00"/>
    <n v="6.92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03"/>
    <s v="0553"/>
    <x v="309"/>
    <s v="003"/>
    <s v="Brasil \ SP \ Vera Cruz"/>
    <s v="Noroeste"/>
    <s v="CZ2"/>
    <n v="1"/>
    <s v="Implantação"/>
    <s v="104-Crescimento"/>
    <d v="2020-10-23T00:00:00"/>
    <n v="8.2100000000000009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05"/>
    <s v="0553"/>
    <x v="309"/>
    <s v="005"/>
    <s v="Brasil \ SP \ Vera Cruz"/>
    <s v="Noroeste"/>
    <s v="CZ2"/>
    <n v="1"/>
    <s v="Implantação"/>
    <s v="104-Crescimento"/>
    <d v="2020-10-26T00:00:00"/>
    <n v="21.91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07"/>
    <s v="0553"/>
    <x v="309"/>
    <s v="007"/>
    <s v="Brasil \ SP \ Vera Cruz"/>
    <s v="Noroeste"/>
    <s v="CZ2"/>
    <n v="1"/>
    <s v="Implantação"/>
    <s v="104-Crescimento"/>
    <d v="2020-11-01T00:00:00"/>
    <n v="21.22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08"/>
    <s v="0553"/>
    <x v="309"/>
    <s v="008"/>
    <s v="Brasil \ SP \ Vera Cruz"/>
    <s v="Noroeste"/>
    <s v="CZ2"/>
    <n v="1"/>
    <s v="Implantação"/>
    <s v="104-Crescimento"/>
    <d v="2020-10-29T00:00:00"/>
    <n v="25.62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10"/>
    <s v="0553"/>
    <x v="309"/>
    <s v="010"/>
    <s v="Brasil \ SP \ Vera Cruz"/>
    <s v="Noroeste"/>
    <s v="CZ2"/>
    <n v="1"/>
    <s v="Implantação"/>
    <s v="104-Crescimento"/>
    <d v="2020-11-03T00:00:00"/>
    <n v="19.350000000000001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15"/>
    <s v="0553"/>
    <x v="309"/>
    <s v="015"/>
    <s v="Brasil \ SP \ Vera Cruz"/>
    <s v="Noroeste"/>
    <s v="CZ2"/>
    <n v="1"/>
    <s v="Implantação"/>
    <s v="104-Crescimento"/>
    <d v="2020-11-05T00:00:00"/>
    <n v="24.92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28"/>
    <s v="0553"/>
    <x v="309"/>
    <s v="028"/>
    <s v="Brasil \ SP \ Vera Cruz"/>
    <s v="Noroeste"/>
    <s v="CZ2"/>
    <n v="1"/>
    <s v="Implantação"/>
    <s v="104-Crescimento"/>
    <d v="2020-10-31T00:00:00"/>
    <n v="9.84"/>
    <s v="Parceria rural (Turvinho)"/>
    <m/>
    <m/>
    <m/>
    <m/>
    <m/>
    <m/>
    <m/>
    <m/>
    <m/>
    <d v="2026-01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34"/>
    <s v="0553"/>
    <x v="309"/>
    <s v="034"/>
    <s v="Brasil \ SP \ Vera Cruz"/>
    <s v="Noroeste"/>
    <s v="CZ2"/>
    <n v="1"/>
    <s v="Implantação"/>
    <s v="104-Crescimento"/>
    <d v="2020-10-29T00:00:00"/>
    <n v="30.79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38"/>
    <s v="0553"/>
    <x v="309"/>
    <s v="038"/>
    <s v="Brasil \ SP \ Vera Cruz"/>
    <s v="Noroeste"/>
    <s v="CZ2"/>
    <n v="1"/>
    <s v="Implantação"/>
    <s v="104-Crescimento"/>
    <d v="2020-11-03T00:00:00"/>
    <n v="26.24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39"/>
    <s v="0553"/>
    <x v="309"/>
    <s v="039"/>
    <s v="Brasil \ SP \ Vera Cruz"/>
    <s v="Noroeste"/>
    <s v="CZ2"/>
    <n v="1"/>
    <s v="Implantação"/>
    <s v="104-Crescimento"/>
    <d v="2020-11-03T00:00:00"/>
    <n v="16.37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40"/>
    <s v="0553"/>
    <x v="309"/>
    <s v="040"/>
    <s v="Brasil \ SP \ Vera Cruz"/>
    <s v="Noroeste"/>
    <s v="CZ2"/>
    <n v="1"/>
    <s v="Implantação"/>
    <s v="104-Crescimento"/>
    <d v="2020-11-02T00:00:00"/>
    <n v="48.94"/>
    <s v="Parceria rural (Turvinho)"/>
    <m/>
    <m/>
    <m/>
    <m/>
    <m/>
    <m/>
    <m/>
    <m/>
    <m/>
    <d v="2026-02-01T00:00:00"/>
    <d v="2026-02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41"/>
    <s v="0553"/>
    <x v="309"/>
    <s v="041"/>
    <s v="Brasil \ SP \ Vera Cruz"/>
    <s v="Noroeste"/>
    <s v="CZ2"/>
    <n v="1"/>
    <s v="Implantação"/>
    <s v="104-Crescimento"/>
    <d v="2020-11-02T00:00:00"/>
    <n v="17.03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042"/>
    <s v="0553"/>
    <x v="309"/>
    <s v="042"/>
    <s v="Brasil \ SP \ Vera Cruz"/>
    <s v="Noroeste"/>
    <s v="CZ2"/>
    <n v="1"/>
    <s v="Implantação"/>
    <s v="104-Crescimento"/>
    <d v="2020-11-02T00:00:00"/>
    <n v="18.05"/>
    <s v="Parceria rural (Turvinho)"/>
    <m/>
    <m/>
    <m/>
    <m/>
    <m/>
    <m/>
    <m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s v="BRACELL 02"/>
    <d v="2025-12-01T00:00:00"/>
    <x v="11"/>
    <m/>
    <x v="12"/>
    <m/>
    <m/>
  </r>
  <r>
    <s v="0553310"/>
    <s v="0553"/>
    <x v="309"/>
    <s v="310"/>
    <s v="Brasil \ SP \ Vera Cruz"/>
    <s v="Noroeste"/>
    <s v="CZ2"/>
    <n v="1"/>
    <s v="Implantação"/>
    <s v="116-Aguardando Plantio - Manual"/>
    <m/>
    <n v="2.83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11"/>
    <s v="0553"/>
    <x v="309"/>
    <s v="311"/>
    <s v="Brasil \ SP \ Vera Cruz"/>
    <s v="Noroeste"/>
    <s v="CZ2"/>
    <n v="1"/>
    <s v="Implantação"/>
    <s v="116-Aguardando Plantio - Manual"/>
    <m/>
    <n v="0.43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13"/>
    <s v="0553"/>
    <x v="309"/>
    <s v="313"/>
    <s v="Brasil \ SP \ Vera Cruz"/>
    <s v="Noroeste"/>
    <s v="CZ2"/>
    <n v="1"/>
    <s v="Implantação"/>
    <s v="116-Aguardando Plantio - Manual"/>
    <m/>
    <n v="7.0000000000000007E-2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27"/>
    <s v="0553"/>
    <x v="309"/>
    <s v="327"/>
    <s v="Brasil \ SP \ Vera Cruz"/>
    <s v="Noroeste"/>
    <s v="CZ2"/>
    <n v="1"/>
    <s v="Implantação"/>
    <s v="116-Aguardando Plantio - Manual"/>
    <m/>
    <n v="3.64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43"/>
    <s v="0553"/>
    <x v="309"/>
    <s v="343"/>
    <s v="Brasil \ SP \ Marília"/>
    <s v="Noroeste"/>
    <s v="CZ2"/>
    <n v="1"/>
    <s v="Implantação"/>
    <s v="116-Aguardando Plantio - Manual"/>
    <m/>
    <n v="3.47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44"/>
    <s v="0553"/>
    <x v="309"/>
    <s v="344"/>
    <s v="Brasil \ SP \ Marília"/>
    <s v="Noroeste"/>
    <s v="CZ2"/>
    <n v="1"/>
    <s v="Implantação"/>
    <s v="116-Aguardando Plantio - Manual"/>
    <m/>
    <n v="6.58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3355"/>
    <s v="0553"/>
    <x v="309"/>
    <s v="355"/>
    <s v="Brasil \ SP \ Vera Cruz"/>
    <s v="Noroeste"/>
    <s v="CZ2"/>
    <n v="1"/>
    <s v="Implantação"/>
    <s v="116-Aguardando Plantio - Manual"/>
    <m/>
    <n v="0.73"/>
    <s v="Parceria rural (Turvinho)"/>
    <m/>
    <m/>
    <m/>
    <m/>
    <m/>
    <m/>
    <m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s v="BRACELL 02"/>
    <d v="2025-12-01T00:00:00"/>
    <x v="11"/>
    <m/>
    <x v="12"/>
    <m/>
    <m/>
  </r>
  <r>
    <s v="0554003"/>
    <s v="0554"/>
    <x v="310"/>
    <s v="003"/>
    <s v="Brasil \ SP \ Ocauçu"/>
    <s v="Noroeste"/>
    <s v="CZ2"/>
    <n v="1"/>
    <s v="Implantação"/>
    <s v="104-Crescimento"/>
    <d v="2021-02-15T00:00:00"/>
    <n v="27.02"/>
    <s v="Parceria rural (Turvinho)"/>
    <m/>
    <m/>
    <m/>
    <m/>
    <m/>
    <m/>
    <m/>
    <m/>
    <m/>
    <d v="2021-02-15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s v="BRACELL 02"/>
    <d v="2025-12-01T00:00:00"/>
    <x v="11"/>
    <m/>
    <x v="12"/>
    <m/>
    <m/>
  </r>
  <r>
    <s v="0554007"/>
    <s v="0554"/>
    <x v="310"/>
    <s v="007"/>
    <s v="Brasil \ SP \ Ocauçu"/>
    <s v="Noroeste"/>
    <s v="CZ2"/>
    <n v="1"/>
    <s v="Implantação"/>
    <s v="104-Crescimento"/>
    <d v="2021-03-02T00:00:00"/>
    <n v="33.79"/>
    <s v="Parceria rural (Turvinho)"/>
    <m/>
    <m/>
    <m/>
    <m/>
    <m/>
    <m/>
    <m/>
    <m/>
    <m/>
    <d v="2026-04-01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s v="BRACELL 02"/>
    <d v="2025-12-01T00:00:00"/>
    <x v="11"/>
    <m/>
    <x v="12"/>
    <m/>
    <m/>
  </r>
  <r>
    <s v="0554031"/>
    <s v="0554"/>
    <x v="310"/>
    <s v="031"/>
    <s v="Brasil \ SP \ Ocauçu"/>
    <s v="Noroeste"/>
    <s v="CZ2"/>
    <n v="1"/>
    <s v="Implantação"/>
    <s v="104-Crescimento"/>
    <d v="2021-02-08T00:00:00"/>
    <n v="37.5"/>
    <s v="Parceria rural (Turvinho)"/>
    <m/>
    <m/>
    <m/>
    <m/>
    <m/>
    <m/>
    <m/>
    <m/>
    <m/>
    <d v="2021-02-08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s v="BRACELL 02"/>
    <d v="2025-12-01T00:00:00"/>
    <x v="11"/>
    <m/>
    <x v="12"/>
    <m/>
    <m/>
  </r>
  <r>
    <s v="0554037"/>
    <s v="0554"/>
    <x v="310"/>
    <s v="037"/>
    <s v="Brasil \ SP \ Ocauçu"/>
    <s v="Noroeste"/>
    <s v="CZ1"/>
    <n v="1"/>
    <s v="Implantação"/>
    <s v="102-Aguardando Plantio"/>
    <m/>
    <n v="2.34"/>
    <s v="Parceria rural (Turvinho)"/>
    <m/>
    <m/>
    <m/>
    <m/>
    <m/>
    <m/>
    <m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038"/>
    <s v="0554"/>
    <x v="310"/>
    <s v="038"/>
    <s v="Brasil \ SP \ Ocauçu"/>
    <s v="Noroeste"/>
    <s v="CZ1"/>
    <n v="1"/>
    <s v="Implantação"/>
    <s v="102-Aguardando Plantio"/>
    <m/>
    <n v="0.43"/>
    <s v="Parceria rural (Turvinho)"/>
    <m/>
    <m/>
    <m/>
    <m/>
    <m/>
    <m/>
    <m/>
    <m/>
    <m/>
    <d v="2021-03-0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313"/>
    <s v="0554"/>
    <x v="310"/>
    <s v="313"/>
    <s v="Brasil \ SP \ Ocauçu"/>
    <s v="Noroeste"/>
    <s v="CZ1"/>
    <n v="1"/>
    <s v="Implantação"/>
    <s v="116-Aguardando Plantio - Manual"/>
    <m/>
    <n v="0.52"/>
    <s v="Parceria rural (Turvinho)"/>
    <m/>
    <m/>
    <m/>
    <m/>
    <m/>
    <m/>
    <m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330"/>
    <s v="0554"/>
    <x v="310"/>
    <s v="330"/>
    <s v="Brasil \ SP \ Ocauçu"/>
    <s v="Noroeste"/>
    <s v="CZ2"/>
    <n v="1"/>
    <s v="Implantação"/>
    <s v="116-Aguardando Plantio - Manual"/>
    <m/>
    <n v="0.15"/>
    <s v="Parceria rural (Turvinho)"/>
    <m/>
    <m/>
    <m/>
    <m/>
    <m/>
    <m/>
    <m/>
    <m/>
    <m/>
    <d v="2021-03-0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332"/>
    <s v="0554"/>
    <x v="310"/>
    <s v="332"/>
    <s v="Brasil \ SP \ Ocauçu"/>
    <s v="Noroeste"/>
    <s v="CZ2"/>
    <n v="1"/>
    <s v="Implantação"/>
    <s v="116-Aguardando Plantio - Manual"/>
    <m/>
    <n v="0.42"/>
    <s v="Parceria rural (Turvinho)"/>
    <m/>
    <m/>
    <m/>
    <m/>
    <m/>
    <m/>
    <m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337"/>
    <s v="0554"/>
    <x v="310"/>
    <s v="337"/>
    <s v="Brasil \ SP \ Ocauçu"/>
    <s v="Noroeste"/>
    <s v="CZ1"/>
    <n v="1"/>
    <s v="Implantação"/>
    <s v="116-Aguardando Plantio - Manual"/>
    <m/>
    <n v="0.49"/>
    <s v="Parceria rural (Turvinho)"/>
    <m/>
    <m/>
    <m/>
    <m/>
    <m/>
    <m/>
    <m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4351"/>
    <s v="0554"/>
    <x v="310"/>
    <s v="351"/>
    <s v="Brasil \ SP \ Ocauçu"/>
    <s v="Noroeste"/>
    <s v="CZ2"/>
    <n v="1"/>
    <s v="Implantação"/>
    <s v="116-Aguardando Plantio - Manual"/>
    <m/>
    <n v="1.36"/>
    <s v="Parceria rural (Turvinho)"/>
    <m/>
    <m/>
    <m/>
    <m/>
    <m/>
    <m/>
    <m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s v="BRACELL 02"/>
    <d v="2025-12-01T00:00:00"/>
    <x v="11"/>
    <m/>
    <x v="12"/>
    <m/>
    <m/>
  </r>
  <r>
    <s v="0555002"/>
    <s v="0555"/>
    <x v="311"/>
    <s v="002"/>
    <s v="Brasil \ SP \ Marília"/>
    <s v="Noroeste"/>
    <s v="CZ1"/>
    <n v="1"/>
    <s v="Implantação"/>
    <s v="104-Crescimento"/>
    <d v="2021-02-09T00:00:00"/>
    <n v="38.42"/>
    <s v="Parceria rural (Turvinho)"/>
    <m/>
    <m/>
    <m/>
    <m/>
    <m/>
    <m/>
    <m/>
    <m/>
    <m/>
    <d v="2026-04-01T00:00:00"/>
    <m/>
    <d v="2025-09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s v="BRACELL 02"/>
    <d v="2025-11-01T00:00:00"/>
    <x v="12"/>
    <m/>
    <x v="12"/>
    <m/>
    <m/>
  </r>
  <r>
    <s v="0555003"/>
    <s v="0555"/>
    <x v="311"/>
    <s v="003"/>
    <s v="Brasil \ SP \ Marília"/>
    <s v="Noroeste"/>
    <s v="CZ2"/>
    <n v="1"/>
    <s v="Implantação"/>
    <s v="104-Crescimento"/>
    <d v="2021-02-12T00:00:00"/>
    <n v="40.369999999999997"/>
    <s v="Parceria rural (Turvinho)"/>
    <m/>
    <m/>
    <m/>
    <m/>
    <m/>
    <m/>
    <m/>
    <m/>
    <m/>
    <d v="2026-04-01T00:00:00"/>
    <m/>
    <d v="2025-08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s v="BRACELL 02"/>
    <d v="2025-11-01T00:00:00"/>
    <x v="12"/>
    <m/>
    <x v="12"/>
    <m/>
    <m/>
  </r>
  <r>
    <s v="0555027"/>
    <s v="0555"/>
    <x v="311"/>
    <s v="027"/>
    <s v="Brasil \ SP \ Marília"/>
    <s v="Noroeste"/>
    <s v="CZ2"/>
    <n v="1"/>
    <s v="Rebrota"/>
    <s v="104-Crescimento"/>
    <d v="2015-10-15T00:00:00"/>
    <n v="13.89"/>
    <s v="Parceria rural (Turvinho)"/>
    <m/>
    <m/>
    <m/>
    <m/>
    <m/>
    <m/>
    <m/>
    <m/>
    <m/>
    <d v="2021-02-05T00:00:00"/>
    <m/>
    <d v="2025-08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s v="BRACELL 02"/>
    <d v="2025-11-01T00:00:00"/>
    <x v="12"/>
    <m/>
    <x v="12"/>
    <m/>
    <m/>
  </r>
  <r>
    <s v="0556028"/>
    <s v="0556"/>
    <x v="312"/>
    <s v="028"/>
    <s v="Brasil \ SP \ Marília"/>
    <s v="Noroeste"/>
    <s v="CZ2"/>
    <n v="1"/>
    <s v="Implantação"/>
    <s v="102-Aguardando Plantio"/>
    <m/>
    <n v="1.02"/>
    <s v="Parceria rural (Turvinho)"/>
    <m/>
    <m/>
    <m/>
    <m/>
    <m/>
    <m/>
    <m/>
    <m/>
    <m/>
    <d v="2021-03-30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s v="CARPELO"/>
    <d v="2025-07-01T00:00:00"/>
    <x v="6"/>
    <m/>
    <x v="10"/>
    <m/>
    <m/>
  </r>
  <r>
    <s v="0556030"/>
    <s v="0556"/>
    <x v="312"/>
    <s v="030"/>
    <s v="Brasil \ SP \ Marília"/>
    <s v="Noroeste"/>
    <s v="CZ2"/>
    <n v="1"/>
    <s v="Implantação"/>
    <s v="102-Aguardando Plantio"/>
    <m/>
    <n v="1.24"/>
    <s v="Parceria rural (Turvinho)"/>
    <m/>
    <m/>
    <m/>
    <m/>
    <m/>
    <m/>
    <m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s v="CARPELO"/>
    <d v="2025-07-01T00:00:00"/>
    <x v="6"/>
    <m/>
    <x v="10"/>
    <m/>
    <m/>
  </r>
  <r>
    <s v="0556310"/>
    <s v="0556"/>
    <x v="312"/>
    <s v="310"/>
    <s v="Brasil \ SP \ Marília"/>
    <s v="Noroeste"/>
    <s v="CZ2"/>
    <n v="1"/>
    <s v="Implantação"/>
    <s v="116-Aguardando Plantio - Manual"/>
    <m/>
    <n v="0.27"/>
    <s v="Parceria rural (Turvinho)"/>
    <m/>
    <m/>
    <m/>
    <m/>
    <m/>
    <m/>
    <m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s v="CARPELO"/>
    <d v="2025-07-01T00:00:00"/>
    <x v="6"/>
    <m/>
    <x v="10"/>
    <m/>
    <m/>
  </r>
  <r>
    <s v="0556327"/>
    <s v="0556"/>
    <x v="312"/>
    <s v="327"/>
    <s v="Brasil \ SP \ Marília"/>
    <s v="Noroeste"/>
    <s v="CZ2"/>
    <n v="1"/>
    <s v="Implantação"/>
    <s v="116-Aguardando Plantio - Manual"/>
    <m/>
    <n v="2.56"/>
    <s v="Parceria rural (Turvinho)"/>
    <m/>
    <m/>
    <m/>
    <m/>
    <m/>
    <m/>
    <m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s v="CARPELO"/>
    <d v="2025-07-01T00:00:00"/>
    <x v="6"/>
    <m/>
    <x v="10"/>
    <m/>
    <m/>
  </r>
  <r>
    <s v="0556328"/>
    <s v="0556"/>
    <x v="312"/>
    <s v="328"/>
    <s v="Brasil \ SP \ Marília"/>
    <s v="Noroeste"/>
    <s v="CZ2"/>
    <n v="1"/>
    <s v="Implantação"/>
    <s v="116-Aguardando Plantio - Manual"/>
    <m/>
    <n v="0.01"/>
    <s v="Parceria rural (Turvinho)"/>
    <m/>
    <m/>
    <m/>
    <m/>
    <m/>
    <m/>
    <m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s v="CARPELO"/>
    <d v="2025-07-01T00:00:00"/>
    <x v="6"/>
    <m/>
    <x v="10"/>
    <m/>
    <m/>
  </r>
  <r>
    <s v="0557001"/>
    <s v="0557"/>
    <x v="313"/>
    <s v="001"/>
    <s v="Brasil \ SP \ Anhembi"/>
    <s v="Sul"/>
    <s v="CZ2"/>
    <n v="1"/>
    <s v="Implantação"/>
    <s v="104-Crescimento"/>
    <d v="2020-07-01T00:00:00"/>
    <n v="12.89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2"/>
    <s v="0557"/>
    <x v="313"/>
    <s v="002"/>
    <s v="Brasil \ SP \ Anhembi"/>
    <s v="Sul"/>
    <s v="CZ2"/>
    <n v="1"/>
    <s v="Implantação"/>
    <s v="104-Crescimento"/>
    <d v="2020-07-02T00:00:00"/>
    <n v="9.0399999999999991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4"/>
    <s v="0557"/>
    <x v="313"/>
    <s v="004"/>
    <s v="Brasil \ SP \ Anhembi"/>
    <s v="Sul"/>
    <s v="CZ2"/>
    <n v="1"/>
    <s v="Implantação"/>
    <s v="104-Crescimento"/>
    <d v="2020-06-26T00:00:00"/>
    <n v="3.11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6"/>
    <s v="0557"/>
    <x v="313"/>
    <s v="006"/>
    <s v="Brasil \ SP \ Anhembi"/>
    <s v="Sul"/>
    <s v="CZ2"/>
    <n v="1"/>
    <s v="Implantação"/>
    <s v="104-Crescimento"/>
    <d v="2020-06-26T00:00:00"/>
    <n v="22.65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7"/>
    <s v="0557"/>
    <x v="313"/>
    <s v="007"/>
    <s v="Brasil \ SP \ Anhembi"/>
    <s v="Sul"/>
    <s v="CZ2"/>
    <n v="1"/>
    <s v="Implantação"/>
    <s v="104-Crescimento"/>
    <d v="2020-07-01T00:00:00"/>
    <n v="22.98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8"/>
    <s v="0557"/>
    <x v="313"/>
    <s v="008"/>
    <s v="Brasil \ SP \ Anhembi"/>
    <s v="Sul"/>
    <s v="CZ2"/>
    <n v="1"/>
    <s v="Implantação"/>
    <s v="104-Crescimento"/>
    <d v="2020-06-24T00:00:00"/>
    <n v="21.49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09"/>
    <s v="0557"/>
    <x v="313"/>
    <s v="009"/>
    <s v="Brasil \ SP \ Anhembi"/>
    <s v="Sul"/>
    <s v="CZ2"/>
    <n v="1"/>
    <s v="Implantação"/>
    <s v="104-Crescimento"/>
    <d v="2020-07-02T00:00:00"/>
    <n v="31.29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11"/>
    <s v="0557"/>
    <x v="313"/>
    <s v="011"/>
    <s v="Brasil \ SP \ Anhembi"/>
    <s v="Sul"/>
    <s v="CZ2"/>
    <n v="1"/>
    <s v="Implantação"/>
    <s v="104-Crescimento"/>
    <d v="2020-06-24T00:00:00"/>
    <n v="13.91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12"/>
    <s v="0557"/>
    <x v="313"/>
    <s v="012"/>
    <s v="Brasil \ SP \ Anhembi"/>
    <s v="Sul"/>
    <s v="CZ2"/>
    <n v="1"/>
    <s v="Implantação"/>
    <s v="104-Crescimento"/>
    <d v="2020-07-01T00:00:00"/>
    <n v="11.84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013"/>
    <s v="0557"/>
    <x v="313"/>
    <s v="013"/>
    <s v="Brasil \ SP \ Anhembi"/>
    <s v="Sul"/>
    <s v="CZ2"/>
    <n v="1"/>
    <s v="Implantação"/>
    <s v="104-Crescimento"/>
    <d v="2020-07-01T00:00:00"/>
    <n v="5.8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7313"/>
    <s v="0557"/>
    <x v="313"/>
    <s v="313"/>
    <s v="Brasil \ SP \ Anhembi"/>
    <s v="Sul"/>
    <s v="CZ2"/>
    <n v="1"/>
    <s v="Implantação"/>
    <s v="104-Crescimento"/>
    <d v="2021-10-23T00:00:00"/>
    <n v="0.36"/>
    <s v="Parceria rural"/>
    <m/>
    <m/>
    <m/>
    <m/>
    <m/>
    <m/>
    <m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s v="NILZA"/>
    <m/>
    <x v="0"/>
    <m/>
    <x v="3"/>
    <m/>
    <m/>
  </r>
  <r>
    <s v="0558001"/>
    <s v="0558"/>
    <x v="314"/>
    <s v="001"/>
    <s v="Brasil \ SP \ Getulina"/>
    <s v="Noroeste"/>
    <s v="CZ3"/>
    <n v="1"/>
    <s v="Implantação"/>
    <s v="104-Crescimento"/>
    <d v="2020-02-26T00:00:00"/>
    <n v="17.100000000000001"/>
    <s v="Parceria rural"/>
    <m/>
    <m/>
    <m/>
    <m/>
    <m/>
    <m/>
    <m/>
    <m/>
    <m/>
    <d v="2025-06-01T00:00:00"/>
    <d v="2025-06-01T00:00:00"/>
    <d v="2025-01-01T00:00:00"/>
    <m/>
    <d v="2025-01-10T00:00:00"/>
    <s v="Noroeste"/>
    <s v="Noroeste"/>
    <s v="GN"/>
    <s v="INOVESA"/>
    <s v="GERS"/>
    <s v="EMFLORA"/>
    <n v="8.1108569999999993"/>
    <n v="23.572248999999999"/>
    <n v="52.624262000000002"/>
    <n v="66.494440999999995"/>
    <s v="cto colheita"/>
    <x v="2"/>
    <s v="INOVESA"/>
    <d v="2025-06-01T00:00:00"/>
    <x v="7"/>
    <m/>
    <x v="11"/>
    <m/>
    <m/>
  </r>
  <r>
    <s v="0558002"/>
    <s v="0558"/>
    <x v="314"/>
    <s v="002"/>
    <s v="Brasil \ SP \ Getulina"/>
    <s v="Noroeste"/>
    <s v="CZ3"/>
    <n v="1"/>
    <s v="Implantação"/>
    <s v="104-Crescimento"/>
    <d v="2020-02-27T00:00:00"/>
    <n v="22.46"/>
    <s v="Parceria rural"/>
    <m/>
    <m/>
    <m/>
    <m/>
    <m/>
    <m/>
    <m/>
    <m/>
    <m/>
    <d v="2025-06-01T00:00:00"/>
    <d v="2025-06-01T00:00:00"/>
    <d v="2025-01-01T00:00:00"/>
    <m/>
    <d v="2025-01-08T00:00:00"/>
    <s v="Noroeste"/>
    <s v="Noroeste"/>
    <s v="GN"/>
    <s v="INOVESA"/>
    <s v="GERS"/>
    <s v="EMFLORA"/>
    <n v="8.1108569999999993"/>
    <n v="23.572248999999999"/>
    <n v="52.624262000000002"/>
    <n v="66.494440999999995"/>
    <s v="cto colheita"/>
    <x v="2"/>
    <s v="INOVESA"/>
    <d v="2025-06-01T00:00:00"/>
    <x v="7"/>
    <m/>
    <x v="11"/>
    <m/>
    <m/>
  </r>
  <r>
    <s v="0558003"/>
    <s v="0558"/>
    <x v="314"/>
    <s v="003"/>
    <s v="Brasil \ SP \ Getulina"/>
    <s v="Noroeste"/>
    <s v="CZ3"/>
    <n v="1"/>
    <s v="Implantação"/>
    <s v="104-Crescimento"/>
    <d v="2020-02-28T00:00:00"/>
    <n v="22.09"/>
    <s v="Parceria rural"/>
    <s v="coppice"/>
    <m/>
    <m/>
    <m/>
    <m/>
    <m/>
    <m/>
    <m/>
    <m/>
    <d v="2025-06-01T00:00:00"/>
    <d v="2025-06-01T00:00:00"/>
    <d v="2025-01-01T00:00:00"/>
    <m/>
    <d v="2025-01-06T00:00:00"/>
    <s v="Noroeste"/>
    <s v="coppice"/>
    <s v="GN"/>
    <s v="INOVESA"/>
    <s v="GERS"/>
    <s v="EMFLORA"/>
    <n v="8.1108569999999993"/>
    <n v="23.572248999999999"/>
    <n v="52.624262000000002"/>
    <n v="66.494440999999995"/>
    <s v="cto colheita"/>
    <x v="2"/>
    <m/>
    <m/>
    <x v="4"/>
    <m/>
    <x v="1"/>
    <m/>
    <m/>
  </r>
  <r>
    <s v="0561001"/>
    <s v="0561"/>
    <x v="315"/>
    <s v="001"/>
    <s v="Brasil \ SP \ Piraju"/>
    <s v="Centro"/>
    <s v="CZ1"/>
    <n v="3"/>
    <s v="Reforma"/>
    <s v="104-Crescimento"/>
    <d v="2022-09-20T00:00:00"/>
    <n v="23.895373202999998"/>
    <s v="Parceria rural"/>
    <m/>
    <s v="Rehab DO"/>
    <s v="Rehab"/>
    <m/>
    <m/>
    <m/>
    <m/>
    <m/>
    <m/>
    <d v="2022-03-03T00:00:00"/>
    <m/>
    <m/>
    <d v="2022-03-03T00:00:00"/>
    <d v="2022-02-24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s v="JFI ITATINGA"/>
    <d v="2025-07-01T00:00:00"/>
    <x v="6"/>
    <m/>
    <x v="5"/>
    <m/>
    <m/>
  </r>
  <r>
    <s v="0561002"/>
    <s v="0561"/>
    <x v="315"/>
    <s v="002"/>
    <s v="Brasil \ SP \ Piraju"/>
    <s v="Centro"/>
    <s v="CZ1"/>
    <n v="3"/>
    <s v="Reforma"/>
    <s v="104-Crescimento"/>
    <d v="2022-09-21T00:00:00"/>
    <n v="3.4957905942580001"/>
    <s v="Parceria rural"/>
    <m/>
    <s v="Rehab DO"/>
    <s v="Rehab"/>
    <m/>
    <m/>
    <m/>
    <m/>
    <m/>
    <m/>
    <d v="2022-02-24T00:00:00"/>
    <m/>
    <m/>
    <d v="2022-02-24T00:00:00"/>
    <d v="2022-02-18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s v="JFI ITATINGA"/>
    <d v="2025-07-01T00:00:00"/>
    <x v="6"/>
    <m/>
    <x v="5"/>
    <m/>
    <m/>
  </r>
  <r>
    <s v="0561003"/>
    <s v="0561"/>
    <x v="315"/>
    <s v="003"/>
    <s v="Brasil \ SP \ Piraju"/>
    <s v="Centro"/>
    <s v="CZ1"/>
    <n v="3"/>
    <s v="Reforma"/>
    <s v="104-Crescimento"/>
    <d v="2022-09-22T00:00:00"/>
    <n v="1.8201651456100001"/>
    <s v="Parceria rural"/>
    <m/>
    <s v="Rehab DO"/>
    <s v="Rehab"/>
    <m/>
    <m/>
    <m/>
    <m/>
    <m/>
    <m/>
    <d v="2022-02-18T00:00:00"/>
    <m/>
    <m/>
    <d v="2022-02-18T00:00:00"/>
    <d v="2022-02-15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s v="JFI ITATINGA"/>
    <d v="2025-07-01T00:00:00"/>
    <x v="6"/>
    <m/>
    <x v="5"/>
    <m/>
    <m/>
  </r>
  <r>
    <s v="0561004"/>
    <s v="0561"/>
    <x v="315"/>
    <s v="004"/>
    <s v="Brasil \ SP \ Piraju"/>
    <s v="Centro"/>
    <s v="CZ1"/>
    <n v="3"/>
    <s v="Reforma"/>
    <s v="104-Crescimento"/>
    <d v="2022-09-22T00:00:00"/>
    <n v="1.0290768647999999"/>
    <s v="Parceria rural"/>
    <m/>
    <s v="Rehab DO"/>
    <s v="Rehab"/>
    <m/>
    <m/>
    <m/>
    <m/>
    <m/>
    <m/>
    <d v="2022-02-18T00:00:00"/>
    <m/>
    <m/>
    <d v="2022-02-18T00:00:00"/>
    <d v="2022-02-15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s v="JFI ITATINGA"/>
    <d v="2025-07-01T00:00:00"/>
    <x v="6"/>
    <m/>
    <x v="5"/>
    <m/>
    <m/>
  </r>
  <r>
    <s v="0562001"/>
    <s v="0562"/>
    <x v="316"/>
    <s v="001"/>
    <s v="Brasil \ SP \ Avaré"/>
    <s v="Sul"/>
    <s v="CZ1"/>
    <n v="1"/>
    <s v="Implantação"/>
    <s v="104-Crescimento"/>
    <d v="2021-03-02T00:00:00"/>
    <n v="15.15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CAPÃO BONITO"/>
    <m/>
    <x v="0"/>
    <m/>
    <x v="16"/>
    <m/>
    <m/>
  </r>
  <r>
    <s v="0562002"/>
    <s v="0562"/>
    <x v="316"/>
    <s v="002"/>
    <s v="Brasil \ SP \ Avaré"/>
    <s v="Sul"/>
    <s v="CZ1"/>
    <n v="1"/>
    <s v="Implantação"/>
    <s v="104-Crescimento"/>
    <d v="2021-03-03T00:00:00"/>
    <n v="12.59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CAPÃO BONITO"/>
    <m/>
    <x v="0"/>
    <m/>
    <x v="16"/>
    <m/>
    <m/>
  </r>
  <r>
    <s v="0562003"/>
    <s v="0562"/>
    <x v="316"/>
    <s v="003"/>
    <s v="Brasil \ SP \ Avaré"/>
    <s v="Sul"/>
    <s v="CZ1"/>
    <n v="1"/>
    <s v="Implantação"/>
    <s v="104-Crescimento"/>
    <d v="2021-03-04T00:00:00"/>
    <n v="23.64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CAPÃO BONITO"/>
    <m/>
    <x v="0"/>
    <m/>
    <x v="16"/>
    <m/>
    <m/>
  </r>
  <r>
    <s v="0562004"/>
    <s v="0562"/>
    <x v="316"/>
    <s v="004"/>
    <s v="Brasil \ SP \ Avaré"/>
    <s v="Sul"/>
    <s v="CZ1"/>
    <n v="1"/>
    <s v="Rebrota"/>
    <s v="104-Crescimento"/>
    <d v="2019-03-30T00:00:00"/>
    <n v="15.64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2005"/>
    <s v="0562"/>
    <x v="316"/>
    <s v="005"/>
    <s v="Brasil \ SP \ Avaré"/>
    <s v="Sul"/>
    <s v="CZ1"/>
    <n v="1"/>
    <s v="Rebrota"/>
    <s v="104-Crescimento"/>
    <d v="2019-03-30T00:00:00"/>
    <n v="11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2006"/>
    <s v="0562"/>
    <x v="316"/>
    <s v="006"/>
    <s v="Brasil \ SP \ Avaré"/>
    <s v="Sul"/>
    <s v="CZ1"/>
    <n v="1"/>
    <s v="Rebrota"/>
    <s v="104-Crescimento"/>
    <d v="2019-03-30T00:00:00"/>
    <n v="4.9400000000000004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2007"/>
    <s v="0562"/>
    <x v="316"/>
    <s v="007"/>
    <s v="Brasil \ SP \ Avaré"/>
    <s v="Sul"/>
    <s v="CZ1"/>
    <n v="3"/>
    <s v="Reforma"/>
    <s v="104-Crescimento"/>
    <d v="2021-03-24T00:00:00"/>
    <n v="1.01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2301"/>
    <s v="0562"/>
    <x v="316"/>
    <s v="301"/>
    <s v="Brasil \ SP \ Avaré"/>
    <s v="Sul"/>
    <s v="CZ1"/>
    <n v="1"/>
    <s v="Implantação"/>
    <s v="104-Crescimento"/>
    <d v="2021-03-20T00:00:00"/>
    <n v="7.69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2303"/>
    <s v="0562"/>
    <x v="316"/>
    <s v="303"/>
    <s v="Brasil \ SP \ Avaré"/>
    <s v="Sul"/>
    <s v="CZ1"/>
    <n v="1"/>
    <s v="Implantação"/>
    <s v="104-Crescimento"/>
    <d v="2021-03-18T00:00:00"/>
    <n v="1.22"/>
    <s v="Parceria rural"/>
    <m/>
    <m/>
    <m/>
    <m/>
    <m/>
    <m/>
    <m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s v="JFI DOURADO"/>
    <m/>
    <x v="0"/>
    <m/>
    <x v="14"/>
    <m/>
    <m/>
  </r>
  <r>
    <s v="0563002"/>
    <s v="0563"/>
    <x v="317"/>
    <s v="002"/>
    <s v="Brasil \ SP \ Itatinga"/>
    <s v="Sul"/>
    <s v="CZ1"/>
    <n v="2"/>
    <s v="Reforma"/>
    <s v="102-Aguardando Plantio"/>
    <m/>
    <n v="4.0999999999999996"/>
    <s v="Parceria rural"/>
    <m/>
    <m/>
    <m/>
    <m/>
    <m/>
    <m/>
    <m/>
    <m/>
    <m/>
    <d v="2024-04-04T00:00:00"/>
    <m/>
    <m/>
    <m/>
    <m/>
    <s v="Sul"/>
    <s v="Sul"/>
    <s v="JFI ITATINGA"/>
    <s v="NILZA"/>
    <s v="SOLLUM"/>
    <s v="BRACELL"/>
    <n v="17.730584"/>
    <n v="82.847245000000001"/>
    <n v="91.162246999999994"/>
    <n v="139.35314700000001"/>
    <s v="Liberação de áreas"/>
    <x v="3"/>
    <s v="JFI ITATINGA"/>
    <d v="2025-07-01T00:00:00"/>
    <x v="6"/>
    <m/>
    <x v="5"/>
    <m/>
    <m/>
  </r>
  <r>
    <s v="0564001"/>
    <s v="0564"/>
    <x v="318"/>
    <s v="001"/>
    <s v="Brasil \ SP \ Bofete"/>
    <s v="Sul"/>
    <s v="CZ1"/>
    <n v="1"/>
    <s v="Implantação"/>
    <s v="104-Crescimento"/>
    <d v="2020-05-20T00:00:00"/>
    <n v="11.09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2"/>
    <s v="0564"/>
    <x v="318"/>
    <s v="002"/>
    <s v="Brasil \ SP \ Bofete"/>
    <s v="Sul"/>
    <s v="CZ1"/>
    <n v="1"/>
    <s v="Implantação"/>
    <s v="104-Crescimento"/>
    <d v="2020-05-20T00:00:00"/>
    <n v="8.51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3"/>
    <s v="0564"/>
    <x v="318"/>
    <s v="003"/>
    <s v="Brasil \ SP \ Bofete"/>
    <s v="Sul"/>
    <s v="CZ1"/>
    <n v="1"/>
    <s v="Implantação"/>
    <s v="104-Crescimento"/>
    <d v="2020-05-20T00:00:00"/>
    <n v="12.66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4"/>
    <s v="0564"/>
    <x v="318"/>
    <s v="004"/>
    <s v="Brasil \ SP \ Bofete"/>
    <s v="Sul"/>
    <s v="CZ1"/>
    <n v="1"/>
    <s v="Implantação"/>
    <s v="104-Crescimento"/>
    <d v="2020-05-22T00:00:00"/>
    <n v="16.88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5"/>
    <s v="0564"/>
    <x v="318"/>
    <s v="005"/>
    <s v="Brasil \ SP \ Bofete"/>
    <s v="Sul"/>
    <s v="CZ1"/>
    <n v="1"/>
    <s v="Implantação"/>
    <s v="104-Crescimento"/>
    <d v="2020-05-22T00:00:00"/>
    <n v="12.92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6"/>
    <s v="0564"/>
    <x v="318"/>
    <s v="006"/>
    <s v="Brasil \ SP \ Bofete"/>
    <s v="Sul"/>
    <s v="CZ1"/>
    <n v="1"/>
    <s v="Implantação"/>
    <s v="104-Crescimento"/>
    <d v="2020-05-22T00:00:00"/>
    <n v="11.01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07"/>
    <s v="0564"/>
    <x v="318"/>
    <s v="007"/>
    <s v="Brasil \ SP \ Bofete"/>
    <s v="Sul"/>
    <s v="CZ1"/>
    <n v="1"/>
    <s v="Implantação"/>
    <s v="104-Crescimento"/>
    <d v="2020-05-23T00:00:00"/>
    <n v="10.42"/>
    <s v="Parceria rural (arr. Turvinho)"/>
    <s v="coppice"/>
    <m/>
    <m/>
    <m/>
    <m/>
    <m/>
    <m/>
    <m/>
    <m/>
    <d v="2025-07-01T00:00:00"/>
    <d v="2025-07-01T00:00:00"/>
    <d v="2025-05-01T00:00:00"/>
    <m/>
    <m/>
    <s v="Sul"/>
    <s v="coppice"/>
    <s v="JFI ITATINGA"/>
    <s v="NILZA"/>
    <s v="SOLLUM"/>
    <s v="RA"/>
    <n v="43.241906"/>
    <n v="74.844837999999996"/>
    <n v="94.62979"/>
    <n v="129.233091"/>
    <s v="pac"/>
    <x v="3"/>
    <m/>
    <m/>
    <x v="4"/>
    <m/>
    <x v="1"/>
    <m/>
    <m/>
  </r>
  <r>
    <s v="0564009"/>
    <s v="0564"/>
    <x v="318"/>
    <s v="009"/>
    <s v="Brasil \ SP \ Bofete"/>
    <s v="Sul"/>
    <s v="CZ1"/>
    <n v="1"/>
    <s v="Implantação"/>
    <s v="104-Crescimento"/>
    <d v="2020-07-29T00:00:00"/>
    <n v="27.6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4010"/>
    <s v="0564"/>
    <x v="318"/>
    <s v="010"/>
    <s v="Brasil \ SP \ Bofete"/>
    <s v="Sul"/>
    <s v="CZ1"/>
    <n v="1"/>
    <s v="Implantação"/>
    <s v="104-Crescimento"/>
    <d v="2020-07-17T00:00:00"/>
    <n v="30.16"/>
    <s v="Parceria rural (arr. Turvinho)"/>
    <m/>
    <m/>
    <m/>
    <m/>
    <m/>
    <m/>
    <m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s v="JFI DOURADO"/>
    <m/>
    <x v="0"/>
    <m/>
    <x v="14"/>
    <m/>
    <m/>
  </r>
  <r>
    <s v="0565015"/>
    <s v="0565"/>
    <x v="319"/>
    <s v="015"/>
    <s v="Brasil \ SP \ Álvaro de Carvalho"/>
    <s v="Noroeste"/>
    <s v="CZ2"/>
    <n v="2"/>
    <s v="Reforma"/>
    <s v="102-Aguardando Plantio"/>
    <m/>
    <n v="5.97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5020"/>
    <s v="0565"/>
    <x v="319"/>
    <s v="020"/>
    <s v="Brasil \ SP \ Álvaro de Carvalho"/>
    <s v="Noroeste"/>
    <s v="CZ2"/>
    <n v="2"/>
    <s v="Reforma"/>
    <s v="102-Aguardando Plantio"/>
    <m/>
    <n v="2.5299999999999998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5021"/>
    <s v="0565"/>
    <x v="319"/>
    <s v="021"/>
    <s v="Brasil \ SP \ Álvaro de Carvalho"/>
    <s v="Noroeste"/>
    <s v="CZ2"/>
    <n v="2"/>
    <s v="Reforma"/>
    <s v="102-Aguardando Plantio"/>
    <m/>
    <n v="4.66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5022"/>
    <s v="0565"/>
    <x v="319"/>
    <s v="022"/>
    <s v="Brasil \ SP \ Álvaro de Carvalho"/>
    <s v="Noroeste"/>
    <s v="CZ2"/>
    <n v="2"/>
    <s v="Reforma"/>
    <s v="102-Aguardando Plantio"/>
    <m/>
    <n v="5.46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5025"/>
    <s v="0565"/>
    <x v="319"/>
    <s v="025"/>
    <s v="Brasil \ SP \ Álvaro de Carvalho"/>
    <s v="Noroeste"/>
    <s v="CZ2"/>
    <n v="1"/>
    <s v="Implantação"/>
    <s v="102-Aguardando Plantio"/>
    <m/>
    <n v="7.17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5322"/>
    <s v="0565"/>
    <x v="319"/>
    <s v="322"/>
    <s v="Brasil \ SP \ Álvaro de Carvalho"/>
    <s v="Noroeste"/>
    <s v="CZ2"/>
    <n v="1"/>
    <s v="Implantação"/>
    <s v="116-Aguardando Plantio - Manual"/>
    <m/>
    <n v="0.78"/>
    <s v="Parceria rural"/>
    <m/>
    <m/>
    <m/>
    <m/>
    <m/>
    <m/>
    <m/>
    <m/>
    <m/>
    <d v="2021-03-01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s v="CARPELO"/>
    <d v="2025-06-01T00:00:00"/>
    <x v="0"/>
    <m/>
    <x v="10"/>
    <m/>
    <m/>
  </r>
  <r>
    <s v="0566312"/>
    <s v="0566"/>
    <x v="320"/>
    <s v="312"/>
    <s v="Brasil \ SP \ Álvaro de Carvalho"/>
    <s v="Noroeste"/>
    <s v="CZ2"/>
    <n v="1"/>
    <s v="Implantação"/>
    <s v="116-Aguardando Plantio - Manual"/>
    <m/>
    <n v="0.3"/>
    <s v="Parceria rural"/>
    <m/>
    <m/>
    <m/>
    <m/>
    <m/>
    <m/>
    <m/>
    <m/>
    <m/>
    <d v="2020-05-02T00:00:00"/>
    <m/>
    <m/>
    <m/>
    <m/>
    <s v="Noroeste"/>
    <s v="Noroeste"/>
    <s v="GERS"/>
    <s v="CARPELO"/>
    <s v="GN"/>
    <s v="EMFLORA"/>
    <n v="9.1436440000000001"/>
    <n v="25.100539000000001"/>
    <n v="51.264198999999998"/>
    <n v="57.042020000000001"/>
    <s v="Liberação de áreas"/>
    <x v="1"/>
    <s v="GERS"/>
    <d v="2025-06-01T00:00:00"/>
    <x v="0"/>
    <m/>
    <x v="9"/>
    <m/>
    <m/>
  </r>
  <r>
    <s v="0567002"/>
    <s v="0567"/>
    <x v="321"/>
    <s v="002"/>
    <s v="Brasil \ SP \ Ribeirão Bonito"/>
    <s v="Sul"/>
    <s v="CZ3"/>
    <n v="1"/>
    <s v="Implantação"/>
    <s v="104-Crescimento"/>
    <d v="2020-12-14T00:00:00"/>
    <n v="40.22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6.394537"/>
    <n v="68.506493000000006"/>
    <n v="126.09625"/>
    <n v="130.99020100000001"/>
    <s v="pac"/>
    <x v="3"/>
    <s v="RA FLORESTAL"/>
    <m/>
    <x v="0"/>
    <m/>
    <x v="18"/>
    <m/>
    <m/>
  </r>
  <r>
    <s v="0567003"/>
    <s v="0567"/>
    <x v="321"/>
    <s v="003"/>
    <s v="Brasil \ SP \ Ribeirão Bonito"/>
    <s v="Sul"/>
    <s v="CZ3"/>
    <n v="1"/>
    <s v="Implantação"/>
    <s v="104-Crescimento"/>
    <d v="2020-12-08T00:00:00"/>
    <n v="25.65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6.394537"/>
    <n v="68.506493000000006"/>
    <n v="126.09625"/>
    <n v="130.99020100000001"/>
    <s v="pac"/>
    <x v="3"/>
    <s v="RA FLORESTAL"/>
    <m/>
    <x v="0"/>
    <m/>
    <x v="18"/>
    <m/>
    <m/>
  </r>
  <r>
    <s v="0573001"/>
    <s v="0573"/>
    <x v="322"/>
    <s v="001"/>
    <s v="Brasil \ SP \ Tejupá"/>
    <s v="Centro"/>
    <s v="CZ1"/>
    <n v="2"/>
    <s v="Reforma"/>
    <s v="104-Crescimento"/>
    <d v="2020-07-29T00:00:00"/>
    <n v="36.89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1.278848"/>
    <n v="119.325017"/>
    <n v="121.321637"/>
    <n v="125.208157"/>
    <s v="pac"/>
    <x v="3"/>
    <s v="JFI ITATINGA"/>
    <d v="2025-12-01T00:00:00"/>
    <x v="0"/>
    <m/>
    <x v="5"/>
    <m/>
    <m/>
  </r>
  <r>
    <s v="0573002"/>
    <s v="0573"/>
    <x v="322"/>
    <s v="002"/>
    <s v="Brasil \ SP \ Tejupá"/>
    <s v="Centro"/>
    <s v="CZ1"/>
    <n v="1"/>
    <s v="Implantação"/>
    <s v="104-Crescimento"/>
    <d v="2020-07-27T00:00:00"/>
    <n v="8.31"/>
    <s v="Parceria rural"/>
    <m/>
    <m/>
    <m/>
    <m/>
    <m/>
    <m/>
    <m/>
    <m/>
    <m/>
    <d v="2025-12-01T00:00:00"/>
    <d v="2026-01-01T00:00:00"/>
    <d v="2025-09-01T00:00:00"/>
    <m/>
    <m/>
    <s v="Centro"/>
    <s v="Centro"/>
    <s v="JFI ITATINGA"/>
    <s v="SOLLUM"/>
    <s v="NILZA"/>
    <s v="GERAÇÃO"/>
    <n v="101.278848"/>
    <n v="119.325017"/>
    <n v="121.321637"/>
    <n v="125.208157"/>
    <s v="pac"/>
    <x v="3"/>
    <s v="JFI ITATINGA"/>
    <d v="2025-12-01T00:00:00"/>
    <x v="0"/>
    <m/>
    <x v="5"/>
    <m/>
    <m/>
  </r>
  <r>
    <s v="0577001"/>
    <s v="0577"/>
    <x v="323"/>
    <s v="001"/>
    <s v="Brasil \ SP \ Fernão"/>
    <s v="Noroeste"/>
    <s v="CZ2"/>
    <n v="1"/>
    <s v="Implantação"/>
    <s v="104-Crescimento"/>
    <d v="2020-04-21T00:00:00"/>
    <n v="11.9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03"/>
    <s v="0577"/>
    <x v="323"/>
    <s v="003"/>
    <s v="Brasil \ SP \ Fernão"/>
    <s v="Noroeste"/>
    <s v="CZ2"/>
    <n v="1"/>
    <s v="Implantação"/>
    <s v="104-Crescimento"/>
    <d v="2020-04-22T00:00:00"/>
    <n v="18.309999999999999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04"/>
    <s v="0577"/>
    <x v="323"/>
    <s v="004"/>
    <s v="Brasil \ SP \ Fernão"/>
    <s v="Noroeste"/>
    <s v="CZ2"/>
    <n v="1"/>
    <s v="Implantação"/>
    <s v="104-Crescimento"/>
    <d v="2020-04-23T00:00:00"/>
    <n v="11.93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06"/>
    <s v="0577"/>
    <x v="323"/>
    <s v="006"/>
    <s v="Brasil \ SP \ Fernão"/>
    <s v="Noroeste"/>
    <s v="CZ2"/>
    <n v="1"/>
    <s v="Implantação"/>
    <s v="104-Crescimento"/>
    <d v="2020-04-23T00:00:00"/>
    <n v="1.99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08"/>
    <s v="0577"/>
    <x v="323"/>
    <s v="008"/>
    <s v="Brasil \ SP \ Fernão"/>
    <s v="Noroeste"/>
    <s v="CZ2"/>
    <n v="1"/>
    <s v="Implantação"/>
    <s v="104-Crescimento"/>
    <d v="2020-04-23T00:00:00"/>
    <n v="17.72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10"/>
    <s v="0577"/>
    <x v="323"/>
    <s v="010"/>
    <s v="Brasil \ SP \ Fernão"/>
    <s v="Noroeste"/>
    <s v="CZ2"/>
    <n v="1"/>
    <s v="Implantação"/>
    <s v="104-Crescimento"/>
    <d v="2020-04-27T00:00:00"/>
    <n v="9.8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013"/>
    <s v="0577"/>
    <x v="323"/>
    <s v="013"/>
    <s v="Brasil \ SP \ Fernão"/>
    <s v="Noroeste"/>
    <s v="CZ2"/>
    <n v="1"/>
    <s v="Implantação"/>
    <s v="104-Crescimento"/>
    <d v="2020-04-24T00:00:00"/>
    <n v="3.6"/>
    <s v="Parceria rural (Turvinho)"/>
    <m/>
    <m/>
    <m/>
    <m/>
    <m/>
    <m/>
    <m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s v="JFI DUARTINA"/>
    <m/>
    <x v="0"/>
    <m/>
    <x v="6"/>
    <m/>
    <m/>
  </r>
  <r>
    <s v="0577301"/>
    <s v="0577"/>
    <x v="323"/>
    <s v="301"/>
    <s v="Brasil \ SP \ Fernão"/>
    <s v="Noroeste"/>
    <s v="CZ2"/>
    <n v="1"/>
    <s v="Implantação"/>
    <s v="116-Aguardando Plantio - Manual"/>
    <m/>
    <n v="1.9"/>
    <s v="Parceria rural (Turvinho)"/>
    <m/>
    <m/>
    <m/>
    <m/>
    <m/>
    <m/>
    <m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s v="JFI DUARTINA"/>
    <d v="2025-09-01T00:00:00"/>
    <x v="0"/>
    <m/>
    <x v="6"/>
    <m/>
    <m/>
  </r>
  <r>
    <s v="0577302"/>
    <s v="0577"/>
    <x v="323"/>
    <s v="302"/>
    <s v="Brasil \ SP \ Fernão"/>
    <s v="Noroeste"/>
    <s v="CZ2"/>
    <n v="1"/>
    <s v="Implantação"/>
    <s v="116-Aguardando Plantio - Manual"/>
    <m/>
    <n v="1.0900000000000001"/>
    <s v="Parceria rural (Turvinho)"/>
    <m/>
    <m/>
    <m/>
    <m/>
    <m/>
    <m/>
    <m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s v="JFI DUARTINA"/>
    <d v="2025-09-01T00:00:00"/>
    <x v="0"/>
    <m/>
    <x v="6"/>
    <m/>
    <m/>
  </r>
  <r>
    <s v="0577308"/>
    <s v="0577"/>
    <x v="323"/>
    <s v="308"/>
    <s v="Brasil \ SP \ Fernão"/>
    <s v="Noroeste"/>
    <s v="CZ2"/>
    <n v="1"/>
    <s v="Implantação"/>
    <s v="116-Aguardando Plantio - Manual"/>
    <m/>
    <n v="3.82"/>
    <s v="Parceria rural (Turvinho)"/>
    <m/>
    <m/>
    <m/>
    <m/>
    <m/>
    <m/>
    <m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s v="JFI DUARTINA"/>
    <d v="2025-09-01T00:00:00"/>
    <x v="0"/>
    <m/>
    <x v="6"/>
    <m/>
    <m/>
  </r>
  <r>
    <s v="0577310"/>
    <s v="0577"/>
    <x v="323"/>
    <s v="310"/>
    <s v="Brasil \ SP \ Fernão"/>
    <s v="Noroeste"/>
    <s v="CZ2"/>
    <n v="1"/>
    <s v="Implantação"/>
    <s v="116-Aguardando Plantio - Manual"/>
    <m/>
    <n v="0.38"/>
    <s v="Parceria rural (Turvinho)"/>
    <m/>
    <m/>
    <m/>
    <m/>
    <m/>
    <m/>
    <m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s v="JFI DUARTINA"/>
    <d v="2025-09-01T00:00:00"/>
    <x v="0"/>
    <m/>
    <x v="6"/>
    <m/>
    <m/>
  </r>
  <r>
    <s v="0577312"/>
    <s v="0577"/>
    <x v="323"/>
    <s v="312"/>
    <s v="Brasil \ SP \ Fernão"/>
    <s v="Noroeste"/>
    <s v="CZ2"/>
    <n v="2"/>
    <s v="Reforma"/>
    <s v="116-Aguardando Plantio - Manual"/>
    <m/>
    <n v="3.27"/>
    <s v="Parceria rural (Turvinho)"/>
    <m/>
    <m/>
    <m/>
    <m/>
    <m/>
    <m/>
    <m/>
    <m/>
    <m/>
    <d v="2023-05-05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s v="JFI DUARTINA"/>
    <d v="2025-09-01T00:00:00"/>
    <x v="0"/>
    <m/>
    <x v="6"/>
    <m/>
    <m/>
  </r>
  <r>
    <s v="0578001"/>
    <s v="0578"/>
    <x v="324"/>
    <s v="001"/>
    <s v="Brasil \ SP \ Guarantã"/>
    <s v="Norte"/>
    <s v="CZ3"/>
    <n v="1"/>
    <s v="Implantação"/>
    <s v="104-Crescimento"/>
    <d v="2020-04-24T00:00:00"/>
    <n v="18.670000000000002"/>
    <s v="Parceria rural (Turvinho)"/>
    <m/>
    <m/>
    <m/>
    <m/>
    <m/>
    <m/>
    <m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s v="GERS"/>
    <d v="2025-09-01T00:00:00"/>
    <x v="0"/>
    <m/>
    <x v="9"/>
    <m/>
    <m/>
  </r>
  <r>
    <s v="0578002"/>
    <s v="0578"/>
    <x v="324"/>
    <s v="002"/>
    <s v="Brasil \ SP \ Guarantã"/>
    <s v="Norte"/>
    <s v="CZ3"/>
    <n v="1"/>
    <s v="Implantação"/>
    <s v="104-Crescimento"/>
    <d v="2020-05-01T00:00:00"/>
    <n v="35.72"/>
    <s v="Parceria rural (Turvinho)"/>
    <m/>
    <m/>
    <m/>
    <m/>
    <m/>
    <m/>
    <m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s v="GERS"/>
    <d v="2025-09-01T00:00:00"/>
    <x v="0"/>
    <m/>
    <x v="9"/>
    <m/>
    <m/>
  </r>
  <r>
    <s v="0578003"/>
    <s v="0578"/>
    <x v="324"/>
    <s v="003"/>
    <s v="Brasil \ SP \ Guarantã"/>
    <s v="Norte"/>
    <s v="CZ3"/>
    <n v="1"/>
    <s v="Implantação"/>
    <s v="104-Crescimento"/>
    <d v="2020-05-01T00:00:00"/>
    <n v="21.13"/>
    <s v="Parceria rural (Turvinho)"/>
    <s v="coppice"/>
    <m/>
    <m/>
    <m/>
    <m/>
    <m/>
    <m/>
    <m/>
    <m/>
    <d v="2025-06-01T00:00:00"/>
    <d v="2025-06-01T00:00:00"/>
    <d v="2025-06-01T00:00:00"/>
    <m/>
    <m/>
    <s v="Norte"/>
    <s v="coppice"/>
    <s v="GERS"/>
    <s v="EMFLORA"/>
    <s v="CARPELO"/>
    <s v="INOVESA"/>
    <n v="29.109862"/>
    <n v="39.014716"/>
    <n v="45.066757000000003"/>
    <n v="49.240265000000001"/>
    <s v="pac"/>
    <x v="1"/>
    <m/>
    <m/>
    <x v="4"/>
    <m/>
    <x v="1"/>
    <m/>
    <m/>
  </r>
  <r>
    <s v="0578004"/>
    <s v="0578"/>
    <x v="324"/>
    <s v="004"/>
    <s v="Brasil \ SP \ Guarantã"/>
    <s v="Norte"/>
    <s v="CZ3"/>
    <n v="1"/>
    <s v="Implantação"/>
    <s v="104-Crescimento"/>
    <d v="2020-05-01T00:00:00"/>
    <n v="6.58"/>
    <s v="Parceria rural (Turvinho)"/>
    <m/>
    <m/>
    <m/>
    <m/>
    <m/>
    <m/>
    <m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s v="GERS"/>
    <d v="2025-09-01T00:00:00"/>
    <x v="0"/>
    <m/>
    <x v="9"/>
    <m/>
    <m/>
  </r>
  <r>
    <s v="0579001"/>
    <s v="0579"/>
    <x v="325"/>
    <s v="001"/>
    <s v="Brasil \ SP \ Garça"/>
    <s v="Noroeste"/>
    <s v="CZ2"/>
    <n v="1"/>
    <s v="Implantação"/>
    <s v="104-Crescimento"/>
    <d v="2020-05-11T00:00:00"/>
    <n v="31.34"/>
    <s v="Parceria rural"/>
    <m/>
    <m/>
    <m/>
    <m/>
    <m/>
    <m/>
    <m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2"/>
    <s v="0579"/>
    <x v="325"/>
    <s v="002"/>
    <s v="Brasil \ SP \ Garça"/>
    <s v="Noroeste"/>
    <s v="CZ2"/>
    <n v="1"/>
    <s v="Implantação"/>
    <s v="104-Crescimento"/>
    <d v="2020-05-07T00:00:00"/>
    <n v="18.579999999999998"/>
    <s v="Parceria rural"/>
    <m/>
    <m/>
    <m/>
    <m/>
    <m/>
    <m/>
    <m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3"/>
    <s v="0579"/>
    <x v="325"/>
    <s v="003"/>
    <s v="Brasil \ SP \ Garça"/>
    <s v="Noroeste"/>
    <s v="CZ2"/>
    <n v="1"/>
    <s v="Implantação"/>
    <s v="104-Crescimento"/>
    <d v="2020-05-15T00:00:00"/>
    <n v="25.08"/>
    <s v="Parceria rural"/>
    <m/>
    <m/>
    <m/>
    <m/>
    <m/>
    <m/>
    <m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4"/>
    <s v="0579"/>
    <x v="325"/>
    <s v="004"/>
    <s v="Brasil \ SP \ Garça"/>
    <s v="Noroeste"/>
    <s v="CZ2"/>
    <n v="1"/>
    <s v="Implantação"/>
    <s v="104-Crescimento"/>
    <d v="2020-05-19T00:00:00"/>
    <n v="39.479999999999997"/>
    <s v="Parceria rural"/>
    <m/>
    <m/>
    <m/>
    <m/>
    <m/>
    <m/>
    <m/>
    <m/>
    <m/>
    <d v="2026-02-01T00:00:00"/>
    <d v="2026-01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5"/>
    <s v="0579"/>
    <x v="325"/>
    <s v="005"/>
    <s v="Brasil \ SP \ Garça"/>
    <s v="Noroeste"/>
    <s v="CZ2"/>
    <n v="1"/>
    <s v="Implantação"/>
    <s v="104-Crescimento"/>
    <d v="2020-05-20T00:00:00"/>
    <n v="66.52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6"/>
    <s v="0579"/>
    <x v="325"/>
    <s v="006"/>
    <s v="Brasil \ SP \ Garça"/>
    <s v="Noroeste"/>
    <s v="CZ2"/>
    <n v="1"/>
    <s v="Implantação"/>
    <s v="104-Crescimento"/>
    <d v="2020-05-18T00:00:00"/>
    <n v="49.06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7"/>
    <s v="0579"/>
    <x v="325"/>
    <s v="007"/>
    <s v="Brasil \ SP \ Garça"/>
    <s v="Noroeste"/>
    <s v="CZ2"/>
    <n v="1"/>
    <s v="Implantação"/>
    <s v="104-Crescimento"/>
    <d v="2020-05-22T00:00:00"/>
    <n v="46.78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8"/>
    <s v="0579"/>
    <x v="325"/>
    <s v="008"/>
    <s v="Brasil \ SP \ Garça"/>
    <s v="Noroeste"/>
    <s v="CZ2"/>
    <n v="1"/>
    <s v="Implantação"/>
    <s v="104-Crescimento"/>
    <d v="2020-05-20T00:00:00"/>
    <n v="16.149999999999999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09"/>
    <s v="0579"/>
    <x v="325"/>
    <s v="009"/>
    <s v="Brasil \ SP \ Garça"/>
    <s v="Noroeste"/>
    <s v="CZ2"/>
    <n v="1"/>
    <s v="Implantação"/>
    <s v="104-Crescimento"/>
    <d v="2020-05-22T00:00:00"/>
    <n v="23.82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010"/>
    <s v="0579"/>
    <x v="325"/>
    <s v="010"/>
    <s v="Brasil \ SP \ Garça"/>
    <s v="Noroeste"/>
    <s v="CZ2"/>
    <n v="1"/>
    <s v="Implantação"/>
    <s v="104-Crescimento"/>
    <d v="2020-05-23T00:00:00"/>
    <n v="18.61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1"/>
    <s v="0579"/>
    <x v="325"/>
    <s v="301"/>
    <s v="Brasil \ SP \ Garça"/>
    <s v="Noroeste"/>
    <s v="CZ2"/>
    <n v="1"/>
    <s v="Implantação"/>
    <s v="104-Crescimento"/>
    <d v="2021-11-19T00:00:00"/>
    <n v="1.21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2"/>
    <s v="0579"/>
    <x v="325"/>
    <s v="302"/>
    <s v="Brasil \ SP \ Garça"/>
    <s v="Noroeste"/>
    <s v="CZ2"/>
    <n v="1"/>
    <s v="Implantação"/>
    <s v="104-Crescimento"/>
    <d v="2021-11-19T00:00:00"/>
    <n v="1.5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3"/>
    <s v="0579"/>
    <x v="325"/>
    <s v="303"/>
    <s v="Brasil \ SP \ Garça"/>
    <s v="Noroeste"/>
    <s v="CZ2"/>
    <n v="1"/>
    <s v="Implantação"/>
    <s v="104-Crescimento"/>
    <d v="2021-11-19T00:00:00"/>
    <n v="1.03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4"/>
    <s v="0579"/>
    <x v="325"/>
    <s v="304"/>
    <s v="Brasil \ SP \ Garça"/>
    <s v="Noroeste"/>
    <s v="CZ2"/>
    <n v="1"/>
    <s v="Implantação"/>
    <s v="104-Crescimento"/>
    <d v="2021-11-19T00:00:00"/>
    <n v="3.64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5"/>
    <s v="0579"/>
    <x v="325"/>
    <s v="305"/>
    <s v="Brasil \ SP \ Garça"/>
    <s v="Noroeste"/>
    <s v="CZ2"/>
    <n v="1"/>
    <s v="Implantação"/>
    <s v="104-Crescimento"/>
    <d v="2021-11-19T00:00:00"/>
    <n v="0.26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79307"/>
    <s v="0579"/>
    <x v="325"/>
    <s v="307"/>
    <s v="Brasil \ SP \ Garça"/>
    <s v="Noroeste"/>
    <s v="CZ2"/>
    <n v="1"/>
    <s v="Implantação"/>
    <s v="104-Crescimento"/>
    <d v="2021-11-19T00:00:00"/>
    <n v="1.04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s v="BRACELL 01"/>
    <d v="2025-12-01T00:00:00"/>
    <x v="11"/>
    <m/>
    <x v="2"/>
    <m/>
    <m/>
  </r>
  <r>
    <s v="0580012"/>
    <s v="0580"/>
    <x v="326"/>
    <s v="012"/>
    <s v="Brasil \ SP \ Marília"/>
    <s v="Noroeste"/>
    <s v="CZ2"/>
    <n v="1"/>
    <s v="Implantação"/>
    <s v="102-Aguardando Plantio"/>
    <m/>
    <n v="0.04"/>
    <s v="Parceria rural (Turvinho)"/>
    <m/>
    <m/>
    <m/>
    <m/>
    <m/>
    <m/>
    <m/>
    <m/>
    <m/>
    <d v="2020-06-27T00:00:00"/>
    <m/>
    <m/>
    <m/>
    <m/>
    <s v="Noroeste"/>
    <s v="Noroeste"/>
    <s v="CARPELO"/>
    <s v="GERS"/>
    <s v="GN"/>
    <s v="INOVESA"/>
    <n v="84.542316999999997"/>
    <n v="90.185059999999993"/>
    <n v="101.52054"/>
    <n v="121.259269"/>
    <s v="Liberação de áreas"/>
    <x v="2"/>
    <s v="CARPELO"/>
    <d v="2025-07-01T00:00:00"/>
    <x v="6"/>
    <m/>
    <x v="10"/>
    <m/>
    <m/>
  </r>
  <r>
    <s v="0580311"/>
    <s v="0580"/>
    <x v="326"/>
    <s v="311"/>
    <s v="Brasil \ SP \ Marília"/>
    <s v="Noroeste"/>
    <s v="CZ1"/>
    <n v="1"/>
    <s v="Implantação"/>
    <s v="116-Aguardando Plantio - Manual"/>
    <m/>
    <n v="2.0099999999999998"/>
    <s v="Parceria rural (Turvinho)"/>
    <m/>
    <m/>
    <m/>
    <m/>
    <m/>
    <m/>
    <m/>
    <m/>
    <m/>
    <d v="2020-06-24T00:00:00"/>
    <m/>
    <m/>
    <m/>
    <m/>
    <s v="Noroeste"/>
    <s v="Noroeste"/>
    <s v="CARPELO"/>
    <s v="GERS"/>
    <s v="GN"/>
    <s v="INOVESA"/>
    <n v="84.542316999999997"/>
    <n v="90.185059999999993"/>
    <n v="101.52054"/>
    <n v="121.259269"/>
    <s v="Liberação de áreas"/>
    <x v="2"/>
    <s v="CARPELO"/>
    <d v="2025-07-01T00:00:00"/>
    <x v="6"/>
    <m/>
    <x v="10"/>
    <m/>
    <m/>
  </r>
  <r>
    <s v="0581001"/>
    <s v="0581"/>
    <x v="327"/>
    <s v="001"/>
    <s v="Brasil \ SP \ Getulina"/>
    <s v="Noroeste"/>
    <s v="CZ3"/>
    <n v="1"/>
    <s v="Implantação"/>
    <s v="104-Crescimento"/>
    <d v="2020-04-08T00:00:00"/>
    <n v="43.98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2.442856000000001"/>
    <n v="39.646467000000001"/>
    <n v="64.762304"/>
    <n v="80.719198000000006"/>
    <s v="pac"/>
    <x v="1"/>
    <m/>
    <m/>
    <x v="0"/>
    <m/>
    <x v="7"/>
    <m/>
    <m/>
  </r>
  <r>
    <s v="0581002"/>
    <s v="0581"/>
    <x v="327"/>
    <s v="002"/>
    <s v="Brasil \ SP \ Getulina"/>
    <s v="Noroeste"/>
    <s v="CZ3"/>
    <n v="1"/>
    <s v="Implantação"/>
    <s v="104-Crescimento"/>
    <d v="2020-04-10T00:00:00"/>
    <n v="37.79"/>
    <s v="Parceria rural"/>
    <s v="coppice"/>
    <m/>
    <m/>
    <m/>
    <m/>
    <m/>
    <m/>
    <m/>
    <m/>
    <d v="2025-06-01T00:00:00"/>
    <d v="2025-06-01T00:00:00"/>
    <d v="2025-08-01T00:00:00"/>
    <m/>
    <m/>
    <s v="Noroeste"/>
    <s v="coppice"/>
    <s v="GN"/>
    <s v="INOVESA"/>
    <s v="GERS"/>
    <s v="CARPELO"/>
    <n v="12.442856000000001"/>
    <n v="39.646467000000001"/>
    <n v="64.762304"/>
    <n v="80.719198000000006"/>
    <s v="pac"/>
    <x v="1"/>
    <m/>
    <m/>
    <x v="4"/>
    <m/>
    <x v="1"/>
    <m/>
    <m/>
  </r>
  <r>
    <s v="0581003"/>
    <s v="0581"/>
    <x v="327"/>
    <s v="003"/>
    <s v="Brasil \ SP \ Getulina"/>
    <s v="Noroeste"/>
    <s v="CZ3"/>
    <n v="1"/>
    <s v="Implantação"/>
    <s v="104-Crescimento"/>
    <d v="2020-04-08T00:00:00"/>
    <n v="14.51"/>
    <s v="Parceria rural"/>
    <s v="coppice"/>
    <m/>
    <m/>
    <m/>
    <m/>
    <m/>
    <m/>
    <m/>
    <m/>
    <d v="2025-06-01T00:00:00"/>
    <d v="2025-06-01T00:00:00"/>
    <d v="2025-08-01T00:00:00"/>
    <m/>
    <m/>
    <s v="Noroeste"/>
    <s v="coppice"/>
    <s v="GN"/>
    <s v="INOVESA"/>
    <s v="GERS"/>
    <s v="CARPELO"/>
    <n v="12.442856000000001"/>
    <n v="39.646467000000001"/>
    <n v="64.762304"/>
    <n v="80.719198000000006"/>
    <s v="pac"/>
    <x v="1"/>
    <m/>
    <m/>
    <x v="4"/>
    <m/>
    <x v="1"/>
    <m/>
    <m/>
  </r>
  <r>
    <s v="0581005"/>
    <s v="0581"/>
    <x v="327"/>
    <s v="005"/>
    <s v="Brasil \ SP \ Getulina"/>
    <s v="Noroeste"/>
    <s v="CZ3"/>
    <n v="1"/>
    <s v="Implantação"/>
    <s v="104-Crescimento"/>
    <d v="2021-10-15T00:00:00"/>
    <n v="1.96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GN"/>
    <s v="INOVESA"/>
    <s v="GERS"/>
    <s v="CARPELO"/>
    <n v="12.442856000000001"/>
    <n v="39.646467000000001"/>
    <n v="64.762304"/>
    <n v="80.719198000000006"/>
    <s v="pac"/>
    <x v="1"/>
    <m/>
    <m/>
    <x v="0"/>
    <m/>
    <x v="7"/>
    <m/>
    <m/>
  </r>
  <r>
    <s v="0582001"/>
    <s v="0582"/>
    <x v="328"/>
    <s v="001"/>
    <s v="Brasil \ SP \ Getulina"/>
    <s v="Noroeste"/>
    <s v="CZ3"/>
    <n v="1"/>
    <s v="Implantação"/>
    <s v="104-Crescimento"/>
    <d v="2020-04-18T00:00:00"/>
    <n v="2.5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6-01T00:00:00"/>
    <x v="7"/>
    <m/>
    <x v="11"/>
    <m/>
    <m/>
  </r>
  <r>
    <s v="0582002"/>
    <s v="0582"/>
    <x v="328"/>
    <s v="002"/>
    <s v="Brasil \ SP \ Getulina"/>
    <s v="Noroeste"/>
    <s v="CZ3"/>
    <n v="1"/>
    <s v="Implantação"/>
    <s v="104-Crescimento"/>
    <d v="2020-04-19T00:00:00"/>
    <n v="19.55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6-01T00:00:00"/>
    <x v="7"/>
    <m/>
    <x v="11"/>
    <m/>
    <m/>
  </r>
  <r>
    <s v="0582003"/>
    <s v="0582"/>
    <x v="328"/>
    <s v="003"/>
    <s v="Brasil \ SP \ Getulina"/>
    <s v="Noroeste"/>
    <s v="CZ3"/>
    <n v="1"/>
    <s v="Implantação"/>
    <s v="104-Crescimento"/>
    <d v="2020-04-18T00:00:00"/>
    <n v="24.11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6-01T00:00:00"/>
    <x v="7"/>
    <m/>
    <x v="11"/>
    <m/>
    <m/>
  </r>
  <r>
    <s v="0582004"/>
    <s v="0582"/>
    <x v="328"/>
    <s v="004"/>
    <s v="Brasil \ SP \ Getulina"/>
    <s v="Noroeste"/>
    <s v="CZ3"/>
    <n v="1"/>
    <s v="Implantação"/>
    <s v="104-Crescimento"/>
    <d v="2020-04-16T00:00:00"/>
    <n v="49.95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7-01T00:00:00"/>
    <x v="6"/>
    <m/>
    <x v="11"/>
    <m/>
    <m/>
  </r>
  <r>
    <s v="0582005"/>
    <s v="0582"/>
    <x v="328"/>
    <s v="005"/>
    <s v="Brasil \ SP \ Getulina"/>
    <s v="Noroeste"/>
    <s v="CZ3"/>
    <n v="1"/>
    <s v="Implantação"/>
    <s v="104-Crescimento"/>
    <d v="2020-04-17T00:00:00"/>
    <n v="39.590000000000003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7-01T00:00:00"/>
    <x v="6"/>
    <m/>
    <x v="11"/>
    <m/>
    <m/>
  </r>
  <r>
    <s v="0582006"/>
    <s v="0582"/>
    <x v="328"/>
    <s v="006"/>
    <s v="Brasil \ SP \ Getulina"/>
    <s v="Noroeste"/>
    <s v="CZ3"/>
    <n v="1"/>
    <s v="Implantação"/>
    <s v="104-Crescimento"/>
    <d v="2021-10-18T00:00:00"/>
    <n v="2.21"/>
    <s v="Parceria rural"/>
    <m/>
    <m/>
    <m/>
    <m/>
    <m/>
    <m/>
    <m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s v="INOVESA"/>
    <d v="2025-06-01T00:00:00"/>
    <x v="7"/>
    <m/>
    <x v="11"/>
    <m/>
    <m/>
  </r>
  <r>
    <s v="0584001"/>
    <s v="0584"/>
    <x v="329"/>
    <s v="001"/>
    <s v="Brasil \ SP \ Getulina"/>
    <s v="Noroeste"/>
    <s v="CZ3"/>
    <n v="1"/>
    <s v="Implantação"/>
    <s v="104-Crescimento"/>
    <d v="2020-07-31T00:00:00"/>
    <n v="13.09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2"/>
    <s v="0584"/>
    <x v="329"/>
    <s v="002"/>
    <s v="Brasil \ SP \ Getulina"/>
    <s v="Noroeste"/>
    <s v="CZ3"/>
    <n v="1"/>
    <s v="Implantação"/>
    <s v="104-Crescimento"/>
    <d v="2020-08-01T00:00:00"/>
    <n v="47.03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3"/>
    <s v="0584"/>
    <x v="329"/>
    <s v="003"/>
    <s v="Brasil \ SP \ Getulina"/>
    <s v="Noroeste"/>
    <s v="CZ3"/>
    <n v="1"/>
    <s v="Implantação"/>
    <s v="104-Crescimento"/>
    <d v="2020-07-30T00:00:00"/>
    <n v="28.66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4"/>
    <s v="0584"/>
    <x v="329"/>
    <s v="004"/>
    <s v="Brasil \ SP \ Guaimbê"/>
    <s v="Noroeste"/>
    <s v="CZ3"/>
    <n v="1"/>
    <s v="Implantação"/>
    <s v="104-Crescimento"/>
    <d v="2020-07-29T00:00:00"/>
    <n v="9.09"/>
    <s v="Parceria rural (Turvinho)"/>
    <m/>
    <m/>
    <m/>
    <m/>
    <m/>
    <m/>
    <m/>
    <m/>
    <m/>
    <d v="2026-02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5"/>
    <s v="0584"/>
    <x v="329"/>
    <s v="005"/>
    <s v="Brasil \ SP \ Guaimbê"/>
    <s v="Noroeste"/>
    <s v="CZ3"/>
    <n v="1"/>
    <s v="Implantação"/>
    <s v="104-Crescimento"/>
    <d v="2020-07-29T00:00:00"/>
    <n v="25.02"/>
    <s v="Parceria rural (Turvinho)"/>
    <m/>
    <m/>
    <m/>
    <m/>
    <m/>
    <m/>
    <m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6"/>
    <s v="0584"/>
    <x v="329"/>
    <s v="006"/>
    <s v="Brasil \ SP \ Guaimbê"/>
    <s v="Noroeste"/>
    <s v="CZ3"/>
    <n v="1"/>
    <s v="Implantação"/>
    <s v="104-Crescimento"/>
    <d v="2020-07-28T00:00:00"/>
    <n v="37.33"/>
    <s v="Parceria rural (Turvinho)"/>
    <m/>
    <m/>
    <m/>
    <m/>
    <m/>
    <m/>
    <m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7"/>
    <s v="0584"/>
    <x v="329"/>
    <s v="007"/>
    <s v="Brasil \ SP \ Guaimbê"/>
    <s v="Noroeste"/>
    <s v="CZ3"/>
    <n v="1"/>
    <s v="Implantação"/>
    <s v="104-Crescimento"/>
    <d v="2020-07-28T00:00:00"/>
    <n v="38.51"/>
    <s v="Parceria rural (Turvinho)"/>
    <m/>
    <m/>
    <m/>
    <m/>
    <m/>
    <m/>
    <m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08"/>
    <s v="0584"/>
    <x v="329"/>
    <s v="008"/>
    <s v="Brasil \ SP \ Guaimbê"/>
    <s v="Noroeste"/>
    <s v="CZ3"/>
    <n v="1"/>
    <s v="Implantação"/>
    <s v="104-Crescimento"/>
    <d v="2020-07-25T00:00:00"/>
    <n v="12"/>
    <s v="Parceria rural (Turvinho)"/>
    <m/>
    <m/>
    <m/>
    <m/>
    <m/>
    <m/>
    <m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s v="BRACELL 02"/>
    <d v="2025-10-01T00:00:00"/>
    <x v="13"/>
    <m/>
    <x v="12"/>
    <m/>
    <m/>
  </r>
  <r>
    <s v="0584013"/>
    <s v="0584"/>
    <x v="329"/>
    <s v="013"/>
    <s v="Brasil \ SP \ Guaimbê"/>
    <s v="Noroeste"/>
    <s v="CZ3"/>
    <n v="1"/>
    <s v="Implantação"/>
    <s v="102-Aguardando Plantio"/>
    <m/>
    <n v="0.52"/>
    <s v="Parceria rural (Turvinho)"/>
    <m/>
    <m/>
    <m/>
    <m/>
    <m/>
    <m/>
    <m/>
    <m/>
    <m/>
    <d v="2022-10-04T00:00:00"/>
    <m/>
    <m/>
    <m/>
    <m/>
    <s v="Noroeste"/>
    <s v="Noroeste"/>
    <s v="GN"/>
    <s v="INOVESA"/>
    <s v="GERS"/>
    <s v="CARPELO"/>
    <n v="13.820503"/>
    <n v="30.710706999999999"/>
    <n v="42.047206000000003"/>
    <n v="58.004100999999999"/>
    <s v="Liberação de áreas"/>
    <x v="2"/>
    <s v="BRACELL 02"/>
    <d v="2025-10-01T00:00:00"/>
    <x v="13"/>
    <m/>
    <x v="12"/>
    <m/>
    <m/>
  </r>
  <r>
    <s v="0585001"/>
    <s v="0585"/>
    <x v="330"/>
    <s v="001"/>
    <s v="Brasil \ SP \ Lupércio"/>
    <s v="Noroeste"/>
    <s v="CZ1"/>
    <n v="1"/>
    <s v="Implantação"/>
    <s v="104-Crescimento"/>
    <d v="2020-05-16T00:00:00"/>
    <n v="5.32"/>
    <s v="Parceria rural (Turvinho)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2"/>
    <s v="0585"/>
    <x v="330"/>
    <s v="002"/>
    <s v="Brasil \ SP \ Lupércio"/>
    <s v="Noroeste"/>
    <s v="CZ1"/>
    <n v="1"/>
    <s v="Implantação"/>
    <s v="104-Crescimento"/>
    <d v="2020-05-14T00:00:00"/>
    <n v="8.7799999999999994"/>
    <s v="Parceria rural (Turvinho)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3"/>
    <s v="0585"/>
    <x v="330"/>
    <s v="003"/>
    <s v="Brasil \ SP \ Lupércio"/>
    <s v="Noroeste"/>
    <s v="CZ1"/>
    <n v="1"/>
    <s v="Implantação"/>
    <s v="104-Crescimento"/>
    <d v="2020-05-12T00:00:00"/>
    <n v="23.69"/>
    <s v="Parceria rural (Turvinho)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4"/>
    <s v="0585"/>
    <x v="330"/>
    <s v="004"/>
    <s v="Brasil \ SP \ Lupércio"/>
    <s v="Noroeste"/>
    <s v="CZ1"/>
    <n v="1"/>
    <s v="Implantação"/>
    <s v="104-Crescimento"/>
    <d v="2020-05-13T00:00:00"/>
    <n v="24.3"/>
    <s v="Parceria rural (Turvinho)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5"/>
    <s v="0585"/>
    <x v="330"/>
    <s v="005"/>
    <s v="Brasil \ SP \ Lupércio"/>
    <s v="Noroeste"/>
    <s v="CZ1"/>
    <n v="1"/>
    <s v="Implantação"/>
    <s v="104-Crescimento"/>
    <d v="2020-05-11T00:00:00"/>
    <n v="17.93"/>
    <s v="Parceria rural (Turvinho)"/>
    <m/>
    <m/>
    <m/>
    <m/>
    <m/>
    <m/>
    <m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6"/>
    <s v="0585"/>
    <x v="330"/>
    <s v="006"/>
    <s v="Brasil \ SP \ Lupércio"/>
    <s v="Noroeste"/>
    <s v="CZ1"/>
    <n v="1"/>
    <s v="Implantação"/>
    <s v="104-Crescimento"/>
    <d v="2020-05-08T00:00:00"/>
    <n v="9.16"/>
    <s v="Parceria rural (Turvinho)"/>
    <m/>
    <m/>
    <m/>
    <m/>
    <m/>
    <m/>
    <m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007"/>
    <s v="0585"/>
    <x v="330"/>
    <s v="007"/>
    <s v="Brasil \ SP \ Lupércio"/>
    <s v="Noroeste"/>
    <s v="CZ1"/>
    <n v="1"/>
    <s v="Implantação"/>
    <s v="104-Crescimento"/>
    <d v="2020-05-09T00:00:00"/>
    <n v="13.11"/>
    <s v="Parceria rural (Turvinho)"/>
    <m/>
    <m/>
    <m/>
    <m/>
    <m/>
    <m/>
    <m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303"/>
    <s v="0585"/>
    <x v="330"/>
    <s v="303"/>
    <s v="Brasil \ SP \ Lupércio"/>
    <s v="Noroeste"/>
    <s v="CZ1"/>
    <n v="1"/>
    <s v="Implantação"/>
    <s v="104-Crescimento"/>
    <d v="2020-07-21T00:00:00"/>
    <n v="0.1"/>
    <s v="Parceria rural (Turvinho)"/>
    <m/>
    <m/>
    <m/>
    <m/>
    <m/>
    <m/>
    <m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305"/>
    <s v="0585"/>
    <x v="330"/>
    <s v="305"/>
    <s v="Brasil \ SP \ Lupércio"/>
    <s v="Noroeste"/>
    <s v="CZ1"/>
    <n v="1"/>
    <s v="Implantação"/>
    <s v="104-Crescimento"/>
    <d v="2020-07-21T00:00:00"/>
    <n v="0.4"/>
    <s v="Parceria rural (Turvinho)"/>
    <m/>
    <m/>
    <m/>
    <m/>
    <m/>
    <m/>
    <m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5307"/>
    <s v="0585"/>
    <x v="330"/>
    <s v="307"/>
    <s v="Brasil \ SP \ Lupércio"/>
    <s v="Noroeste"/>
    <s v="CZ1"/>
    <n v="1"/>
    <s v="Implantação"/>
    <s v="104-Crescimento"/>
    <d v="2020-07-21T00:00:00"/>
    <n v="0.47"/>
    <s v="Parceria rural (Turvinho)"/>
    <m/>
    <m/>
    <m/>
    <m/>
    <m/>
    <m/>
    <m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m/>
    <m/>
    <x v="0"/>
    <m/>
    <x v="1"/>
    <m/>
    <m/>
  </r>
  <r>
    <s v="0586001"/>
    <s v="0586"/>
    <x v="331"/>
    <s v="001"/>
    <s v="Brasil \ SP \ Bauru"/>
    <s v="Norte"/>
    <s v="CZ2"/>
    <n v="1"/>
    <s v="Implantação"/>
    <s v="104-Crescimento"/>
    <d v="2020-06-08T00:00:00"/>
    <n v="28.95"/>
    <s v="Parceria rural"/>
    <m/>
    <m/>
    <m/>
    <m/>
    <m/>
    <m/>
    <m/>
    <m/>
    <m/>
    <d v="2025-04-01T00:00:00"/>
    <d v="2025-04-01T00:00:00"/>
    <d v="2025-05-01T00:00:00"/>
    <m/>
    <m/>
    <s v="Norte"/>
    <s v="Norte"/>
    <s v="GERAÇÃO"/>
    <s v="BRACELL"/>
    <s v="JFI DUARTINA"/>
    <s v="CARPELO"/>
    <n v="26.748805000000001"/>
    <n v="27.865494999999999"/>
    <n v="28.508673999999999"/>
    <n v="54.717481999999997"/>
    <s v="pac"/>
    <x v="1"/>
    <s v="BRACELL 01"/>
    <d v="2025-08-01T00:00:00"/>
    <x v="8"/>
    <m/>
    <x v="2"/>
    <m/>
    <m/>
  </r>
  <r>
    <s v="0586002"/>
    <s v="0586"/>
    <x v="331"/>
    <s v="002"/>
    <s v="Brasil \ SP \ Bauru"/>
    <s v="Norte"/>
    <s v="CZ2"/>
    <n v="1"/>
    <s v="Implantação"/>
    <s v="104-Crescimento"/>
    <d v="2020-06-12T00:00:00"/>
    <n v="4.79"/>
    <s v="Parceria rural"/>
    <m/>
    <m/>
    <m/>
    <m/>
    <m/>
    <m/>
    <m/>
    <m/>
    <m/>
    <d v="2025-04-01T00:00:00"/>
    <d v="2025-04-01T00:00:00"/>
    <d v="2025-05-01T00:00:00"/>
    <m/>
    <m/>
    <s v="Norte"/>
    <s v="Norte"/>
    <s v="GERAÇÃO"/>
    <s v="BRACELL"/>
    <s v="JFI DUARTINA"/>
    <s v="CARPELO"/>
    <n v="26.748805000000001"/>
    <n v="27.865494999999999"/>
    <n v="28.508673999999999"/>
    <n v="54.717481999999997"/>
    <s v="pac"/>
    <x v="1"/>
    <s v="BRACELL 01"/>
    <d v="2025-08-01T00:00:00"/>
    <x v="8"/>
    <m/>
    <x v="2"/>
    <m/>
    <m/>
  </r>
  <r>
    <s v="0587001"/>
    <s v="0587"/>
    <x v="332"/>
    <s v="001"/>
    <s v="Brasil \ SP \ Itatinga"/>
    <s v="Sul"/>
    <s v="CZ1"/>
    <n v="2"/>
    <s v="Rebrota"/>
    <s v="104-Crescimento"/>
    <d v="2016-12-14T00:00:00"/>
    <n v="2.66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2"/>
    <s v="0587"/>
    <x v="332"/>
    <s v="002"/>
    <s v="Brasil \ SP \ Itatinga"/>
    <s v="Sul"/>
    <s v="CZ1"/>
    <n v="2"/>
    <s v="Reforma"/>
    <s v="104-Crescimento"/>
    <d v="2021-05-14T00:00:00"/>
    <n v="14.62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3"/>
    <s v="0587"/>
    <x v="332"/>
    <s v="003"/>
    <s v="Brasil \ SP \ Itatinga"/>
    <s v="Sul"/>
    <s v="CZ1"/>
    <n v="2"/>
    <s v="Reforma"/>
    <s v="104-Crescimento"/>
    <d v="2021-05-14T00:00:00"/>
    <n v="4.95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4"/>
    <s v="0587"/>
    <x v="332"/>
    <s v="004"/>
    <s v="Brasil \ SP \ Itatinga"/>
    <s v="Sul"/>
    <s v="CZ1"/>
    <n v="2"/>
    <s v="Rebrota"/>
    <s v="104-Crescimento"/>
    <d v="2018-12-14T00:00:00"/>
    <n v="18.329999999999998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5"/>
    <s v="0587"/>
    <x v="332"/>
    <s v="005"/>
    <s v="Brasil \ SP \ Itatinga"/>
    <s v="Sul"/>
    <s v="CZ1"/>
    <n v="2"/>
    <s v="Rebrota"/>
    <s v="104-Crescimento"/>
    <d v="2018-12-14T00:00:00"/>
    <n v="12.88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6"/>
    <s v="0587"/>
    <x v="332"/>
    <s v="006"/>
    <s v="Brasil \ SP \ Itatinga"/>
    <s v="Sul"/>
    <s v="CZ1"/>
    <n v="1"/>
    <s v="Implantação"/>
    <s v="104-Crescimento"/>
    <d v="2021-05-14T00:00:00"/>
    <n v="8.1199999999999992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7"/>
    <s v="0587"/>
    <x v="332"/>
    <s v="007"/>
    <s v="Brasil \ SP \ Itatinga"/>
    <s v="Sul"/>
    <s v="CZ1"/>
    <n v="1"/>
    <s v="Implantação"/>
    <s v="104-Crescimento"/>
    <d v="2021-05-14T00:00:00"/>
    <n v="0.95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8"/>
    <s v="0587"/>
    <x v="332"/>
    <s v="008"/>
    <s v="Brasil \ SP \ Itatinga"/>
    <s v="Sul"/>
    <s v="CZ1"/>
    <n v="2"/>
    <s v="Rebrota"/>
    <s v="104-Crescimento"/>
    <d v="2018-12-14T00:00:00"/>
    <n v="7.35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09"/>
    <s v="0587"/>
    <x v="332"/>
    <s v="009"/>
    <s v="Brasil \ SP \ Itatinga"/>
    <s v="Sul"/>
    <s v="CZ1"/>
    <n v="3"/>
    <s v="Reforma"/>
    <s v="104-Crescimento"/>
    <d v="2021-05-14T00:00:00"/>
    <n v="1.37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7010"/>
    <s v="0587"/>
    <x v="332"/>
    <s v="010"/>
    <s v="Brasil \ SP \ Itatinga"/>
    <s v="Sul"/>
    <s v="CZ1"/>
    <n v="2"/>
    <s v="Reforma"/>
    <s v="102-Aguardando Plantio"/>
    <m/>
    <n v="3.43"/>
    <s v="Parceria rural"/>
    <m/>
    <m/>
    <m/>
    <m/>
    <m/>
    <m/>
    <m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s v="Sem informação"/>
    <d v="2025-07-01T00:00:00"/>
    <x v="0"/>
    <m/>
    <x v="13"/>
    <m/>
    <m/>
  </r>
  <r>
    <s v="0587011"/>
    <s v="0587"/>
    <x v="332"/>
    <s v="011"/>
    <s v="Brasil \ SP \ Itatinga"/>
    <s v="Sul"/>
    <s v="CZ1"/>
    <n v="2"/>
    <s v="Reforma"/>
    <s v="104-Crescimento"/>
    <d v="2021-05-14T00:00:00"/>
    <n v="0.17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m/>
    <m/>
    <x v="0"/>
    <m/>
    <x v="1"/>
    <m/>
    <m/>
  </r>
  <r>
    <s v="0587012"/>
    <s v="0587"/>
    <x v="332"/>
    <s v="012"/>
    <s v="Brasil \ SP \ Itatinga"/>
    <s v="Sul"/>
    <s v="CZ1"/>
    <n v="2"/>
    <s v="Reforma"/>
    <s v="102-Aguardando Plantio"/>
    <m/>
    <n v="0.18"/>
    <s v="Parceria rural"/>
    <m/>
    <m/>
    <m/>
    <m/>
    <m/>
    <m/>
    <m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s v="Sem informação"/>
    <d v="2025-07-01T00:00:00"/>
    <x v="0"/>
    <m/>
    <x v="13"/>
    <m/>
    <m/>
  </r>
  <r>
    <s v="0587013"/>
    <s v="0587"/>
    <x v="332"/>
    <s v="013"/>
    <s v="Brasil \ SP \ Itatinga"/>
    <s v="Sul"/>
    <s v="CZ1"/>
    <n v="1"/>
    <s v="Implantação"/>
    <s v="102-Aguardando Plantio"/>
    <m/>
    <n v="0.01"/>
    <s v="Parceria rural"/>
    <m/>
    <m/>
    <m/>
    <m/>
    <m/>
    <m/>
    <m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s v="Sem informação"/>
    <d v="2025-07-01T00:00:00"/>
    <x v="0"/>
    <m/>
    <x v="13"/>
    <m/>
    <m/>
  </r>
  <r>
    <s v="0587302"/>
    <s v="0587"/>
    <x v="332"/>
    <s v="302"/>
    <s v="Brasil \ SP \ Itatinga"/>
    <s v="Sul"/>
    <s v="CZ1"/>
    <n v="2"/>
    <s v="Reforma"/>
    <s v="104-Crescimento"/>
    <d v="2021-05-14T00:00:00"/>
    <n v="0.21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s v="Sem informação"/>
    <m/>
    <x v="0"/>
    <m/>
    <x v="13"/>
    <m/>
    <m/>
  </r>
  <r>
    <s v="0588001"/>
    <s v="0588"/>
    <x v="333"/>
    <s v="001"/>
    <s v="Brasil \ SP \ Itatinga"/>
    <s v="Sul"/>
    <s v="CZ1"/>
    <n v="1"/>
    <s v="Implantação"/>
    <s v="104-Crescimento"/>
    <d v="2020-06-08T00:00:00"/>
    <n v="37.43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m/>
    <m/>
    <x v="0"/>
    <m/>
    <x v="1"/>
    <m/>
    <m/>
  </r>
  <r>
    <s v="0588002"/>
    <s v="0588"/>
    <x v="333"/>
    <s v="002"/>
    <s v="Brasil \ SP \ Itatinga"/>
    <s v="Sul"/>
    <s v="CZ1"/>
    <n v="1"/>
    <s v="Implantação"/>
    <s v="104-Crescimento"/>
    <d v="2020-06-10T00:00:00"/>
    <n v="11.17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m/>
    <m/>
    <x v="0"/>
    <m/>
    <x v="1"/>
    <m/>
    <m/>
  </r>
  <r>
    <s v="0588003"/>
    <s v="0588"/>
    <x v="333"/>
    <s v="003"/>
    <s v="Brasil \ SP \ Itatinga"/>
    <s v="Sul"/>
    <s v="CZ1"/>
    <n v="1"/>
    <s v="Implantação"/>
    <s v="104-Crescimento"/>
    <d v="2020-06-10T00:00:00"/>
    <n v="9.36"/>
    <s v="Parceria rural"/>
    <m/>
    <m/>
    <m/>
    <m/>
    <m/>
    <m/>
    <m/>
    <m/>
    <m/>
    <d v="2025-06-01T00:00:00"/>
    <d v="2025-07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m/>
    <m/>
    <x v="0"/>
    <m/>
    <x v="1"/>
    <m/>
    <m/>
  </r>
  <r>
    <s v="0589001"/>
    <s v="0589"/>
    <x v="334"/>
    <s v="001"/>
    <s v="Brasil \ SP \ Itatinga"/>
    <s v="Sul"/>
    <s v="CZ1"/>
    <n v="1"/>
    <s v="Implantação"/>
    <s v="104-Crescimento"/>
    <d v="2020-07-30T00:00:00"/>
    <n v="23.8"/>
    <s v="Parceria rural"/>
    <s v="coppice"/>
    <m/>
    <m/>
    <m/>
    <m/>
    <m/>
    <m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m/>
    <m/>
    <x v="4"/>
    <m/>
    <x v="1"/>
    <m/>
    <m/>
  </r>
  <r>
    <s v="0589002"/>
    <s v="0589"/>
    <x v="334"/>
    <s v="002"/>
    <s v="Brasil \ SP \ Itatinga"/>
    <s v="Sul"/>
    <s v="CZ1"/>
    <n v="1"/>
    <s v="Implantação"/>
    <s v="104-Crescimento"/>
    <d v="2020-07-29T00:00:00"/>
    <n v="4.8099999999999996"/>
    <s v="Parceria rural"/>
    <s v="coppice"/>
    <m/>
    <m/>
    <m/>
    <m/>
    <m/>
    <m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m/>
    <m/>
    <x v="4"/>
    <m/>
    <x v="1"/>
    <m/>
    <m/>
  </r>
  <r>
    <s v="0589003"/>
    <s v="0589"/>
    <x v="334"/>
    <s v="003"/>
    <s v="Brasil \ SP \ Itatinga"/>
    <s v="Sul"/>
    <s v="CZ1"/>
    <n v="1"/>
    <s v="Implantação"/>
    <s v="104-Crescimento"/>
    <d v="2020-07-30T00:00:00"/>
    <n v="9.65"/>
    <s v="Parceria rural"/>
    <m/>
    <m/>
    <m/>
    <m/>
    <m/>
    <m/>
    <m/>
    <m/>
    <m/>
    <d v="2025-06-01T00:00:00"/>
    <d v="2025-06-01T00:00:00"/>
    <d v="2025-04-01T00:00:00"/>
    <m/>
    <m/>
    <s v="Sul"/>
    <s v="Sul"/>
    <s v="JFI ITATINGA"/>
    <s v="NILZA"/>
    <s v="SOLLUM"/>
    <s v="BRACELL"/>
    <n v="15.838274"/>
    <n v="80.954936000000004"/>
    <n v="89.269936999999999"/>
    <n v="137.460837"/>
    <s v="pac"/>
    <x v="3"/>
    <m/>
    <m/>
    <x v="0"/>
    <m/>
    <x v="1"/>
    <m/>
    <m/>
  </r>
  <r>
    <s v="0589004"/>
    <s v="0589"/>
    <x v="334"/>
    <s v="004"/>
    <s v="Brasil \ SP \ Itatinga"/>
    <s v="Sul"/>
    <s v="CZ1"/>
    <n v="1"/>
    <s v="Implantação"/>
    <s v="104-Crescimento"/>
    <d v="2020-07-30T00:00:00"/>
    <n v="5.93"/>
    <s v="Parceria rural"/>
    <s v="coppice"/>
    <m/>
    <m/>
    <m/>
    <m/>
    <m/>
    <m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m/>
    <m/>
    <x v="4"/>
    <m/>
    <x v="1"/>
    <m/>
    <m/>
  </r>
  <r>
    <s v="0589006"/>
    <s v="0589"/>
    <x v="334"/>
    <s v="006"/>
    <s v="Brasil \ SP \ Itatinga"/>
    <s v="Sul"/>
    <s v="CZ1"/>
    <n v="1"/>
    <s v="Implantação"/>
    <s v="112-Plantio em área de recuo"/>
    <d v="2020-07-30T00:00:00"/>
    <n v="0.08"/>
    <s v="Parceria rural"/>
    <s v="coppice"/>
    <m/>
    <m/>
    <m/>
    <m/>
    <m/>
    <m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m/>
    <m/>
    <x v="4"/>
    <m/>
    <x v="1"/>
    <m/>
    <m/>
  </r>
  <r>
    <s v="0590001"/>
    <s v="0590"/>
    <x v="335"/>
    <s v="001"/>
    <s v="Brasil \ SP \ Ubirajara"/>
    <s v="Noroeste"/>
    <s v="CZ1"/>
    <n v="1"/>
    <s v="Implantação"/>
    <s v="104-Crescimento"/>
    <d v="2020-06-26T00:00:00"/>
    <n v="18.77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BRACELL"/>
    <n v="30.469577999999998"/>
    <n v="33.504660000000001"/>
    <n v="49.770195000000001"/>
    <n v="64.962547000000001"/>
    <s v="pac"/>
    <x v="2"/>
    <s v="BRACELL 01"/>
    <d v="2025-11-01T00:00:00"/>
    <x v="12"/>
    <m/>
    <x v="2"/>
    <m/>
    <m/>
  </r>
  <r>
    <s v="0590002"/>
    <s v="0590"/>
    <x v="335"/>
    <s v="002"/>
    <s v="Brasil \ SP \ Ubirajara"/>
    <s v="Noroeste"/>
    <s v="CZ1"/>
    <n v="1"/>
    <s v="Implantação"/>
    <s v="104-Crescimento"/>
    <d v="2020-06-26T00:00:00"/>
    <n v="17.71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BRACELL"/>
    <n v="30.469577999999998"/>
    <n v="33.504660000000001"/>
    <n v="49.770195000000001"/>
    <n v="64.962547000000001"/>
    <s v="pac"/>
    <x v="2"/>
    <s v="BRACELL 01"/>
    <d v="2025-11-01T00:00:00"/>
    <x v="12"/>
    <m/>
    <x v="2"/>
    <m/>
    <m/>
  </r>
  <r>
    <s v="0591001"/>
    <s v="0591"/>
    <x v="336"/>
    <s v="001"/>
    <s v="Brasil \ SP \ Cabrália Paulista"/>
    <s v="Noroeste"/>
    <s v="CZ2"/>
    <n v="1"/>
    <s v="Implantação"/>
    <s v="104-Crescimento"/>
    <d v="2020-05-07T00:00:00"/>
    <n v="7.21"/>
    <s v="Parceria rural"/>
    <m/>
    <m/>
    <m/>
    <m/>
    <m/>
    <m/>
    <m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s v="INOVESA"/>
    <m/>
    <x v="0"/>
    <m/>
    <x v="11"/>
    <m/>
    <m/>
  </r>
  <r>
    <s v="0591002"/>
    <s v="0591"/>
    <x v="336"/>
    <s v="002"/>
    <s v="Brasil \ SP \ Cabrália Paulista"/>
    <s v="Noroeste"/>
    <s v="CZ2"/>
    <n v="1"/>
    <s v="Implantação"/>
    <s v="104-Crescimento"/>
    <d v="2020-05-07T00:00:00"/>
    <n v="17.75"/>
    <s v="Parceria rural"/>
    <m/>
    <m/>
    <m/>
    <m/>
    <m/>
    <m/>
    <m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s v="INOVESA"/>
    <m/>
    <x v="0"/>
    <m/>
    <x v="11"/>
    <m/>
    <m/>
  </r>
  <r>
    <s v="0591003"/>
    <s v="0591"/>
    <x v="336"/>
    <s v="003"/>
    <s v="Brasil \ SP \ Cabrália Paulista"/>
    <s v="Noroeste"/>
    <s v="CZ2"/>
    <n v="1"/>
    <s v="Implantação"/>
    <s v="104-Crescimento"/>
    <d v="2020-05-07T00:00:00"/>
    <n v="8.16"/>
    <s v="Parceria rural"/>
    <m/>
    <m/>
    <m/>
    <m/>
    <m/>
    <m/>
    <m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s v="INOVESA"/>
    <m/>
    <x v="0"/>
    <m/>
    <x v="11"/>
    <m/>
    <m/>
  </r>
  <r>
    <s v="0592001"/>
    <s v="0592"/>
    <x v="337"/>
    <s v="001"/>
    <s v="Brasil \ SP \ Paulistânia"/>
    <s v="Noroeste"/>
    <s v="CZ1"/>
    <n v="2"/>
    <s v="Reforma"/>
    <s v="102-Aguardando Plantio"/>
    <m/>
    <n v="7.38"/>
    <s v="Parceria rural"/>
    <m/>
    <m/>
    <m/>
    <m/>
    <s v="Não Obrigatório"/>
    <s v="Não Obrigatório"/>
    <s v="Não Obrigatório"/>
    <m/>
    <m/>
    <d v="2025-01-01T00:00:00"/>
    <d v="2024-11-01T00:00:00"/>
    <d v="2024-11-01T00:00:00"/>
    <d v="2024-12-11T00:00:00"/>
    <d v="2024-11-14T00:00:00"/>
    <s v="Noroeste"/>
    <s v="Noroeste"/>
    <s v="GERAÇÃO"/>
    <s v="JFI DUARTINA"/>
    <s v="BRACELL"/>
    <s v="CARPELO"/>
    <n v="27.304116"/>
    <n v="30.521813999999999"/>
    <n v="37.626795999999999"/>
    <n v="68.528721000000004"/>
    <s v="Liberação de áreas"/>
    <x v="2"/>
    <s v="GERAÇÃO"/>
    <d v="2025-02-01T00:00:00"/>
    <x v="1"/>
    <m/>
    <x v="4"/>
    <m/>
    <m/>
  </r>
  <r>
    <s v="0592002"/>
    <s v="0592"/>
    <x v="337"/>
    <s v="002"/>
    <s v="Brasil \ SP \ Paulistânia"/>
    <s v="Noroeste"/>
    <s v="CZ1"/>
    <n v="2"/>
    <s v="Reforma"/>
    <s v="102-Aguardando Plantio"/>
    <m/>
    <n v="21.95"/>
    <s v="Parceria rural"/>
    <m/>
    <m/>
    <m/>
    <m/>
    <s v="Obrigatório"/>
    <s v="Não Obrigatório"/>
    <s v="Não Obrigatório"/>
    <m/>
    <m/>
    <d v="2025-01-01T00:00:00"/>
    <d v="2024-11-01T00:00:00"/>
    <d v="2024-11-01T00:00:00"/>
    <d v="2024-12-11T00:00:00"/>
    <d v="2024-11-18T00:00:00"/>
    <s v="Noroeste"/>
    <s v="Noroeste"/>
    <s v="GERAÇÃO"/>
    <s v="JFI DUARTINA"/>
    <s v="BRACELL"/>
    <s v="CARPELO"/>
    <n v="27.304116"/>
    <n v="30.521813999999999"/>
    <n v="37.626795999999999"/>
    <n v="68.528721000000004"/>
    <s v="savannah"/>
    <x v="2"/>
    <s v="GERAÇÃO"/>
    <d v="2025-02-01T00:00:00"/>
    <x v="1"/>
    <m/>
    <x v="4"/>
    <m/>
    <m/>
  </r>
  <r>
    <s v="0592004"/>
    <s v="0592"/>
    <x v="337"/>
    <s v="004"/>
    <s v="Brasil \ SP \ Paulistânia"/>
    <s v="Noroeste"/>
    <s v="CZ1"/>
    <n v="4"/>
    <s v="Reforma"/>
    <s v="102-Aguardando Plantio"/>
    <m/>
    <n v="24.1"/>
    <s v="Parceria rural"/>
    <m/>
    <m/>
    <m/>
    <m/>
    <s v="Não Obrigatório"/>
    <s v="Não Obrigatório"/>
    <s v="Não Obrigatório"/>
    <m/>
    <m/>
    <d v="2025-01-01T00:00:00"/>
    <d v="2024-11-01T00:00:00"/>
    <d v="2024-11-01T00:00:00"/>
    <d v="2024-12-14T00:00:00"/>
    <d v="2024-11-19T00:00:00"/>
    <s v="Noroeste"/>
    <s v="Noroeste"/>
    <s v="GERAÇÃO"/>
    <s v="JFI DUARTINA"/>
    <s v="BRACELL"/>
    <s v="CARPELO"/>
    <n v="27.304116"/>
    <n v="30.521813999999999"/>
    <n v="37.626795999999999"/>
    <n v="68.528721000000004"/>
    <s v="Liberação de áreas"/>
    <x v="2"/>
    <s v="GERAÇÃO"/>
    <d v="2025-02-01T00:00:00"/>
    <x v="1"/>
    <m/>
    <x v="4"/>
    <m/>
    <m/>
  </r>
  <r>
    <s v="0593001"/>
    <s v="0593"/>
    <x v="338"/>
    <s v="001"/>
    <s v="Brasil \ SP \ Oriente"/>
    <s v="Noroeste"/>
    <s v="CZ3"/>
    <n v="1"/>
    <s v="Implantação"/>
    <s v="104-Crescimento"/>
    <d v="2020-05-09T00:00:00"/>
    <n v="29.32"/>
    <s v="Parceria rural"/>
    <m/>
    <m/>
    <m/>
    <m/>
    <m/>
    <m/>
    <m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s v="CARPELO"/>
    <d v="2025-06-01T00:00:00"/>
    <x v="7"/>
    <m/>
    <x v="10"/>
    <m/>
    <m/>
  </r>
  <r>
    <s v="0593002"/>
    <s v="0593"/>
    <x v="338"/>
    <s v="002"/>
    <s v="Brasil \ SP \ Oriente"/>
    <s v="Noroeste"/>
    <s v="CZ3"/>
    <n v="1"/>
    <s v="Implantação"/>
    <s v="104-Crescimento"/>
    <d v="2020-05-15T00:00:00"/>
    <n v="38.31"/>
    <s v="Parceria rural"/>
    <m/>
    <m/>
    <m/>
    <m/>
    <m/>
    <m/>
    <m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s v="CARPELO"/>
    <d v="2025-06-01T00:00:00"/>
    <x v="7"/>
    <m/>
    <x v="10"/>
    <m/>
    <m/>
  </r>
  <r>
    <s v="0593003"/>
    <s v="0593"/>
    <x v="338"/>
    <s v="003"/>
    <s v="Brasil \ SP \ Oriente"/>
    <s v="Noroeste"/>
    <s v="CZ3"/>
    <n v="1"/>
    <s v="Implantação"/>
    <s v="104-Crescimento"/>
    <d v="2020-05-08T00:00:00"/>
    <n v="38.630000000000003"/>
    <s v="Parceria rural"/>
    <m/>
    <m/>
    <m/>
    <m/>
    <m/>
    <m/>
    <m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s v="CARPELO"/>
    <d v="2025-06-01T00:00:00"/>
    <x v="7"/>
    <m/>
    <x v="10"/>
    <m/>
    <m/>
  </r>
  <r>
    <s v="0593004"/>
    <s v="0593"/>
    <x v="338"/>
    <s v="004"/>
    <s v="Brasil \ SP \ Oriente"/>
    <s v="Noroeste"/>
    <s v="CZ3"/>
    <n v="1"/>
    <s v="Implantação"/>
    <s v="104-Crescimento"/>
    <d v="2020-05-06T00:00:00"/>
    <n v="19.13"/>
    <s v="Parceria rural"/>
    <m/>
    <m/>
    <m/>
    <m/>
    <m/>
    <m/>
    <m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s v="CARPELO"/>
    <d v="2025-06-01T00:00:00"/>
    <x v="7"/>
    <m/>
    <x v="10"/>
    <m/>
    <m/>
  </r>
  <r>
    <s v="0593005"/>
    <s v="0593"/>
    <x v="338"/>
    <s v="005"/>
    <s v="Brasil \ SP \ Oriente"/>
    <s v="Noroeste"/>
    <s v="CZ3"/>
    <n v="1"/>
    <s v="Implantação"/>
    <s v="104-Crescimento"/>
    <d v="2021-10-15T00:00:00"/>
    <n v="0.94"/>
    <s v="Parceria rural"/>
    <m/>
    <m/>
    <m/>
    <m/>
    <m/>
    <m/>
    <m/>
    <m/>
    <m/>
    <d v="2025-03-01T00:00:00"/>
    <d v="2025-02-01T00:00:00"/>
    <d v="2025-04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s v="CARPELO"/>
    <d v="2025-06-01T00:00:00"/>
    <x v="7"/>
    <m/>
    <x v="10"/>
    <m/>
    <m/>
  </r>
  <r>
    <s v="0593302"/>
    <s v="0593"/>
    <x v="338"/>
    <s v="302"/>
    <s v="Brasil \ SP \ Oriente"/>
    <s v="Noroeste"/>
    <s v="CZ3"/>
    <n v="1"/>
    <s v="Implantação"/>
    <s v="116-Aguardando Plantio - Manual"/>
    <m/>
    <n v="1.53"/>
    <s v="Parceria rural"/>
    <m/>
    <m/>
    <m/>
    <m/>
    <m/>
    <m/>
    <m/>
    <m/>
    <m/>
    <d v="2020-03-10T00:00:00"/>
    <m/>
    <m/>
    <m/>
    <m/>
    <s v="Noroeste"/>
    <s v="Noroeste"/>
    <s v="GN"/>
    <s v="GERS"/>
    <s v="INOVESA"/>
    <s v="CARPELO"/>
    <n v="51.643965000000001"/>
    <n v="57.500810000000001"/>
    <n v="71.382694000000001"/>
    <n v="73.457705000000004"/>
    <s v="Liberação de áreas"/>
    <x v="2"/>
    <s v="CARPELO"/>
    <d v="2025-06-01T00:00:00"/>
    <x v="7"/>
    <m/>
    <x v="10"/>
    <m/>
    <m/>
  </r>
  <r>
    <s v="0594023"/>
    <s v="0594"/>
    <x v="339"/>
    <s v="023"/>
    <s v="Brasil \ SP \ Bofete"/>
    <s v="Sul"/>
    <s v="CZ1"/>
    <n v="4"/>
    <s v="Reforma"/>
    <s v="102-Aguardando Plantio"/>
    <m/>
    <n v="0.24"/>
    <s v="Parceria rural (arr. Turvinho)"/>
    <m/>
    <s v="Rehab Silv"/>
    <s v="Rehab"/>
    <m/>
    <m/>
    <m/>
    <m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s v="JFI CAPÃO BONITO"/>
    <d v="2025-05-01T00:00:00"/>
    <x v="5"/>
    <m/>
    <x v="16"/>
    <m/>
    <m/>
  </r>
  <r>
    <s v="0594307"/>
    <s v="0594"/>
    <x v="339"/>
    <s v="307"/>
    <s v="Brasil \ SP \ Bofete"/>
    <s v="Sul"/>
    <s v="CZ1"/>
    <n v="3"/>
    <s v="Reforma"/>
    <s v="116-Aguardando Plantio - Manual"/>
    <m/>
    <n v="0.44"/>
    <s v="Parceria rural (arr. Turvinho)"/>
    <m/>
    <s v="Rehab Silv"/>
    <s v="Rehab"/>
    <m/>
    <m/>
    <m/>
    <m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s v="JFI CAPÃO BONITO"/>
    <d v="2025-05-01T00:00:00"/>
    <x v="5"/>
    <m/>
    <x v="16"/>
    <m/>
    <m/>
  </r>
  <r>
    <s v="0594308"/>
    <s v="0594"/>
    <x v="339"/>
    <s v="308"/>
    <s v="Brasil \ SP \ Bofete"/>
    <s v="Sul"/>
    <s v="CZ1"/>
    <n v="2"/>
    <s v="Reforma"/>
    <s v="116-Aguardando Plantio - Manual"/>
    <m/>
    <n v="0.62"/>
    <s v="Parceria rural (arr. Turvinho)"/>
    <m/>
    <m/>
    <m/>
    <m/>
    <m/>
    <m/>
    <m/>
    <m/>
    <m/>
    <d v="2023-03-18T00:00:00"/>
    <m/>
    <m/>
    <m/>
    <m/>
    <s v="Sul"/>
    <s v="Sul"/>
    <s v="JFI ITATINGA"/>
    <s v="NILZA"/>
    <s v="RA"/>
    <s v="JFI CAPÃO BONITO"/>
    <n v="63.980967999999997"/>
    <n v="99.874065999999999"/>
    <n v="114.596462"/>
    <n v="116.00459600000001"/>
    <s v="Liberação de áreas"/>
    <x v="3"/>
    <s v="JFI CAPÃO BONITO"/>
    <m/>
    <x v="0"/>
    <m/>
    <x v="16"/>
    <m/>
    <m/>
  </r>
  <r>
    <s v="0594313"/>
    <s v="0594"/>
    <x v="339"/>
    <s v="313"/>
    <s v="Brasil \ SP \ Guareí"/>
    <s v="Sul"/>
    <s v="CZ1"/>
    <n v="4"/>
    <s v="Reforma"/>
    <s v="116-Aguardando Plantio - Manual"/>
    <m/>
    <n v="0.34"/>
    <s v="Parceria rural (arr. Turvinho)"/>
    <m/>
    <s v="Rehab Silv"/>
    <s v="Rehab"/>
    <m/>
    <m/>
    <m/>
    <m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s v="JFI CAPÃO BONITO"/>
    <d v="2025-05-01T00:00:00"/>
    <x v="5"/>
    <m/>
    <x v="16"/>
    <m/>
    <m/>
  </r>
  <r>
    <s v="0594366"/>
    <s v="0594"/>
    <x v="339"/>
    <s v="366"/>
    <s v="Brasil \ SP \ Guareí"/>
    <s v="Sul"/>
    <s v="CZ1"/>
    <n v="2"/>
    <s v="Reforma"/>
    <s v="116-Aguardando Plantio - Manual"/>
    <m/>
    <n v="1.01"/>
    <s v="Parceria rural (arr. Turvinho)"/>
    <m/>
    <m/>
    <m/>
    <m/>
    <m/>
    <m/>
    <m/>
    <m/>
    <m/>
    <d v="2020-03-10T00:00:00"/>
    <m/>
    <m/>
    <m/>
    <m/>
    <s v="Sul"/>
    <s v="Sul"/>
    <s v="JFI ITATINGA"/>
    <s v="NILZA"/>
    <s v="RA"/>
    <s v="JFI CAPÃO BONITO"/>
    <n v="63.980967999999997"/>
    <n v="99.874065999999999"/>
    <n v="114.596462"/>
    <n v="116.00459600000001"/>
    <s v="Liberação de áreas"/>
    <x v="3"/>
    <s v="JFI CAPÃO BONITO"/>
    <m/>
    <x v="0"/>
    <m/>
    <x v="16"/>
    <m/>
    <m/>
  </r>
  <r>
    <s v="0594379"/>
    <s v="0594"/>
    <x v="339"/>
    <s v="379"/>
    <s v="Brasil \ SP \ Bofete"/>
    <s v="Sul"/>
    <s v="CZ1"/>
    <n v="3"/>
    <s v="Reforma"/>
    <s v="116-Aguardando Plantio - Manual"/>
    <m/>
    <n v="0.59"/>
    <s v="Parceria rural (arr. Turvinho)"/>
    <m/>
    <s v="Rehab Silv"/>
    <s v="Rehab"/>
    <m/>
    <m/>
    <m/>
    <m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s v="JFI CAPÃO BONITO"/>
    <d v="2025-05-01T00:00:00"/>
    <x v="5"/>
    <m/>
    <x v="16"/>
    <m/>
    <m/>
  </r>
  <r>
    <s v="0595019"/>
    <s v="0595"/>
    <x v="340"/>
    <s v="019"/>
    <s v="Brasil \ SP \ Conchas"/>
    <s v="Sul"/>
    <s v="CZ2"/>
    <n v="2"/>
    <s v="Reforma"/>
    <s v="104-Crescimento"/>
    <d v="2019-05-03T00:00:00"/>
    <n v="0.24"/>
    <s v="Parceria rural"/>
    <m/>
    <m/>
    <m/>
    <m/>
    <s v="Obrigatório"/>
    <s v="Não Obrigatório"/>
    <s v="Não Obrigatório"/>
    <m/>
    <m/>
    <d v="2020-04-01T00:00:00"/>
    <m/>
    <d v="2025-08-01T00:00:00"/>
    <m/>
    <m/>
    <s v="Sul"/>
    <s v="Sul"/>
    <s v="JFI ITATINGA"/>
    <s v="NILZA"/>
    <s v="SOLLUM"/>
    <s v="BRACELL"/>
    <n v="83.699326999999997"/>
    <n v="87.289124000000001"/>
    <n v="107.074077"/>
    <n v="154.50394299999999"/>
    <s v="savannah"/>
    <x v="3"/>
    <m/>
    <m/>
    <x v="0"/>
    <m/>
    <x v="1"/>
    <m/>
    <m/>
  </r>
  <r>
    <s v="0595020"/>
    <s v="0595"/>
    <x v="340"/>
    <s v="020"/>
    <s v="Brasil \ SP \ Conchas"/>
    <s v="Sul"/>
    <s v="CZ2"/>
    <n v="2"/>
    <s v="Reforma"/>
    <s v="104-Crescimento"/>
    <d v="2019-05-03T00:00:00"/>
    <n v="0.13"/>
    <s v="Parceria rural"/>
    <m/>
    <m/>
    <m/>
    <m/>
    <m/>
    <m/>
    <m/>
    <m/>
    <m/>
    <d v="2020-04-01T00:00:00"/>
    <m/>
    <d v="2025-08-01T00:00:00"/>
    <m/>
    <m/>
    <s v="Sul"/>
    <s v="Sul"/>
    <s v="JFI ITATINGA"/>
    <s v="NILZA"/>
    <s v="SOLLUM"/>
    <s v="BRACELL"/>
    <n v="83.699326999999997"/>
    <n v="87.289124000000001"/>
    <n v="107.074077"/>
    <n v="154.50394299999999"/>
    <s v="pac"/>
    <x v="3"/>
    <m/>
    <m/>
    <x v="0"/>
    <m/>
    <x v="1"/>
    <m/>
    <m/>
  </r>
  <r>
    <s v="0596001"/>
    <s v="0596"/>
    <x v="341"/>
    <s v="001"/>
    <s v="Brasil \ SP \ Ubirajara"/>
    <s v="Noroeste"/>
    <s v="CZ1"/>
    <n v="1"/>
    <s v="Implantação"/>
    <s v="104-Crescimento"/>
    <d v="2020-06-23T00:00:00"/>
    <n v="13.6"/>
    <s v="Parceria rural"/>
    <m/>
    <m/>
    <m/>
    <m/>
    <m/>
    <m/>
    <m/>
    <m/>
    <m/>
    <d v="2025-09-01T00:00:00"/>
    <d v="2025-09-01T00:00:00"/>
    <d v="2025-07-01T00:00:00"/>
    <m/>
    <m/>
    <s v="Noroeste"/>
    <s v="Noroeste"/>
    <s v="JFI DUARTINA"/>
    <s v="GERAÇÃO"/>
    <s v="CARPELO"/>
    <s v="GERS"/>
    <n v="31.101105"/>
    <n v="34.136187999999997"/>
    <n v="42.404184999999998"/>
    <n v="60.529170000000001"/>
    <s v="pac"/>
    <x v="2"/>
    <s v="BRACELL 01"/>
    <d v="2025-11-01T00:00:00"/>
    <x v="12"/>
    <m/>
    <x v="2"/>
    <m/>
    <m/>
  </r>
  <r>
    <s v="0596005"/>
    <s v="0596"/>
    <x v="341"/>
    <s v="005"/>
    <s v="Brasil \ SP \ Ubirajara"/>
    <s v="Noroeste"/>
    <s v="CZ1"/>
    <n v="1"/>
    <s v="Implantação"/>
    <s v="104-Crescimento"/>
    <d v="2020-06-24T00:00:00"/>
    <n v="15.37"/>
    <s v="Parceria rural"/>
    <m/>
    <m/>
    <m/>
    <m/>
    <m/>
    <m/>
    <m/>
    <m/>
    <m/>
    <d v="2025-09-01T00:00:00"/>
    <d v="2025-09-01T00:00:00"/>
    <d v="2025-07-01T00:00:00"/>
    <m/>
    <m/>
    <s v="Noroeste"/>
    <s v="Noroeste"/>
    <s v="JFI DUARTINA"/>
    <s v="GERAÇÃO"/>
    <s v="CARPELO"/>
    <s v="GERS"/>
    <n v="31.101105"/>
    <n v="34.136187999999997"/>
    <n v="42.404184999999998"/>
    <n v="60.529170000000001"/>
    <s v="pac"/>
    <x v="2"/>
    <s v="BRACELL 01"/>
    <d v="2025-11-01T00:00:00"/>
    <x v="12"/>
    <m/>
    <x v="2"/>
    <m/>
    <m/>
  </r>
  <r>
    <s v="0597001"/>
    <s v="0597"/>
    <x v="342"/>
    <s v="001"/>
    <s v="Brasil \ SP \ Garça"/>
    <s v="Noroeste"/>
    <s v="CZ2"/>
    <n v="1"/>
    <s v="Implantação"/>
    <s v="104-Crescimento"/>
    <d v="2020-05-02T00:00:00"/>
    <n v="9.58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2"/>
    <s v="0597"/>
    <x v="342"/>
    <s v="002"/>
    <s v="Brasil \ SP \ Garça"/>
    <s v="Noroeste"/>
    <s v="CZ2"/>
    <n v="1"/>
    <s v="Implantação"/>
    <s v="104-Crescimento"/>
    <d v="2020-05-01T00:00:00"/>
    <n v="13.9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3"/>
    <s v="0597"/>
    <x v="342"/>
    <s v="003"/>
    <s v="Brasil \ SP \ Garça"/>
    <s v="Noroeste"/>
    <s v="CZ2"/>
    <n v="1"/>
    <s v="Implantação"/>
    <s v="104-Crescimento"/>
    <d v="2020-05-01T00:00:00"/>
    <n v="16.600000000000001"/>
    <s v="Parceria rural"/>
    <m/>
    <m/>
    <m/>
    <m/>
    <m/>
    <m/>
    <m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4"/>
    <s v="0597"/>
    <x v="342"/>
    <s v="004"/>
    <s v="Brasil \ SP \ Garça"/>
    <s v="Noroeste"/>
    <s v="CZ2"/>
    <n v="1"/>
    <s v="Implantação"/>
    <s v="104-Crescimento"/>
    <d v="2020-05-02T00:00:00"/>
    <n v="52.01"/>
    <s v="Parceria rural"/>
    <m/>
    <m/>
    <m/>
    <m/>
    <m/>
    <m/>
    <m/>
    <m/>
    <m/>
    <d v="2026-03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5"/>
    <s v="0597"/>
    <x v="342"/>
    <s v="005"/>
    <s v="Brasil \ SP \ Álvaro de Carvalho"/>
    <s v="Noroeste"/>
    <s v="CZ2"/>
    <n v="1"/>
    <s v="Implantação"/>
    <s v="104-Crescimento"/>
    <d v="2020-05-09T00:00:00"/>
    <n v="19.940000000000001"/>
    <s v="Parceria rural"/>
    <m/>
    <m/>
    <m/>
    <m/>
    <m/>
    <m/>
    <m/>
    <m/>
    <m/>
    <d v="2026-03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6"/>
    <s v="0597"/>
    <x v="342"/>
    <s v="006"/>
    <s v="Brasil \ SP \ Álvaro de Carvalho"/>
    <s v="Noroeste"/>
    <s v="CZ2"/>
    <n v="1"/>
    <s v="Implantação"/>
    <s v="104-Crescimento"/>
    <d v="2020-05-11T00:00:00"/>
    <n v="16.14"/>
    <s v="Parceria rural"/>
    <m/>
    <m/>
    <m/>
    <m/>
    <m/>
    <m/>
    <m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7"/>
    <s v="0597"/>
    <x v="342"/>
    <s v="007"/>
    <s v="Brasil \ SP \ Álvaro de Carvalho"/>
    <s v="Noroeste"/>
    <s v="CZ2"/>
    <n v="1"/>
    <s v="Implantação"/>
    <s v="104-Crescimento"/>
    <d v="2020-05-09T00:00:00"/>
    <n v="34.630000000000003"/>
    <s v="Parceria rural"/>
    <m/>
    <m/>
    <m/>
    <m/>
    <m/>
    <m/>
    <m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8"/>
    <s v="0597"/>
    <x v="342"/>
    <s v="008"/>
    <s v="Brasil \ SP \ Álvaro de Carvalho"/>
    <s v="Noroeste"/>
    <s v="CZ2"/>
    <n v="1"/>
    <s v="Implantação"/>
    <s v="104-Crescimento"/>
    <d v="2020-05-06T00:00:00"/>
    <n v="30.37"/>
    <s v="Parceria rural"/>
    <m/>
    <m/>
    <m/>
    <m/>
    <m/>
    <m/>
    <m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09"/>
    <s v="0597"/>
    <x v="342"/>
    <s v="009"/>
    <s v="Brasil \ SP \ Álvaro de Carvalho"/>
    <s v="Noroeste"/>
    <s v="CZ2"/>
    <n v="1"/>
    <s v="Implantação"/>
    <s v="104-Crescimento"/>
    <d v="2020-05-06T00:00:00"/>
    <n v="7.88"/>
    <s v="Parceria rural"/>
    <m/>
    <m/>
    <m/>
    <m/>
    <m/>
    <m/>
    <m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7010"/>
    <s v="0597"/>
    <x v="342"/>
    <s v="010"/>
    <s v="Brasil \ SP \ Álvaro de Carvalho"/>
    <s v="Noroeste"/>
    <s v="CZ2"/>
    <n v="1"/>
    <s v="Implantação"/>
    <s v="104-Crescimento"/>
    <d v="2020-05-13T00:00:00"/>
    <n v="15.32"/>
    <s v="Parceria rural"/>
    <m/>
    <m/>
    <m/>
    <m/>
    <m/>
    <m/>
    <m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s v="BRACELL 01"/>
    <d v="2025-12-01T00:00:00"/>
    <x v="11"/>
    <m/>
    <x v="2"/>
    <m/>
    <m/>
  </r>
  <r>
    <s v="0599001"/>
    <s v="0599"/>
    <x v="343"/>
    <s v="001"/>
    <s v="Brasil \ SP \ Avaí"/>
    <s v="Norte"/>
    <s v="CZ2"/>
    <n v="2"/>
    <s v="Reforma"/>
    <s v="104-Crescimento"/>
    <d v="2020-06-16T00:00:00"/>
    <n v="18.82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599003"/>
    <s v="0599"/>
    <x v="343"/>
    <s v="003"/>
    <s v="Brasil \ SP \ Avaí"/>
    <s v="Norte"/>
    <s v="CZ2"/>
    <n v="1"/>
    <s v="Implantação"/>
    <s v="104-Crescimento"/>
    <d v="2020-06-04T00:00:00"/>
    <n v="12.41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599004"/>
    <s v="0599"/>
    <x v="343"/>
    <s v="004"/>
    <s v="Brasil \ SP \ Avaí"/>
    <s v="Norte"/>
    <s v="CZ2"/>
    <n v="1"/>
    <s v="Implantação"/>
    <s v="104-Crescimento"/>
    <d v="2020-06-08T00:00:00"/>
    <n v="10.82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599005"/>
    <s v="0599"/>
    <x v="343"/>
    <s v="005"/>
    <s v="Brasil \ SP \ Avaí"/>
    <s v="Norte"/>
    <s v="CZ2"/>
    <n v="1"/>
    <s v="Implantação"/>
    <s v="104-Crescimento"/>
    <d v="2020-06-09T00:00:00"/>
    <n v="5.83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599006"/>
    <s v="0599"/>
    <x v="343"/>
    <s v="006"/>
    <s v="Brasil \ SP \ Avaí"/>
    <s v="Norte"/>
    <s v="CZ2"/>
    <n v="2"/>
    <s v="Reforma"/>
    <s v="102-Aguardando Plantio"/>
    <m/>
    <n v="5.89"/>
    <s v="Parceria rural"/>
    <m/>
    <m/>
    <m/>
    <m/>
    <m/>
    <m/>
    <m/>
    <m/>
    <m/>
    <d v="2020-04-01T00:00:00"/>
    <m/>
    <m/>
    <m/>
    <m/>
    <s v="Norte"/>
    <s v="Norte"/>
    <s v="GERAÇÃO"/>
    <s v="JFI DUARTINA"/>
    <s v="BRACELL"/>
    <s v="CARPELO"/>
    <n v="17.216002"/>
    <n v="18.97587"/>
    <n v="31.489380000000001"/>
    <n v="45.184677999999998"/>
    <s v="Liberação de áreas"/>
    <x v="1"/>
    <s v="BRACELL 02"/>
    <d v="2025-11-01T00:00:00"/>
    <x v="12"/>
    <m/>
    <x v="12"/>
    <m/>
    <m/>
  </r>
  <r>
    <s v="0599007"/>
    <s v="0599"/>
    <x v="343"/>
    <s v="007"/>
    <s v="Brasil \ SP \ Avaí"/>
    <s v="Norte"/>
    <s v="CZ2"/>
    <n v="1"/>
    <s v="Implantação"/>
    <s v="104-Crescimento"/>
    <d v="2020-06-08T00:00:00"/>
    <n v="3.97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599008"/>
    <s v="0599"/>
    <x v="343"/>
    <s v="008"/>
    <s v="Brasil \ SP \ Avaí"/>
    <s v="Norte"/>
    <s v="CZ2"/>
    <n v="1"/>
    <s v="Implantação"/>
    <s v="104-Crescimento"/>
    <d v="2020-06-08T00:00:00"/>
    <n v="4.8099999999999996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s v="BRACELL 02"/>
    <d v="2025-11-01T00:00:00"/>
    <x v="12"/>
    <m/>
    <x v="12"/>
    <m/>
    <m/>
  </r>
  <r>
    <s v="0601002"/>
    <s v="0601"/>
    <x v="344"/>
    <s v="002"/>
    <s v="Brasil \ SP \ Avaí"/>
    <s v="Norte"/>
    <s v="CZ2"/>
    <n v="1"/>
    <s v="Implantação"/>
    <s v="104-Crescimento"/>
    <d v="2020-06-02T00:00:00"/>
    <n v="15.3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s v="BRACELL 01"/>
    <d v="2025-11-01T00:00:00"/>
    <x v="12"/>
    <m/>
    <x v="2"/>
    <m/>
    <m/>
  </r>
  <r>
    <s v="0601003"/>
    <s v="0601"/>
    <x v="344"/>
    <s v="003"/>
    <s v="Brasil \ SP \ Avaí"/>
    <s v="Norte"/>
    <s v="CZ2"/>
    <n v="1"/>
    <s v="Implantação"/>
    <s v="104-Crescimento"/>
    <d v="2020-06-02T00:00:00"/>
    <n v="9.58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s v="BRACELL 01"/>
    <d v="2025-11-01T00:00:00"/>
    <x v="12"/>
    <m/>
    <x v="2"/>
    <m/>
    <m/>
  </r>
  <r>
    <s v="0601005"/>
    <s v="0601"/>
    <x v="344"/>
    <s v="005"/>
    <s v="Brasil \ SP \ Avaí"/>
    <s v="Norte"/>
    <s v="CZ2"/>
    <n v="1"/>
    <s v="Implantação"/>
    <s v="104-Crescimento"/>
    <d v="2020-06-04T00:00:00"/>
    <n v="21.88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s v="BRACELL 01"/>
    <d v="2025-11-01T00:00:00"/>
    <x v="12"/>
    <m/>
    <x v="2"/>
    <m/>
    <m/>
  </r>
  <r>
    <s v="0601006"/>
    <s v="0601"/>
    <x v="344"/>
    <s v="006"/>
    <s v="Brasil \ SP \ Avaí"/>
    <s v="Norte"/>
    <s v="CZ2"/>
    <n v="1"/>
    <s v="Implantação"/>
    <s v="104-Crescimento"/>
    <d v="2020-06-09T00:00:00"/>
    <n v="7.81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s v="BRACELL 01"/>
    <d v="2025-11-01T00:00:00"/>
    <x v="12"/>
    <m/>
    <x v="2"/>
    <m/>
    <m/>
  </r>
  <r>
    <s v="0601007"/>
    <s v="0601"/>
    <x v="344"/>
    <s v="007"/>
    <s v="Brasil \ SP \ Avaí"/>
    <s v="Norte"/>
    <s v="CZ2"/>
    <n v="1"/>
    <s v="Implantação"/>
    <s v="104-Crescimento"/>
    <d v="2020-06-09T00:00:00"/>
    <n v="23.36"/>
    <s v="Parceria rural"/>
    <m/>
    <m/>
    <m/>
    <m/>
    <m/>
    <m/>
    <m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s v="BRACELL 01"/>
    <d v="2025-11-01T00:00:00"/>
    <x v="12"/>
    <m/>
    <x v="2"/>
    <m/>
    <m/>
  </r>
  <r>
    <s v="0602001"/>
    <s v="0602"/>
    <x v="345"/>
    <s v="001"/>
    <s v="Brasil \ SP \ Anhembi"/>
    <s v="Sul"/>
    <s v="CZ2"/>
    <n v="1"/>
    <s v="Implantação"/>
    <s v="104-Crescimento"/>
    <d v="2020-08-19T00:00:00"/>
    <n v="7.09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m/>
    <m/>
    <x v="0"/>
    <m/>
    <x v="1"/>
    <m/>
    <m/>
  </r>
  <r>
    <s v="0602002"/>
    <s v="0602"/>
    <x v="345"/>
    <s v="002"/>
    <s v="Brasil \ SP \ Anhembi"/>
    <s v="Sul"/>
    <s v="CZ2"/>
    <n v="1"/>
    <s v="Implantação"/>
    <s v="104-Crescimento"/>
    <d v="2020-08-19T00:00:00"/>
    <n v="6.13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m/>
    <m/>
    <x v="0"/>
    <m/>
    <x v="1"/>
    <m/>
    <m/>
  </r>
  <r>
    <s v="0602003"/>
    <s v="0602"/>
    <x v="345"/>
    <s v="003"/>
    <s v="Brasil \ SP \ Anhembi"/>
    <s v="Sul"/>
    <s v="CZ2"/>
    <n v="1"/>
    <s v="Implantação"/>
    <s v="104-Crescimento"/>
    <d v="2020-08-19T00:00:00"/>
    <n v="11.41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m/>
    <m/>
    <x v="0"/>
    <m/>
    <x v="1"/>
    <m/>
    <m/>
  </r>
  <r>
    <s v="0603001"/>
    <s v="0603"/>
    <x v="346"/>
    <s v="001"/>
    <s v="Brasil \ SP \ Ubirajara"/>
    <s v="Noroeste"/>
    <s v="CZ1"/>
    <n v="1"/>
    <s v="Implantação"/>
    <s v="104-Crescimento"/>
    <d v="2020-06-19T00:00:00"/>
    <n v="31.44"/>
    <s v="Parceria rural"/>
    <m/>
    <m/>
    <m/>
    <m/>
    <m/>
    <m/>
    <m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2"/>
    <s v="0603"/>
    <x v="346"/>
    <s v="002"/>
    <s v="Brasil \ SP \ Ubirajara"/>
    <s v="Noroeste"/>
    <s v="CZ1"/>
    <n v="1"/>
    <s v="Implantação"/>
    <s v="104-Crescimento"/>
    <d v="2020-06-18T00:00:00"/>
    <n v="16.350000000000001"/>
    <s v="Parceria rural"/>
    <m/>
    <m/>
    <m/>
    <m/>
    <m/>
    <m/>
    <m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3"/>
    <s v="0603"/>
    <x v="346"/>
    <s v="003"/>
    <s v="Brasil \ SP \ Ubirajara"/>
    <s v="Noroeste"/>
    <s v="CZ1"/>
    <n v="1"/>
    <s v="Implantação"/>
    <s v="104-Crescimento"/>
    <d v="2020-06-18T00:00:00"/>
    <n v="34.96"/>
    <s v="Parceria rural"/>
    <m/>
    <m/>
    <m/>
    <m/>
    <m/>
    <m/>
    <m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4"/>
    <s v="0603"/>
    <x v="346"/>
    <s v="004"/>
    <s v="Brasil \ SP \ Ubirajara"/>
    <s v="Noroeste"/>
    <s v="CZ1"/>
    <n v="1"/>
    <s v="Implantação"/>
    <s v="104-Crescimento"/>
    <d v="2020-06-19T00:00:00"/>
    <n v="47.32"/>
    <s v="Parceria rural"/>
    <m/>
    <m/>
    <m/>
    <m/>
    <m/>
    <m/>
    <m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5"/>
    <s v="0603"/>
    <x v="346"/>
    <s v="005"/>
    <s v="Brasil \ SP \ Ubirajara"/>
    <s v="Noroeste"/>
    <s v="CZ1"/>
    <n v="1"/>
    <s v="Implantação"/>
    <s v="104-Crescimento"/>
    <d v="2020-06-09T00:00:00"/>
    <n v="97.41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7"/>
    <s v="0603"/>
    <x v="346"/>
    <s v="007"/>
    <s v="Brasil \ SP \ Ubirajara"/>
    <s v="Noroeste"/>
    <s v="CZ1"/>
    <n v="1"/>
    <s v="Implantação"/>
    <s v="104-Crescimento"/>
    <d v="2020-06-05T00:00:00"/>
    <n v="76.61"/>
    <s v="Parceria rural"/>
    <s v="coppice"/>
    <m/>
    <m/>
    <m/>
    <m/>
    <m/>
    <m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m/>
    <m/>
    <x v="4"/>
    <m/>
    <x v="1"/>
    <m/>
    <m/>
  </r>
  <r>
    <s v="0603008"/>
    <s v="0603"/>
    <x v="346"/>
    <s v="008"/>
    <s v="Brasil \ SP \ Ubirajara"/>
    <s v="Noroeste"/>
    <s v="CZ1"/>
    <n v="1"/>
    <s v="Implantação"/>
    <s v="104-Crescimento"/>
    <d v="2020-06-24T00:00:00"/>
    <n v="10.93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09"/>
    <s v="0603"/>
    <x v="346"/>
    <s v="009"/>
    <s v="Brasil \ SP \ Ubirajara"/>
    <s v="Noroeste"/>
    <s v="CZ1"/>
    <n v="1"/>
    <s v="Implantação"/>
    <s v="104-Crescimento"/>
    <d v="2020-06-22T00:00:00"/>
    <n v="6.58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m/>
    <m/>
    <x v="0"/>
    <m/>
    <x v="1"/>
    <m/>
    <m/>
  </r>
  <r>
    <s v="0603010"/>
    <s v="0603"/>
    <x v="346"/>
    <s v="010"/>
    <s v="Brasil \ SP \ Ubirajara"/>
    <s v="Noroeste"/>
    <s v="CZ1"/>
    <n v="1"/>
    <s v="Implantação"/>
    <s v="104-Crescimento"/>
    <d v="2020-06-23T00:00:00"/>
    <n v="23.99"/>
    <s v="Parceria rural"/>
    <s v="coppice"/>
    <m/>
    <m/>
    <m/>
    <m/>
    <m/>
    <m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m/>
    <m/>
    <x v="4"/>
    <m/>
    <x v="1"/>
    <m/>
    <m/>
  </r>
  <r>
    <s v="0603012"/>
    <s v="0603"/>
    <x v="346"/>
    <s v="012"/>
    <s v="Brasil \ SP \ Ubirajara"/>
    <s v="Noroeste"/>
    <s v="CZ1"/>
    <n v="1"/>
    <s v="Implantação"/>
    <s v="104-Crescimento"/>
    <d v="2020-06-05T00:00:00"/>
    <n v="62.95"/>
    <s v="Parceria rural"/>
    <s v="coppice"/>
    <m/>
    <m/>
    <m/>
    <m/>
    <m/>
    <m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m/>
    <m/>
    <x v="4"/>
    <m/>
    <x v="1"/>
    <m/>
    <m/>
  </r>
  <r>
    <s v="0603013"/>
    <s v="0603"/>
    <x v="346"/>
    <s v="013"/>
    <s v="Brasil \ SP \ Ubirajara"/>
    <s v="Noroeste"/>
    <s v="CZ1"/>
    <n v="1"/>
    <s v="Implantação"/>
    <s v="104-Crescimento"/>
    <d v="2020-06-08T00:00:00"/>
    <n v="29.66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s v="BRACELL 01"/>
    <d v="2025-10-01T00:00:00"/>
    <x v="13"/>
    <m/>
    <x v="2"/>
    <m/>
    <m/>
  </r>
  <r>
    <s v="0603014"/>
    <s v="0603"/>
    <x v="346"/>
    <s v="014"/>
    <s v="Brasil \ SP \ Ubirajara"/>
    <s v="Noroeste"/>
    <s v="CZ1"/>
    <n v="1"/>
    <s v="Implantação"/>
    <s v="104-Crescimento"/>
    <d v="2020-05-26T00:00:00"/>
    <n v="45.35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s v="BRACELL 01"/>
    <d v="2025-10-01T00:00:00"/>
    <x v="13"/>
    <m/>
    <x v="2"/>
    <m/>
    <m/>
  </r>
  <r>
    <s v="0603015"/>
    <s v="0603"/>
    <x v="346"/>
    <s v="015"/>
    <s v="Brasil \ SP \ Ubirajara"/>
    <s v="Noroeste"/>
    <s v="CZ1"/>
    <n v="1"/>
    <s v="Implantação"/>
    <s v="104-Crescimento"/>
    <d v="2020-05-28T00:00:00"/>
    <n v="58.26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s v="BRACELL 01"/>
    <d v="2025-10-01T00:00:00"/>
    <x v="13"/>
    <m/>
    <x v="2"/>
    <m/>
    <m/>
  </r>
  <r>
    <s v="0603016"/>
    <s v="0603"/>
    <x v="346"/>
    <s v="016"/>
    <s v="Brasil \ SP \ Ubirajara"/>
    <s v="Noroeste"/>
    <s v="CZ1"/>
    <n v="1"/>
    <s v="Implantação"/>
    <s v="104-Crescimento"/>
    <d v="2020-06-19T00:00:00"/>
    <n v="43.28"/>
    <s v="Parceria rural"/>
    <m/>
    <m/>
    <m/>
    <m/>
    <m/>
    <m/>
    <m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s v="BRACELL 01"/>
    <d v="2025-10-01T00:00:00"/>
    <x v="13"/>
    <m/>
    <x v="2"/>
    <m/>
    <m/>
  </r>
  <r>
    <s v="0604001"/>
    <s v="0604"/>
    <x v="347"/>
    <s v="001"/>
    <s v="Brasil \ SP \ Guaimbê"/>
    <s v="Noroeste"/>
    <s v="CZ3"/>
    <n v="1"/>
    <s v="Implantação"/>
    <s v="104-Crescimento"/>
    <d v="2020-05-19T00:00:00"/>
    <n v="25.71"/>
    <s v="Parceria rural"/>
    <m/>
    <m/>
    <m/>
    <m/>
    <m/>
    <m/>
    <m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s v="BRACELL 02"/>
    <d v="2025-10-01T00:00:00"/>
    <x v="13"/>
    <m/>
    <x v="12"/>
    <m/>
    <m/>
  </r>
  <r>
    <s v="0604002"/>
    <s v="0604"/>
    <x v="347"/>
    <s v="002"/>
    <s v="Brasil \ SP \ Guaimbê"/>
    <s v="Noroeste"/>
    <s v="CZ3"/>
    <n v="1"/>
    <s v="Implantação"/>
    <s v="104-Crescimento"/>
    <d v="2020-05-20T00:00:00"/>
    <n v="51.01"/>
    <s v="Parceria rural"/>
    <m/>
    <m/>
    <m/>
    <m/>
    <m/>
    <m/>
    <m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s v="BRACELL 02"/>
    <d v="2025-10-01T00:00:00"/>
    <x v="13"/>
    <m/>
    <x v="12"/>
    <m/>
    <m/>
  </r>
  <r>
    <s v="0604003"/>
    <s v="0604"/>
    <x v="347"/>
    <s v="003"/>
    <s v="Brasil \ SP \ Guaimbê"/>
    <s v="Noroeste"/>
    <s v="CZ3"/>
    <n v="1"/>
    <s v="Implantação"/>
    <s v="104-Crescimento"/>
    <d v="2020-05-15T00:00:00"/>
    <n v="21.82"/>
    <s v="Parceria rural"/>
    <m/>
    <m/>
    <m/>
    <m/>
    <m/>
    <m/>
    <m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s v="BRACELL 02"/>
    <d v="2025-10-01T00:00:00"/>
    <x v="13"/>
    <m/>
    <x v="12"/>
    <m/>
    <m/>
  </r>
  <r>
    <s v="0604004"/>
    <s v="0604"/>
    <x v="347"/>
    <s v="004"/>
    <s v="Brasil \ SP \ Guaimbê"/>
    <s v="Noroeste"/>
    <s v="CZ3"/>
    <n v="1"/>
    <s v="Implantação"/>
    <s v="104-Crescimento"/>
    <d v="2020-05-18T00:00:00"/>
    <n v="23.49"/>
    <s v="Parceria rural"/>
    <m/>
    <m/>
    <m/>
    <m/>
    <m/>
    <m/>
    <m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s v="BRACELL 02"/>
    <d v="2025-10-01T00:00:00"/>
    <x v="13"/>
    <m/>
    <x v="12"/>
    <m/>
    <m/>
  </r>
  <r>
    <s v="0604005"/>
    <s v="0604"/>
    <x v="347"/>
    <s v="005"/>
    <s v="Brasil \ SP \ Guaimbê"/>
    <s v="Noroeste"/>
    <s v="CZ3"/>
    <n v="1"/>
    <s v="Implantação"/>
    <s v="104-Crescimento"/>
    <d v="2020-05-18T00:00:00"/>
    <n v="9.2899999999999991"/>
    <s v="Parceria rural"/>
    <m/>
    <m/>
    <m/>
    <m/>
    <m/>
    <m/>
    <m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s v="BRACELL 02"/>
    <d v="2025-10-01T00:00:00"/>
    <x v="13"/>
    <m/>
    <x v="12"/>
    <m/>
    <m/>
  </r>
  <r>
    <s v="0605001"/>
    <s v="0605"/>
    <x v="348"/>
    <s v="001"/>
    <s v="Brasil \ SP \ Itapetininga"/>
    <s v="Sul"/>
    <s v="CZ1"/>
    <n v="1"/>
    <s v="Implantação"/>
    <s v="104-Crescimento"/>
    <d v="2020-06-26T00:00:00"/>
    <n v="3.17"/>
    <s v="Parceria rural"/>
    <s v="coppice"/>
    <m/>
    <m/>
    <m/>
    <m/>
    <m/>
    <m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02"/>
    <s v="0605"/>
    <x v="348"/>
    <s v="002"/>
    <s v="Brasil \ SP \ Itapetininga"/>
    <s v="Sul"/>
    <s v="CZ1"/>
    <n v="1"/>
    <s v="Implantação"/>
    <s v="104-Crescimento"/>
    <d v="2020-06-26T00:00:00"/>
    <n v="8.0399999999999991"/>
    <s v="Parceria rural"/>
    <m/>
    <m/>
    <m/>
    <m/>
    <m/>
    <m/>
    <m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03"/>
    <s v="0605"/>
    <x v="348"/>
    <s v="003"/>
    <s v="Brasil \ SP \ Itapetininga"/>
    <s v="Sul"/>
    <s v="CZ1"/>
    <n v="1"/>
    <s v="Implantação"/>
    <s v="104-Crescimento"/>
    <d v="2020-06-29T00:00:00"/>
    <n v="26.76"/>
    <s v="Parceria rural"/>
    <s v="coppice"/>
    <m/>
    <m/>
    <m/>
    <m/>
    <m/>
    <m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04"/>
    <s v="0605"/>
    <x v="348"/>
    <s v="004"/>
    <s v="Brasil \ SP \ Itapetininga"/>
    <s v="Sul"/>
    <s v="CZ1"/>
    <n v="1"/>
    <s v="Implantação"/>
    <s v="104-Crescimento"/>
    <d v="2020-06-26T00:00:00"/>
    <n v="8.89"/>
    <s v="Parceria rural"/>
    <s v="coppice"/>
    <m/>
    <m/>
    <m/>
    <m/>
    <m/>
    <m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05"/>
    <s v="0605"/>
    <x v="348"/>
    <s v="005"/>
    <s v="Brasil \ SP \ Itapetininga"/>
    <s v="Sul"/>
    <s v="CZ1"/>
    <n v="1"/>
    <s v="Implantação"/>
    <s v="104-Crescimento"/>
    <d v="2020-06-29T00:00:00"/>
    <n v="13.04"/>
    <s v="Parceria rural"/>
    <s v="coppice"/>
    <m/>
    <m/>
    <m/>
    <m/>
    <m/>
    <m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06"/>
    <s v="0605"/>
    <x v="348"/>
    <s v="006"/>
    <s v="Brasil \ SP \ Itapetininga"/>
    <s v="Sul"/>
    <s v="CZ1"/>
    <n v="1"/>
    <s v="Implantação"/>
    <s v="104-Crescimento"/>
    <d v="2020-07-07T00:00:00"/>
    <n v="30.46"/>
    <s v="Parceria rural"/>
    <m/>
    <m/>
    <m/>
    <m/>
    <m/>
    <m/>
    <m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08"/>
    <s v="0605"/>
    <x v="348"/>
    <s v="008"/>
    <s v="Brasil \ SP \ Itapetininga"/>
    <s v="Sul"/>
    <s v="CZ1"/>
    <n v="1"/>
    <s v="Implantação"/>
    <s v="104-Crescimento"/>
    <d v="2020-07-01T00:00:00"/>
    <n v="13.72"/>
    <s v="Parceria rural"/>
    <s v="coppice"/>
    <m/>
    <m/>
    <m/>
    <m/>
    <m/>
    <m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10"/>
    <s v="0605"/>
    <x v="348"/>
    <s v="010"/>
    <s v="Brasil \ SP \ Itapetininga"/>
    <s v="Sul"/>
    <s v="CZ1"/>
    <n v="1"/>
    <s v="Implantação"/>
    <s v="104-Crescimento"/>
    <d v="2020-07-02T00:00:00"/>
    <n v="23.59"/>
    <s v="Parceria rural"/>
    <m/>
    <m/>
    <m/>
    <m/>
    <m/>
    <m/>
    <m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11"/>
    <s v="0605"/>
    <x v="348"/>
    <s v="011"/>
    <s v="Brasil \ SP \ Itapetininga"/>
    <s v="Sul"/>
    <s v="CZ1"/>
    <n v="1"/>
    <s v="Implantação"/>
    <s v="104-Crescimento"/>
    <d v="2020-07-20T00:00:00"/>
    <n v="44.75"/>
    <s v="Parceria rural"/>
    <m/>
    <m/>
    <m/>
    <m/>
    <m/>
    <m/>
    <m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12"/>
    <s v="0605"/>
    <x v="348"/>
    <s v="012"/>
    <s v="Brasil \ SP \ Itapetininga"/>
    <s v="Sul"/>
    <s v="CZ1"/>
    <n v="1"/>
    <s v="Implantação"/>
    <s v="104-Crescimento"/>
    <d v="2020-07-08T00:00:00"/>
    <n v="16.64"/>
    <s v="Parceria rural"/>
    <m/>
    <m/>
    <m/>
    <m/>
    <m/>
    <m/>
    <m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13"/>
    <s v="0605"/>
    <x v="348"/>
    <s v="013"/>
    <s v="Brasil \ SP \ Itapetininga"/>
    <s v="Sul"/>
    <s v="CZ1"/>
    <n v="1"/>
    <s v="Implantação"/>
    <s v="104-Crescimento"/>
    <d v="2020-07-09T00:00:00"/>
    <n v="14.28"/>
    <s v="Parceria rural"/>
    <m/>
    <m/>
    <m/>
    <m/>
    <m/>
    <m/>
    <m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14"/>
    <s v="0605"/>
    <x v="348"/>
    <s v="014"/>
    <s v="Brasil \ SP \ Tatuí"/>
    <s v="Sul"/>
    <s v="CZ1"/>
    <n v="1"/>
    <s v="Implantação"/>
    <s v="104-Crescimento"/>
    <d v="2020-07-13T00:00:00"/>
    <n v="25.95"/>
    <s v="Parceria rural"/>
    <s v="coppice"/>
    <m/>
    <m/>
    <m/>
    <m/>
    <m/>
    <m/>
    <m/>
    <m/>
    <d v="2025-09-01T00:00:00"/>
    <d v="2025-09-01T00:00:00"/>
    <d v="2025-06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15"/>
    <s v="0605"/>
    <x v="348"/>
    <s v="015"/>
    <s v="Brasil \ SP \ Tatuí"/>
    <s v="Sul"/>
    <s v="CZ1"/>
    <n v="1"/>
    <s v="Implantação"/>
    <s v="104-Crescimento"/>
    <d v="2020-07-15T00:00:00"/>
    <n v="30.56"/>
    <s v="Parceria rural"/>
    <m/>
    <m/>
    <m/>
    <m/>
    <m/>
    <m/>
    <m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17"/>
    <s v="0605"/>
    <x v="348"/>
    <s v="017"/>
    <s v="Brasil \ SP \ Tatuí"/>
    <s v="Sul"/>
    <s v="CZ1"/>
    <n v="1"/>
    <s v="Implantação"/>
    <s v="104-Crescimento"/>
    <d v="2020-07-16T00:00:00"/>
    <n v="16.920000000000002"/>
    <s v="Parceria rural"/>
    <s v="coppice"/>
    <m/>
    <m/>
    <m/>
    <m/>
    <m/>
    <m/>
    <m/>
    <m/>
    <d v="2025-09-01T00:00:00"/>
    <d v="2025-09-01T00:00:00"/>
    <d v="2025-06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m/>
    <m/>
    <x v="4"/>
    <m/>
    <x v="1"/>
    <m/>
    <m/>
  </r>
  <r>
    <s v="0605018"/>
    <s v="0605"/>
    <x v="348"/>
    <s v="018"/>
    <s v="Brasil \ SP \ Tatuí"/>
    <s v="Sul"/>
    <s v="CZ1"/>
    <n v="1"/>
    <s v="Implantação"/>
    <s v="102-Aguardando Plantio"/>
    <m/>
    <n v="2.4"/>
    <s v="Parceria rural"/>
    <m/>
    <m/>
    <m/>
    <m/>
    <m/>
    <m/>
    <m/>
    <m/>
    <m/>
    <d v="2020-06-01T00:00:00"/>
    <m/>
    <m/>
    <m/>
    <m/>
    <s v="Sul"/>
    <s v="Sul"/>
    <s v="JFI ITATINGA"/>
    <s v="RA"/>
    <s v="JFI CAPÃO BONITO"/>
    <s v="NILZA"/>
    <n v="117.06405100000001"/>
    <n v="124.93214399999999"/>
    <n v="126.340279"/>
    <n v="153.053336"/>
    <s v="Liberação de áreas"/>
    <x v="3"/>
    <s v="JFI CAPÃO BONITO"/>
    <d v="2025-08-01T00:00:00"/>
    <x v="0"/>
    <m/>
    <x v="16"/>
    <m/>
    <m/>
  </r>
  <r>
    <s v="0605019"/>
    <s v="0605"/>
    <x v="348"/>
    <s v="019"/>
    <s v="Brasil \ SP \ Itapetininga"/>
    <s v="Sul"/>
    <s v="CZ1"/>
    <n v="1"/>
    <s v="Implantação"/>
    <s v="104-Crescimento"/>
    <d v="2021-10-21T00:00:00"/>
    <n v="0.31"/>
    <s v="Parceria rural"/>
    <m/>
    <m/>
    <m/>
    <m/>
    <m/>
    <m/>
    <m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5020"/>
    <s v="0605"/>
    <x v="348"/>
    <s v="020"/>
    <s v="Brasil \ SP \ Tatuí"/>
    <s v="Sul"/>
    <s v="CZ1"/>
    <n v="1"/>
    <s v="Implantação"/>
    <s v="104-Crescimento"/>
    <d v="2021-10-21T00:00:00"/>
    <n v="1.26"/>
    <s v="Parceria rural"/>
    <m/>
    <m/>
    <m/>
    <m/>
    <m/>
    <m/>
    <m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s v="JFI CAPÃO BONITO"/>
    <m/>
    <x v="0"/>
    <m/>
    <x v="16"/>
    <m/>
    <m/>
  </r>
  <r>
    <s v="0606010"/>
    <s v="0606"/>
    <x v="349"/>
    <s v="010"/>
    <s v="Brasil \ SP \ Piracicaba"/>
    <s v="Sul"/>
    <s v="CZ2"/>
    <n v="4"/>
    <s v="Reforma"/>
    <s v="102-Aguardando Plantio"/>
    <m/>
    <n v="0.75"/>
    <s v="Parceria rural"/>
    <m/>
    <m/>
    <m/>
    <m/>
    <m/>
    <m/>
    <m/>
    <m/>
    <m/>
    <d v="2021-02-01T00:00:00"/>
    <m/>
    <m/>
    <m/>
    <m/>
    <s v="Sul"/>
    <s v="Sul"/>
    <s v="NILZA"/>
    <s v="SOLLUM"/>
    <s v="JFI ITATINGA"/>
    <s v="MIGRAR"/>
    <n v="74.446280000000002"/>
    <n v="94.231233000000003"/>
    <n v="95.261881000000002"/>
    <n v="95.887911000000003"/>
    <s v="Liberação de áreas"/>
    <x v="3"/>
    <s v="JFI ITATINGA"/>
    <d v="2025-07-01T00:00:00"/>
    <x v="6"/>
    <m/>
    <x v="5"/>
    <m/>
    <m/>
  </r>
  <r>
    <s v="0607001"/>
    <s v="0607"/>
    <x v="350"/>
    <s v="001"/>
    <s v="Brasil \ SP \ Botucatu"/>
    <s v="Sul"/>
    <s v="CZ1 - 2"/>
    <n v="1"/>
    <s v="Implantação"/>
    <s v="104-Crescimento"/>
    <d v="2020-05-22T00:00:00"/>
    <n v="26.29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2"/>
    <s v="0607"/>
    <x v="350"/>
    <s v="002"/>
    <s v="Brasil \ SP \ Botucatu"/>
    <s v="Sul"/>
    <s v="CZ1 - 2"/>
    <n v="1"/>
    <s v="Implantação"/>
    <s v="104-Crescimento"/>
    <d v="2020-05-20T00:00:00"/>
    <n v="43.23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3"/>
    <s v="0607"/>
    <x v="350"/>
    <s v="003"/>
    <s v="Brasil \ SP \ Botucatu"/>
    <s v="Sul"/>
    <s v="CZ1 - 2"/>
    <n v="1"/>
    <s v="Implantação"/>
    <s v="104-Crescimento"/>
    <d v="2020-05-15T00:00:00"/>
    <n v="25.35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4"/>
    <s v="0607"/>
    <x v="350"/>
    <s v="004"/>
    <s v="Brasil \ SP \ Botucatu"/>
    <s v="Sul"/>
    <s v="CZ1 - 2"/>
    <n v="1"/>
    <s v="Implantação"/>
    <s v="104-Crescimento"/>
    <d v="2020-05-28T00:00:00"/>
    <n v="38.49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5"/>
    <s v="0607"/>
    <x v="350"/>
    <s v="005"/>
    <s v="Brasil \ SP \ Botucatu"/>
    <s v="Sul"/>
    <s v="CZ1 - 2"/>
    <n v="1"/>
    <s v="Implantação"/>
    <s v="104-Crescimento"/>
    <d v="2020-05-28T00:00:00"/>
    <n v="20.22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6"/>
    <s v="0607"/>
    <x v="350"/>
    <s v="006"/>
    <s v="Brasil \ SP \ Botucatu"/>
    <s v="Sul"/>
    <s v="CZ1 - 2"/>
    <n v="1"/>
    <s v="Implantação"/>
    <s v="104-Crescimento"/>
    <d v="2020-06-02T00:00:00"/>
    <n v="23.86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7"/>
    <s v="0607"/>
    <x v="350"/>
    <s v="007"/>
    <s v="Brasil \ SP \ Botucatu"/>
    <s v="Sul"/>
    <s v="CZ1 - 2"/>
    <n v="1"/>
    <s v="Implantação"/>
    <s v="104-Crescimento"/>
    <d v="2020-05-27T00:00:00"/>
    <n v="43.65"/>
    <s v="Parceria rural"/>
    <m/>
    <m/>
    <m/>
    <n v="2"/>
    <m/>
    <m/>
    <m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008"/>
    <s v="0607"/>
    <x v="350"/>
    <s v="008"/>
    <s v="Brasil \ SP \ Botucatu"/>
    <s v="Sul"/>
    <s v="CZ1 - 2"/>
    <n v="1"/>
    <s v="Implantação"/>
    <s v="104-Crescimento"/>
    <d v="2020-05-28T00:00:00"/>
    <n v="20.91"/>
    <s v="Parceria rural"/>
    <m/>
    <m/>
    <m/>
    <n v="2"/>
    <m/>
    <m/>
    <m/>
    <m/>
    <m/>
    <d v="2026-03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s v="RA FLORESTAL"/>
    <m/>
    <x v="0"/>
    <m/>
    <x v="18"/>
    <m/>
    <m/>
  </r>
  <r>
    <s v="0607303"/>
    <s v="0607"/>
    <x v="350"/>
    <s v="303"/>
    <s v="Brasil \ SP \ Botucatu"/>
    <s v="Sul"/>
    <s v="CZ1 - 2"/>
    <n v="1"/>
    <s v="Implantação"/>
    <s v="104-Crescimento"/>
    <d v="2021-10-27T00:00:00"/>
    <n v="0.17"/>
    <s v="Parceria rural"/>
    <m/>
    <m/>
    <m/>
    <n v="2"/>
    <m/>
    <m/>
    <m/>
    <m/>
    <m/>
    <d v="2026-03-01T00:00:00"/>
    <d v="2026-01-01T00:00:00"/>
    <d v="2025-06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0"/>
    <s v="NILZA"/>
    <d v="2025-08-01T00:00:00"/>
    <x v="0"/>
    <m/>
    <x v="3"/>
    <m/>
    <m/>
  </r>
  <r>
    <s v="0607308"/>
    <s v="0607"/>
    <x v="350"/>
    <s v="308"/>
    <s v="Brasil \ SP \ Botucatu"/>
    <s v="Sul"/>
    <s v="CZ1 - 2"/>
    <n v="1"/>
    <s v="Implantação"/>
    <s v="104-Crescimento"/>
    <d v="2020-06-02T00:00:00"/>
    <n v="0.33"/>
    <s v="Parceria rural"/>
    <m/>
    <m/>
    <m/>
    <n v="2"/>
    <m/>
    <m/>
    <m/>
    <m/>
    <m/>
    <d v="2026-03-01T00:00:00"/>
    <d v="2026-01-01T00:00:00"/>
    <d v="2025-06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0"/>
    <s v="NILZA"/>
    <d v="2025-08-01T00:00:00"/>
    <x v="0"/>
    <m/>
    <x v="3"/>
    <m/>
    <m/>
  </r>
  <r>
    <s v="0608001"/>
    <s v="0608"/>
    <x v="351"/>
    <s v="001"/>
    <s v="Brasil \ SP \ Getulina"/>
    <s v="Noroeste"/>
    <s v="CZ3"/>
    <n v="1"/>
    <s v="Implantação"/>
    <s v="104-Crescimento"/>
    <d v="2020-05-18T00:00:00"/>
    <n v="35.200000000000003"/>
    <s v="Parceria rural"/>
    <m/>
    <m/>
    <m/>
    <m/>
    <m/>
    <m/>
    <m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2"/>
    <s v="0608"/>
    <x v="351"/>
    <s v="002"/>
    <s v="Brasil \ SP \ Getulina"/>
    <s v="Noroeste"/>
    <s v="CZ3"/>
    <n v="1"/>
    <s v="Implantação"/>
    <s v="104-Crescimento"/>
    <d v="2020-05-16T00:00:00"/>
    <n v="13.61"/>
    <s v="Parceria rural"/>
    <m/>
    <m/>
    <m/>
    <m/>
    <m/>
    <m/>
    <m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3"/>
    <s v="0608"/>
    <x v="351"/>
    <s v="003"/>
    <s v="Brasil \ SP \ Getulina"/>
    <s v="Noroeste"/>
    <s v="CZ3"/>
    <n v="1"/>
    <s v="Implantação"/>
    <s v="104-Crescimento"/>
    <d v="2020-05-26T00:00:00"/>
    <n v="35.909999999999997"/>
    <s v="Parceria rural"/>
    <m/>
    <m/>
    <m/>
    <m/>
    <m/>
    <m/>
    <m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4"/>
    <s v="0608"/>
    <x v="351"/>
    <s v="004"/>
    <s v="Brasil \ SP \ Getulina"/>
    <s v="Noroeste"/>
    <s v="CZ3"/>
    <n v="1"/>
    <s v="Implantação"/>
    <s v="104-Crescimento"/>
    <d v="2020-05-25T00:00:00"/>
    <n v="49.17"/>
    <s v="Parceria rural"/>
    <m/>
    <m/>
    <m/>
    <m/>
    <m/>
    <m/>
    <m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5"/>
    <s v="0608"/>
    <x v="351"/>
    <s v="005"/>
    <s v="Brasil \ SP \ Getulina"/>
    <s v="Noroeste"/>
    <s v="CZ3"/>
    <n v="1"/>
    <s v="Implantação"/>
    <s v="104-Crescimento"/>
    <d v="2020-05-22T00:00:00"/>
    <n v="51.5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6"/>
    <s v="0608"/>
    <x v="351"/>
    <s v="006"/>
    <s v="Brasil \ SP \ Getulina"/>
    <s v="Noroeste"/>
    <s v="CZ3"/>
    <n v="1"/>
    <s v="Implantação"/>
    <s v="104-Crescimento"/>
    <d v="2020-05-20T00:00:00"/>
    <n v="56.7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7"/>
    <s v="0608"/>
    <x v="351"/>
    <s v="007"/>
    <s v="Brasil \ SP \ Getulina"/>
    <s v="Noroeste"/>
    <s v="CZ3"/>
    <n v="1"/>
    <s v="Implantação"/>
    <s v="104-Crescimento"/>
    <d v="2020-05-16T00:00:00"/>
    <n v="19.39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09"/>
    <s v="0608"/>
    <x v="351"/>
    <s v="009"/>
    <s v="Brasil \ SP \ Getulina"/>
    <s v="Noroeste"/>
    <s v="CZ3"/>
    <n v="1"/>
    <s v="Implantação"/>
    <s v="104-Crescimento"/>
    <d v="2020-05-25T00:00:00"/>
    <n v="8.9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1"/>
    <s v="0608"/>
    <x v="351"/>
    <s v="011"/>
    <s v="Brasil \ SP \ Getulina"/>
    <s v="Noroeste"/>
    <s v="CZ3"/>
    <n v="1"/>
    <s v="Implantação"/>
    <s v="104-Crescimento"/>
    <d v="2020-06-20T00:00:00"/>
    <n v="10.71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2"/>
    <s v="0608"/>
    <x v="351"/>
    <s v="012"/>
    <s v="Brasil \ SP \ Getulina"/>
    <s v="Noroeste"/>
    <s v="CZ3"/>
    <n v="1"/>
    <s v="Implantação"/>
    <s v="104-Crescimento"/>
    <d v="2020-05-26T00:00:00"/>
    <n v="11.31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3"/>
    <s v="0608"/>
    <x v="351"/>
    <s v="013"/>
    <s v="Brasil \ SP \ Getulina"/>
    <s v="Noroeste"/>
    <s v="CZ3"/>
    <n v="1"/>
    <s v="Implantação"/>
    <s v="104-Crescimento"/>
    <d v="2020-05-25T00:00:00"/>
    <n v="9.58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4"/>
    <s v="0608"/>
    <x v="351"/>
    <s v="014"/>
    <s v="Brasil \ SP \ Getulina"/>
    <s v="Noroeste"/>
    <s v="CZ3"/>
    <n v="1"/>
    <s v="Implantação"/>
    <s v="104-Crescimento"/>
    <d v="2020-05-25T00:00:00"/>
    <n v="9.8000000000000007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5"/>
    <s v="0608"/>
    <x v="351"/>
    <s v="015"/>
    <s v="Brasil \ SP \ Getulina"/>
    <s v="Noroeste"/>
    <s v="CZ3"/>
    <n v="1"/>
    <s v="Implantação"/>
    <s v="104-Crescimento"/>
    <d v="2020-08-03T00:00:00"/>
    <n v="22.26"/>
    <s v="Parceria rural"/>
    <m/>
    <m/>
    <m/>
    <m/>
    <m/>
    <m/>
    <m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6"/>
    <s v="0608"/>
    <x v="351"/>
    <s v="016"/>
    <s v="Brasil \ SP \ Getulina"/>
    <s v="Noroeste"/>
    <s v="CZ3"/>
    <n v="1"/>
    <s v="Implantação"/>
    <s v="104-Crescimento"/>
    <d v="2020-06-01T00:00:00"/>
    <n v="10.72"/>
    <s v="Parceria rural"/>
    <m/>
    <m/>
    <m/>
    <m/>
    <m/>
    <m/>
    <m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8"/>
    <s v="0608"/>
    <x v="351"/>
    <s v="018"/>
    <s v="Brasil \ SP \ Getulina"/>
    <s v="Noroeste"/>
    <s v="CZ3"/>
    <n v="1"/>
    <s v="Implantação"/>
    <s v="104-Crescimento"/>
    <d v="2020-08-03T00:00:00"/>
    <n v="1.76"/>
    <s v="Parceria rural"/>
    <m/>
    <m/>
    <m/>
    <m/>
    <m/>
    <m/>
    <m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19"/>
    <s v="0608"/>
    <x v="351"/>
    <s v="019"/>
    <s v="Brasil \ SP \ Getulina"/>
    <s v="Noroeste"/>
    <s v="CZ3"/>
    <n v="1"/>
    <s v="Implantação"/>
    <s v="104-Crescimento"/>
    <d v="2020-08-05T00:00:00"/>
    <n v="4.9800000000000004"/>
    <s v="Parceria rural"/>
    <m/>
    <m/>
    <m/>
    <m/>
    <m/>
    <m/>
    <m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20"/>
    <s v="0608"/>
    <x v="351"/>
    <s v="020"/>
    <s v="Brasil \ SP \ Getulina"/>
    <s v="Noroeste"/>
    <s v="CZ3"/>
    <n v="1"/>
    <s v="Implantação"/>
    <s v="104-Crescimento"/>
    <d v="2020-08-05T00:00:00"/>
    <n v="27.3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22"/>
    <s v="0608"/>
    <x v="351"/>
    <s v="022"/>
    <s v="Brasil \ SP \ Getulina"/>
    <s v="Noroeste"/>
    <s v="CZ3"/>
    <n v="1"/>
    <s v="Implantação"/>
    <s v="104-Crescimento"/>
    <d v="2020-08-05T00:00:00"/>
    <n v="7.32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024"/>
    <s v="0608"/>
    <x v="351"/>
    <s v="024"/>
    <s v="Brasil \ SP \ Getulina"/>
    <s v="Noroeste"/>
    <s v="CZ3"/>
    <n v="1"/>
    <s v="Implantação"/>
    <s v="104-Crescimento"/>
    <d v="2021-06-20T00:00:00"/>
    <n v="0.63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05"/>
    <s v="0608"/>
    <x v="351"/>
    <s v="305"/>
    <s v="Brasil \ SP \ Getulina"/>
    <s v="Noroeste"/>
    <s v="CZ3"/>
    <n v="1"/>
    <s v="Implantação"/>
    <s v="104-Crescimento"/>
    <d v="2021-06-20T00:00:00"/>
    <n v="1.1000000000000001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06"/>
    <s v="0608"/>
    <x v="351"/>
    <s v="306"/>
    <s v="Brasil \ SP \ Getulina"/>
    <s v="Noroeste"/>
    <s v="CZ3"/>
    <n v="1"/>
    <s v="Implantação"/>
    <s v="104-Crescimento"/>
    <d v="2021-06-20T00:00:00"/>
    <n v="0.51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07"/>
    <s v="0608"/>
    <x v="351"/>
    <s v="307"/>
    <s v="Brasil \ SP \ Getulina"/>
    <s v="Noroeste"/>
    <s v="CZ3"/>
    <n v="1"/>
    <s v="Implantação"/>
    <s v="104-Crescimento"/>
    <d v="2021-07-20T00:00:00"/>
    <n v="2.0299999999999998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08"/>
    <s v="0608"/>
    <x v="351"/>
    <s v="308"/>
    <s v="Brasil \ SP \ Getulina"/>
    <s v="Noroeste"/>
    <s v="CZ3"/>
    <n v="1"/>
    <s v="Implantação"/>
    <s v="104-Crescimento"/>
    <d v="2021-06-20T00:00:00"/>
    <n v="0.22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09"/>
    <s v="0608"/>
    <x v="351"/>
    <s v="309"/>
    <s v="Brasil \ SP \ Getulina"/>
    <s v="Noroeste"/>
    <s v="CZ3"/>
    <n v="1"/>
    <s v="Implantação"/>
    <s v="104-Crescimento"/>
    <d v="2021-07-20T00:00:00"/>
    <n v="0.67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12"/>
    <s v="0608"/>
    <x v="351"/>
    <s v="312"/>
    <s v="Brasil \ SP \ Getulina"/>
    <s v="Noroeste"/>
    <s v="CZ3"/>
    <n v="1"/>
    <s v="Implantação"/>
    <s v="104-Crescimento"/>
    <d v="2021-07-20T00:00:00"/>
    <n v="0.84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13"/>
    <s v="0608"/>
    <x v="351"/>
    <s v="313"/>
    <s v="Brasil \ SP \ Getulina"/>
    <s v="Noroeste"/>
    <s v="CZ3"/>
    <n v="1"/>
    <s v="Implantação"/>
    <s v="104-Crescimento"/>
    <d v="2021-07-20T00:00:00"/>
    <n v="0.26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14"/>
    <s v="0608"/>
    <x v="351"/>
    <s v="314"/>
    <s v="Brasil \ SP \ Getulina"/>
    <s v="Noroeste"/>
    <s v="CZ3"/>
    <n v="1"/>
    <s v="Implantação"/>
    <s v="116-Aguardando Plantio - Manual"/>
    <m/>
    <n v="1.18"/>
    <s v="Parceria rural"/>
    <m/>
    <m/>
    <m/>
    <m/>
    <m/>
    <m/>
    <m/>
    <m/>
    <m/>
    <d v="2020-04-20T00:00:00"/>
    <m/>
    <m/>
    <m/>
    <m/>
    <s v="Noroeste"/>
    <s v="Noroeste"/>
    <s v="GN"/>
    <s v="GERS"/>
    <s v="INOVESA"/>
    <s v="CARPELO"/>
    <n v="27.995072"/>
    <n v="47.017986000000001"/>
    <n v="47.733801"/>
    <n v="62.974879999999999"/>
    <s v="Liberação de áreas"/>
    <x v="2"/>
    <s v="BRACELL 01"/>
    <d v="2025-10-01T00:00:00"/>
    <x v="13"/>
    <m/>
    <x v="2"/>
    <m/>
    <m/>
  </r>
  <r>
    <s v="0608315"/>
    <s v="0608"/>
    <x v="351"/>
    <s v="315"/>
    <s v="Brasil \ SP \ Getulina"/>
    <s v="Noroeste"/>
    <s v="CZ3"/>
    <n v="1"/>
    <s v="Implantação"/>
    <s v="104-Crescimento"/>
    <d v="2021-07-20T00:00:00"/>
    <n v="0.71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08319"/>
    <s v="0608"/>
    <x v="351"/>
    <s v="319"/>
    <s v="Brasil \ SP \ Getulina"/>
    <s v="Noroeste"/>
    <s v="CZ3"/>
    <n v="1"/>
    <s v="Implantação"/>
    <s v="104-Crescimento"/>
    <d v="2021-07-20T00:00:00"/>
    <n v="0.15"/>
    <s v="Parceria rural"/>
    <m/>
    <m/>
    <m/>
    <m/>
    <m/>
    <m/>
    <m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s v="BRACELL 01"/>
    <d v="2025-10-01T00:00:00"/>
    <x v="13"/>
    <m/>
    <x v="2"/>
    <m/>
    <m/>
  </r>
  <r>
    <s v="0611001"/>
    <s v="0611"/>
    <x v="352"/>
    <s v="001"/>
    <s v="Brasil \ SP \ Agudos"/>
    <s v="Centro"/>
    <s v="CZ2"/>
    <n v="1"/>
    <s v="Implantação"/>
    <s v="104-Crescimento"/>
    <d v="2020-07-17T00:00:00"/>
    <n v="9.98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02"/>
    <s v="0611"/>
    <x v="352"/>
    <s v="002"/>
    <s v="Brasil \ SP \ Agudos"/>
    <s v="Centro"/>
    <s v="CZ1"/>
    <n v="1"/>
    <s v="Implantação"/>
    <s v="104-Crescimento"/>
    <d v="2020-07-17T00:00:00"/>
    <n v="45.73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03"/>
    <s v="0611"/>
    <x v="352"/>
    <s v="003"/>
    <s v="Brasil \ SP \ Agudos"/>
    <s v="Centro"/>
    <s v="CZ1"/>
    <n v="1"/>
    <s v="Implantação"/>
    <s v="104-Crescimento"/>
    <d v="2020-07-29T00:00:00"/>
    <n v="37.74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04"/>
    <s v="0611"/>
    <x v="352"/>
    <s v="004"/>
    <s v="Brasil \ SP \ Agudos"/>
    <s v="Centro"/>
    <s v="CZ1"/>
    <n v="1"/>
    <s v="Implantação"/>
    <s v="104-Crescimento"/>
    <d v="2020-07-30T00:00:00"/>
    <n v="10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05"/>
    <s v="0611"/>
    <x v="352"/>
    <s v="005"/>
    <s v="Brasil \ SP \ Agudos"/>
    <s v="Centro"/>
    <s v="CZ1"/>
    <n v="1"/>
    <s v="Implantação"/>
    <s v="104-Crescimento"/>
    <d v="2020-07-21T00:00:00"/>
    <n v="20.74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06"/>
    <s v="0611"/>
    <x v="352"/>
    <s v="006"/>
    <s v="Brasil \ SP \ Agudos"/>
    <s v="Centro"/>
    <s v="CZ1"/>
    <n v="1"/>
    <s v="Implantação"/>
    <s v="104-Crescimento"/>
    <d v="2020-07-20T00:00:00"/>
    <n v="30.93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07"/>
    <s v="0611"/>
    <x v="352"/>
    <s v="007"/>
    <s v="Brasil \ SP \ Agudos"/>
    <s v="Centro"/>
    <s v="CZ1"/>
    <n v="1"/>
    <s v="Implantação"/>
    <s v="104-Crescimento"/>
    <d v="2020-07-24T00:00:00"/>
    <n v="38.46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08"/>
    <s v="0611"/>
    <x v="352"/>
    <s v="008"/>
    <s v="Brasil \ SP \ Agudos"/>
    <s v="Centro"/>
    <s v="CZ1"/>
    <n v="1"/>
    <s v="Implantação"/>
    <s v="104-Crescimento"/>
    <d v="2020-07-27T00:00:00"/>
    <n v="23.96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09"/>
    <s v="0611"/>
    <x v="352"/>
    <s v="009"/>
    <s v="Brasil \ SP \ Agudos"/>
    <s v="Centro"/>
    <s v="CZ1"/>
    <n v="1"/>
    <s v="Implantação"/>
    <s v="104-Crescimento"/>
    <d v="2020-07-30T00:00:00"/>
    <n v="26.33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10"/>
    <s v="0611"/>
    <x v="352"/>
    <s v="010"/>
    <s v="Brasil \ SP \ Agudos"/>
    <s v="Centro"/>
    <s v="CZ1"/>
    <n v="1"/>
    <s v="Implantação"/>
    <s v="104-Crescimento"/>
    <d v="2020-07-31T00:00:00"/>
    <n v="6.16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11"/>
    <s v="0611"/>
    <x v="352"/>
    <s v="011"/>
    <s v="Brasil \ SP \ Agudos"/>
    <s v="Centro"/>
    <s v="CZ1"/>
    <n v="1"/>
    <s v="Implantação"/>
    <s v="104-Crescimento"/>
    <d v="2020-07-30T00:00:00"/>
    <n v="12.24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6-01T00:00:00"/>
    <x v="7"/>
    <m/>
    <x v="0"/>
    <m/>
    <m/>
  </r>
  <r>
    <s v="0611012"/>
    <s v="0611"/>
    <x v="352"/>
    <s v="012"/>
    <s v="Brasil \ SP \ Agudos"/>
    <s v="Centro"/>
    <s v="CZ1"/>
    <n v="1"/>
    <s v="Implantação"/>
    <s v="104-Crescimento"/>
    <d v="2020-07-31T00:00:00"/>
    <n v="13.89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13"/>
    <s v="0611"/>
    <x v="352"/>
    <s v="013"/>
    <s v="Brasil \ SP \ Agudos"/>
    <s v="Centro"/>
    <s v="CZ1"/>
    <n v="1"/>
    <s v="Implantação"/>
    <s v="104-Crescimento"/>
    <d v="2020-07-31T00:00:00"/>
    <n v="7.99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1015"/>
    <s v="0611"/>
    <x v="352"/>
    <s v="015"/>
    <s v="Brasil \ SP \ Agudos"/>
    <s v="Centro"/>
    <s v="CZ1"/>
    <n v="1"/>
    <s v="Implantação"/>
    <s v="104-Crescimento"/>
    <d v="2021-05-29T00:00:00"/>
    <n v="0.55000000000000004"/>
    <s v="Parceria rural"/>
    <m/>
    <m/>
    <m/>
    <m/>
    <m/>
    <m/>
    <m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s v="NILZA"/>
    <d v="2025-07-01T00:00:00"/>
    <x v="6"/>
    <m/>
    <x v="0"/>
    <m/>
    <m/>
  </r>
  <r>
    <s v="0612001"/>
    <s v="0612"/>
    <x v="353"/>
    <s v="001"/>
    <s v="Brasil \ SP \ Piratininga"/>
    <s v="Centro"/>
    <s v="CZ2"/>
    <n v="1"/>
    <s v="Implantação"/>
    <s v="104-Crescimento"/>
    <d v="2021-06-01T00:00:00"/>
    <n v="15.36"/>
    <s v="Parceria rural"/>
    <m/>
    <m/>
    <m/>
    <m/>
    <m/>
    <m/>
    <m/>
    <m/>
    <m/>
    <d v="2026-05-01T00:00:00"/>
    <d v="2026-04-01T00:00:00"/>
    <d v="2025-06-01T00:00:00"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pac"/>
    <x v="0"/>
    <s v="SOLLUM"/>
    <d v="2025-09-01T00:00:00"/>
    <x v="0"/>
    <m/>
    <x v="0"/>
    <m/>
    <m/>
  </r>
  <r>
    <s v="0612003"/>
    <s v="0612"/>
    <x v="353"/>
    <s v="003"/>
    <s v="Brasil \ SP \ Piratininga"/>
    <s v="Centro"/>
    <s v="CZ2"/>
    <n v="2"/>
    <s v="Reforma"/>
    <s v="102-Aguardando Plantio"/>
    <m/>
    <n v="6.48"/>
    <s v="Parceria rural"/>
    <m/>
    <m/>
    <m/>
    <m/>
    <m/>
    <m/>
    <m/>
    <m/>
    <m/>
    <d v="2021-01-02T00:00:00"/>
    <m/>
    <m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Liberação de áreas"/>
    <x v="0"/>
    <s v="SOLLUM"/>
    <d v="2025-09-01T00:00:00"/>
    <x v="0"/>
    <m/>
    <x v="0"/>
    <m/>
    <m/>
  </r>
  <r>
    <s v="0612302"/>
    <s v="0612"/>
    <x v="353"/>
    <s v="302"/>
    <s v="Brasil \ SP \ Piratininga"/>
    <s v="Centro"/>
    <s v="CZ2"/>
    <n v="1"/>
    <s v="Implantação"/>
    <s v="116-Aguardando Plantio - Manual"/>
    <m/>
    <n v="0.16"/>
    <s v="Parceria rural"/>
    <m/>
    <m/>
    <m/>
    <m/>
    <m/>
    <m/>
    <m/>
    <m/>
    <m/>
    <d v="2021-01-02T00:00:00"/>
    <m/>
    <m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Liberação de áreas"/>
    <x v="0"/>
    <s v="SOLLUM"/>
    <d v="2025-09-01T00:00:00"/>
    <x v="0"/>
    <m/>
    <x v="0"/>
    <m/>
    <m/>
  </r>
  <r>
    <s v="0613001"/>
    <s v="0613"/>
    <x v="354"/>
    <s v="001"/>
    <s v="Brasil \ SP \ Mineiros do Tietê"/>
    <s v="Sul"/>
    <s v="CZ2"/>
    <n v="1"/>
    <s v="Implantação"/>
    <s v="104-Crescimento"/>
    <d v="2020-08-14T00:00:00"/>
    <n v="14"/>
    <s v="Parceria rural"/>
    <m/>
    <m/>
    <m/>
    <m/>
    <m/>
    <m/>
    <m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s v="RA FLORESTAL"/>
    <m/>
    <x v="0"/>
    <m/>
    <x v="18"/>
    <m/>
    <m/>
  </r>
  <r>
    <s v="0613002"/>
    <s v="0613"/>
    <x v="354"/>
    <s v="002"/>
    <s v="Brasil \ SP \ Mineiros do Tietê"/>
    <s v="Sul"/>
    <s v="CZ2"/>
    <n v="1"/>
    <s v="Implantação"/>
    <s v="104-Crescimento"/>
    <d v="2020-08-14T00:00:00"/>
    <n v="16.8"/>
    <s v="Parceria rural"/>
    <m/>
    <m/>
    <m/>
    <m/>
    <m/>
    <m/>
    <m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s v="RA FLORESTAL"/>
    <m/>
    <x v="0"/>
    <m/>
    <x v="18"/>
    <m/>
    <m/>
  </r>
  <r>
    <s v="0613003"/>
    <s v="0613"/>
    <x v="354"/>
    <s v="003"/>
    <s v="Brasil \ SP \ Dois Córregos"/>
    <s v="Sul"/>
    <s v="CZ2"/>
    <n v="1"/>
    <s v="Implantação"/>
    <s v="104-Crescimento"/>
    <d v="2020-08-14T00:00:00"/>
    <n v="1.1000000000000001"/>
    <s v="Parceria rural"/>
    <m/>
    <m/>
    <m/>
    <m/>
    <m/>
    <m/>
    <m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s v="RA FLORESTAL"/>
    <m/>
    <x v="0"/>
    <m/>
    <x v="18"/>
    <m/>
    <m/>
  </r>
  <r>
    <s v="0614001"/>
    <s v="0614"/>
    <x v="355"/>
    <s v="001"/>
    <s v="Brasil \ SP \ Itatinga"/>
    <s v="Sul"/>
    <s v="CZ1"/>
    <n v="2"/>
    <s v="Reforma"/>
    <s v="102-Aguardando Plantio"/>
    <m/>
    <n v="4.09"/>
    <s v="Parceria rural"/>
    <m/>
    <m/>
    <m/>
    <m/>
    <m/>
    <m/>
    <m/>
    <m/>
    <m/>
    <d v="2022-05-31T00:00:00"/>
    <m/>
    <m/>
    <d v="2022-05-31T00:00:00"/>
    <d v="2022-05-10T00:00:00"/>
    <s v="Sul"/>
    <s v="Sul"/>
    <s v="JFI ITATINGA"/>
    <s v="NILZA"/>
    <s v="SOLLUM"/>
    <s v="BRACELL"/>
    <n v="19.122441999999999"/>
    <n v="72.344048000000001"/>
    <n v="92.129001000000002"/>
    <n v="139.55886799999999"/>
    <s v="Liberação de áreas"/>
    <x v="3"/>
    <s v="JFI ITATINGA"/>
    <d v="2025-06-01T00:00:00"/>
    <x v="0"/>
    <m/>
    <x v="5"/>
    <m/>
    <m/>
  </r>
  <r>
    <s v="0614015"/>
    <s v="0614"/>
    <x v="355"/>
    <s v="015"/>
    <s v="Brasil \ SP \ Itatinga"/>
    <s v="Sul"/>
    <s v="CZ1"/>
    <n v="1"/>
    <s v="Implantação"/>
    <s v="104-Crescimento"/>
    <d v="2020-08-25T00:00:00"/>
    <n v="1.94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016"/>
    <s v="0614"/>
    <x v="355"/>
    <s v="016"/>
    <s v="Brasil \ SP \ Itatinga"/>
    <s v="Sul"/>
    <s v="CZ1"/>
    <n v="1"/>
    <s v="Implantação"/>
    <s v="104-Crescimento"/>
    <d v="2020-08-26T00:00:00"/>
    <n v="14.36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017"/>
    <s v="0614"/>
    <x v="355"/>
    <s v="017"/>
    <s v="Brasil \ SP \ Itatinga"/>
    <s v="Sul"/>
    <s v="CZ1"/>
    <n v="1"/>
    <s v="Implantação"/>
    <s v="104-Crescimento"/>
    <d v="2020-08-25T00:00:00"/>
    <n v="21.47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018"/>
    <s v="0614"/>
    <x v="355"/>
    <s v="018"/>
    <s v="Brasil \ SP \ Itatinga"/>
    <s v="Sul"/>
    <s v="CZ1"/>
    <n v="1"/>
    <s v="Implantação"/>
    <s v="104-Crescimento"/>
    <d v="2020-08-27T00:00:00"/>
    <n v="20.65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019"/>
    <s v="0614"/>
    <x v="355"/>
    <s v="019"/>
    <s v="Brasil \ SP \ Itatinga"/>
    <s v="Sul"/>
    <s v="CZ1"/>
    <n v="1"/>
    <s v="Implantação"/>
    <s v="104-Crescimento"/>
    <d v="2020-08-27T00:00:00"/>
    <n v="10.5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316"/>
    <s v="0614"/>
    <x v="355"/>
    <s v="316"/>
    <s v="Brasil \ SP \ Itatinga"/>
    <s v="Sul"/>
    <s v="CZ1"/>
    <n v="1"/>
    <s v="Implantação"/>
    <s v="104-Crescimento"/>
    <d v="2020-08-26T00:00:00"/>
    <n v="3.44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4318"/>
    <s v="0614"/>
    <x v="355"/>
    <s v="318"/>
    <s v="Brasil \ SP \ Itatinga"/>
    <s v="Sul"/>
    <s v="CZ1"/>
    <n v="1"/>
    <s v="Implantação"/>
    <s v="104-Crescimento"/>
    <d v="2020-08-26T00:00:00"/>
    <n v="4.12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s v="JFI ITATINGA"/>
    <m/>
    <x v="0"/>
    <m/>
    <x v="5"/>
    <m/>
    <m/>
  </r>
  <r>
    <s v="0615014"/>
    <s v="0615"/>
    <x v="356"/>
    <s v="014"/>
    <s v="Brasil \ SP \ Pardinho"/>
    <s v="Sul"/>
    <s v="CZ1"/>
    <n v="2"/>
    <s v="Reforma"/>
    <s v="104-Crescimento"/>
    <d v="2018-04-30T00:00:00"/>
    <n v="0.08"/>
    <s v="Parceria rural"/>
    <m/>
    <m/>
    <m/>
    <m/>
    <m/>
    <m/>
    <m/>
    <m/>
    <m/>
    <d v="2020-04-30T00:00:00"/>
    <m/>
    <d v="2025-08-01T00:00:00"/>
    <m/>
    <m/>
    <s v="Sul"/>
    <s v="Sul"/>
    <s v="JFI ITATINGA"/>
    <s v="NILZA"/>
    <s v="SOLLUM"/>
    <s v="BRACELL"/>
    <n v="33.716217"/>
    <n v="74.440909000000005"/>
    <n v="94.225862000000006"/>
    <n v="141.65572900000001"/>
    <s v="pac"/>
    <x v="3"/>
    <m/>
    <m/>
    <x v="0"/>
    <m/>
    <x v="1"/>
    <m/>
    <m/>
  </r>
  <r>
    <s v="0616310"/>
    <s v="0616"/>
    <x v="357"/>
    <s v="310"/>
    <s v="Brasil \ SP \ São Miguel Arcanjo"/>
    <s v="Sul"/>
    <s v="CZ1"/>
    <n v="2"/>
    <s v="Reforma"/>
    <s v="104-Crescimento"/>
    <d v="2021-01-27T00:00:00"/>
    <n v="0.37"/>
    <s v="Parceria rural"/>
    <m/>
    <m/>
    <m/>
    <m/>
    <m/>
    <m/>
    <m/>
    <m/>
    <m/>
    <d v="2025-09-01T00:00:00"/>
    <d v="2025-09-01T00:00:00"/>
    <m/>
    <m/>
    <m/>
    <s v="Sul"/>
    <s v="Sul"/>
    <s v="JFI CAPÃO BONITO"/>
    <s v="RA"/>
    <s v="JFI ITATINGA"/>
    <s v="NILZA"/>
    <n v="63.512315999999998"/>
    <n v="63.731512000000002"/>
    <n v="139.82141300000001"/>
    <n v="185.29705899999999"/>
    <s v="pas"/>
    <x v="3"/>
    <m/>
    <m/>
    <x v="0"/>
    <m/>
    <x v="1"/>
    <m/>
    <m/>
  </r>
  <r>
    <s v="0617007"/>
    <s v="0617"/>
    <x v="358"/>
    <s v="007"/>
    <s v="Brasil \ SP \ São Miguel Arcanjo"/>
    <s v="Sul"/>
    <s v="CZ1"/>
    <n v="2"/>
    <s v="Reforma"/>
    <s v="104-Crescimento"/>
    <d v="2019-08-01T00:00:00"/>
    <n v="2.82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s v="JFI ITATINGA"/>
    <m/>
    <x v="0"/>
    <m/>
    <x v="5"/>
    <m/>
    <m/>
  </r>
  <r>
    <s v="0617014"/>
    <s v="0617"/>
    <x v="358"/>
    <s v="014"/>
    <s v="Brasil \ SP \ São Miguel Arcanjo"/>
    <s v="Sul"/>
    <s v="CZ1"/>
    <n v="2"/>
    <s v="Reforma"/>
    <s v="104-Crescimento"/>
    <d v="2019-08-01T00:00:00"/>
    <n v="3.59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s v="JFI ITATINGA"/>
    <m/>
    <x v="0"/>
    <m/>
    <x v="5"/>
    <m/>
    <m/>
  </r>
  <r>
    <s v="0617029"/>
    <s v="0617"/>
    <x v="358"/>
    <s v="029"/>
    <s v="Brasil \ SP \ São Miguel Arcanjo"/>
    <s v="Sul"/>
    <s v="CZ1"/>
    <n v="5"/>
    <s v="Reforma"/>
    <s v="102-Aguardando Plantio"/>
    <m/>
    <n v="3.85"/>
    <s v="Parceria rural"/>
    <m/>
    <m/>
    <m/>
    <m/>
    <m/>
    <m/>
    <m/>
    <m/>
    <m/>
    <d v="2021-02-20T00:00:00"/>
    <m/>
    <m/>
    <m/>
    <m/>
    <s v="Sul"/>
    <s v="Sul"/>
    <s v="JFI CAPÃO BONITO"/>
    <s v="RA"/>
    <s v="JFI ITATINGA"/>
    <s v="NILZA"/>
    <n v="67.404110000000003"/>
    <n v="67.623305000000002"/>
    <n v="162.57872699999999"/>
    <n v="209.571259"/>
    <s v="pas"/>
    <x v="3"/>
    <s v="JFI CAPÃO BONITO"/>
    <d v="2025-06-01T00:00:00"/>
    <x v="7"/>
    <m/>
    <x v="16"/>
    <m/>
    <m/>
  </r>
  <r>
    <s v="0617039"/>
    <s v="0617"/>
    <x v="358"/>
    <s v="039"/>
    <s v="Brasil \ SP \ São Miguel Arcanjo"/>
    <s v="Sul"/>
    <s v="CZ1"/>
    <n v="2"/>
    <s v="Reforma"/>
    <s v="104-Crescimento"/>
    <d v="2019-08-01T00:00:00"/>
    <n v="0.61"/>
    <s v="Parceria rural"/>
    <m/>
    <m/>
    <m/>
    <m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s v="JFI ITATINGA"/>
    <m/>
    <x v="0"/>
    <m/>
    <x v="5"/>
    <m/>
    <m/>
  </r>
  <r>
    <s v="0617304"/>
    <s v="0617"/>
    <x v="358"/>
    <s v="304"/>
    <s v="Brasil \ SP \ São Miguel Arcanjo"/>
    <s v="Sul"/>
    <s v="CZ1"/>
    <n v="4"/>
    <s v="Reforma"/>
    <s v="116-Aguardando Plantio - Manual"/>
    <m/>
    <n v="0.8"/>
    <s v="Parceria rural"/>
    <m/>
    <s v="Rehab Silv"/>
    <s v="Rehab"/>
    <m/>
    <m/>
    <m/>
    <m/>
    <m/>
    <s v="RAF"/>
    <d v="2021-02-20T00:00:00"/>
    <m/>
    <m/>
    <m/>
    <m/>
    <s v="Sul"/>
    <s v="Rehab Silv"/>
    <s v="JFI CAPÃO BONITO"/>
    <s v="RA"/>
    <s v="JFI ITATINGA"/>
    <s v="NILZA"/>
    <n v="67.404110000000003"/>
    <n v="67.623305000000002"/>
    <n v="162.57872699999999"/>
    <n v="209.571259"/>
    <s v="Liberação de áreas"/>
    <x v="3"/>
    <s v="JFI CAPÃO BONITO"/>
    <d v="2025-06-01T00:00:00"/>
    <x v="7"/>
    <m/>
    <x v="16"/>
    <m/>
    <m/>
  </r>
  <r>
    <s v="0618001"/>
    <s v="0618"/>
    <x v="359"/>
    <s v="001"/>
    <s v="Brasil \ SP \ São Miguel Arcanjo"/>
    <s v="Sul"/>
    <s v="CZ1"/>
    <n v="2"/>
    <s v="Reforma"/>
    <s v="102-Aguardando Plantio"/>
    <m/>
    <n v="24.15"/>
    <s v="Parceria rural"/>
    <m/>
    <m/>
    <m/>
    <m/>
    <s v="Obrigatório"/>
    <s v="Obrigatório"/>
    <s v="Não Obrigatório"/>
    <m/>
    <m/>
    <d v="2024-05-21T22:59:27"/>
    <m/>
    <d v="2024-05-01T00:00:00"/>
    <d v="2024-05-21T00:00:00"/>
    <d v="2024-05-05T00:00:00"/>
    <s v="Sul"/>
    <s v="Sul"/>
    <s v="JFI CAPÃO BONITO"/>
    <s v="RA"/>
    <s v="JFI ITATINGA"/>
    <s v="NILZA"/>
    <n v="62.747653999999997"/>
    <n v="62.966849000000003"/>
    <n v="139.63670999999999"/>
    <n v="185.11235500000001"/>
    <s v="savannah/rebaixador"/>
    <x v="3"/>
    <s v="JFI CAPÃO BONITO"/>
    <d v="2025-02-01T00:00:00"/>
    <x v="1"/>
    <s v="Alterada em função do preparo (chuva)"/>
    <x v="16"/>
    <m/>
    <m/>
  </r>
  <r>
    <s v="0619001"/>
    <s v="0619"/>
    <x v="360"/>
    <s v="001"/>
    <s v="Brasil \ SP \ São Miguel Arcanjo"/>
    <s v="Sul"/>
    <s v="CZ1"/>
    <n v="2"/>
    <s v="Reforma"/>
    <s v="102-Aguardando Plantio"/>
    <m/>
    <n v="30.52"/>
    <s v="Parceria rural"/>
    <m/>
    <m/>
    <m/>
    <m/>
    <s v="Obrigatório"/>
    <s v="Obrigatório"/>
    <s v="Não Obrigatório"/>
    <m/>
    <m/>
    <d v="2024-05-28T00:00:00"/>
    <m/>
    <d v="2024-05-01T00:00:00"/>
    <d v="2024-05-28T00:00:00"/>
    <d v="2024-05-15T00:00:00"/>
    <s v="Sul"/>
    <s v="Sul"/>
    <s v="JFI CAPÃO BONITO"/>
    <s v="RA"/>
    <s v="JFI ITATINGA"/>
    <s v="NILZA"/>
    <n v="62.202325000000002"/>
    <n v="62.421520000000001"/>
    <n v="140.50108399999999"/>
    <n v="185.97673"/>
    <s v="savannah/rebaixador"/>
    <x v="3"/>
    <s v="RA FLORESTAL"/>
    <d v="2025-03-01T00:00:00"/>
    <x v="3"/>
    <s v="Alterada em função do preparo (chuva)"/>
    <x v="18"/>
    <m/>
    <m/>
  </r>
  <r>
    <s v="0619003"/>
    <s v="0619"/>
    <x v="360"/>
    <s v="003"/>
    <s v="Brasil \ SP \ São Miguel Arcanjo"/>
    <s v="Sul"/>
    <s v="CZ1"/>
    <n v="2"/>
    <s v="Reforma"/>
    <s v="102-Aguardando Plantio"/>
    <m/>
    <n v="26.48"/>
    <s v="Parceria rural"/>
    <m/>
    <m/>
    <m/>
    <m/>
    <s v="Obrigatório"/>
    <s v="Obrigatório"/>
    <s v="Não Obrigatório"/>
    <m/>
    <m/>
    <d v="2024-05-28T00:00:00"/>
    <m/>
    <d v="2024-05-01T00:00:00"/>
    <d v="2024-05-28T00:00:00"/>
    <d v="2024-05-15T00:00:00"/>
    <s v="Sul"/>
    <s v="Sul"/>
    <s v="JFI CAPÃO BONITO"/>
    <s v="RA"/>
    <s v="JFI ITATINGA"/>
    <s v="NILZA"/>
    <n v="62.202325000000002"/>
    <n v="62.421520000000001"/>
    <n v="140.50108399999999"/>
    <n v="185.97673"/>
    <s v="savannah/rebaixador"/>
    <x v="3"/>
    <s v="RA FLORESTAL"/>
    <d v="2025-03-01T00:00:00"/>
    <x v="3"/>
    <s v="Alterada em função do preparo (chuva)"/>
    <x v="18"/>
    <m/>
    <m/>
  </r>
  <r>
    <s v="0622001"/>
    <s v="0622"/>
    <x v="361"/>
    <s v="001"/>
    <s v="Brasil \ SP \ Pederneiras"/>
    <s v="Norte"/>
    <s v="CZ2"/>
    <n v="1"/>
    <s v="Implantação"/>
    <s v="104-Crescimento"/>
    <d v="2020-07-09T00:00:00"/>
    <n v="8.01"/>
    <s v="Parceria rural"/>
    <m/>
    <m/>
    <m/>
    <m/>
    <m/>
    <m/>
    <m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s v="SOLLUM"/>
    <m/>
    <x v="0"/>
    <m/>
    <x v="0"/>
    <m/>
    <m/>
  </r>
  <r>
    <s v="0622002"/>
    <s v="0622"/>
    <x v="361"/>
    <s v="002"/>
    <s v="Brasil \ SP \ Pederneiras"/>
    <s v="Norte"/>
    <s v="CZ2"/>
    <n v="1"/>
    <s v="Implantação"/>
    <s v="104-Crescimento"/>
    <d v="2020-07-09T00:00:00"/>
    <n v="42.59"/>
    <s v="Parceria rural"/>
    <m/>
    <m/>
    <m/>
    <m/>
    <m/>
    <m/>
    <m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s v="SOLLUM"/>
    <m/>
    <x v="0"/>
    <m/>
    <x v="0"/>
    <m/>
    <m/>
  </r>
  <r>
    <s v="0622003"/>
    <s v="0622"/>
    <x v="361"/>
    <s v="003"/>
    <s v="Brasil \ SP \ Pederneiras"/>
    <s v="Norte"/>
    <s v="CZ2"/>
    <n v="1"/>
    <s v="Implantação"/>
    <s v="104-Crescimento"/>
    <d v="2020-07-07T00:00:00"/>
    <n v="35.14"/>
    <s v="Parceria rural"/>
    <m/>
    <m/>
    <m/>
    <m/>
    <m/>
    <m/>
    <m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s v="SOLLUM"/>
    <m/>
    <x v="0"/>
    <m/>
    <x v="0"/>
    <m/>
    <m/>
  </r>
  <r>
    <s v="0622004"/>
    <s v="0622"/>
    <x v="361"/>
    <s v="004"/>
    <s v="Brasil \ SP \ Pederneiras"/>
    <s v="Norte"/>
    <s v="CZ2"/>
    <n v="1"/>
    <s v="Implantação"/>
    <s v="104-Crescimento"/>
    <d v="2021-10-21T00:00:00"/>
    <n v="0.13"/>
    <s v="Parceria rural"/>
    <m/>
    <m/>
    <m/>
    <m/>
    <m/>
    <m/>
    <m/>
    <m/>
    <m/>
    <d v="2025-05-01T00:00:00"/>
    <d v="2025-05-01T00:00:00"/>
    <d v="2025-06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s v="SOLLUM"/>
    <d v="2025-08-01T00:00:00"/>
    <x v="0"/>
    <m/>
    <x v="0"/>
    <m/>
    <m/>
  </r>
  <r>
    <s v="0625001"/>
    <s v="0625"/>
    <x v="362"/>
    <s v="001"/>
    <s v="Brasil \ SP \ Iacanga"/>
    <s v="Norte"/>
    <s v="CZ3"/>
    <n v="1"/>
    <s v="Implantação"/>
    <s v="104-Crescimento"/>
    <d v="2020-07-13T00:00:00"/>
    <n v="27.05"/>
    <s v="Parceria rural"/>
    <m/>
    <m/>
    <m/>
    <m/>
    <m/>
    <m/>
    <m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s v="GN"/>
    <m/>
    <x v="0"/>
    <m/>
    <x v="8"/>
    <m/>
    <m/>
  </r>
  <r>
    <s v="0625002"/>
    <s v="0625"/>
    <x v="362"/>
    <s v="002"/>
    <s v="Brasil \ SP \ Iacanga"/>
    <s v="Norte"/>
    <s v="CZ3"/>
    <n v="1"/>
    <s v="Implantação"/>
    <s v="104-Crescimento"/>
    <d v="2020-07-14T00:00:00"/>
    <n v="15.71"/>
    <s v="Parceria rural"/>
    <m/>
    <m/>
    <m/>
    <m/>
    <m/>
    <m/>
    <m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s v="GN"/>
    <m/>
    <x v="0"/>
    <m/>
    <x v="8"/>
    <m/>
    <m/>
  </r>
  <r>
    <s v="0625003"/>
    <s v="0625"/>
    <x v="362"/>
    <s v="003"/>
    <s v="Brasil \ SP \ Iacanga"/>
    <s v="Norte"/>
    <s v="CZ3"/>
    <n v="1"/>
    <s v="Implantação"/>
    <s v="104-Crescimento"/>
    <d v="2020-07-16T00:00:00"/>
    <n v="8.17"/>
    <s v="Parceria rural"/>
    <m/>
    <m/>
    <m/>
    <m/>
    <m/>
    <m/>
    <m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s v="GN"/>
    <m/>
    <x v="0"/>
    <m/>
    <x v="8"/>
    <m/>
    <m/>
  </r>
  <r>
    <s v="0625004"/>
    <s v="0625"/>
    <x v="362"/>
    <s v="004"/>
    <s v="Brasil \ SP \ Iacanga"/>
    <s v="Norte"/>
    <s v="CZ3"/>
    <n v="1"/>
    <s v="Implantação"/>
    <s v="104-Crescimento"/>
    <d v="2020-07-13T00:00:00"/>
    <n v="5.79"/>
    <s v="Parceria rural"/>
    <m/>
    <m/>
    <m/>
    <m/>
    <m/>
    <m/>
    <m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s v="GN"/>
    <m/>
    <x v="0"/>
    <m/>
    <x v="8"/>
    <m/>
    <m/>
  </r>
  <r>
    <s v="0630001"/>
    <s v="0630"/>
    <x v="363"/>
    <s v="001"/>
    <s v="Brasil \ SP \ Getulina"/>
    <s v="Noroeste"/>
    <s v="CZ3"/>
    <n v="1"/>
    <s v="Implantação"/>
    <s v="104-Crescimento"/>
    <d v="2020-07-01T00:00:00"/>
    <n v="42.05"/>
    <s v="Parceria rural"/>
    <m/>
    <m/>
    <m/>
    <m/>
    <m/>
    <m/>
    <m/>
    <m/>
    <m/>
    <d v="2025-07-01T00:00:00"/>
    <d v="2025-06-01T00:00:00"/>
    <d v="2025-02-01T00:00:00"/>
    <m/>
    <m/>
    <s v="Noroeste"/>
    <s v="Noroeste"/>
    <s v="GN"/>
    <s v="INOVESA"/>
    <s v="GERS"/>
    <s v="CARPELO"/>
    <n v="6.3094900000000003"/>
    <n v="33.849082000000003"/>
    <n v="58.628937999999998"/>
    <n v="74.585831999999996"/>
    <s v="pac"/>
    <x v="2"/>
    <s v="INOVESA"/>
    <d v="2025-07-01T00:00:00"/>
    <x v="6"/>
    <m/>
    <x v="13"/>
    <m/>
    <m/>
  </r>
  <r>
    <s v="0630002"/>
    <s v="0630"/>
    <x v="363"/>
    <s v="002"/>
    <s v="Brasil \ SP \ Getulina"/>
    <s v="Noroeste"/>
    <s v="CZ3"/>
    <n v="1"/>
    <s v="Implantação"/>
    <s v="104-Crescimento"/>
    <d v="2020-07-01T00:00:00"/>
    <n v="34.43"/>
    <s v="Parceria rural"/>
    <m/>
    <m/>
    <m/>
    <m/>
    <m/>
    <m/>
    <m/>
    <m/>
    <m/>
    <d v="2025-07-01T00:00:00"/>
    <d v="2025-06-01T00:00:00"/>
    <d v="2025-02-01T00:00:00"/>
    <m/>
    <m/>
    <s v="Noroeste"/>
    <s v="Noroeste"/>
    <s v="GN"/>
    <s v="INOVESA"/>
    <s v="GERS"/>
    <s v="CARPELO"/>
    <n v="6.3094900000000003"/>
    <n v="33.849082000000003"/>
    <n v="58.628937999999998"/>
    <n v="74.585831999999996"/>
    <s v="pac"/>
    <x v="2"/>
    <s v="INOVESA"/>
    <d v="2025-07-01T00:00:00"/>
    <x v="6"/>
    <m/>
    <x v="13"/>
    <m/>
    <m/>
  </r>
  <r>
    <s v="0630003"/>
    <s v="0630"/>
    <x v="363"/>
    <s v="003"/>
    <s v="Brasil \ SP \ Getulina"/>
    <s v="Noroeste"/>
    <s v="CZ3"/>
    <n v="1"/>
    <s v="Implantação"/>
    <s v="104-Crescimento"/>
    <d v="2020-06-29T00:00:00"/>
    <n v="19.91"/>
    <s v="Parceria rural"/>
    <s v="coppice"/>
    <m/>
    <m/>
    <m/>
    <m/>
    <m/>
    <m/>
    <m/>
    <m/>
    <d v="2025-07-01T00:00:00"/>
    <d v="2025-06-01T00:00:00"/>
    <d v="2025-02-01T00:00:00"/>
    <m/>
    <m/>
    <s v="Noroeste"/>
    <s v="coppice"/>
    <s v="GN"/>
    <s v="INOVESA"/>
    <s v="GERS"/>
    <s v="CARPELO"/>
    <n v="6.3094900000000003"/>
    <n v="33.849082000000003"/>
    <n v="58.628937999999998"/>
    <n v="74.585831999999996"/>
    <s v="pac"/>
    <x v="2"/>
    <s v="INOVESA"/>
    <d v="2025-07-01T00:00:00"/>
    <x v="4"/>
    <m/>
    <x v="1"/>
    <m/>
    <m/>
  </r>
  <r>
    <s v="0632001"/>
    <s v="0632"/>
    <x v="364"/>
    <s v="001"/>
    <s v="Brasil \ SP \ Analândia"/>
    <s v="Sul"/>
    <s v="CZ2"/>
    <n v="1"/>
    <s v="Implantação"/>
    <s v="104-Crescimento"/>
    <d v="2020-08-17T00:00:00"/>
    <n v="7.74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2"/>
    <s v="0632"/>
    <x v="364"/>
    <s v="002"/>
    <s v="Brasil \ SP \ Analândia"/>
    <s v="Sul"/>
    <s v="CZ2"/>
    <n v="1"/>
    <s v="Rebrota"/>
    <s v="104-Crescimento"/>
    <d v="2019-01-10T00:00:00"/>
    <n v="2.220000000000000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4"/>
    <s v="0632"/>
    <x v="364"/>
    <s v="004"/>
    <s v="Brasil \ SP \ Analândia"/>
    <s v="Sul"/>
    <s v="CZ2"/>
    <n v="1"/>
    <s v="Implantação"/>
    <s v="104-Crescimento"/>
    <d v="2020-08-17T00:00:00"/>
    <n v="4.18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5"/>
    <s v="0632"/>
    <x v="364"/>
    <s v="005"/>
    <s v="Brasil \ SP \ Analândia"/>
    <s v="Sul"/>
    <s v="CZ2"/>
    <n v="1"/>
    <s v="Rebrota"/>
    <s v="104-Crescimento"/>
    <d v="2019-01-10T00:00:00"/>
    <n v="0.9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6"/>
    <s v="0632"/>
    <x v="364"/>
    <s v="006"/>
    <s v="Brasil \ SP \ Analândia"/>
    <s v="Sul"/>
    <s v="CZ2"/>
    <n v="1"/>
    <s v="Implantação"/>
    <s v="104-Crescimento"/>
    <d v="2020-08-12T00:00:00"/>
    <n v="0.6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7"/>
    <s v="0632"/>
    <x v="364"/>
    <s v="007"/>
    <s v="Brasil \ SP \ Analândia"/>
    <s v="Sul"/>
    <s v="CZ2"/>
    <n v="1"/>
    <s v="Implantação"/>
    <s v="104-Crescimento"/>
    <d v="2020-08-17T00:00:00"/>
    <n v="11.26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09"/>
    <s v="0632"/>
    <x v="364"/>
    <s v="009"/>
    <s v="Brasil \ SP \ Analândia"/>
    <s v="Sul"/>
    <s v="CZ2"/>
    <n v="1"/>
    <s v="Rebrota"/>
    <s v="104-Crescimento"/>
    <d v="2019-01-10T00:00:00"/>
    <n v="3.34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0"/>
    <s v="0632"/>
    <x v="364"/>
    <s v="010"/>
    <s v="Brasil \ SP \ Analândia"/>
    <s v="Sul"/>
    <s v="CZ2"/>
    <n v="1"/>
    <s v="Rebrota"/>
    <s v="104-Crescimento"/>
    <d v="2019-01-10T00:00:00"/>
    <n v="0.6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1"/>
    <s v="0632"/>
    <x v="364"/>
    <s v="011"/>
    <s v="Brasil \ SP \ Analândia"/>
    <s v="Sul"/>
    <s v="CZ2"/>
    <n v="1"/>
    <s v="Implantação"/>
    <s v="104-Crescimento"/>
    <d v="2020-08-12T00:00:00"/>
    <n v="9.4700000000000006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2"/>
    <s v="0632"/>
    <x v="364"/>
    <s v="012"/>
    <s v="Brasil \ SP \ Analândia"/>
    <s v="Sul"/>
    <s v="CZ2"/>
    <n v="1"/>
    <s v="Rebrota"/>
    <s v="104-Crescimento"/>
    <d v="2019-01-10T00:00:00"/>
    <n v="2.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3"/>
    <s v="0632"/>
    <x v="364"/>
    <s v="013"/>
    <s v="Brasil \ SP \ Analândia"/>
    <s v="Sul"/>
    <s v="CZ2"/>
    <n v="1"/>
    <s v="Implantação"/>
    <s v="104-Crescimento"/>
    <d v="2020-08-12T00:00:00"/>
    <n v="4.41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4"/>
    <s v="0632"/>
    <x v="364"/>
    <s v="014"/>
    <s v="Brasil \ SP \ Analândia"/>
    <s v="Sul"/>
    <s v="CZ2"/>
    <n v="1"/>
    <s v="Rebrota"/>
    <s v="104-Crescimento"/>
    <d v="2019-01-10T00:00:00"/>
    <n v="0.5699999999999999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5"/>
    <s v="0632"/>
    <x v="364"/>
    <s v="015"/>
    <s v="Brasil \ SP \ Analândia"/>
    <s v="Sul"/>
    <s v="CZ2"/>
    <n v="1"/>
    <s v="Implantação"/>
    <s v="104-Crescimento"/>
    <d v="2020-08-14T00:00:00"/>
    <n v="12.04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6"/>
    <s v="0632"/>
    <x v="364"/>
    <s v="016"/>
    <s v="Brasil \ SP \ Analândia"/>
    <s v="Sul"/>
    <s v="CZ2"/>
    <n v="1"/>
    <s v="Rebrota"/>
    <s v="104-Crescimento"/>
    <d v="2019-01-10T00:00:00"/>
    <n v="3.81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8"/>
    <s v="0632"/>
    <x v="364"/>
    <s v="018"/>
    <s v="Brasil \ SP \ Analândia"/>
    <s v="Sul"/>
    <s v="CZ2"/>
    <n v="1"/>
    <s v="Rebrota"/>
    <s v="104-Crescimento"/>
    <d v="2019-01-10T00:00:00"/>
    <n v="0.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19"/>
    <s v="0632"/>
    <x v="364"/>
    <s v="019"/>
    <s v="Brasil \ SP \ Analândia"/>
    <s v="Sul"/>
    <s v="CZ2"/>
    <n v="1"/>
    <s v="Rebrota"/>
    <s v="104-Crescimento"/>
    <d v="2019-01-10T00:00:00"/>
    <n v="5.9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0"/>
    <s v="0632"/>
    <x v="364"/>
    <s v="020"/>
    <s v="Brasil \ SP \ Analândia"/>
    <s v="Sul"/>
    <s v="CZ2"/>
    <n v="1"/>
    <s v="Rebrota"/>
    <s v="104-Crescimento"/>
    <d v="2019-01-10T00:00:00"/>
    <n v="2.75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3"/>
    <s v="0632"/>
    <x v="364"/>
    <s v="023"/>
    <s v="Brasil \ SP \ Analândia"/>
    <s v="Sul"/>
    <s v="CZ2"/>
    <n v="1"/>
    <s v="Implantação"/>
    <s v="104-Crescimento"/>
    <d v="2020-08-25T00:00:00"/>
    <n v="6.8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4"/>
    <s v="0632"/>
    <x v="364"/>
    <s v="024"/>
    <s v="Brasil \ SP \ Analândia"/>
    <s v="Sul"/>
    <s v="CZ2"/>
    <n v="1"/>
    <s v="Implantação"/>
    <s v="104-Crescimento"/>
    <d v="2020-08-18T00:00:00"/>
    <n v="9.8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5"/>
    <s v="0632"/>
    <x v="364"/>
    <s v="025"/>
    <s v="Brasil \ SP \ Analândia"/>
    <s v="Sul"/>
    <s v="CZ2"/>
    <n v="1"/>
    <s v="Rebrota"/>
    <s v="104-Crescimento"/>
    <d v="2019-01-10T00:00:00"/>
    <n v="0.41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7"/>
    <s v="0632"/>
    <x v="364"/>
    <s v="027"/>
    <s v="Brasil \ SP \ Analândia"/>
    <s v="Sul"/>
    <s v="CZ3"/>
    <n v="1"/>
    <s v="Implantação"/>
    <s v="104-Crescimento"/>
    <d v="2020-08-27T00:00:00"/>
    <n v="5.8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28"/>
    <s v="0632"/>
    <x v="364"/>
    <s v="028"/>
    <s v="Brasil \ SP \ Analândia"/>
    <s v="Sul"/>
    <s v="CZ3"/>
    <n v="1"/>
    <s v="Rebrota"/>
    <s v="104-Crescimento"/>
    <d v="2019-01-10T00:00:00"/>
    <n v="0.4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0"/>
    <s v="0632"/>
    <x v="364"/>
    <s v="030"/>
    <s v="Brasil \ SP \ Analândia"/>
    <s v="Sul"/>
    <s v="CZ3"/>
    <n v="1"/>
    <s v="Rebrota"/>
    <s v="104-Crescimento"/>
    <d v="2019-01-10T00:00:00"/>
    <n v="0.9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1"/>
    <s v="0632"/>
    <x v="364"/>
    <s v="031"/>
    <s v="Brasil \ SP \ Analândia"/>
    <s v="Sul"/>
    <s v="CZ2"/>
    <n v="1"/>
    <s v="Implantação"/>
    <s v="104-Crescimento"/>
    <d v="2020-08-18T00:00:00"/>
    <n v="5.6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2"/>
    <s v="0632"/>
    <x v="364"/>
    <s v="032"/>
    <s v="Brasil \ SP \ Analândia"/>
    <s v="Sul"/>
    <s v="CZ2"/>
    <n v="1"/>
    <s v="Rebrota"/>
    <s v="104-Crescimento"/>
    <d v="2019-01-10T00:00:00"/>
    <n v="0.5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4"/>
    <s v="0632"/>
    <x v="364"/>
    <s v="034"/>
    <s v="Brasil \ SP \ Analândia"/>
    <s v="Sul"/>
    <s v="CZ2"/>
    <n v="1"/>
    <s v="Rebrota"/>
    <s v="104-Crescimento"/>
    <d v="2019-01-10T00:00:00"/>
    <n v="2.94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5"/>
    <s v="0632"/>
    <x v="364"/>
    <s v="035"/>
    <s v="Brasil \ SP \ Analândia"/>
    <s v="Sul"/>
    <s v="CZ2"/>
    <n v="1"/>
    <s v="Implantação"/>
    <s v="104-Crescimento"/>
    <d v="2020-08-25T00:00:00"/>
    <n v="6.57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6"/>
    <s v="0632"/>
    <x v="364"/>
    <s v="036"/>
    <s v="Brasil \ SP \ Analândia"/>
    <s v="Sul"/>
    <s v="CZ3"/>
    <n v="1"/>
    <s v="Implantação"/>
    <s v="104-Crescimento"/>
    <d v="2020-08-24T00:00:00"/>
    <n v="14.29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7"/>
    <s v="0632"/>
    <x v="364"/>
    <s v="037"/>
    <s v="Brasil \ SP \ Analândia"/>
    <s v="Sul"/>
    <s v="CZ2"/>
    <n v="1"/>
    <s v="Rebrota"/>
    <s v="104-Crescimento"/>
    <d v="2019-01-10T00:00:00"/>
    <n v="0.34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8"/>
    <s v="0632"/>
    <x v="364"/>
    <s v="038"/>
    <s v="Brasil \ SP \ Analândia"/>
    <s v="Sul"/>
    <s v="CZ2"/>
    <n v="1"/>
    <s v="Implantação"/>
    <s v="104-Crescimento"/>
    <d v="2020-08-20T00:00:00"/>
    <n v="16.66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39"/>
    <s v="0632"/>
    <x v="364"/>
    <s v="039"/>
    <s v="Brasil \ SP \ Analândia"/>
    <s v="Sul"/>
    <s v="CZ2"/>
    <n v="1"/>
    <s v="Rebrota"/>
    <s v="104-Crescimento"/>
    <d v="2019-01-10T00:00:00"/>
    <n v="0.22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41"/>
    <s v="0632"/>
    <x v="364"/>
    <s v="041"/>
    <s v="Brasil \ SP \ Analândia"/>
    <s v="Sul"/>
    <s v="CZ2"/>
    <n v="1"/>
    <s v="Implantação"/>
    <s v="104-Crescimento"/>
    <d v="2020-08-26T00:00:00"/>
    <n v="7.08"/>
    <s v="Parceria rural (arr. Turvinho)"/>
    <m/>
    <m/>
    <m/>
    <m/>
    <m/>
    <m/>
    <m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42"/>
    <s v="0632"/>
    <x v="364"/>
    <s v="042"/>
    <s v="Brasil \ SP \ Analândia"/>
    <s v="Sul"/>
    <s v="CZ3"/>
    <n v="1"/>
    <s v="Rebrota"/>
    <s v="104-Crescimento"/>
    <d v="2019-01-10T00:00:00"/>
    <n v="2.37"/>
    <s v="Parceria rural (arr. Turvinho)"/>
    <m/>
    <m/>
    <m/>
    <m/>
    <m/>
    <m/>
    <m/>
    <m/>
    <m/>
    <d v="2025-05-01T00:00:00"/>
    <d v="2025-05-01T00:00:00"/>
    <d v="2025-04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2044"/>
    <s v="0632"/>
    <x v="364"/>
    <s v="044"/>
    <s v="Brasil \ SP \ Analândia"/>
    <s v="Sul"/>
    <s v="CZ2"/>
    <n v="1"/>
    <s v="Rebrota"/>
    <s v="104-Crescimento"/>
    <d v="2019-01-10T00:00:00"/>
    <n v="2.46"/>
    <s v="Parceria rural (arr. Turvinho)"/>
    <m/>
    <m/>
    <m/>
    <m/>
    <m/>
    <m/>
    <m/>
    <m/>
    <m/>
    <d v="2025-05-01T00:00:00"/>
    <d v="2025-05-01T00:00:00"/>
    <d v="2025-04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s v="JFI DOURADO"/>
    <d v="2025-07-01T00:00:00"/>
    <x v="6"/>
    <m/>
    <x v="14"/>
    <m/>
    <m/>
  </r>
  <r>
    <s v="0633001"/>
    <s v="0633"/>
    <x v="365"/>
    <s v="001"/>
    <s v="Brasil \ SP \ Piratininga"/>
    <s v="Centro"/>
    <s v="CZ2"/>
    <n v="1"/>
    <s v="Implantação"/>
    <s v="104-Crescimento"/>
    <d v="2020-08-05T00:00:00"/>
    <n v="7.65"/>
    <s v="Parceria rural"/>
    <m/>
    <m/>
    <m/>
    <m/>
    <m/>
    <m/>
    <m/>
    <m/>
    <m/>
    <d v="2025-02-01T00:00:00"/>
    <d v="2025-02-01T00:00:00"/>
    <d v="2025-04-01T00:00:00"/>
    <m/>
    <m/>
    <s v="Centro"/>
    <s v="Centro"/>
    <s v="BRACELL"/>
    <s v="GERAÇÃO"/>
    <s v="JFI DUARTINA"/>
    <s v="SOLLUM"/>
    <n v="11.228516000000001"/>
    <n v="35.215420999999999"/>
    <n v="38.433118999999998"/>
    <n v="55.421185000000001"/>
    <s v="pac"/>
    <x v="0"/>
    <s v="BRACELL 01"/>
    <d v="2025-08-01T00:00:00"/>
    <x v="8"/>
    <m/>
    <x v="2"/>
    <m/>
    <m/>
  </r>
  <r>
    <s v="0633002"/>
    <s v="0633"/>
    <x v="365"/>
    <s v="002"/>
    <s v="Brasil \ SP \ Piratininga"/>
    <s v="Centro"/>
    <s v="CZ2"/>
    <n v="1"/>
    <s v="Implantação"/>
    <s v="104-Crescimento"/>
    <d v="2020-08-05T00:00:00"/>
    <n v="11.05"/>
    <s v="Parceria rural"/>
    <m/>
    <m/>
    <m/>
    <m/>
    <m/>
    <m/>
    <m/>
    <m/>
    <m/>
    <d v="2025-02-01T00:00:00"/>
    <d v="2025-02-01T00:00:00"/>
    <d v="2025-04-01T00:00:00"/>
    <m/>
    <m/>
    <s v="Centro"/>
    <s v="Centro"/>
    <s v="BRACELL"/>
    <s v="GERAÇÃO"/>
    <s v="JFI DUARTINA"/>
    <s v="SOLLUM"/>
    <n v="11.228516000000001"/>
    <n v="35.215420999999999"/>
    <n v="38.433118999999998"/>
    <n v="55.421185000000001"/>
    <s v="pac"/>
    <x v="0"/>
    <s v="BRACELL 01"/>
    <d v="2025-08-01T00:00:00"/>
    <x v="8"/>
    <m/>
    <x v="2"/>
    <m/>
    <m/>
  </r>
  <r>
    <s v="0640005"/>
    <s v="0640"/>
    <x v="366"/>
    <s v="005"/>
    <s v="Brasil \ SP \ Sarutaiá"/>
    <s v="Centro"/>
    <s v="CZ1"/>
    <n v="1"/>
    <s v="Implantação"/>
    <s v="102-Aguardando Plantio"/>
    <m/>
    <n v="0.86"/>
    <s v="Parceria rural"/>
    <m/>
    <m/>
    <m/>
    <m/>
    <s v="Obrigatório"/>
    <s v="Obrigatório"/>
    <s v="Não Obrigatório"/>
    <m/>
    <m/>
    <m/>
    <m/>
    <m/>
    <m/>
    <m/>
    <s v="Centro"/>
    <s v="Centro"/>
    <s v="JFI ITATINGA"/>
    <s v="SOLLUM"/>
    <s v="GERAÇÃO"/>
    <s v="JFI DUARTINA"/>
    <n v="128.76956200000001"/>
    <n v="130.191475"/>
    <n v="136.07461599999999"/>
    <n v="139.292314"/>
    <s v="savannah/rebaixador"/>
    <x v="3"/>
    <s v="RA FLORESTAL"/>
    <m/>
    <x v="0"/>
    <m/>
    <x v="18"/>
    <m/>
    <m/>
  </r>
  <r>
    <s v="0641001"/>
    <s v="0641"/>
    <x v="367"/>
    <s v="001"/>
    <s v="Brasil \ SP \ Presidente Alves"/>
    <s v="Norte"/>
    <s v="CZ3"/>
    <n v="1"/>
    <s v="Implantação"/>
    <s v="104-Crescimento"/>
    <d v="2020-07-11T00:00:00"/>
    <n v="60.76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3"/>
    <s v="0641"/>
    <x v="367"/>
    <s v="003"/>
    <s v="Brasil \ SP \ Presidente Alves"/>
    <s v="Norte"/>
    <s v="CZ3"/>
    <n v="1"/>
    <s v="Implantação"/>
    <s v="104-Crescimento"/>
    <d v="2020-07-11T00:00:00"/>
    <n v="7.41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4"/>
    <s v="0641"/>
    <x v="367"/>
    <s v="004"/>
    <s v="Brasil \ SP \ Presidente Alves"/>
    <s v="Norte"/>
    <s v="CZ3"/>
    <n v="1"/>
    <s v="Implantação"/>
    <s v="104-Crescimento"/>
    <d v="2020-07-06T00:00:00"/>
    <n v="17.61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5"/>
    <s v="0641"/>
    <x v="367"/>
    <s v="005"/>
    <s v="Brasil \ SP \ Presidente Alves"/>
    <s v="Norte"/>
    <s v="CZ3"/>
    <n v="1"/>
    <s v="Implantação"/>
    <s v="104-Crescimento"/>
    <d v="2020-07-09T00:00:00"/>
    <n v="9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6"/>
    <s v="0641"/>
    <x v="367"/>
    <s v="006"/>
    <s v="Brasil \ SP \ Presidente Alves"/>
    <s v="Norte"/>
    <s v="CZ3"/>
    <n v="1"/>
    <s v="Implantação"/>
    <s v="104-Crescimento"/>
    <d v="2020-07-11T00:00:00"/>
    <n v="26.53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7"/>
    <s v="0641"/>
    <x v="367"/>
    <s v="007"/>
    <s v="Brasil \ SP \ Presidente Alves"/>
    <s v="Norte"/>
    <s v="CZ3"/>
    <n v="1"/>
    <s v="Implantação"/>
    <s v="104-Crescimento"/>
    <d v="2020-07-04T00:00:00"/>
    <n v="12.21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8"/>
    <s v="0641"/>
    <x v="367"/>
    <s v="008"/>
    <s v="Brasil \ SP \ Presidente Alves"/>
    <s v="Norte"/>
    <s v="CZ3"/>
    <n v="1"/>
    <s v="Implantação"/>
    <s v="104-Crescimento"/>
    <d v="2020-07-02T00:00:00"/>
    <n v="14.35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09"/>
    <s v="0641"/>
    <x v="367"/>
    <s v="009"/>
    <s v="Brasil \ SP \ Presidente Alves"/>
    <s v="Norte"/>
    <s v="CZ3"/>
    <n v="1"/>
    <s v="Implantação"/>
    <s v="104-Crescimento"/>
    <d v="2020-07-10T00:00:00"/>
    <n v="15.81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10"/>
    <s v="0641"/>
    <x v="367"/>
    <s v="010"/>
    <s v="Brasil \ SP \ Presidente Alves"/>
    <s v="Norte"/>
    <s v="CZ3"/>
    <n v="1"/>
    <s v="Implantação"/>
    <s v="104-Crescimento"/>
    <d v="2020-07-13T00:00:00"/>
    <n v="15.59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012"/>
    <s v="0641"/>
    <x v="367"/>
    <s v="012"/>
    <s v="Brasil \ SP \ Presidente Alves"/>
    <s v="Norte"/>
    <s v="CZ3"/>
    <n v="1"/>
    <s v="Implantação"/>
    <s v="104-Crescimento"/>
    <d v="2020-07-07T00:00:00"/>
    <n v="10.74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1301"/>
    <s v="0641"/>
    <x v="367"/>
    <s v="301"/>
    <s v="Brasil \ SP \ Presidente Alves"/>
    <s v="Norte"/>
    <s v="CZ3"/>
    <n v="1"/>
    <s v="Implantação"/>
    <s v="104-Crescimento"/>
    <d v="2020-07-10T00:00:00"/>
    <n v="1.28"/>
    <s v="Parceria rural"/>
    <m/>
    <m/>
    <m/>
    <m/>
    <m/>
    <m/>
    <m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s v="BRACELL 02"/>
    <d v="2025-11-01T00:00:00"/>
    <x v="12"/>
    <m/>
    <x v="12"/>
    <m/>
    <m/>
  </r>
  <r>
    <s v="0642001"/>
    <s v="0642"/>
    <x v="368"/>
    <s v="001"/>
    <s v="Brasil \ SP \ Bocaina"/>
    <s v="Sul"/>
    <s v="CZ3"/>
    <n v="1"/>
    <s v="Implantação"/>
    <s v="104-Crescimento"/>
    <d v="2020-08-18T00:00:00"/>
    <n v="18.989999999999998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2002"/>
    <s v="0642"/>
    <x v="368"/>
    <s v="002"/>
    <s v="Brasil \ SP \ Bocaina"/>
    <s v="Sul"/>
    <s v="CZ3"/>
    <n v="1"/>
    <s v="Implantação"/>
    <s v="104-Crescimento"/>
    <d v="2020-08-18T00:00:00"/>
    <n v="13.81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2003"/>
    <s v="0642"/>
    <x v="368"/>
    <s v="003"/>
    <s v="Brasil \ SP \ Bocaina"/>
    <s v="Sul"/>
    <s v="CZ3"/>
    <n v="1"/>
    <s v="Implantação"/>
    <s v="104-Crescimento"/>
    <d v="2020-08-01T00:00:00"/>
    <n v="3.13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2004"/>
    <s v="0642"/>
    <x v="368"/>
    <s v="004"/>
    <s v="Brasil \ SP \ Bocaina"/>
    <s v="Sul"/>
    <s v="CZ3"/>
    <n v="1"/>
    <s v="Implantação"/>
    <s v="104-Crescimento"/>
    <d v="2020-07-31T00:00:00"/>
    <n v="8.9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2005"/>
    <s v="0642"/>
    <x v="368"/>
    <s v="005"/>
    <s v="Brasil \ SP \ Bocaina"/>
    <s v="Sul"/>
    <s v="CZ3"/>
    <n v="1"/>
    <s v="Implantação"/>
    <s v="104-Crescimento"/>
    <d v="2021-09-15T00:00:00"/>
    <n v="2.71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2006"/>
    <s v="0642"/>
    <x v="368"/>
    <s v="006"/>
    <s v="Brasil \ SP \ Bocaina"/>
    <s v="Sul"/>
    <s v="CZ3"/>
    <n v="1"/>
    <s v="Implantação"/>
    <s v="104-Crescimento"/>
    <d v="2020-08-18T00:00:00"/>
    <n v="3.13"/>
    <s v="Parceria rural"/>
    <m/>
    <m/>
    <m/>
    <m/>
    <m/>
    <m/>
    <m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s v="NILZA"/>
    <m/>
    <x v="0"/>
    <m/>
    <x v="3"/>
    <m/>
    <m/>
  </r>
  <r>
    <s v="0643001"/>
    <s v="0643"/>
    <x v="369"/>
    <s v="001"/>
    <s v="Brasil \ SP \ Piratininga"/>
    <s v="Noroeste"/>
    <s v="CZ2"/>
    <n v="1"/>
    <s v="Implantação"/>
    <s v="104-Crescimento"/>
    <d v="2020-07-31T00:00:00"/>
    <n v="18.600000000000001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2"/>
    <s v="0643"/>
    <x v="369"/>
    <s v="002"/>
    <s v="Brasil \ SP \ Piratininga"/>
    <s v="Noroeste"/>
    <s v="CZ2"/>
    <n v="1"/>
    <s v="Implantação"/>
    <s v="104-Crescimento"/>
    <d v="2020-07-30T00:00:00"/>
    <n v="22.04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3"/>
    <s v="0643"/>
    <x v="369"/>
    <s v="003"/>
    <s v="Brasil \ SP \ Piratininga"/>
    <s v="Noroeste"/>
    <s v="CZ2"/>
    <n v="1"/>
    <s v="Implantação"/>
    <s v="104-Crescimento"/>
    <d v="2020-07-28T00:00:00"/>
    <n v="22.53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4"/>
    <s v="0643"/>
    <x v="369"/>
    <s v="004"/>
    <s v="Brasil \ SP \ Piratininga"/>
    <s v="Noroeste"/>
    <s v="CZ2"/>
    <n v="1"/>
    <s v="Implantação"/>
    <s v="104-Crescimento"/>
    <d v="2020-07-22T00:00:00"/>
    <n v="24.01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5"/>
    <s v="0643"/>
    <x v="369"/>
    <s v="005"/>
    <s v="Brasil \ SP \ Piratininga"/>
    <s v="Noroeste"/>
    <s v="CZ2"/>
    <n v="1"/>
    <s v="Implantação"/>
    <s v="104-Crescimento"/>
    <d v="2020-07-28T00:00:00"/>
    <n v="9.11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6"/>
    <s v="0643"/>
    <x v="369"/>
    <s v="006"/>
    <s v="Brasil \ SP \ Piratininga"/>
    <s v="Noroeste"/>
    <s v="CZ2"/>
    <n v="1"/>
    <s v="Implantação"/>
    <s v="104-Crescimento"/>
    <d v="2020-07-22T00:00:00"/>
    <n v="6.34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7"/>
    <s v="0643"/>
    <x v="369"/>
    <s v="007"/>
    <s v="Brasil \ SP \ Piratininga"/>
    <s v="Noroeste"/>
    <s v="CZ2"/>
    <n v="1"/>
    <s v="Implantação"/>
    <s v="104-Crescimento"/>
    <d v="2020-07-31T00:00:00"/>
    <n v="15.1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08"/>
    <s v="0643"/>
    <x v="369"/>
    <s v="008"/>
    <s v="Brasil \ SP \ Piratininga"/>
    <s v="Noroeste"/>
    <s v="CZ2"/>
    <n v="1"/>
    <s v="Implantação"/>
    <s v="104-Crescimento"/>
    <d v="2020-07-23T00:00:00"/>
    <n v="13.99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10"/>
    <s v="0643"/>
    <x v="369"/>
    <s v="010"/>
    <s v="Brasil \ SP \ Piratininga"/>
    <s v="Noroeste"/>
    <s v="CZ2"/>
    <n v="1"/>
    <s v="Implantação"/>
    <s v="104-Crescimento"/>
    <d v="2020-07-16T00:00:00"/>
    <n v="10.64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s v="BRACELL 01"/>
    <d v="2025-08-01T00:00:00"/>
    <x v="8"/>
    <m/>
    <x v="2"/>
    <m/>
    <m/>
  </r>
  <r>
    <s v="0643018"/>
    <s v="0643"/>
    <x v="369"/>
    <s v="018"/>
    <s v="Brasil \ SP \ Piratininga"/>
    <s v="Noroeste"/>
    <s v="CZ2"/>
    <n v="2"/>
    <s v="Reforma"/>
    <s v="102-Aguardando Plantio"/>
    <m/>
    <n v="3.57"/>
    <s v="Parceria rural"/>
    <m/>
    <m/>
    <m/>
    <m/>
    <m/>
    <m/>
    <m/>
    <m/>
    <m/>
    <d v="2020-06-01T00:00:00"/>
    <m/>
    <m/>
    <m/>
    <m/>
    <s v="Noroeste"/>
    <s v="Noroeste"/>
    <s v="BRACELL"/>
    <s v="GERAÇÃO"/>
    <s v="JFI DUARTINA"/>
    <s v="SOLLUM"/>
    <n v="14.413781999999999"/>
    <n v="33.096437000000002"/>
    <n v="36.314135"/>
    <n v="58.606451"/>
    <s v="Liberação de áreas"/>
    <x v="2"/>
    <s v="BRACELL 01"/>
    <d v="2025-08-01T00:00:00"/>
    <x v="8"/>
    <m/>
    <x v="2"/>
    <m/>
    <m/>
  </r>
  <r>
    <s v="0644011"/>
    <s v="0644"/>
    <x v="370"/>
    <s v="011"/>
    <s v="Brasil \ SP \ Piratininga"/>
    <s v="Noroeste"/>
    <s v="CZ2"/>
    <n v="1"/>
    <s v="Implantação"/>
    <s v="104-Crescimento"/>
    <d v="2020-07-14T00:00:00"/>
    <n v="10.1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2"/>
    <s v="0644"/>
    <x v="370"/>
    <s v="012"/>
    <s v="Brasil \ SP \ Piratininga"/>
    <s v="Noroeste"/>
    <s v="CZ2"/>
    <n v="1"/>
    <s v="Implantação"/>
    <s v="104-Crescimento"/>
    <d v="2020-07-13T00:00:00"/>
    <n v="22.47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3"/>
    <s v="0644"/>
    <x v="370"/>
    <s v="013"/>
    <s v="Brasil \ SP \ Piratininga"/>
    <s v="Noroeste"/>
    <s v="CZ2"/>
    <n v="1"/>
    <s v="Implantação"/>
    <s v="104-Crescimento"/>
    <d v="2020-07-14T00:00:00"/>
    <n v="5.73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4"/>
    <s v="0644"/>
    <x v="370"/>
    <s v="014"/>
    <s v="Brasil \ SP \ Piratininga"/>
    <s v="Noroeste"/>
    <s v="CZ2"/>
    <n v="1"/>
    <s v="Implantação"/>
    <s v="104-Crescimento"/>
    <d v="2020-07-14T00:00:00"/>
    <n v="6.5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5"/>
    <s v="0644"/>
    <x v="370"/>
    <s v="015"/>
    <s v="Brasil \ SP \ Piratininga"/>
    <s v="Noroeste"/>
    <s v="CZ2"/>
    <n v="1"/>
    <s v="Implantação"/>
    <s v="104-Crescimento"/>
    <d v="2020-07-13T00:00:00"/>
    <n v="16.23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6"/>
    <s v="0644"/>
    <x v="370"/>
    <s v="016"/>
    <s v="Brasil \ SP \ Piratininga"/>
    <s v="Noroeste"/>
    <s v="CZ2"/>
    <n v="1"/>
    <s v="Implantação"/>
    <s v="104-Crescimento"/>
    <d v="2020-07-20T00:00:00"/>
    <n v="23.42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7"/>
    <s v="0644"/>
    <x v="370"/>
    <s v="017"/>
    <s v="Brasil \ SP \ Piratininga"/>
    <s v="Noroeste"/>
    <s v="CZ2"/>
    <n v="1"/>
    <s v="Implantação"/>
    <s v="104-Crescimento"/>
    <d v="2020-07-31T00:00:00"/>
    <n v="13.33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8"/>
    <s v="0644"/>
    <x v="370"/>
    <s v="018"/>
    <s v="Brasil \ SP \ Piratininga"/>
    <s v="Noroeste"/>
    <s v="CZ2"/>
    <n v="1"/>
    <s v="Implantação"/>
    <s v="104-Crescimento"/>
    <d v="2020-07-31T00:00:00"/>
    <n v="5.12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19"/>
    <s v="0644"/>
    <x v="370"/>
    <s v="019"/>
    <s v="Brasil \ SP \ Piratininga"/>
    <s v="Noroeste"/>
    <s v="CZ2"/>
    <n v="1"/>
    <s v="Implantação"/>
    <s v="104-Crescimento"/>
    <d v="2020-08-04T00:00:00"/>
    <n v="6.48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0"/>
    <s v="0644"/>
    <x v="370"/>
    <s v="020"/>
    <s v="Brasil \ SP \ Piratininga"/>
    <s v="Noroeste"/>
    <s v="CZ2"/>
    <n v="1"/>
    <s v="Implantação"/>
    <s v="104-Crescimento"/>
    <d v="2020-08-04T00:00:00"/>
    <n v="8.44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1"/>
    <s v="0644"/>
    <x v="370"/>
    <s v="021"/>
    <s v="Brasil \ SP \ Piratininga"/>
    <s v="Noroeste"/>
    <s v="CZ2"/>
    <n v="1"/>
    <s v="Implantação"/>
    <s v="104-Crescimento"/>
    <d v="2020-08-07T00:00:00"/>
    <n v="6.09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2"/>
    <s v="0644"/>
    <x v="370"/>
    <s v="022"/>
    <s v="Brasil \ SP \ Piratininga"/>
    <s v="Noroeste"/>
    <s v="CZ2"/>
    <n v="1"/>
    <s v="Implantação"/>
    <s v="104-Crescimento"/>
    <d v="2020-08-06T00:00:00"/>
    <n v="5.77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3"/>
    <s v="0644"/>
    <x v="370"/>
    <s v="023"/>
    <s v="Brasil \ SP \ Piratininga"/>
    <s v="Noroeste"/>
    <s v="CZ2"/>
    <n v="1"/>
    <s v="Implantação"/>
    <s v="104-Crescimento"/>
    <d v="2020-08-06T00:00:00"/>
    <n v="6.98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4"/>
    <s v="0644"/>
    <x v="370"/>
    <s v="024"/>
    <s v="Brasil \ SP \ Piratininga"/>
    <s v="Noroeste"/>
    <s v="CZ2"/>
    <n v="1"/>
    <s v="Implantação"/>
    <s v="104-Crescimento"/>
    <d v="2020-08-04T00:00:00"/>
    <n v="37.15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025"/>
    <s v="0644"/>
    <x v="370"/>
    <s v="025"/>
    <s v="Brasil \ SP \ Piratininga"/>
    <s v="Noroeste"/>
    <s v="CZ2"/>
    <n v="1"/>
    <s v="Implantação"/>
    <s v="104-Crescimento"/>
    <d v="2020-07-29T00:00:00"/>
    <n v="8.77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s v="BRACELL 01"/>
    <d v="2025-08-01T00:00:00"/>
    <x v="8"/>
    <m/>
    <x v="2"/>
    <m/>
    <m/>
  </r>
  <r>
    <s v="0644100"/>
    <s v="0644"/>
    <x v="370"/>
    <s v="100"/>
    <s v="Brasil \ SP \ Piratininga"/>
    <s v="Noroeste"/>
    <s v="CZ2"/>
    <n v="1"/>
    <s v="Implantação"/>
    <s v="102-Aguardando Plantio"/>
    <m/>
    <n v="13.74"/>
    <s v="Parceria rural"/>
    <m/>
    <m/>
    <m/>
    <m/>
    <m/>
    <m/>
    <m/>
    <m/>
    <m/>
    <m/>
    <m/>
    <m/>
    <m/>
    <m/>
    <s v="Noroeste"/>
    <s v="Noroeste"/>
    <s v="BRACELL"/>
    <s v="GERAÇÃO"/>
    <s v="JFI DUARTINA"/>
    <s v="SOLLUM"/>
    <n v="13.208202999999999"/>
    <n v="32.765728000000003"/>
    <n v="35.983426000000001"/>
    <n v="57.400872"/>
    <m/>
    <x v="2"/>
    <s v="BRACELL 01"/>
    <d v="2025-08-01T00:00:00"/>
    <x v="8"/>
    <m/>
    <x v="2"/>
    <m/>
    <m/>
  </r>
  <r>
    <s v="0649001"/>
    <s v="0649"/>
    <x v="371"/>
    <s v="001"/>
    <s v="Brasil \ SP \ Álvaro de Carvalho"/>
    <s v="Norte"/>
    <s v="CZ2"/>
    <n v="1"/>
    <s v="Implantação"/>
    <s v="104-Crescimento"/>
    <d v="2020-07-18T00:00:00"/>
    <n v="20.67"/>
    <s v="Parceria rural (Turvinho)"/>
    <m/>
    <m/>
    <m/>
    <m/>
    <m/>
    <m/>
    <m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02"/>
    <s v="0649"/>
    <x v="371"/>
    <s v="002"/>
    <s v="Brasil \ SP \ Álvaro de Carvalho"/>
    <s v="Norte"/>
    <s v="CZ2"/>
    <n v="1"/>
    <s v="Implantação"/>
    <s v="104-Crescimento"/>
    <d v="2020-07-18T00:00:00"/>
    <n v="34.75"/>
    <s v="Parceria rural (Turvinho)"/>
    <m/>
    <m/>
    <m/>
    <m/>
    <m/>
    <m/>
    <m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03"/>
    <s v="0649"/>
    <x v="371"/>
    <s v="003"/>
    <s v="Brasil \ SP \ Álvaro de Carvalho"/>
    <s v="Norte"/>
    <s v="CZ2"/>
    <n v="1"/>
    <s v="Implantação"/>
    <s v="104-Crescimento"/>
    <d v="2020-07-14T00:00:00"/>
    <n v="48.6"/>
    <s v="Parceria rural (Turvinho)"/>
    <m/>
    <m/>
    <m/>
    <m/>
    <m/>
    <m/>
    <m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04"/>
    <s v="0649"/>
    <x v="371"/>
    <s v="004"/>
    <s v="Brasil \ SP \ Álvaro de Carvalho"/>
    <s v="Norte"/>
    <s v="CZ2"/>
    <n v="1"/>
    <s v="Implantação"/>
    <s v="104-Crescimento"/>
    <d v="2020-07-20T00:00:00"/>
    <n v="37.89"/>
    <s v="Parceria rural (Turvinho)"/>
    <m/>
    <m/>
    <m/>
    <m/>
    <m/>
    <m/>
    <m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05"/>
    <s v="0649"/>
    <x v="371"/>
    <s v="005"/>
    <s v="Brasil \ SP \ Álvaro de Carvalho"/>
    <s v="Norte"/>
    <s v="CZ2"/>
    <n v="2"/>
    <s v="Reforma"/>
    <s v="104-Crescimento"/>
    <d v="2020-10-08T00:00:00"/>
    <n v="2.56"/>
    <s v="Parceria rural (Turvinho)"/>
    <m/>
    <m/>
    <m/>
    <m/>
    <m/>
    <m/>
    <m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09"/>
    <s v="0649"/>
    <x v="371"/>
    <s v="009"/>
    <s v="Brasil \ SP \ Álvaro de Carvalho"/>
    <s v="Norte"/>
    <s v="CZ2"/>
    <n v="1"/>
    <s v="Implantação"/>
    <s v="104-Crescimento"/>
    <d v="2020-10-08T00:00:00"/>
    <n v="11.92"/>
    <s v="Parceria rural (Turvinho)"/>
    <m/>
    <m/>
    <m/>
    <m/>
    <m/>
    <m/>
    <m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10"/>
    <s v="0649"/>
    <x v="371"/>
    <s v="010"/>
    <s v="Brasil \ SP \ Álvaro de Carvalho"/>
    <s v="Norte"/>
    <s v="CZ2"/>
    <n v="1"/>
    <s v="Implantação"/>
    <s v="104-Crescimento"/>
    <d v="2020-10-06T00:00:00"/>
    <n v="12.79"/>
    <s v="Parceria rural (Turvinho)"/>
    <m/>
    <m/>
    <m/>
    <m/>
    <m/>
    <m/>
    <m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49011"/>
    <s v="0649"/>
    <x v="371"/>
    <s v="011"/>
    <s v="Brasil \ SP \ Álvaro de Carvalho"/>
    <s v="Norte"/>
    <s v="CZ2"/>
    <n v="1"/>
    <s v="Implantação"/>
    <s v="104-Crescimento"/>
    <d v="2020-07-18T00:00:00"/>
    <n v="1"/>
    <s v="Parceria rural (Turvinho)"/>
    <m/>
    <m/>
    <m/>
    <m/>
    <m/>
    <m/>
    <m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s v="BRACELL 02"/>
    <d v="2025-09-01T00:00:00"/>
    <x v="14"/>
    <m/>
    <x v="12"/>
    <m/>
    <m/>
  </r>
  <r>
    <s v="0651003"/>
    <s v="0651"/>
    <x v="372"/>
    <s v="003"/>
    <s v="Brasil \ SP \ Avaré"/>
    <s v="Sul"/>
    <s v="CZ1"/>
    <n v="2"/>
    <s v="Reforma"/>
    <s v="102-Aguardando Plantio"/>
    <m/>
    <n v="0.52"/>
    <s v="Parceria rural"/>
    <m/>
    <m/>
    <m/>
    <m/>
    <m/>
    <m/>
    <m/>
    <m/>
    <m/>
    <d v="2023-09-24T00:00:00"/>
    <m/>
    <m/>
    <d v="2023-09-24T00:00:00"/>
    <d v="2023-08-25T00:00:00"/>
    <s v="Sul"/>
    <s v="Sul"/>
    <s v="JFI ITATINGA"/>
    <s v="NILZA"/>
    <s v="SOLLUM"/>
    <s v="BRACELL"/>
    <n v="36.175922999999997"/>
    <n v="66.702252999999999"/>
    <n v="75.017253999999994"/>
    <n v="123.20815399999999"/>
    <s v="Liberação de áreas"/>
    <x v="3"/>
    <s v="JFI ITATINGA"/>
    <d v="2025-07-01T00:00:00"/>
    <x v="6"/>
    <m/>
    <x v="5"/>
    <m/>
    <m/>
  </r>
  <r>
    <s v="0651005"/>
    <s v="0651"/>
    <x v="372"/>
    <s v="005"/>
    <s v="Brasil \ SP \ Avaré"/>
    <s v="Sul"/>
    <s v="CZ1"/>
    <n v="1"/>
    <s v="Implantação"/>
    <s v="104-Crescimento"/>
    <d v="2014-03-01T00:00:00"/>
    <n v="0.46"/>
    <s v="Parceria rural"/>
    <m/>
    <m/>
    <m/>
    <m/>
    <m/>
    <m/>
    <m/>
    <m/>
    <m/>
    <d v="2020-06-10T00:00:00"/>
    <m/>
    <d v="2025-08-01T00:00:00"/>
    <m/>
    <m/>
    <s v="Sul"/>
    <s v="Sul"/>
    <s v="JFI ITATINGA"/>
    <s v="NILZA"/>
    <s v="SOLLUM"/>
    <s v="BRACELL"/>
    <n v="36.175922999999997"/>
    <n v="66.702252999999999"/>
    <n v="75.017253999999994"/>
    <n v="123.20815399999999"/>
    <s v="pac"/>
    <x v="3"/>
    <m/>
    <m/>
    <x v="0"/>
    <m/>
    <x v="1"/>
    <m/>
    <m/>
  </r>
  <r>
    <s v="0652001"/>
    <s v="0652"/>
    <x v="373"/>
    <s v="001"/>
    <s v="Brasil \ SP \ Bofete"/>
    <s v="Sul"/>
    <s v="CZ1"/>
    <n v="1"/>
    <s v="Implantação"/>
    <s v="104-Crescimento"/>
    <d v="2020-07-28T00:00:00"/>
    <n v="4.08"/>
    <s v="Parceria rural"/>
    <s v="coppice"/>
    <m/>
    <m/>
    <m/>
    <m/>
    <m/>
    <m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m/>
    <m/>
    <x v="4"/>
    <m/>
    <x v="1"/>
    <m/>
    <m/>
  </r>
  <r>
    <s v="0652002"/>
    <s v="0652"/>
    <x v="373"/>
    <s v="002"/>
    <s v="Brasil \ SP \ Bofete"/>
    <s v="Sul"/>
    <s v="CZ1"/>
    <n v="1"/>
    <s v="Implantação"/>
    <s v="104-Crescimento"/>
    <d v="2020-07-27T00:00:00"/>
    <n v="2.16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s v="JFI ITATINGA"/>
    <m/>
    <x v="0"/>
    <m/>
    <x v="5"/>
    <m/>
    <m/>
  </r>
  <r>
    <s v="0652003"/>
    <s v="0652"/>
    <x v="373"/>
    <s v="003"/>
    <s v="Brasil \ SP \ Bofete"/>
    <s v="Sul"/>
    <s v="CZ1"/>
    <n v="1"/>
    <s v="Implantação"/>
    <s v="104-Crescimento"/>
    <d v="2020-07-27T00:00:00"/>
    <n v="3.92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s v="JFI ITATINGA"/>
    <m/>
    <x v="0"/>
    <m/>
    <x v="5"/>
    <m/>
    <m/>
  </r>
  <r>
    <s v="0652004"/>
    <s v="0652"/>
    <x v="373"/>
    <s v="004"/>
    <s v="Brasil \ SP \ Bofete"/>
    <s v="Sul"/>
    <s v="CZ1"/>
    <n v="1"/>
    <s v="Implantação"/>
    <s v="104-Crescimento"/>
    <d v="2020-07-28T00:00:00"/>
    <n v="5.4"/>
    <s v="Parceria rural"/>
    <s v="coppice"/>
    <m/>
    <m/>
    <m/>
    <m/>
    <m/>
    <m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m/>
    <m/>
    <x v="4"/>
    <m/>
    <x v="1"/>
    <m/>
    <m/>
  </r>
  <r>
    <s v="0652006"/>
    <s v="0652"/>
    <x v="373"/>
    <s v="006"/>
    <s v="Brasil \ SP \ Bofete"/>
    <s v="Sul"/>
    <s v="CZ1"/>
    <n v="1"/>
    <s v="Implantação"/>
    <s v="104-Crescimento"/>
    <d v="2020-07-27T00:00:00"/>
    <n v="14.51"/>
    <s v="Parceria rural"/>
    <s v="coppice"/>
    <m/>
    <m/>
    <m/>
    <m/>
    <m/>
    <m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m/>
    <m/>
    <x v="4"/>
    <m/>
    <x v="1"/>
    <m/>
    <m/>
  </r>
  <r>
    <s v="0652010"/>
    <s v="0652"/>
    <x v="373"/>
    <s v="010"/>
    <s v="Brasil \ SP \ Bofete"/>
    <s v="Sul"/>
    <s v="CZ1"/>
    <n v="1"/>
    <s v="Implantação"/>
    <s v="104-Crescimento"/>
    <d v="2020-07-27T00:00:00"/>
    <n v="4.1500000000000004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s v="JFI ITATINGA"/>
    <m/>
    <x v="0"/>
    <m/>
    <x v="5"/>
    <m/>
    <m/>
  </r>
  <r>
    <s v="0652016"/>
    <s v="0652"/>
    <x v="373"/>
    <s v="016"/>
    <s v="Brasil \ SP \ Bofete"/>
    <s v="Sul"/>
    <s v="CZ1"/>
    <n v="2"/>
    <s v="Reforma"/>
    <s v="104-Crescimento"/>
    <d v="2018-12-01T00:00:00"/>
    <n v="1.57"/>
    <s v="Parceria rural"/>
    <m/>
    <m/>
    <m/>
    <m/>
    <m/>
    <m/>
    <m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s v="JFI ITATINGA"/>
    <m/>
    <x v="0"/>
    <m/>
    <x v="5"/>
    <m/>
    <m/>
  </r>
  <r>
    <s v="0654001"/>
    <s v="0654"/>
    <x v="374"/>
    <s v="001"/>
    <s v="Brasil \ SP \ Gália"/>
    <s v="Noroeste"/>
    <s v="CZ2"/>
    <n v="1"/>
    <s v="Implantação"/>
    <s v="104-Crescimento"/>
    <d v="2020-08-18T00:00:00"/>
    <n v="8.56"/>
    <s v="Parceria rural"/>
    <m/>
    <m/>
    <m/>
    <m/>
    <m/>
    <m/>
    <m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s v="CARPELO"/>
    <m/>
    <x v="0"/>
    <m/>
    <x v="1"/>
    <m/>
    <m/>
  </r>
  <r>
    <s v="0654002"/>
    <s v="0654"/>
    <x v="374"/>
    <s v="002"/>
    <s v="Brasil \ SP \ Gália"/>
    <s v="Noroeste"/>
    <s v="CZ2"/>
    <n v="1"/>
    <s v="Implantação"/>
    <s v="104-Crescimento"/>
    <d v="2020-08-18T00:00:00"/>
    <n v="9.6300000000000008"/>
    <s v="Parceria rural"/>
    <m/>
    <m/>
    <m/>
    <m/>
    <m/>
    <m/>
    <m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s v="CARPELO"/>
    <m/>
    <x v="0"/>
    <m/>
    <x v="1"/>
    <m/>
    <m/>
  </r>
  <r>
    <s v="0654003"/>
    <s v="0654"/>
    <x v="374"/>
    <s v="003"/>
    <s v="Brasil \ SP \ Gália"/>
    <s v="Noroeste"/>
    <s v="CZ2"/>
    <n v="1"/>
    <s v="Implantação"/>
    <s v="104-Crescimento"/>
    <d v="2020-08-18T00:00:00"/>
    <n v="11.86"/>
    <s v="Parceria rural"/>
    <m/>
    <m/>
    <m/>
    <m/>
    <m/>
    <m/>
    <m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s v="CARPELO"/>
    <m/>
    <x v="0"/>
    <m/>
    <x v="1"/>
    <m/>
    <m/>
  </r>
  <r>
    <s v="0655001"/>
    <s v="0655"/>
    <x v="375"/>
    <s v="001"/>
    <s v="Brasil \ SP \ Garça"/>
    <s v="Norte"/>
    <s v="CZ2"/>
    <n v="1"/>
    <s v="Implantação"/>
    <s v="104-Crescimento"/>
    <d v="2020-08-03T00:00:00"/>
    <n v="23.34"/>
    <s v="Parceria rural"/>
    <m/>
    <m/>
    <m/>
    <m/>
    <m/>
    <m/>
    <m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s v="BRACELL 02"/>
    <d v="2025-11-01T00:00:00"/>
    <x v="12"/>
    <m/>
    <x v="12"/>
    <m/>
    <m/>
  </r>
  <r>
    <s v="0655002"/>
    <s v="0655"/>
    <x v="375"/>
    <s v="002"/>
    <s v="Brasil \ SP \ Garça"/>
    <s v="Norte"/>
    <s v="CZ2"/>
    <n v="1"/>
    <s v="Implantação"/>
    <s v="104-Crescimento"/>
    <d v="2020-08-01T00:00:00"/>
    <n v="35.75"/>
    <s v="Parceria rural"/>
    <m/>
    <m/>
    <m/>
    <m/>
    <m/>
    <m/>
    <m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s v="BRACELL 02"/>
    <d v="2025-11-01T00:00:00"/>
    <x v="12"/>
    <m/>
    <x v="12"/>
    <m/>
    <m/>
  </r>
  <r>
    <s v="0655003"/>
    <s v="0655"/>
    <x v="375"/>
    <s v="003"/>
    <s v="Brasil \ SP \ Garça"/>
    <s v="Norte"/>
    <s v="CZ2"/>
    <n v="1"/>
    <s v="Implantação"/>
    <s v="104-Crescimento"/>
    <d v="2020-08-06T00:00:00"/>
    <n v="12.36"/>
    <s v="Parceria rural"/>
    <m/>
    <m/>
    <m/>
    <m/>
    <m/>
    <m/>
    <m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s v="BRACELL 02"/>
    <d v="2025-11-01T00:00:00"/>
    <x v="12"/>
    <m/>
    <x v="12"/>
    <m/>
    <m/>
  </r>
  <r>
    <s v="0656001"/>
    <s v="0656"/>
    <x v="376"/>
    <s v="001"/>
    <s v="Brasil \ SP \ Brotas"/>
    <s v="Sul"/>
    <s v="CZ2"/>
    <n v="2"/>
    <s v="Reforma"/>
    <s v="102-Aguardando Plantio"/>
    <m/>
    <n v="23.22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17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s v="MIGRAR"/>
    <d v="2025-02-01T00:00:00"/>
    <x v="1"/>
    <m/>
    <x v="14"/>
    <m/>
    <m/>
  </r>
  <r>
    <s v="0656002"/>
    <s v="0656"/>
    <x v="376"/>
    <s v="002"/>
    <s v="Brasil \ SP \ Brotas"/>
    <s v="Sul"/>
    <s v="CZ2"/>
    <n v="2"/>
    <s v="Reforma"/>
    <s v="102-Aguardando Plantio"/>
    <m/>
    <n v="17.29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15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s v="MIGRAR"/>
    <d v="2025-02-01T00:00:00"/>
    <x v="1"/>
    <m/>
    <x v="14"/>
    <m/>
    <m/>
  </r>
  <r>
    <s v="0656003"/>
    <s v="0656"/>
    <x v="376"/>
    <s v="003"/>
    <s v="Brasil \ SP \ Brotas"/>
    <s v="Sul"/>
    <s v="CZ2"/>
    <n v="2"/>
    <s v="Reforma"/>
    <s v="102-Aguardando Plantio"/>
    <m/>
    <n v="27.94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15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s v="MIGRAR"/>
    <d v="2025-02-01T00:00:00"/>
    <x v="1"/>
    <m/>
    <x v="14"/>
    <m/>
    <m/>
  </r>
  <r>
    <s v="0656004"/>
    <s v="0656"/>
    <x v="376"/>
    <s v="004"/>
    <s v="Brasil \ SP \ Brotas"/>
    <s v="Sul"/>
    <s v="CZ2"/>
    <n v="2"/>
    <s v="Reforma"/>
    <s v="102-Aguardando Plantio"/>
    <m/>
    <n v="13.88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17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s v="MIGRAR"/>
    <d v="2025-02-01T00:00:00"/>
    <x v="1"/>
    <m/>
    <x v="14"/>
    <m/>
    <m/>
  </r>
  <r>
    <s v="0656005"/>
    <s v="0656"/>
    <x v="376"/>
    <s v="005"/>
    <s v="Brasil \ SP \ Brotas"/>
    <s v="Sul"/>
    <s v="CZ2"/>
    <n v="2"/>
    <s v="Reforma"/>
    <s v="102-Aguardando Plantio"/>
    <m/>
    <n v="7.87"/>
    <s v="Parceria rural"/>
    <m/>
    <m/>
    <m/>
    <m/>
    <s v="Não Obrigatório"/>
    <s v="Não Obrigatório"/>
    <s v="Obrigatório"/>
    <m/>
    <m/>
    <d v="2024-11-01T00:00:00"/>
    <d v="2024-11-01T00:00:00"/>
    <d v="2024-11-01T00:00:00"/>
    <d v="2024-11-23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s v="MIGRAR"/>
    <d v="2025-02-01T00:00:00"/>
    <x v="1"/>
    <m/>
    <x v="14"/>
    <m/>
    <m/>
  </r>
  <r>
    <s v="0657009"/>
    <s v="0657"/>
    <x v="377"/>
    <s v="009"/>
    <s v="Brasil \ SP \ Botucatu"/>
    <s v="Sul"/>
    <s v="CZ1 - 2"/>
    <n v="1"/>
    <s v="Implantação"/>
    <s v="104-Crescimento"/>
    <d v="2020-06-01T00:00:00"/>
    <n v="27.5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11"/>
    <s v="0657"/>
    <x v="377"/>
    <s v="011"/>
    <s v="Brasil \ SP \ Botucatu"/>
    <s v="Sul"/>
    <s v="CZ1 - 2"/>
    <n v="1"/>
    <s v="Implantação"/>
    <s v="104-Crescimento"/>
    <d v="2020-06-01T00:00:00"/>
    <n v="14.42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14"/>
    <s v="0657"/>
    <x v="377"/>
    <s v="014"/>
    <s v="Brasil \ SP \ Botucatu"/>
    <s v="Sul"/>
    <s v="CZ1 - 2"/>
    <n v="1"/>
    <s v="Implantação"/>
    <s v="104-Crescimento"/>
    <d v="2020-06-01T00:00:00"/>
    <n v="6.8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19"/>
    <s v="0657"/>
    <x v="377"/>
    <s v="019"/>
    <s v="Brasil \ SP \ Botucatu"/>
    <s v="Sul"/>
    <s v="CZ1 - 2"/>
    <n v="1"/>
    <s v="Implantação"/>
    <s v="104-Crescimento"/>
    <d v="2020-08-21T00:00:00"/>
    <n v="20.420000000000002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0"/>
    <s v="0657"/>
    <x v="377"/>
    <s v="020"/>
    <s v="Brasil \ SP \ Botucatu"/>
    <s v="Sul"/>
    <s v="CZ1 - 2"/>
    <n v="1"/>
    <s v="Implantação"/>
    <s v="104-Crescimento"/>
    <d v="2021-02-26T00:00:00"/>
    <n v="18.7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1"/>
    <s v="0657"/>
    <x v="377"/>
    <s v="021"/>
    <s v="Brasil \ SP \ Botucatu"/>
    <s v="Sul"/>
    <s v="CZ1 - 2"/>
    <n v="1"/>
    <s v="Implantação"/>
    <s v="104-Crescimento"/>
    <d v="2021-02-25T00:00:00"/>
    <n v="19.21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2"/>
    <s v="0657"/>
    <x v="377"/>
    <s v="022"/>
    <s v="Brasil \ SP \ Botucatu"/>
    <s v="Sul"/>
    <s v="CZ1 - 2"/>
    <n v="1"/>
    <s v="Implantação"/>
    <s v="104-Crescimento"/>
    <d v="2021-02-26T00:00:00"/>
    <n v="6.7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3"/>
    <s v="0657"/>
    <x v="377"/>
    <s v="023"/>
    <s v="Brasil \ SP \ Botucatu"/>
    <s v="Sul"/>
    <s v="CZ1 - 2"/>
    <n v="1"/>
    <s v="Implantação"/>
    <s v="104-Crescimento"/>
    <d v="2020-08-21T00:00:00"/>
    <n v="12.6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4"/>
    <s v="0657"/>
    <x v="377"/>
    <s v="024"/>
    <s v="Brasil \ SP \ Botucatu"/>
    <s v="Sul"/>
    <s v="CZ1 - 2"/>
    <n v="1"/>
    <s v="Rebrota"/>
    <s v="104-Crescimento"/>
    <d v="2018-10-18T00:00:00"/>
    <n v="10.77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5"/>
    <s v="0657"/>
    <x v="377"/>
    <s v="025"/>
    <s v="Brasil \ SP \ Botucatu"/>
    <s v="Sul"/>
    <s v="CZ1 - 2"/>
    <n v="1"/>
    <s v="Implantação"/>
    <s v="104-Crescimento"/>
    <d v="2021-09-02T00:00:00"/>
    <n v="3.8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6"/>
    <s v="0657"/>
    <x v="377"/>
    <s v="026"/>
    <s v="Brasil \ SP \ Botucatu"/>
    <s v="Sul"/>
    <s v="CZ1 - 2"/>
    <n v="1"/>
    <s v="Rebrota"/>
    <s v="104-Crescimento"/>
    <d v="2018-10-18T00:00:00"/>
    <n v="4.38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027"/>
    <s v="0657"/>
    <x v="377"/>
    <s v="027"/>
    <s v="Brasil \ SP \ Botucatu"/>
    <s v="Sul"/>
    <s v="CZ1 - 2"/>
    <n v="1"/>
    <s v="Implantação"/>
    <s v="104-Crescimento"/>
    <d v="2021-09-03T00:00:00"/>
    <n v="0.39"/>
    <s v="Parceria rural"/>
    <m/>
    <m/>
    <m/>
    <n v="2"/>
    <m/>
    <m/>
    <m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s v="RA FLORESTAL"/>
    <m/>
    <x v="0"/>
    <m/>
    <x v="18"/>
    <m/>
    <m/>
  </r>
  <r>
    <s v="0657100"/>
    <s v="0657"/>
    <x v="377"/>
    <s v="100"/>
    <s v="Brasil \ SP \ Botucatu"/>
    <s v="Sul"/>
    <s v="CZ1 - 2"/>
    <n v="2"/>
    <s v="Reforma"/>
    <s v="102-Aguardando Plantio"/>
    <m/>
    <n v="0.12"/>
    <s v="Parceria rural"/>
    <m/>
    <m/>
    <m/>
    <n v="2"/>
    <m/>
    <m/>
    <m/>
    <m/>
    <m/>
    <d v="2024-06-24T00:00:00"/>
    <m/>
    <m/>
    <m/>
    <m/>
    <s v="Sul"/>
    <s v="Sul"/>
    <s v="NILZA"/>
    <s v="JFI ITATINGA"/>
    <s v="SOLLUM"/>
    <s v="BRACELL"/>
    <n v="32.222163000000002"/>
    <n v="44.045645"/>
    <n v="45.968899"/>
    <n v="93.398765999999995"/>
    <s v="Liberação de áreas"/>
    <x v="3"/>
    <s v="JFI ITATINGA"/>
    <d v="2025-09-01T00:00:00"/>
    <x v="0"/>
    <m/>
    <x v="5"/>
    <m/>
    <m/>
  </r>
  <r>
    <s v="0658001"/>
    <s v="0658"/>
    <x v="378"/>
    <s v="001"/>
    <s v="Brasil \ SP \ Júlio Mesquita"/>
    <s v="Noroeste"/>
    <s v="CZ2"/>
    <n v="1"/>
    <s v="Implantação"/>
    <s v="104-Crescimento"/>
    <d v="2020-07-22T00:00:00"/>
    <n v="7.88"/>
    <s v="Parceria rural (Turvinho)"/>
    <m/>
    <m/>
    <m/>
    <m/>
    <m/>
    <m/>
    <m/>
    <m/>
    <m/>
    <d v="2026-02-01T00:00:00"/>
    <d v="2026-01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s v="BRACELL 02"/>
    <d v="2025-09-01T00:00:00"/>
    <x v="14"/>
    <m/>
    <x v="12"/>
    <m/>
    <m/>
  </r>
  <r>
    <s v="0658002"/>
    <s v="0658"/>
    <x v="378"/>
    <s v="002"/>
    <s v="Brasil \ SP \ Júlio Mesquita"/>
    <s v="Noroeste"/>
    <s v="CZ3"/>
    <n v="1"/>
    <s v="Implantação"/>
    <s v="104-Crescimento"/>
    <d v="2020-07-20T00:00:00"/>
    <n v="21.71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s v="BRACELL 02"/>
    <d v="2025-09-01T00:00:00"/>
    <x v="14"/>
    <m/>
    <x v="12"/>
    <m/>
    <m/>
  </r>
  <r>
    <s v="0658003"/>
    <s v="0658"/>
    <x v="378"/>
    <s v="003"/>
    <s v="Brasil \ SP \ Júlio Mesquita"/>
    <s v="Noroeste"/>
    <s v="CZ3"/>
    <n v="1"/>
    <s v="Implantação"/>
    <s v="104-Crescimento"/>
    <d v="2020-07-23T00:00:00"/>
    <n v="49.24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s v="BRACELL 02"/>
    <d v="2025-09-01T00:00:00"/>
    <x v="14"/>
    <m/>
    <x v="12"/>
    <m/>
    <m/>
  </r>
  <r>
    <s v="0658004"/>
    <s v="0658"/>
    <x v="378"/>
    <s v="004"/>
    <s v="Brasil \ SP \ Júlio Mesquita"/>
    <s v="Noroeste"/>
    <s v="CZ3"/>
    <n v="1"/>
    <s v="Implantação"/>
    <s v="104-Crescimento"/>
    <d v="2020-07-24T00:00:00"/>
    <n v="28.29"/>
    <s v="Parceria rural (Turvinho)"/>
    <m/>
    <m/>
    <m/>
    <m/>
    <m/>
    <m/>
    <m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s v="BRACELL 02"/>
    <d v="2025-09-01T00:00:00"/>
    <x v="14"/>
    <m/>
    <x v="12"/>
    <m/>
    <m/>
  </r>
  <r>
    <s v="0659001"/>
    <s v="0659"/>
    <x v="379"/>
    <s v="001"/>
    <s v="Brasil \ SP \ Bauru"/>
    <s v="Norte"/>
    <s v="CZ3"/>
    <n v="1"/>
    <s v="Implantação"/>
    <s v="104-Crescimento"/>
    <d v="2020-11-18T00:00:00"/>
    <n v="15.64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02"/>
    <s v="0659"/>
    <x v="379"/>
    <s v="002"/>
    <s v="Brasil \ SP \ Bauru"/>
    <s v="Norte"/>
    <s v="CZ3"/>
    <n v="1"/>
    <s v="Implantação"/>
    <s v="104-Crescimento"/>
    <d v="2020-11-05T00:00:00"/>
    <n v="15.93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04"/>
    <s v="0659"/>
    <x v="379"/>
    <s v="004"/>
    <s v="Brasil \ SP \ Bauru"/>
    <s v="Norte"/>
    <s v="CZ3"/>
    <n v="1"/>
    <s v="Implantação"/>
    <s v="104-Crescimento"/>
    <d v="2020-11-16T00:00:00"/>
    <n v="36.619999999999997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05"/>
    <s v="0659"/>
    <x v="379"/>
    <s v="005"/>
    <s v="Brasil \ SP \ Bauru"/>
    <s v="Norte"/>
    <s v="CZ3"/>
    <n v="1"/>
    <s v="Implantação"/>
    <s v="104-Crescimento"/>
    <d v="2020-11-02T00:00:00"/>
    <n v="28.91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06"/>
    <s v="0659"/>
    <x v="379"/>
    <s v="006"/>
    <s v="Brasil \ SP \ Bauru"/>
    <s v="Norte"/>
    <s v="CZ3"/>
    <n v="1"/>
    <s v="Implantação"/>
    <s v="104-Crescimento"/>
    <d v="2020-11-13T00:00:00"/>
    <n v="38.14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07"/>
    <s v="0659"/>
    <x v="379"/>
    <s v="007"/>
    <s v="Brasil \ SP \ Bauru"/>
    <s v="Norte"/>
    <s v="CZ3"/>
    <n v="1"/>
    <s v="Implantação"/>
    <s v="104-Crescimento"/>
    <d v="2020-11-17T00:00:00"/>
    <n v="26.05"/>
    <s v="Parceria rural (Turvinho)"/>
    <m/>
    <m/>
    <m/>
    <m/>
    <m/>
    <m/>
    <m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11"/>
    <s v="0659"/>
    <x v="379"/>
    <s v="011"/>
    <s v="Brasil \ SP \ Bauru"/>
    <s v="Norte"/>
    <s v="CZ3"/>
    <n v="1"/>
    <s v="Implantação"/>
    <s v="104-Crescimento"/>
    <d v="2020-11-10T00:00:00"/>
    <n v="22.67"/>
    <s v="Parceria rural (Turvinho)"/>
    <m/>
    <m/>
    <m/>
    <m/>
    <m/>
    <m/>
    <m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13"/>
    <s v="0659"/>
    <x v="379"/>
    <s v="013"/>
    <s v="Brasil \ SP \ Bauru"/>
    <s v="Norte"/>
    <s v="CZ3"/>
    <n v="1"/>
    <s v="Implantação"/>
    <s v="104-Crescimento"/>
    <d v="2020-11-18T00:00:00"/>
    <n v="18.47"/>
    <s v="Parceria rural (Turvinho)"/>
    <m/>
    <m/>
    <m/>
    <m/>
    <m/>
    <m/>
    <m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15"/>
    <s v="0659"/>
    <x v="379"/>
    <s v="015"/>
    <s v="Brasil \ SP \ Bauru"/>
    <s v="Norte"/>
    <s v="CZ3"/>
    <n v="1"/>
    <s v="Implantação"/>
    <s v="104-Crescimento"/>
    <d v="2020-11-18T00:00:00"/>
    <n v="23.47"/>
    <s v="Parceria rural (Turvinho)"/>
    <m/>
    <m/>
    <m/>
    <m/>
    <m/>
    <m/>
    <m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16"/>
    <s v="0659"/>
    <x v="379"/>
    <s v="016"/>
    <s v="Brasil \ SP \ Bauru"/>
    <s v="Norte"/>
    <s v="CZ3"/>
    <n v="1"/>
    <s v="Implantação"/>
    <s v="104-Crescimento"/>
    <d v="2020-11-19T00:00:00"/>
    <n v="22.51"/>
    <s v="Parceria rural (Turvinho)"/>
    <m/>
    <m/>
    <m/>
    <m/>
    <m/>
    <m/>
    <m/>
    <m/>
    <m/>
    <d v="2025-10-01T00:00:00"/>
    <d v="2025-09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s v="GERAÇÃO"/>
    <m/>
    <x v="0"/>
    <m/>
    <x v="4"/>
    <m/>
    <m/>
  </r>
  <r>
    <s v="0659047"/>
    <s v="0659"/>
    <x v="379"/>
    <s v="047"/>
    <s v="Brasil \ SP \ Bauru"/>
    <s v="Norte"/>
    <s v="CZ3"/>
    <n v="1"/>
    <s v="Implantação"/>
    <s v="102-Aguardando Plantio"/>
    <m/>
    <n v="1.77"/>
    <s v="Parceria rural (Turvinho)"/>
    <m/>
    <m/>
    <m/>
    <m/>
    <m/>
    <m/>
    <m/>
    <m/>
    <m/>
    <d v="2021-05-06T00:00:00"/>
    <m/>
    <m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Liberação de áreas"/>
    <x v="2"/>
    <s v="GERAÇÃO"/>
    <d v="2025-12-01T00:00:00"/>
    <x v="0"/>
    <m/>
    <x v="4"/>
    <m/>
    <m/>
  </r>
  <r>
    <s v="0661001"/>
    <s v="0661"/>
    <x v="380"/>
    <s v="001"/>
    <s v="Brasil \ SP \ Reginópolis"/>
    <s v="Norte"/>
    <s v="CZ3"/>
    <n v="2"/>
    <s v="Reforma"/>
    <s v="102-Aguardando Plantio"/>
    <m/>
    <n v="8.68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4T00:00:00"/>
    <d v="2024-10-22T00:00:00"/>
    <s v="Norte"/>
    <s v="Norte"/>
    <s v="EMFLORA"/>
    <s v="GERAÇÃO"/>
    <s v="JFI DUARTINA"/>
    <s v="BRACELL"/>
    <n v="43.828907000000001"/>
    <n v="60.785012999999999"/>
    <n v="62.544880999999997"/>
    <n v="65.004682000000003"/>
    <s v="Liberação de áreas"/>
    <x v="1"/>
    <s v="EMFLORA"/>
    <d v="2025-02-01T00:00:00"/>
    <x v="1"/>
    <m/>
    <x v="7"/>
    <m/>
    <m/>
  </r>
  <r>
    <s v="0661002"/>
    <s v="0661"/>
    <x v="380"/>
    <s v="002"/>
    <s v="Brasil \ SP \ Reginópolis"/>
    <s v="Norte"/>
    <s v="CZ3"/>
    <n v="2"/>
    <s v="Reforma"/>
    <s v="102-Aguardando Plantio"/>
    <m/>
    <n v="20.86"/>
    <s v="Parceria rural"/>
    <m/>
    <m/>
    <m/>
    <m/>
    <s v="Não Obrigatório"/>
    <s v="Não Obrigatório"/>
    <s v="Obrigatório"/>
    <m/>
    <m/>
    <d v="2024-11-01T00:00:00"/>
    <d v="2024-11-01T00:00:00"/>
    <d v="2024-10-01T00:00:00"/>
    <d v="2024-11-14T00:00:00"/>
    <d v="2024-10-23T00:00:00"/>
    <s v="Norte"/>
    <s v="Norte"/>
    <s v="EMFLORA"/>
    <s v="GERAÇÃO"/>
    <s v="JFI DUARTINA"/>
    <s v="BRACELL"/>
    <n v="43.828907000000001"/>
    <n v="60.785012999999999"/>
    <n v="62.544880999999997"/>
    <n v="65.004682000000003"/>
    <s v="Liberação de áreas"/>
    <x v="1"/>
    <s v="EMFLORA"/>
    <d v="2025-02-01T00:00:00"/>
    <x v="1"/>
    <m/>
    <x v="7"/>
    <m/>
    <m/>
  </r>
  <r>
    <s v="0662001"/>
    <s v="0662"/>
    <x v="381"/>
    <s v="001"/>
    <s v="Brasil \ SP \ Oriente"/>
    <s v="Noroeste"/>
    <s v="CZ3"/>
    <n v="1"/>
    <s v="Implantação"/>
    <s v="104-Crescimento"/>
    <d v="2020-07-28T00:00:00"/>
    <n v="32.4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2"/>
    <s v="0662"/>
    <x v="381"/>
    <s v="002"/>
    <s v="Brasil \ SP \ Oriente"/>
    <s v="Noroeste"/>
    <s v="CZ3"/>
    <n v="1"/>
    <s v="Implantação"/>
    <s v="104-Crescimento"/>
    <d v="2020-07-27T00:00:00"/>
    <n v="13.96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3"/>
    <s v="0662"/>
    <x v="381"/>
    <s v="003"/>
    <s v="Brasil \ SP \ Oriente"/>
    <s v="Noroeste"/>
    <s v="CZ3"/>
    <n v="1"/>
    <s v="Implantação"/>
    <s v="104-Crescimento"/>
    <d v="2020-07-31T00:00:00"/>
    <n v="13.85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4"/>
    <s v="0662"/>
    <x v="381"/>
    <s v="004"/>
    <s v="Brasil \ SP \ Oriente"/>
    <s v="Noroeste"/>
    <s v="CZ3"/>
    <n v="1"/>
    <s v="Implantação"/>
    <s v="104-Crescimento"/>
    <d v="2020-07-28T00:00:00"/>
    <n v="8.6300000000000008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5"/>
    <s v="0662"/>
    <x v="381"/>
    <s v="005"/>
    <s v="Brasil \ SP \ Oriente"/>
    <s v="Noroeste"/>
    <s v="CZ3"/>
    <n v="1"/>
    <s v="Implantação"/>
    <s v="104-Crescimento"/>
    <d v="2020-07-28T00:00:00"/>
    <n v="11.23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6"/>
    <s v="0662"/>
    <x v="381"/>
    <s v="006"/>
    <s v="Brasil \ SP \ Oriente"/>
    <s v="Noroeste"/>
    <s v="CZ3"/>
    <n v="1"/>
    <s v="Implantação"/>
    <s v="104-Crescimento"/>
    <d v="2020-08-03T00:00:00"/>
    <n v="8.74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7"/>
    <s v="0662"/>
    <x v="381"/>
    <s v="007"/>
    <s v="Brasil \ SP \ Oriente"/>
    <s v="Noroeste"/>
    <s v="CZ3"/>
    <n v="1"/>
    <s v="Implantação"/>
    <s v="104-Crescimento"/>
    <d v="2020-07-21T00:00:00"/>
    <n v="15.96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8"/>
    <s v="0662"/>
    <x v="381"/>
    <s v="008"/>
    <s v="Brasil \ SP \ Oriente"/>
    <s v="Noroeste"/>
    <s v="CZ3"/>
    <n v="1"/>
    <s v="Implantação"/>
    <s v="104-Crescimento"/>
    <d v="2020-07-22T00:00:00"/>
    <n v="18.079999999999998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09"/>
    <s v="0662"/>
    <x v="381"/>
    <s v="009"/>
    <s v="Brasil \ SP \ Pompéia"/>
    <s v="Noroeste"/>
    <s v="CZ3"/>
    <n v="1"/>
    <s v="Implantação"/>
    <s v="104-Crescimento"/>
    <d v="2021-11-20T00:00:00"/>
    <n v="0.38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0"/>
    <s v="0662"/>
    <x v="381"/>
    <s v="010"/>
    <s v="Brasil \ SP \ Pompéia"/>
    <s v="Noroeste"/>
    <s v="CZ2"/>
    <n v="1"/>
    <s v="Implantação"/>
    <s v="104-Crescimento"/>
    <d v="2020-07-23T00:00:00"/>
    <n v="11.79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1"/>
    <s v="0662"/>
    <x v="381"/>
    <s v="011"/>
    <s v="Brasil \ SP \ Pompéia"/>
    <s v="Noroeste"/>
    <s v="CZ2"/>
    <n v="1"/>
    <s v="Implantação"/>
    <s v="104-Crescimento"/>
    <d v="2020-07-30T00:00:00"/>
    <n v="3.98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2"/>
    <s v="0662"/>
    <x v="381"/>
    <s v="012"/>
    <s v="Brasil \ SP \ Pompéia"/>
    <s v="Noroeste"/>
    <s v="CZ2"/>
    <n v="1"/>
    <s v="Implantação"/>
    <s v="104-Crescimento"/>
    <d v="2020-07-23T00:00:00"/>
    <n v="12.32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3"/>
    <s v="0662"/>
    <x v="381"/>
    <s v="013"/>
    <s v="Brasil \ SP \ Pompéia"/>
    <s v="Noroeste"/>
    <s v="CZ2"/>
    <n v="1"/>
    <s v="Implantação"/>
    <s v="104-Crescimento"/>
    <d v="2020-09-23T00:00:00"/>
    <n v="16.510000000000002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4"/>
    <s v="0662"/>
    <x v="381"/>
    <s v="014"/>
    <s v="Brasil \ SP \ Pompéia"/>
    <s v="Noroeste"/>
    <s v="CZ2"/>
    <n v="1"/>
    <s v="Implantação"/>
    <s v="104-Crescimento"/>
    <d v="2020-09-28T00:00:00"/>
    <n v="22.06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015"/>
    <s v="0662"/>
    <x v="381"/>
    <s v="015"/>
    <s v="Brasil \ SP \ Pompéia"/>
    <s v="Noroeste"/>
    <s v="CZ2"/>
    <n v="1"/>
    <s v="Implantação"/>
    <s v="104-Crescimento"/>
    <d v="2020-09-21T00:00:00"/>
    <n v="8.8000000000000007"/>
    <s v="Parceria rural (Turvinho)"/>
    <m/>
    <m/>
    <m/>
    <m/>
    <m/>
    <m/>
    <m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s v="CARPELO"/>
    <d v="2025-11-01T00:00:00"/>
    <x v="0"/>
    <m/>
    <x v="10"/>
    <m/>
    <m/>
  </r>
  <r>
    <s v="0662305"/>
    <s v="0662"/>
    <x v="381"/>
    <s v="305"/>
    <s v="Brasil \ SP \ Oriente"/>
    <s v="Noroeste"/>
    <s v="CZ3"/>
    <n v="1"/>
    <s v="Implantação"/>
    <s v="116-Aguardando Plantio - Manual"/>
    <m/>
    <n v="0.71"/>
    <s v="Parceria rural (Turvinho)"/>
    <m/>
    <m/>
    <m/>
    <m/>
    <m/>
    <m/>
    <m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s v="CARPELO"/>
    <d v="2025-11-01T00:00:00"/>
    <x v="0"/>
    <m/>
    <x v="10"/>
    <m/>
    <m/>
  </r>
  <r>
    <s v="0662308"/>
    <s v="0662"/>
    <x v="381"/>
    <s v="308"/>
    <s v="Brasil \ SP \ Pompéia"/>
    <s v="Noroeste"/>
    <s v="CZ3"/>
    <n v="1"/>
    <s v="Implantação"/>
    <s v="116-Aguardando Plantio - Manual"/>
    <m/>
    <n v="0.87"/>
    <s v="Parceria rural (Turvinho)"/>
    <m/>
    <m/>
    <m/>
    <m/>
    <m/>
    <m/>
    <m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s v="CARPELO"/>
    <d v="2025-11-01T00:00:00"/>
    <x v="0"/>
    <m/>
    <x v="10"/>
    <m/>
    <m/>
  </r>
  <r>
    <s v="0662311"/>
    <s v="0662"/>
    <x v="381"/>
    <s v="311"/>
    <s v="Brasil \ SP \ Pompéia"/>
    <s v="Noroeste"/>
    <s v="CZ2"/>
    <n v="1"/>
    <s v="Implantação"/>
    <s v="116-Aguardando Plantio - Manual"/>
    <m/>
    <n v="0.56000000000000005"/>
    <s v="Parceria rural (Turvinho)"/>
    <m/>
    <m/>
    <m/>
    <m/>
    <m/>
    <m/>
    <m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s v="CARPELO"/>
    <d v="2025-11-01T00:00:00"/>
    <x v="0"/>
    <m/>
    <x v="10"/>
    <m/>
    <m/>
  </r>
  <r>
    <s v="0663003"/>
    <s v="0663"/>
    <x v="382"/>
    <s v="003"/>
    <s v="Brasil \ SP \ Avaré"/>
    <s v="Sul"/>
    <s v="CZ1"/>
    <n v="1"/>
    <s v="Implantação"/>
    <s v="104-Crescimento"/>
    <d v="2014-03-01T00:00:00"/>
    <n v="0.04"/>
    <s v="Parceria rural"/>
    <m/>
    <m/>
    <m/>
    <m/>
    <m/>
    <m/>
    <m/>
    <m/>
    <m/>
    <d v="2020-06-10T00:00:00"/>
    <m/>
    <d v="2025-08-01T00:00:00"/>
    <m/>
    <m/>
    <s v="Sul"/>
    <s v="Sul"/>
    <s v="JFI ITATINGA"/>
    <s v="NILZA"/>
    <s v="SOLLUM"/>
    <s v="BRACELL"/>
    <n v="37.966014999999999"/>
    <n v="67.397248000000005"/>
    <n v="75.712249999999997"/>
    <n v="123.90315"/>
    <s v="pac"/>
    <x v="3"/>
    <m/>
    <m/>
    <x v="0"/>
    <m/>
    <x v="1"/>
    <m/>
    <m/>
  </r>
  <r>
    <s v="0665001"/>
    <s v="0665"/>
    <x v="383"/>
    <s v="001"/>
    <s v="Brasil \ SP \ Bauru"/>
    <s v="Norte"/>
    <s v="CZ3"/>
    <n v="1"/>
    <s v="Implantação"/>
    <s v="104-Crescimento"/>
    <d v="2020-08-25T00:00:00"/>
    <n v="9.75"/>
    <s v="Parceria rural"/>
    <m/>
    <m/>
    <m/>
    <m/>
    <m/>
    <m/>
    <m/>
    <m/>
    <m/>
    <d v="2025-11-01T00:00:00"/>
    <d v="2025-06-01T00:00:00"/>
    <d v="2025-04-01T00:00:00"/>
    <m/>
    <m/>
    <s v="Norte"/>
    <s v="Norte"/>
    <s v="BRACELL"/>
    <s v="EMFLORA"/>
    <s v="GERAÇÃO"/>
    <s v="SOLLUM"/>
    <n v="40.743645999999998"/>
    <n v="56.471393999999997"/>
    <n v="63.660781"/>
    <n v="63.750382000000002"/>
    <s v="pac"/>
    <x v="1"/>
    <m/>
    <m/>
    <x v="0"/>
    <m/>
    <x v="11"/>
    <m/>
    <m/>
  </r>
  <r>
    <s v="0665002"/>
    <s v="0665"/>
    <x v="383"/>
    <s v="002"/>
    <s v="Brasil \ SP \ Bauru"/>
    <s v="Norte"/>
    <s v="CZ3"/>
    <n v="1"/>
    <s v="Implantação"/>
    <s v="104-Crescimento"/>
    <d v="2020-08-29T00:00:00"/>
    <n v="18.989999999999998"/>
    <s v="Parceria rural"/>
    <m/>
    <m/>
    <m/>
    <m/>
    <m/>
    <m/>
    <m/>
    <m/>
    <m/>
    <d v="2025-11-01T00:00:00"/>
    <d v="2025-06-01T00:00:00"/>
    <d v="2025-04-01T00:00:00"/>
    <m/>
    <m/>
    <s v="Norte"/>
    <s v="Norte"/>
    <s v="BRACELL"/>
    <s v="EMFLORA"/>
    <s v="GERAÇÃO"/>
    <s v="SOLLUM"/>
    <n v="40.743645999999998"/>
    <n v="56.471393999999997"/>
    <n v="63.660781"/>
    <n v="63.750382000000002"/>
    <s v="pac"/>
    <x v="1"/>
    <m/>
    <m/>
    <x v="0"/>
    <m/>
    <x v="11"/>
    <m/>
    <m/>
  </r>
  <r>
    <s v="0666001"/>
    <s v="0666"/>
    <x v="384"/>
    <s v="001"/>
    <s v="Brasil \ SP \ Arealva"/>
    <s v="Norte"/>
    <s v="CZ3"/>
    <n v="2"/>
    <s v="Reforma"/>
    <s v="102-Aguardando Plantio"/>
    <m/>
    <n v="16.04"/>
    <s v="Parceria rural"/>
    <m/>
    <m/>
    <m/>
    <m/>
    <m/>
    <m/>
    <m/>
    <m/>
    <m/>
    <d v="2024-12-01T00:00:00"/>
    <d v="2024-12-01T00:00:00"/>
    <d v="2024-11-01T00:00:00"/>
    <d v="2024-12-12T00:00:00"/>
    <d v="2024-11-12T00:00:00"/>
    <s v="Norte"/>
    <s v="Norte"/>
    <s v="BRACELL"/>
    <s v="EMFLORA"/>
    <s v="GERAÇÃO"/>
    <s v="SOLLUM"/>
    <n v="45.849169000000003"/>
    <n v="62.171416000000001"/>
    <n v="68.766304000000005"/>
    <n v="68.855903999999995"/>
    <s v="Liberação de áreas"/>
    <x v="1"/>
    <s v="EMFLORA"/>
    <d v="2025-03-01T00:00:00"/>
    <x v="3"/>
    <m/>
    <x v="7"/>
    <m/>
    <m/>
  </r>
  <r>
    <s v="0666002"/>
    <s v="0666"/>
    <x v="384"/>
    <s v="002"/>
    <s v="Brasil \ SP \ Arealva"/>
    <s v="Norte"/>
    <s v="CZ3"/>
    <n v="2"/>
    <s v="Reforma"/>
    <s v="102-Aguardando Plantio"/>
    <m/>
    <n v="29.49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08T00:00:00"/>
    <d v="2024-11-11T00:00:00"/>
    <s v="Norte"/>
    <s v="Norte"/>
    <s v="BRACELL"/>
    <s v="EMFLORA"/>
    <s v="GERAÇÃO"/>
    <s v="SOLLUM"/>
    <n v="45.849169000000003"/>
    <n v="62.171416000000001"/>
    <n v="68.766304000000005"/>
    <n v="68.855903999999995"/>
    <s v="savannah"/>
    <x v="1"/>
    <s v="EMFLORA"/>
    <d v="2025-03-01T00:00:00"/>
    <x v="3"/>
    <m/>
    <x v="7"/>
    <m/>
    <m/>
  </r>
  <r>
    <s v="0667001"/>
    <s v="0667"/>
    <x v="385"/>
    <s v="001"/>
    <s v="Brasil \ SP \ Mombuca"/>
    <s v="Sul"/>
    <s v="CZ2"/>
    <n v="1"/>
    <s v="Implantação"/>
    <s v="104-Crescimento"/>
    <d v="2020-11-11T00:00:00"/>
    <n v="12.88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JFI DOURADO"/>
    <m/>
    <x v="0"/>
    <m/>
    <x v="14"/>
    <m/>
    <m/>
  </r>
  <r>
    <s v="0667002"/>
    <s v="0667"/>
    <x v="385"/>
    <s v="002"/>
    <s v="Brasil \ SP \ Mombuca"/>
    <s v="Sul"/>
    <s v="CZ2"/>
    <n v="3"/>
    <s v="Reforma"/>
    <s v="104-Crescimento"/>
    <d v="2020-11-12T00:00:00"/>
    <n v="0.52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JFI DOURADO"/>
    <m/>
    <x v="0"/>
    <m/>
    <x v="14"/>
    <m/>
    <m/>
  </r>
  <r>
    <s v="0667003"/>
    <s v="0667"/>
    <x v="385"/>
    <s v="003"/>
    <s v="Brasil \ SP \ Mombuca"/>
    <s v="Sul"/>
    <s v="CZ2"/>
    <n v="1"/>
    <s v="Implantação"/>
    <s v="104-Crescimento"/>
    <d v="2020-11-12T00:00:00"/>
    <n v="16.61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JFI DOURADO"/>
    <m/>
    <x v="0"/>
    <m/>
    <x v="14"/>
    <m/>
    <m/>
  </r>
  <r>
    <s v="0667005"/>
    <s v="0667"/>
    <x v="385"/>
    <s v="005"/>
    <s v="Brasil \ SP \ Mombuca"/>
    <s v="Sul"/>
    <s v="CZ2"/>
    <n v="2"/>
    <s v="Rebrota"/>
    <s v="104-Crescimento"/>
    <d v="2016-01-01T00:00:00"/>
    <n v="1.5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06"/>
    <s v="0667"/>
    <x v="385"/>
    <s v="006"/>
    <s v="Brasil \ SP \ Mombuca"/>
    <s v="Sul"/>
    <s v="CZ2"/>
    <n v="1"/>
    <s v="Implantação"/>
    <s v="104-Crescimento"/>
    <d v="2020-11-12T00:00:00"/>
    <n v="5.41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07"/>
    <s v="0667"/>
    <x v="385"/>
    <s v="007"/>
    <s v="Brasil \ SP \ Mombuca"/>
    <s v="Sul"/>
    <s v="CZ2"/>
    <n v="1"/>
    <s v="Implantação"/>
    <s v="104-Crescimento"/>
    <d v="2020-11-17T00:00:00"/>
    <n v="26.37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08"/>
    <s v="0667"/>
    <x v="385"/>
    <s v="008"/>
    <s v="Brasil \ SP \ Mombuca"/>
    <s v="Sul"/>
    <s v="CZ2"/>
    <n v="1"/>
    <s v="Implantação"/>
    <s v="104-Crescimento"/>
    <d v="2020-11-19T00:00:00"/>
    <n v="11.29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09"/>
    <s v="0667"/>
    <x v="385"/>
    <s v="009"/>
    <s v="Brasil \ SP \ Mombuca"/>
    <s v="Sul"/>
    <s v="CZ2"/>
    <n v="2"/>
    <s v="Rebrota"/>
    <s v="104-Crescimento"/>
    <d v="2016-01-01T00:00:00"/>
    <n v="0.39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0"/>
    <s v="0667"/>
    <x v="385"/>
    <s v="010"/>
    <s v="Brasil \ SP \ Mombuca"/>
    <s v="Sul"/>
    <s v="CZ2"/>
    <n v="1"/>
    <s v="Implantação"/>
    <s v="104-Crescimento"/>
    <d v="2020-11-19T00:00:00"/>
    <n v="20.059999999999999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1"/>
    <s v="0667"/>
    <x v="385"/>
    <s v="011"/>
    <s v="Brasil \ SP \ Mombuca"/>
    <s v="Sul"/>
    <s v="CZ2"/>
    <n v="2"/>
    <s v="Rebrota"/>
    <s v="104-Crescimento"/>
    <d v="2016-01-01T00:00:00"/>
    <n v="0.81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2"/>
    <s v="0667"/>
    <x v="385"/>
    <s v="012"/>
    <s v="Brasil \ SP \ Mombuca"/>
    <s v="Sul"/>
    <s v="CZ2"/>
    <n v="1"/>
    <s v="Implantação"/>
    <s v="104-Crescimento"/>
    <d v="2020-11-17T00:00:00"/>
    <n v="19.09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3"/>
    <s v="0667"/>
    <x v="385"/>
    <s v="013"/>
    <s v="Brasil \ SP \ Mombuca"/>
    <s v="Sul"/>
    <s v="CZ2"/>
    <n v="2"/>
    <s v="Rebrota"/>
    <s v="104-Crescimento"/>
    <d v="2016-01-01T00:00:00"/>
    <n v="1.64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4"/>
    <s v="0667"/>
    <x v="385"/>
    <s v="014"/>
    <s v="Brasil \ SP \ Mombuca"/>
    <s v="Sul"/>
    <s v="CZ2"/>
    <n v="1"/>
    <s v="Implantação"/>
    <s v="104-Crescimento"/>
    <d v="2020-11-13T00:00:00"/>
    <n v="17.23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5"/>
    <s v="0667"/>
    <x v="385"/>
    <s v="015"/>
    <s v="Brasil \ SP \ Mombuca"/>
    <s v="Sul"/>
    <s v="CZ2"/>
    <n v="2"/>
    <s v="Rebrota"/>
    <s v="104-Crescimento"/>
    <d v="2016-01-01T00:00:00"/>
    <n v="2.77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6"/>
    <s v="0667"/>
    <x v="385"/>
    <s v="016"/>
    <s v="Brasil \ SP \ Mombuca"/>
    <s v="Sul"/>
    <s v="CZ2"/>
    <n v="1"/>
    <s v="Implantação"/>
    <s v="104-Crescimento"/>
    <d v="2020-12-01T00:00:00"/>
    <n v="7.74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7"/>
    <s v="0667"/>
    <x v="385"/>
    <s v="017"/>
    <s v="Brasil \ SP \ Mombuca"/>
    <s v="Sul"/>
    <s v="CZ2"/>
    <n v="1"/>
    <s v="Implantação"/>
    <s v="104-Crescimento"/>
    <d v="2020-12-01T00:00:00"/>
    <n v="9.66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8"/>
    <s v="0667"/>
    <x v="385"/>
    <s v="018"/>
    <s v="Brasil \ SP \ Mombuca"/>
    <s v="Sul"/>
    <s v="CZ2"/>
    <n v="1"/>
    <s v="Implantação"/>
    <s v="104-Crescimento"/>
    <d v="2020-11-16T00:00:00"/>
    <n v="6.42"/>
    <s v="Parceria rural"/>
    <m/>
    <m/>
    <m/>
    <m/>
    <m/>
    <m/>
    <m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19"/>
    <s v="0667"/>
    <x v="385"/>
    <s v="019"/>
    <s v="Brasil \ SP \ Mombuca"/>
    <s v="Sul"/>
    <s v="CZ2"/>
    <n v="1"/>
    <s v="Implantação"/>
    <s v="104-Crescimento"/>
    <d v="2020-11-16T00:00:00"/>
    <n v="0.69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20"/>
    <s v="0667"/>
    <x v="385"/>
    <s v="020"/>
    <s v="Brasil \ SP \ Mombuca"/>
    <s v="Sul"/>
    <s v="CZ2"/>
    <n v="1"/>
    <s v="Implantação"/>
    <s v="104-Crescimento"/>
    <d v="2021-07-20T00:00:00"/>
    <n v="1.92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022"/>
    <s v="0667"/>
    <x v="385"/>
    <s v="022"/>
    <s v="Brasil \ SP \ Mombuca"/>
    <s v="Sul"/>
    <s v="CZ2"/>
    <n v="2"/>
    <s v="Rebrota"/>
    <s v="104-Crescimento"/>
    <d v="2017-02-20T00:00:00"/>
    <n v="0.44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316"/>
    <s v="0667"/>
    <x v="385"/>
    <s v="316"/>
    <s v="Brasil \ SP \ Mombuca"/>
    <s v="Sul"/>
    <s v="CZ2"/>
    <n v="1"/>
    <s v="Implantação"/>
    <s v="104-Crescimento"/>
    <d v="2021-07-20T00:00:00"/>
    <n v="1.1200000000000001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7317"/>
    <s v="0667"/>
    <x v="385"/>
    <s v="317"/>
    <s v="Brasil \ SP \ Mombuca"/>
    <s v="Sul"/>
    <s v="CZ2"/>
    <n v="1"/>
    <s v="Implantação"/>
    <s v="104-Crescimento"/>
    <d v="2021-07-20T00:00:00"/>
    <n v="0.9"/>
    <s v="Parceria rural"/>
    <m/>
    <m/>
    <m/>
    <m/>
    <m/>
    <m/>
    <m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s v="RA FLORESTAL"/>
    <m/>
    <x v="0"/>
    <m/>
    <x v="18"/>
    <m/>
    <m/>
  </r>
  <r>
    <s v="0668011"/>
    <s v="0668"/>
    <x v="386"/>
    <s v="011"/>
    <s v="Brasil \ SP \ Brotas"/>
    <s v="Sul"/>
    <s v="CZ2"/>
    <n v="1"/>
    <s v="Rebrota"/>
    <s v="104-Crescimento"/>
    <d v="2016-03-01T00:00:00"/>
    <n v="0.2"/>
    <s v="Parceria rural (arr. Turvinho)"/>
    <m/>
    <m/>
    <m/>
    <m/>
    <m/>
    <m/>
    <m/>
    <m/>
    <m/>
    <d v="2025-04-01T00:00:00"/>
    <d v="2025-04-01T00:00:00"/>
    <d v="2025-06-01T00:00:00"/>
    <m/>
    <m/>
    <s v="Sul"/>
    <s v="Sul"/>
    <s v="MIGRAR"/>
    <s v="JFI DOURADO"/>
    <s v="NILZA"/>
    <s v="SOLLUM"/>
    <n v="58.089582"/>
    <n v="76.432683999999995"/>
    <n v="104.924837"/>
    <n v="105.28909400000001"/>
    <s v="pac"/>
    <x v="3"/>
    <s v="JFI DOURADO"/>
    <m/>
    <x v="0"/>
    <m/>
    <x v="14"/>
    <m/>
    <m/>
  </r>
  <r>
    <s v="0668012"/>
    <s v="0668"/>
    <x v="386"/>
    <s v="012"/>
    <s v="Brasil \ SP \ Brotas"/>
    <s v="Sul"/>
    <s v="CZ2"/>
    <n v="1"/>
    <s v="Rebrota"/>
    <s v="104-Crescimento"/>
    <d v="2016-03-01T00:00:00"/>
    <n v="0.14000000000000001"/>
    <s v="Parceria rural (arr. Turvinho)"/>
    <m/>
    <m/>
    <m/>
    <m/>
    <m/>
    <m/>
    <m/>
    <m/>
    <m/>
    <d v="2025-04-01T00:00:00"/>
    <d v="2025-04-01T00:00:00"/>
    <d v="2025-06-01T00:00:00"/>
    <m/>
    <m/>
    <s v="Sul"/>
    <s v="Sul"/>
    <s v="MIGRAR"/>
    <s v="JFI DOURADO"/>
    <s v="NILZA"/>
    <s v="SOLLUM"/>
    <n v="58.089582"/>
    <n v="76.432683999999995"/>
    <n v="104.924837"/>
    <n v="105.28909400000001"/>
    <s v="pac"/>
    <x v="3"/>
    <s v="JFI DOURADO"/>
    <m/>
    <x v="0"/>
    <m/>
    <x v="14"/>
    <m/>
    <m/>
  </r>
  <r>
    <s v="0671001"/>
    <s v="0671"/>
    <x v="387"/>
    <s v="001"/>
    <s v="Brasil \ SP \ Pirajuí"/>
    <s v="Norte"/>
    <s v="CZ3"/>
    <n v="2"/>
    <s v="Reforma"/>
    <s v="102-Aguardando Plantio"/>
    <m/>
    <n v="12.59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2"/>
    <s v="0671"/>
    <x v="387"/>
    <s v="002"/>
    <s v="Brasil \ SP \ Presidente Alves"/>
    <s v="Norte"/>
    <s v="CZ3"/>
    <n v="2"/>
    <s v="Reforma"/>
    <s v="102-Aguardando Plantio"/>
    <m/>
    <n v="3.66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3"/>
    <s v="0671"/>
    <x v="387"/>
    <s v="003"/>
    <s v="Brasil \ SP \ Presidente Alves"/>
    <s v="Norte"/>
    <s v="CZ3"/>
    <n v="2"/>
    <s v="Reforma"/>
    <s v="102-Aguardando Plantio"/>
    <m/>
    <n v="7.58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4"/>
    <s v="0671"/>
    <x v="387"/>
    <s v="004"/>
    <s v="Brasil \ SP \ Presidente Alves"/>
    <s v="Norte"/>
    <s v="CZ3"/>
    <n v="2"/>
    <s v="Reforma"/>
    <s v="102-Aguardando Plantio"/>
    <m/>
    <n v="5.84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5"/>
    <s v="0671"/>
    <x v="387"/>
    <s v="005"/>
    <s v="Brasil \ SP \ Presidente Alves"/>
    <s v="Norte"/>
    <s v="CZ3"/>
    <n v="2"/>
    <s v="Reforma"/>
    <s v="102-Aguardando Plantio"/>
    <m/>
    <n v="16.010000000000002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6"/>
    <s v="0671"/>
    <x v="387"/>
    <s v="006"/>
    <s v="Brasil \ SP \ Pirajuí"/>
    <s v="Norte"/>
    <s v="CZ3"/>
    <n v="2"/>
    <s v="Reforma"/>
    <s v="102-Aguardando Plantio"/>
    <m/>
    <n v="10.95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7"/>
    <s v="0671"/>
    <x v="387"/>
    <s v="007"/>
    <s v="Brasil \ SP \ Pirajuí"/>
    <s v="Norte"/>
    <s v="CZ3"/>
    <n v="2"/>
    <s v="Reforma"/>
    <s v="102-Aguardando Plantio"/>
    <m/>
    <n v="8.94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8"/>
    <s v="0671"/>
    <x v="387"/>
    <s v="008"/>
    <s v="Brasil \ SP \ Pirajuí"/>
    <s v="Norte"/>
    <s v="CZ3"/>
    <n v="2"/>
    <s v="Reforma"/>
    <s v="102-Aguardando Plantio"/>
    <m/>
    <n v="27.61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09"/>
    <s v="0671"/>
    <x v="387"/>
    <s v="009"/>
    <s v="Brasil \ SP \ Pirajuí"/>
    <s v="Norte"/>
    <s v="CZ3"/>
    <n v="2"/>
    <s v="Reforma"/>
    <s v="102-Aguardando Plantio"/>
    <m/>
    <n v="29.53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0"/>
    <s v="0671"/>
    <x v="387"/>
    <s v="010"/>
    <s v="Brasil \ SP \ Pirajuí"/>
    <s v="Norte"/>
    <s v="CZ3"/>
    <n v="2"/>
    <s v="Reforma"/>
    <s v="102-Aguardando Plantio"/>
    <m/>
    <n v="29.07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1"/>
    <s v="0671"/>
    <x v="387"/>
    <s v="011"/>
    <s v="Brasil \ SP \ Pirajuí"/>
    <s v="Norte"/>
    <s v="CZ3"/>
    <n v="2"/>
    <s v="Reforma"/>
    <s v="102-Aguardando Plantio"/>
    <m/>
    <n v="17.88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3-01T00:00:00"/>
    <x v="3"/>
    <s v="agric"/>
    <x v="8"/>
    <m/>
    <m/>
  </r>
  <r>
    <s v="0671012"/>
    <s v="0671"/>
    <x v="387"/>
    <s v="012"/>
    <s v="Brasil \ SP \ Pirajuí"/>
    <s v="Norte"/>
    <s v="CZ3"/>
    <n v="2"/>
    <s v="Reforma"/>
    <s v="102-Aguardando Plantio"/>
    <m/>
    <n v="15.38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3-01T00:00:00"/>
    <x v="3"/>
    <s v="agric"/>
    <x v="8"/>
    <m/>
    <m/>
  </r>
  <r>
    <s v="0671013"/>
    <s v="0671"/>
    <x v="387"/>
    <s v="013"/>
    <s v="Brasil \ SP \ Pirajuí"/>
    <s v="Norte"/>
    <s v="CZ3"/>
    <n v="2"/>
    <s v="Reforma"/>
    <s v="102-Aguardando Plantio"/>
    <m/>
    <n v="9.7200000000000006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4"/>
    <s v="0671"/>
    <x v="387"/>
    <s v="014"/>
    <s v="Brasil \ SP \ Pirajuí"/>
    <s v="Norte"/>
    <s v="CZ3"/>
    <n v="2"/>
    <s v="Reforma"/>
    <s v="102-Aguardando Plantio"/>
    <m/>
    <n v="0.73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5"/>
    <s v="0671"/>
    <x v="387"/>
    <s v="015"/>
    <s v="Brasil \ SP \ Pirajuí"/>
    <s v="Norte"/>
    <s v="CZ3"/>
    <n v="2"/>
    <s v="Reforma"/>
    <s v="102-Aguardando Plantio"/>
    <m/>
    <n v="22.62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3-01T00:00:00"/>
    <x v="3"/>
    <s v="agric"/>
    <x v="8"/>
    <m/>
    <m/>
  </r>
  <r>
    <s v="0671016"/>
    <s v="0671"/>
    <x v="387"/>
    <s v="016"/>
    <s v="Brasil \ SP \ Pirajuí"/>
    <s v="Norte"/>
    <s v="CZ3"/>
    <n v="2"/>
    <s v="Reforma"/>
    <s v="102-Aguardando Plantio"/>
    <m/>
    <n v="24.69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7"/>
    <s v="0671"/>
    <x v="387"/>
    <s v="017"/>
    <s v="Brasil \ SP \ Pirajuí"/>
    <s v="Norte"/>
    <s v="CZ3"/>
    <n v="2"/>
    <s v="Reforma"/>
    <s v="102-Aguardando Plantio"/>
    <m/>
    <n v="16.88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018"/>
    <s v="0671"/>
    <x v="387"/>
    <s v="018"/>
    <s v="Brasil \ SP \ Pirajuí"/>
    <s v="Norte"/>
    <s v="CZ3"/>
    <n v="2"/>
    <s v="Reforma"/>
    <s v="102-Aguardando Plantio"/>
    <m/>
    <n v="13.41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313"/>
    <s v="0671"/>
    <x v="387"/>
    <s v="313"/>
    <s v="Brasil \ SP \ Pirajuí"/>
    <s v="Norte"/>
    <s v="CZ3"/>
    <n v="2"/>
    <s v="Reforma"/>
    <s v="102-Aguardando Plantio"/>
    <m/>
    <n v="7.13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1314"/>
    <s v="0671"/>
    <x v="387"/>
    <s v="314"/>
    <s v="Brasil \ SP \ Pirajuí"/>
    <s v="Norte"/>
    <s v="CZ3"/>
    <n v="2"/>
    <s v="Reforma"/>
    <s v="102-Aguardando Plantio"/>
    <m/>
    <n v="0.71"/>
    <s v="Parceria rural"/>
    <m/>
    <m/>
    <m/>
    <m/>
    <m/>
    <m/>
    <m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s v="GN"/>
    <d v="2025-04-01T00:00:00"/>
    <x v="2"/>
    <m/>
    <x v="8"/>
    <m/>
    <m/>
  </r>
  <r>
    <s v="0672001"/>
    <s v="0672"/>
    <x v="388"/>
    <s v="001"/>
    <s v="Brasil \ SP \ Lins"/>
    <s v="Noroeste"/>
    <s v="CZ3"/>
    <n v="1"/>
    <s v="Implantação"/>
    <s v="104-Crescimento"/>
    <d v="2020-08-13T00:00:00"/>
    <n v="10.99"/>
    <s v="Parceria rural"/>
    <m/>
    <m/>
    <m/>
    <m/>
    <m/>
    <m/>
    <m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2"/>
    <s v="0672"/>
    <x v="388"/>
    <s v="002"/>
    <s v="Brasil \ SP \ Lins"/>
    <s v="Noroeste"/>
    <s v="CZ3"/>
    <n v="1"/>
    <s v="Implantação"/>
    <s v="104-Crescimento"/>
    <d v="2020-08-12T00:00:00"/>
    <n v="27.04"/>
    <s v="Parceria rural"/>
    <m/>
    <m/>
    <m/>
    <m/>
    <m/>
    <m/>
    <m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3"/>
    <s v="0672"/>
    <x v="388"/>
    <s v="003"/>
    <s v="Brasil \ SP \ Lins"/>
    <s v="Noroeste"/>
    <s v="CZ3"/>
    <n v="1"/>
    <s v="Implantação"/>
    <s v="104-Crescimento"/>
    <d v="2020-08-12T00:00:00"/>
    <n v="34.520000000000003"/>
    <s v="Parceria rural"/>
    <m/>
    <m/>
    <m/>
    <m/>
    <m/>
    <m/>
    <m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4"/>
    <s v="0672"/>
    <x v="388"/>
    <s v="004"/>
    <s v="Brasil \ SP \ Lins"/>
    <s v="Noroeste"/>
    <s v="CZ3"/>
    <n v="1"/>
    <s v="Implantação"/>
    <s v="104-Crescimento"/>
    <d v="2020-08-11T00:00:00"/>
    <n v="7.62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5"/>
    <s v="0672"/>
    <x v="388"/>
    <s v="005"/>
    <s v="Brasil \ SP \ Lins"/>
    <s v="Noroeste"/>
    <s v="CZ3"/>
    <n v="1"/>
    <s v="Implantação"/>
    <s v="104-Crescimento"/>
    <d v="2020-08-06T00:00:00"/>
    <n v="5.5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6"/>
    <s v="0672"/>
    <x v="388"/>
    <s v="006"/>
    <s v="Brasil \ SP \ Lins"/>
    <s v="Noroeste"/>
    <s v="CZ3"/>
    <n v="1"/>
    <s v="Implantação"/>
    <s v="104-Crescimento"/>
    <d v="2020-08-06T00:00:00"/>
    <n v="6.69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2007"/>
    <s v="0672"/>
    <x v="388"/>
    <s v="007"/>
    <s v="Brasil \ SP \ Lins"/>
    <s v="Noroeste"/>
    <s v="CZ3"/>
    <n v="1"/>
    <s v="Implantação"/>
    <s v="104-Crescimento"/>
    <d v="2020-08-06T00:00:00"/>
    <n v="10.68"/>
    <s v="Parceria rural"/>
    <m/>
    <m/>
    <m/>
    <m/>
    <m/>
    <m/>
    <m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s v="Sem informação"/>
    <m/>
    <x v="0"/>
    <m/>
    <x v="13"/>
    <m/>
    <m/>
  </r>
  <r>
    <s v="0675302"/>
    <s v="0675"/>
    <x v="389"/>
    <s v="302"/>
    <s v="Brasil \ SP \ Itatinga"/>
    <s v="Sul"/>
    <s v="CZ1"/>
    <n v="1"/>
    <s v="Implantação"/>
    <s v="116-Aguardando Plantio - Manual"/>
    <m/>
    <n v="0.03"/>
    <s v="Parceria rural"/>
    <m/>
    <m/>
    <m/>
    <m/>
    <m/>
    <m/>
    <m/>
    <m/>
    <m/>
    <d v="2020-10-1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s v="JFI ITATINGA"/>
    <d v="2025-07-01T00:00:00"/>
    <x v="6"/>
    <m/>
    <x v="5"/>
    <m/>
    <m/>
  </r>
  <r>
    <s v="0675319"/>
    <s v="0675"/>
    <x v="389"/>
    <s v="319"/>
    <s v="Brasil \ SP \ Itatinga"/>
    <s v="Sul"/>
    <s v="CZ1"/>
    <n v="1"/>
    <s v="Implantação"/>
    <s v="116-Aguardando Plantio - Manual"/>
    <m/>
    <n v="2.71"/>
    <s v="Parceria rural"/>
    <m/>
    <m/>
    <m/>
    <m/>
    <m/>
    <m/>
    <m/>
    <m/>
    <m/>
    <d v="2022-12-2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s v="JFI ITATINGA"/>
    <d v="2025-07-01T00:00:00"/>
    <x v="6"/>
    <m/>
    <x v="5"/>
    <m/>
    <m/>
  </r>
  <r>
    <s v="0675320"/>
    <s v="0675"/>
    <x v="389"/>
    <s v="320"/>
    <s v="Brasil \ SP \ Itatinga"/>
    <s v="Sul"/>
    <s v="CZ1"/>
    <n v="2"/>
    <s v="Reforma"/>
    <s v="102-Aguardando Plantio"/>
    <m/>
    <n v="3.16"/>
    <s v="Parceria rural"/>
    <m/>
    <m/>
    <m/>
    <m/>
    <m/>
    <m/>
    <m/>
    <m/>
    <m/>
    <d v="2020-10-1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s v="JFI ITATINGA"/>
    <d v="2025-07-01T00:00:00"/>
    <x v="6"/>
    <m/>
    <x v="5"/>
    <m/>
    <m/>
  </r>
  <r>
    <s v="0676001"/>
    <s v="0676"/>
    <x v="390"/>
    <s v="001"/>
    <s v="Brasil \ SP \ Anhembi"/>
    <s v="Sul"/>
    <s v="CZ2"/>
    <n v="3"/>
    <s v="Reforma"/>
    <s v="104-Crescimento"/>
    <d v="2020-10-07T00:00:00"/>
    <n v="4.5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04"/>
    <s v="0676"/>
    <x v="390"/>
    <s v="004"/>
    <s v="Brasil \ SP \ Anhembi"/>
    <s v="Sul"/>
    <s v="CZ2"/>
    <n v="3"/>
    <s v="Reforma"/>
    <s v="104-Crescimento"/>
    <d v="2020-10-08T00:00:00"/>
    <n v="0.79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06"/>
    <s v="0676"/>
    <x v="390"/>
    <s v="006"/>
    <s v="Brasil \ SP \ Anhembi"/>
    <s v="Sul"/>
    <s v="CZ2"/>
    <n v="1"/>
    <s v="Implantação"/>
    <s v="104-Crescimento"/>
    <d v="2020-10-08T00:00:00"/>
    <n v="0.31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07"/>
    <s v="0676"/>
    <x v="390"/>
    <s v="007"/>
    <s v="Brasil \ SP \ Anhembi"/>
    <s v="Sul"/>
    <s v="CZ2"/>
    <n v="3"/>
    <s v="Reforma"/>
    <s v="104-Crescimento"/>
    <d v="2020-10-08T00:00:00"/>
    <n v="7.61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08"/>
    <s v="0676"/>
    <x v="390"/>
    <s v="008"/>
    <s v="Brasil \ SP \ Anhembi"/>
    <s v="Sul"/>
    <s v="CZ2"/>
    <n v="1"/>
    <s v="Implantação"/>
    <s v="104-Crescimento"/>
    <d v="2020-10-08T00:00:00"/>
    <n v="0.46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09"/>
    <s v="0676"/>
    <x v="390"/>
    <s v="009"/>
    <s v="Brasil \ SP \ Anhembi"/>
    <s v="Sul"/>
    <s v="CZ2"/>
    <n v="3"/>
    <s v="Reforma"/>
    <s v="104-Crescimento"/>
    <d v="2020-10-06T00:00:00"/>
    <n v="10.86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010"/>
    <s v="0676"/>
    <x v="390"/>
    <s v="010"/>
    <s v="Brasil \ SP \ Anhembi"/>
    <s v="Sul"/>
    <s v="CZ2"/>
    <n v="3"/>
    <s v="Reforma"/>
    <s v="104-Crescimento"/>
    <d v="2020-10-13T00:00:00"/>
    <n v="2.2999999999999998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305"/>
    <s v="0676"/>
    <x v="390"/>
    <s v="305"/>
    <s v="Brasil \ SP \ Anhembi"/>
    <s v="Sul"/>
    <s v="CZ2"/>
    <n v="1"/>
    <s v="Implantação"/>
    <s v="104-Crescimento"/>
    <d v="2021-10-01T00:00:00"/>
    <n v="0.1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308"/>
    <s v="0676"/>
    <x v="390"/>
    <s v="308"/>
    <s v="Brasil \ SP \ Anhembi"/>
    <s v="Sul"/>
    <s v="CZ2"/>
    <n v="1"/>
    <s v="Implantação"/>
    <s v="104-Crescimento"/>
    <d v="2021-10-01T00:00:00"/>
    <n v="0.19"/>
    <s v="Parceria rural"/>
    <m/>
    <m/>
    <m/>
    <m/>
    <m/>
    <m/>
    <m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s v="JFI ITATINGA"/>
    <d v="2025-11-01T00:00:00"/>
    <x v="0"/>
    <m/>
    <x v="5"/>
    <m/>
    <m/>
  </r>
  <r>
    <s v="0676315"/>
    <s v="0676"/>
    <x v="390"/>
    <s v="315"/>
    <s v="Brasil \ SP \ Anhembi"/>
    <s v="Sul"/>
    <s v="CZ2"/>
    <n v="1"/>
    <s v="Implantação"/>
    <s v="116-Aguardando Plantio - Manual"/>
    <m/>
    <n v="0.17"/>
    <s v="Parceria rural"/>
    <m/>
    <m/>
    <m/>
    <m/>
    <m/>
    <m/>
    <m/>
    <m/>
    <m/>
    <d v="2020-08-01T00:00:00"/>
    <m/>
    <m/>
    <m/>
    <m/>
    <s v="Sul"/>
    <s v="Sul"/>
    <s v="NILZA"/>
    <s v="JFI ITATINGA"/>
    <s v="SOLLUM"/>
    <s v="MIGRAR"/>
    <n v="65.213391000000001"/>
    <n v="66.645572000000001"/>
    <n v="84.998343000000006"/>
    <n v="108.951903"/>
    <s v="Liberação de áreas"/>
    <x v="3"/>
    <s v="JFI ITATINGA"/>
    <d v="2025-11-01T00:00:00"/>
    <x v="0"/>
    <m/>
    <x v="5"/>
    <m/>
    <m/>
  </r>
  <r>
    <s v="0677001"/>
    <s v="0677"/>
    <x v="391"/>
    <s v="001"/>
    <s v="Brasil \ SP \ Ribeirão Bonito"/>
    <s v="Sul"/>
    <s v="CZ3"/>
    <n v="1"/>
    <s v="Implantação"/>
    <s v="104-Crescimento"/>
    <d v="2020-09-08T00:00:00"/>
    <n v="15.2"/>
    <s v="Parceria rural"/>
    <s v="coppice"/>
    <m/>
    <m/>
    <m/>
    <m/>
    <m/>
    <m/>
    <m/>
    <m/>
    <d v="2025-04-01T00:00:00"/>
    <d v="2025-04-01T00:00:00"/>
    <d v="2025-07-01T00:00:00"/>
    <m/>
    <m/>
    <s v="Sul"/>
    <s v="coppice"/>
    <s v="JFI DOURADO"/>
    <s v="MIGRAR"/>
    <s v="SOLLUM"/>
    <s v="NILZA"/>
    <n v="23.092385"/>
    <n v="65.204340999999999"/>
    <n v="122.79409800000001"/>
    <n v="127.68804799999999"/>
    <s v="pac"/>
    <x v="3"/>
    <m/>
    <m/>
    <x v="4"/>
    <m/>
    <x v="1"/>
    <m/>
    <m/>
  </r>
  <r>
    <s v="0677002"/>
    <s v="0677"/>
    <x v="391"/>
    <s v="002"/>
    <s v="Brasil \ SP \ Ribeirão Bonito"/>
    <s v="Sul"/>
    <s v="CZ3"/>
    <n v="1"/>
    <s v="Implantação"/>
    <s v="104-Crescimento"/>
    <d v="2020-09-10T00:00:00"/>
    <n v="2.5299999999999998"/>
    <s v="Parceria rural"/>
    <m/>
    <m/>
    <m/>
    <m/>
    <m/>
    <m/>
    <m/>
    <m/>
    <m/>
    <d v="2025-04-01T00:00:00"/>
    <d v="2025-04-01T00:00:00"/>
    <d v="2025-07-01T00:00:00"/>
    <m/>
    <m/>
    <s v="Sul"/>
    <s v="Sul"/>
    <s v="JFI DOURADO"/>
    <s v="MIGRAR"/>
    <s v="SOLLUM"/>
    <s v="NILZA"/>
    <n v="23.092385"/>
    <n v="65.204340999999999"/>
    <n v="122.79409800000001"/>
    <n v="127.68804799999999"/>
    <s v="pac"/>
    <x v="3"/>
    <s v="JFI ITATINGA"/>
    <m/>
    <x v="0"/>
    <m/>
    <x v="5"/>
    <m/>
    <m/>
  </r>
  <r>
    <s v="0677003"/>
    <s v="0677"/>
    <x v="391"/>
    <s v="003"/>
    <s v="Brasil \ SP \ Ribeirão Bonito"/>
    <s v="Sul"/>
    <s v="CZ3"/>
    <n v="1"/>
    <s v="Implantação"/>
    <s v="104-Crescimento"/>
    <d v="2020-09-10T00:00:00"/>
    <n v="7.2"/>
    <s v="Parceria rural"/>
    <s v="coppice"/>
    <m/>
    <m/>
    <m/>
    <m/>
    <m/>
    <m/>
    <m/>
    <m/>
    <d v="2025-04-01T00:00:00"/>
    <d v="2025-04-01T00:00:00"/>
    <d v="2025-07-01T00:00:00"/>
    <m/>
    <m/>
    <s v="Sul"/>
    <s v="coppice"/>
    <s v="JFI DOURADO"/>
    <s v="MIGRAR"/>
    <s v="SOLLUM"/>
    <s v="NILZA"/>
    <n v="23.092385"/>
    <n v="65.204340999999999"/>
    <n v="122.79409800000001"/>
    <n v="127.68804799999999"/>
    <s v="pac"/>
    <x v="3"/>
    <m/>
    <m/>
    <x v="4"/>
    <m/>
    <x v="1"/>
    <m/>
    <m/>
  </r>
  <r>
    <s v="0678001"/>
    <s v="0678"/>
    <x v="392"/>
    <s v="001"/>
    <s v="Brasil \ SP \ Avaí"/>
    <s v="Norte"/>
    <s v="CZ2"/>
    <n v="1"/>
    <s v="Implantação"/>
    <s v="104-Crescimento"/>
    <d v="2020-09-16T00:00:00"/>
    <n v="19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8002"/>
    <s v="0678"/>
    <x v="392"/>
    <s v="002"/>
    <s v="Brasil \ SP \ Avaí"/>
    <s v="Norte"/>
    <s v="CZ2"/>
    <n v="1"/>
    <s v="Implantação"/>
    <s v="104-Crescimento"/>
    <d v="2020-09-18T00:00:00"/>
    <n v="22.39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8003"/>
    <s v="0678"/>
    <x v="392"/>
    <s v="003"/>
    <s v="Brasil \ SP \ Avaí"/>
    <s v="Norte"/>
    <s v="CZ2"/>
    <n v="1"/>
    <s v="Implantação"/>
    <s v="104-Crescimento"/>
    <d v="2020-09-19T00:00:00"/>
    <n v="17.63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8004"/>
    <s v="0678"/>
    <x v="392"/>
    <s v="004"/>
    <s v="Brasil \ SP \ Avaí"/>
    <s v="Norte"/>
    <s v="CZ2"/>
    <n v="1"/>
    <s v="Implantação"/>
    <s v="104-Crescimento"/>
    <d v="2020-09-22T00:00:00"/>
    <n v="6.67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8005"/>
    <s v="0678"/>
    <x v="392"/>
    <s v="005"/>
    <s v="Brasil \ SP \ Avaí"/>
    <s v="Norte"/>
    <s v="CZ2"/>
    <n v="1"/>
    <s v="Implantação"/>
    <s v="104-Crescimento"/>
    <d v="2020-09-23T00:00:00"/>
    <n v="7.37"/>
    <s v="Parceria rural"/>
    <m/>
    <m/>
    <m/>
    <m/>
    <m/>
    <m/>
    <m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8006"/>
    <s v="0678"/>
    <x v="392"/>
    <s v="006"/>
    <s v="Brasil \ SP \ Avaí"/>
    <s v="Norte"/>
    <s v="CZ2"/>
    <n v="1"/>
    <s v="Implantação"/>
    <s v="104-Crescimento"/>
    <d v="2020-09-22T00:00:00"/>
    <n v="23.84"/>
    <s v="Parceria rural"/>
    <m/>
    <m/>
    <m/>
    <m/>
    <m/>
    <m/>
    <m/>
    <m/>
    <m/>
    <d v="2025-04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s v="BRACELL 02"/>
    <d v="2025-11-01T00:00:00"/>
    <x v="12"/>
    <m/>
    <x v="12"/>
    <m/>
    <m/>
  </r>
  <r>
    <s v="0679005"/>
    <s v="0679"/>
    <x v="393"/>
    <s v="005"/>
    <s v="Brasil \ SP \ Lupércio"/>
    <s v="Noroeste"/>
    <s v="CZ1"/>
    <n v="1"/>
    <s v="Implantação"/>
    <s v="102-Aguardando Plantio"/>
    <m/>
    <n v="3.98"/>
    <s v="Parceria rural"/>
    <m/>
    <m/>
    <m/>
    <m/>
    <m/>
    <m/>
    <m/>
    <m/>
    <m/>
    <d v="2021-01-01T00:00:00"/>
    <m/>
    <m/>
    <m/>
    <m/>
    <s v="Noroeste"/>
    <s v="Noroeste"/>
    <s v="CARPELO"/>
    <s v="JFI DUARTINA"/>
    <s v="GERAÇÃO"/>
    <s v="GERS"/>
    <n v="54.317905000000003"/>
    <n v="66.766329999999996"/>
    <n v="68.047623000000002"/>
    <n v="72.442888999999994"/>
    <s v="Liberação de áreas"/>
    <x v="2"/>
    <s v="CARPELO"/>
    <d v="2025-07-01T00:00:00"/>
    <x v="6"/>
    <m/>
    <x v="10"/>
    <m/>
    <m/>
  </r>
  <r>
    <s v="0680010"/>
    <s v="0680"/>
    <x v="394"/>
    <s v="010"/>
    <s v="Brasil \ SP \ Cabrália Paulista"/>
    <s v="Noroeste"/>
    <s v="CZ2"/>
    <n v="1"/>
    <s v="Implantação"/>
    <s v="102-Aguardando Plantio"/>
    <m/>
    <n v="0.35"/>
    <s v="Parceria rural"/>
    <m/>
    <m/>
    <m/>
    <m/>
    <m/>
    <m/>
    <m/>
    <m/>
    <m/>
    <d v="2023-05-11T00:00:00"/>
    <m/>
    <m/>
    <m/>
    <m/>
    <s v="Noroeste"/>
    <s v="Noroeste"/>
    <s v="GERAÇÃO"/>
    <s v="JFI DUARTINA"/>
    <s v="BRACELL"/>
    <s v="CARPELO"/>
    <n v="18.955729000000002"/>
    <n v="22.173427"/>
    <n v="43.663775999999999"/>
    <n v="57.644862000000003"/>
    <s v="Liberação de áreas"/>
    <x v="2"/>
    <s v="GERAÇÃO"/>
    <d v="2025-05-01T00:00:00"/>
    <x v="0"/>
    <m/>
    <x v="4"/>
    <m/>
    <m/>
  </r>
  <r>
    <s v="0681001"/>
    <s v="0681"/>
    <x v="395"/>
    <s v="001"/>
    <s v="Brasil \ SP \ Bariri"/>
    <s v="Sul"/>
    <s v="CZ3"/>
    <n v="1"/>
    <s v="Implantação"/>
    <s v="104-Crescimento"/>
    <d v="2022-02-16T00:00:00"/>
    <n v="2.7"/>
    <s v="Parceria rural"/>
    <m/>
    <s v="Rehab DO"/>
    <s v="Rehab"/>
    <m/>
    <m/>
    <m/>
    <m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m/>
    <d v="2025-06-01T00:00:00"/>
    <x v="0"/>
    <m/>
    <x v="1"/>
    <m/>
    <m/>
  </r>
  <r>
    <s v="0681002"/>
    <s v="0681"/>
    <x v="395"/>
    <s v="002"/>
    <s v="Brasil \ SP \ Bariri"/>
    <s v="Sul"/>
    <s v="CZ3"/>
    <n v="1"/>
    <s v="Implantação"/>
    <s v="104-Crescimento"/>
    <d v="2022-02-16T00:00:00"/>
    <n v="7.99"/>
    <s v="Parceria rural"/>
    <m/>
    <s v="Rehab DO"/>
    <s v="Rehab"/>
    <m/>
    <m/>
    <m/>
    <m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m/>
    <d v="2025-06-01T00:00:00"/>
    <x v="0"/>
    <m/>
    <x v="1"/>
    <m/>
    <m/>
  </r>
  <r>
    <s v="0681003"/>
    <s v="0681"/>
    <x v="395"/>
    <s v="003"/>
    <s v="Brasil \ SP \ Bariri"/>
    <s v="Sul"/>
    <s v="CZ3"/>
    <n v="3"/>
    <s v="Reforma"/>
    <s v="104-Crescimento"/>
    <d v="2022-02-16T00:00:00"/>
    <n v="5.76"/>
    <s v="Parceria rural"/>
    <m/>
    <s v="Rehab DO"/>
    <s v="Rehab"/>
    <m/>
    <m/>
    <m/>
    <m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m/>
    <d v="2025-06-01T00:00:00"/>
    <x v="0"/>
    <m/>
    <x v="1"/>
    <m/>
    <m/>
  </r>
  <r>
    <s v="0682002"/>
    <s v="0682"/>
    <x v="396"/>
    <s v="002"/>
    <s v="Brasil \ SP \ Bauru"/>
    <s v="Norte"/>
    <s v="CZ3"/>
    <n v="1"/>
    <s v="Implantação"/>
    <s v="104-Crescimento"/>
    <d v="2020-08-21T00:00:00"/>
    <n v="17.04"/>
    <s v="Parceria rural"/>
    <m/>
    <m/>
    <m/>
    <m/>
    <m/>
    <m/>
    <m/>
    <m/>
    <m/>
    <d v="2025-11-01T00:00:00"/>
    <d v="2025-03-01T00:00:00"/>
    <d v="2025-04-01T00:00:00"/>
    <m/>
    <m/>
    <s v="Norte"/>
    <s v="Norte"/>
    <s v="BRACELL"/>
    <s v="EMFLORA"/>
    <s v="GERAÇÃO"/>
    <s v="SOLLUM"/>
    <n v="41.223799"/>
    <n v="56.951546999999998"/>
    <n v="64.140934000000001"/>
    <n v="64.230535000000003"/>
    <s v="pac"/>
    <x v="2"/>
    <s v="INOVESA"/>
    <m/>
    <x v="0"/>
    <m/>
    <x v="11"/>
    <m/>
    <m/>
  </r>
  <r>
    <s v="0684001"/>
    <s v="0684"/>
    <x v="397"/>
    <s v="001"/>
    <s v="Brasil \ SP \ Guaimbê"/>
    <s v="Noroeste"/>
    <s v="CZ3"/>
    <n v="1"/>
    <s v="Implantação"/>
    <s v="104-Crescimento"/>
    <d v="2020-10-11T00:00:00"/>
    <n v="28.11"/>
    <s v="Parceria rural (arr. Turvinho)"/>
    <m/>
    <m/>
    <m/>
    <m/>
    <m/>
    <m/>
    <m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s v="BRACELL 01"/>
    <d v="2025-07-01T00:00:00"/>
    <x v="6"/>
    <m/>
    <x v="2"/>
    <m/>
    <m/>
  </r>
  <r>
    <s v="0684009"/>
    <s v="0684"/>
    <x v="397"/>
    <s v="009"/>
    <s v="Brasil \ SP \ Guaimbê"/>
    <s v="Noroeste"/>
    <s v="CZ3"/>
    <n v="1"/>
    <s v="Implantação"/>
    <s v="104-Crescimento"/>
    <d v="2020-10-22T00:00:00"/>
    <n v="11.06"/>
    <s v="Parceria rural (arr. Turvinho)"/>
    <m/>
    <m/>
    <m/>
    <m/>
    <m/>
    <m/>
    <m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s v="BRACELL 01"/>
    <d v="2025-07-01T00:00:00"/>
    <x v="6"/>
    <m/>
    <x v="2"/>
    <m/>
    <m/>
  </r>
  <r>
    <s v="0684010"/>
    <s v="0684"/>
    <x v="397"/>
    <s v="010"/>
    <s v="Brasil \ SP \ Júlio Mesquita"/>
    <s v="Noroeste"/>
    <s v="CZ3"/>
    <n v="1"/>
    <s v="Implantação"/>
    <s v="104-Crescimento"/>
    <d v="2020-10-24T00:00:00"/>
    <n v="16.41"/>
    <s v="Parceria rural (arr. Turvinho)"/>
    <m/>
    <m/>
    <m/>
    <m/>
    <m/>
    <m/>
    <m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s v="BRACELL 01"/>
    <d v="2025-07-01T00:00:00"/>
    <x v="6"/>
    <m/>
    <x v="2"/>
    <m/>
    <m/>
  </r>
  <r>
    <s v="0686001"/>
    <s v="0686"/>
    <x v="398"/>
    <s v="001"/>
    <s v="Brasil \ SP \ Bauru"/>
    <s v="Norte"/>
    <s v="CZ2"/>
    <n v="1"/>
    <s v="Implantação"/>
    <s v="104-Crescimento"/>
    <d v="2020-09-24T00:00:00"/>
    <n v="18.670000000000002"/>
    <s v="Parceria rural"/>
    <m/>
    <m/>
    <m/>
    <m/>
    <m/>
    <m/>
    <m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s v="BRACELL 01"/>
    <d v="2025-08-01T00:00:00"/>
    <x v="8"/>
    <m/>
    <x v="2"/>
    <m/>
    <m/>
  </r>
  <r>
    <s v="0686002"/>
    <s v="0686"/>
    <x v="398"/>
    <s v="002"/>
    <s v="Brasil \ SP \ Bauru"/>
    <s v="Norte"/>
    <s v="CZ2"/>
    <n v="1"/>
    <s v="Implantação"/>
    <s v="104-Crescimento"/>
    <d v="2020-09-24T00:00:00"/>
    <n v="27.77"/>
    <s v="Parceria rural"/>
    <m/>
    <m/>
    <m/>
    <m/>
    <m/>
    <m/>
    <m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s v="BRACELL 01"/>
    <d v="2025-08-01T00:00:00"/>
    <x v="8"/>
    <m/>
    <x v="2"/>
    <m/>
    <m/>
  </r>
  <r>
    <s v="0686003"/>
    <s v="0686"/>
    <x v="398"/>
    <s v="003"/>
    <s v="Brasil \ SP \ Bauru"/>
    <s v="Norte"/>
    <s v="CZ2"/>
    <n v="1"/>
    <s v="Implantação"/>
    <s v="104-Crescimento"/>
    <d v="2020-09-21T00:00:00"/>
    <n v="20.5"/>
    <s v="Parceria rural"/>
    <m/>
    <m/>
    <m/>
    <m/>
    <m/>
    <m/>
    <m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s v="BRACELL 01"/>
    <d v="2025-08-01T00:00:00"/>
    <x v="8"/>
    <m/>
    <x v="2"/>
    <m/>
    <m/>
  </r>
  <r>
    <s v="0687001"/>
    <s v="0687"/>
    <x v="399"/>
    <s v="001"/>
    <s v="Brasil \ SP \ Avaí"/>
    <s v="Norte"/>
    <s v="CZ2"/>
    <n v="1"/>
    <s v="Implantação"/>
    <s v="104-Crescimento"/>
    <d v="2020-10-15T00:00:00"/>
    <n v="25.69"/>
    <s v="Parceria rural"/>
    <m/>
    <m/>
    <m/>
    <m/>
    <m/>
    <m/>
    <m/>
    <m/>
    <m/>
    <d v="2025-06-01T00:00:00"/>
    <d v="2025-06-01T00:00:00"/>
    <d v="2025-09-01T00:00:00"/>
    <m/>
    <m/>
    <s v="Norte"/>
    <s v="Norte"/>
    <s v="GERAÇÃO"/>
    <s v="JFI DUARTINA"/>
    <s v="EMFLORA"/>
    <s v="BRACELL"/>
    <n v="30.299130999999999"/>
    <n v="32.058999"/>
    <n v="38.560805000000002"/>
    <n v="50.421709999999997"/>
    <s v="pac"/>
    <x v="1"/>
    <s v="BRACELL 01"/>
    <d v="2025-12-01T00:00:00"/>
    <x v="11"/>
    <m/>
    <x v="2"/>
    <m/>
    <m/>
  </r>
  <r>
    <s v="0687002"/>
    <s v="0687"/>
    <x v="399"/>
    <s v="002"/>
    <s v="Brasil \ SP \ Avaí"/>
    <s v="Norte"/>
    <s v="CZ2"/>
    <n v="1"/>
    <s v="Implantação"/>
    <s v="104-Crescimento"/>
    <d v="2020-10-16T00:00:00"/>
    <n v="6.86"/>
    <s v="Parceria rural"/>
    <m/>
    <m/>
    <m/>
    <m/>
    <m/>
    <m/>
    <m/>
    <m/>
    <m/>
    <d v="2025-06-01T00:00:00"/>
    <d v="2025-06-01T00:00:00"/>
    <d v="2025-09-01T00:00:00"/>
    <m/>
    <m/>
    <s v="Norte"/>
    <s v="Norte"/>
    <s v="GERAÇÃO"/>
    <s v="JFI DUARTINA"/>
    <s v="EMFLORA"/>
    <s v="BRACELL"/>
    <n v="30.299130999999999"/>
    <n v="32.058999"/>
    <n v="38.560805000000002"/>
    <n v="50.421709999999997"/>
    <s v="pac"/>
    <x v="1"/>
    <s v="BRACELL 01"/>
    <d v="2025-12-01T00:00:00"/>
    <x v="11"/>
    <m/>
    <x v="2"/>
    <m/>
    <m/>
  </r>
  <r>
    <s v="0688002"/>
    <s v="0688"/>
    <x v="400"/>
    <s v="002"/>
    <s v="Brasil \ SP \ Angatuba"/>
    <s v="Sul"/>
    <s v="CZ1"/>
    <n v="1"/>
    <s v="Implantação"/>
    <s v="104-Crescimento"/>
    <d v="2020-09-29T00:00:00"/>
    <n v="18.940000000000001"/>
    <s v="Parceria rural"/>
    <m/>
    <m/>
    <m/>
    <m/>
    <m/>
    <m/>
    <m/>
    <m/>
    <m/>
    <d v="2025-09-01T00:00:00"/>
    <d v="2025-09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3"/>
    <s v="0688"/>
    <x v="400"/>
    <s v="003"/>
    <s v="Brasil \ SP \ Angatuba"/>
    <s v="Sul"/>
    <s v="CZ1"/>
    <n v="1"/>
    <s v="Implantação"/>
    <s v="104-Crescimento"/>
    <d v="2020-09-22T00:00:00"/>
    <n v="7.84"/>
    <s v="Parceria rural"/>
    <m/>
    <m/>
    <m/>
    <m/>
    <m/>
    <m/>
    <m/>
    <m/>
    <m/>
    <d v="2025-09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4"/>
    <s v="0688"/>
    <x v="400"/>
    <s v="004"/>
    <s v="Brasil \ SP \ Angatuba"/>
    <s v="Sul"/>
    <s v="CZ1"/>
    <n v="1"/>
    <s v="Implantação"/>
    <s v="104-Crescimento"/>
    <d v="2020-09-28T00:00:00"/>
    <n v="12.0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5"/>
    <s v="0688"/>
    <x v="400"/>
    <s v="005"/>
    <s v="Brasil \ SP \ Angatuba"/>
    <s v="Sul"/>
    <s v="CZ1"/>
    <n v="1"/>
    <s v="Implantação"/>
    <s v="104-Crescimento"/>
    <d v="2020-09-22T00:00:00"/>
    <n v="26.63"/>
    <s v="Parceria rural"/>
    <s v="coppice"/>
    <m/>
    <m/>
    <m/>
    <m/>
    <m/>
    <m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m/>
    <m/>
    <x v="4"/>
    <m/>
    <x v="1"/>
    <m/>
    <m/>
  </r>
  <r>
    <s v="0688006"/>
    <s v="0688"/>
    <x v="400"/>
    <s v="006"/>
    <s v="Brasil \ SP \ Angatuba"/>
    <s v="Sul"/>
    <s v="CZ1"/>
    <n v="1"/>
    <s v="Implantação"/>
    <s v="104-Crescimento"/>
    <d v="2020-10-19T00:00:00"/>
    <n v="11.37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7"/>
    <s v="0688"/>
    <x v="400"/>
    <s v="007"/>
    <s v="Brasil \ SP \ Angatuba"/>
    <s v="Sul"/>
    <s v="CZ1"/>
    <n v="3"/>
    <s v="Reforma"/>
    <s v="104-Crescimento"/>
    <d v="2021-10-16T00:00:00"/>
    <n v="6.18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8"/>
    <s v="0688"/>
    <x v="400"/>
    <s v="008"/>
    <s v="Brasil \ SP \ Angatuba"/>
    <s v="Sul"/>
    <s v="CZ1"/>
    <n v="3"/>
    <s v="Reforma"/>
    <s v="104-Crescimento"/>
    <d v="2021-10-16T00:00:00"/>
    <n v="1.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09"/>
    <s v="0688"/>
    <x v="400"/>
    <s v="009"/>
    <s v="Brasil \ SP \ Angatuba"/>
    <s v="Sul"/>
    <s v="CZ1"/>
    <n v="1"/>
    <s v="Implantação"/>
    <s v="104-Crescimento"/>
    <d v="2020-09-29T00:00:00"/>
    <n v="8.4"/>
    <s v="Parceria rural"/>
    <s v="coppice"/>
    <m/>
    <m/>
    <m/>
    <m/>
    <m/>
    <m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m/>
    <m/>
    <x v="4"/>
    <m/>
    <x v="1"/>
    <m/>
    <m/>
  </r>
  <r>
    <s v="0688010"/>
    <s v="0688"/>
    <x v="400"/>
    <s v="010"/>
    <s v="Brasil \ SP \ Angatuba"/>
    <s v="Sul"/>
    <s v="CZ1"/>
    <n v="2"/>
    <s v="Reforma"/>
    <s v="104-Crescimento"/>
    <d v="2021-08-23T00:00:00"/>
    <n v="6.48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1"/>
    <s v="0688"/>
    <x v="400"/>
    <s v="011"/>
    <s v="Brasil \ SP \ Angatuba"/>
    <s v="Sul"/>
    <s v="CZ1"/>
    <n v="1"/>
    <s v="Implantação"/>
    <s v="104-Crescimento"/>
    <d v="2020-09-30T00:00:00"/>
    <n v="8.36"/>
    <s v="Parceria rural"/>
    <s v="coppice"/>
    <m/>
    <m/>
    <m/>
    <m/>
    <m/>
    <m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m/>
    <m/>
    <x v="4"/>
    <m/>
    <x v="1"/>
    <m/>
    <m/>
  </r>
  <r>
    <s v="0688012"/>
    <s v="0688"/>
    <x v="400"/>
    <s v="012"/>
    <s v="Brasil \ SP \ Angatuba"/>
    <s v="Sul"/>
    <s v="CZ1"/>
    <n v="1"/>
    <s v="Rebrota"/>
    <s v="104-Crescimento"/>
    <d v="2018-10-10T00:00:00"/>
    <n v="16.6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3"/>
    <s v="0688"/>
    <x v="400"/>
    <s v="013"/>
    <s v="Brasil \ SP \ Angatuba"/>
    <s v="Sul"/>
    <s v="CZ1"/>
    <n v="1"/>
    <s v="Rebrota"/>
    <s v="104-Crescimento"/>
    <d v="2018-10-10T00:00:00"/>
    <n v="8.2200000000000006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4"/>
    <s v="0688"/>
    <x v="400"/>
    <s v="014"/>
    <s v="Brasil \ SP \ Angatuba"/>
    <s v="Sul"/>
    <s v="CZ1"/>
    <n v="1"/>
    <s v="Rebrota"/>
    <s v="104-Crescimento"/>
    <d v="2018-10-10T00:00:00"/>
    <n v="9.0399999999999991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5"/>
    <s v="0688"/>
    <x v="400"/>
    <s v="015"/>
    <s v="Brasil \ SP \ Angatuba"/>
    <s v="Sul"/>
    <s v="CZ1"/>
    <n v="1"/>
    <s v="Rebrota"/>
    <s v="104-Crescimento"/>
    <d v="2018-10-10T00:00:00"/>
    <n v="9.4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7"/>
    <s v="0688"/>
    <x v="400"/>
    <s v="017"/>
    <s v="Brasil \ SP \ Angatuba"/>
    <s v="Sul"/>
    <s v="CZ1"/>
    <n v="1"/>
    <s v="Rebrota"/>
    <s v="104-Crescimento"/>
    <d v="2018-10-10T00:00:00"/>
    <n v="2.7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8"/>
    <s v="0688"/>
    <x v="400"/>
    <s v="018"/>
    <s v="Brasil \ SP \ Angatuba"/>
    <s v="Sul"/>
    <s v="CZ1"/>
    <n v="1"/>
    <s v="Rebrota"/>
    <s v="104-Crescimento"/>
    <d v="2018-10-10T00:00:00"/>
    <n v="2.38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19"/>
    <s v="0688"/>
    <x v="400"/>
    <s v="019"/>
    <s v="Brasil \ SP \ Angatuba"/>
    <s v="Sul"/>
    <s v="CZ1"/>
    <n v="1"/>
    <s v="Rebrota"/>
    <s v="104-Crescimento"/>
    <d v="2018-10-10T00:00:00"/>
    <n v="5.3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20"/>
    <s v="0688"/>
    <x v="400"/>
    <s v="020"/>
    <s v="Brasil \ SP \ Angatuba"/>
    <s v="Sul"/>
    <s v="CZ1"/>
    <n v="1"/>
    <s v="Rebrota"/>
    <s v="104-Crescimento"/>
    <d v="2018-10-10T00:00:00"/>
    <n v="4.12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21"/>
    <s v="0688"/>
    <x v="400"/>
    <s v="021"/>
    <s v="Brasil \ SP \ Angatuba"/>
    <s v="Sul"/>
    <s v="CZ1"/>
    <n v="1"/>
    <s v="Rebrota"/>
    <s v="104-Crescimento"/>
    <d v="2018-10-10T00:00:00"/>
    <n v="4.24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8022"/>
    <s v="0688"/>
    <x v="400"/>
    <s v="022"/>
    <s v="Brasil \ SP \ Angatuba"/>
    <s v="Sul"/>
    <s v="CZ1"/>
    <n v="1"/>
    <s v="Implantação"/>
    <s v="104-Crescimento"/>
    <d v="2021-08-23T00:00:00"/>
    <n v="1.55"/>
    <s v="Parceria rural"/>
    <m/>
    <m/>
    <m/>
    <m/>
    <m/>
    <m/>
    <m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s v="JFI CAPÃO BONITO"/>
    <m/>
    <x v="0"/>
    <m/>
    <x v="16"/>
    <m/>
    <m/>
  </r>
  <r>
    <s v="0689004"/>
    <s v="0689"/>
    <x v="401"/>
    <s v="004"/>
    <s v="Brasil \ SP \ Avaré"/>
    <s v="Sul"/>
    <s v="CZ1"/>
    <n v="1"/>
    <s v="Implantação"/>
    <s v="102-Aguardando Plantio"/>
    <m/>
    <n v="0.11"/>
    <s v="Parceria rural"/>
    <m/>
    <m/>
    <m/>
    <m/>
    <m/>
    <m/>
    <m/>
    <m/>
    <m/>
    <d v="2020-09-01T00:00:00"/>
    <m/>
    <m/>
    <m/>
    <m/>
    <s v="Sul"/>
    <s v="Sul"/>
    <s v="JFI ITATINGA"/>
    <s v="NILZA"/>
    <s v="SOLLUM"/>
    <s v="BRACELL"/>
    <n v="32.256183"/>
    <n v="84.212592999999998"/>
    <n v="92.527593999999993"/>
    <n v="140.71849399999999"/>
    <s v="Liberação de áreas"/>
    <x v="3"/>
    <s v="JFI ITATINGA"/>
    <d v="2025-07-01T00:00:00"/>
    <x v="6"/>
    <m/>
    <x v="5"/>
    <m/>
    <m/>
  </r>
  <r>
    <s v="0692023"/>
    <s v="0692"/>
    <x v="402"/>
    <s v="023"/>
    <s v="Brasil \ SP \ Capão Bonito"/>
    <s v="Sul"/>
    <s v="CZ1 - 1"/>
    <n v="1"/>
    <s v="Implantação"/>
    <s v="104-Crescimento"/>
    <d v="2009-05-06T00:00:00"/>
    <n v="6.99"/>
    <s v="Parceria rural"/>
    <m/>
    <m/>
    <m/>
    <n v="1"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JFI DOURADO"/>
    <m/>
    <x v="0"/>
    <m/>
    <x v="17"/>
    <m/>
    <m/>
  </r>
  <r>
    <s v="0692031"/>
    <s v="0692"/>
    <x v="402"/>
    <s v="031"/>
    <s v="Brasil \ SP \ Capão Bonito"/>
    <s v="Sul"/>
    <s v="CZ1 - 1"/>
    <n v="1"/>
    <s v="Implantação"/>
    <s v="104-Crescimento"/>
    <d v="2009-08-18T00:00:00"/>
    <n v="0.09"/>
    <s v="Parceria rural"/>
    <m/>
    <m/>
    <m/>
    <n v="1"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JFI DOURADO"/>
    <m/>
    <x v="0"/>
    <m/>
    <x v="17"/>
    <m/>
    <m/>
  </r>
  <r>
    <s v="0692035"/>
    <s v="0692"/>
    <x v="402"/>
    <s v="035"/>
    <s v="Brasil \ SP \ Capão Bonito"/>
    <s v="Sul"/>
    <s v="CZ1 - 1"/>
    <n v="1"/>
    <s v="Implantação"/>
    <s v="104-Crescimento"/>
    <d v="2009-08-18T00:00:00"/>
    <n v="1.83"/>
    <s v="Parceria rural"/>
    <m/>
    <m/>
    <m/>
    <n v="1"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JFI DOURADO"/>
    <m/>
    <x v="0"/>
    <m/>
    <x v="17"/>
    <m/>
    <m/>
  </r>
  <r>
    <s v="0692036"/>
    <s v="0692"/>
    <x v="402"/>
    <s v="036"/>
    <s v="Brasil \ SP \ Capão Bonito"/>
    <s v="Sul"/>
    <s v="CZ1 - 1"/>
    <n v="1"/>
    <s v="Implantação"/>
    <s v="104-Crescimento"/>
    <d v="2019-02-04T00:00:00"/>
    <n v="1.29"/>
    <s v="Parceria rural"/>
    <s v="coppice"/>
    <m/>
    <m/>
    <n v="1"/>
    <m/>
    <m/>
    <m/>
    <m/>
    <m/>
    <d v="2025-08-01T00:00:00"/>
    <d v="2025-08-01T00:00:00"/>
    <d v="2025-05-01T00:00:00"/>
    <m/>
    <m/>
    <s v="Sul"/>
    <s v="coppice"/>
    <s v="JFI CAPÃO BONITO"/>
    <s v="RA"/>
    <s v="JFI ITATINGA"/>
    <s v="NILZA"/>
    <n v="50.597656000000001"/>
    <n v="50.816851999999997"/>
    <n v="170.668948"/>
    <n v="221.95172099999999"/>
    <s v="pac"/>
    <x v="3"/>
    <m/>
    <m/>
    <x v="4"/>
    <m/>
    <x v="1"/>
    <m/>
    <m/>
  </r>
  <r>
    <s v="0692037"/>
    <s v="0692"/>
    <x v="402"/>
    <s v="037"/>
    <s v="Brasil \ SP \ Capão Bonito"/>
    <s v="Sul"/>
    <s v="CZ1 - 1"/>
    <n v="1"/>
    <s v="Implantação"/>
    <s v="104-Crescimento"/>
    <d v="2018-12-03T00:00:00"/>
    <n v="0.46"/>
    <s v="Parceria rural"/>
    <m/>
    <m/>
    <m/>
    <n v="1"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JFI DOURADO"/>
    <m/>
    <x v="0"/>
    <m/>
    <x v="17"/>
    <m/>
    <m/>
  </r>
  <r>
    <s v="0692038"/>
    <s v="0692"/>
    <x v="402"/>
    <s v="038"/>
    <s v="Brasil \ SP \ Capão Bonito"/>
    <s v="Sul"/>
    <s v="CZ1 - 1"/>
    <n v="1"/>
    <s v="Implantação"/>
    <s v="104-Crescimento"/>
    <d v="2008-07-29T00:00:00"/>
    <n v="3.62"/>
    <s v="Parceria rural"/>
    <m/>
    <m/>
    <m/>
    <n v="1"/>
    <m/>
    <m/>
    <m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JFI DOURADO"/>
    <m/>
    <x v="0"/>
    <m/>
    <x v="17"/>
    <m/>
    <m/>
  </r>
  <r>
    <s v="0692039"/>
    <s v="0692"/>
    <x v="402"/>
    <s v="039"/>
    <s v="Brasil \ SP \ Capão Bonito"/>
    <s v="Sul"/>
    <s v="CZ1 - 1"/>
    <n v="1"/>
    <s v="Implantação"/>
    <s v="104-Crescimento"/>
    <d v="2009-08-18T00:00:00"/>
    <n v="0.42"/>
    <s v="Parceria rural"/>
    <m/>
    <m/>
    <m/>
    <n v="1"/>
    <m/>
    <m/>
    <m/>
    <m/>
    <m/>
    <d v="2024-09-19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Sem informação"/>
    <m/>
    <x v="0"/>
    <m/>
    <x v="13"/>
    <m/>
    <m/>
  </r>
  <r>
    <s v="0692040"/>
    <s v="0692"/>
    <x v="402"/>
    <s v="040"/>
    <s v="Brasil \ SP \ Capão Bonito"/>
    <s v="Sul"/>
    <s v="CZ1 - 1"/>
    <n v="1"/>
    <s v="Implantação"/>
    <s v="104-Crescimento"/>
    <d v="2009-08-18T00:00:00"/>
    <n v="0.73"/>
    <s v="Parceria rural"/>
    <m/>
    <m/>
    <m/>
    <n v="1"/>
    <m/>
    <m/>
    <m/>
    <m/>
    <m/>
    <d v="2024-09-19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s v="Sem informação"/>
    <m/>
    <x v="0"/>
    <m/>
    <x v="13"/>
    <m/>
    <m/>
  </r>
  <r>
    <s v="0696301"/>
    <s v="0696"/>
    <x v="403"/>
    <s v="301"/>
    <s v="Brasil \ SP \ Cabrália Paulista"/>
    <s v="Noroeste"/>
    <s v="CZ2"/>
    <n v="2"/>
    <s v="Reforma"/>
    <s v="116-Aguardando Plantio - Manual"/>
    <m/>
    <n v="0.28999999999999998"/>
    <s v="Parceria rural"/>
    <m/>
    <m/>
    <m/>
    <m/>
    <m/>
    <m/>
    <m/>
    <m/>
    <m/>
    <d v="2023-04-05T00:00:00"/>
    <m/>
    <m/>
    <m/>
    <m/>
    <s v="Noroeste"/>
    <s v="Noroeste"/>
    <s v="GERAÇÃO"/>
    <s v="JFI DUARTINA"/>
    <s v="BRACELL"/>
    <s v="CARPELO"/>
    <n v="14.955966"/>
    <n v="18.173663000000001"/>
    <n v="39.110683000000002"/>
    <n v="64.650096000000005"/>
    <s v="Liberação de áreas"/>
    <x v="2"/>
    <s v="GERAÇÃO"/>
    <d v="2025-05-01T00:00:00"/>
    <x v="0"/>
    <m/>
    <x v="4"/>
    <m/>
    <m/>
  </r>
  <r>
    <s v="0697001"/>
    <s v="0697"/>
    <x v="404"/>
    <s v="001"/>
    <s v="Brasil \ SP \ Bauru"/>
    <s v="Norte"/>
    <s v="CZ3"/>
    <n v="3"/>
    <s v="Reforma"/>
    <s v="104-Crescimento"/>
    <d v="2021-03-30T00:00:00"/>
    <n v="21.68"/>
    <s v="Parceria rural"/>
    <m/>
    <m/>
    <m/>
    <m/>
    <m/>
    <m/>
    <m/>
    <m/>
    <m/>
    <d v="2021-02-10T00:00:00"/>
    <d v="2025-04-01T00:00:00"/>
    <d v="2025-03-01T00:00:00"/>
    <m/>
    <m/>
    <s v="Norte"/>
    <s v="Norte"/>
    <s v="BRACELL"/>
    <s v="EMFLORA"/>
    <s v="GERAÇÃO"/>
    <s v="SOLLUM"/>
    <n v="42.433776999999999"/>
    <n v="58.161524999999997"/>
    <n v="65.350911999999994"/>
    <n v="65.440511999999998"/>
    <s v="pac"/>
    <x v="1"/>
    <s v="Sem informação"/>
    <m/>
    <x v="0"/>
    <m/>
    <x v="13"/>
    <m/>
    <m/>
  </r>
  <r>
    <s v="0698001"/>
    <s v="0698"/>
    <x v="405"/>
    <s v="001"/>
    <s v="Brasil \ SP \ Avaí"/>
    <s v="Norte"/>
    <s v="CZ2"/>
    <n v="1"/>
    <s v="Implantação"/>
    <s v="104-Crescimento"/>
    <d v="2020-09-25T00:00:00"/>
    <n v="14.14"/>
    <s v="Parceria rural"/>
    <m/>
    <m/>
    <m/>
    <m/>
    <m/>
    <m/>
    <m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s v="BRACELL 01"/>
    <d v="2025-12-01T00:00:00"/>
    <x v="11"/>
    <m/>
    <x v="2"/>
    <m/>
    <m/>
  </r>
  <r>
    <s v="0698002"/>
    <s v="0698"/>
    <x v="405"/>
    <s v="002"/>
    <s v="Brasil \ SP \ Avaí"/>
    <s v="Norte"/>
    <s v="CZ2"/>
    <n v="1"/>
    <s v="Implantação"/>
    <s v="104-Crescimento"/>
    <d v="2020-09-26T00:00:00"/>
    <n v="21.55"/>
    <s v="Parceria rural"/>
    <m/>
    <m/>
    <m/>
    <m/>
    <m/>
    <m/>
    <m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s v="BRACELL 01"/>
    <d v="2025-12-01T00:00:00"/>
    <x v="11"/>
    <m/>
    <x v="2"/>
    <m/>
    <m/>
  </r>
  <r>
    <s v="0698005"/>
    <s v="0698"/>
    <x v="405"/>
    <s v="005"/>
    <s v="Brasil \ SP \ Avaí"/>
    <s v="Norte"/>
    <s v="CZ2"/>
    <n v="1"/>
    <s v="Implantação"/>
    <s v="104-Crescimento"/>
    <d v="2020-09-28T00:00:00"/>
    <n v="3.95"/>
    <s v="Parceria rural"/>
    <m/>
    <m/>
    <m/>
    <m/>
    <m/>
    <m/>
    <m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s v="BRACELL 01"/>
    <d v="2025-12-01T00:00:00"/>
    <x v="11"/>
    <m/>
    <x v="2"/>
    <m/>
    <m/>
  </r>
  <r>
    <s v="1080008"/>
    <s v="1080"/>
    <x v="406"/>
    <s v="008"/>
    <s v="Brasil \ SP \ Agudos"/>
    <s v="Centro"/>
    <s v="CZ1"/>
    <n v="3"/>
    <s v="Reforma"/>
    <s v="102-Aguardando Plantio"/>
    <m/>
    <n v="32.01"/>
    <s v="Parceria rural"/>
    <m/>
    <m/>
    <m/>
    <m/>
    <s v="Obrigatório"/>
    <s v="Não Obrigatório"/>
    <m/>
    <s v="SIM"/>
    <m/>
    <d v="2023-12-23T00:00:00"/>
    <m/>
    <m/>
    <d v="2023-12-23T00:00:00"/>
    <d v="2023-12-16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09"/>
    <s v="1080"/>
    <x v="406"/>
    <s v="009"/>
    <s v="Brasil \ SP \ Agudos"/>
    <s v="Centro"/>
    <s v="CZ1"/>
    <n v="3"/>
    <s v="Reforma"/>
    <s v="102-Aguardando Plantio"/>
    <m/>
    <n v="36.92"/>
    <s v="Parceria rural"/>
    <m/>
    <m/>
    <m/>
    <m/>
    <s v="Obrigatório"/>
    <s v="Não Obrigatório"/>
    <m/>
    <s v="SIM"/>
    <m/>
    <d v="2023-12-23T00:00:00"/>
    <m/>
    <m/>
    <d v="2023-12-23T00:00:00"/>
    <d v="2023-12-2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10"/>
    <s v="1080"/>
    <x v="406"/>
    <s v="010"/>
    <s v="Brasil \ SP \ Agudos"/>
    <s v="Centro"/>
    <s v="CZ1"/>
    <n v="3"/>
    <s v="Reforma"/>
    <s v="102-Aguardando Plantio"/>
    <m/>
    <n v="16.170000000000002"/>
    <s v="Parceria rural"/>
    <m/>
    <m/>
    <m/>
    <m/>
    <s v="Obrigatório"/>
    <s v="Não Obrigatório"/>
    <m/>
    <s v="SIM"/>
    <m/>
    <d v="2023-12-26T00:00:00"/>
    <m/>
    <m/>
    <d v="2023-12-26T00:00:00"/>
    <d v="2023-12-16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11"/>
    <s v="1080"/>
    <x v="406"/>
    <s v="011"/>
    <s v="Brasil \ SP \ Agudos"/>
    <s v="Centro"/>
    <s v="CZ1"/>
    <n v="3"/>
    <s v="Reforma"/>
    <s v="102-Aguardando Plantio"/>
    <m/>
    <n v="25.91"/>
    <s v="Parceria rural"/>
    <m/>
    <m/>
    <m/>
    <m/>
    <s v="Obrigatório"/>
    <s v="Não Obrigatório"/>
    <m/>
    <s v="SIM"/>
    <m/>
    <d v="2023-12-19T00:00:00"/>
    <m/>
    <m/>
    <d v="2023-12-19T00:00:00"/>
    <d v="2023-12-1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12"/>
    <s v="1080"/>
    <x v="406"/>
    <s v="012"/>
    <s v="Brasil \ SP \ Agudos"/>
    <s v="Centro"/>
    <s v="CZ1"/>
    <n v="3"/>
    <s v="Reforma"/>
    <s v="102-Aguardando Plantio"/>
    <m/>
    <n v="27.83"/>
    <s v="Parceria rural"/>
    <m/>
    <m/>
    <m/>
    <m/>
    <s v="Obrigatório"/>
    <s v="Não Obrigatório"/>
    <m/>
    <s v="SIM"/>
    <m/>
    <d v="2023-12-29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13"/>
    <s v="1080"/>
    <x v="406"/>
    <s v="013"/>
    <s v="Brasil \ SP \ Agudos"/>
    <s v="Centro"/>
    <s v="CZ1"/>
    <n v="3"/>
    <s v="Reforma"/>
    <s v="102-Aguardando Plantio"/>
    <m/>
    <n v="27.23"/>
    <s v="Parceria rural"/>
    <m/>
    <m/>
    <m/>
    <m/>
    <s v="Obrigatório"/>
    <s v="Não Obrigatório"/>
    <m/>
    <s v="SIM"/>
    <m/>
    <d v="2024-01-02T00:00:00"/>
    <m/>
    <d v="2024-01-01T00:00:00"/>
    <d v="2024-01-02T00:00:00"/>
    <d v="2024-01-0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s v="Adiantado para subst o talhao pesquisa"/>
    <x v="0"/>
    <m/>
    <m/>
  </r>
  <r>
    <s v="1080014"/>
    <s v="1080"/>
    <x v="406"/>
    <s v="014"/>
    <s v="Brasil \ SP \ Agudos"/>
    <s v="Centro"/>
    <s v="CZ1"/>
    <n v="3"/>
    <s v="Reforma"/>
    <s v="102-Aguardando Plantio"/>
    <m/>
    <n v="60.19"/>
    <s v="Parceria rural"/>
    <m/>
    <m/>
    <m/>
    <m/>
    <s v="Obrigatório"/>
    <s v="Não Obrigatório"/>
    <m/>
    <s v="SIM"/>
    <m/>
    <d v="2023-12-30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1"/>
    <m/>
    <x v="0"/>
    <m/>
    <m/>
  </r>
  <r>
    <s v="1080015"/>
    <s v="1080"/>
    <x v="406"/>
    <s v="015"/>
    <s v="Brasil \ SP \ Agudos"/>
    <s v="Centro"/>
    <s v="CZ1"/>
    <n v="3"/>
    <s v="Reforma"/>
    <s v="102-Aguardando Plantio"/>
    <m/>
    <n v="21.65"/>
    <s v="Parceria rural"/>
    <m/>
    <m/>
    <m/>
    <m/>
    <s v="Obrigatório"/>
    <s v="Não Obrigatório"/>
    <m/>
    <s v="SIM"/>
    <m/>
    <d v="2023-12-30T00:00:00"/>
    <m/>
    <m/>
    <d v="2023-12-30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1"/>
    <m/>
    <x v="0"/>
    <m/>
    <m/>
  </r>
  <r>
    <s v="1080016"/>
    <s v="1080"/>
    <x v="406"/>
    <s v="016"/>
    <s v="Brasil \ SP \ Agudos"/>
    <s v="Centro"/>
    <s v="CZ1"/>
    <n v="3"/>
    <s v="Reforma"/>
    <s v="102-Aguardando Plantio"/>
    <m/>
    <n v="33.46"/>
    <s v="Parceria rural"/>
    <m/>
    <m/>
    <m/>
    <m/>
    <s v="Obrigatório"/>
    <s v="Não Obrigatório"/>
    <m/>
    <s v="SIM"/>
    <m/>
    <d v="2024-01-04T00:00:00"/>
    <m/>
    <m/>
    <d v="2024-01-04T00:00:00"/>
    <d v="2023-12-19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1"/>
    <m/>
    <x v="0"/>
    <m/>
    <m/>
  </r>
  <r>
    <s v="1080018"/>
    <s v="1080"/>
    <x v="406"/>
    <s v="018"/>
    <s v="Brasil \ SP \ Agudos"/>
    <s v="Centro"/>
    <s v="CZ1"/>
    <n v="3"/>
    <s v="Reforma"/>
    <s v="102-Aguardando Plantio"/>
    <m/>
    <n v="70.91"/>
    <s v="Parceria rural"/>
    <m/>
    <m/>
    <m/>
    <m/>
    <s v="Obrigatório"/>
    <s v="Não Obrigatório"/>
    <m/>
    <s v="SIM"/>
    <m/>
    <d v="2024-01-04T00:00:00"/>
    <m/>
    <m/>
    <d v="2023-12-27T00:00:00"/>
    <d v="2023-12-15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3"/>
    <m/>
    <x v="0"/>
    <m/>
    <m/>
  </r>
  <r>
    <s v="1080019"/>
    <s v="1080"/>
    <x v="406"/>
    <s v="019"/>
    <s v="Brasil \ SP \ Agudos"/>
    <s v="Centro"/>
    <s v="CZ1"/>
    <n v="3"/>
    <s v="Reforma"/>
    <s v="102-Aguardando Plantio"/>
    <m/>
    <n v="42.13"/>
    <s v="Parceria rural"/>
    <m/>
    <m/>
    <m/>
    <m/>
    <s v="Obrigatório"/>
    <s v="Não Obrigatório"/>
    <m/>
    <s v="SIM"/>
    <m/>
    <d v="2023-12-26T00:00:00"/>
    <m/>
    <m/>
    <d v="2023-12-26T00:00:00"/>
    <d v="2023-12-13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1"/>
    <m/>
    <x v="0"/>
    <m/>
    <m/>
  </r>
  <r>
    <s v="1080023"/>
    <s v="1080"/>
    <x v="406"/>
    <s v="023"/>
    <s v="Brasil \ SP \ Agudos"/>
    <s v="Centro"/>
    <s v="CZ1"/>
    <n v="3"/>
    <s v="Reforma"/>
    <s v="102-Aguardando Plantio"/>
    <m/>
    <n v="43.59"/>
    <s v="Parceria rural"/>
    <m/>
    <m/>
    <m/>
    <m/>
    <s v="Obrigatório"/>
    <s v="Não Obrigatório"/>
    <m/>
    <s v="SIM"/>
    <m/>
    <d v="2024-01-04T00:00:00"/>
    <m/>
    <m/>
    <d v="2024-01-04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25"/>
    <s v="1080"/>
    <x v="406"/>
    <s v="025"/>
    <s v="Brasil \ SP \ Agudos"/>
    <s v="Centro"/>
    <s v="CZ1"/>
    <n v="3"/>
    <s v="Reforma"/>
    <s v="102-Aguardando Plantio"/>
    <m/>
    <n v="47.9"/>
    <s v="Parceria rural"/>
    <m/>
    <m/>
    <m/>
    <m/>
    <s v="Obrigatório"/>
    <s v="Não Obrigatório"/>
    <m/>
    <s v="SIM"/>
    <m/>
    <d v="2023-12-30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26"/>
    <s v="1080"/>
    <x v="406"/>
    <s v="026"/>
    <s v="Brasil \ SP \ Agudos"/>
    <s v="Centro"/>
    <s v="CZ1"/>
    <n v="3"/>
    <s v="Reforma"/>
    <s v="102-Aguardando Plantio"/>
    <m/>
    <n v="34.590000000000003"/>
    <s v="Parceria rural"/>
    <m/>
    <m/>
    <m/>
    <m/>
    <s v="Obrigatório"/>
    <s v="Não Obrigatório"/>
    <m/>
    <s v="NÃO"/>
    <m/>
    <d v="2023-12-29T00:00:00"/>
    <m/>
    <m/>
    <d v="2023-12-29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2-01T00:00:00"/>
    <x v="1"/>
    <m/>
    <x v="0"/>
    <m/>
    <m/>
  </r>
  <r>
    <s v="1080027"/>
    <s v="1080"/>
    <x v="406"/>
    <s v="027"/>
    <s v="Brasil \ SP \ Agudos"/>
    <s v="Centro"/>
    <s v="CZ1"/>
    <n v="3"/>
    <s v="Reforma"/>
    <s v="102-Aguardando Plantio"/>
    <m/>
    <n v="27.8"/>
    <s v="Parceria rural"/>
    <m/>
    <m/>
    <m/>
    <m/>
    <s v="Obrigatório"/>
    <s v="Não Obrigatório"/>
    <m/>
    <s v="SIM"/>
    <m/>
    <d v="2023-12-27T00:00:00"/>
    <m/>
    <m/>
    <d v="2023-12-27T00:00:00"/>
    <d v="2023-12-22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3"/>
    <m/>
    <x v="0"/>
    <m/>
    <m/>
  </r>
  <r>
    <s v="1080028"/>
    <s v="1080"/>
    <x v="406"/>
    <s v="028"/>
    <s v="Brasil \ SP \ Agudos"/>
    <s v="Centro"/>
    <s v="CZ1"/>
    <n v="3"/>
    <s v="Reforma"/>
    <s v="102-Aguardando Plantio"/>
    <m/>
    <n v="40.49"/>
    <s v="Parceria rural"/>
    <m/>
    <m/>
    <m/>
    <m/>
    <s v="Obrigatório"/>
    <s v="Não Obrigatório"/>
    <m/>
    <s v="SIM"/>
    <m/>
    <d v="2023-12-29T00:00:00"/>
    <m/>
    <m/>
    <d v="2023-12-29T00:00:00"/>
    <d v="2023-12-2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s v="SOLLUM"/>
    <d v="2025-03-01T00:00:00"/>
    <x v="3"/>
    <m/>
    <x v="0"/>
    <m/>
    <m/>
  </r>
  <r>
    <s v="1080029"/>
    <s v="1080"/>
    <x v="406"/>
    <s v="029"/>
    <s v="Brasil \ SP \ Agudos"/>
    <s v="Centro"/>
    <s v="CZ1"/>
    <n v="2"/>
    <s v="Reforma"/>
    <s v="102-Aguardando Plantio"/>
    <m/>
    <n v="9.94"/>
    <s v="Parceria rural"/>
    <m/>
    <m/>
    <m/>
    <m/>
    <m/>
    <m/>
    <m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s v="SOLLUM"/>
    <d v="2025-03-01T00:00:00"/>
    <x v="3"/>
    <m/>
    <x v="0"/>
    <m/>
    <m/>
  </r>
  <r>
    <s v="1080030"/>
    <s v="1080"/>
    <x v="406"/>
    <s v="030"/>
    <s v="Brasil \ SP \ Agudos"/>
    <s v="Centro"/>
    <s v="CZ1"/>
    <n v="2"/>
    <s v="Reforma"/>
    <s v="102-Aguardando Plantio"/>
    <m/>
    <n v="27.59"/>
    <s v="Parceria rural"/>
    <m/>
    <m/>
    <m/>
    <m/>
    <m/>
    <m/>
    <m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s v="SOLLUM"/>
    <d v="2025-03-01T00:00:00"/>
    <x v="3"/>
    <m/>
    <x v="0"/>
    <m/>
    <m/>
  </r>
  <r>
    <s v="1080031"/>
    <s v="1080"/>
    <x v="406"/>
    <s v="031"/>
    <s v="Brasil \ SP \ Agudos"/>
    <s v="Centro"/>
    <s v="CZ1"/>
    <n v="2"/>
    <s v="Reforma"/>
    <s v="102-Aguardando Plantio"/>
    <m/>
    <n v="6.51"/>
    <s v="Parceria rural"/>
    <m/>
    <m/>
    <m/>
    <m/>
    <m/>
    <m/>
    <m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s v="SOLLUM"/>
    <d v="2025-03-01T00:00:00"/>
    <x v="3"/>
    <m/>
    <x v="0"/>
    <m/>
    <m/>
  </r>
  <r>
    <s v="2000001"/>
    <s v="2000"/>
    <x v="407"/>
    <s v="001"/>
    <s v="Brasil \ SP \ Ubirajara"/>
    <s v="Noroeste"/>
    <s v="CZ1"/>
    <n v="1"/>
    <s v="Implantação"/>
    <s v="104-Crescimento"/>
    <d v="2020-10-13T00:00:00"/>
    <n v="20.32"/>
    <s v="Parceria rural"/>
    <m/>
    <m/>
    <m/>
    <m/>
    <m/>
    <m/>
    <m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2"/>
    <s v="2000"/>
    <x v="407"/>
    <s v="002"/>
    <s v="Brasil \ SP \ Ubirajara"/>
    <s v="Noroeste"/>
    <s v="CZ1"/>
    <n v="1"/>
    <s v="Implantação"/>
    <s v="104-Crescimento"/>
    <d v="2020-10-15T00:00:00"/>
    <n v="7.35"/>
    <s v="Parceria rural"/>
    <m/>
    <m/>
    <m/>
    <m/>
    <m/>
    <m/>
    <m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3"/>
    <s v="2000"/>
    <x v="407"/>
    <s v="003"/>
    <s v="Brasil \ SP \ Ubirajara"/>
    <s v="Noroeste"/>
    <s v="CZ1"/>
    <n v="1"/>
    <s v="Implantação"/>
    <s v="104-Crescimento"/>
    <d v="2020-10-15T00:00:00"/>
    <n v="9.84"/>
    <s v="Parceria rural"/>
    <m/>
    <m/>
    <m/>
    <m/>
    <m/>
    <m/>
    <m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4"/>
    <s v="2000"/>
    <x v="407"/>
    <s v="004"/>
    <s v="Brasil \ SP \ Ubirajara"/>
    <s v="Noroeste"/>
    <s v="CZ1"/>
    <n v="1"/>
    <s v="Implantação"/>
    <s v="104-Crescimento"/>
    <d v="2020-10-14T00:00:00"/>
    <n v="21.55"/>
    <s v="Parceria rural"/>
    <m/>
    <m/>
    <m/>
    <m/>
    <m/>
    <m/>
    <m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5"/>
    <s v="2000"/>
    <x v="407"/>
    <s v="005"/>
    <s v="Brasil \ SP \ Ubirajara"/>
    <s v="Noroeste"/>
    <s v="CZ1"/>
    <n v="1"/>
    <s v="Implantação"/>
    <s v="104-Crescimento"/>
    <d v="2020-10-19T00:00:00"/>
    <n v="8.34"/>
    <s v="Parceria rural"/>
    <m/>
    <m/>
    <m/>
    <m/>
    <m/>
    <m/>
    <m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6"/>
    <s v="2000"/>
    <x v="407"/>
    <s v="006"/>
    <s v="Brasil \ SP \ Ubirajara"/>
    <s v="Noroeste"/>
    <s v="CZ1"/>
    <n v="1"/>
    <s v="Implantação"/>
    <s v="104-Crescimento"/>
    <d v="2020-10-20T00:00:00"/>
    <n v="14.29"/>
    <s v="Parceria rural"/>
    <m/>
    <m/>
    <m/>
    <m/>
    <m/>
    <m/>
    <m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0008"/>
    <s v="2000"/>
    <x v="407"/>
    <s v="008"/>
    <s v="Brasil \ SP \ Ubirajara"/>
    <s v="Noroeste"/>
    <s v="CZ1"/>
    <n v="1"/>
    <s v="Implantação"/>
    <s v="104-Crescimento"/>
    <d v="2020-10-19T00:00:00"/>
    <n v="5.23"/>
    <s v="Parceria rural"/>
    <m/>
    <m/>
    <m/>
    <m/>
    <m/>
    <m/>
    <m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s v="BRACELL 01"/>
    <d v="2025-11-01T00:00:00"/>
    <x v="12"/>
    <m/>
    <x v="2"/>
    <m/>
    <m/>
  </r>
  <r>
    <s v="2002001"/>
    <s v="2002"/>
    <x v="408"/>
    <s v="001"/>
    <s v="Brasil \ SP \ Bofete"/>
    <s v="Sul"/>
    <s v="CZ1"/>
    <n v="1"/>
    <s v="Implantação"/>
    <s v="104-Crescimento"/>
    <d v="2017-01-01T00:00:00"/>
    <n v="20.7"/>
    <s v="Parceria rural (Turvinho)"/>
    <m/>
    <m/>
    <m/>
    <m/>
    <m/>
    <m/>
    <m/>
    <m/>
    <m/>
    <d v="2030-02-25T00:00:00"/>
    <m/>
    <d v="2025-02-01T00:00:00"/>
    <m/>
    <m/>
    <s v="Sul"/>
    <s v="Sul"/>
    <s v="JFI ITATINGA"/>
    <s v="NILZA"/>
    <s v="SOLLUM"/>
    <s v="BRACELL"/>
    <n v="41.746091999999997"/>
    <n v="82.470783999999995"/>
    <n v="102.255737"/>
    <n v="149.68560400000001"/>
    <s v="pac"/>
    <x v="3"/>
    <s v="JFI CAPÃO BONITO"/>
    <d v="2025-05-01T00:00:00"/>
    <x v="5"/>
    <m/>
    <x v="5"/>
    <m/>
    <m/>
  </r>
  <r>
    <s v="2002002"/>
    <s v="2002"/>
    <x v="408"/>
    <s v="002"/>
    <s v="Brasil \ SP \ Bofete"/>
    <s v="Sul"/>
    <s v="CZ1"/>
    <n v="1"/>
    <s v="Implantação"/>
    <s v="104-Crescimento"/>
    <d v="2017-01-01T00:00:00"/>
    <n v="24.56"/>
    <s v="Parceria rural (Turvinho)"/>
    <m/>
    <m/>
    <m/>
    <m/>
    <m/>
    <m/>
    <m/>
    <m/>
    <m/>
    <d v="2030-02-25T00:00:00"/>
    <m/>
    <d v="2025-02-01T00:00:00"/>
    <m/>
    <m/>
    <s v="Sul"/>
    <s v="Sul"/>
    <s v="JFI ITATINGA"/>
    <s v="NILZA"/>
    <s v="SOLLUM"/>
    <s v="BRACELL"/>
    <n v="41.746091999999997"/>
    <n v="82.470783999999995"/>
    <n v="102.255737"/>
    <n v="149.68560400000001"/>
    <s v="pac"/>
    <x v="3"/>
    <s v="JFI CAPÃO BONITO"/>
    <d v="2025-05-01T00:00:00"/>
    <x v="5"/>
    <m/>
    <x v="5"/>
    <m/>
    <m/>
  </r>
  <r>
    <s v="2003001"/>
    <s v="2003"/>
    <x v="409"/>
    <s v="001"/>
    <s v="Brasil \ SP \ Lucianópolis"/>
    <s v="Noroeste"/>
    <s v="CZ1"/>
    <n v="1"/>
    <s v="Implantação"/>
    <s v="104-Crescimento"/>
    <d v="2020-10-13T00:00:00"/>
    <n v="16.920000000000002"/>
    <s v="Parceria rural (Turvinho)"/>
    <m/>
    <m/>
    <m/>
    <m/>
    <m/>
    <m/>
    <m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s v="BRACELL 01"/>
    <d v="2025-11-01T00:00:00"/>
    <x v="12"/>
    <m/>
    <x v="2"/>
    <m/>
    <m/>
  </r>
  <r>
    <s v="2003002"/>
    <s v="2003"/>
    <x v="409"/>
    <s v="002"/>
    <s v="Brasil \ SP \ Lucianópolis"/>
    <s v="Noroeste"/>
    <s v="CZ1"/>
    <n v="1"/>
    <s v="Implantação"/>
    <s v="104-Crescimento"/>
    <d v="2020-10-15T00:00:00"/>
    <n v="25.59"/>
    <s v="Parceria rural (Turvinho)"/>
    <m/>
    <m/>
    <m/>
    <m/>
    <m/>
    <m/>
    <m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s v="BRACELL 01"/>
    <d v="2025-11-01T00:00:00"/>
    <x v="12"/>
    <m/>
    <x v="2"/>
    <m/>
    <m/>
  </r>
  <r>
    <s v="2003003"/>
    <s v="2003"/>
    <x v="409"/>
    <s v="003"/>
    <s v="Brasil \ SP \ Lucianópolis"/>
    <s v="Noroeste"/>
    <s v="CZ1"/>
    <n v="1"/>
    <s v="Implantação"/>
    <s v="104-Crescimento"/>
    <d v="2020-10-15T00:00:00"/>
    <n v="21.48"/>
    <s v="Parceria rural (Turvinho)"/>
    <m/>
    <m/>
    <m/>
    <m/>
    <m/>
    <m/>
    <m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s v="BRACELL 01"/>
    <d v="2025-11-01T00:00:00"/>
    <x v="12"/>
    <m/>
    <x v="2"/>
    <m/>
    <m/>
  </r>
  <r>
    <s v="2003004"/>
    <s v="2003"/>
    <x v="409"/>
    <s v="004"/>
    <s v="Brasil \ SP \ Lucianópolis"/>
    <s v="Noroeste"/>
    <s v="CZ1"/>
    <n v="1"/>
    <s v="Implantação"/>
    <s v="104-Crescimento"/>
    <d v="2020-10-19T00:00:00"/>
    <n v="36.659999999999997"/>
    <s v="Parceria rural (Turvinho)"/>
    <s v="coppice"/>
    <m/>
    <m/>
    <m/>
    <m/>
    <m/>
    <m/>
    <m/>
    <m/>
    <d v="2025-08-01T00:00:00"/>
    <d v="2025-07-01T00:00:00"/>
    <d v="2025-08-01T00:00:00"/>
    <m/>
    <m/>
    <s v="Noroeste"/>
    <s v="coppice"/>
    <s v="JFI DUARTINA"/>
    <s v="GERAÇÃO"/>
    <s v="CARPELO"/>
    <s v="BRACELL"/>
    <n v="21.027394000000001"/>
    <n v="24.062476"/>
    <n v="44.842672999999998"/>
    <n v="55.520361999999999"/>
    <s v="pac"/>
    <x v="2"/>
    <m/>
    <m/>
    <x v="4"/>
    <m/>
    <x v="1"/>
    <m/>
    <m/>
  </r>
  <r>
    <s v="2003005"/>
    <s v="2003"/>
    <x v="409"/>
    <s v="005"/>
    <s v="Brasil \ SP \ Lucianópolis"/>
    <s v="Noroeste"/>
    <s v="CZ1"/>
    <n v="1"/>
    <s v="Implantação"/>
    <s v="104-Crescimento"/>
    <d v="2020-10-20T00:00:00"/>
    <n v="39.19"/>
    <s v="Parceria rural (Turvinho)"/>
    <m/>
    <m/>
    <m/>
    <m/>
    <m/>
    <m/>
    <m/>
    <m/>
    <m/>
    <d v="2025-08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s v="BRACELL 01"/>
    <d v="2025-11-01T00:00:00"/>
    <x v="12"/>
    <m/>
    <x v="2"/>
    <m/>
    <m/>
  </r>
  <r>
    <s v="2003303"/>
    <s v="2003"/>
    <x v="409"/>
    <s v="303"/>
    <s v="Brasil \ SP \ Lucianópolis"/>
    <s v="Noroeste"/>
    <s v="CZ1"/>
    <n v="1"/>
    <s v="Implantação"/>
    <s v="104-Crescimento"/>
    <d v="2020-10-21T00:00:00"/>
    <n v="0.25"/>
    <s v="Parceria rural (Turvinho)"/>
    <m/>
    <m/>
    <m/>
    <m/>
    <m/>
    <m/>
    <m/>
    <m/>
    <m/>
    <d v="2025-08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s v="BRACELL 01"/>
    <d v="2025-11-01T00:00:00"/>
    <x v="12"/>
    <m/>
    <x v="2"/>
    <m/>
    <m/>
  </r>
  <r>
    <s v="2003306"/>
    <s v="2003"/>
    <x v="409"/>
    <s v="306"/>
    <s v="Brasil \ SP \ Lucianópolis"/>
    <s v="Noroeste"/>
    <s v="CZ1"/>
    <n v="1"/>
    <s v="Implantação"/>
    <s v="116-Aguardando Plantio - Manual"/>
    <m/>
    <n v="0.13"/>
    <s v="Parceria rural (Turvinho)"/>
    <m/>
    <m/>
    <m/>
    <m/>
    <m/>
    <m/>
    <m/>
    <m/>
    <m/>
    <d v="2020-10-13T00:00:00"/>
    <m/>
    <m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Liberação de áreas"/>
    <x v="2"/>
    <s v="BRACELL 01"/>
    <d v="2025-11-01T00:00:00"/>
    <x v="12"/>
    <m/>
    <x v="2"/>
    <m/>
    <m/>
  </r>
  <r>
    <s v="2006001"/>
    <s v="2006"/>
    <x v="410"/>
    <s v="001"/>
    <s v="Brasil \ SP \ Bariri"/>
    <s v="Sul"/>
    <s v="CZ3"/>
    <n v="2"/>
    <s v="Reforma"/>
    <s v="102-Aguardando Plantio"/>
    <m/>
    <n v="26.77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11T00:00:00"/>
    <d v="2024-11-14T00:00:00"/>
    <s v="Sul"/>
    <s v="Sul"/>
    <s v="JFI DOURADO"/>
    <s v="SOLLUM"/>
    <s v="BRACELL"/>
    <s v="NILZA"/>
    <n v="82.242221999999998"/>
    <n v="88.387249999999995"/>
    <n v="92.352665999999999"/>
    <n v="106.851856"/>
    <s v="savannah"/>
    <x v="3"/>
    <s v="JFI DOURADO"/>
    <d v="2025-03-01T00:00:00"/>
    <x v="3"/>
    <m/>
    <x v="15"/>
    <m/>
    <m/>
  </r>
  <r>
    <s v="2006002"/>
    <s v="2006"/>
    <x v="410"/>
    <s v="002"/>
    <s v="Brasil \ SP \ Itaju"/>
    <s v="Sul"/>
    <s v="CZ3"/>
    <n v="2"/>
    <s v="Reforma"/>
    <s v="102-Aguardando Plantio"/>
    <m/>
    <n v="13.44"/>
    <s v="Parceria rural"/>
    <m/>
    <m/>
    <m/>
    <m/>
    <s v="Obrigatório"/>
    <s v="Não Obrigatório"/>
    <s v="Não Obrigatório"/>
    <m/>
    <m/>
    <d v="2024-12-01T00:00:00"/>
    <d v="2024-12-01T00:00:00"/>
    <d v="2024-11-01T00:00:00"/>
    <d v="2024-12-14T00:00:00"/>
    <d v="2024-11-13T00:00:00"/>
    <s v="Sul"/>
    <s v="Sul"/>
    <s v="JFI DOURADO"/>
    <s v="SOLLUM"/>
    <s v="BRACELL"/>
    <s v="NILZA"/>
    <n v="82.242221999999998"/>
    <n v="88.387249999999995"/>
    <n v="92.352665999999999"/>
    <n v="106.851856"/>
    <s v="savannah"/>
    <x v="3"/>
    <s v="JFI DOURADO"/>
    <d v="2025-03-01T00:00:00"/>
    <x v="3"/>
    <m/>
    <x v="15"/>
    <m/>
    <m/>
  </r>
  <r>
    <s v="2008001"/>
    <s v="2008"/>
    <x v="411"/>
    <s v="001"/>
    <s v="Brasil \ SP \ Avaí"/>
    <s v="Norte"/>
    <s v="CZ3"/>
    <n v="1"/>
    <s v="Implantação"/>
    <s v="104-Crescimento"/>
    <d v="2022-10-03T00:00:00"/>
    <n v="9.4600000000000009"/>
    <s v="Parceria rural"/>
    <m/>
    <s v="Rehab DO"/>
    <s v="Rehab"/>
    <m/>
    <m/>
    <m/>
    <m/>
    <m/>
    <s v="RAF"/>
    <d v="2021-05-01T00:00:00"/>
    <m/>
    <m/>
    <m/>
    <m/>
    <s v="Norte"/>
    <s v="Rehab DO"/>
    <s v="EMFLORA"/>
    <s v="GERAÇÃO"/>
    <s v="JFI DUARTINA"/>
    <s v="BRACELL"/>
    <n v="33.462375000000002"/>
    <n v="50.205264"/>
    <n v="51.965133000000002"/>
    <n v="64.624238000000005"/>
    <s v="pab"/>
    <x v="1"/>
    <m/>
    <d v="2025-06-01T00:00:00"/>
    <x v="0"/>
    <m/>
    <x v="1"/>
    <m/>
    <m/>
  </r>
  <r>
    <s v="2010001"/>
    <s v="2010"/>
    <x v="412"/>
    <s v="001"/>
    <s v="Brasil \ SP \ Guaimbê"/>
    <s v="Noroeste"/>
    <s v="CZ3"/>
    <n v="1"/>
    <s v="Implantação"/>
    <s v="104-Crescimento"/>
    <d v="2020-10-27T00:00:00"/>
    <n v="30.2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s v="BRACELL 01"/>
    <d v="2025-07-01T00:00:00"/>
    <x v="6"/>
    <m/>
    <x v="2"/>
    <m/>
    <m/>
  </r>
  <r>
    <s v="2010002"/>
    <s v="2010"/>
    <x v="412"/>
    <s v="002"/>
    <s v="Brasil \ SP \ Guaimbê"/>
    <s v="Noroeste"/>
    <s v="CZ3"/>
    <n v="1"/>
    <s v="Implantação"/>
    <s v="104-Crescimento"/>
    <d v="2020-10-30T00:00:00"/>
    <n v="52.45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s v="BRACELL 01"/>
    <d v="2025-07-01T00:00:00"/>
    <x v="6"/>
    <m/>
    <x v="2"/>
    <m/>
    <m/>
  </r>
  <r>
    <s v="2010003"/>
    <s v="2010"/>
    <x v="412"/>
    <s v="003"/>
    <s v="Brasil \ SP \ Guaimbê"/>
    <s v="Noroeste"/>
    <s v="CZ3"/>
    <n v="2"/>
    <s v="Reforma"/>
    <s v="104-Crescimento"/>
    <d v="2020-10-30T00:00:00"/>
    <n v="12.45"/>
    <s v="Parceria rural"/>
    <m/>
    <m/>
    <m/>
    <m/>
    <m/>
    <m/>
    <m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s v="BRACELL 01"/>
    <d v="2025-07-01T00:00:00"/>
    <x v="6"/>
    <m/>
    <x v="2"/>
    <m/>
    <m/>
  </r>
  <r>
    <s v="2010004"/>
    <s v="2010"/>
    <x v="412"/>
    <s v="004"/>
    <s v="Brasil \ SP \ Guaimbê"/>
    <s v="Noroeste"/>
    <s v="CZ3"/>
    <n v="1"/>
    <s v="Implantação"/>
    <s v="104-Crescimento"/>
    <d v="2020-10-27T00:00:00"/>
    <n v="13.27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s v="BRACELL 01"/>
    <d v="2025-07-01T00:00:00"/>
    <x v="6"/>
    <m/>
    <x v="2"/>
    <m/>
    <m/>
  </r>
  <r>
    <s v="2010005"/>
    <s v="2010"/>
    <x v="412"/>
    <s v="005"/>
    <s v="Brasil \ SP \ Guaimbê"/>
    <s v="Noroeste"/>
    <s v="CZ3"/>
    <n v="1"/>
    <s v="Implantação"/>
    <s v="104-Crescimento"/>
    <d v="2020-10-31T00:00:00"/>
    <n v="18.73"/>
    <s v="Parceria rural"/>
    <s v="coppice"/>
    <m/>
    <m/>
    <m/>
    <m/>
    <m/>
    <m/>
    <m/>
    <m/>
    <d v="2025-02-01T00:00:00"/>
    <d v="2025-02-01T00:00:00"/>
    <d v="2025-05-01T00:00:00"/>
    <m/>
    <m/>
    <s v="Noroeste"/>
    <s v="coppice"/>
    <s v="GN"/>
    <s v="GERS"/>
    <s v="INOVESA"/>
    <s v="CARPELO"/>
    <n v="26.513738"/>
    <n v="29.902721"/>
    <n v="34.713627000000002"/>
    <n v="45.859614999999998"/>
    <s v="pac"/>
    <x v="2"/>
    <m/>
    <m/>
    <x v="4"/>
    <m/>
    <x v="1"/>
    <m/>
    <m/>
  </r>
  <r>
    <s v="2010302"/>
    <s v="2010"/>
    <x v="412"/>
    <s v="302"/>
    <s v="Brasil \ SP \ Guaimbê"/>
    <s v="Noroeste"/>
    <s v="CZ3"/>
    <n v="1"/>
    <s v="Implantação"/>
    <s v="104-Crescimento"/>
    <d v="2021-10-28T00:00:00"/>
    <n v="0.22"/>
    <s v="Parceria rural"/>
    <m/>
    <m/>
    <m/>
    <m/>
    <m/>
    <m/>
    <m/>
    <m/>
    <m/>
    <d v="2025-02-01T00:00:00"/>
    <d v="2025-02-01T00:00:00"/>
    <d v="2025-05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s v="BRACELL 01"/>
    <d v="2025-07-01T00:00:00"/>
    <x v="6"/>
    <m/>
    <x v="2"/>
    <m/>
    <m/>
  </r>
  <r>
    <s v="2011009"/>
    <s v="2011"/>
    <x v="413"/>
    <s v="009"/>
    <s v="Brasil \ SP \ Arealva"/>
    <s v="Norte"/>
    <s v="CZ3"/>
    <n v="1"/>
    <s v="Implantação"/>
    <s v="102-Aguardando Plantio"/>
    <m/>
    <n v="0.14000000000000001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1"/>
    <s v="2011"/>
    <x v="413"/>
    <s v="011"/>
    <s v="Brasil \ SP \ Arealva"/>
    <s v="Norte"/>
    <s v="CZ3"/>
    <n v="1"/>
    <s v="Implantação"/>
    <s v="102-Aguardando Plantio"/>
    <m/>
    <n v="0.15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2"/>
    <s v="2011"/>
    <x v="413"/>
    <s v="012"/>
    <s v="Brasil \ SP \ Arealva"/>
    <s v="Norte"/>
    <s v="CZ3"/>
    <n v="1"/>
    <s v="Implantação"/>
    <s v="102-Aguardando Plantio"/>
    <m/>
    <n v="0.48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3"/>
    <s v="2011"/>
    <x v="413"/>
    <s v="013"/>
    <s v="Brasil \ SP \ Arealva"/>
    <s v="Norte"/>
    <s v="CZ3"/>
    <n v="1"/>
    <s v="Implantação"/>
    <s v="102-Aguardando Plantio"/>
    <m/>
    <n v="0.21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4"/>
    <s v="2011"/>
    <x v="413"/>
    <s v="014"/>
    <s v="Brasil \ SP \ Arealva"/>
    <s v="Norte"/>
    <s v="CZ3"/>
    <n v="1"/>
    <s v="Implantação"/>
    <s v="102-Aguardando Plantio"/>
    <m/>
    <n v="0.27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5"/>
    <s v="2011"/>
    <x v="413"/>
    <s v="015"/>
    <s v="Brasil \ SP \ Arealva"/>
    <s v="Norte"/>
    <s v="CZ3"/>
    <n v="1"/>
    <s v="Implantação"/>
    <s v="102-Aguardando Plantio"/>
    <m/>
    <n v="0.18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6"/>
    <s v="2011"/>
    <x v="413"/>
    <s v="016"/>
    <s v="Brasil \ SP \ Arealva"/>
    <s v="Norte"/>
    <s v="CZ3"/>
    <n v="1"/>
    <s v="Implantação"/>
    <s v="102-Aguardando Plantio"/>
    <m/>
    <n v="0.15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1017"/>
    <s v="2011"/>
    <x v="413"/>
    <s v="017"/>
    <s v="Brasil \ SP \ Arealva"/>
    <s v="Norte"/>
    <s v="CZ3"/>
    <n v="1"/>
    <s v="Implantação"/>
    <s v="102-Aguardando Plantio"/>
    <m/>
    <n v="0.09"/>
    <s v="Parceria rural (arr. Turvinho)"/>
    <m/>
    <m/>
    <m/>
    <m/>
    <m/>
    <m/>
    <m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s v="GERS"/>
    <d v="2025-07-01T00:00:00"/>
    <x v="6"/>
    <m/>
    <x v="9"/>
    <m/>
    <m/>
  </r>
  <r>
    <s v="2014001"/>
    <s v="2014"/>
    <x v="414"/>
    <s v="001"/>
    <s v="Brasil \ SP \ Getulina"/>
    <s v="Noroeste"/>
    <s v="CZ3"/>
    <n v="2"/>
    <s v="Reforma"/>
    <s v="104-Crescimento"/>
    <d v="2022-10-13T00:00:00"/>
    <n v="33.32"/>
    <s v="Parceria rural (arr. Turvinho)"/>
    <m/>
    <s v="Rehab DO"/>
    <s v="Rehab"/>
    <m/>
    <m/>
    <m/>
    <m/>
    <m/>
    <m/>
    <d v="2022-08-29T00:00:00"/>
    <m/>
    <m/>
    <d v="2022-08-29T00:00:00"/>
    <d v="2022-06-23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s v="INOVESA"/>
    <d v="2025-08-01T00:00:00"/>
    <x v="0"/>
    <m/>
    <x v="11"/>
    <m/>
    <m/>
  </r>
  <r>
    <s v="2014004"/>
    <s v="2014"/>
    <x v="414"/>
    <s v="004"/>
    <s v="Brasil \ SP \ Getulina"/>
    <s v="Noroeste"/>
    <s v="CZ3"/>
    <n v="2"/>
    <s v="Reforma"/>
    <s v="104-Crescimento"/>
    <d v="2022-08-10T00:00:00"/>
    <n v="9.81"/>
    <s v="Parceria rural (arr. Turvinho)"/>
    <m/>
    <s v="Rehab DO"/>
    <s v="Rehab"/>
    <m/>
    <m/>
    <m/>
    <m/>
    <m/>
    <m/>
    <d v="2022-07-08T00:00:00"/>
    <m/>
    <m/>
    <d v="2022-07-08T00:00:00"/>
    <d v="2022-06-09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s v="INOVESA"/>
    <d v="2025-08-01T00:00:00"/>
    <x v="0"/>
    <m/>
    <x v="11"/>
    <m/>
    <m/>
  </r>
  <r>
    <s v="2014006"/>
    <s v="2014"/>
    <x v="414"/>
    <s v="006"/>
    <s v="Brasil \ SP \ Getulina"/>
    <s v="Noroeste"/>
    <s v="CZ3"/>
    <n v="2"/>
    <s v="Reforma"/>
    <s v="104-Crescimento"/>
    <d v="2022-08-05T00:00:00"/>
    <n v="25.71"/>
    <s v="Parceria rural (arr. Turvinho)"/>
    <m/>
    <s v="Rehab DO"/>
    <s v="Rehab"/>
    <m/>
    <m/>
    <m/>
    <m/>
    <m/>
    <m/>
    <d v="2022-07-20T00:00:00"/>
    <m/>
    <m/>
    <d v="2022-07-20T00:00:00"/>
    <d v="2022-06-09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s v="INOVESA"/>
    <d v="2025-08-01T00:00:00"/>
    <x v="0"/>
    <m/>
    <x v="11"/>
    <m/>
    <m/>
  </r>
  <r>
    <s v="2014007"/>
    <s v="2014"/>
    <x v="414"/>
    <s v="007"/>
    <s v="Brasil \ SP \ Getulina"/>
    <s v="Noroeste"/>
    <s v="CZ3"/>
    <n v="2"/>
    <s v="Reforma"/>
    <s v="104-Crescimento"/>
    <d v="2022-08-04T00:00:00"/>
    <n v="8.5500000000000007"/>
    <s v="Parceria rural (arr. Turvinho)"/>
    <m/>
    <s v="Rehab DO"/>
    <s v="Rehab"/>
    <m/>
    <m/>
    <m/>
    <m/>
    <m/>
    <m/>
    <d v="2022-07-12T00:00:00"/>
    <m/>
    <m/>
    <d v="2022-07-12T00:00:00"/>
    <d v="2022-06-01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s v="INOVESA"/>
    <d v="2025-08-01T00:00:00"/>
    <x v="0"/>
    <m/>
    <x v="11"/>
    <m/>
    <m/>
  </r>
  <r>
    <s v="2014021"/>
    <s v="2014"/>
    <x v="414"/>
    <s v="021"/>
    <s v="Brasil \ SP \ Getulina"/>
    <s v="Noroeste"/>
    <s v="CZ3"/>
    <n v="2"/>
    <s v="Reforma"/>
    <s v="104-Crescimento"/>
    <d v="2022-08-08T00:00:00"/>
    <n v="7.44"/>
    <s v="Parceria rural (arr. Turvinho)"/>
    <m/>
    <s v="Rehab DO"/>
    <s v="Rehab"/>
    <m/>
    <m/>
    <m/>
    <m/>
    <m/>
    <m/>
    <d v="2020-10-10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s v="INOVESA"/>
    <d v="2025-08-01T00:00:00"/>
    <x v="0"/>
    <m/>
    <x v="11"/>
    <m/>
    <m/>
  </r>
  <r>
    <s v="2014023"/>
    <s v="2014"/>
    <x v="414"/>
    <s v="023"/>
    <s v="Brasil \ SP \ Getulina"/>
    <s v="Noroeste"/>
    <s v="CZ3"/>
    <n v="2"/>
    <s v="Reforma"/>
    <s v="104-Crescimento"/>
    <d v="2022-08-04T00:00:00"/>
    <n v="6.1040000000000001"/>
    <s v="Parceria rural (arr. Turvinho)"/>
    <m/>
    <s v="Rehab DO"/>
    <s v="Rehab"/>
    <m/>
    <m/>
    <m/>
    <m/>
    <m/>
    <m/>
    <d v="2020-10-10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s v="INOVESA"/>
    <d v="2025-08-01T00:00:00"/>
    <x v="0"/>
    <m/>
    <x v="11"/>
    <m/>
    <m/>
  </r>
  <r>
    <s v="2014024"/>
    <s v="2014"/>
    <x v="414"/>
    <s v="024"/>
    <s v="Brasil \ SP \ Getulina"/>
    <s v="Noroeste"/>
    <s v="CZ3"/>
    <n v="2"/>
    <s v="Reforma"/>
    <s v="104-Crescimento"/>
    <d v="2022-09-02T00:00:00"/>
    <n v="28.92"/>
    <s v="Parceria rural (arr. Turvinho)"/>
    <m/>
    <s v="Rehab DO"/>
    <s v="Rehab"/>
    <m/>
    <m/>
    <m/>
    <m/>
    <m/>
    <s v="RAF"/>
    <d v="2022-08-29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s v="INOVESA"/>
    <d v="2025-08-01T00:00:00"/>
    <x v="0"/>
    <m/>
    <x v="11"/>
    <m/>
    <m/>
  </r>
  <r>
    <s v="2014025"/>
    <s v="2014"/>
    <x v="414"/>
    <s v="025"/>
    <s v="Brasil \ SP \ Getulina"/>
    <s v="Noroeste"/>
    <s v="CZ3"/>
    <n v="2"/>
    <s v="Reforma"/>
    <s v="104-Crescimento"/>
    <d v="2022-11-02T00:00:00"/>
    <n v="31.69"/>
    <s v="Parceria rural (arr. Turvinho)"/>
    <m/>
    <s v="Rehab DO"/>
    <s v="Rehab"/>
    <m/>
    <m/>
    <m/>
    <m/>
    <m/>
    <m/>
    <d v="2022-08-29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s v="INOVESA"/>
    <d v="2025-09-01T00:00:00"/>
    <x v="0"/>
    <m/>
    <x v="11"/>
    <m/>
    <m/>
  </r>
  <r>
    <s v="2014032"/>
    <s v="2014"/>
    <x v="414"/>
    <s v="032"/>
    <s v="Brasil \ SP \ Getulina"/>
    <s v="Noroeste"/>
    <s v="CZ3"/>
    <n v="3"/>
    <s v="Reforma"/>
    <s v="102-Aguardando Plantio"/>
    <m/>
    <n v="3.25"/>
    <s v="Parceria rural (arr. Turvinho)"/>
    <m/>
    <m/>
    <m/>
    <m/>
    <m/>
    <m/>
    <m/>
    <m/>
    <m/>
    <d v="2022-07-24T00:00:00"/>
    <m/>
    <m/>
    <m/>
    <m/>
    <s v="Noroeste"/>
    <s v="Noroeste"/>
    <s v="GN"/>
    <s v="INOVESA"/>
    <s v="GERS"/>
    <s v="CARPELO"/>
    <n v="19.205576000000001"/>
    <n v="67.246467999999993"/>
    <n v="72.800714999999997"/>
    <n v="88.757609000000002"/>
    <s v="Liberação de áreas"/>
    <x v="2"/>
    <s v="INOVESA"/>
    <d v="2025-06-01T00:00:00"/>
    <x v="0"/>
    <m/>
    <x v="11"/>
    <m/>
    <m/>
  </r>
  <r>
    <s v="2015312"/>
    <s v="2015"/>
    <x v="415"/>
    <s v="312"/>
    <s v="Brasil \ SP \ Angatuba"/>
    <s v="Sul"/>
    <s v="CZ1"/>
    <n v="1"/>
    <s v="Implantação"/>
    <s v="116-Aguardando Plantio - Manual"/>
    <m/>
    <n v="0.65"/>
    <s v="Parceria rural"/>
    <m/>
    <m/>
    <m/>
    <m/>
    <m/>
    <m/>
    <m/>
    <m/>
    <m/>
    <d v="2020-11-01T00:00:00"/>
    <m/>
    <m/>
    <m/>
    <m/>
    <s v="Sul"/>
    <s v="Sul"/>
    <s v="JFI ITATINGA"/>
    <s v="RA"/>
    <s v="JFI CAPÃO BONITO"/>
    <s v="NILZA"/>
    <n v="48.436301"/>
    <n v="98.937696000000003"/>
    <n v="100.34583000000001"/>
    <n v="106.773674"/>
    <s v="Liberação de áreas"/>
    <x v="3"/>
    <s v="JFI ITATINGA"/>
    <d v="2025-07-01T00:00:00"/>
    <x v="6"/>
    <m/>
    <x v="5"/>
    <m/>
    <m/>
  </r>
  <r>
    <s v="2015313"/>
    <s v="2015"/>
    <x v="415"/>
    <s v="313"/>
    <s v="Brasil \ SP \ Angatuba"/>
    <s v="Sul"/>
    <s v="CZ1"/>
    <n v="1"/>
    <s v="Implantação"/>
    <s v="116-Aguardando Plantio - Manual"/>
    <m/>
    <n v="0.39"/>
    <s v="Parceria rural"/>
    <m/>
    <m/>
    <m/>
    <m/>
    <m/>
    <m/>
    <m/>
    <m/>
    <m/>
    <d v="2020-11-01T00:00:00"/>
    <m/>
    <m/>
    <m/>
    <m/>
    <s v="Sul"/>
    <s v="Sul"/>
    <s v="JFI ITATINGA"/>
    <s v="RA"/>
    <s v="JFI CAPÃO BONITO"/>
    <s v="NILZA"/>
    <n v="48.436301"/>
    <n v="98.937696000000003"/>
    <n v="100.34583000000001"/>
    <n v="106.773674"/>
    <s v="Liberação de áreas"/>
    <x v="3"/>
    <s v="JFI ITATINGA"/>
    <d v="2025-07-01T00:00:00"/>
    <x v="6"/>
    <m/>
    <x v="5"/>
    <m/>
    <m/>
  </r>
  <r>
    <s v="2017001"/>
    <s v="2017"/>
    <x v="416"/>
    <s v="001"/>
    <s v="Brasil \ SP \ Anhembi"/>
    <s v="Sul"/>
    <s v="CZ2"/>
    <n v="1"/>
    <s v="Implantação"/>
    <s v="104-Crescimento"/>
    <d v="2020-12-22T00:00:00"/>
    <n v="2.0299999999999998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2"/>
    <s v="2017"/>
    <x v="416"/>
    <s v="002"/>
    <s v="Brasil \ SP \ Anhembi"/>
    <s v="Sul"/>
    <s v="CZ2"/>
    <n v="1"/>
    <s v="Implantação"/>
    <s v="104-Crescimento"/>
    <d v="2020-12-21T00:00:00"/>
    <n v="14.4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3"/>
    <s v="2017"/>
    <x v="416"/>
    <s v="003"/>
    <s v="Brasil \ SP \ Anhembi"/>
    <s v="Sul"/>
    <s v="CZ2"/>
    <n v="1"/>
    <s v="Implantação"/>
    <s v="104-Crescimento"/>
    <d v="2021-01-04T00:00:00"/>
    <n v="9.14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4"/>
    <s v="2017"/>
    <x v="416"/>
    <s v="004"/>
    <s v="Brasil \ SP \ Anhembi"/>
    <s v="Sul"/>
    <s v="CZ2"/>
    <n v="3"/>
    <s v="Reforma"/>
    <s v="104-Crescimento"/>
    <d v="2020-12-29T00:00:00"/>
    <n v="9.99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5"/>
    <s v="2017"/>
    <x v="416"/>
    <s v="005"/>
    <s v="Brasil \ SP \ Anhembi"/>
    <s v="Sul"/>
    <s v="CZ2"/>
    <n v="3"/>
    <s v="Reforma"/>
    <s v="104-Crescimento"/>
    <d v="2020-12-30T00:00:00"/>
    <n v="12.04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6"/>
    <s v="2017"/>
    <x v="416"/>
    <s v="006"/>
    <s v="Brasil \ SP \ Anhembi"/>
    <s v="Sul"/>
    <s v="CZ2"/>
    <n v="3"/>
    <s v="Reforma"/>
    <s v="104-Crescimento"/>
    <d v="2021-01-04T00:00:00"/>
    <n v="15.28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7007"/>
    <s v="2017"/>
    <x v="416"/>
    <s v="007"/>
    <s v="Brasil \ SP \ Anhembi"/>
    <s v="Sul"/>
    <s v="CZ2"/>
    <n v="3"/>
    <s v="Reforma"/>
    <s v="104-Crescimento"/>
    <d v="2020-12-23T00:00:00"/>
    <n v="24.37"/>
    <s v="Parceria rural"/>
    <m/>
    <m/>
    <m/>
    <m/>
    <m/>
    <m/>
    <m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s v="JFI DOURADO"/>
    <m/>
    <x v="0"/>
    <m/>
    <x v="17"/>
    <m/>
    <m/>
  </r>
  <r>
    <s v="2019001"/>
    <s v="2019"/>
    <x v="417"/>
    <s v="001"/>
    <s v="Brasil \ SP \ Marília"/>
    <s v="Noroeste"/>
    <s v="CZ3"/>
    <n v="1"/>
    <s v="Implantação"/>
    <s v="104-Crescimento"/>
    <d v="2020-12-12T00:00:00"/>
    <n v="50.79"/>
    <s v="Parceria rural"/>
    <m/>
    <m/>
    <m/>
    <m/>
    <m/>
    <m/>
    <m/>
    <m/>
    <m/>
    <d v="2025-02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s v="CARPELO"/>
    <m/>
    <x v="0"/>
    <m/>
    <x v="13"/>
    <m/>
    <m/>
  </r>
  <r>
    <s v="2019003"/>
    <s v="2019"/>
    <x v="417"/>
    <s v="003"/>
    <s v="Brasil \ SP \ Marília"/>
    <s v="Noroeste"/>
    <s v="CZ3"/>
    <n v="1"/>
    <s v="Implantação"/>
    <s v="104-Crescimento"/>
    <d v="2020-12-13T00:00:00"/>
    <n v="14.7"/>
    <s v="Parceria rural"/>
    <m/>
    <m/>
    <m/>
    <m/>
    <m/>
    <m/>
    <m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s v="CARPELO"/>
    <m/>
    <x v="0"/>
    <m/>
    <x v="13"/>
    <m/>
    <m/>
  </r>
  <r>
    <s v="2019004"/>
    <s v="2019"/>
    <x v="417"/>
    <s v="004"/>
    <s v="Brasil \ SP \ Marília"/>
    <s v="Noroeste"/>
    <s v="CZ3"/>
    <n v="1"/>
    <s v="Implantação"/>
    <s v="104-Crescimento"/>
    <d v="2020-12-15T00:00:00"/>
    <n v="5.32"/>
    <s v="Parceria rural"/>
    <m/>
    <m/>
    <m/>
    <m/>
    <m/>
    <m/>
    <m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s v="CARPELO"/>
    <m/>
    <x v="0"/>
    <m/>
    <x v="13"/>
    <m/>
    <m/>
  </r>
  <r>
    <s v="2019005"/>
    <s v="2019"/>
    <x v="417"/>
    <s v="005"/>
    <s v="Brasil \ SP \ Marília"/>
    <s v="Noroeste"/>
    <s v="CZ3"/>
    <n v="1"/>
    <s v="Implantação"/>
    <s v="104-Crescimento"/>
    <d v="2020-12-15T00:00:00"/>
    <n v="10.97"/>
    <s v="Parceria rural"/>
    <m/>
    <m/>
    <m/>
    <m/>
    <m/>
    <m/>
    <m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s v="CARPELO"/>
    <m/>
    <x v="0"/>
    <m/>
    <x v="13"/>
    <m/>
    <m/>
  </r>
  <r>
    <s v="2019006"/>
    <s v="2019"/>
    <x v="417"/>
    <s v="006"/>
    <s v="Brasil \ SP \ Marília"/>
    <s v="Noroeste"/>
    <s v="CZ3"/>
    <n v="1"/>
    <s v="Implantação"/>
    <s v="102-Aguardando Plantio"/>
    <m/>
    <n v="0.2"/>
    <s v="Parceria rural"/>
    <m/>
    <m/>
    <m/>
    <m/>
    <m/>
    <m/>
    <m/>
    <m/>
    <m/>
    <d v="2020-12-01T00:00:00"/>
    <m/>
    <m/>
    <m/>
    <m/>
    <s v="Noroeste"/>
    <s v="Noroeste"/>
    <s v="GN"/>
    <s v="GERS"/>
    <s v="INOVESA"/>
    <s v="CARPELO"/>
    <n v="44.902304999999998"/>
    <n v="50.759149999999998"/>
    <n v="64.641034000000005"/>
    <n v="66.716044999999994"/>
    <s v="Liberação de áreas"/>
    <x v="2"/>
    <s v="Sem informação"/>
    <d v="2025-11-01T00:00:00"/>
    <x v="0"/>
    <m/>
    <x v="13"/>
    <m/>
    <m/>
  </r>
  <r>
    <s v="2019301"/>
    <s v="2019"/>
    <x v="417"/>
    <s v="301"/>
    <s v="Brasil \ SP \ Marília"/>
    <s v="Noroeste"/>
    <s v="CZ3"/>
    <n v="1"/>
    <s v="Implantação"/>
    <s v="116-Aguardando Plantio - Manual"/>
    <m/>
    <n v="0.11"/>
    <s v="Parceria rural"/>
    <m/>
    <m/>
    <m/>
    <m/>
    <m/>
    <m/>
    <m/>
    <m/>
    <m/>
    <d v="2020-12-01T00:00:00"/>
    <m/>
    <m/>
    <m/>
    <m/>
    <s v="Noroeste"/>
    <s v="Noroeste"/>
    <s v="GN"/>
    <s v="GERS"/>
    <s v="INOVESA"/>
    <s v="CARPELO"/>
    <n v="44.902304999999998"/>
    <n v="50.759149999999998"/>
    <n v="64.641034000000005"/>
    <n v="66.716044999999994"/>
    <s v="Liberação de áreas"/>
    <x v="2"/>
    <s v="Sem informação"/>
    <d v="2025-11-01T00:00:00"/>
    <x v="0"/>
    <m/>
    <x v="13"/>
    <m/>
    <m/>
  </r>
  <r>
    <s v="2020015"/>
    <s v="2020"/>
    <x v="418"/>
    <s v="015"/>
    <s v="Brasil \ SP \ Piratininga"/>
    <s v="Centro"/>
    <s v="CZ2"/>
    <n v="2"/>
    <s v="Reforma"/>
    <s v="102-Aguardando Plantio"/>
    <m/>
    <n v="9.52"/>
    <s v="Parceria rural"/>
    <m/>
    <m/>
    <m/>
    <m/>
    <m/>
    <m/>
    <m/>
    <m/>
    <m/>
    <d v="2024-06-20T00:00:00"/>
    <m/>
    <m/>
    <m/>
    <m/>
    <s v="Centro"/>
    <s v="Centro"/>
    <s v="BRACELL"/>
    <s v="GERAÇÃO"/>
    <s v="JFI DUARTINA"/>
    <s v="SOLLUM"/>
    <n v="16.091878000000001"/>
    <n v="36.322321000000002"/>
    <n v="39.540019000000001"/>
    <n v="60.284547000000003"/>
    <s v="Liberação de áreas"/>
    <x v="0"/>
    <s v="SOLLUM"/>
    <d v="2025-06-01T00:00:00"/>
    <x v="0"/>
    <m/>
    <x v="0"/>
    <m/>
    <m/>
  </r>
  <r>
    <s v="2021302"/>
    <s v="2021"/>
    <x v="419"/>
    <s v="302"/>
    <s v="Brasil \ SP \ Cabrália Paulista"/>
    <s v="Noroeste"/>
    <s v="CZ2"/>
    <n v="1"/>
    <s v="Implantação"/>
    <s v="116-Aguardando Plantio - Manual"/>
    <m/>
    <n v="7.0000000000000007E-2"/>
    <s v="Parceria rural"/>
    <m/>
    <m/>
    <m/>
    <m/>
    <m/>
    <m/>
    <m/>
    <m/>
    <m/>
    <d v="2021-01-10T00:00:00"/>
    <m/>
    <m/>
    <m/>
    <m/>
    <s v="Noroeste"/>
    <s v="Noroeste"/>
    <s v="GERAÇÃO"/>
    <s v="JFI DUARTINA"/>
    <s v="BRACELL"/>
    <s v="CARPELO"/>
    <n v="17.245851999999999"/>
    <n v="20.463550000000001"/>
    <n v="41.953899"/>
    <n v="53.483201000000001"/>
    <s v="Liberação de áreas"/>
    <x v="2"/>
    <s v="GERAÇÃO"/>
    <d v="2025-05-01T00:00:00"/>
    <x v="0"/>
    <m/>
    <x v="4"/>
    <m/>
    <m/>
  </r>
  <r>
    <s v="2022007"/>
    <s v="2022"/>
    <x v="420"/>
    <s v="007"/>
    <s v="Brasil \ SP \ Pompéia"/>
    <s v="Noroeste"/>
    <s v="CZ3"/>
    <n v="1"/>
    <s v="Implantação"/>
    <s v="102-Aguardando Plantio"/>
    <m/>
    <n v="1.92"/>
    <s v="Parceria rural"/>
    <m/>
    <m/>
    <m/>
    <m/>
    <m/>
    <m/>
    <m/>
    <s v="NÃO"/>
    <m/>
    <d v="2021-06-10T00:00:00"/>
    <m/>
    <m/>
    <m/>
    <m/>
    <s v="Noroeste"/>
    <s v="Noroeste"/>
    <s v="GERS"/>
    <s v="CARPELO"/>
    <s v="GN"/>
    <s v="EMFLORA"/>
    <n v="79.194540000000003"/>
    <n v="86.424118000000007"/>
    <n v="99.773757000000003"/>
    <n v="115.278464"/>
    <s v="Liberação de áreas"/>
    <x v="1"/>
    <m/>
    <d v="2025-11-01T00:00:00"/>
    <x v="0"/>
    <m/>
    <x v="7"/>
    <m/>
    <m/>
  </r>
  <r>
    <s v="2022309"/>
    <s v="2022"/>
    <x v="420"/>
    <s v="309"/>
    <s v="Brasil \ SP \ Pompéia"/>
    <s v="Noroeste"/>
    <s v="CZ3"/>
    <n v="1"/>
    <s v="Implantação"/>
    <s v="116-Aguardando Plantio - Manual"/>
    <m/>
    <n v="0.19"/>
    <s v="Parceria rural"/>
    <m/>
    <m/>
    <m/>
    <m/>
    <m/>
    <m/>
    <m/>
    <m/>
    <m/>
    <d v="2021-06-10T00:00:00"/>
    <m/>
    <m/>
    <m/>
    <m/>
    <s v="Noroeste"/>
    <s v="Noroeste"/>
    <s v="GERS"/>
    <s v="CARPELO"/>
    <s v="GN"/>
    <s v="EMFLORA"/>
    <n v="79.194540000000003"/>
    <n v="86.424118000000007"/>
    <n v="99.773757000000003"/>
    <n v="115.278464"/>
    <s v="Liberação de áreas"/>
    <x v="1"/>
    <m/>
    <d v="2025-11-01T00:00:00"/>
    <x v="0"/>
    <m/>
    <x v="7"/>
    <m/>
    <m/>
  </r>
  <r>
    <s v="2026007"/>
    <s v="2026"/>
    <x v="421"/>
    <s v="007"/>
    <s v="Brasil \ SP \ Itirapina"/>
    <s v="Sul"/>
    <s v="CZ2"/>
    <n v="3"/>
    <s v="Reforma"/>
    <s v="102-Aguardando Plantio"/>
    <m/>
    <n v="7.92"/>
    <s v="Parceria rural"/>
    <m/>
    <s v="Rehab Silv"/>
    <s v="Rehab"/>
    <m/>
    <m/>
    <m/>
    <m/>
    <m/>
    <m/>
    <d v="2021-04-20T00:00:00"/>
    <m/>
    <m/>
    <m/>
    <m/>
    <s v="Sul"/>
    <s v="Rehab Silv"/>
    <s v="MIGRAR"/>
    <s v="JFI DOURADO"/>
    <s v="NILZA"/>
    <s v="SOLLUM"/>
    <n v="40.210757999999998"/>
    <n v="97.476285000000004"/>
    <n v="149.02367699999999"/>
    <n v="155.85130699999999"/>
    <s v="pas"/>
    <x v="3"/>
    <s v="JFI DOURADO"/>
    <d v="2025-07-01T00:00:00"/>
    <x v="6"/>
    <m/>
    <x v="14"/>
    <m/>
    <m/>
  </r>
  <r>
    <s v="2026011"/>
    <s v="2026"/>
    <x v="421"/>
    <s v="011"/>
    <s v="Brasil \ SP \ Itirapina"/>
    <s v="Sul"/>
    <s v="CZ2"/>
    <n v="1"/>
    <s v="Implantação"/>
    <s v="102-Aguardando Plantio"/>
    <m/>
    <n v="0.18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12"/>
    <s v="2026"/>
    <x v="421"/>
    <s v="012"/>
    <s v="Brasil \ SP \ Itirapina"/>
    <s v="Sul"/>
    <s v="CZ2"/>
    <n v="1"/>
    <s v="Implantação"/>
    <s v="102-Aguardando Plantio"/>
    <m/>
    <n v="0.16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13"/>
    <s v="2026"/>
    <x v="421"/>
    <s v="013"/>
    <s v="Brasil \ SP \ Itirapina"/>
    <s v="Sul"/>
    <s v="CZ2"/>
    <n v="1"/>
    <s v="Implantação"/>
    <s v="102-Aguardando Plantio"/>
    <m/>
    <n v="0.37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14"/>
    <s v="2026"/>
    <x v="421"/>
    <s v="014"/>
    <s v="Brasil \ SP \ Itirapina"/>
    <s v="Sul"/>
    <s v="CZ2"/>
    <n v="1"/>
    <s v="Implantação"/>
    <s v="102-Aguardando Plantio"/>
    <m/>
    <n v="0.4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15"/>
    <s v="2026"/>
    <x v="421"/>
    <s v="015"/>
    <s v="Brasil \ SP \ Itirapina"/>
    <s v="Sul"/>
    <s v="CZ2"/>
    <n v="1"/>
    <s v="Implantação"/>
    <s v="102-Aguardando Plantio"/>
    <m/>
    <n v="0.34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16"/>
    <s v="2026"/>
    <x v="421"/>
    <s v="016"/>
    <s v="Brasil \ SP \ Itirapina"/>
    <s v="Sul"/>
    <s v="CZ2"/>
    <n v="1"/>
    <s v="Implantação"/>
    <s v="102-Aguardando Plantio"/>
    <m/>
    <n v="0.15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1"/>
    <s v="2026"/>
    <x v="421"/>
    <s v="021"/>
    <s v="Brasil \ SP \ Itirapina"/>
    <s v="Sul"/>
    <s v="CZ2"/>
    <n v="2"/>
    <s v="Reforma"/>
    <s v="102-Aguardando Plantio"/>
    <m/>
    <n v="0.65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2"/>
    <s v="2026"/>
    <x v="421"/>
    <s v="022"/>
    <s v="Brasil \ SP \ Itirapina"/>
    <s v="Sul"/>
    <s v="CZ2"/>
    <n v="2"/>
    <s v="Reforma"/>
    <s v="102-Aguardando Plantio"/>
    <m/>
    <n v="0.79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3"/>
    <s v="2026"/>
    <x v="421"/>
    <s v="023"/>
    <s v="Brasil \ SP \ Itirapina"/>
    <s v="Sul"/>
    <s v="CZ2"/>
    <n v="2"/>
    <s v="Reforma"/>
    <s v="102-Aguardando Plantio"/>
    <m/>
    <n v="1.32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4"/>
    <s v="2026"/>
    <x v="421"/>
    <s v="024"/>
    <s v="Brasil \ SP \ Itirapina"/>
    <s v="Sul"/>
    <s v="CZ2"/>
    <n v="2"/>
    <s v="Reforma"/>
    <s v="102-Aguardando Plantio"/>
    <m/>
    <n v="1.69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5"/>
    <s v="2026"/>
    <x v="421"/>
    <s v="025"/>
    <s v="Brasil \ SP \ Itirapina"/>
    <s v="Sul"/>
    <s v="CZ2"/>
    <n v="2"/>
    <s v="Reforma"/>
    <s v="102-Aguardando Plantio"/>
    <m/>
    <n v="1.35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6"/>
    <s v="2026"/>
    <x v="421"/>
    <s v="026"/>
    <s v="Brasil \ SP \ Itirapina"/>
    <s v="Sul"/>
    <s v="CZ2"/>
    <n v="2"/>
    <s v="Reforma"/>
    <s v="102-Aguardando Plantio"/>
    <m/>
    <n v="0.93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8"/>
    <s v="2026"/>
    <x v="421"/>
    <s v="028"/>
    <s v="Brasil \ SP \ Itirapina"/>
    <s v="Sul"/>
    <s v="CZ2"/>
    <n v="2"/>
    <s v="Reforma"/>
    <s v="102-Aguardando Plantio"/>
    <m/>
    <n v="1.74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29"/>
    <s v="2026"/>
    <x v="421"/>
    <s v="029"/>
    <s v="Brasil \ SP \ Itirapina"/>
    <s v="Sul"/>
    <s v="CZ2"/>
    <n v="2"/>
    <s v="Reforma"/>
    <s v="102-Aguardando Plantio"/>
    <m/>
    <n v="1.88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30"/>
    <s v="2026"/>
    <x v="421"/>
    <s v="030"/>
    <s v="Brasil \ SP \ Itirapina"/>
    <s v="Sul"/>
    <s v="CZ2"/>
    <n v="2"/>
    <s v="Reforma"/>
    <s v="102-Aguardando Plantio"/>
    <m/>
    <n v="0.25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031"/>
    <s v="2026"/>
    <x v="421"/>
    <s v="031"/>
    <s v="Brasil \ SP \ Itirapina"/>
    <s v="Sul"/>
    <s v="CZ2"/>
    <n v="3"/>
    <s v="Reforma"/>
    <s v="102-Aguardando Plantio"/>
    <m/>
    <n v="3.62"/>
    <s v="Parceria rural"/>
    <m/>
    <s v="Rehab Silv"/>
    <s v="Rehab"/>
    <m/>
    <m/>
    <m/>
    <m/>
    <m/>
    <m/>
    <d v="2021-04-20T00:00:00"/>
    <m/>
    <m/>
    <m/>
    <m/>
    <s v="Sul"/>
    <s v="Rehab Silv"/>
    <s v="MIGRAR"/>
    <s v="JFI DOURADO"/>
    <s v="NILZA"/>
    <s v="SOLLUM"/>
    <n v="40.210757999999998"/>
    <n v="97.476285000000004"/>
    <n v="149.02367699999999"/>
    <n v="155.85130699999999"/>
    <s v="pas"/>
    <x v="3"/>
    <s v="JFI DOURADO"/>
    <d v="2025-07-01T00:00:00"/>
    <x v="6"/>
    <m/>
    <x v="14"/>
    <m/>
    <m/>
  </r>
  <r>
    <s v="2026032"/>
    <s v="2026"/>
    <x v="421"/>
    <s v="032"/>
    <s v="Brasil \ SP \ Itirapina"/>
    <s v="Sul"/>
    <s v="CZ2"/>
    <n v="2"/>
    <s v="Reforma"/>
    <s v="102-Aguardando Plantio"/>
    <m/>
    <n v="0.45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6302"/>
    <s v="2026"/>
    <x v="421"/>
    <s v="302"/>
    <s v="Brasil \ SP \ Itirapina"/>
    <s v="Sul"/>
    <s v="CZ2"/>
    <n v="1"/>
    <s v="Implantação"/>
    <s v="116-Aguardando Plantio - Manual"/>
    <m/>
    <n v="3.3"/>
    <s v="Parceria rural"/>
    <m/>
    <m/>
    <m/>
    <m/>
    <m/>
    <m/>
    <m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s v="JFI DOURADO"/>
    <d v="2025-07-01T00:00:00"/>
    <x v="6"/>
    <m/>
    <x v="14"/>
    <m/>
    <m/>
  </r>
  <r>
    <s v="2028001"/>
    <s v="2028"/>
    <x v="422"/>
    <s v="001"/>
    <s v="Brasil \ SP \ Tejupá"/>
    <s v="Centro"/>
    <s v="CZ1"/>
    <n v="1"/>
    <s v="Implantação"/>
    <s v="102-Aguardando Plantio"/>
    <m/>
    <n v="15.26"/>
    <s v="Parceria rural"/>
    <m/>
    <m/>
    <m/>
    <m/>
    <m/>
    <m/>
    <m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s v="RA FLORESTAL"/>
    <d v="2025-07-01T00:00:00"/>
    <x v="6"/>
    <m/>
    <x v="18"/>
    <m/>
    <m/>
  </r>
  <r>
    <s v="2028002"/>
    <s v="2028"/>
    <x v="422"/>
    <s v="002"/>
    <s v="Brasil \ SP \ Tejupá"/>
    <s v="Centro"/>
    <s v="CZ1"/>
    <n v="2"/>
    <s v="Reforma"/>
    <s v="102-Aguardando Plantio"/>
    <m/>
    <n v="23.27"/>
    <s v="Parceria rural"/>
    <m/>
    <m/>
    <m/>
    <m/>
    <m/>
    <m/>
    <m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s v="RA FLORESTAL"/>
    <d v="2025-07-01T00:00:00"/>
    <x v="6"/>
    <m/>
    <x v="18"/>
    <m/>
    <m/>
  </r>
  <r>
    <s v="2028003"/>
    <s v="2028"/>
    <x v="422"/>
    <s v="003"/>
    <s v="Brasil \ SP \ Tejupá"/>
    <s v="Centro"/>
    <s v="CZ1"/>
    <n v="1"/>
    <s v="Implantação"/>
    <s v="102-Aguardando Plantio"/>
    <m/>
    <n v="14"/>
    <s v="Parceria rural"/>
    <m/>
    <m/>
    <m/>
    <m/>
    <m/>
    <m/>
    <m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s v="RA FLORESTAL"/>
    <d v="2025-07-01T00:00:00"/>
    <x v="6"/>
    <m/>
    <x v="18"/>
    <m/>
    <m/>
  </r>
  <r>
    <s v="2028004"/>
    <s v="2028"/>
    <x v="422"/>
    <s v="004"/>
    <s v="Brasil \ SP \ Tejupá"/>
    <s v="Centro"/>
    <s v="CZ1"/>
    <n v="1"/>
    <s v="Implantação"/>
    <s v="102-Aguardando Plantio"/>
    <m/>
    <n v="10.17"/>
    <s v="Parceria rural"/>
    <m/>
    <m/>
    <m/>
    <m/>
    <m/>
    <m/>
    <m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s v="RA FLORESTAL"/>
    <d v="2025-07-01T00:00:00"/>
    <x v="6"/>
    <m/>
    <x v="18"/>
    <m/>
    <m/>
  </r>
  <r>
    <s v="2028304"/>
    <s v="2028"/>
    <x v="422"/>
    <s v="304"/>
    <s v="Brasil \ SP \ Tejupá"/>
    <s v="Centro"/>
    <s v="CZ1"/>
    <n v="2"/>
    <s v="Reforma"/>
    <s v="116-Aguardando Plantio - Manual"/>
    <m/>
    <n v="7.08"/>
    <s v="Parceria rural"/>
    <m/>
    <m/>
    <m/>
    <m/>
    <m/>
    <m/>
    <m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s v="RA FLORESTAL"/>
    <d v="2025-07-01T00:00:00"/>
    <x v="6"/>
    <m/>
    <x v="18"/>
    <m/>
    <m/>
  </r>
  <r>
    <s v="2030002"/>
    <s v="2030"/>
    <x v="423"/>
    <s v="002"/>
    <s v="Brasil \ SP \ Agudos"/>
    <s v="Centro"/>
    <s v="CZ1"/>
    <n v="2"/>
    <s v="Reforma"/>
    <s v="102-Aguardando Plantio"/>
    <m/>
    <n v="4.91"/>
    <s v="Parceria rural"/>
    <m/>
    <m/>
    <m/>
    <m/>
    <m/>
    <m/>
    <m/>
    <m/>
    <m/>
    <d v="2021-07-10T00:00:00"/>
    <m/>
    <m/>
    <m/>
    <m/>
    <s v="Centro"/>
    <s v="Centro"/>
    <s v="GERAÇÃO"/>
    <s v="JFI DUARTINA"/>
    <s v="BRACELL"/>
    <s v="SOLLUM"/>
    <n v="46.245457999999999"/>
    <n v="49.463155999999998"/>
    <n v="54.539377000000002"/>
    <n v="59.086502000000003"/>
    <s v="Liberação de áreas"/>
    <x v="0"/>
    <s v="SOLLUM"/>
    <d v="2025-12-01T00:00:00"/>
    <x v="0"/>
    <m/>
    <x v="0"/>
    <m/>
    <m/>
  </r>
  <r>
    <s v="2032006"/>
    <s v="2032"/>
    <x v="424"/>
    <s v="006"/>
    <s v="Brasil \ SP \ Avaré"/>
    <s v="Sul"/>
    <s v="CZ1"/>
    <n v="1"/>
    <s v="Implantação"/>
    <s v="102-Aguardando Plantio"/>
    <m/>
    <n v="0.18"/>
    <s v="Parceria rural"/>
    <m/>
    <m/>
    <m/>
    <m/>
    <m/>
    <m/>
    <m/>
    <m/>
    <m/>
    <d v="2021-05-25T00:00:00"/>
    <m/>
    <m/>
    <m/>
    <m/>
    <s v="Sul"/>
    <s v="Sul"/>
    <s v="JFI ITATINGA"/>
    <s v="NILZA"/>
    <s v="SOLLUM"/>
    <s v="BRACELL"/>
    <n v="25.558297"/>
    <n v="77.514707000000001"/>
    <n v="85.829707999999997"/>
    <n v="134.02060800000001"/>
    <s v="Liberação de áreas"/>
    <x v="3"/>
    <s v="JFI ITATINGA"/>
    <d v="2025-07-01T00:00:00"/>
    <x v="6"/>
    <m/>
    <x v="5"/>
    <m/>
    <m/>
  </r>
  <r>
    <s v="2035013"/>
    <s v="2035"/>
    <x v="425"/>
    <s v="013"/>
    <s v="Brasil \ SP \ Itaí"/>
    <s v="Sul"/>
    <s v="CZ1"/>
    <n v="3"/>
    <s v="Reforma"/>
    <s v="102-Aguardando Plantio"/>
    <m/>
    <n v="1.83"/>
    <s v="Parceria rural"/>
    <m/>
    <m/>
    <m/>
    <m/>
    <m/>
    <m/>
    <m/>
    <m/>
    <m/>
    <d v="2023-11-21T00:00:00"/>
    <m/>
    <m/>
    <d v="2023-09-01T00:00:00"/>
    <d v="2023-08-25T00:00:00"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s v="RA FLORESTAL"/>
    <m/>
    <x v="0"/>
    <m/>
    <x v="18"/>
    <m/>
    <m/>
  </r>
  <r>
    <s v="2035017"/>
    <s v="2035"/>
    <x v="425"/>
    <s v="017"/>
    <s v="Brasil \ SP \ Itaí"/>
    <s v="Sul"/>
    <s v="CZ1"/>
    <n v="2"/>
    <s v="Reforma"/>
    <s v="104-Crescimento"/>
    <d v="2012-10-15T00:00:00"/>
    <n v="0.34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18"/>
    <s v="2035"/>
    <x v="425"/>
    <s v="018"/>
    <s v="Brasil \ SP \ Itaí"/>
    <s v="Sul"/>
    <s v="CZ1"/>
    <n v="1"/>
    <s v="Implantação"/>
    <s v="104-Crescimento"/>
    <d v="2013-01-15T00:00:00"/>
    <n v="0.39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0"/>
    <s v="2035"/>
    <x v="425"/>
    <s v="020"/>
    <s v="Brasil \ SP \ Itaí"/>
    <s v="Sul"/>
    <s v="CZ1"/>
    <n v="1"/>
    <s v="Implantação"/>
    <s v="104-Crescimento"/>
    <d v="2013-01-15T00:00:00"/>
    <n v="0.52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1"/>
    <s v="2035"/>
    <x v="425"/>
    <s v="021"/>
    <s v="Brasil \ SP \ Itaí"/>
    <s v="Sul"/>
    <s v="CZ1"/>
    <n v="1"/>
    <s v="Implantação"/>
    <s v="104-Crescimento"/>
    <d v="2013-01-15T00:00:00"/>
    <n v="7.0000000000000007E-2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2"/>
    <s v="2035"/>
    <x v="425"/>
    <s v="022"/>
    <s v="Brasil \ SP \ Itaí"/>
    <s v="Sul"/>
    <s v="CZ1"/>
    <n v="1"/>
    <s v="Implantação"/>
    <s v="104-Crescimento"/>
    <d v="2013-01-15T00:00:00"/>
    <n v="0.62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3"/>
    <s v="2035"/>
    <x v="425"/>
    <s v="023"/>
    <s v="Brasil \ SP \ Itaí"/>
    <s v="Sul"/>
    <s v="CZ1"/>
    <n v="1"/>
    <s v="Implantação"/>
    <s v="104-Crescimento"/>
    <d v="2013-01-15T00:00:00"/>
    <n v="0.06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4"/>
    <s v="2035"/>
    <x v="425"/>
    <s v="024"/>
    <s v="Brasil \ SP \ Itaí"/>
    <s v="Sul"/>
    <s v="CZ1"/>
    <n v="1"/>
    <s v="Implantação"/>
    <s v="104-Crescimento"/>
    <d v="2013-01-15T00:00:00"/>
    <n v="0.77"/>
    <s v="Parceria rural"/>
    <m/>
    <m/>
    <m/>
    <m/>
    <m/>
    <m/>
    <m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s v="RA FLORESTAL"/>
    <m/>
    <x v="0"/>
    <m/>
    <x v="18"/>
    <m/>
    <m/>
  </r>
  <r>
    <s v="2035027"/>
    <s v="2035"/>
    <x v="425"/>
    <s v="027"/>
    <s v="Brasil \ SP \ Itaí"/>
    <s v="Sul"/>
    <s v="CZ1"/>
    <n v="3"/>
    <s v="Reforma"/>
    <s v="102-Aguardando Plantio"/>
    <m/>
    <n v="5.95"/>
    <s v="Parceria rural"/>
    <m/>
    <m/>
    <m/>
    <m/>
    <m/>
    <m/>
    <m/>
    <m/>
    <m/>
    <d v="2020-12-0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pas"/>
    <x v="3"/>
    <s v="JFI CAPÃO BONITO"/>
    <d v="2025-05-01T00:00:00"/>
    <x v="5"/>
    <m/>
    <x v="16"/>
    <m/>
    <m/>
  </r>
  <r>
    <s v="2035301"/>
    <s v="2035"/>
    <x v="425"/>
    <s v="301"/>
    <s v="Brasil \ SP \ Itaí"/>
    <s v="Sul"/>
    <s v="CZ1"/>
    <n v="2"/>
    <s v="Reforma"/>
    <s v="116-Aguardando Plantio - Manual"/>
    <m/>
    <n v="0.72"/>
    <s v="Parceria rural"/>
    <m/>
    <m/>
    <m/>
    <m/>
    <m/>
    <m/>
    <m/>
    <m/>
    <m/>
    <d v="2023-07-26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s v="RA FLORESTAL"/>
    <m/>
    <x v="0"/>
    <m/>
    <x v="18"/>
    <m/>
    <m/>
  </r>
  <r>
    <s v="2035306"/>
    <s v="2035"/>
    <x v="425"/>
    <s v="306"/>
    <s v="Brasil \ SP \ Itaí"/>
    <s v="Sul"/>
    <s v="CZ1"/>
    <n v="3"/>
    <s v="Reforma"/>
    <s v="116-Aguardando Plantio - Manual"/>
    <m/>
    <n v="3.46"/>
    <s v="Parceria rural"/>
    <m/>
    <m/>
    <m/>
    <m/>
    <m/>
    <m/>
    <m/>
    <m/>
    <m/>
    <d v="2023-07-2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s v="JFI CAPÃO BONITO"/>
    <d v="2025-05-01T00:00:00"/>
    <x v="5"/>
    <m/>
    <x v="16"/>
    <m/>
    <m/>
  </r>
  <r>
    <s v="2035312"/>
    <s v="2035"/>
    <x v="425"/>
    <s v="312"/>
    <s v="Brasil \ SP \ Itaí"/>
    <s v="Sul"/>
    <s v="CZ1"/>
    <n v="3"/>
    <s v="Reforma"/>
    <s v="116-Aguardando Plantio - Manual"/>
    <m/>
    <n v="9.06"/>
    <s v="Parceria rural"/>
    <m/>
    <m/>
    <m/>
    <m/>
    <m/>
    <m/>
    <m/>
    <m/>
    <m/>
    <d v="2023-10-3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s v="JFI CAPÃO BONITO"/>
    <d v="2025-05-01T00:00:00"/>
    <x v="5"/>
    <m/>
    <x v="16"/>
    <m/>
    <m/>
  </r>
  <r>
    <s v="2039012"/>
    <s v="2039"/>
    <x v="426"/>
    <s v="012"/>
    <s v="Brasil \ SP \ Botucatu"/>
    <s v="Sul"/>
    <s v="CZ2 - 2"/>
    <n v="1"/>
    <s v="Implantação"/>
    <s v="102-Aguardando Plantio"/>
    <m/>
    <n v="0.11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3"/>
    <s v="2039"/>
    <x v="426"/>
    <s v="013"/>
    <s v="Brasil \ SP \ Botucatu"/>
    <s v="Sul"/>
    <s v="CZ2 - 2"/>
    <n v="1"/>
    <s v="Implantação"/>
    <s v="102-Aguardando Plantio"/>
    <m/>
    <n v="0.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4"/>
    <s v="2039"/>
    <x v="426"/>
    <s v="014"/>
    <s v="Brasil \ SP \ Botucatu"/>
    <s v="Sul"/>
    <s v="CZ2 - 2"/>
    <n v="1"/>
    <s v="Implantação"/>
    <s v="102-Aguardando Plantio"/>
    <m/>
    <n v="0.18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5"/>
    <s v="2039"/>
    <x v="426"/>
    <s v="015"/>
    <s v="Brasil \ SP \ Botucatu"/>
    <s v="Sul"/>
    <s v="CZ2 - 2"/>
    <n v="1"/>
    <s v="Implantação"/>
    <s v="102-Aguardando Plantio"/>
    <m/>
    <n v="0.04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6"/>
    <s v="2039"/>
    <x v="426"/>
    <s v="016"/>
    <s v="Brasil \ SP \ Botucatu"/>
    <s v="Sul"/>
    <s v="CZ2 - 2"/>
    <n v="1"/>
    <s v="Implantação"/>
    <s v="102-Aguardando Plantio"/>
    <m/>
    <n v="0.0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7"/>
    <s v="2039"/>
    <x v="426"/>
    <s v="017"/>
    <s v="Brasil \ SP \ Botucatu"/>
    <s v="Sul"/>
    <s v="CZ2 - 2"/>
    <n v="1"/>
    <s v="Implantação"/>
    <s v="102-Aguardando Plantio"/>
    <m/>
    <n v="0.04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8"/>
    <s v="2039"/>
    <x v="426"/>
    <s v="018"/>
    <s v="Brasil \ SP \ Botucatu"/>
    <s v="Sul"/>
    <s v="CZ2 - 2"/>
    <n v="1"/>
    <s v="Implantação"/>
    <s v="102-Aguardando Plantio"/>
    <m/>
    <n v="0.08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19"/>
    <s v="2039"/>
    <x v="426"/>
    <s v="019"/>
    <s v="Brasil \ SP \ Botucatu"/>
    <s v="Sul"/>
    <s v="CZ2 - 2"/>
    <n v="1"/>
    <s v="Implantação"/>
    <s v="102-Aguardando Plantio"/>
    <m/>
    <n v="0.16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0"/>
    <s v="2039"/>
    <x v="426"/>
    <s v="020"/>
    <s v="Brasil \ SP \ Botucatu"/>
    <s v="Sul"/>
    <s v="CZ2 - 2"/>
    <n v="1"/>
    <s v="Implantação"/>
    <s v="102-Aguardando Plantio"/>
    <m/>
    <n v="0.06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1"/>
    <s v="2039"/>
    <x v="426"/>
    <s v="021"/>
    <s v="Brasil \ SP \ Botucatu"/>
    <s v="Sul"/>
    <s v="CZ2 - 2"/>
    <n v="1"/>
    <s v="Implantação"/>
    <s v="102-Aguardando Plantio"/>
    <m/>
    <n v="7.0000000000000007E-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2"/>
    <s v="2039"/>
    <x v="426"/>
    <s v="022"/>
    <s v="Brasil \ SP \ Botucatu"/>
    <s v="Sul"/>
    <s v="CZ2 - 2"/>
    <n v="1"/>
    <s v="Implantação"/>
    <s v="102-Aguardando Plantio"/>
    <m/>
    <n v="0.19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3"/>
    <s v="2039"/>
    <x v="426"/>
    <s v="023"/>
    <s v="Brasil \ SP \ Botucatu"/>
    <s v="Sul"/>
    <s v="CZ2 - 2"/>
    <n v="1"/>
    <s v="Implantação"/>
    <s v="102-Aguardando Plantio"/>
    <m/>
    <n v="0.08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4"/>
    <s v="2039"/>
    <x v="426"/>
    <s v="024"/>
    <s v="Brasil \ SP \ Botucatu"/>
    <s v="Sul"/>
    <s v="CZ2 - 2"/>
    <n v="1"/>
    <s v="Implantação"/>
    <s v="102-Aguardando Plantio"/>
    <m/>
    <n v="0.17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5"/>
    <s v="2039"/>
    <x v="426"/>
    <s v="025"/>
    <s v="Brasil \ SP \ Botucatu"/>
    <s v="Sul"/>
    <s v="CZ2 - 2"/>
    <n v="1"/>
    <s v="Implantação"/>
    <s v="102-Aguardando Plantio"/>
    <m/>
    <n v="0.28999999999999998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6"/>
    <s v="2039"/>
    <x v="426"/>
    <s v="026"/>
    <s v="Brasil \ SP \ Botucatu"/>
    <s v="Sul"/>
    <s v="CZ2 - 2"/>
    <n v="1"/>
    <s v="Implantação"/>
    <s v="102-Aguardando Plantio"/>
    <m/>
    <n v="0.1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7"/>
    <s v="2039"/>
    <x v="426"/>
    <s v="027"/>
    <s v="Brasil \ SP \ Botucatu"/>
    <s v="Sul"/>
    <s v="CZ2 - 2"/>
    <n v="1"/>
    <s v="Implantação"/>
    <s v="102-Aguardando Plantio"/>
    <m/>
    <n v="0.1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8"/>
    <s v="2039"/>
    <x v="426"/>
    <s v="028"/>
    <s v="Brasil \ SP \ Botucatu"/>
    <s v="Sul"/>
    <s v="CZ2 - 2"/>
    <n v="1"/>
    <s v="Implantação"/>
    <s v="102-Aguardando Plantio"/>
    <m/>
    <n v="0.0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29"/>
    <s v="2039"/>
    <x v="426"/>
    <s v="029"/>
    <s v="Brasil \ SP \ Botucatu"/>
    <s v="Sul"/>
    <s v="CZ2 - 2"/>
    <n v="1"/>
    <s v="Implantação"/>
    <s v="102-Aguardando Plantio"/>
    <m/>
    <n v="0.01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0"/>
    <s v="2039"/>
    <x v="426"/>
    <s v="030"/>
    <s v="Brasil \ SP \ Botucatu"/>
    <s v="Sul"/>
    <s v="CZ2 - 2"/>
    <n v="1"/>
    <s v="Implantação"/>
    <s v="102-Aguardando Plantio"/>
    <m/>
    <n v="0.04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1"/>
    <s v="2039"/>
    <x v="426"/>
    <s v="031"/>
    <s v="Brasil \ SP \ Botucatu"/>
    <s v="Sul"/>
    <s v="CZ2 - 2"/>
    <n v="1"/>
    <s v="Implantação"/>
    <s v="102-Aguardando Plantio"/>
    <m/>
    <n v="0.0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2"/>
    <s v="2039"/>
    <x v="426"/>
    <s v="032"/>
    <s v="Brasil \ SP \ Botucatu"/>
    <s v="Sul"/>
    <s v="CZ2 - 2"/>
    <n v="1"/>
    <s v="Implantação"/>
    <s v="102-Aguardando Plantio"/>
    <m/>
    <n v="0.04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3"/>
    <s v="2039"/>
    <x v="426"/>
    <s v="033"/>
    <s v="Brasil \ SP \ Botucatu"/>
    <s v="Sul"/>
    <s v="CZ2 - 2"/>
    <n v="1"/>
    <s v="Implantação"/>
    <s v="102-Aguardando Plantio"/>
    <m/>
    <n v="0.09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4"/>
    <s v="2039"/>
    <x v="426"/>
    <s v="034"/>
    <s v="Brasil \ SP \ Botucatu"/>
    <s v="Sul"/>
    <s v="CZ2 - 2"/>
    <n v="1"/>
    <s v="Implantação"/>
    <s v="102-Aguardando Plantio"/>
    <m/>
    <n v="0.72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5"/>
    <s v="2039"/>
    <x v="426"/>
    <s v="035"/>
    <s v="Brasil \ SP \ Botucatu"/>
    <s v="Sul"/>
    <s v="CZ2 - 2"/>
    <n v="1"/>
    <s v="Implantação"/>
    <s v="102-Aguardando Plantio"/>
    <m/>
    <n v="0.06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036"/>
    <s v="2039"/>
    <x v="426"/>
    <s v="036"/>
    <s v="Brasil \ SP \ Botucatu"/>
    <s v="Sul"/>
    <s v="CZ2 - 2"/>
    <n v="1"/>
    <s v="Implantação"/>
    <s v="102-Aguardando Plantio"/>
    <m/>
    <n v="0.03"/>
    <s v="Parceria rural (Turvinho)"/>
    <m/>
    <m/>
    <m/>
    <n v="2"/>
    <m/>
    <m/>
    <m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39302"/>
    <s v="2039"/>
    <x v="426"/>
    <s v="302"/>
    <s v="Brasil \ SP \ Botucatu"/>
    <s v="Sul"/>
    <s v="CZ2 - 2"/>
    <n v="1"/>
    <s v="Implantação"/>
    <s v="116-Aguardando Plantio - Manual"/>
    <m/>
    <n v="0.12"/>
    <s v="Parceria rural (Turvinho)"/>
    <m/>
    <m/>
    <m/>
    <n v="2"/>
    <m/>
    <m/>
    <m/>
    <m/>
    <m/>
    <d v="2021-01-0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s v="JFI ITATINGA"/>
    <d v="2025-07-01T00:00:00"/>
    <x v="6"/>
    <m/>
    <x v="5"/>
    <m/>
    <m/>
  </r>
  <r>
    <s v="2046001"/>
    <s v="2046"/>
    <x v="427"/>
    <s v="001"/>
    <s v="Brasil \ SP \ Brotas"/>
    <s v="Sul"/>
    <s v="CZ3"/>
    <n v="1"/>
    <s v="Implantação"/>
    <s v="104-Crescimento"/>
    <d v="2019-11-30T00:00:00"/>
    <n v="49.72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JFI DOURADO"/>
    <s v="NILZA"/>
    <s v="SOLLUM"/>
    <n v="53.080165000000001"/>
    <n v="56.983694"/>
    <n v="90.677036000000001"/>
    <n v="91.041291999999999"/>
    <s v="pac"/>
    <x v="3"/>
    <s v="JFI DOURADO"/>
    <d v="2025-07-01T00:00:00"/>
    <x v="6"/>
    <m/>
    <x v="14"/>
    <m/>
    <m/>
  </r>
  <r>
    <s v="2046002"/>
    <s v="2046"/>
    <x v="427"/>
    <s v="002"/>
    <s v="Brasil \ SP \ Brotas"/>
    <s v="Sul"/>
    <s v="CZ3"/>
    <n v="1"/>
    <s v="Implantação"/>
    <s v="104-Crescimento"/>
    <d v="2019-11-30T00:00:00"/>
    <n v="0.34"/>
    <s v="Parceria rural"/>
    <m/>
    <m/>
    <m/>
    <m/>
    <m/>
    <m/>
    <m/>
    <m/>
    <m/>
    <d v="2025-04-01T00:00:00"/>
    <d v="2025-04-01T00:00:00"/>
    <d v="2025-03-01T00:00:00"/>
    <m/>
    <m/>
    <s v="Sul"/>
    <s v="Sul"/>
    <s v="MIGRAR"/>
    <s v="JFI DOURADO"/>
    <s v="NILZA"/>
    <s v="SOLLUM"/>
    <n v="53.080165000000001"/>
    <n v="56.983694"/>
    <n v="90.677036000000001"/>
    <n v="91.041291999999999"/>
    <s v="pac"/>
    <x v="3"/>
    <s v="JFI DOURADO"/>
    <d v="2025-07-01T00:00:00"/>
    <x v="6"/>
    <m/>
    <x v="14"/>
    <m/>
    <m/>
  </r>
  <r>
    <s v="2047304"/>
    <s v="2047"/>
    <x v="428"/>
    <s v="304"/>
    <s v="Brasil \ SP \ Mineiros do Tietê"/>
    <s v="Sul"/>
    <s v="CZ2"/>
    <n v="1"/>
    <s v="Implantação"/>
    <s v="104-Crescimento"/>
    <d v="2021-02-05T00:00:00"/>
    <n v="0.2"/>
    <s v="Parceria rural"/>
    <m/>
    <m/>
    <m/>
    <m/>
    <m/>
    <m/>
    <m/>
    <m/>
    <m/>
    <d v="2025-04-01T00:00:00"/>
    <d v="2025-04-01T00:00:00"/>
    <m/>
    <m/>
    <m/>
    <s v="Sul"/>
    <s v="Sul"/>
    <s v="NILZA"/>
    <s v="SOLLUM"/>
    <s v="MIGRAR"/>
    <s v="JFI DOURADO"/>
    <n v="57.235626000000003"/>
    <n v="57.599882999999998"/>
    <n v="79.465513999999999"/>
    <n v="86.050301000000005"/>
    <s v="pab"/>
    <x v="3"/>
    <s v="Sem informação"/>
    <m/>
    <x v="0"/>
    <m/>
    <x v="13"/>
    <m/>
    <m/>
  </r>
  <r>
    <s v="2049009"/>
    <s v="2049"/>
    <x v="429"/>
    <s v="009"/>
    <s v="Brasil \ SP \ Águas de Santa Bárbara"/>
    <s v="Centro"/>
    <s v="CZ1"/>
    <n v="3"/>
    <s v="Reforma"/>
    <s v="102-Aguardando Plantio"/>
    <m/>
    <n v="0.24"/>
    <s v="Parceria rural"/>
    <m/>
    <m/>
    <m/>
    <m/>
    <m/>
    <m/>
    <m/>
    <m/>
    <m/>
    <d v="2021-07-10T00:00:00"/>
    <m/>
    <m/>
    <m/>
    <m/>
    <s v="Centro"/>
    <s v="Centro"/>
    <s v="SOLLUM"/>
    <s v="GERAÇÃO"/>
    <s v="JFI DUARTINA"/>
    <s v="BRACELL"/>
    <n v="64.893817999999996"/>
    <n v="73.704431"/>
    <n v="76.922128999999998"/>
    <n v="81.998350000000002"/>
    <s v="Liberação de áreas"/>
    <x v="0"/>
    <s v="NILZA"/>
    <d v="2025-12-01T00:00:00"/>
    <x v="0"/>
    <m/>
    <x v="3"/>
    <m/>
    <m/>
  </r>
  <r>
    <s v="2050001"/>
    <s v="2050"/>
    <x v="430"/>
    <s v="001"/>
    <s v="Brasil \ SP \ Getulina"/>
    <s v="Noroeste"/>
    <s v="CZ3"/>
    <n v="1"/>
    <s v="Implantação"/>
    <s v="104-Crescimento"/>
    <d v="2018-08-03T00:00:00"/>
    <n v="3.03"/>
    <s v="Parceria rural"/>
    <m/>
    <m/>
    <m/>
    <m/>
    <m/>
    <m/>
    <m/>
    <m/>
    <m/>
    <m/>
    <d v="2025-06-01T00:00:00"/>
    <d v="2025-01-01T00:00:00"/>
    <m/>
    <m/>
    <s v="Noroeste"/>
    <s v="Noroeste"/>
    <s v="GN"/>
    <s v="INOVESA"/>
    <s v="GERS"/>
    <s v="CARPELO"/>
    <n v="9.6463459999999994"/>
    <n v="30.976633"/>
    <n v="56.685572999999998"/>
    <n v="72.642466999999996"/>
    <s v="pac"/>
    <x v="2"/>
    <s v="INOVESA"/>
    <d v="2025-06-01T00:00:00"/>
    <x v="9"/>
    <m/>
    <x v="11"/>
    <m/>
    <m/>
  </r>
  <r>
    <s v="2051005"/>
    <s v="2051"/>
    <x v="431"/>
    <s v="005"/>
    <s v="Brasil \ SP \ Bofete"/>
    <s v="Sul"/>
    <s v="CZ1"/>
    <n v="2"/>
    <s v="Reforma"/>
    <s v="102-Aguardando Plantio"/>
    <m/>
    <n v="0.5"/>
    <s v="Parceria rural"/>
    <m/>
    <m/>
    <m/>
    <m/>
    <m/>
    <m/>
    <m/>
    <m/>
    <m/>
    <d v="2020-12-10T00:00:00"/>
    <m/>
    <m/>
    <m/>
    <m/>
    <s v="Sul"/>
    <s v="Sul"/>
    <s v="JFI ITATINGA"/>
    <s v="NILZA"/>
    <s v="SOLLUM"/>
    <s v="RA"/>
    <n v="48.314081999999999"/>
    <n v="84.207178999999996"/>
    <n v="103.992132"/>
    <n v="118.40225"/>
    <s v="Liberação de áreas"/>
    <x v="3"/>
    <s v="JFI ITATINGA"/>
    <d v="2025-07-01T00:00:00"/>
    <x v="6"/>
    <m/>
    <x v="5"/>
    <m/>
    <m/>
  </r>
  <r>
    <s v="2053012"/>
    <s v="2053"/>
    <x v="432"/>
    <s v="012"/>
    <s v="Brasil \ SP \ Iepê"/>
    <s v="Noroeste"/>
    <s v="CZ1"/>
    <n v="3"/>
    <s v="Reforma"/>
    <s v="104-Crescimento"/>
    <d v="2021-01-29T00:00:00"/>
    <n v="4.41"/>
    <s v="Parceria rural"/>
    <m/>
    <m/>
    <m/>
    <m/>
    <m/>
    <m/>
    <m/>
    <m/>
    <m/>
    <d v="2020-12-20T00:00:00"/>
    <m/>
    <d v="2025-09-01T00:00:00"/>
    <m/>
    <m/>
    <s v="Noroeste"/>
    <s v="Noroeste"/>
    <s v="CARPELO"/>
    <s v="GERS"/>
    <s v="GN"/>
    <s v="INOVESA"/>
    <n v="184.33278300000001"/>
    <n v="189.975527"/>
    <n v="201.31100599999999"/>
    <n v="221.049735"/>
    <s v="pac"/>
    <x v="2"/>
    <s v="CARPELO"/>
    <m/>
    <x v="0"/>
    <m/>
    <x v="10"/>
    <m/>
    <m/>
  </r>
  <r>
    <s v="2054111"/>
    <s v="2054"/>
    <x v="433"/>
    <s v="111"/>
    <s v="Brasil \ SP \ Rancharia"/>
    <s v="Noroeste"/>
    <s v="CZ1"/>
    <n v="1"/>
    <s v="Implantação"/>
    <s v="102-Aguardando Plantio"/>
    <m/>
    <n v="72.84"/>
    <s v="Parceria rural"/>
    <m/>
    <m/>
    <m/>
    <m/>
    <m/>
    <m/>
    <m/>
    <m/>
    <m/>
    <m/>
    <m/>
    <m/>
    <m/>
    <m/>
    <s v="Noroeste"/>
    <s v="Noroeste"/>
    <s v="CARPELO"/>
    <s v="GERS"/>
    <s v="GN"/>
    <s v="INOVESA"/>
    <n v="186.034344"/>
    <n v="191.677088"/>
    <n v="203.01256699999999"/>
    <n v="222.751296"/>
    <s v="Liberação de áreas"/>
    <x v="2"/>
    <s v="CARPELO"/>
    <d v="2025-06-01T00:00:00"/>
    <x v="0"/>
    <m/>
    <x v="10"/>
    <m/>
    <m/>
  </r>
  <r>
    <s v="2055013"/>
    <s v="2055"/>
    <x v="434"/>
    <s v="013"/>
    <s v="Brasil \ SP \ Iepê"/>
    <s v="Noroeste"/>
    <s v="CZ1"/>
    <n v="2"/>
    <s v="Reforma"/>
    <s v="102-Aguardando Plantio"/>
    <m/>
    <n v="0.56999999999999995"/>
    <s v="Parceria rural"/>
    <m/>
    <m/>
    <m/>
    <m/>
    <m/>
    <m/>
    <m/>
    <m/>
    <m/>
    <d v="2023-01-01T00:00:00"/>
    <m/>
    <m/>
    <m/>
    <m/>
    <s v="Noroeste"/>
    <s v="Noroeste"/>
    <s v="CARPELO"/>
    <s v="GERS"/>
    <s v="GN"/>
    <s v="INOVESA"/>
    <n v="183.92056700000001"/>
    <n v="189.563311"/>
    <n v="200.89879099999999"/>
    <n v="220.637519"/>
    <s v="Liberação de áreas"/>
    <x v="2"/>
    <s v="CARPELO"/>
    <d v="2025-12-01T00:00:00"/>
    <x v="0"/>
    <m/>
    <x v="10"/>
    <m/>
    <m/>
  </r>
  <r>
    <s v="2057302"/>
    <s v="2057"/>
    <x v="435"/>
    <s v="302"/>
    <s v="Brasil \ SP \ Arealva"/>
    <s v="Norte"/>
    <s v="CZ3"/>
    <n v="1"/>
    <s v="Implantação"/>
    <s v="116-Aguardando Plantio - Manual"/>
    <m/>
    <n v="0.37"/>
    <s v="Parceria rural"/>
    <m/>
    <m/>
    <m/>
    <m/>
    <m/>
    <m/>
    <m/>
    <m/>
    <m/>
    <d v="2021-01-01T00:00:00"/>
    <m/>
    <m/>
    <m/>
    <m/>
    <s v="Norte"/>
    <s v="Norte"/>
    <s v="BRACELL"/>
    <s v="GERAÇÃO"/>
    <s v="SOLLUM"/>
    <s v="JFI DUARTINA"/>
    <n v="55.957617999999997"/>
    <n v="78.874752999999998"/>
    <n v="78.964354"/>
    <n v="80.634621999999993"/>
    <s v="Liberação de áreas"/>
    <x v="1"/>
    <s v="JFI DUARTINA"/>
    <d v="2025-07-01T00:00:00"/>
    <x v="6"/>
    <m/>
    <x v="6"/>
    <m/>
    <m/>
  </r>
  <r>
    <s v="2058017"/>
    <s v="2058"/>
    <x v="436"/>
    <s v="017"/>
    <s v="Brasil \ SP \ Itapetininga"/>
    <s v="Sul"/>
    <s v="CZ1"/>
    <n v="1"/>
    <s v="Implantação"/>
    <s v="102-Aguardando Plantio"/>
    <m/>
    <n v="0.01"/>
    <s v="Parceria rural (Turvinho)"/>
    <m/>
    <m/>
    <m/>
    <m/>
    <m/>
    <m/>
    <m/>
    <m/>
    <m/>
    <d v="2021-10-22T00:00:00"/>
    <m/>
    <m/>
    <m/>
    <m/>
    <s v="Sul"/>
    <s v="Sul"/>
    <s v="RA"/>
    <s v="JFI CAPÃO BONITO"/>
    <s v="JFI ITATINGA"/>
    <s v="NILZA"/>
    <n v="31.542182"/>
    <n v="32.950316999999998"/>
    <n v="138.72888399999999"/>
    <n v="183.82001199999999"/>
    <s v="Liberação de áreas"/>
    <x v="3"/>
    <s v="RA FLORESTAL"/>
    <d v="2025-08-01T00:00:00"/>
    <x v="8"/>
    <m/>
    <x v="18"/>
    <m/>
    <m/>
  </r>
  <r>
    <s v="2058305"/>
    <s v="2058"/>
    <x v="436"/>
    <s v="305"/>
    <s v="Brasil \ SP \ Itapetininga"/>
    <s v="Sul"/>
    <s v="CZ1"/>
    <n v="1"/>
    <s v="Implantação"/>
    <s v="116-Aguardando Plantio - Manual"/>
    <m/>
    <n v="0.32"/>
    <s v="Parceria rural (Turvinho)"/>
    <m/>
    <m/>
    <m/>
    <m/>
    <m/>
    <m/>
    <m/>
    <m/>
    <m/>
    <d v="2021-05-07T00:00:00"/>
    <m/>
    <m/>
    <m/>
    <m/>
    <s v="Sul"/>
    <s v="Sul"/>
    <s v="RA"/>
    <s v="JFI CAPÃO BONITO"/>
    <s v="JFI ITATINGA"/>
    <s v="NILZA"/>
    <n v="31.542182"/>
    <n v="32.950316999999998"/>
    <n v="138.72888399999999"/>
    <n v="183.82001199999999"/>
    <s v="Liberação de áreas"/>
    <x v="3"/>
    <s v="RA FLORESTAL"/>
    <d v="2025-08-01T00:00:00"/>
    <x v="8"/>
    <m/>
    <x v="18"/>
    <m/>
    <m/>
  </r>
  <r>
    <s v="2060308"/>
    <s v="2060"/>
    <x v="437"/>
    <s v="308"/>
    <s v="Brasil \ SP \ Buri"/>
    <s v="Sul"/>
    <s v="CZ1"/>
    <n v="2"/>
    <s v="Reforma"/>
    <s v="116-Aguardando Plantio - Manual"/>
    <m/>
    <n v="0.92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12"/>
    <s v="2060"/>
    <x v="437"/>
    <s v="312"/>
    <s v="Brasil \ SP \ Buri"/>
    <s v="Sul"/>
    <s v="CZ1"/>
    <n v="2"/>
    <s v="Reforma"/>
    <s v="116-Aguardando Plantio - Manual"/>
    <m/>
    <n v="0.12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22"/>
    <s v="2060"/>
    <x v="437"/>
    <s v="322"/>
    <s v="Brasil \ SP \ Buri"/>
    <s v="Sul"/>
    <s v="CZ1"/>
    <n v="2"/>
    <s v="Reforma"/>
    <s v="116-Aguardando Plantio - Manual"/>
    <m/>
    <n v="0.03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23"/>
    <s v="2060"/>
    <x v="437"/>
    <s v="323"/>
    <s v="Brasil \ SP \ Buri"/>
    <s v="Sul"/>
    <s v="CZ1"/>
    <n v="2"/>
    <s v="Reforma"/>
    <s v="116-Aguardando Plantio - Manual"/>
    <m/>
    <n v="0.03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28"/>
    <s v="2060"/>
    <x v="437"/>
    <s v="328"/>
    <s v="Brasil \ SP \ Buri"/>
    <s v="Sul"/>
    <s v="CZ1"/>
    <n v="2"/>
    <s v="Reforma"/>
    <s v="116-Aguardando Plantio - Manual"/>
    <m/>
    <n v="0.03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29"/>
    <s v="2060"/>
    <x v="437"/>
    <s v="329"/>
    <s v="Brasil \ SP \ Buri"/>
    <s v="Sul"/>
    <s v="CZ1"/>
    <n v="2"/>
    <s v="Reforma"/>
    <s v="116-Aguardando Plantio - Manual"/>
    <m/>
    <n v="0.03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0330"/>
    <s v="2060"/>
    <x v="437"/>
    <s v="330"/>
    <s v="Brasil \ SP \ Buri"/>
    <s v="Sul"/>
    <s v="CZ1"/>
    <n v="2"/>
    <s v="Reforma"/>
    <s v="116-Aguardando Plantio - Manual"/>
    <m/>
    <n v="0.01"/>
    <s v="Parceria rural (arr. Turvinho)"/>
    <m/>
    <m/>
    <m/>
    <m/>
    <m/>
    <m/>
    <m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s v="RA FLORESTAL"/>
    <d v="2025-08-01T00:00:00"/>
    <x v="8"/>
    <m/>
    <x v="18"/>
    <m/>
    <m/>
  </r>
  <r>
    <s v="2063004"/>
    <s v="2063"/>
    <x v="438"/>
    <s v="004"/>
    <s v="Brasil \ SP \ Conchas"/>
    <s v="Sul"/>
    <s v="CZ2"/>
    <n v="2"/>
    <s v="Reforma"/>
    <s v="102-Aguardando Plantio"/>
    <m/>
    <n v="1.05"/>
    <s v="Parceria rural"/>
    <m/>
    <m/>
    <m/>
    <m/>
    <m/>
    <m/>
    <m/>
    <m/>
    <m/>
    <d v="2024-08-29T00:00:00"/>
    <m/>
    <m/>
    <m/>
    <m/>
    <s v="Sul"/>
    <s v="Sul"/>
    <s v="JFI ITATINGA"/>
    <s v="NILZA"/>
    <s v="SOLLUM"/>
    <s v="MIGRAR"/>
    <n v="87.201459999999997"/>
    <n v="90.791257999999999"/>
    <n v="110.576211"/>
    <n v="115.15768300000001"/>
    <s v="pas"/>
    <x v="3"/>
    <s v="JFI ITATINGA"/>
    <d v="2025-07-01T00:00:00"/>
    <x v="6"/>
    <m/>
    <x v="5"/>
    <m/>
    <m/>
  </r>
  <r>
    <s v="2064001"/>
    <s v="2064"/>
    <x v="439"/>
    <s v="001"/>
    <s v="Brasil \ SP \ Conchas"/>
    <s v="Sul"/>
    <s v="CZ2"/>
    <n v="1"/>
    <s v="Implantação"/>
    <s v="104-Crescimento"/>
    <d v="2019-05-01T00:00:00"/>
    <n v="5.79"/>
    <s v="Parceria rural"/>
    <m/>
    <m/>
    <m/>
    <m/>
    <m/>
    <m/>
    <m/>
    <m/>
    <m/>
    <d v="2021-12-20T00:00:00"/>
    <m/>
    <d v="2025-08-01T00:00:00"/>
    <m/>
    <m/>
    <s v="Sul"/>
    <s v="Sul"/>
    <s v="JFI ITATINGA"/>
    <s v="NILZA"/>
    <s v="SOLLUM"/>
    <s v="MIGRAR"/>
    <n v="87.201459999999997"/>
    <n v="90.791257999999999"/>
    <n v="110.576211"/>
    <n v="115.15768300000001"/>
    <s v="pac"/>
    <x v="3"/>
    <s v="JFI ITATINGA"/>
    <m/>
    <x v="0"/>
    <m/>
    <x v="5"/>
    <m/>
    <m/>
  </r>
  <r>
    <s v="2064002"/>
    <s v="2064"/>
    <x v="439"/>
    <s v="002"/>
    <s v="Brasil \ SP \ Conchas"/>
    <s v="Sul"/>
    <s v="CZ2"/>
    <n v="1"/>
    <s v="Implantação"/>
    <s v="104-Crescimento"/>
    <d v="2019-05-01T00:00:00"/>
    <n v="9.27"/>
    <s v="Parceria rural"/>
    <m/>
    <m/>
    <m/>
    <m/>
    <m/>
    <m/>
    <m/>
    <m/>
    <m/>
    <d v="2021-12-20T00:00:00"/>
    <m/>
    <d v="2025-08-01T00:00:00"/>
    <m/>
    <m/>
    <s v="Sul"/>
    <s v="Sul"/>
    <s v="JFI ITATINGA"/>
    <s v="NILZA"/>
    <s v="SOLLUM"/>
    <s v="MIGRAR"/>
    <n v="87.201459999999997"/>
    <n v="90.791257999999999"/>
    <n v="110.576211"/>
    <n v="115.15768300000001"/>
    <s v="pac"/>
    <x v="3"/>
    <s v="JFI ITATINGA"/>
    <m/>
    <x v="0"/>
    <m/>
    <x v="5"/>
    <m/>
    <m/>
  </r>
  <r>
    <s v="2064005"/>
    <s v="2064"/>
    <x v="439"/>
    <s v="005"/>
    <s v="Brasil \ SP \ Conchas"/>
    <s v="Sul"/>
    <s v="CZ2"/>
    <n v="1"/>
    <s v="Implantação"/>
    <s v="104-Crescimento"/>
    <d v="2022-01-24T00:00:00"/>
    <n v="8.74"/>
    <s v="Parceria rural"/>
    <m/>
    <s v="Rehab DO"/>
    <s v="Rehab"/>
    <m/>
    <m/>
    <m/>
    <m/>
    <m/>
    <s v="RAF"/>
    <d v="2021-12-20T00:00:00"/>
    <m/>
    <m/>
    <m/>
    <m/>
    <s v="Sul"/>
    <s v="Rehab DO"/>
    <s v="JFI ITATINGA"/>
    <s v="NILZA"/>
    <s v="SOLLUM"/>
    <s v="MIGRAR"/>
    <n v="87.201459999999997"/>
    <n v="90.791257999999999"/>
    <n v="110.576211"/>
    <n v="115.15768300000001"/>
    <s v="pab"/>
    <x v="3"/>
    <m/>
    <d v="2025-05-01T00:00:00"/>
    <x v="0"/>
    <m/>
    <x v="1"/>
    <m/>
    <m/>
  </r>
  <r>
    <s v="2067034"/>
    <s v="2067"/>
    <x v="440"/>
    <s v="034"/>
    <s v="Brasil \ SP \ Avaí"/>
    <s v="Norte"/>
    <s v="CZ2"/>
    <n v="2"/>
    <s v="Reforma"/>
    <s v="104-Crescimento"/>
    <d v="2023-07-17T00:00:00"/>
    <n v="3.02"/>
    <s v="Parceria rural (Turvinho)"/>
    <m/>
    <s v="Rehab Silv"/>
    <s v="Rehab"/>
    <m/>
    <m/>
    <m/>
    <m/>
    <m/>
    <m/>
    <d v="2023-02-28T00:00:00"/>
    <m/>
    <m/>
    <m/>
    <m/>
    <s v="Norte"/>
    <s v="Rehab Silv"/>
    <s v="GERAÇÃO"/>
    <s v="JFI DUARTINA"/>
    <s v="CARPELO"/>
    <s v="EMFLORA"/>
    <n v="29.716345"/>
    <n v="31.476213999999999"/>
    <n v="34.874769000000001"/>
    <n v="41.307000000000002"/>
    <s v="pas"/>
    <x v="1"/>
    <s v="JFI DUARTINA"/>
    <d v="2025-07-01T00:00:00"/>
    <x v="6"/>
    <m/>
    <x v="6"/>
    <m/>
    <m/>
  </r>
  <r>
    <s v="2072005"/>
    <s v="2072"/>
    <x v="441"/>
    <s v="005"/>
    <s v="Brasil \ SP \ Borebi"/>
    <s v="Centro"/>
    <s v="CZ1"/>
    <n v="1"/>
    <s v="Implantação"/>
    <s v="104-Crescimento"/>
    <d v="2009-06-01T00:00:00"/>
    <n v="0.19"/>
    <s v="Parceria rural (Turvinho)"/>
    <m/>
    <m/>
    <m/>
    <m/>
    <m/>
    <m/>
    <m/>
    <m/>
    <m/>
    <d v="2025-11-01T00:00:00"/>
    <d v="2025-11-01T00:00:00"/>
    <d v="2025-07-01T00:00:00"/>
    <m/>
    <m/>
    <s v="Centro"/>
    <s v="Centro"/>
    <s v="SOLLUM"/>
    <s v="NILZA"/>
    <s v="BRACELL"/>
    <s v="GERAÇÃO"/>
    <n v="36.624755"/>
    <n v="57.320583999999997"/>
    <n v="61.392885999999997"/>
    <n v="63.203415"/>
    <s v="pac"/>
    <x v="0"/>
    <s v="NILZA"/>
    <m/>
    <x v="0"/>
    <m/>
    <x v="3"/>
    <m/>
    <m/>
  </r>
  <r>
    <s v="2079024"/>
    <s v="2079"/>
    <x v="442"/>
    <s v="024"/>
    <s v="Brasil \ SP \ Agudos"/>
    <s v="Centro"/>
    <s v="CZ1"/>
    <n v="2"/>
    <s v="Reforma"/>
    <s v="104-Crescimento"/>
    <d v="2022-08-18T00:00:00"/>
    <n v="7.9779999999999998"/>
    <s v="Parceria rural (Turvinho)"/>
    <m/>
    <s v="Rehab DO"/>
    <s v="Rehab"/>
    <m/>
    <m/>
    <m/>
    <m/>
    <m/>
    <m/>
    <d v="2022-07-31T00:00:00"/>
    <m/>
    <m/>
    <d v="2022-07-31T00:00:00"/>
    <d v="2022-06-27T00:00:00"/>
    <s v="Centro"/>
    <s v="Rehab DO"/>
    <s v="GERAÇÃO"/>
    <s v="JFI DUARTINA"/>
    <s v="SOLLUM"/>
    <s v="BRACELL"/>
    <n v="53.754815999999998"/>
    <n v="56.972513999999997"/>
    <n v="57.940871999999999"/>
    <n v="62.048735000000001"/>
    <s v="cto baldeio"/>
    <x v="0"/>
    <s v="SOLLUM"/>
    <m/>
    <x v="0"/>
    <m/>
    <x v="0"/>
    <m/>
    <m/>
  </r>
  <r>
    <s v="2079045"/>
    <s v="2079"/>
    <x v="442"/>
    <s v="045"/>
    <s v="Brasil \ SP \ Agudos"/>
    <s v="Centro"/>
    <s v="CZ1"/>
    <n v="1"/>
    <s v="Rebrota"/>
    <s v="104-Crescimento"/>
    <d v="2017-07-17T00:00:00"/>
    <n v="24.2"/>
    <s v="Parceria rural (Turvinho)"/>
    <m/>
    <m/>
    <m/>
    <m/>
    <m/>
    <m/>
    <m/>
    <m/>
    <m/>
    <d v="2025-01-01T00:00:00"/>
    <d v="2024-12-01T00:00:00"/>
    <d v="2024-12-01T00:00:00"/>
    <m/>
    <d v="2024-12-17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s v="SOLLUM"/>
    <d v="2025-03-01T00:00:00"/>
    <x v="3"/>
    <m/>
    <x v="0"/>
    <m/>
    <m/>
  </r>
  <r>
    <s v="2079046"/>
    <s v="2079"/>
    <x v="442"/>
    <s v="046"/>
    <s v="Brasil \ SP \ Agudos"/>
    <s v="Centro"/>
    <s v="CZ1"/>
    <n v="1"/>
    <s v="Rebrota"/>
    <s v="104-Crescimento"/>
    <d v="2017-07-15T00:00:00"/>
    <n v="31.06"/>
    <s v="Parceria rural (Turvinho)"/>
    <m/>
    <m/>
    <m/>
    <m/>
    <m/>
    <m/>
    <m/>
    <m/>
    <m/>
    <d v="2025-01-01T00:00:00"/>
    <d v="2024-12-01T00:00:00"/>
    <d v="2024-12-01T00:00:00"/>
    <m/>
    <d v="2024-12-17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s v="SOLLUM"/>
    <d v="2025-03-01T00:00:00"/>
    <x v="3"/>
    <m/>
    <x v="0"/>
    <m/>
    <m/>
  </r>
  <r>
    <s v="2079047"/>
    <s v="2079"/>
    <x v="442"/>
    <s v="047"/>
    <s v="Brasil \ SP \ Agudos"/>
    <s v="Centro"/>
    <s v="CZ1"/>
    <n v="1"/>
    <s v="Rebrota"/>
    <s v="104-Crescimento"/>
    <d v="2017-07-19T00:00:00"/>
    <n v="10.83"/>
    <s v="Parceria rural (Turvinho)"/>
    <m/>
    <m/>
    <m/>
    <m/>
    <m/>
    <m/>
    <m/>
    <m/>
    <m/>
    <d v="2025-01-01T00:00:00"/>
    <d v="2024-12-01T00:00:00"/>
    <d v="2024-12-01T00:00:00"/>
    <m/>
    <d v="2024-12-18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s v="SOLLUM"/>
    <d v="2025-03-01T00:00:00"/>
    <x v="3"/>
    <m/>
    <x v="0"/>
    <m/>
    <m/>
  </r>
  <r>
    <s v="2079048"/>
    <s v="2079"/>
    <x v="442"/>
    <s v="048"/>
    <s v="Brasil \ SP \ Agudos"/>
    <s v="Centro"/>
    <s v="CZ1"/>
    <n v="1"/>
    <s v="Rebrota"/>
    <s v="104-Crescimento"/>
    <d v="2017-08-02T00:00:00"/>
    <n v="23.58"/>
    <s v="Parceria rural (Turvinho)"/>
    <m/>
    <m/>
    <m/>
    <m/>
    <m/>
    <m/>
    <m/>
    <m/>
    <m/>
    <d v="2025-01-01T00:00:00"/>
    <d v="2025-01-01T00:00:00"/>
    <d v="2024-12-01T00:00:00"/>
    <m/>
    <d v="2024-12-18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s v="SOLLUM"/>
    <d v="2025-03-01T00:00:00"/>
    <x v="3"/>
    <m/>
    <x v="0"/>
    <m/>
    <m/>
  </r>
  <r>
    <s v="2079049"/>
    <s v="2079"/>
    <x v="442"/>
    <s v="049"/>
    <s v="Brasil \ SP \ Agudos"/>
    <s v="Centro"/>
    <s v="CZ1"/>
    <n v="1"/>
    <s v="Rebrota"/>
    <s v="104-Crescimento"/>
    <d v="2017-07-25T00:00:00"/>
    <n v="38.61"/>
    <s v="Parceria rural (Turvinho)"/>
    <m/>
    <m/>
    <m/>
    <m/>
    <m/>
    <m/>
    <m/>
    <m/>
    <m/>
    <d v="2025-01-01T00:00:00"/>
    <d v="2025-01-01T00:00:00"/>
    <d v="2024-12-01T00:00:00"/>
    <m/>
    <d v="2024-12-21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s v="SOLLUM"/>
    <d v="2025-03-01T00:00:00"/>
    <x v="3"/>
    <m/>
    <x v="0"/>
    <m/>
    <m/>
  </r>
  <r>
    <s v="2079050"/>
    <s v="2079"/>
    <x v="442"/>
    <s v="050"/>
    <s v="Brasil \ SP \ Agudos"/>
    <s v="Centro"/>
    <s v="CZ1"/>
    <n v="1"/>
    <s v="Implantação"/>
    <s v="104-Crescimento"/>
    <d v="2017-10-18T00:00:00"/>
    <n v="24.14"/>
    <s v="Parceria rural (Turvinho)"/>
    <m/>
    <m/>
    <m/>
    <m/>
    <m/>
    <m/>
    <m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s v="SOLLUM"/>
    <m/>
    <x v="0"/>
    <m/>
    <x v="0"/>
    <m/>
    <m/>
  </r>
  <r>
    <s v="2079052"/>
    <s v="2079"/>
    <x v="442"/>
    <s v="052"/>
    <s v="Brasil \ SP \ Agudos"/>
    <s v="Centro"/>
    <s v="CZ2"/>
    <n v="1"/>
    <s v="Rebrota"/>
    <s v="104-Crescimento"/>
    <d v="2017-08-12T00:00:00"/>
    <n v="21.56"/>
    <s v="Parceria rural (Turvinho)"/>
    <m/>
    <m/>
    <m/>
    <m/>
    <m/>
    <m/>
    <m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s v="SOLLUM"/>
    <d v="2025-03-01T00:00:00"/>
    <x v="3"/>
    <m/>
    <x v="0"/>
    <m/>
    <m/>
  </r>
  <r>
    <s v="2079053"/>
    <s v="2079"/>
    <x v="442"/>
    <s v="053"/>
    <s v="Brasil \ SP \ Agudos"/>
    <s v="Centro"/>
    <s v="CZ1"/>
    <n v="2"/>
    <s v="Reforma"/>
    <s v="102-Aguardando Plantio"/>
    <m/>
    <n v="15.15"/>
    <s v="Parceria rural (Turvinho)"/>
    <m/>
    <m/>
    <m/>
    <m/>
    <m/>
    <m/>
    <m/>
    <m/>
    <m/>
    <d v="2025-01-01T00:00:00"/>
    <d v="2025-01-01T00:00:00"/>
    <d v="2025-01-01T00:00:00"/>
    <d v="2025-01-26T00:00:00"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cto baldeio"/>
    <x v="0"/>
    <s v="SOLLUM"/>
    <d v="2025-03-01T00:00:00"/>
    <x v="3"/>
    <m/>
    <x v="0"/>
    <m/>
    <m/>
  </r>
  <r>
    <s v="2079054"/>
    <s v="2079"/>
    <x v="442"/>
    <s v="054"/>
    <s v="Brasil \ SP \ Agudos"/>
    <s v="Centro"/>
    <s v="CZ2"/>
    <n v="1"/>
    <s v="Rebrota"/>
    <s v="104-Crescimento"/>
    <d v="2017-08-14T00:00:00"/>
    <n v="22.3"/>
    <s v="Parceria rural (Turvinho)"/>
    <m/>
    <m/>
    <m/>
    <m/>
    <m/>
    <m/>
    <m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s v="SOLLUM"/>
    <d v="2025-03-01T00:00:00"/>
    <x v="3"/>
    <m/>
    <x v="0"/>
    <m/>
    <m/>
  </r>
  <r>
    <s v="2079056"/>
    <s v="2079"/>
    <x v="442"/>
    <s v="056"/>
    <s v="Brasil \ SP \ Agudos"/>
    <s v="Centro"/>
    <s v="CZ2"/>
    <n v="1"/>
    <s v="Rebrota"/>
    <s v="104-Crescimento"/>
    <d v="2017-08-06T00:00:00"/>
    <n v="22.95"/>
    <s v="Parceria rural (Turvinho)"/>
    <m/>
    <m/>
    <m/>
    <m/>
    <m/>
    <m/>
    <m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s v="SOLLUM"/>
    <d v="2025-03-01T00:00:00"/>
    <x v="3"/>
    <m/>
    <x v="0"/>
    <m/>
    <m/>
  </r>
  <r>
    <s v="2081015"/>
    <s v="2081"/>
    <x v="443"/>
    <s v="015"/>
    <s v="Brasil \ SP \ Boa Esperança do Sul"/>
    <s v="Sul"/>
    <s v="CZ3"/>
    <n v="2"/>
    <s v="Reforma"/>
    <s v="102-Aguardando Plantio"/>
    <m/>
    <n v="11.54"/>
    <s v="Parceria rural (Turvinho)"/>
    <m/>
    <m/>
    <m/>
    <m/>
    <s v="Obrigatório"/>
    <s v="Não Obrigatório"/>
    <s v="Não Obrigatório"/>
    <m/>
    <m/>
    <d v="2024-11-01T00:00:00"/>
    <d v="2024-10-01T00:00:00"/>
    <d v="2024-11-01T00:00:00"/>
    <d v="2024-11-10T00:00:00"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MIGRAR"/>
    <d v="2025-02-01T00:00:00"/>
    <x v="1"/>
    <m/>
    <x v="14"/>
    <m/>
    <m/>
  </r>
  <r>
    <s v="2081023"/>
    <s v="2081"/>
    <x v="443"/>
    <s v="023"/>
    <s v="Brasil \ SP \ Boa Esperança do Sul"/>
    <s v="Sul"/>
    <s v="CZ3"/>
    <n v="2"/>
    <s v="Reforma"/>
    <s v="117-Experimento"/>
    <d v="2022-05-10T00:00:00"/>
    <n v="30.7"/>
    <s v="Parceria rural (Turvinho)"/>
    <m/>
    <s v="Rehab DO"/>
    <s v="Rehab"/>
    <m/>
    <m/>
    <m/>
    <m/>
    <m/>
    <m/>
    <d v="2022-02-10T00:00:00"/>
    <m/>
    <m/>
    <d v="2022-02-10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7-01T00:00:00"/>
    <x v="6"/>
    <m/>
    <x v="17"/>
    <m/>
    <m/>
  </r>
  <r>
    <s v="2081027"/>
    <s v="2081"/>
    <x v="443"/>
    <s v="027"/>
    <s v="Brasil \ SP \ Boa Esperança do Sul"/>
    <s v="Sul"/>
    <s v="CZ3"/>
    <n v="2"/>
    <s v="Reforma"/>
    <s v="117-Experimento"/>
    <d v="2022-05-19T00:00:00"/>
    <n v="38.340000000000003"/>
    <s v="Parceria rural (Turvinho)"/>
    <m/>
    <s v="Rehab DO"/>
    <s v="Rehab"/>
    <m/>
    <m/>
    <m/>
    <m/>
    <m/>
    <m/>
    <d v="2022-04-02T00:00:00"/>
    <m/>
    <m/>
    <d v="2022-04-02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7-01T00:00:00"/>
    <x v="6"/>
    <m/>
    <x v="17"/>
    <m/>
    <m/>
  </r>
  <r>
    <s v="2081030"/>
    <s v="2081"/>
    <x v="443"/>
    <s v="030"/>
    <s v="Brasil \ SP \ Boa Esperança do Sul"/>
    <s v="Sul"/>
    <s v="CZ3"/>
    <n v="2"/>
    <s v="Reforma"/>
    <s v="104-Crescimento"/>
    <d v="2022-05-19T00:00:00"/>
    <n v="72.73"/>
    <s v="Parceria rural (Turvinho)"/>
    <m/>
    <s v="Rehab DO"/>
    <s v="Rehab"/>
    <m/>
    <m/>
    <m/>
    <m/>
    <m/>
    <m/>
    <d v="2022-02-02T00:00:00"/>
    <m/>
    <m/>
    <d v="2022-02-02T00:00:00"/>
    <d v="2021-12-10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6-01T00:00:00"/>
    <x v="0"/>
    <m/>
    <x v="17"/>
    <m/>
    <m/>
  </r>
  <r>
    <s v="2081051"/>
    <s v="2081"/>
    <x v="443"/>
    <s v="051"/>
    <s v="Brasil \ SP \ Boa Esperança do Sul"/>
    <s v="Sul"/>
    <s v="CZ3"/>
    <n v="2"/>
    <s v="Reforma"/>
    <s v="102-Aguardando Plantio"/>
    <m/>
    <n v="50.08"/>
    <s v="Parceria rural (Turvinho)"/>
    <m/>
    <m/>
    <m/>
    <m/>
    <s v="Obrigatório"/>
    <s v="Não Obrigatório"/>
    <s v="Não Obrigatório"/>
    <m/>
    <m/>
    <d v="2017-02-04T00:00:00"/>
    <m/>
    <d v="2024-09-01T00:00:00"/>
    <d v="2024-11-22T00:00:00"/>
    <d v="2024-11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54"/>
    <s v="2081"/>
    <x v="443"/>
    <s v="054"/>
    <s v="Brasil \ SP \ Boa Esperança do Sul"/>
    <s v="Sul"/>
    <s v="CZ3"/>
    <n v="2"/>
    <s v="Reforma"/>
    <s v="102-Aguardando Plantio"/>
    <m/>
    <n v="48.75"/>
    <s v="Parceria rural (Turvinho)"/>
    <m/>
    <m/>
    <m/>
    <m/>
    <s v="Obrigatório"/>
    <s v="Não Obrigatório"/>
    <s v="Não Obrigatório"/>
    <m/>
    <m/>
    <d v="2017-02-10T00:00:00"/>
    <m/>
    <d v="2024-09-01T00:00:00"/>
    <d v="2024-11-22T00:00:00"/>
    <d v="2024-11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65"/>
    <s v="2081"/>
    <x v="443"/>
    <s v="065"/>
    <s v="Brasil \ SP \ Boa Esperança do Sul"/>
    <s v="Sul"/>
    <s v="CZ3"/>
    <n v="1"/>
    <s v="Implantação"/>
    <s v="104-Crescimento"/>
    <d v="2017-05-12T00:00:00"/>
    <n v="18.97"/>
    <s v="Parceria rural (Turvinho)"/>
    <m/>
    <m/>
    <m/>
    <m/>
    <s v="Obrigatório"/>
    <s v="Não Obrigatório"/>
    <s v="Não Obrigatório"/>
    <m/>
    <m/>
    <d v="2025-02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66"/>
    <s v="2081"/>
    <x v="443"/>
    <s v="066"/>
    <s v="Brasil \ SP \ Boa Esperança do Sul"/>
    <s v="Sul"/>
    <s v="CZ3"/>
    <n v="1"/>
    <s v="Implantação"/>
    <s v="104-Crescimento"/>
    <d v="2017-05-12T00:00:00"/>
    <n v="27.5"/>
    <s v="Parceria rural (Turvinho)"/>
    <m/>
    <m/>
    <m/>
    <m/>
    <s v="Obrigatório"/>
    <s v="Não Obrigatório"/>
    <s v="Não Obrigatório"/>
    <m/>
    <m/>
    <d v="2025-02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68"/>
    <s v="2081"/>
    <x v="443"/>
    <s v="068"/>
    <s v="Brasil \ SP \ Boa Esperança do Sul"/>
    <s v="Sul"/>
    <s v="CZ3"/>
    <n v="1"/>
    <s v="Implantação"/>
    <s v="104-Crescimento"/>
    <d v="2017-05-25T00:00:00"/>
    <n v="64.69"/>
    <s v="Parceria rural (Turvinho)"/>
    <m/>
    <m/>
    <m/>
    <m/>
    <s v="Obrigatório"/>
    <s v="Não Obrigatório"/>
    <s v="Não Obrigatório"/>
    <m/>
    <m/>
    <d v="2025-03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79"/>
    <s v="2081"/>
    <x v="443"/>
    <s v="079"/>
    <s v="Brasil \ SP \ Boa Esperança do Sul"/>
    <s v="Sul"/>
    <s v="CZ3"/>
    <n v="2"/>
    <s v="Reforma"/>
    <s v="102-Aguardando Plantio"/>
    <m/>
    <n v="40.11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2T00:00:00"/>
    <d v="2024-10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2-01T00:00:00"/>
    <x v="1"/>
    <m/>
    <x v="17"/>
    <m/>
    <m/>
  </r>
  <r>
    <s v="2081081"/>
    <s v="2081"/>
    <x v="443"/>
    <s v="081"/>
    <s v="Brasil \ SP \ Boa Esperança do Sul"/>
    <s v="Sul"/>
    <s v="CZ3"/>
    <n v="2"/>
    <s v="Reforma"/>
    <s v="102-Aguardando Plantio"/>
    <m/>
    <n v="67.62"/>
    <s v="Parceria rural (Turvinho)"/>
    <m/>
    <m/>
    <m/>
    <m/>
    <s v="Obrigatório"/>
    <s v="Não Obrigatório"/>
    <s v="Não Obrigatório"/>
    <m/>
    <m/>
    <d v="2024-11-01T00:00:00"/>
    <d v="2024-11-01T00:00:00"/>
    <d v="2024-10-01T00:00:00"/>
    <d v="2024-11-01T00:00:00"/>
    <d v="2024-10-24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2-01T00:00:00"/>
    <x v="1"/>
    <m/>
    <x v="17"/>
    <m/>
    <m/>
  </r>
  <r>
    <s v="2081082"/>
    <s v="2081"/>
    <x v="443"/>
    <s v="082"/>
    <s v="Brasil \ SP \ Boa Esperança do Sul"/>
    <s v="Sul"/>
    <s v="CZ3"/>
    <n v="2"/>
    <s v="Reforma"/>
    <s v="102-Aguardando Plantio"/>
    <m/>
    <n v="30.3"/>
    <s v="Parceria rural (Turvinho)"/>
    <m/>
    <m/>
    <m/>
    <m/>
    <s v="Obrigatório"/>
    <s v="Não Obrigatório"/>
    <s v="Não Obrigatório"/>
    <m/>
    <m/>
    <d v="2024-11-01T00:00:00"/>
    <d v="2024-10-01T00:00:00"/>
    <d v="2024-10-01T00:00:00"/>
    <d v="2024-11-07T00:00:00"/>
    <d v="2024-10-29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2-01T00:00:00"/>
    <x v="1"/>
    <m/>
    <x v="17"/>
    <m/>
    <m/>
  </r>
  <r>
    <s v="2081085"/>
    <s v="2081"/>
    <x v="443"/>
    <s v="085"/>
    <s v="Brasil \ SP \ Boa Esperança do Sul"/>
    <s v="Sul"/>
    <s v="CZ3"/>
    <n v="2"/>
    <s v="Reforma"/>
    <s v="104-Crescimento"/>
    <d v="2023-08-22T00:00:00"/>
    <n v="1.274226234937619"/>
    <s v="Parceria rural (Turvinho)"/>
    <m/>
    <s v="Rehab DO"/>
    <s v="Rehab"/>
    <m/>
    <m/>
    <m/>
    <m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087"/>
    <s v="2081"/>
    <x v="443"/>
    <s v="087"/>
    <s v="Brasil \ SP \ Boa Esperança do Sul"/>
    <s v="Sul"/>
    <s v="CZ3"/>
    <n v="2"/>
    <s v="Reforma"/>
    <s v="102-Aguardando Plantio"/>
    <m/>
    <n v="19.41"/>
    <s v="Parceria rural (Turvinho)"/>
    <m/>
    <m/>
    <m/>
    <m/>
    <s v="Obrigatório"/>
    <s v="Não Obrigatório"/>
    <s v="Não Obrigatório"/>
    <m/>
    <m/>
    <d v="2025-02-01T00:00:00"/>
    <d v="2025-01-01T00:00:00"/>
    <d v="2024-11-01T00:00:00"/>
    <d v="2025-01-01T00:00:00"/>
    <d v="2024-11-01T00:00:00"/>
    <s v="Sul"/>
    <s v="Sul"/>
    <s v="JFI DOURADO"/>
    <s v="MIGRAR"/>
    <s v="SOLLUM"/>
    <s v="NILZA"/>
    <n v="40.698861999999998"/>
    <n v="104.190212"/>
    <n v="106.930718"/>
    <n v="111.824668"/>
    <s v="savannah"/>
    <x v="3"/>
    <s v="MIGRAR"/>
    <d v="2025-02-01T00:00:00"/>
    <x v="1"/>
    <m/>
    <x v="14"/>
    <m/>
    <m/>
  </r>
  <r>
    <s v="2081089"/>
    <s v="2081"/>
    <x v="443"/>
    <s v="089"/>
    <s v="Brasil \ SP \ Boa Esperança do Sul"/>
    <s v="Sul"/>
    <s v="CZ3"/>
    <n v="1"/>
    <s v="Implantação"/>
    <s v="104-Crescimento"/>
    <d v="2016-04-27T00:00:00"/>
    <n v="16.93"/>
    <s v="Parceria rural (Turvinho)"/>
    <m/>
    <m/>
    <m/>
    <m/>
    <s v="Obrigatório"/>
    <s v="Não Obrigatório"/>
    <s v="Não Obrigatório"/>
    <m/>
    <m/>
    <d v="2025-02-01T00:00:00"/>
    <d v="2025-02-01T00:00:00"/>
    <d v="2024-11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1091"/>
    <s v="2081"/>
    <x v="443"/>
    <s v="091"/>
    <s v="Brasil \ SP \ Boa Esperança do Sul"/>
    <s v="Sul"/>
    <s v="CZ3"/>
    <n v="3"/>
    <s v="Reforma"/>
    <s v="104-Crescimento"/>
    <d v="2023-08-10T00:00:00"/>
    <n v="24.47"/>
    <s v="Parceria rural (Turvinho)"/>
    <m/>
    <s v="Rehab DO"/>
    <s v="Rehab"/>
    <m/>
    <m/>
    <m/>
    <m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095"/>
    <s v="2081"/>
    <x v="443"/>
    <s v="095"/>
    <s v="Brasil \ SP \ Boa Esperança do Sul"/>
    <s v="Sul"/>
    <s v="CZ3"/>
    <n v="3"/>
    <s v="Reforma"/>
    <s v="104-Crescimento"/>
    <d v="2023-08-19T00:00:00"/>
    <n v="5.5366064086007656"/>
    <s v="Parceria rural (Turvinho)"/>
    <m/>
    <s v="Rehab DO"/>
    <s v="Rehab"/>
    <m/>
    <m/>
    <m/>
    <m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105"/>
    <s v="2081"/>
    <x v="443"/>
    <s v="105"/>
    <s v="Brasil \ SP \ Boa Esperança do Sul"/>
    <s v="Sul"/>
    <s v="CZ3"/>
    <n v="2"/>
    <s v="Reforma"/>
    <s v="104-Crescimento"/>
    <d v="2023-09-15T00:00:00"/>
    <n v="15.30917447273533"/>
    <s v="Parceria rural (Turvinho)"/>
    <m/>
    <s v="Rehab DO"/>
    <s v="Rehab"/>
    <m/>
    <m/>
    <m/>
    <m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108"/>
    <s v="2081"/>
    <x v="443"/>
    <s v="108"/>
    <s v="Brasil \ SP \ Boa Esperança do Sul"/>
    <s v="Sul"/>
    <s v="CZ3"/>
    <n v="3"/>
    <s v="Reforma"/>
    <s v="104-Crescimento"/>
    <d v="2023-09-30T00:00:00"/>
    <n v="24.567445714386871"/>
    <s v="Parceria rural (Turvinho)"/>
    <m/>
    <s v="Rehab DO"/>
    <s v="Rehab"/>
    <m/>
    <m/>
    <m/>
    <m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118"/>
    <s v="2081"/>
    <x v="443"/>
    <s v="118"/>
    <s v="Brasil \ SP \ Boa Esperança do Sul"/>
    <s v="Sul"/>
    <s v="CZ4"/>
    <n v="2"/>
    <s v="Reforma"/>
    <s v="117-Experimento"/>
    <d v="2022-05-20T00:00:00"/>
    <n v="29.85"/>
    <s v="Parceria rural (Turvinho)"/>
    <m/>
    <s v="Rehab DO"/>
    <s v="Rehab"/>
    <m/>
    <m/>
    <m/>
    <m/>
    <m/>
    <m/>
    <d v="2022-02-11T00:00:00"/>
    <m/>
    <m/>
    <d v="2022-02-11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7-01T00:00:00"/>
    <x v="6"/>
    <m/>
    <x v="17"/>
    <m/>
    <m/>
  </r>
  <r>
    <s v="2081119"/>
    <s v="2081"/>
    <x v="443"/>
    <s v="119"/>
    <s v="Brasil \ SP \ Boa Esperança do Sul"/>
    <s v="Sul"/>
    <s v="CZ4"/>
    <n v="2"/>
    <s v="Reforma"/>
    <s v="117-Experimento"/>
    <d v="2022-05-20T00:00:00"/>
    <n v="30.97"/>
    <s v="Parceria rural (Turvinho)"/>
    <m/>
    <s v="Rehab DO"/>
    <s v="Rehab"/>
    <m/>
    <m/>
    <m/>
    <m/>
    <m/>
    <m/>
    <d v="2022-04-02T00:00:00"/>
    <m/>
    <m/>
    <d v="2022-04-02T00:00:00"/>
    <d v="2022-02-24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6-01T00:00:00"/>
    <x v="0"/>
    <m/>
    <x v="17"/>
    <m/>
    <m/>
  </r>
  <r>
    <s v="2081121"/>
    <s v="2081"/>
    <x v="443"/>
    <s v="121"/>
    <s v="Brasil \ SP \ Boa Esperança do Sul"/>
    <s v="Sul"/>
    <s v="CZ4"/>
    <n v="2"/>
    <s v="Reforma"/>
    <s v="117-Experimento"/>
    <d v="2022-06-09T00:00:00"/>
    <n v="52.45"/>
    <s v="Parceria rural (Turvinho)"/>
    <m/>
    <s v="Rehab DO"/>
    <s v="Rehab"/>
    <m/>
    <m/>
    <m/>
    <m/>
    <m/>
    <m/>
    <d v="2022-04-02T00:00:00"/>
    <m/>
    <m/>
    <d v="2022-04-02T00:00:00"/>
    <d v="2022-02-18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6-01T00:00:00"/>
    <x v="0"/>
    <m/>
    <x v="17"/>
    <m/>
    <m/>
  </r>
  <r>
    <s v="2081123"/>
    <s v="2081"/>
    <x v="443"/>
    <s v="123"/>
    <s v="Brasil \ SP \ Boa Esperança do Sul"/>
    <s v="Sul"/>
    <s v="CZ4"/>
    <n v="2"/>
    <s v="Reforma"/>
    <s v="117-Experimento"/>
    <d v="2022-06-01T00:00:00"/>
    <n v="53.83"/>
    <s v="Parceria rural (Turvinho)"/>
    <m/>
    <s v="Rehab DO"/>
    <s v="Rehab"/>
    <m/>
    <m/>
    <m/>
    <m/>
    <m/>
    <m/>
    <d v="2022-02-18T00:00:00"/>
    <m/>
    <m/>
    <d v="2022-02-18T00:00:00"/>
    <d v="2022-02-15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6-01T00:00:00"/>
    <x v="0"/>
    <m/>
    <x v="17"/>
    <m/>
    <m/>
  </r>
  <r>
    <s v="2081124"/>
    <s v="2081"/>
    <x v="443"/>
    <s v="124"/>
    <s v="Brasil \ SP \ Boa Esperança do Sul"/>
    <s v="Sul"/>
    <s v="CZ4"/>
    <n v="2"/>
    <s v="Reforma"/>
    <s v="117-Experimento"/>
    <d v="2022-06-09T00:00:00"/>
    <n v="26.625"/>
    <s v="Parceria rural (Turvinho)"/>
    <m/>
    <s v="Rehab DO"/>
    <s v="Rehab"/>
    <m/>
    <m/>
    <m/>
    <m/>
    <m/>
    <m/>
    <d v="2022-03-03T00:00:00"/>
    <m/>
    <m/>
    <d v="2022-03-03T00:00:00"/>
    <d v="2022-02-15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s v="JFI DOURADO"/>
    <d v="2025-06-01T00:00:00"/>
    <x v="0"/>
    <m/>
    <x v="17"/>
    <m/>
    <m/>
  </r>
  <r>
    <s v="2081142"/>
    <s v="2081"/>
    <x v="443"/>
    <s v="142"/>
    <s v="Brasil \ SP \ Boa Esperança do Sul"/>
    <s v="Sul"/>
    <s v="CZ4"/>
    <n v="2"/>
    <s v="Reforma"/>
    <s v="117-Experimento"/>
    <d v="2022-05-18T00:00:00"/>
    <n v="22.74"/>
    <s v="Parceria rural (Turvinho)"/>
    <m/>
    <s v="Rehab DO"/>
    <s v="Rehab"/>
    <m/>
    <m/>
    <m/>
    <m/>
    <m/>
    <m/>
    <d v="2022-05-18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7-01T00:00:00"/>
    <x v="6"/>
    <m/>
    <x v="17"/>
    <m/>
    <m/>
  </r>
  <r>
    <s v="2081150"/>
    <s v="2081"/>
    <x v="443"/>
    <s v="150"/>
    <s v="Brasil \ SP \ Boa Esperança do Sul"/>
    <s v="Sul"/>
    <s v="CZ3"/>
    <n v="2"/>
    <s v="Reforma"/>
    <s v="104-Crescimento"/>
    <d v="2023-09-14T00:00:00"/>
    <n v="5.6585048965961278"/>
    <s v="Parceria rural (Turvinho)"/>
    <m/>
    <s v="Rehab DO"/>
    <s v="Rehab"/>
    <m/>
    <m/>
    <m/>
    <m/>
    <m/>
    <m/>
    <d v="2023-07-27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s v="JFI DOURADO"/>
    <d v="2025-06-01T00:00:00"/>
    <x v="0"/>
    <m/>
    <x v="17"/>
    <m/>
    <m/>
  </r>
  <r>
    <s v="2081152"/>
    <s v="2081"/>
    <x v="443"/>
    <s v="152"/>
    <s v="Brasil \ SP \ Boa Esperança do Sul"/>
    <s v="Sul"/>
    <s v="CZ3"/>
    <n v="1"/>
    <s v="Implantação"/>
    <s v="104-Crescimento"/>
    <d v="2017-03-18T00:00:00"/>
    <n v="28.09"/>
    <s v="Parceria rural (Turvinho)"/>
    <m/>
    <m/>
    <m/>
    <m/>
    <s v="Obrigatório"/>
    <s v="Não Obrigatório"/>
    <s v="Não Obrigatório"/>
    <m/>
    <m/>
    <d v="2020-03-17T00:00:00"/>
    <m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s v="JFI DOURADO"/>
    <d v="2025-07-01T00:00:00"/>
    <x v="6"/>
    <m/>
    <x v="17"/>
    <m/>
    <m/>
  </r>
  <r>
    <s v="2084016"/>
    <s v="2084"/>
    <x v="444"/>
    <s v="016"/>
    <s v="Brasil \ SP \ Anhembi"/>
    <s v="Sul"/>
    <s v="CZ2"/>
    <n v="1"/>
    <s v="Implantação"/>
    <s v="102-Aguardando Plantio"/>
    <m/>
    <n v="0.1"/>
    <s v="Parceria rural"/>
    <m/>
    <m/>
    <m/>
    <m/>
    <m/>
    <m/>
    <m/>
    <m/>
    <m/>
    <d v="2021-01-10T00:00:00"/>
    <m/>
    <m/>
    <m/>
    <m/>
    <s v="Sul"/>
    <s v="Sul"/>
    <s v="NILZA"/>
    <s v="JFI ITATINGA"/>
    <s v="SOLLUM"/>
    <s v="MIGRAR"/>
    <n v="70.106251999999998"/>
    <n v="71.275090000000006"/>
    <n v="89.891204999999999"/>
    <n v="113.844764"/>
    <s v="Liberação de áreas"/>
    <x v="3"/>
    <s v="JFI ITATINGA"/>
    <d v="2025-07-01T00:00:00"/>
    <x v="6"/>
    <m/>
    <x v="5"/>
    <m/>
    <m/>
  </r>
  <r>
    <s v="2084017"/>
    <s v="2084"/>
    <x v="444"/>
    <s v="017"/>
    <s v="Brasil \ SP \ Anhembi"/>
    <s v="Sul"/>
    <s v="CZ2"/>
    <n v="1"/>
    <s v="Implantação"/>
    <s v="102-Aguardando Plantio"/>
    <m/>
    <n v="0.22"/>
    <s v="Parceria rural"/>
    <m/>
    <m/>
    <m/>
    <m/>
    <m/>
    <m/>
    <m/>
    <m/>
    <m/>
    <d v="2021-01-10T00:00:00"/>
    <m/>
    <m/>
    <m/>
    <m/>
    <s v="Sul"/>
    <s v="Sul"/>
    <s v="NILZA"/>
    <s v="JFI ITATINGA"/>
    <s v="SOLLUM"/>
    <s v="MIGRAR"/>
    <n v="70.106251999999998"/>
    <n v="71.275090000000006"/>
    <n v="89.891204999999999"/>
    <n v="113.844764"/>
    <s v="Liberação de áreas"/>
    <x v="3"/>
    <s v="JFI ITATINGA"/>
    <d v="2025-07-01T00:00:00"/>
    <x v="6"/>
    <m/>
    <x v="5"/>
    <m/>
    <m/>
  </r>
  <r>
    <s v="2085001"/>
    <s v="2085"/>
    <x v="445"/>
    <s v="001"/>
    <s v="Brasil \ SP \ Piratininga"/>
    <s v="Centro"/>
    <s v="CZ2"/>
    <n v="1"/>
    <s v="Implantação"/>
    <s v="104-Crescimento"/>
    <d v="2021-05-27T00:00:00"/>
    <n v="17.13"/>
    <s v="Parceria rural"/>
    <m/>
    <m/>
    <m/>
    <m/>
    <m/>
    <m/>
    <m/>
    <m/>
    <m/>
    <d v="2026-05-01T00:00:00"/>
    <d v="2026-04-01T00:00:00"/>
    <m/>
    <m/>
    <m/>
    <s v="Centro"/>
    <s v="Centro"/>
    <s v="BRACELL"/>
    <s v="GERAÇÃO"/>
    <s v="JFI DUARTINA"/>
    <s v="SOLLUM"/>
    <n v="10.705276"/>
    <n v="41.510930000000002"/>
    <n v="44.728628"/>
    <n v="49.615011000000003"/>
    <s v="pab"/>
    <x v="0"/>
    <m/>
    <m/>
    <x v="0"/>
    <m/>
    <x v="1"/>
    <m/>
    <m/>
  </r>
  <r>
    <s v="2095001"/>
    <s v="2095"/>
    <x v="446"/>
    <s v="001"/>
    <s v="Brasil \ SP \ Gália"/>
    <s v="Norte"/>
    <s v="CZ2"/>
    <n v="2"/>
    <s v="Reforma"/>
    <s v="102-Aguardando Plantio"/>
    <m/>
    <n v="42.14"/>
    <s v="Parceria rural (Turvinho)"/>
    <m/>
    <m/>
    <m/>
    <m/>
    <m/>
    <m/>
    <m/>
    <s v="NÃO"/>
    <m/>
    <d v="2024-04-06T15:46:41"/>
    <m/>
    <d v="2024-01-01T00:00:00"/>
    <d v="2024-04-06T00:00:00"/>
    <d v="2024-01-17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2-01T00:00:00"/>
    <x v="1"/>
    <m/>
    <x v="6"/>
    <m/>
    <m/>
  </r>
  <r>
    <s v="2095002"/>
    <s v="2095"/>
    <x v="446"/>
    <s v="002"/>
    <s v="Brasil \ SP \ Gália"/>
    <s v="Norte"/>
    <s v="CZ2"/>
    <n v="2"/>
    <s v="Reforma"/>
    <s v="102-Aguardando Plantio"/>
    <m/>
    <n v="34.340000000000003"/>
    <s v="Parceria rural (Turvinho)"/>
    <m/>
    <m/>
    <m/>
    <m/>
    <m/>
    <m/>
    <m/>
    <s v="NÃO"/>
    <m/>
    <d v="2024-04-04T23:17:24"/>
    <m/>
    <d v="2024-01-01T00:00:00"/>
    <d v="2024-04-04T00:00:00"/>
    <d v="2024-01-27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2-01T00:00:00"/>
    <x v="1"/>
    <m/>
    <x v="6"/>
    <m/>
    <m/>
  </r>
  <r>
    <s v="2095003"/>
    <s v="2095"/>
    <x v="446"/>
    <s v="003"/>
    <s v="Brasil \ SP \ Gália"/>
    <s v="Norte"/>
    <s v="CZ2"/>
    <n v="2"/>
    <s v="Reforma"/>
    <s v="102-Aguardando Plantio"/>
    <m/>
    <n v="31.46"/>
    <s v="Parceria rural (Turvinho)"/>
    <m/>
    <m/>
    <m/>
    <m/>
    <m/>
    <m/>
    <m/>
    <s v="NÃO"/>
    <m/>
    <d v="2024-04-10T11:23:45"/>
    <m/>
    <d v="2024-01-01T00:00:00"/>
    <d v="2024-04-10T00:00:00"/>
    <d v="2024-01-31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04"/>
    <s v="2095"/>
    <x v="446"/>
    <s v="004"/>
    <s v="Brasil \ SP \ Gália"/>
    <s v="Norte"/>
    <s v="CZ2"/>
    <n v="2"/>
    <s v="Reforma"/>
    <s v="102-Aguardando Plantio"/>
    <m/>
    <n v="13.73"/>
    <s v="Parceria rural (Turvinho)"/>
    <m/>
    <m/>
    <m/>
    <m/>
    <m/>
    <m/>
    <m/>
    <s v="NÃO"/>
    <m/>
    <d v="2024-04-05T16:06:58"/>
    <m/>
    <d v="2024-01-01T00:00:00"/>
    <d v="2024-04-05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05"/>
    <s v="2095"/>
    <x v="446"/>
    <s v="005"/>
    <s v="Brasil \ SP \ Gália"/>
    <s v="Norte"/>
    <s v="CZ2"/>
    <n v="2"/>
    <s v="Reforma"/>
    <s v="102-Aguardando Plantio"/>
    <m/>
    <n v="21.58"/>
    <s v="Parceria rural (Turvinho)"/>
    <m/>
    <m/>
    <m/>
    <m/>
    <m/>
    <m/>
    <m/>
    <s v="NÃO"/>
    <m/>
    <d v="2024-04-08T02:48:10"/>
    <m/>
    <d v="2024-01-01T00:00:00"/>
    <d v="2024-04-08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07"/>
    <s v="2095"/>
    <x v="446"/>
    <s v="007"/>
    <s v="Brasil \ SP \ Gália"/>
    <s v="Norte"/>
    <s v="CZ2"/>
    <n v="2"/>
    <s v="Reforma"/>
    <s v="102-Aguardando Plantio"/>
    <m/>
    <n v="19.170000000000002"/>
    <s v="Parceria rural (Turvinho)"/>
    <m/>
    <m/>
    <m/>
    <m/>
    <m/>
    <m/>
    <m/>
    <s v="NÃO"/>
    <m/>
    <d v="2024-04-06T15:46:57"/>
    <m/>
    <d v="2024-01-01T00:00:00"/>
    <d v="2024-04-06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08"/>
    <s v="2095"/>
    <x v="446"/>
    <s v="008"/>
    <s v="Brasil \ SP \ Gália"/>
    <s v="Norte"/>
    <s v="CZ2"/>
    <n v="3"/>
    <s v="Reforma"/>
    <s v="102-Aguardando Plantio"/>
    <m/>
    <n v="4.76"/>
    <s v="Parceria rural (Turvinho)"/>
    <m/>
    <m/>
    <m/>
    <m/>
    <m/>
    <m/>
    <m/>
    <s v="NÃO"/>
    <m/>
    <d v="2023-09-07T00:00:00"/>
    <m/>
    <m/>
    <d v="2023-09-07T00:00:00"/>
    <d v="2023-07-20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09"/>
    <s v="2095"/>
    <x v="446"/>
    <s v="009"/>
    <s v="Brasil \ SP \ Gália"/>
    <s v="Norte"/>
    <s v="CZ2"/>
    <n v="2"/>
    <s v="Reforma"/>
    <s v="102-Aguardando Plantio"/>
    <m/>
    <n v="13.78"/>
    <s v="Parceria rural (Turvinho)"/>
    <m/>
    <m/>
    <m/>
    <m/>
    <m/>
    <m/>
    <m/>
    <s v="NÃO"/>
    <m/>
    <d v="2024-04-08T04:08:57"/>
    <m/>
    <d v="2024-01-01T00:00:00"/>
    <d v="2024-04-08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15"/>
    <s v="2095"/>
    <x v="446"/>
    <s v="015"/>
    <s v="Brasil \ SP \ Gália"/>
    <s v="Norte"/>
    <s v="CZ2"/>
    <n v="2"/>
    <s v="Reforma"/>
    <s v="102-Aguardando Plantio"/>
    <m/>
    <n v="17.27"/>
    <s v="Parceria rural (Turvinho)"/>
    <m/>
    <m/>
    <m/>
    <m/>
    <m/>
    <m/>
    <m/>
    <s v="NÃO"/>
    <m/>
    <d v="2024-04-04T21:05:50"/>
    <m/>
    <d v="2024-01-01T00:00:00"/>
    <d v="2024-04-04T00:00:00"/>
    <d v="2024-02-02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16"/>
    <s v="2095"/>
    <x v="446"/>
    <s v="016"/>
    <s v="Brasil \ SP \ Gália"/>
    <s v="Norte"/>
    <s v="CZ2"/>
    <n v="2"/>
    <s v="Reforma"/>
    <s v="102-Aguardando Plantio"/>
    <m/>
    <n v="7.37"/>
    <s v="Parceria rural (Turvinho)"/>
    <m/>
    <m/>
    <m/>
    <m/>
    <m/>
    <m/>
    <m/>
    <s v="NÃO"/>
    <m/>
    <d v="2024-04-03T16:59:07"/>
    <m/>
    <d v="2024-02-01T00:00:00"/>
    <d v="2024-04-03T00:00:00"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2-01T00:00:00"/>
    <x v="1"/>
    <m/>
    <x v="6"/>
    <m/>
    <m/>
  </r>
  <r>
    <s v="2095028"/>
    <s v="2095"/>
    <x v="446"/>
    <s v="028"/>
    <s v="Brasil \ SP \ Gália"/>
    <s v="Norte"/>
    <s v="CZ2"/>
    <n v="2"/>
    <s v="Reforma"/>
    <s v="102-Aguardando Plantio"/>
    <m/>
    <n v="6.39"/>
    <s v="Parceria rural (Turvinho)"/>
    <m/>
    <m/>
    <m/>
    <m/>
    <m/>
    <m/>
    <m/>
    <s v="NÃO"/>
    <m/>
    <d v="2024-06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30"/>
    <s v="2095"/>
    <x v="446"/>
    <s v="030"/>
    <s v="Brasil \ SP \ Gália"/>
    <s v="Norte"/>
    <s v="CZ2"/>
    <n v="3"/>
    <s v="Reforma"/>
    <s v="102-Aguardando Plantio"/>
    <m/>
    <n v="41.35"/>
    <s v="Parceria rural (Turvinho)"/>
    <m/>
    <m/>
    <m/>
    <m/>
    <m/>
    <m/>
    <m/>
    <s v="NÃO"/>
    <m/>
    <d v="2024-04-04T21:06:05"/>
    <m/>
    <d v="2024-01-01T00:00:00"/>
    <d v="2024-04-04T00:00:00"/>
    <d v="2024-02-02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2-01T00:00:00"/>
    <x v="1"/>
    <m/>
    <x v="6"/>
    <m/>
    <m/>
  </r>
  <r>
    <s v="2095031"/>
    <s v="2095"/>
    <x v="446"/>
    <s v="031"/>
    <s v="Brasil \ SP \ Gália"/>
    <s v="Norte"/>
    <s v="CZ2"/>
    <n v="2"/>
    <s v="Reforma"/>
    <s v="102-Aguardando Plantio"/>
    <m/>
    <n v="15.97"/>
    <s v="Parceria rural (Turvinho)"/>
    <m/>
    <m/>
    <m/>
    <m/>
    <m/>
    <m/>
    <m/>
    <s v="NÃO"/>
    <m/>
    <d v="2024-07-04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048"/>
    <s v="2095"/>
    <x v="446"/>
    <s v="048"/>
    <s v="Brasil \ SP \ Gália"/>
    <s v="Norte"/>
    <s v="CZ2"/>
    <n v="2"/>
    <s v="Rebrota"/>
    <s v="104-Crescimento"/>
    <d v="2018-06-01T00:00:00"/>
    <n v="5.72"/>
    <s v="Parceria rural (Turvinho)"/>
    <m/>
    <m/>
    <m/>
    <m/>
    <m/>
    <m/>
    <m/>
    <m/>
    <m/>
    <d v="2025-05-01T00:00:00"/>
    <d v="2025-05-01T00:00:00"/>
    <d v="2025-08-01T00:00:00"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pac"/>
    <x v="1"/>
    <s v="JFI DUARTINA"/>
    <d v="2025-11-01T00:00:00"/>
    <x v="0"/>
    <m/>
    <x v="6"/>
    <m/>
    <m/>
  </r>
  <r>
    <s v="2095050"/>
    <s v="2095"/>
    <x v="446"/>
    <s v="050"/>
    <s v="Brasil \ SP \ Gália"/>
    <s v="Norte"/>
    <s v="CZ2"/>
    <n v="2"/>
    <s v="Reforma"/>
    <s v="102-Aguardando Plantio"/>
    <m/>
    <n v="2.95"/>
    <s v="Parceria rural (Turvinho)"/>
    <m/>
    <m/>
    <m/>
    <m/>
    <m/>
    <m/>
    <m/>
    <s v="NÃO"/>
    <m/>
    <d v="2024-05-21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2-01T00:00:00"/>
    <x v="1"/>
    <m/>
    <x v="6"/>
    <m/>
    <m/>
  </r>
  <r>
    <s v="2095062"/>
    <s v="2095"/>
    <x v="446"/>
    <s v="062"/>
    <s v="Brasil \ SP \ Gália"/>
    <s v="Norte"/>
    <s v="CZ2"/>
    <n v="2"/>
    <s v="Rebrota"/>
    <s v="104-Crescimento"/>
    <d v="2018-06-01T00:00:00"/>
    <n v="0.65"/>
    <s v="Parceria rural (Turvinho)"/>
    <m/>
    <m/>
    <m/>
    <m/>
    <m/>
    <m/>
    <m/>
    <m/>
    <m/>
    <d v="2023-12-12T00:00:00"/>
    <d v="2025-05-01T00:00:00"/>
    <d v="2025-08-01T00:00:00"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pac"/>
    <x v="1"/>
    <s v="JFI DUARTINA"/>
    <d v="2025-11-01T00:00:00"/>
    <x v="0"/>
    <m/>
    <x v="6"/>
    <m/>
    <m/>
  </r>
  <r>
    <s v="2095310"/>
    <s v="2095"/>
    <x v="446"/>
    <s v="310"/>
    <s v="Brasil \ SP \ Gália"/>
    <s v="Norte"/>
    <s v="CZ2"/>
    <n v="2"/>
    <s v="Reforma"/>
    <s v="116-Aguardando Plantio - Manual"/>
    <m/>
    <n v="1.81"/>
    <s v="Parceria rural (Turvinho)"/>
    <m/>
    <m/>
    <m/>
    <m/>
    <m/>
    <m/>
    <m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11"/>
    <s v="2095"/>
    <x v="446"/>
    <s v="311"/>
    <s v="Brasil \ SP \ Gália"/>
    <s v="Norte"/>
    <s v="CZ2"/>
    <n v="2"/>
    <s v="Reforma"/>
    <s v="116-Aguardando Plantio - Manual"/>
    <m/>
    <n v="4.47"/>
    <s v="Parceria rural (Turvinho)"/>
    <m/>
    <m/>
    <m/>
    <m/>
    <m/>
    <m/>
    <m/>
    <s v="NÃO"/>
    <m/>
    <d v="2023-09-10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12"/>
    <s v="2095"/>
    <x v="446"/>
    <s v="312"/>
    <s v="Brasil \ SP \ Gália"/>
    <s v="Norte"/>
    <s v="CZ2"/>
    <n v="2"/>
    <s v="Reforma"/>
    <s v="116-Aguardando Plantio - Manual"/>
    <m/>
    <n v="5.89"/>
    <s v="Parceria rural (Turvinho)"/>
    <m/>
    <m/>
    <m/>
    <m/>
    <m/>
    <m/>
    <m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13"/>
    <s v="2095"/>
    <x v="446"/>
    <s v="313"/>
    <s v="Brasil \ SP \ Gália"/>
    <s v="Norte"/>
    <s v="CZ2"/>
    <n v="2"/>
    <s v="Reforma"/>
    <s v="116-Aguardando Plantio - Manual"/>
    <m/>
    <n v="0.39"/>
    <s v="Parceria rural (Turvinho)"/>
    <m/>
    <m/>
    <m/>
    <m/>
    <m/>
    <m/>
    <m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14"/>
    <s v="2095"/>
    <x v="446"/>
    <s v="314"/>
    <s v="Brasil \ SP \ Gália"/>
    <s v="Norte"/>
    <s v="CZ2"/>
    <n v="2"/>
    <s v="Reforma"/>
    <s v="116-Aguardando Plantio - Manual"/>
    <m/>
    <n v="10.49"/>
    <s v="Parceria rural (Turvinho)"/>
    <m/>
    <m/>
    <m/>
    <m/>
    <m/>
    <m/>
    <m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26"/>
    <s v="2095"/>
    <x v="446"/>
    <s v="326"/>
    <s v="Brasil \ SP \ Gália"/>
    <s v="Norte"/>
    <s v="CZ2"/>
    <n v="2"/>
    <s v="Reforma"/>
    <s v="116-Aguardando Plantio - Manual"/>
    <m/>
    <n v="0.81"/>
    <s v="Parceria rural (Turvinho)"/>
    <m/>
    <m/>
    <m/>
    <m/>
    <m/>
    <m/>
    <m/>
    <s v="NÃO"/>
    <m/>
    <d v="2023-09-09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31"/>
    <s v="2095"/>
    <x v="446"/>
    <s v="331"/>
    <s v="Brasil \ SP \ Gália"/>
    <s v="Norte"/>
    <s v="CZ2"/>
    <n v="2"/>
    <s v="Reforma"/>
    <s v="116-Aguardando Plantio - Manual"/>
    <m/>
    <n v="5.35"/>
    <s v="Parceria rural (Turvinho)"/>
    <m/>
    <m/>
    <m/>
    <m/>
    <m/>
    <m/>
    <m/>
    <s v="NÃO"/>
    <m/>
    <d v="2023-12-12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5332"/>
    <s v="2095"/>
    <x v="446"/>
    <s v="332"/>
    <s v="Brasil \ SP \ Gália"/>
    <s v="Norte"/>
    <s v="CZ2"/>
    <n v="2"/>
    <s v="Reforma"/>
    <s v="116-Aguardando Plantio - Manual"/>
    <m/>
    <n v="1.99"/>
    <s v="Parceria rural (Turvinho)"/>
    <m/>
    <m/>
    <m/>
    <m/>
    <m/>
    <m/>
    <m/>
    <s v="NÃO"/>
    <m/>
    <d v="2023-09-09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s v="JFI DUARTINA"/>
    <d v="2025-03-01T00:00:00"/>
    <x v="3"/>
    <m/>
    <x v="6"/>
    <m/>
    <m/>
  </r>
  <r>
    <s v="2096004"/>
    <s v="2096"/>
    <x v="447"/>
    <s v="004"/>
    <s v="Brasil \ SP \ Avaí"/>
    <s v="Norte"/>
    <s v="CZ3"/>
    <n v="1"/>
    <s v="Implantação"/>
    <s v="104-Crescimento"/>
    <d v="2021-05-15T00:00:00"/>
    <n v="34.909999999999997"/>
    <s v="Parceria rural"/>
    <m/>
    <m/>
    <m/>
    <m/>
    <m/>
    <m/>
    <m/>
    <m/>
    <m/>
    <d v="2026-02-01T00:00:00"/>
    <d v="2026-01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m/>
    <m/>
    <x v="0"/>
    <m/>
    <x v="1"/>
    <m/>
    <m/>
  </r>
  <r>
    <s v="2096005"/>
    <s v="2096"/>
    <x v="447"/>
    <s v="005"/>
    <s v="Brasil \ SP \ Avaí"/>
    <s v="Norte"/>
    <s v="CZ3"/>
    <n v="1"/>
    <s v="Implantação"/>
    <s v="104-Crescimento"/>
    <d v="2021-05-20T00:00:00"/>
    <n v="24.56"/>
    <s v="Parceria rural"/>
    <m/>
    <m/>
    <m/>
    <m/>
    <m/>
    <m/>
    <m/>
    <m/>
    <m/>
    <d v="2026-02-01T00:00:00"/>
    <d v="2026-01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m/>
    <m/>
    <x v="0"/>
    <m/>
    <x v="1"/>
    <m/>
    <m/>
  </r>
  <r>
    <s v="2096006"/>
    <s v="2096"/>
    <x v="447"/>
    <s v="006"/>
    <s v="Brasil \ SP \ Avaí"/>
    <s v="Norte"/>
    <s v="CZ3"/>
    <n v="1"/>
    <s v="Implantação"/>
    <s v="104-Crescimento"/>
    <d v="2021-05-25T00:00:00"/>
    <n v="54.18"/>
    <s v="Parceria rural"/>
    <m/>
    <m/>
    <m/>
    <m/>
    <m/>
    <m/>
    <m/>
    <m/>
    <m/>
    <d v="2026-03-01T00:00:00"/>
    <d v="2026-02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m/>
    <m/>
    <x v="0"/>
    <m/>
    <x v="1"/>
    <m/>
    <m/>
  </r>
  <r>
    <s v="2096007"/>
    <s v="2096"/>
    <x v="447"/>
    <s v="007"/>
    <s v="Brasil \ SP \ Avaí"/>
    <s v="Norte"/>
    <s v="CZ3"/>
    <n v="1"/>
    <s v="Implantação"/>
    <s v="104-Crescimento"/>
    <d v="2021-05-31T00:00:00"/>
    <n v="32.35"/>
    <s v="Parceria rural"/>
    <m/>
    <m/>
    <m/>
    <m/>
    <m/>
    <m/>
    <m/>
    <m/>
    <m/>
    <d v="2026-03-01T00:00:00"/>
    <d v="2026-02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m/>
    <m/>
    <x v="0"/>
    <m/>
    <x v="1"/>
    <m/>
    <m/>
  </r>
  <r>
    <s v="2101003"/>
    <s v="2101"/>
    <x v="448"/>
    <s v="003"/>
    <s v="Brasil \ SP \ Pratânia"/>
    <s v="Centro"/>
    <s v="CZ1"/>
    <n v="1"/>
    <s v="Implantação"/>
    <s v="104-Crescimento"/>
    <d v="2015-09-01T00:00:00"/>
    <n v="0.5"/>
    <s v="Parceria rural"/>
    <m/>
    <m/>
    <m/>
    <m/>
    <m/>
    <m/>
    <m/>
    <m/>
    <m/>
    <d v="2024-12-01T00:00:00"/>
    <d v="2024-12-01T00:00:00"/>
    <d v="2025-06-01T00:00:00"/>
    <m/>
    <m/>
    <s v="Centro"/>
    <s v="Centro"/>
    <s v="SOLLUM"/>
    <s v="NILZA"/>
    <s v="JFI ITATINGA"/>
    <s v="BRACELL"/>
    <n v="34.500545000000002"/>
    <n v="38.048369000000001"/>
    <n v="48.237569999999998"/>
    <n v="82.691445000000002"/>
    <s v="pac"/>
    <x v="0"/>
    <s v="NILZA"/>
    <m/>
    <x v="0"/>
    <m/>
    <x v="3"/>
    <m/>
    <m/>
  </r>
  <r>
    <s v="2105001"/>
    <s v="2105"/>
    <x v="449"/>
    <s v="001"/>
    <s v="Brasil \ SP \ Marília"/>
    <s v="Noroeste"/>
    <s v="CZ2"/>
    <n v="1"/>
    <s v="Implantação"/>
    <s v="104-Crescimento"/>
    <d v="2021-06-04T00:00:00"/>
    <n v="4"/>
    <s v="Parceria rural"/>
    <m/>
    <s v="Rehab DO"/>
    <s v="Rehab"/>
    <m/>
    <m/>
    <m/>
    <m/>
    <m/>
    <m/>
    <d v="2021-03-30T00:00:00"/>
    <m/>
    <m/>
    <m/>
    <m/>
    <s v="Noroeste"/>
    <s v="Rehab DO"/>
    <s v="GERS"/>
    <s v="CARPELO"/>
    <s v="GN"/>
    <s v="EMFLORA"/>
    <n v="17.307687999999999"/>
    <n v="33.264581999999997"/>
    <n v="45.626252999999998"/>
    <n v="53.391613"/>
    <s v="pab"/>
    <x v="2"/>
    <s v="CARPELO"/>
    <d v="2025-08-01T00:00:00"/>
    <x v="0"/>
    <m/>
    <x v="10"/>
    <m/>
    <m/>
  </r>
  <r>
    <s v="2105006"/>
    <s v="2105"/>
    <x v="449"/>
    <s v="006"/>
    <s v="Brasil \ SP \ Marília"/>
    <s v="Noroeste"/>
    <s v="CZ2"/>
    <n v="1"/>
    <s v="Implantação"/>
    <s v="104-Crescimento"/>
    <d v="2021-05-24T00:00:00"/>
    <n v="25.26"/>
    <s v="Parceria rural"/>
    <m/>
    <s v="Rehab DO"/>
    <s v="Rehab"/>
    <m/>
    <m/>
    <m/>
    <m/>
    <m/>
    <m/>
    <d v="2021-03-30T00:00:00"/>
    <m/>
    <m/>
    <m/>
    <m/>
    <s v="Noroeste"/>
    <s v="Rehab DO"/>
    <s v="GERS"/>
    <s v="CARPELO"/>
    <s v="GN"/>
    <s v="EMFLORA"/>
    <n v="17.307687999999999"/>
    <n v="33.264581999999997"/>
    <n v="45.626252999999998"/>
    <n v="53.391613"/>
    <s v="pab"/>
    <x v="2"/>
    <s v="CARPELO"/>
    <d v="2025-08-01T00:00:00"/>
    <x v="0"/>
    <m/>
    <x v="10"/>
    <m/>
    <m/>
  </r>
  <r>
    <s v="2105008"/>
    <s v="2105"/>
    <x v="449"/>
    <s v="008"/>
    <s v="Brasil \ SP \ Marília"/>
    <s v="Noroeste"/>
    <s v="CZ2"/>
    <n v="1"/>
    <s v="Implantação"/>
    <s v="102-Aguardando Plantio"/>
    <m/>
    <n v="1.6"/>
    <s v="Parceria rural"/>
    <m/>
    <m/>
    <m/>
    <m/>
    <m/>
    <m/>
    <m/>
    <m/>
    <m/>
    <d v="2021-03-30T00:00:00"/>
    <m/>
    <m/>
    <m/>
    <m/>
    <s v="Noroeste"/>
    <s v="Noroeste"/>
    <s v="GERS"/>
    <s v="CARPELO"/>
    <s v="GN"/>
    <s v="EMFLORA"/>
    <n v="17.307687999999999"/>
    <n v="33.264581999999997"/>
    <n v="45.626252999999998"/>
    <n v="53.391613"/>
    <s v="Liberação de áreas"/>
    <x v="2"/>
    <s v="CARPELO"/>
    <d v="2025-06-01T00:00:00"/>
    <x v="0"/>
    <m/>
    <x v="10"/>
    <m/>
    <m/>
  </r>
  <r>
    <s v="2105009"/>
    <s v="2105"/>
    <x v="449"/>
    <s v="009"/>
    <s v="Brasil \ SP \ Marília"/>
    <s v="Noroeste"/>
    <s v="CZ2"/>
    <n v="1"/>
    <s v="Implantação"/>
    <s v="102-Aguardando Plantio"/>
    <m/>
    <n v="6.24"/>
    <s v="Parceria rural"/>
    <m/>
    <m/>
    <m/>
    <m/>
    <m/>
    <m/>
    <m/>
    <m/>
    <m/>
    <d v="2021-08-13T00:00:00"/>
    <m/>
    <m/>
    <m/>
    <m/>
    <s v="Noroeste"/>
    <s v="Noroeste"/>
    <s v="GERS"/>
    <s v="CARPELO"/>
    <s v="GN"/>
    <s v="EMFLORA"/>
    <n v="17.307687999999999"/>
    <n v="33.264581999999997"/>
    <n v="45.626252999999998"/>
    <n v="53.391613"/>
    <s v="Liberação de áreas"/>
    <x v="2"/>
    <s v="CARPELO"/>
    <d v="2025-06-01T00:00:00"/>
    <x v="0"/>
    <m/>
    <x v="10"/>
    <m/>
    <m/>
  </r>
  <r>
    <s v="2110002"/>
    <s v="2110"/>
    <x v="450"/>
    <s v="002"/>
    <s v="Brasil \ SP \ Torrinha"/>
    <s v="Sul"/>
    <s v="CZ2"/>
    <n v="2"/>
    <s v="Reforma"/>
    <s v="104-Crescimento"/>
    <d v="2022-03-19T00:00:00"/>
    <n v="47.26"/>
    <s v="Parceria rural"/>
    <m/>
    <s v="Rehab DO"/>
    <s v="Rehab"/>
    <m/>
    <m/>
    <m/>
    <m/>
    <m/>
    <m/>
    <d v="2021-10-12T00:00:00"/>
    <m/>
    <m/>
    <d v="2021-10-12T00:00:00"/>
    <d v="2021-10-11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03"/>
    <s v="2110"/>
    <x v="450"/>
    <s v="003"/>
    <s v="Brasil \ SP \ Torrinha"/>
    <s v="Sul"/>
    <s v="CZ2"/>
    <n v="2"/>
    <s v="Reforma"/>
    <s v="104-Crescimento"/>
    <d v="2022-03-18T00:00:00"/>
    <n v="27.414999999999999"/>
    <s v="Parceria rural"/>
    <m/>
    <s v="Rehab DO"/>
    <s v="Rehab"/>
    <m/>
    <m/>
    <m/>
    <m/>
    <m/>
    <m/>
    <d v="2021-10-07T00:00:00"/>
    <m/>
    <m/>
    <d v="2021-10-07T00:00:00"/>
    <d v="2021-10-06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04"/>
    <s v="2110"/>
    <x v="450"/>
    <s v="004"/>
    <s v="Brasil \ SP \ Torrinha"/>
    <s v="Sul"/>
    <s v="CZ2"/>
    <n v="2"/>
    <s v="Reforma"/>
    <s v="104-Crescimento"/>
    <d v="2022-03-25T00:00:00"/>
    <n v="24.19"/>
    <s v="Parceria rural"/>
    <m/>
    <s v="Rehab DO"/>
    <s v="Rehab"/>
    <m/>
    <m/>
    <m/>
    <m/>
    <m/>
    <m/>
    <d v="2021-10-06T00:00:00"/>
    <m/>
    <m/>
    <d v="2021-10-06T00:00:00"/>
    <d v="2021-09-17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09"/>
    <s v="2110"/>
    <x v="450"/>
    <s v="009"/>
    <s v="Brasil \ SP \ Torrinha"/>
    <s v="Sul"/>
    <s v="CZ2"/>
    <n v="2"/>
    <s v="Reforma"/>
    <s v="104-Crescimento"/>
    <d v="2022-03-31T00:00:00"/>
    <n v="45.73"/>
    <s v="Parceria rural"/>
    <m/>
    <s v="Rehab DO"/>
    <s v="Rehab"/>
    <m/>
    <m/>
    <m/>
    <m/>
    <m/>
    <m/>
    <d v="2021-11-19T00:00:00"/>
    <m/>
    <m/>
    <d v="2021-11-19T00:00:00"/>
    <d v="2021-11-1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10"/>
    <s v="2110"/>
    <x v="450"/>
    <s v="010"/>
    <s v="Brasil \ SP \ Torrinha"/>
    <s v="Sul"/>
    <s v="CZ2"/>
    <n v="2"/>
    <s v="Reforma"/>
    <s v="104-Crescimento"/>
    <d v="2022-04-14T00:00:00"/>
    <n v="35.67"/>
    <s v="Parceria rural"/>
    <m/>
    <s v="Rehab DO"/>
    <s v="Rehab"/>
    <m/>
    <m/>
    <m/>
    <m/>
    <m/>
    <m/>
    <d v="2021-11-10T00:00:00"/>
    <m/>
    <m/>
    <d v="2021-11-10T00:00:00"/>
    <d v="2021-10-2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11"/>
    <s v="2110"/>
    <x v="450"/>
    <s v="011"/>
    <s v="Brasil \ SP \ Torrinha"/>
    <s v="Sul"/>
    <s v="CZ2"/>
    <n v="2"/>
    <s v="Reforma"/>
    <s v="104-Crescimento"/>
    <d v="2022-04-07T00:00:00"/>
    <n v="30.876999999999999"/>
    <s v="Parceria rural"/>
    <m/>
    <s v="Rehab DO"/>
    <s v="Rehab"/>
    <m/>
    <m/>
    <m/>
    <m/>
    <m/>
    <m/>
    <d v="2021-11-10T00:00:00"/>
    <m/>
    <m/>
    <d v="2021-11-10T00:00:00"/>
    <d v="2021-10-2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m/>
    <d v="2025-05-01T00:00:00"/>
    <x v="0"/>
    <m/>
    <x v="1"/>
    <m/>
    <m/>
  </r>
  <r>
    <s v="2110018"/>
    <s v="2110"/>
    <x v="450"/>
    <s v="018"/>
    <s v="Brasil \ SP \ Torrinha"/>
    <s v="Sul"/>
    <s v="CZ2"/>
    <n v="1"/>
    <s v="Implantação"/>
    <s v="102-Aguardando Plantio"/>
    <m/>
    <n v="1.49"/>
    <s v="Parceria rural"/>
    <m/>
    <m/>
    <m/>
    <m/>
    <m/>
    <m/>
    <m/>
    <m/>
    <m/>
    <d v="2022-02-25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s v="JFI DOURADO"/>
    <d v="2025-07-01T00:00:00"/>
    <x v="6"/>
    <m/>
    <x v="14"/>
    <m/>
    <m/>
  </r>
  <r>
    <s v="2110030"/>
    <s v="2110"/>
    <x v="450"/>
    <s v="030"/>
    <s v="Brasil \ SP \ Torrinha"/>
    <s v="Sul"/>
    <s v="CZ2"/>
    <n v="2"/>
    <s v="Reforma"/>
    <s v="102-Aguardando Plantio"/>
    <m/>
    <n v="1.1599999999999999"/>
    <s v="Parceria rural"/>
    <m/>
    <m/>
    <m/>
    <m/>
    <m/>
    <m/>
    <m/>
    <m/>
    <m/>
    <d v="2021-11-10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s v="JFI DOURADO"/>
    <d v="2025-07-01T00:00:00"/>
    <x v="6"/>
    <m/>
    <x v="14"/>
    <m/>
    <m/>
  </r>
  <r>
    <s v="2110031"/>
    <s v="2110"/>
    <x v="450"/>
    <s v="031"/>
    <s v="Brasil \ SP \ Torrinha"/>
    <s v="Sul"/>
    <s v="CZ2"/>
    <n v="2"/>
    <s v="Reforma"/>
    <s v="102-Aguardando Plantio"/>
    <m/>
    <n v="0.41"/>
    <s v="Parceria rural"/>
    <m/>
    <m/>
    <m/>
    <m/>
    <m/>
    <m/>
    <m/>
    <m/>
    <m/>
    <d v="2021-11-10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s v="JFI DOURADO"/>
    <d v="2025-07-01T00:00:00"/>
    <x v="6"/>
    <m/>
    <x v="14"/>
    <m/>
    <m/>
  </r>
  <r>
    <s v="2114301"/>
    <s v="2114"/>
    <x v="451"/>
    <s v="301"/>
    <s v="Brasil \ SP \ Alvinlândia"/>
    <s v="Noroeste"/>
    <s v="CZ1"/>
    <n v="1"/>
    <s v="Implantação"/>
    <s v="116-Aguardando Plantio - Manual"/>
    <m/>
    <n v="3.91"/>
    <s v="Parceria rural"/>
    <m/>
    <m/>
    <m/>
    <m/>
    <m/>
    <m/>
    <m/>
    <m/>
    <m/>
    <d v="2021-05-01T00:00:00"/>
    <m/>
    <m/>
    <m/>
    <m/>
    <s v="Noroeste"/>
    <s v="Noroeste"/>
    <s v="CARPELO"/>
    <s v="JFI DUARTINA"/>
    <s v="GERAÇÃO"/>
    <s v="GERS"/>
    <n v="45.901139000000001"/>
    <n v="51.377679999999998"/>
    <n v="54.412762000000001"/>
    <n v="64.026123999999996"/>
    <s v="Liberação de áreas"/>
    <x v="2"/>
    <s v="CARPELO"/>
    <d v="2025-07-01T00:00:00"/>
    <x v="6"/>
    <m/>
    <x v="10"/>
    <m/>
    <m/>
  </r>
  <r>
    <s v="2114302"/>
    <s v="2114"/>
    <x v="451"/>
    <s v="302"/>
    <s v="Brasil \ SP \ Alvinlândia"/>
    <s v="Noroeste"/>
    <s v="CZ1"/>
    <n v="1"/>
    <s v="Implantação"/>
    <s v="116-Aguardando Plantio - Manual"/>
    <m/>
    <n v="1.51"/>
    <s v="Parceria rural"/>
    <m/>
    <m/>
    <m/>
    <m/>
    <m/>
    <m/>
    <m/>
    <m/>
    <m/>
    <d v="2021-05-01T00:00:00"/>
    <m/>
    <m/>
    <m/>
    <m/>
    <s v="Noroeste"/>
    <s v="Noroeste"/>
    <s v="CARPELO"/>
    <s v="JFI DUARTINA"/>
    <s v="GERAÇÃO"/>
    <s v="GERS"/>
    <n v="45.901139000000001"/>
    <n v="51.377679999999998"/>
    <n v="54.412762000000001"/>
    <n v="64.026123999999996"/>
    <s v="Liberação de áreas"/>
    <x v="2"/>
    <s v="CARPELO"/>
    <d v="2025-07-01T00:00:00"/>
    <x v="6"/>
    <m/>
    <x v="10"/>
    <m/>
    <m/>
  </r>
  <r>
    <s v="2116009"/>
    <s v="2116"/>
    <x v="452"/>
    <s v="009"/>
    <s v="Brasil \ SP \ Getulina"/>
    <s v="Noroeste"/>
    <s v="CZ3"/>
    <n v="1"/>
    <s v="Implantação"/>
    <s v="102-Aguardando Plantio"/>
    <m/>
    <n v="0.42"/>
    <s v="Parceria rural"/>
    <m/>
    <m/>
    <m/>
    <m/>
    <m/>
    <m/>
    <m/>
    <m/>
    <m/>
    <d v="2021-05-01T00:00:00"/>
    <m/>
    <m/>
    <m/>
    <m/>
    <s v="Noroeste"/>
    <s v="Noroeste"/>
    <s v="GN"/>
    <s v="INOVESA"/>
    <s v="GERS"/>
    <s v="CARPELO"/>
    <n v="23.269974000000001"/>
    <n v="43.008702999999997"/>
    <n v="50.474130000000002"/>
    <n v="66.431023999999994"/>
    <s v="Liberação de áreas"/>
    <x v="2"/>
    <s v="INOVESA"/>
    <d v="2025-06-01T00:00:00"/>
    <x v="0"/>
    <m/>
    <x v="11"/>
    <m/>
    <m/>
  </r>
  <r>
    <s v="2117005"/>
    <s v="2117"/>
    <x v="453"/>
    <s v="005"/>
    <s v="Brasil \ SP \ Agudos"/>
    <s v="Centro"/>
    <s v="CZ2"/>
    <n v="1"/>
    <s v="Implantação"/>
    <s v="102-Aguardando Plantio"/>
    <m/>
    <n v="57.959999999999994"/>
    <s v="Parceria rural (Turvinho)"/>
    <m/>
    <m/>
    <m/>
    <m/>
    <s v="Não Obrigatório"/>
    <s v="Não Obrigatório"/>
    <s v="Não Obrigatório"/>
    <m/>
    <m/>
    <d v="2025-01-01T00:00:00"/>
    <m/>
    <m/>
    <m/>
    <m/>
    <s v="Centro"/>
    <s v="Centro"/>
    <s v="BRACELL"/>
    <s v="SOLLUM"/>
    <s v="NILZA"/>
    <s v="GERAÇÃO"/>
    <n v="39.139867000000002"/>
    <n v="45.734696"/>
    <n v="64.199302000000003"/>
    <n v="78.465185000000005"/>
    <s v="pab"/>
    <x v="0"/>
    <s v="SOLLUM"/>
    <d v="2025-03-01T00:00:00"/>
    <x v="3"/>
    <m/>
    <x v="0"/>
    <m/>
    <m/>
  </r>
  <r>
    <s v="2119001"/>
    <s v="2119"/>
    <x v="454"/>
    <s v="001"/>
    <s v="Brasil \ SP \ Conchas"/>
    <s v="Sul"/>
    <s v="CZ2"/>
    <n v="1"/>
    <s v="Implantação"/>
    <s v="102-Aguardando Plantio"/>
    <m/>
    <n v="17.899999999999999"/>
    <s v="Parceria rural"/>
    <m/>
    <m/>
    <m/>
    <m/>
    <m/>
    <m/>
    <m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s v="JFI ITATINGA"/>
    <d v="2025-07-01T00:00:00"/>
    <x v="6"/>
    <m/>
    <x v="5"/>
    <m/>
    <m/>
  </r>
  <r>
    <s v="2119002"/>
    <s v="2119"/>
    <x v="454"/>
    <s v="002"/>
    <s v="Brasil \ SP \ Conchas"/>
    <s v="Sul"/>
    <s v="CZ2"/>
    <n v="1"/>
    <s v="Implantação"/>
    <s v="102-Aguardando Plantio"/>
    <m/>
    <n v="5.83"/>
    <s v="Parceria rural"/>
    <m/>
    <m/>
    <m/>
    <m/>
    <m/>
    <m/>
    <m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s v="JFI ITATINGA"/>
    <d v="2025-07-01T00:00:00"/>
    <x v="6"/>
    <m/>
    <x v="5"/>
    <m/>
    <m/>
  </r>
  <r>
    <s v="2119003"/>
    <s v="2119"/>
    <x v="454"/>
    <s v="003"/>
    <s v="Brasil \ SP \ Conchas"/>
    <s v="Sul"/>
    <s v="CZ2"/>
    <n v="1"/>
    <s v="Implantação"/>
    <s v="102-Aguardando Plantio"/>
    <m/>
    <n v="10.73"/>
    <s v="Parceria rural"/>
    <m/>
    <m/>
    <m/>
    <m/>
    <m/>
    <m/>
    <m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s v="JFI ITATINGA"/>
    <d v="2025-07-01T00:00:00"/>
    <x v="6"/>
    <m/>
    <x v="5"/>
    <m/>
    <m/>
  </r>
  <r>
    <s v="2119004"/>
    <s v="2119"/>
    <x v="454"/>
    <s v="004"/>
    <s v="Brasil \ SP \ Conchas"/>
    <s v="Sul"/>
    <s v="CZ2"/>
    <n v="1"/>
    <s v="Implantação"/>
    <s v="102-Aguardando Plantio"/>
    <m/>
    <n v="3.01"/>
    <s v="Parceria rural"/>
    <m/>
    <m/>
    <m/>
    <m/>
    <m/>
    <m/>
    <m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s v="JFI ITATINGA"/>
    <d v="2025-07-01T00:00:00"/>
    <x v="6"/>
    <m/>
    <x v="5"/>
    <m/>
    <m/>
  </r>
  <r>
    <s v="2119006"/>
    <s v="2119"/>
    <x v="454"/>
    <s v="006"/>
    <s v="Brasil \ SP \ Conchas"/>
    <s v="Sul"/>
    <s v="CZ2"/>
    <n v="1"/>
    <s v="Implantação"/>
    <s v="102-Aguardando Plantio"/>
    <m/>
    <n v="5.7"/>
    <s v="Parceria rural"/>
    <m/>
    <m/>
    <m/>
    <m/>
    <m/>
    <m/>
    <m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s v="JFI ITATINGA"/>
    <d v="2025-07-01T00:00:00"/>
    <x v="6"/>
    <m/>
    <x v="5"/>
    <m/>
    <m/>
  </r>
  <r>
    <s v="2122002"/>
    <s v="2122"/>
    <x v="455"/>
    <s v="002"/>
    <s v="Brasil \ SP \ Capão Bonito"/>
    <s v="Sul"/>
    <s v="CZ1 - 1"/>
    <n v="3"/>
    <s v="Reforma"/>
    <s v="104-Crescimento"/>
    <d v="2021-09-16T00:00:00"/>
    <n v="12.12"/>
    <s v="Parceria rural"/>
    <m/>
    <m/>
    <m/>
    <n v="1"/>
    <m/>
    <m/>
    <m/>
    <m/>
    <m/>
    <d v="2021-07-20T00:00:00"/>
    <m/>
    <d v="2025-08-01T00:00:00"/>
    <m/>
    <m/>
    <s v="Sul"/>
    <s v="Sul"/>
    <s v="JFI CAPÃO BONITO"/>
    <s v="RA"/>
    <s v="JFI ITATINGA"/>
    <s v="NILZA"/>
    <n v="19.723866999999998"/>
    <n v="21.267607000000002"/>
    <n v="166.597903"/>
    <n v="238.83917199999999"/>
    <s v="pac"/>
    <x v="3"/>
    <m/>
    <m/>
    <x v="0"/>
    <m/>
    <x v="1"/>
    <m/>
    <m/>
  </r>
  <r>
    <s v="2125002"/>
    <s v="2125"/>
    <x v="456"/>
    <s v="002"/>
    <s v="Brasil \ SP \ Arealva"/>
    <s v="Norte"/>
    <s v="CZ3"/>
    <n v="2"/>
    <s v="Reforma"/>
    <s v="102-Aguardando Plantio"/>
    <m/>
    <n v="42.72"/>
    <s v="Parceria rural"/>
    <m/>
    <s v="Rehab Silv"/>
    <s v="Rehab"/>
    <m/>
    <m/>
    <m/>
    <m/>
    <m/>
    <s v="RAF"/>
    <d v="2024-01-29T00:00:00"/>
    <m/>
    <m/>
    <m/>
    <m/>
    <s v="Norte"/>
    <s v="Rehab Silv"/>
    <s v="BRACELL"/>
    <s v="EMFLORA"/>
    <s v="GERAÇÃO"/>
    <s v="SOLLUM"/>
    <n v="50.536386999999998"/>
    <n v="69.566514999999995"/>
    <n v="73.453523000000004"/>
    <n v="73.543122999999994"/>
    <s v="Liberação de áreas"/>
    <x v="1"/>
    <s v="GERS"/>
    <d v="2025-07-01T00:00:00"/>
    <x v="6"/>
    <m/>
    <x v="9"/>
    <m/>
    <m/>
  </r>
  <r>
    <s v="2125003"/>
    <s v="2125"/>
    <x v="456"/>
    <s v="003"/>
    <s v="Brasil \ SP \ Arealva"/>
    <s v="Norte"/>
    <s v="CZ3"/>
    <n v="2"/>
    <s v="Reforma"/>
    <s v="102-Aguardando Plantio"/>
    <m/>
    <n v="25.13"/>
    <s v="Parceria rural"/>
    <m/>
    <s v="Rehab Silv"/>
    <s v="Rehab"/>
    <m/>
    <m/>
    <m/>
    <m/>
    <m/>
    <s v="RAF"/>
    <d v="2024-01-29T00:00:00"/>
    <m/>
    <m/>
    <m/>
    <m/>
    <s v="Norte"/>
    <s v="Rehab Silv"/>
    <s v="BRACELL"/>
    <s v="EMFLORA"/>
    <s v="GERAÇÃO"/>
    <s v="SOLLUM"/>
    <n v="50.536386999999998"/>
    <n v="69.566514999999995"/>
    <n v="73.453523000000004"/>
    <n v="73.543122999999994"/>
    <s v="Liberação de áreas"/>
    <x v="1"/>
    <s v="GERS"/>
    <d v="2025-07-01T00:00:00"/>
    <x v="6"/>
    <m/>
    <x v="9"/>
    <m/>
    <m/>
  </r>
  <r>
    <s v="2128008"/>
    <s v="2128"/>
    <x v="457"/>
    <s v="008"/>
    <s v="Brasil \ SP \ Pederneiras"/>
    <s v="Norte"/>
    <s v="CZ3"/>
    <n v="2"/>
    <s v="Reforma"/>
    <s v="102-Aguardando Plantio"/>
    <m/>
    <n v="1.08"/>
    <s v="Parceria rural"/>
    <m/>
    <m/>
    <m/>
    <m/>
    <m/>
    <m/>
    <m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s v="GERS"/>
    <d v="2025-07-01T00:00:00"/>
    <x v="6"/>
    <m/>
    <x v="9"/>
    <m/>
    <m/>
  </r>
  <r>
    <s v="2128009"/>
    <s v="2128"/>
    <x v="457"/>
    <s v="009"/>
    <s v="Brasil \ SP \ Pederneiras"/>
    <s v="Norte"/>
    <s v="CZ3"/>
    <n v="1"/>
    <s v="Implantação"/>
    <s v="102-Aguardando Plantio"/>
    <m/>
    <n v="0.06"/>
    <s v="Parceria rural"/>
    <m/>
    <m/>
    <m/>
    <m/>
    <m/>
    <m/>
    <m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s v="GERS"/>
    <d v="2025-07-01T00:00:00"/>
    <x v="6"/>
    <m/>
    <x v="9"/>
    <m/>
    <m/>
  </r>
  <r>
    <s v="2128010"/>
    <s v="2128"/>
    <x v="457"/>
    <s v="010"/>
    <s v="Brasil \ SP \ Arealva"/>
    <s v="Norte"/>
    <s v="CZ3"/>
    <n v="1"/>
    <s v="Implantação"/>
    <s v="102-Aguardando Plantio"/>
    <m/>
    <n v="0.11"/>
    <s v="Parceria rural"/>
    <m/>
    <m/>
    <m/>
    <m/>
    <m/>
    <m/>
    <m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s v="GERS"/>
    <d v="2025-07-01T00:00:00"/>
    <x v="6"/>
    <m/>
    <x v="9"/>
    <m/>
    <m/>
  </r>
  <r>
    <s v="2128011"/>
    <s v="2128"/>
    <x v="457"/>
    <s v="011"/>
    <s v="Brasil \ SP \ Pederneiras"/>
    <s v="Norte"/>
    <s v="CZ3"/>
    <n v="1"/>
    <s v="Implantação"/>
    <s v="102-Aguardando Plantio"/>
    <m/>
    <n v="0.19"/>
    <s v="Parceria rural"/>
    <m/>
    <m/>
    <m/>
    <m/>
    <m/>
    <m/>
    <m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s v="GERS"/>
    <d v="2025-07-01T00:00:00"/>
    <x v="6"/>
    <m/>
    <x v="9"/>
    <m/>
    <m/>
  </r>
  <r>
    <s v="2129004"/>
    <s v="2129"/>
    <x v="458"/>
    <s v="004"/>
    <s v="Brasil \ SP \ Bauru"/>
    <s v="Norte"/>
    <s v="CZ3"/>
    <n v="2"/>
    <s v="Reforma"/>
    <s v="102-Aguardando Plantio"/>
    <m/>
    <n v="5.85"/>
    <s v="Parceria rural"/>
    <m/>
    <m/>
    <m/>
    <m/>
    <m/>
    <m/>
    <m/>
    <m/>
    <m/>
    <d v="2022-01-01T00:00:00"/>
    <m/>
    <m/>
    <m/>
    <m/>
    <s v="Norte"/>
    <s v="Norte"/>
    <s v="BRACELL"/>
    <s v="EMFLORA"/>
    <s v="GERAÇÃO"/>
    <s v="SOLLUM"/>
    <n v="47.468220000000002"/>
    <n v="54.982669000000001"/>
    <n v="70.385355000000004"/>
    <n v="70.474954999999994"/>
    <s v="Liberação de áreas"/>
    <x v="1"/>
    <s v="GERS"/>
    <d v="2025-07-01T00:00:00"/>
    <x v="6"/>
    <m/>
    <x v="9"/>
    <m/>
    <m/>
  </r>
  <r>
    <s v="2129012"/>
    <s v="2129"/>
    <x v="458"/>
    <s v="012"/>
    <s v="Brasil \ SP \ Bauru"/>
    <s v="Norte"/>
    <s v="CZ3"/>
    <n v="1"/>
    <s v="Implantação"/>
    <s v="104-Crescimento"/>
    <d v="2022-02-21T00:00:00"/>
    <n v="6.38"/>
    <s v="Parceria rural"/>
    <m/>
    <s v="Rehab DO"/>
    <s v="Rehab"/>
    <m/>
    <m/>
    <m/>
    <m/>
    <m/>
    <m/>
    <d v="2022-01-01T00:00:00"/>
    <m/>
    <m/>
    <m/>
    <m/>
    <s v="Norte"/>
    <s v="Rehab DO"/>
    <s v="BRACELL"/>
    <s v="EMFLORA"/>
    <s v="GERAÇÃO"/>
    <s v="SOLLUM"/>
    <n v="47.468220000000002"/>
    <n v="54.982669000000001"/>
    <n v="70.385355000000004"/>
    <n v="70.474954999999994"/>
    <s v="pab"/>
    <x v="1"/>
    <m/>
    <d v="2025-06-01T00:00:00"/>
    <x v="0"/>
    <m/>
    <x v="1"/>
    <m/>
    <m/>
  </r>
  <r>
    <s v="2136008"/>
    <s v="2136"/>
    <x v="459"/>
    <s v="008"/>
    <s v="Brasil \ SP \ Itirapina"/>
    <s v="Sul"/>
    <s v="CZ2"/>
    <n v="3"/>
    <s v="Reforma"/>
    <s v="102-Aguardando Plantio"/>
    <m/>
    <n v="0.39"/>
    <s v="Parceria rural"/>
    <m/>
    <m/>
    <m/>
    <m/>
    <m/>
    <m/>
    <m/>
    <m/>
    <m/>
    <d v="2021-06-20T00:00:00"/>
    <m/>
    <m/>
    <m/>
    <m/>
    <s v="Sul"/>
    <s v="Sul"/>
    <s v="MIGRAR"/>
    <s v="JFI DOURADO"/>
    <s v="NILZA"/>
    <s v="SOLLUM"/>
    <n v="39.788272999999997"/>
    <n v="97.053799999999995"/>
    <n v="148.60119299999999"/>
    <n v="155.42882299999999"/>
    <s v="Liberação de áreas"/>
    <x v="3"/>
    <s v="MIGRAR"/>
    <d v="2025-04-01T00:00:00"/>
    <x v="2"/>
    <m/>
    <x v="14"/>
    <m/>
    <m/>
  </r>
  <r>
    <s v="2145025"/>
    <s v="2145"/>
    <x v="460"/>
    <s v="025"/>
    <s v="Brasil \ SP \ Gália"/>
    <s v="Norte"/>
    <s v="CZ2"/>
    <n v="1"/>
    <s v="Implantação"/>
    <s v="102-Aguardando Plantio"/>
    <m/>
    <n v="0.18"/>
    <s v="Parceria rural"/>
    <m/>
    <m/>
    <m/>
    <m/>
    <m/>
    <m/>
    <m/>
    <m/>
    <m/>
    <d v="2021-07-20T00:00:00"/>
    <m/>
    <m/>
    <m/>
    <m/>
    <s v="Norte"/>
    <s v="Norte"/>
    <s v="CARPELO"/>
    <s v="GERAÇÃO"/>
    <s v="JFI DUARTINA"/>
    <s v="GERS"/>
    <n v="26.351306999999998"/>
    <n v="33.761608000000003"/>
    <n v="35.521476999999997"/>
    <n v="44.476291000000003"/>
    <s v="Liberação de áreas"/>
    <x v="1"/>
    <s v="JFI DUARTINA"/>
    <d v="2025-07-01T00:00:00"/>
    <x v="6"/>
    <m/>
    <x v="6"/>
    <m/>
    <m/>
  </r>
  <r>
    <s v="2147001"/>
    <s v="2147"/>
    <x v="461"/>
    <s v="001"/>
    <s v="Brasil \ SP \ Paulistânia"/>
    <s v="Centro"/>
    <s v="CZ2"/>
    <n v="1"/>
    <s v="Implantação"/>
    <s v="104-Crescimento"/>
    <d v="2021-10-04T00:00:00"/>
    <n v="66.47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2"/>
    <s v="2147"/>
    <x v="461"/>
    <s v="002"/>
    <s v="Brasil \ SP \ Paulistânia"/>
    <s v="Centro"/>
    <s v="CZ2"/>
    <n v="1"/>
    <s v="Implantação"/>
    <s v="104-Crescimento"/>
    <d v="2021-09-20T00:00:00"/>
    <n v="54.39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3"/>
    <s v="2147"/>
    <x v="461"/>
    <s v="003"/>
    <s v="Brasil \ SP \ Paulistânia"/>
    <s v="Centro"/>
    <s v="CZ2"/>
    <n v="1"/>
    <s v="Implantação"/>
    <s v="104-Crescimento"/>
    <d v="2021-10-07T00:00:00"/>
    <n v="71.72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4"/>
    <s v="2147"/>
    <x v="461"/>
    <s v="004"/>
    <s v="Brasil \ SP \ Paulistânia"/>
    <s v="Centro"/>
    <s v="CZ2"/>
    <n v="1"/>
    <s v="Implantação"/>
    <s v="104-Crescimento"/>
    <d v="2021-09-20T00:00:00"/>
    <n v="47.07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5"/>
    <s v="2147"/>
    <x v="461"/>
    <s v="005"/>
    <s v="Brasil \ SP \ Paulistânia"/>
    <s v="Centro"/>
    <s v="CZ2"/>
    <n v="1"/>
    <s v="Implantação"/>
    <s v="104-Crescimento"/>
    <d v="2021-10-07T00:00:00"/>
    <n v="63.61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6"/>
    <s v="2147"/>
    <x v="461"/>
    <s v="006"/>
    <s v="Brasil \ SP \ Paulistânia"/>
    <s v="Centro"/>
    <s v="CZ2"/>
    <n v="1"/>
    <s v="Implantação"/>
    <s v="104-Crescimento"/>
    <d v="2021-09-20T00:00:00"/>
    <n v="46.07"/>
    <s v="Parceria rural"/>
    <m/>
    <m/>
    <m/>
    <m/>
    <m/>
    <m/>
    <m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7"/>
    <s v="2147"/>
    <x v="461"/>
    <s v="007"/>
    <s v="Brasil \ SP \ Paulistânia"/>
    <s v="Centro"/>
    <s v="CZ2"/>
    <n v="1"/>
    <s v="Implantação"/>
    <s v="104-Crescimento"/>
    <d v="2021-09-03T00:00:00"/>
    <n v="29.83"/>
    <s v="Parceria rural"/>
    <m/>
    <m/>
    <m/>
    <m/>
    <m/>
    <m/>
    <m/>
    <m/>
    <m/>
    <d v="2026-04-01T00:00:00"/>
    <d v="2026-04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7008"/>
    <s v="2147"/>
    <x v="461"/>
    <s v="008"/>
    <s v="Brasil \ SP \ Agudos"/>
    <s v="Centro"/>
    <s v="CZ2"/>
    <n v="1"/>
    <s v="Implantação"/>
    <s v="104-Crescimento"/>
    <d v="2021-08-20T00:00:00"/>
    <n v="58.7"/>
    <s v="Parceria rural"/>
    <m/>
    <m/>
    <m/>
    <m/>
    <m/>
    <m/>
    <m/>
    <m/>
    <m/>
    <d v="2026-04-01T00:00:00"/>
    <d v="2026-04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m/>
    <m/>
    <x v="0"/>
    <m/>
    <x v="1"/>
    <m/>
    <m/>
  </r>
  <r>
    <s v="2148001"/>
    <s v="2148"/>
    <x v="462"/>
    <s v="001"/>
    <s v="Brasil \ SP \ Paulistânia"/>
    <s v="Centro"/>
    <s v="CZ2"/>
    <n v="1"/>
    <s v="Implantação"/>
    <s v="104-Crescimento"/>
    <d v="2021-10-15T00:00:00"/>
    <n v="57.15"/>
    <s v="Parceria rural"/>
    <m/>
    <m/>
    <m/>
    <m/>
    <m/>
    <m/>
    <m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m/>
    <m/>
    <x v="0"/>
    <m/>
    <x v="1"/>
    <m/>
    <m/>
  </r>
  <r>
    <s v="2148002"/>
    <s v="2148"/>
    <x v="462"/>
    <s v="002"/>
    <s v="Brasil \ SP \ Paulistânia"/>
    <s v="Centro"/>
    <s v="CZ2"/>
    <n v="1"/>
    <s v="Implantação"/>
    <s v="104-Crescimento"/>
    <d v="2021-10-14T00:00:00"/>
    <n v="14.62"/>
    <s v="Parceria rural"/>
    <m/>
    <m/>
    <m/>
    <m/>
    <m/>
    <m/>
    <m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m/>
    <m/>
    <x v="0"/>
    <m/>
    <x v="1"/>
    <m/>
    <m/>
  </r>
  <r>
    <s v="2148003"/>
    <s v="2148"/>
    <x v="462"/>
    <s v="003"/>
    <s v="Brasil \ SP \ Paulistânia"/>
    <s v="Centro"/>
    <s v="CZ2"/>
    <n v="1"/>
    <s v="Implantação"/>
    <s v="104-Crescimento"/>
    <d v="2021-10-13T00:00:00"/>
    <n v="8.7799999999999994"/>
    <s v="Parceria rural"/>
    <m/>
    <m/>
    <m/>
    <m/>
    <m/>
    <m/>
    <m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m/>
    <m/>
    <x v="0"/>
    <m/>
    <x v="1"/>
    <m/>
    <m/>
  </r>
  <r>
    <s v="2148004"/>
    <s v="2148"/>
    <x v="462"/>
    <s v="004"/>
    <s v="Brasil \ SP \ Paulistânia"/>
    <s v="Centro"/>
    <s v="CZ2"/>
    <n v="1"/>
    <s v="Implantação"/>
    <s v="104-Crescimento"/>
    <d v="2021-10-14T00:00:00"/>
    <n v="2.94"/>
    <s v="Parceria rural"/>
    <m/>
    <m/>
    <m/>
    <m/>
    <m/>
    <m/>
    <m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m/>
    <m/>
    <x v="0"/>
    <m/>
    <x v="1"/>
    <m/>
    <m/>
  </r>
  <r>
    <s v="2149016"/>
    <s v="2149"/>
    <x v="463"/>
    <s v="016"/>
    <s v="Brasil \ SP \ Botucatu"/>
    <s v="Sul"/>
    <s v="CZ1 - 2"/>
    <n v="1"/>
    <s v="Implantação"/>
    <s v="102-Aguardando Plantio"/>
    <m/>
    <n v="0.05"/>
    <s v="Parceria rural"/>
    <m/>
    <m/>
    <m/>
    <n v="2"/>
    <m/>
    <m/>
    <m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s v="JFI ITATINGA"/>
    <d v="2025-07-01T00:00:00"/>
    <x v="6"/>
    <m/>
    <x v="5"/>
    <m/>
    <m/>
  </r>
  <r>
    <s v="2149017"/>
    <s v="2149"/>
    <x v="463"/>
    <s v="017"/>
    <s v="Brasil \ SP \ Botucatu"/>
    <s v="Sul"/>
    <s v="CZ1 - 2"/>
    <n v="1"/>
    <s v="Implantação"/>
    <s v="102-Aguardando Plantio"/>
    <m/>
    <n v="0.22"/>
    <s v="Parceria rural"/>
    <m/>
    <m/>
    <m/>
    <n v="2"/>
    <m/>
    <m/>
    <m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s v="JFI ITATINGA"/>
    <d v="2025-07-01T00:00:00"/>
    <x v="6"/>
    <m/>
    <x v="5"/>
    <m/>
    <m/>
  </r>
  <r>
    <s v="2149018"/>
    <s v="2149"/>
    <x v="463"/>
    <s v="018"/>
    <s v="Brasil \ SP \ Botucatu"/>
    <s v="Sul"/>
    <s v="CZ1 - 2"/>
    <n v="1"/>
    <s v="Implantação"/>
    <s v="102-Aguardando Plantio"/>
    <m/>
    <n v="0.15"/>
    <s v="Parceria rural"/>
    <m/>
    <m/>
    <m/>
    <n v="2"/>
    <m/>
    <m/>
    <m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s v="JFI ITATINGA"/>
    <d v="2025-07-01T00:00:00"/>
    <x v="6"/>
    <m/>
    <x v="5"/>
    <m/>
    <m/>
  </r>
  <r>
    <s v="2159011"/>
    <s v="2159"/>
    <x v="464"/>
    <s v="011"/>
    <s v="Brasil \ SP \ Angatuba"/>
    <s v="Sul"/>
    <s v="CZ1"/>
    <n v="1"/>
    <s v="Implantação"/>
    <s v="102-Aguardando Plantio"/>
    <m/>
    <n v="0.34"/>
    <s v="Parceria rural"/>
    <m/>
    <m/>
    <m/>
    <m/>
    <m/>
    <m/>
    <m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s v="JFI ITATINGA"/>
    <d v="2025-07-01T00:00:00"/>
    <x v="6"/>
    <m/>
    <x v="5"/>
    <m/>
    <m/>
  </r>
  <r>
    <s v="2159012"/>
    <s v="2159"/>
    <x v="464"/>
    <s v="012"/>
    <s v="Brasil \ SP \ Angatuba"/>
    <s v="Sul"/>
    <s v="CZ1"/>
    <n v="1"/>
    <s v="Implantação"/>
    <s v="102-Aguardando Plantio"/>
    <m/>
    <n v="0.22"/>
    <s v="Parceria rural"/>
    <m/>
    <m/>
    <m/>
    <m/>
    <m/>
    <m/>
    <m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s v="JFI ITATINGA"/>
    <d v="2025-07-01T00:00:00"/>
    <x v="6"/>
    <m/>
    <x v="5"/>
    <m/>
    <m/>
  </r>
  <r>
    <s v="2159302"/>
    <s v="2159"/>
    <x v="464"/>
    <s v="302"/>
    <s v="Brasil \ SP \ Angatuba"/>
    <s v="Sul"/>
    <s v="CZ1"/>
    <n v="1"/>
    <s v="Implantação"/>
    <s v="116-Aguardando Plantio - Manual"/>
    <m/>
    <n v="0.15"/>
    <s v="Parceria rural"/>
    <m/>
    <m/>
    <m/>
    <m/>
    <m/>
    <m/>
    <m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s v="JFI ITATINGA"/>
    <d v="2025-07-01T00:00:00"/>
    <x v="6"/>
    <m/>
    <x v="5"/>
    <m/>
    <m/>
  </r>
  <r>
    <s v="2159306"/>
    <s v="2159"/>
    <x v="464"/>
    <s v="306"/>
    <s v="Brasil \ SP \ Angatuba"/>
    <s v="Sul"/>
    <s v="CZ1"/>
    <n v="1"/>
    <s v="Implantação"/>
    <s v="116-Aguardando Plantio - Manual"/>
    <m/>
    <n v="0.6"/>
    <s v="Parceria rural"/>
    <m/>
    <m/>
    <m/>
    <m/>
    <m/>
    <m/>
    <m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s v="JFI ITATINGA"/>
    <d v="2025-07-01T00:00:00"/>
    <x v="6"/>
    <m/>
    <x v="5"/>
    <m/>
    <m/>
  </r>
  <r>
    <s v="2169011"/>
    <s v="2169"/>
    <x v="465"/>
    <s v="011"/>
    <s v="Brasil \ SP \ Iaras"/>
    <s v="Centro"/>
    <s v="CZ1"/>
    <n v="1"/>
    <s v="Implantação"/>
    <s v="102-Aguardando Plantio"/>
    <m/>
    <n v="0.84"/>
    <s v="Parceria rural"/>
    <m/>
    <m/>
    <m/>
    <m/>
    <m/>
    <m/>
    <m/>
    <m/>
    <m/>
    <d v="2021-10-15T00:00:00"/>
    <m/>
    <m/>
    <m/>
    <m/>
    <s v="Centro"/>
    <s v="Centro"/>
    <s v="SOLLUM"/>
    <s v="NILZA"/>
    <s v="BRACELL"/>
    <s v="GERAÇÃO"/>
    <n v="37.523487000000003"/>
    <n v="58.219315999999999"/>
    <n v="70.959175000000002"/>
    <n v="77.568817999999993"/>
    <s v="Liberação de áreas"/>
    <x v="0"/>
    <s v="NILZA"/>
    <d v="2025-12-01T00:00:00"/>
    <x v="0"/>
    <m/>
    <x v="3"/>
    <m/>
    <m/>
  </r>
  <r>
    <s v="2179008"/>
    <s v="2179"/>
    <x v="466"/>
    <s v="008"/>
    <s v="Brasil \ SP \ Agudos"/>
    <s v="Centro"/>
    <s v="CZ2"/>
    <n v="1"/>
    <s v="Implantação"/>
    <s v="102-Aguardando Plantio"/>
    <m/>
    <n v="0.79"/>
    <s v="Parceria rural"/>
    <m/>
    <m/>
    <m/>
    <m/>
    <m/>
    <m/>
    <m/>
    <m/>
    <m/>
    <d v="2024-09-13T00:00:00"/>
    <m/>
    <m/>
    <m/>
    <m/>
    <s v="Centro"/>
    <s v="Centro"/>
    <s v="BRACELL"/>
    <s v="SOLLUM"/>
    <s v="NILZA"/>
    <s v="GERAÇÃO"/>
    <n v="34.786293000000001"/>
    <n v="36.920389"/>
    <n v="55.983002999999997"/>
    <n v="69.330855"/>
    <s v="Liberação de áreas"/>
    <x v="0"/>
    <s v="SOLLUM"/>
    <d v="2025-12-01T00:00:00"/>
    <x v="0"/>
    <m/>
    <x v="0"/>
    <m/>
    <m/>
  </r>
  <r>
    <s v="2185002"/>
    <s v="2185"/>
    <x v="467"/>
    <s v="002"/>
    <s v="Brasil \ SP \ Iacanga"/>
    <s v="Norte"/>
    <s v="CZ3"/>
    <n v="2"/>
    <s v="Reforma"/>
    <s v="102-Aguardando Plantio"/>
    <m/>
    <n v="0.51"/>
    <s v="Parceria rural"/>
    <m/>
    <m/>
    <m/>
    <m/>
    <m/>
    <m/>
    <m/>
    <m/>
    <m/>
    <d v="2022-05-23T00:00:00"/>
    <m/>
    <m/>
    <m/>
    <m/>
    <s v="Norte"/>
    <s v="Norte"/>
    <s v="EMFLORA"/>
    <s v="BRACELL"/>
    <s v="GERAÇÃO"/>
    <s v="JFI DUARTINA"/>
    <n v="50.448596999999999"/>
    <n v="71.376148999999998"/>
    <n v="80.674408"/>
    <n v="82.434276999999994"/>
    <s v="Liberação de áreas"/>
    <x v="1"/>
    <m/>
    <d v="2025-05-01T00:00:00"/>
    <x v="0"/>
    <m/>
    <x v="7"/>
    <m/>
    <m/>
  </r>
  <r>
    <s v="2191013"/>
    <s v="2191"/>
    <x v="468"/>
    <s v="013"/>
    <s v="Brasil \ SP \ Paulistânia"/>
    <s v="Noroeste"/>
    <s v="CZ1"/>
    <n v="2"/>
    <s v="Reforma"/>
    <s v="102-Aguardando Plantio"/>
    <m/>
    <n v="0.76"/>
    <s v="Parceria rural"/>
    <m/>
    <m/>
    <m/>
    <m/>
    <m/>
    <m/>
    <m/>
    <m/>
    <m/>
    <d v="2022-01-01T00:00:00"/>
    <m/>
    <m/>
    <m/>
    <m/>
    <s v="Noroeste"/>
    <s v="Noroeste"/>
    <s v="JFI DUARTINA"/>
    <s v="GERAÇÃO"/>
    <s v="BRACELL"/>
    <s v="CARPELO"/>
    <n v="28.512142000000001"/>
    <n v="31.547118999999999"/>
    <n v="44.614761000000001"/>
    <n v="57.879382"/>
    <s v="Liberação de áreas"/>
    <x v="1"/>
    <s v="JFI DUARTINA"/>
    <d v="2025-07-01T00:00:00"/>
    <x v="6"/>
    <m/>
    <x v="6"/>
    <m/>
    <m/>
  </r>
  <r>
    <s v="2191014"/>
    <s v="2191"/>
    <x v="468"/>
    <s v="014"/>
    <s v="Brasil \ SP \ Paulistânia"/>
    <s v="Noroeste"/>
    <s v="CZ1"/>
    <n v="1"/>
    <s v="Implantação"/>
    <s v="102-Aguardando Plantio"/>
    <m/>
    <n v="0.98"/>
    <s v="Parceria rural"/>
    <m/>
    <m/>
    <m/>
    <m/>
    <m/>
    <m/>
    <m/>
    <m/>
    <m/>
    <d v="2022-01-01T00:00:00"/>
    <m/>
    <m/>
    <m/>
    <m/>
    <s v="Noroeste"/>
    <s v="Noroeste"/>
    <s v="JFI DUARTINA"/>
    <s v="GERAÇÃO"/>
    <s v="BRACELL"/>
    <s v="CARPELO"/>
    <n v="28.512142000000001"/>
    <n v="31.547118999999999"/>
    <n v="44.614761000000001"/>
    <n v="57.879382"/>
    <s v="Liberação de áreas"/>
    <x v="1"/>
    <s v="JFI DUARTINA"/>
    <d v="2025-07-01T00:00:00"/>
    <x v="6"/>
    <m/>
    <x v="6"/>
    <m/>
    <m/>
  </r>
  <r>
    <s v="2263301"/>
    <s v="2263"/>
    <x v="469"/>
    <s v="301"/>
    <s v="Brasil \ SP \ Agudos"/>
    <s v="Centro"/>
    <s v="CZ2"/>
    <n v="3"/>
    <s v="Reforma"/>
    <s v="116-Aguardando Plantio - Manual"/>
    <m/>
    <n v="3.58"/>
    <s v="Parceria rural"/>
    <m/>
    <s v="Rehab Silv"/>
    <s v="Rehab"/>
    <m/>
    <m/>
    <m/>
    <m/>
    <s v="NÃO"/>
    <m/>
    <d v="2023-08-02T00:00:00"/>
    <m/>
    <m/>
    <m/>
    <m/>
    <s v="Centro"/>
    <s v="Rehab Silv"/>
    <s v="SOLLUM"/>
    <s v="BRACELL"/>
    <s v="NILZA"/>
    <s v="GERAÇÃO"/>
    <n v="35.982913000000003"/>
    <n v="46.254703999999997"/>
    <n v="55.045526000000002"/>
    <n v="66.504926999999995"/>
    <s v="Liberação de áreas"/>
    <x v="0"/>
    <s v="NILZA"/>
    <d v="2025-02-01T00:00:00"/>
    <x v="1"/>
    <m/>
    <x v="3"/>
    <m/>
    <m/>
  </r>
  <r>
    <s v="2263303"/>
    <s v="2263"/>
    <x v="469"/>
    <s v="303"/>
    <s v="Brasil \ SP \ Agudos"/>
    <s v="Centro"/>
    <s v="CZ2"/>
    <n v="2"/>
    <s v="Reforma"/>
    <s v="116-Aguardando Plantio - Manual"/>
    <m/>
    <n v="1.1000000000000001"/>
    <s v="Parceria rural"/>
    <m/>
    <m/>
    <m/>
    <m/>
    <m/>
    <m/>
    <m/>
    <s v="NÃO"/>
    <m/>
    <d v="2023-08-02T00:00:00"/>
    <m/>
    <m/>
    <m/>
    <m/>
    <s v="Centro"/>
    <s v="Centro"/>
    <s v="SOLLUM"/>
    <s v="BRACELL"/>
    <s v="NILZA"/>
    <s v="GERAÇÃO"/>
    <n v="35.982913000000003"/>
    <n v="46.254703999999997"/>
    <n v="55.045526000000002"/>
    <n v="66.504926999999995"/>
    <s v="Liberação de áreas"/>
    <x v="0"/>
    <s v="NILZA"/>
    <d v="2025-02-01T00:00:00"/>
    <x v="1"/>
    <m/>
    <x v="3"/>
    <m/>
    <m/>
  </r>
  <r>
    <s v="2265001"/>
    <s v="2265"/>
    <x v="470"/>
    <s v="001"/>
    <s v="Brasil \ SP \ Agudos"/>
    <s v="Centro"/>
    <s v="CZ2"/>
    <n v="2"/>
    <s v="Reforma"/>
    <s v="102-Aguardando Plantio"/>
    <m/>
    <n v="7.29"/>
    <s v="Parceria rural"/>
    <m/>
    <m/>
    <m/>
    <m/>
    <m/>
    <m/>
    <m/>
    <m/>
    <m/>
    <d v="2024-01-05T00:00:00"/>
    <m/>
    <m/>
    <d v="2024-01-05T00:00:00"/>
    <d v="2023-12-05T00:00:00"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s v="NILZA"/>
    <d v="2025-02-01T00:00:00"/>
    <x v="1"/>
    <m/>
    <x v="3"/>
    <m/>
    <m/>
  </r>
  <r>
    <s v="2265002"/>
    <s v="2265"/>
    <x v="470"/>
    <s v="002"/>
    <s v="Brasil \ SP \ Agudos"/>
    <s v="Centro"/>
    <s v="CZ2"/>
    <n v="2"/>
    <s v="Reforma"/>
    <s v="102-Aguardando Plantio"/>
    <m/>
    <n v="13.3"/>
    <s v="Parceria rural"/>
    <m/>
    <m/>
    <m/>
    <m/>
    <m/>
    <m/>
    <m/>
    <m/>
    <m/>
    <d v="2024-01-05T00:00:00"/>
    <m/>
    <m/>
    <d v="2024-01-05T00:00:00"/>
    <d v="2023-12-10T00:00:00"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s v="NILZA"/>
    <d v="2025-02-01T00:00:00"/>
    <x v="1"/>
    <m/>
    <x v="3"/>
    <m/>
    <m/>
  </r>
  <r>
    <s v="2265301"/>
    <s v="2265"/>
    <x v="470"/>
    <s v="301"/>
    <s v="Brasil \ SP \ Agudos"/>
    <s v="Centro"/>
    <s v="CZ2"/>
    <n v="2"/>
    <s v="Reforma"/>
    <s v="116-Aguardando Plantio - Manual"/>
    <m/>
    <n v="0.72"/>
    <s v="Parceria rural"/>
    <m/>
    <m/>
    <m/>
    <m/>
    <m/>
    <m/>
    <m/>
    <m/>
    <m/>
    <d v="2024-01-05T00:00:00"/>
    <m/>
    <m/>
    <m/>
    <m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s v="NILZA"/>
    <d v="2025-02-01T00:00:00"/>
    <x v="1"/>
    <m/>
    <x v="3"/>
    <m/>
    <m/>
  </r>
  <r>
    <s v="2266003"/>
    <s v="2266"/>
    <x v="471"/>
    <s v="003"/>
    <s v="Brasil \ SP \ Agudos"/>
    <s v="Centro"/>
    <s v="CZ2"/>
    <n v="2"/>
    <s v="Reforma"/>
    <s v="102-Aguardando Plantio"/>
    <m/>
    <n v="8.27"/>
    <s v="Parceria rural"/>
    <m/>
    <m/>
    <m/>
    <m/>
    <m/>
    <m/>
    <m/>
    <m/>
    <m/>
    <d v="2024-01-04T00:00:00"/>
    <m/>
    <m/>
    <d v="2024-01-04T00:00:00"/>
    <d v="2023-12-05T00:00:00"/>
    <s v="Centro"/>
    <s v="Centro"/>
    <s v="SOLLUM"/>
    <s v="BRACELL"/>
    <s v="NILZA"/>
    <s v="GERAÇÃO"/>
    <n v="35.395093000000003"/>
    <n v="43.982264000000001"/>
    <n v="54.457706000000002"/>
    <n v="66.014340000000004"/>
    <s v="Liberação de áreas"/>
    <x v="0"/>
    <s v="NILZA"/>
    <d v="2025-02-01T00:00:00"/>
    <x v="1"/>
    <m/>
    <x v="3"/>
    <m/>
    <m/>
  </r>
  <r>
    <s v="2276302"/>
    <s v="2276"/>
    <x v="472"/>
    <s v="302"/>
    <s v="Brasil \ SP \ Barra Bonita"/>
    <s v="Sul"/>
    <s v="CZ2"/>
    <n v="1"/>
    <s v="Implantação"/>
    <s v="116-Aguardando Plantio - Manual"/>
    <m/>
    <n v="2.06"/>
    <s v="Parceria rural"/>
    <m/>
    <m/>
    <m/>
    <m/>
    <m/>
    <m/>
    <m/>
    <m/>
    <m/>
    <d v="2022-07-10T00:00:00"/>
    <m/>
    <m/>
    <m/>
    <m/>
    <s v="Sul"/>
    <s v="Sul"/>
    <s v="NILZA"/>
    <s v="SOLLUM"/>
    <s v="JFI DOURADO"/>
    <s v="BRACELL"/>
    <n v="46.432997999999998"/>
    <n v="46.797254000000002"/>
    <n v="70.929355999999999"/>
    <n v="91.070851000000005"/>
    <s v="Liberação de áreas"/>
    <x v="3"/>
    <s v="JFI ITATINGA"/>
    <d v="2025-07-01T00:00:00"/>
    <x v="6"/>
    <m/>
    <x v="5"/>
    <m/>
    <m/>
  </r>
  <r>
    <s v="2294021"/>
    <s v="2294"/>
    <x v="473"/>
    <s v="021"/>
    <s v="Brasil \ SP \ Ocauçu"/>
    <s v="Noroeste"/>
    <s v="CZ2"/>
    <n v="1"/>
    <s v="Implantação"/>
    <s v="102-Aguardando Plantio"/>
    <m/>
    <n v="1.88"/>
    <s v="Parceria rural"/>
    <m/>
    <m/>
    <m/>
    <m/>
    <m/>
    <m/>
    <m/>
    <m/>
    <m/>
    <d v="2022-12-01T00:00:00"/>
    <m/>
    <m/>
    <m/>
    <m/>
    <s v="Noroeste"/>
    <s v="Noroeste"/>
    <s v="CARPELO"/>
    <s v="GERS"/>
    <s v="JFI DUARTINA"/>
    <s v="GERAÇÃO"/>
    <n v="53.701732999999997"/>
    <n v="68.549813"/>
    <n v="80.808104999999998"/>
    <n v="82.089398000000003"/>
    <s v="Liberação de áreas"/>
    <x v="2"/>
    <s v="CARPELO"/>
    <d v="2025-07-01T00:00:00"/>
    <x v="6"/>
    <m/>
    <x v="10"/>
    <m/>
    <m/>
  </r>
  <r>
    <s v="2295001"/>
    <s v="2295"/>
    <x v="474"/>
    <s v="001"/>
    <s v="Brasil \ SP \ Marília"/>
    <s v="Noroeste"/>
    <s v="CZ2"/>
    <n v="1"/>
    <s v="Implantação"/>
    <s v="102-Aguardando Plantio"/>
    <m/>
    <n v="0.43"/>
    <s v="Parceria rural"/>
    <m/>
    <m/>
    <m/>
    <m/>
    <m/>
    <m/>
    <m/>
    <m/>
    <m/>
    <d v="2022-12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s v="CARPELO"/>
    <d v="2025-07-01T00:00:00"/>
    <x v="6"/>
    <m/>
    <x v="10"/>
    <m/>
    <m/>
  </r>
  <r>
    <s v="2295034"/>
    <s v="2295"/>
    <x v="474"/>
    <s v="034"/>
    <s v="Brasil \ SP \ Marília"/>
    <s v="Noroeste"/>
    <s v="CZ2"/>
    <n v="1"/>
    <s v="Implantação"/>
    <s v="102-Aguardando Plantio"/>
    <m/>
    <n v="0.17"/>
    <s v="Parceria rural"/>
    <m/>
    <m/>
    <m/>
    <m/>
    <m/>
    <m/>
    <m/>
    <m/>
    <m/>
    <d v="2023-08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s v="CARPELO"/>
    <d v="2025-07-01T00:00:00"/>
    <x v="6"/>
    <m/>
    <x v="10"/>
    <m/>
    <m/>
  </r>
  <r>
    <s v="2295035"/>
    <s v="2295"/>
    <x v="474"/>
    <s v="035"/>
    <s v="Brasil \ SP \ Marília"/>
    <s v="Noroeste"/>
    <s v="CZ2"/>
    <n v="1"/>
    <s v="Implantação"/>
    <s v="102-Aguardando Plantio"/>
    <m/>
    <n v="0.78"/>
    <s v="Parceria rural"/>
    <m/>
    <m/>
    <m/>
    <m/>
    <m/>
    <m/>
    <m/>
    <m/>
    <m/>
    <d v="2023-08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s v="CARPELO"/>
    <d v="2025-07-01T00:00:00"/>
    <x v="6"/>
    <m/>
    <x v="10"/>
    <m/>
    <m/>
  </r>
  <r>
    <s v="2295308"/>
    <s v="2295"/>
    <x v="474"/>
    <s v="308"/>
    <s v="Brasil \ SP \ Marília"/>
    <s v="Noroeste"/>
    <s v="CZ2"/>
    <n v="1"/>
    <s v="Implantação"/>
    <s v="104-Crescimento"/>
    <d v="2023-01-17T00:00:00"/>
    <n v="0.93"/>
    <s v="Parceria rural"/>
    <m/>
    <s v="Rehab Silv"/>
    <s v="Rehab"/>
    <m/>
    <m/>
    <m/>
    <m/>
    <m/>
    <s v="RAF"/>
    <d v="2022-12-01T00:00:00"/>
    <m/>
    <m/>
    <m/>
    <m/>
    <s v="Noroeste"/>
    <s v="Rehab Silv"/>
    <s v="CARPELO"/>
    <s v="GERS"/>
    <s v="GN"/>
    <s v="JFI DUARTINA"/>
    <n v="57.756919000000003"/>
    <n v="71.034029000000004"/>
    <n v="82.369508999999994"/>
    <n v="90.304537999999994"/>
    <s v="pab"/>
    <x v="2"/>
    <s v="CARPELO"/>
    <d v="2025-07-01T00:00:00"/>
    <x v="6"/>
    <m/>
    <x v="10"/>
    <m/>
    <m/>
  </r>
  <r>
    <s v="2334007"/>
    <s v="2334"/>
    <x v="475"/>
    <s v="007"/>
    <s v="Brasil \ SP \ Reginópolis"/>
    <s v="Norte"/>
    <s v="CZ3"/>
    <n v="1"/>
    <s v="Implantação"/>
    <s v="104-Crescimento"/>
    <d v="2023-04-19T00:00:00"/>
    <n v="3.7467000000000001"/>
    <s v="Parceria rural"/>
    <m/>
    <s v="Rehab Silv"/>
    <s v="Rehab"/>
    <m/>
    <m/>
    <m/>
    <m/>
    <m/>
    <m/>
    <d v="2023-01-12T00:00:00"/>
    <m/>
    <m/>
    <m/>
    <m/>
    <s v="Norte"/>
    <s v="Rehab Silv"/>
    <s v="EMFLORA"/>
    <s v="BRACELL"/>
    <s v="GERAÇÃO"/>
    <s v="JFI DUARTINA"/>
    <n v="43.231746999999999"/>
    <n v="67.890366999999998"/>
    <n v="69.661023"/>
    <n v="71.420890999999997"/>
    <s v="pab"/>
    <x v="1"/>
    <s v="GN"/>
    <d v="2025-07-01T00:00:00"/>
    <x v="6"/>
    <m/>
    <x v="8"/>
    <m/>
    <m/>
  </r>
  <r>
    <s v="2396001"/>
    <s v="2396"/>
    <x v="476"/>
    <s v="001"/>
    <s v="Brasil \ SP \ Lins"/>
    <s v="Noroeste"/>
    <s v="CZ3"/>
    <n v="2"/>
    <s v="Reforma"/>
    <s v="102-Aguardando Plantio"/>
    <m/>
    <n v="6.78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s v="INOVESA"/>
    <d v="2025-05-01T00:00:00"/>
    <x v="5"/>
    <m/>
    <x v="11"/>
    <m/>
    <m/>
  </r>
  <r>
    <s v="2396002"/>
    <s v="2396"/>
    <x v="476"/>
    <s v="002"/>
    <s v="Brasil \ SP \ Lins"/>
    <s v="Noroeste"/>
    <s v="CZ3"/>
    <n v="2"/>
    <s v="Reforma"/>
    <s v="102-Aguardando Plantio"/>
    <m/>
    <n v="11.13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s v="INOVESA"/>
    <d v="2025-05-01T00:00:00"/>
    <x v="5"/>
    <m/>
    <x v="11"/>
    <m/>
    <m/>
  </r>
  <r>
    <s v="2396003"/>
    <s v="2396"/>
    <x v="476"/>
    <s v="003"/>
    <s v="Brasil \ SP \ Lins"/>
    <s v="Noroeste"/>
    <s v="CZ3"/>
    <n v="2"/>
    <s v="Reforma"/>
    <s v="102-Aguardando Plantio"/>
    <m/>
    <n v="15.1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s v="INOVESA"/>
    <d v="2025-05-01T00:00:00"/>
    <x v="5"/>
    <m/>
    <x v="11"/>
    <m/>
    <m/>
  </r>
  <r>
    <s v="2396004"/>
    <s v="2396"/>
    <x v="476"/>
    <s v="004"/>
    <s v="Brasil \ SP \ Lins"/>
    <s v="Noroeste"/>
    <s v="CZ3"/>
    <n v="2"/>
    <s v="Reforma"/>
    <s v="102-Aguardando Plantio"/>
    <m/>
    <n v="11.07"/>
    <s v="Parceria rural"/>
    <m/>
    <s v="Rehab Silv"/>
    <s v="Rehab"/>
    <m/>
    <m/>
    <m/>
    <m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s v="INOVESA"/>
    <d v="2025-05-01T00:00:00"/>
    <x v="5"/>
    <m/>
    <x v="11"/>
    <m/>
    <m/>
  </r>
  <r>
    <s v="2405028"/>
    <s v="2405"/>
    <x v="477"/>
    <s v="028"/>
    <s v="Brasil \ SP \ Itapetininga"/>
    <s v="Sul"/>
    <s v="CZ1"/>
    <n v="1"/>
    <s v="Rebrota"/>
    <s v="104-Crescimento"/>
    <d v="2012-06-01T00:00:00"/>
    <n v="1.47"/>
    <s v="Parceria rural"/>
    <m/>
    <m/>
    <m/>
    <m/>
    <m/>
    <m/>
    <m/>
    <m/>
    <m/>
    <d v="2023-09-20T00:00:00"/>
    <m/>
    <d v="2025-08-01T00:00:00"/>
    <m/>
    <m/>
    <s v="Sul"/>
    <s v="Sul"/>
    <s v="RA"/>
    <s v="JFI CAPÃO BONITO"/>
    <s v="JFI ITATINGA"/>
    <s v="NILZA"/>
    <n v="71.570554999999999"/>
    <n v="72.978689000000003"/>
    <n v="100.416308"/>
    <n v="158.753681"/>
    <s v="pac"/>
    <x v="3"/>
    <m/>
    <m/>
    <x v="0"/>
    <m/>
    <x v="1"/>
    <m/>
    <m/>
  </r>
  <r>
    <s v="2406003"/>
    <s v="2406"/>
    <x v="478"/>
    <s v="003"/>
    <s v="Brasil \ SP \ Itaberá"/>
    <s v="Sul"/>
    <s v="CZ1"/>
    <n v="3"/>
    <s v="Reforma"/>
    <s v="102-Aguardando Plantio"/>
    <m/>
    <n v="14.79"/>
    <s v="Parceria rural (Turvinho)"/>
    <m/>
    <m/>
    <m/>
    <m/>
    <s v="Obrigatório"/>
    <s v="Não Obrigatório"/>
    <s v="Não Obrigatório"/>
    <m/>
    <m/>
    <d v="2024-08-16T00:00:00"/>
    <m/>
    <d v="2024-08-01T00:00:00"/>
    <d v="2024-08-16T00:00:00"/>
    <d v="2024-08-11T00:00:00"/>
    <s v="Sul"/>
    <s v="Sul"/>
    <s v="RA"/>
    <s v="JFI CAPÃO BONITO"/>
    <s v="JFI ITATINGA"/>
    <s v="NILZA"/>
    <n v="123.215684"/>
    <n v="124.623819"/>
    <n v="142.00564399999999"/>
    <n v="164.54225500000001"/>
    <s v="savannah"/>
    <x v="3"/>
    <s v="RA FLORESTAL"/>
    <d v="2025-02-01T00:00:00"/>
    <x v="1"/>
    <s v="Alterada em função do preparo (chuva)"/>
    <x v="18"/>
    <m/>
    <m/>
  </r>
  <r>
    <s v="2406004"/>
    <s v="2406"/>
    <x v="478"/>
    <s v="004"/>
    <s v="Brasil \ SP \ Itaberá"/>
    <s v="Sul"/>
    <s v="CZ1"/>
    <n v="3"/>
    <s v="Reforma"/>
    <s v="102-Aguardando Plantio"/>
    <m/>
    <n v="8.6199999999999992"/>
    <s v="Parceria rural (Turvinho)"/>
    <m/>
    <m/>
    <m/>
    <m/>
    <s v="Obrigatório"/>
    <s v="Não Obrigatório"/>
    <s v="Não Obrigatório"/>
    <m/>
    <m/>
    <d v="2024-08-16T00:00:00"/>
    <m/>
    <d v="2024-08-01T00:00:00"/>
    <d v="2024-08-16T00:00:00"/>
    <d v="2024-08-11T00:00:00"/>
    <s v="Sul"/>
    <s v="Sul"/>
    <s v="RA"/>
    <s v="JFI CAPÃO BONITO"/>
    <s v="JFI ITATINGA"/>
    <s v="NILZA"/>
    <n v="123.215684"/>
    <n v="124.623819"/>
    <n v="142.00564399999999"/>
    <n v="164.54225500000001"/>
    <s v="savannah"/>
    <x v="3"/>
    <s v="RA FLORESTAL"/>
    <d v="2025-02-01T00:00:00"/>
    <x v="1"/>
    <s v="Alterada em função do preparo (chuva)"/>
    <x v="18"/>
    <m/>
    <m/>
  </r>
  <r>
    <s v="2407001"/>
    <s v="2407"/>
    <x v="479"/>
    <s v="001"/>
    <s v="Brasil \ SP \ Pirajuí"/>
    <s v="Norte"/>
    <s v="CZ2"/>
    <n v="2"/>
    <s v="Reforma"/>
    <s v="102-Aguardando Plantio"/>
    <m/>
    <n v="1.69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2"/>
    <s v="2407"/>
    <x v="479"/>
    <s v="002"/>
    <s v="Brasil \ SP \ Pirajuí"/>
    <s v="Norte"/>
    <s v="CZ2"/>
    <n v="2"/>
    <s v="Reforma"/>
    <s v="102-Aguardando Plantio"/>
    <m/>
    <n v="7.45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3"/>
    <s v="2407"/>
    <x v="479"/>
    <s v="003"/>
    <s v="Brasil \ SP \ Pirajuí"/>
    <s v="Norte"/>
    <s v="CZ2"/>
    <n v="2"/>
    <s v="Reforma"/>
    <s v="102-Aguardando Plantio"/>
    <m/>
    <n v="1.83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4"/>
    <s v="2407"/>
    <x v="479"/>
    <s v="004"/>
    <s v="Brasil \ SP \ Pirajuí"/>
    <s v="Norte"/>
    <s v="CZ2"/>
    <n v="2"/>
    <s v="Reforma"/>
    <s v="102-Aguardando Plantio"/>
    <m/>
    <n v="10.09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5"/>
    <s v="2407"/>
    <x v="479"/>
    <s v="005"/>
    <s v="Brasil \ SP \ Pirajuí"/>
    <s v="Norte"/>
    <s v="CZ2"/>
    <n v="2"/>
    <s v="Reforma"/>
    <s v="102-Aguardando Plantio"/>
    <m/>
    <n v="7.36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6"/>
    <s v="2407"/>
    <x v="479"/>
    <s v="006"/>
    <s v="Brasil \ SP \ Pirajuí"/>
    <s v="Norte"/>
    <s v="CZ2"/>
    <n v="2"/>
    <s v="Reforma"/>
    <s v="102-Aguardando Plantio"/>
    <m/>
    <n v="13.17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7"/>
    <s v="2407"/>
    <x v="479"/>
    <s v="007"/>
    <s v="Brasil \ SP \ Pirajuí"/>
    <s v="Norte"/>
    <s v="CZ2"/>
    <n v="2"/>
    <s v="Reforma"/>
    <s v="102-Aguardando Plantio"/>
    <m/>
    <n v="16.93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8"/>
    <s v="2407"/>
    <x v="479"/>
    <s v="008"/>
    <s v="Brasil \ SP \ Pirajuí"/>
    <s v="Norte"/>
    <s v="CZ2"/>
    <n v="2"/>
    <s v="Reforma"/>
    <s v="102-Aguardando Plantio"/>
    <m/>
    <n v="15.15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09"/>
    <s v="2407"/>
    <x v="479"/>
    <s v="009"/>
    <s v="Brasil \ SP \ Pirajuí"/>
    <s v="Norte"/>
    <s v="CZ2"/>
    <n v="2"/>
    <s v="Reforma"/>
    <s v="102-Aguardando Plantio"/>
    <m/>
    <n v="19.190000000000001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0"/>
    <s v="2407"/>
    <x v="479"/>
    <s v="010"/>
    <s v="Brasil \ SP \ Pirajuí"/>
    <s v="Norte"/>
    <s v="CZ2"/>
    <n v="2"/>
    <s v="Reforma"/>
    <s v="102-Aguardando Plantio"/>
    <m/>
    <n v="11.02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1"/>
    <s v="2407"/>
    <x v="479"/>
    <s v="011"/>
    <s v="Brasil \ SP \ Pirajuí"/>
    <s v="Norte"/>
    <s v="CZ2"/>
    <n v="2"/>
    <s v="Reforma"/>
    <s v="102-Aguardando Plantio"/>
    <m/>
    <n v="7.94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2"/>
    <s v="2407"/>
    <x v="479"/>
    <s v="012"/>
    <s v="Brasil \ SP \ Pirajuí"/>
    <s v="Norte"/>
    <s v="CZ2"/>
    <n v="2"/>
    <s v="Reforma"/>
    <s v="102-Aguardando Plantio"/>
    <m/>
    <n v="0.86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3"/>
    <s v="2407"/>
    <x v="479"/>
    <s v="013"/>
    <s v="Brasil \ SP \ Pirajuí"/>
    <s v="Norte"/>
    <s v="CZ2"/>
    <n v="2"/>
    <s v="Reforma"/>
    <s v="102-Aguardando Plantio"/>
    <m/>
    <n v="5.36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4"/>
    <s v="2407"/>
    <x v="479"/>
    <s v="014"/>
    <s v="Brasil \ SP \ Pirajuí"/>
    <s v="Norte"/>
    <s v="CZ2"/>
    <n v="2"/>
    <s v="Reforma"/>
    <s v="102-Aguardando Plantio"/>
    <m/>
    <n v="13.87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5"/>
    <s v="2407"/>
    <x v="479"/>
    <s v="015"/>
    <s v="Brasil \ SP \ Pirajuí"/>
    <s v="Norte"/>
    <s v="CZ2"/>
    <n v="2"/>
    <s v="Reforma"/>
    <s v="102-Aguardando Plantio"/>
    <m/>
    <n v="2.5299999999999998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6"/>
    <s v="2407"/>
    <x v="479"/>
    <s v="016"/>
    <s v="Brasil \ SP \ Pirajuí"/>
    <s v="Norte"/>
    <s v="CZ2"/>
    <n v="2"/>
    <s v="Reforma"/>
    <s v="102-Aguardando Plantio"/>
    <m/>
    <n v="14.14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18"/>
    <s v="2407"/>
    <x v="479"/>
    <s v="018"/>
    <s v="Brasil \ SP \ Pirajuí"/>
    <s v="Norte"/>
    <s v="CZ2"/>
    <n v="2"/>
    <s v="Reforma"/>
    <s v="102-Aguardando Plantio"/>
    <m/>
    <n v="12.67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7019"/>
    <s v="2407"/>
    <x v="479"/>
    <s v="019"/>
    <s v="Brasil \ SP \ Pirajuí"/>
    <s v="Norte"/>
    <s v="CZ2"/>
    <n v="2"/>
    <s v="Reforma"/>
    <s v="102-Aguardando Plantio"/>
    <m/>
    <n v="17.3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7020"/>
    <s v="2407"/>
    <x v="479"/>
    <s v="020"/>
    <s v="Brasil \ SP \ Pirajuí"/>
    <s v="Norte"/>
    <s v="CZ2"/>
    <n v="2"/>
    <s v="Reforma"/>
    <s v="102-Aguardando Plantio"/>
    <m/>
    <n v="14.71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7021"/>
    <s v="2407"/>
    <x v="479"/>
    <s v="021"/>
    <s v="Brasil \ SP \ Pirajuí"/>
    <s v="Norte"/>
    <s v="CZ2"/>
    <n v="2"/>
    <s v="Reforma"/>
    <s v="102-Aguardando Plantio"/>
    <m/>
    <n v="1.61"/>
    <s v="Parceria rural"/>
    <m/>
    <m/>
    <m/>
    <m/>
    <m/>
    <m/>
    <m/>
    <m/>
    <m/>
    <d v="2024-08-12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pas"/>
    <x v="1"/>
    <s v="GERS"/>
    <d v="2025-05-01T00:00:00"/>
    <x v="5"/>
    <m/>
    <x v="9"/>
    <m/>
    <m/>
  </r>
  <r>
    <s v="2407022"/>
    <s v="2407"/>
    <x v="479"/>
    <s v="022"/>
    <s v="Brasil \ SP \ Pirajuí"/>
    <s v="Norte"/>
    <s v="CZ2"/>
    <n v="2"/>
    <s v="Reforma"/>
    <s v="102-Aguardando Plantio"/>
    <m/>
    <n v="10.1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7023"/>
    <s v="2407"/>
    <x v="479"/>
    <s v="023"/>
    <s v="Brasil \ SP \ Pirajuí"/>
    <s v="Norte"/>
    <s v="CZ2"/>
    <n v="2"/>
    <s v="Reforma"/>
    <s v="102-Aguardando Plantio"/>
    <m/>
    <n v="14.92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7026"/>
    <s v="2407"/>
    <x v="479"/>
    <s v="026"/>
    <s v="Brasil \ SP \ Pirajuí"/>
    <s v="Norte"/>
    <s v="CZ2"/>
    <n v="2"/>
    <s v="Reforma"/>
    <s v="102-Aguardando Plantio"/>
    <m/>
    <n v="2.4300000000000002"/>
    <s v="Parceria rural"/>
    <m/>
    <m/>
    <m/>
    <m/>
    <m/>
    <m/>
    <m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4-01T00:00:00"/>
    <x v="2"/>
    <m/>
    <x v="9"/>
    <m/>
    <m/>
  </r>
  <r>
    <s v="2407027"/>
    <s v="2407"/>
    <x v="479"/>
    <s v="027"/>
    <s v="Brasil \ SP \ Pirajuí"/>
    <s v="Norte"/>
    <s v="CZ2"/>
    <n v="1"/>
    <s v="Implantação"/>
    <s v="102-Aguardando Plantio"/>
    <m/>
    <n v="3.95"/>
    <s v="Parceria rural"/>
    <m/>
    <m/>
    <m/>
    <m/>
    <m/>
    <m/>
    <m/>
    <m/>
    <m/>
    <d v="2024-02-2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s v="GERS"/>
    <d v="2025-05-01T00:00:00"/>
    <x v="5"/>
    <m/>
    <x v="9"/>
    <m/>
    <m/>
  </r>
  <r>
    <s v="2409005"/>
    <s v="2409"/>
    <x v="480"/>
    <s v="005"/>
    <s v="Brasil \ SP \ Iacanga"/>
    <s v="Norte"/>
    <s v="CZ3"/>
    <n v="1"/>
    <s v="Implantação"/>
    <s v="102-Aguardando Plantio"/>
    <m/>
    <n v="6.61"/>
    <s v="Parceria rural"/>
    <m/>
    <m/>
    <m/>
    <m/>
    <m/>
    <m/>
    <m/>
    <m/>
    <m/>
    <d v="2024-09-10T00:00:00"/>
    <m/>
    <m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Liberação de áreas"/>
    <x v="1"/>
    <s v="JFI DUARTINA"/>
    <d v="2025-06-01T00:00:00"/>
    <x v="7"/>
    <m/>
    <x v="7"/>
    <m/>
    <m/>
  </r>
  <r>
    <s v="2409010"/>
    <s v="2409"/>
    <x v="480"/>
    <s v="010"/>
    <s v="Brasil \ SP \ Iacanga"/>
    <s v="Norte"/>
    <s v="CZ3"/>
    <n v="2"/>
    <s v="Reforma"/>
    <s v="104-Crescimento"/>
    <d v="2020-09-01T00:00:00"/>
    <n v="1.28"/>
    <s v="Parceria rural"/>
    <m/>
    <m/>
    <m/>
    <m/>
    <m/>
    <m/>
    <m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s v="JFI DUARTINA"/>
    <d v="2025-06-01T00:00:00"/>
    <x v="7"/>
    <m/>
    <x v="7"/>
    <m/>
    <m/>
  </r>
  <r>
    <s v="2409013"/>
    <s v="2409"/>
    <x v="480"/>
    <s v="013"/>
    <s v="Brasil \ SP \ Iacanga"/>
    <s v="Norte"/>
    <s v="CZ3"/>
    <n v="2"/>
    <s v="Reforma"/>
    <s v="104-Crescimento"/>
    <d v="2020-09-01T00:00:00"/>
    <n v="0.2"/>
    <s v="Parceria rural"/>
    <m/>
    <m/>
    <m/>
    <m/>
    <m/>
    <m/>
    <m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s v="JFI DUARTINA"/>
    <d v="2025-06-01T00:00:00"/>
    <x v="7"/>
    <m/>
    <x v="7"/>
    <m/>
    <m/>
  </r>
  <r>
    <s v="2409014"/>
    <s v="2409"/>
    <x v="480"/>
    <s v="014"/>
    <s v="Brasil \ SP \ Iacanga"/>
    <s v="Norte"/>
    <s v="CZ3"/>
    <n v="2"/>
    <s v="Reforma"/>
    <s v="104-Crescimento"/>
    <d v="2019-09-01T00:00:00"/>
    <n v="1.38"/>
    <s v="Parceria rural"/>
    <m/>
    <m/>
    <m/>
    <m/>
    <m/>
    <m/>
    <m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s v="JFI DUARTINA"/>
    <d v="2025-06-01T00:00:00"/>
    <x v="7"/>
    <m/>
    <x v="7"/>
    <m/>
    <m/>
  </r>
  <r>
    <s v="2409016"/>
    <s v="2409"/>
    <x v="480"/>
    <s v="016"/>
    <s v="Brasil \ SP \ Iacanga"/>
    <s v="Norte"/>
    <s v="CZ3"/>
    <n v="2"/>
    <s v="Reforma"/>
    <s v="104-Crescimento"/>
    <d v="2019-08-01T00:00:00"/>
    <n v="0.59"/>
    <s v="Parceria rural"/>
    <m/>
    <m/>
    <m/>
    <m/>
    <m/>
    <m/>
    <m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s v="JFI DUARTINA"/>
    <d v="2025-06-01T00:00:00"/>
    <x v="7"/>
    <m/>
    <x v="7"/>
    <m/>
    <m/>
  </r>
  <r>
    <s v="2409017"/>
    <s v="2409"/>
    <x v="480"/>
    <s v="017"/>
    <s v="Brasil \ SP \ Iacanga"/>
    <s v="Norte"/>
    <s v="CZ3"/>
    <n v="2"/>
    <s v="Reforma"/>
    <s v="102-Aguardando Plantio"/>
    <m/>
    <n v="0.5"/>
    <s v="Parceria rural"/>
    <m/>
    <m/>
    <m/>
    <m/>
    <m/>
    <m/>
    <m/>
    <m/>
    <m/>
    <d v="2024-10-14T00:00:00"/>
    <m/>
    <m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Liberação de áreas"/>
    <x v="1"/>
    <s v="JFI DUARTINA"/>
    <d v="2025-06-01T00:00:00"/>
    <x v="7"/>
    <m/>
    <x v="7"/>
    <m/>
    <m/>
  </r>
  <r>
    <s v="2410049"/>
    <s v="2410"/>
    <x v="481"/>
    <s v="049"/>
    <s v="Brasil \ SP \ Iacanga"/>
    <s v="Norte"/>
    <s v="CZ3"/>
    <n v="2"/>
    <s v="Reforma"/>
    <s v="102-Aguardando Plantio"/>
    <m/>
    <n v="0.1"/>
    <s v="Parceria rural"/>
    <m/>
    <m/>
    <m/>
    <m/>
    <m/>
    <m/>
    <m/>
    <m/>
    <m/>
    <d v="2024-07-16T00:00:00"/>
    <m/>
    <m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Liberação de áreas"/>
    <x v="1"/>
    <s v="JFI DUARTINA"/>
    <d v="2025-06-01T00:00:00"/>
    <x v="7"/>
    <m/>
    <x v="7"/>
    <m/>
    <m/>
  </r>
  <r>
    <s v="2410053"/>
    <s v="2410"/>
    <x v="481"/>
    <s v="053"/>
    <s v="Brasil \ SP \ Iacanga"/>
    <s v="Norte"/>
    <s v="CZ3"/>
    <n v="2"/>
    <s v="Reforma"/>
    <s v="104-Crescimento"/>
    <d v="2020-09-01T00:00:00"/>
    <n v="1.01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57"/>
    <s v="2410"/>
    <x v="481"/>
    <s v="057"/>
    <s v="Brasil \ SP \ Iacanga"/>
    <s v="Norte"/>
    <s v="CZ3"/>
    <n v="2"/>
    <s v="Reforma"/>
    <s v="104-Crescimento"/>
    <d v="2019-08-01T00:00:00"/>
    <n v="3.5"/>
    <s v="Parceria rural"/>
    <m/>
    <m/>
    <m/>
    <m/>
    <m/>
    <m/>
    <m/>
    <m/>
    <m/>
    <d v="2025-06-01T00:00:00"/>
    <d v="2025-06-01T00:00:00"/>
    <d v="2025-05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58"/>
    <s v="2410"/>
    <x v="481"/>
    <s v="058"/>
    <s v="Brasil \ SP \ Iacanga"/>
    <s v="Norte"/>
    <s v="CZ3"/>
    <n v="2"/>
    <s v="Reforma"/>
    <s v="104-Crescimento"/>
    <d v="2019-08-01T00:00:00"/>
    <n v="4.7300000000000004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59"/>
    <s v="2410"/>
    <x v="481"/>
    <s v="059"/>
    <s v="Brasil \ SP \ Iacanga"/>
    <s v="Norte"/>
    <s v="CZ3"/>
    <n v="2"/>
    <s v="Reforma"/>
    <s v="104-Crescimento"/>
    <d v="2020-11-01T00:00:00"/>
    <n v="0.38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0"/>
    <s v="2410"/>
    <x v="481"/>
    <s v="060"/>
    <s v="Brasil \ SP \ Iacanga"/>
    <s v="Norte"/>
    <s v="CZ3"/>
    <n v="2"/>
    <s v="Reforma"/>
    <s v="104-Crescimento"/>
    <d v="2020-10-01T00:00:00"/>
    <n v="0.25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3"/>
    <s v="2410"/>
    <x v="481"/>
    <s v="063"/>
    <s v="Brasil \ SP \ Iacanga"/>
    <s v="Norte"/>
    <s v="CZ3"/>
    <n v="2"/>
    <s v="Reforma"/>
    <s v="104-Crescimento"/>
    <d v="2020-09-01T00:00:00"/>
    <n v="0.38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4"/>
    <s v="2410"/>
    <x v="481"/>
    <s v="064"/>
    <s v="Brasil \ SP \ Iacanga"/>
    <s v="Norte"/>
    <s v="CZ3"/>
    <n v="2"/>
    <s v="Reforma"/>
    <s v="104-Crescimento"/>
    <d v="2015-07-01T00:00:00"/>
    <n v="0.39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6"/>
    <s v="2410"/>
    <x v="481"/>
    <s v="066"/>
    <s v="Brasil \ SP \ Iacanga"/>
    <s v="Norte"/>
    <s v="CZ3"/>
    <n v="2"/>
    <s v="Reforma"/>
    <s v="104-Crescimento"/>
    <d v="2020-09-01T00:00:00"/>
    <n v="3.75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7"/>
    <s v="2410"/>
    <x v="481"/>
    <s v="067"/>
    <s v="Brasil \ SP \ Iacanga"/>
    <s v="Norte"/>
    <s v="CZ3"/>
    <n v="2"/>
    <s v="Reforma"/>
    <s v="104-Crescimento"/>
    <d v="2020-09-01T00:00:00"/>
    <n v="0.94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8"/>
    <s v="2410"/>
    <x v="481"/>
    <s v="068"/>
    <s v="Brasil \ SP \ Iacanga"/>
    <s v="Norte"/>
    <s v="CZ3"/>
    <n v="2"/>
    <s v="Reforma"/>
    <s v="104-Crescimento"/>
    <d v="2019-09-01T00:00:00"/>
    <n v="0.13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0069"/>
    <s v="2410"/>
    <x v="481"/>
    <s v="069"/>
    <s v="Brasil \ SP \ Iacanga"/>
    <s v="Norte"/>
    <s v="CZ3"/>
    <n v="2"/>
    <s v="Reforma"/>
    <s v="104-Crescimento"/>
    <d v="2019-08-01T00:00:00"/>
    <n v="0.21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s v="JFI DUARTINA"/>
    <d v="2025-06-01T00:00:00"/>
    <x v="7"/>
    <m/>
    <x v="7"/>
    <m/>
    <m/>
  </r>
  <r>
    <s v="2411015"/>
    <s v="2411"/>
    <x v="482"/>
    <s v="015"/>
    <s v="Brasil \ SP \ Iacanga"/>
    <s v="Norte"/>
    <s v="CZ3"/>
    <n v="1"/>
    <s v="Implantação"/>
    <s v="102-Aguardando Plantio"/>
    <m/>
    <n v="0.13"/>
    <s v="Parceria rural"/>
    <m/>
    <m/>
    <m/>
    <m/>
    <m/>
    <m/>
    <m/>
    <m/>
    <m/>
    <d v="2024-05-21T00:00:00"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s v="JFI DUARTINA"/>
    <d v="2025-06-01T00:00:00"/>
    <x v="7"/>
    <m/>
    <x v="7"/>
    <m/>
    <m/>
  </r>
  <r>
    <s v="2411018"/>
    <s v="2411"/>
    <x v="482"/>
    <s v="018"/>
    <s v="Brasil \ SP \ Iacanga"/>
    <s v="Norte"/>
    <s v="CZ3"/>
    <n v="2"/>
    <s v="Reforma"/>
    <s v="104-Crescimento"/>
    <d v="2019-08-01T00:00:00"/>
    <n v="0.46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s v="JFI DUARTINA"/>
    <d v="2025-06-01T00:00:00"/>
    <x v="7"/>
    <m/>
    <x v="7"/>
    <m/>
    <m/>
  </r>
  <r>
    <s v="2411019"/>
    <s v="2411"/>
    <x v="482"/>
    <s v="019"/>
    <s v="Brasil \ SP \ Iacanga"/>
    <s v="Norte"/>
    <s v="CZ3"/>
    <n v="3"/>
    <s v="Reforma"/>
    <s v="102-Aguardando Plantio"/>
    <m/>
    <n v="1.45"/>
    <s v="Parceria rural"/>
    <m/>
    <m/>
    <m/>
    <m/>
    <m/>
    <m/>
    <m/>
    <m/>
    <m/>
    <d v="2024-05-27T00:00:00"/>
    <m/>
    <d v="2024-04-01T00:00:00"/>
    <d v="2024-04-14T00:00:00"/>
    <d v="2024-04-04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s v="JFI DUARTINA"/>
    <d v="2025-06-01T00:00:00"/>
    <x v="7"/>
    <m/>
    <x v="7"/>
    <m/>
    <m/>
  </r>
  <r>
    <s v="2411022"/>
    <s v="2411"/>
    <x v="482"/>
    <s v="022"/>
    <s v="Brasil \ SP \ Iacanga"/>
    <s v="Norte"/>
    <s v="CZ3"/>
    <n v="2"/>
    <s v="Reforma"/>
    <s v="104-Crescimento"/>
    <d v="2019-10-01T00:00:00"/>
    <n v="1.1399999999999999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s v="JFI DUARTINA"/>
    <d v="2025-06-01T00:00:00"/>
    <x v="7"/>
    <m/>
    <x v="7"/>
    <m/>
    <m/>
  </r>
  <r>
    <s v="2411023"/>
    <s v="2411"/>
    <x v="482"/>
    <s v="023"/>
    <s v="Brasil \ SP \ Iacanga"/>
    <s v="Norte"/>
    <s v="CZ3"/>
    <n v="2"/>
    <s v="Reforma"/>
    <s v="104-Crescimento"/>
    <d v="2019-10-01T00:00:00"/>
    <n v="0.15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s v="JFI DUARTINA"/>
    <d v="2025-06-01T00:00:00"/>
    <x v="7"/>
    <m/>
    <x v="7"/>
    <m/>
    <m/>
  </r>
  <r>
    <s v="2411025"/>
    <s v="2411"/>
    <x v="482"/>
    <s v="025"/>
    <s v="Brasil \ SP \ Iacanga"/>
    <s v="Norte"/>
    <s v="CZ3"/>
    <n v="2"/>
    <s v="Reforma"/>
    <s v="104-Crescimento"/>
    <d v="2019-08-01T00:00:00"/>
    <n v="0.09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s v="JFI DUARTINA"/>
    <d v="2025-06-01T00:00:00"/>
    <x v="7"/>
    <m/>
    <x v="7"/>
    <m/>
    <m/>
  </r>
  <r>
    <s v="2411026"/>
    <s v="2411"/>
    <x v="482"/>
    <s v="026"/>
    <s v="Brasil \ SP \ Iacanga"/>
    <s v="Norte"/>
    <s v="CZ3"/>
    <n v="2"/>
    <s v="Reforma"/>
    <s v="104-Crescimento"/>
    <d v="2019-09-01T00:00:00"/>
    <n v="0.08"/>
    <s v="Parceria rural"/>
    <m/>
    <m/>
    <m/>
    <m/>
    <m/>
    <m/>
    <m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s v="JFI DUARTINA"/>
    <d v="2025-06-01T00:00:00"/>
    <x v="7"/>
    <m/>
    <x v="7"/>
    <m/>
    <m/>
  </r>
  <r>
    <s v="2411027"/>
    <s v="2411"/>
    <x v="482"/>
    <s v="027"/>
    <s v="Brasil \ SP \ Iacanga"/>
    <s v="Norte"/>
    <s v="CZ3"/>
    <n v="3"/>
    <s v="Reforma"/>
    <s v="102-Aguardando Plantio"/>
    <m/>
    <n v="0.69"/>
    <s v="Parceria rural"/>
    <m/>
    <m/>
    <m/>
    <m/>
    <s v="Não Obrigatório"/>
    <s v="Não Obrigatório"/>
    <s v="Não Obrigatório"/>
    <m/>
    <m/>
    <d v="2024-05-21T00:00:00"/>
    <m/>
    <d v="2024-04-01T00:00:00"/>
    <d v="2024-04-15T00:00:00"/>
    <d v="2024-04-04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s v="JFI DUARTINA"/>
    <d v="2025-06-01T00:00:00"/>
    <x v="7"/>
    <m/>
    <x v="7"/>
    <m/>
    <m/>
  </r>
  <r>
    <s v="2411028"/>
    <s v="2411"/>
    <x v="482"/>
    <s v="028"/>
    <s v="Brasil \ SP \ Iacanga"/>
    <s v="Norte"/>
    <s v="CZ3"/>
    <n v="3"/>
    <s v="Reforma"/>
    <s v="102-Aguardando Plantio"/>
    <m/>
    <n v="46.09"/>
    <s v="Parceria rural"/>
    <m/>
    <m/>
    <m/>
    <m/>
    <s v="Não Obrigatório"/>
    <s v="Não Obrigatório"/>
    <s v="Não Obrigatório"/>
    <m/>
    <m/>
    <d v="2024-05-21T00:00:00"/>
    <m/>
    <d v="2024-04-01T00:00:00"/>
    <d v="2024-04-15T00:00:00"/>
    <d v="2024-04-09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s v="JFI DUARTINA"/>
    <d v="2025-06-01T00:00:00"/>
    <x v="7"/>
    <m/>
    <x v="7"/>
    <m/>
    <m/>
  </r>
  <r>
    <s v="2411032"/>
    <s v="2411"/>
    <x v="482"/>
    <s v="032"/>
    <s v="Brasil \ SP \ Iacanga"/>
    <s v="Norte"/>
    <s v="CZ3"/>
    <n v="1"/>
    <s v="Implantação"/>
    <s v="102-Aguardando Plantio"/>
    <m/>
    <n v="0.23"/>
    <s v="Parceria rural"/>
    <m/>
    <m/>
    <m/>
    <m/>
    <m/>
    <m/>
    <m/>
    <m/>
    <m/>
    <d v="2024-10-10T00:00:00"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s v="JFI DUARTINA"/>
    <d v="2025-06-01T00:00:00"/>
    <x v="7"/>
    <m/>
    <x v="7"/>
    <m/>
    <m/>
  </r>
  <r>
    <s v="2411033"/>
    <s v="2411"/>
    <x v="482"/>
    <s v="033"/>
    <s v="Brasil \ SP \ Iacanga"/>
    <s v="Norte"/>
    <s v="CZ3"/>
    <n v="1"/>
    <s v="Implantação"/>
    <s v="102-Aguardando Plantio"/>
    <m/>
    <n v="31.55"/>
    <s v="Parceria rural"/>
    <m/>
    <m/>
    <m/>
    <m/>
    <s v="Não Obrigatório"/>
    <s v="Não Obrigatório"/>
    <s v="Não Obrigatório"/>
    <m/>
    <m/>
    <m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m/>
    <x v="1"/>
    <s v="JFI DUARTINA"/>
    <d v="2025-06-01T00:00:00"/>
    <x v="7"/>
    <m/>
    <x v="7"/>
    <m/>
    <m/>
  </r>
  <r>
    <s v="2413201"/>
    <s v="2413"/>
    <x v="483"/>
    <s v="201"/>
    <s v="Brasil \ SP \ Itapeva"/>
    <s v="Sul"/>
    <s v="CZ1"/>
    <n v="2"/>
    <s v="Reforma"/>
    <s v="104-Crescimento"/>
    <d v="2015-06-01T00:00:00"/>
    <n v="0.53"/>
    <s v="Parceria rural"/>
    <m/>
    <m/>
    <m/>
    <m/>
    <m/>
    <m/>
    <m/>
    <m/>
    <m/>
    <d v="2025-08-01T00:00:00"/>
    <d v="2025-08-01T00:00:00"/>
    <d v="2025-08-01T00:00:00"/>
    <m/>
    <m/>
    <s v="Sul"/>
    <s v="Sul"/>
    <s v="RA"/>
    <s v="JFI CAPÃO BONITO"/>
    <s v="JFI ITATINGA"/>
    <s v="NILZA"/>
    <n v="88.554601000000005"/>
    <n v="89.962736000000007"/>
    <n v="100.414013"/>
    <n v="153.86182099999999"/>
    <s v="pac"/>
    <x v="3"/>
    <m/>
    <m/>
    <x v="0"/>
    <m/>
    <x v="1"/>
    <m/>
    <m/>
  </r>
  <r>
    <s v="2414201"/>
    <s v="2414"/>
    <x v="484"/>
    <s v="201"/>
    <s v="Brasil \ SP \ Itapeva"/>
    <s v="Sul"/>
    <s v="CZ1"/>
    <n v="2"/>
    <s v="Reforma"/>
    <s v="104-Crescimento"/>
    <d v="2011-03-23T00:00:00"/>
    <n v="0.51"/>
    <s v="Parceria rural"/>
    <m/>
    <m/>
    <m/>
    <m/>
    <m/>
    <m/>
    <m/>
    <m/>
    <m/>
    <d v="2025-08-01T00:00:00"/>
    <d v="2025-08-01T00:00:00"/>
    <d v="2025-08-01T00:00:00"/>
    <m/>
    <m/>
    <s v="Sul"/>
    <s v="Sul"/>
    <s v="RA"/>
    <s v="JFI CAPÃO BONITO"/>
    <s v="JFI ITATINGA"/>
    <s v="NILZA"/>
    <n v="87.319524999999999"/>
    <n v="88.72766"/>
    <n v="99.178937000000005"/>
    <n v="152.626746"/>
    <s v="pac"/>
    <x v="3"/>
    <m/>
    <m/>
    <x v="0"/>
    <m/>
    <x v="1"/>
    <m/>
    <m/>
  </r>
  <r>
    <s v="2415201"/>
    <s v="2415"/>
    <x v="485"/>
    <s v="201"/>
    <s v="Brasil \ SP \ Itapeva"/>
    <s v="Sul"/>
    <s v="CZ1"/>
    <n v="2"/>
    <s v="Reforma"/>
    <s v="104-Crescimento"/>
    <d v="2011-03-23T00:00:00"/>
    <n v="0.17"/>
    <s v="Parceria rural"/>
    <m/>
    <m/>
    <m/>
    <m/>
    <m/>
    <m/>
    <m/>
    <m/>
    <m/>
    <d v="2025-08-01T00:00:00"/>
    <d v="2025-08-01T00:00:00"/>
    <d v="2025-08-01T00:00:00"/>
    <m/>
    <m/>
    <s v="Sul"/>
    <s v="Sul"/>
    <s v="RA"/>
    <s v="JFI CAPÃO BONITO"/>
    <s v="JFI ITATINGA"/>
    <s v="NILZA"/>
    <n v="88.312566000000004"/>
    <n v="89.720701000000005"/>
    <n v="100.171978"/>
    <n v="153.619786"/>
    <s v="pac"/>
    <x v="3"/>
    <m/>
    <m/>
    <x v="0"/>
    <m/>
    <x v="1"/>
    <m/>
    <m/>
  </r>
  <r>
    <s v="2416201"/>
    <s v="2416"/>
    <x v="486"/>
    <s v="201"/>
    <s v="Brasil \ SP \ Itapeva"/>
    <s v="Sul"/>
    <s v="CZ1"/>
    <n v="2"/>
    <s v="Reforma"/>
    <s v="104-Crescimento"/>
    <d v="2011-06-01T00:00:00"/>
    <n v="0.1"/>
    <s v="Parceria rural"/>
    <m/>
    <m/>
    <m/>
    <m/>
    <m/>
    <m/>
    <m/>
    <m/>
    <m/>
    <d v="2025-08-01T00:00:00"/>
    <d v="2025-08-01T00:00:00"/>
    <d v="2025-08-01T00:00:00"/>
    <m/>
    <m/>
    <s v="Sul"/>
    <s v="Sul"/>
    <s v="RA"/>
    <s v="JFI CAPÃO BONITO"/>
    <s v="JFI ITATINGA"/>
    <s v="NILZA"/>
    <n v="88.441134000000005"/>
    <n v="89.849267999999995"/>
    <n v="100.300545"/>
    <n v="153.74835400000001"/>
    <s v="pac"/>
    <x v="3"/>
    <m/>
    <m/>
    <x v="0"/>
    <m/>
    <x v="1"/>
    <m/>
    <m/>
  </r>
  <r>
    <s v="2417001"/>
    <s v="2417"/>
    <x v="487"/>
    <s v="001"/>
    <s v="Brasil \ SP \ Itapeva"/>
    <s v="Sul"/>
    <s v="CZ1"/>
    <n v="2"/>
    <s v="Reforma"/>
    <s v="102-Aguardando Plantio"/>
    <m/>
    <n v="15.31"/>
    <s v="Parceria rural"/>
    <m/>
    <m/>
    <m/>
    <m/>
    <m/>
    <m/>
    <m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s v="RA FLORESTAL"/>
    <d v="2025-02-01T00:00:00"/>
    <x v="1"/>
    <s v="Alterada em função do preparo (chuva)"/>
    <x v="18"/>
    <m/>
    <m/>
  </r>
  <r>
    <s v="2417002"/>
    <s v="2417"/>
    <x v="487"/>
    <s v="002"/>
    <s v="Brasil \ SP \ Itapeva"/>
    <s v="Sul"/>
    <s v="CZ1"/>
    <n v="2"/>
    <s v="Reforma"/>
    <s v="102-Aguardando Plantio"/>
    <m/>
    <n v="10.26"/>
    <s v="Parceria rural"/>
    <m/>
    <m/>
    <m/>
    <m/>
    <m/>
    <m/>
    <m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s v="RA FLORESTAL"/>
    <d v="2025-02-01T00:00:00"/>
    <x v="1"/>
    <s v="Alterada em função do preparo (chuva)"/>
    <x v="18"/>
    <m/>
    <m/>
  </r>
  <r>
    <s v="2417003"/>
    <s v="2417"/>
    <x v="487"/>
    <s v="003"/>
    <s v="Brasil \ SP \ Itapeva"/>
    <s v="Sul"/>
    <s v="CZ1"/>
    <n v="2"/>
    <s v="Reforma"/>
    <s v="102-Aguardando Plantio"/>
    <m/>
    <n v="7.99"/>
    <s v="Parceria rural"/>
    <m/>
    <m/>
    <m/>
    <m/>
    <m/>
    <m/>
    <m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s v="RA FLORESTAL"/>
    <d v="2025-02-01T00:00:00"/>
    <x v="1"/>
    <s v="Alterada em função do preparo (chuva)"/>
    <x v="18"/>
    <m/>
    <m/>
  </r>
  <r>
    <s v="2418017"/>
    <s v="2418"/>
    <x v="488"/>
    <s v="017"/>
    <s v="Brasil \ SP \ Reginópolis"/>
    <s v="Norte"/>
    <s v="CZ3"/>
    <n v="3"/>
    <s v="Reforma"/>
    <s v="102-Aguardando Plantio"/>
    <m/>
    <n v="12.6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5T00:00:00"/>
    <d v="2024-10-20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s v="BRACELL 01"/>
    <d v="2025-02-01T00:00:00"/>
    <x v="1"/>
    <m/>
    <x v="2"/>
    <m/>
    <m/>
  </r>
  <r>
    <s v="2418018"/>
    <s v="2418"/>
    <x v="488"/>
    <s v="018"/>
    <s v="Brasil \ SP \ Reginópolis"/>
    <s v="Norte"/>
    <s v="CZ3"/>
    <n v="2"/>
    <s v="Reforma"/>
    <s v="102-Aguardando Plantio"/>
    <m/>
    <n v="16.190000000000001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5T00:00:00"/>
    <d v="2024-10-18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s v="BRACELL 01"/>
    <d v="2025-02-01T00:00:00"/>
    <x v="1"/>
    <m/>
    <x v="2"/>
    <m/>
    <m/>
  </r>
  <r>
    <s v="2418019"/>
    <s v="2418"/>
    <x v="488"/>
    <s v="019"/>
    <s v="Brasil \ SP \ Reginópolis"/>
    <s v="Norte"/>
    <s v="CZ3"/>
    <n v="2"/>
    <s v="Reforma"/>
    <s v="102-Aguardando Plantio"/>
    <m/>
    <n v="17.399999999999999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3T00:00:00"/>
    <d v="2024-10-16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s v="BRACELL 01"/>
    <d v="2025-02-01T00:00:00"/>
    <x v="1"/>
    <m/>
    <x v="2"/>
    <m/>
    <m/>
  </r>
  <r>
    <s v="2418020"/>
    <s v="2418"/>
    <x v="488"/>
    <s v="020"/>
    <s v="Brasil \ SP \ Reginópolis"/>
    <s v="Norte"/>
    <s v="CZ3"/>
    <n v="2"/>
    <s v="Reforma"/>
    <s v="102-Aguardando Plantio"/>
    <m/>
    <n v="16.510000000000002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4T00:00:00"/>
    <d v="2024-10-18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s v="BRACELL 01"/>
    <d v="2025-02-01T00:00:00"/>
    <x v="1"/>
    <m/>
    <x v="2"/>
    <m/>
    <m/>
  </r>
  <r>
    <s v="2418021"/>
    <s v="2418"/>
    <x v="488"/>
    <s v="021"/>
    <s v="Brasil \ SP \ Reginópolis"/>
    <s v="Norte"/>
    <s v="CZ3"/>
    <n v="2"/>
    <s v="Reforma"/>
    <s v="102-Aguardando Plantio"/>
    <m/>
    <n v="23.24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4T00:00:00"/>
    <d v="2024-10-21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s v="BRACELL 01"/>
    <d v="2025-02-01T00:00:00"/>
    <x v="1"/>
    <m/>
    <x v="2"/>
    <m/>
    <m/>
  </r>
  <r>
    <s v="2420024"/>
    <s v="2420"/>
    <x v="489"/>
    <s v="024"/>
    <s v="Brasil \ SP \ Reginópolis"/>
    <s v="Norte"/>
    <s v="CZ3"/>
    <n v="2"/>
    <s v="Reforma"/>
    <s v="102-Aguardando Plantio"/>
    <m/>
    <n v="8.98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5T00:00:00"/>
    <d v="2024-10-12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0026"/>
    <s v="2420"/>
    <x v="489"/>
    <s v="026"/>
    <s v="Brasil \ SP \ Reginópolis"/>
    <s v="Norte"/>
    <s v="CZ3"/>
    <n v="3"/>
    <s v="Reforma"/>
    <s v="102-Aguardando Plantio"/>
    <m/>
    <n v="5.43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08T00:00:00"/>
    <d v="2024-10-15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s v="BRACELL 01"/>
    <d v="2025-02-01T00:00:00"/>
    <x v="1"/>
    <m/>
    <x v="2"/>
    <m/>
    <m/>
  </r>
  <r>
    <s v="2420027"/>
    <s v="2420"/>
    <x v="489"/>
    <s v="027"/>
    <s v="Brasil \ SP \ Reginópolis"/>
    <s v="Norte"/>
    <s v="CZ3"/>
    <n v="2"/>
    <s v="Rebrota"/>
    <s v="102-Aguardando Plantio"/>
    <m/>
    <n v="29.94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10T00:00:00"/>
    <d v="2024-10-16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0028"/>
    <s v="2420"/>
    <x v="489"/>
    <s v="028"/>
    <s v="Brasil \ SP \ Reginópolis"/>
    <s v="Norte"/>
    <s v="CZ3"/>
    <n v="2"/>
    <s v="Reforma"/>
    <s v="102-Aguardando Plantio"/>
    <m/>
    <n v="25.77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7T00:00:00"/>
    <d v="2024-10-16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0029"/>
    <s v="2420"/>
    <x v="489"/>
    <s v="029"/>
    <s v="Brasil \ SP \ Reginópolis"/>
    <s v="Norte"/>
    <s v="CZ3"/>
    <n v="3"/>
    <s v="Reforma"/>
    <s v="102-Aguardando Plantio"/>
    <m/>
    <n v="12.27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07T00:00:00"/>
    <d v="2024-10-11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s v="BRACELL 01"/>
    <d v="2025-02-01T00:00:00"/>
    <x v="1"/>
    <m/>
    <x v="2"/>
    <m/>
    <m/>
  </r>
  <r>
    <s v="2420030"/>
    <s v="2420"/>
    <x v="489"/>
    <s v="030"/>
    <s v="Brasil \ SP \ Reginópolis"/>
    <s v="Norte"/>
    <s v="CZ3"/>
    <n v="3"/>
    <s v="Reforma"/>
    <s v="102-Aguardando Plantio"/>
    <m/>
    <n v="11.61"/>
    <s v="Parceria rural"/>
    <m/>
    <m/>
    <m/>
    <m/>
    <s v="Obrigatório"/>
    <s v="Não Obrigatório"/>
    <s v="Não Obrigatório"/>
    <m/>
    <m/>
    <d v="2024-11-01T00:00:00"/>
    <d v="2024-11-01T00:00:00"/>
    <d v="2024-10-01T00:00:00"/>
    <d v="2024-11-15T00:00:00"/>
    <d v="2024-10-21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s v="BRACELL 01"/>
    <d v="2025-02-01T00:00:00"/>
    <x v="1"/>
    <m/>
    <x v="2"/>
    <m/>
    <m/>
  </r>
  <r>
    <s v="2420031"/>
    <s v="2420"/>
    <x v="489"/>
    <s v="031"/>
    <s v="Brasil \ SP \ Reginópolis"/>
    <s v="Norte"/>
    <s v="CZ3"/>
    <n v="2"/>
    <s v="Reforma"/>
    <s v="102-Aguardando Plantio"/>
    <m/>
    <n v="15.09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15T00:00:00"/>
    <d v="2024-10-20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0032"/>
    <s v="2420"/>
    <x v="489"/>
    <s v="032"/>
    <s v="Brasil \ SP \ Reginópolis"/>
    <s v="Norte"/>
    <s v="CZ3"/>
    <n v="2"/>
    <s v="Reforma"/>
    <s v="102-Aguardando Plantio"/>
    <m/>
    <n v="12.14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14T00:00:00"/>
    <d v="2024-10-21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0033"/>
    <s v="2420"/>
    <x v="489"/>
    <s v="033"/>
    <s v="Brasil \ SP \ Reginópolis"/>
    <s v="Norte"/>
    <s v="CZ3"/>
    <n v="2"/>
    <s v="Reforma"/>
    <s v="102-Aguardando Plantio"/>
    <m/>
    <n v="23.08"/>
    <s v="Parceria rural"/>
    <m/>
    <m/>
    <m/>
    <m/>
    <s v="Não Obrigatório"/>
    <s v="Obrigatório"/>
    <s v="Obrigatório"/>
    <m/>
    <m/>
    <d v="2024-11-01T00:00:00"/>
    <d v="2024-11-01T00:00:00"/>
    <d v="2024-10-01T00:00:00"/>
    <d v="2024-11-07T00:00:00"/>
    <d v="2024-10-12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s v="BRACELL 01"/>
    <d v="2025-02-01T00:00:00"/>
    <x v="1"/>
    <m/>
    <x v="2"/>
    <m/>
    <m/>
  </r>
  <r>
    <s v="2425001"/>
    <s v="2425"/>
    <x v="490"/>
    <s v="001"/>
    <s v="Brasil \ SP \ Presidente Alves"/>
    <s v="Norte"/>
    <s v="CZ3"/>
    <n v="2"/>
    <s v="Reforma"/>
    <s v="102-Aguardando Plantio"/>
    <m/>
    <n v="5.58"/>
    <s v="Parceria rural (arr. Turvinho)"/>
    <m/>
    <m/>
    <m/>
    <m/>
    <s v="Obrigatório"/>
    <s v="Obrigatório"/>
    <s v="Não Obrigatório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s v="JFI DUARTINA"/>
    <d v="2025-04-01T00:00:00"/>
    <x v="2"/>
    <m/>
    <x v="9"/>
    <m/>
    <m/>
  </r>
  <r>
    <s v="2425002"/>
    <s v="2425"/>
    <x v="490"/>
    <s v="002"/>
    <s v="Brasil \ SP \ Presidente Alves"/>
    <s v="Norte"/>
    <s v="CZ3"/>
    <n v="2"/>
    <s v="Reforma"/>
    <s v="102-Aguardando Plantio"/>
    <m/>
    <n v="25.11"/>
    <s v="Parceria rural (arr. Turvinho)"/>
    <m/>
    <m/>
    <m/>
    <m/>
    <s v="Obrigatório"/>
    <s v="Obrigatório"/>
    <s v="Não Obrigatório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s v="JFI DUARTINA"/>
    <d v="2025-04-01T00:00:00"/>
    <x v="2"/>
    <m/>
    <x v="9"/>
    <m/>
    <m/>
  </r>
  <r>
    <s v="2425003"/>
    <s v="2425"/>
    <x v="490"/>
    <s v="003"/>
    <s v="Brasil \ SP \ Presidente Alves"/>
    <s v="Norte"/>
    <s v="CZ3"/>
    <n v="2"/>
    <s v="Reforma"/>
    <s v="102-Aguardando Plantio"/>
    <m/>
    <n v="12.29"/>
    <s v="Parceria rural (arr. Turvinho)"/>
    <m/>
    <m/>
    <m/>
    <m/>
    <s v="Obrigatório"/>
    <s v="Obrigatório"/>
    <s v="Não Obrigatório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s v="JFI DUARTINA"/>
    <d v="2025-04-01T00:00:00"/>
    <x v="2"/>
    <m/>
    <x v="9"/>
    <m/>
    <m/>
  </r>
  <r>
    <s v="2425004"/>
    <s v="2425"/>
    <x v="490"/>
    <s v="004"/>
    <s v="Brasil \ SP \ Presidente Alves"/>
    <s v="Norte"/>
    <s v="CZ3"/>
    <n v="2"/>
    <s v="Reforma"/>
    <s v="102-Aguardando Plantio"/>
    <m/>
    <n v="5.17"/>
    <s v="Parceria rural (arr. Turvinho)"/>
    <m/>
    <m/>
    <m/>
    <m/>
    <s v="Obrigatório"/>
    <s v="Obrigatório"/>
    <s v="Não Obrigatório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s v="JFI DUARTINA"/>
    <d v="2025-04-01T00:00:00"/>
    <x v="2"/>
    <m/>
    <x v="9"/>
    <m/>
    <m/>
  </r>
  <r>
    <s v="2425005"/>
    <s v="2425"/>
    <x v="490"/>
    <s v="005"/>
    <s v="Brasil \ SP \ Presidente Alves"/>
    <s v="Norte"/>
    <s v="CZ3"/>
    <n v="2"/>
    <s v="Reforma"/>
    <s v="102-Aguardando Plantio"/>
    <m/>
    <n v="4.3499999999999996"/>
    <s v="Parceria rural (arr. Turvinho)"/>
    <m/>
    <m/>
    <m/>
    <m/>
    <s v="Obrigatório"/>
    <s v="Obrigatório"/>
    <s v="Não Obrigatório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s v="JFI DUARTINA"/>
    <d v="2025-04-01T00:00:00"/>
    <x v="2"/>
    <m/>
    <x v="9"/>
    <m/>
    <m/>
  </r>
  <r>
    <s v="2430001"/>
    <s v="2430"/>
    <x v="491"/>
    <s v="001"/>
    <s v="Brasil \ SP \ Fartura"/>
    <s v="Centro"/>
    <s v="CZ1"/>
    <n v="1"/>
    <s v="Implantação"/>
    <s v="102-Aguardando Plantio"/>
    <m/>
    <n v="12.53"/>
    <s v="Parceria rural"/>
    <m/>
    <m/>
    <m/>
    <m/>
    <s v="Não Obrigatório"/>
    <s v="Não Obrigatório"/>
    <s v="Não Obrigatório"/>
    <m/>
    <m/>
    <d v="2024-10-30T00:00:00"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s v="Liberação de áreas"/>
    <x v="3"/>
    <s v="JFI CAPÃO BONITO"/>
    <d v="2025-06-01T00:00:00"/>
    <x v="7"/>
    <m/>
    <x v="18"/>
    <m/>
    <m/>
  </r>
  <r>
    <s v="2430003"/>
    <s v="2430"/>
    <x v="491"/>
    <s v="003"/>
    <s v="Brasil \ SP \ Fartura"/>
    <s v="Centro"/>
    <s v="CZ1"/>
    <n v="1"/>
    <s v="Implantação"/>
    <s v="102-Aguardando Plantio"/>
    <m/>
    <n v="11.29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4"/>
    <s v="2430"/>
    <x v="491"/>
    <s v="004"/>
    <s v="Brasil \ SP \ Fartura"/>
    <s v="Centro"/>
    <s v="CZ1"/>
    <n v="1"/>
    <s v="Implantação"/>
    <s v="102-Aguardando Plantio"/>
    <m/>
    <n v="35.85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5"/>
    <s v="2430"/>
    <x v="491"/>
    <s v="005"/>
    <s v="Brasil \ SP \ Timburi"/>
    <s v="Centro"/>
    <s v="CZ1"/>
    <n v="1"/>
    <s v="Implantação"/>
    <s v="102-Aguardando Plantio"/>
    <m/>
    <n v="15.74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6"/>
    <s v="2430"/>
    <x v="491"/>
    <s v="006"/>
    <s v="Brasil \ SP \ Fartura"/>
    <s v="Centro"/>
    <s v="CZ1"/>
    <n v="1"/>
    <s v="Implantação"/>
    <s v="102-Aguardando Plantio"/>
    <m/>
    <n v="2.29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7"/>
    <s v="2430"/>
    <x v="491"/>
    <s v="007"/>
    <s v="Brasil \ SP \ Fartura"/>
    <s v="Centro"/>
    <s v="CZ1"/>
    <n v="1"/>
    <s v="Implantação"/>
    <s v="102-Aguardando Plantio"/>
    <m/>
    <n v="7.98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8"/>
    <s v="2430"/>
    <x v="491"/>
    <s v="008"/>
    <s v="Brasil \ SP \ Sarutaiá"/>
    <s v="Centro"/>
    <s v="CZ1"/>
    <n v="1"/>
    <s v="Implantação"/>
    <s v="102-Aguardando Plantio"/>
    <m/>
    <n v="11.81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09"/>
    <s v="2430"/>
    <x v="491"/>
    <s v="009"/>
    <s v="Brasil \ SP \ Fartura"/>
    <s v="Centro"/>
    <s v="CZ1"/>
    <n v="1"/>
    <s v="Implantação"/>
    <s v="102-Aguardando Plantio"/>
    <m/>
    <n v="37.520000000000003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6-01T00:00:00"/>
    <x v="7"/>
    <m/>
    <x v="18"/>
    <m/>
    <m/>
  </r>
  <r>
    <s v="2430010"/>
    <s v="2430"/>
    <x v="491"/>
    <s v="010"/>
    <s v="Brasil \ SP \ Fartura"/>
    <s v="Centro"/>
    <s v="CZ1"/>
    <n v="1"/>
    <s v="Implantação"/>
    <s v="102-Aguardando Plantio"/>
    <m/>
    <n v="15.05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7-01T00:00:00"/>
    <x v="6"/>
    <m/>
    <x v="18"/>
    <m/>
    <m/>
  </r>
  <r>
    <s v="2430011"/>
    <s v="2430"/>
    <x v="491"/>
    <s v="011"/>
    <s v="Brasil \ SP \ Fartura"/>
    <s v="Centro"/>
    <s v="CZ1"/>
    <n v="1"/>
    <s v="Implantação"/>
    <s v="102-Aguardando Plantio"/>
    <m/>
    <n v="6.42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7-01T00:00:00"/>
    <x v="6"/>
    <m/>
    <x v="18"/>
    <m/>
    <m/>
  </r>
  <r>
    <s v="2430012"/>
    <s v="2430"/>
    <x v="491"/>
    <s v="012"/>
    <s v="Brasil \ SP \ Fartura"/>
    <s v="Centro"/>
    <s v="CZ1"/>
    <n v="1"/>
    <s v="Implantação"/>
    <s v="102-Aguardando Plantio"/>
    <m/>
    <n v="52.43"/>
    <s v="Parceria rural"/>
    <m/>
    <m/>
    <m/>
    <m/>
    <s v="Não Obrigatório"/>
    <s v="Não Obrigatório"/>
    <s v="Não Obrigatório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7-01T00:00:00"/>
    <x v="6"/>
    <m/>
    <x v="18"/>
    <m/>
    <m/>
  </r>
  <r>
    <s v="2430013"/>
    <s v="2430"/>
    <x v="491"/>
    <s v="013"/>
    <s v="Brasil \ SP \ Fartura"/>
    <s v="Centro"/>
    <s v="CZ1"/>
    <n v="1"/>
    <s v="Implantação"/>
    <s v="102-Aguardando Plantio"/>
    <m/>
    <n v="23.15"/>
    <s v="Parceria rural"/>
    <m/>
    <m/>
    <m/>
    <m/>
    <m/>
    <m/>
    <m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s v="JFI CAPÃO BONITO"/>
    <d v="2025-07-01T00:00:00"/>
    <x v="6"/>
    <m/>
    <x v="18"/>
    <m/>
    <m/>
  </r>
  <r>
    <s v="2431001"/>
    <s v="2431"/>
    <x v="492"/>
    <s v="001"/>
    <s v="Brasil \ SP \ Tejupá"/>
    <s v="Centro"/>
    <s v="CZ1"/>
    <n v="2"/>
    <s v="Reforma"/>
    <s v="102-Aguardando Plantio"/>
    <m/>
    <n v="40.299999999999997"/>
    <s v="Parceria rural"/>
    <m/>
    <m/>
    <m/>
    <m/>
    <s v="Obrigatório"/>
    <s v="Não Obrigatório"/>
    <s v="Não Obrigatório"/>
    <s v="SIM"/>
    <m/>
    <d v="2024-10-20T00:00:00"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s v="RA FLORESTAL"/>
    <d v="2025-07-01T00:00:00"/>
    <x v="6"/>
    <m/>
    <x v="18"/>
    <m/>
    <m/>
  </r>
  <r>
    <s v="2431002"/>
    <s v="2431"/>
    <x v="492"/>
    <s v="002"/>
    <s v="Brasil \ SP \ Tejupá"/>
    <s v="Centro"/>
    <s v="CZ1"/>
    <n v="2"/>
    <s v="Reforma"/>
    <s v="102-Aguardando Plantio"/>
    <m/>
    <n v="37"/>
    <s v="Parceria rural"/>
    <m/>
    <m/>
    <m/>
    <m/>
    <s v="Obrigatório"/>
    <s v="Não Obrigatório"/>
    <s v="Não Obrigatório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s v="RA FLORESTAL"/>
    <d v="2025-08-01T00:00:00"/>
    <x v="8"/>
    <m/>
    <x v="18"/>
    <m/>
    <m/>
  </r>
  <r>
    <s v="2431003"/>
    <s v="2431"/>
    <x v="492"/>
    <s v="003"/>
    <s v="Brasil \ SP \ Tejupá"/>
    <s v="Centro"/>
    <s v="CZ1"/>
    <n v="2"/>
    <s v="Reforma"/>
    <s v="102-Aguardando Plantio"/>
    <m/>
    <n v="15.49"/>
    <s v="Parceria rural"/>
    <m/>
    <m/>
    <m/>
    <m/>
    <s v="Obrigatório"/>
    <s v="Não Obrigatório"/>
    <s v="Não Obrigatório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s v="RA FLORESTAL"/>
    <d v="2025-07-01T00:00:00"/>
    <x v="6"/>
    <m/>
    <x v="18"/>
    <m/>
    <m/>
  </r>
  <r>
    <s v="2431004"/>
    <s v="2431"/>
    <x v="492"/>
    <s v="004"/>
    <s v="Brasil \ SP \ Tejupá"/>
    <s v="Centro"/>
    <s v="CZ1"/>
    <n v="2"/>
    <s v="Reforma"/>
    <s v="102-Aguardando Plantio"/>
    <m/>
    <n v="15.37"/>
    <s v="Parceria rural"/>
    <m/>
    <m/>
    <m/>
    <m/>
    <s v="Obrigatório"/>
    <s v="Não Obrigatório"/>
    <s v="Não Obrigatório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s v="RA FLORESTAL"/>
    <d v="2025-08-01T00:00:00"/>
    <x v="8"/>
    <m/>
    <x v="18"/>
    <m/>
    <m/>
  </r>
  <r>
    <s v="2432001"/>
    <s v="2432"/>
    <x v="493"/>
    <s v="001"/>
    <s v="Brasil \ SP \ Bauru"/>
    <s v="Norte"/>
    <s v="CZ3"/>
    <n v="1"/>
    <s v="Implantação"/>
    <s v="102-Aguardando Plantio"/>
    <m/>
    <n v="17.28"/>
    <s v="Parceria rural"/>
    <m/>
    <m/>
    <m/>
    <m/>
    <s v="Não Obrigatório"/>
    <s v="Não Obrigatório"/>
    <s v="Não Obrigatório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s v="JFI DUARTINA"/>
    <d v="2025-04-01T00:00:00"/>
    <x v="2"/>
    <m/>
    <x v="6"/>
    <m/>
    <m/>
  </r>
  <r>
    <s v="2432002"/>
    <s v="2432"/>
    <x v="493"/>
    <s v="002"/>
    <s v="Brasil \ SP \ Bauru"/>
    <s v="Norte"/>
    <s v="CZ3"/>
    <n v="1"/>
    <s v="Implantação"/>
    <s v="102-Aguardando Plantio"/>
    <m/>
    <n v="13.92"/>
    <s v="Parceria rural"/>
    <m/>
    <m/>
    <m/>
    <m/>
    <s v="Não Obrigatório"/>
    <s v="Não Obrigatório"/>
    <s v="Não Obrigatório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s v="JFI DUARTINA"/>
    <d v="2025-04-01T00:00:00"/>
    <x v="2"/>
    <m/>
    <x v="6"/>
    <m/>
    <m/>
  </r>
  <r>
    <s v="2432003"/>
    <s v="2432"/>
    <x v="493"/>
    <s v="003"/>
    <s v="Brasil \ SP \ Bauru"/>
    <s v="Norte"/>
    <s v="CZ3"/>
    <n v="1"/>
    <s v="Implantação"/>
    <s v="102-Aguardando Plantio"/>
    <m/>
    <n v="8.48"/>
    <s v="Parceria rural"/>
    <m/>
    <m/>
    <m/>
    <m/>
    <s v="Não Obrigatório"/>
    <s v="Não Obrigatório"/>
    <s v="Não Obrigatório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s v="JFI DUARTINA"/>
    <d v="2025-04-01T00:00:00"/>
    <x v="2"/>
    <m/>
    <x v="6"/>
    <m/>
    <m/>
  </r>
  <r>
    <s v="2433001"/>
    <s v="2433"/>
    <x v="494"/>
    <s v="001"/>
    <s v="Brasil \ SP \ Espírito Santo do Turvo"/>
    <s v="Centro"/>
    <s v="CZ1"/>
    <n v="2"/>
    <s v="Reforma"/>
    <s v="102-Aguardando Plantio"/>
    <m/>
    <n v="23.81"/>
    <s v="Parceria rural"/>
    <m/>
    <m/>
    <m/>
    <m/>
    <s v="Obrigatório"/>
    <s v="Obrigatório"/>
    <s v="Não Obrigatório"/>
    <m/>
    <m/>
    <m/>
    <m/>
    <m/>
    <m/>
    <m/>
    <s v="Centro"/>
    <s v="Centro"/>
    <s v="GERAÇÃO"/>
    <s v="JFI DUARTINA"/>
    <s v="BRACELL"/>
    <s v="SOLLUM"/>
    <n v="40.431727000000002"/>
    <n v="43.649425000000001"/>
    <n v="48.725645999999998"/>
    <n v="78.785454999999999"/>
    <s v="savannah/rebaixador"/>
    <x v="0"/>
    <s v="NILZA"/>
    <d v="2025-04-01T00:00:00"/>
    <x v="2"/>
    <m/>
    <x v="3"/>
    <m/>
    <m/>
  </r>
  <r>
    <s v="2435001"/>
    <s v="2435"/>
    <x v="495"/>
    <s v="001"/>
    <s v="Brasil \ SP \ Paulistânia"/>
    <s v="Centro"/>
    <s v="CZ2"/>
    <n v="1"/>
    <s v="Implantação"/>
    <s v="102-Aguardando Plantio"/>
    <m/>
    <n v="19.7"/>
    <s v="Parceria rural"/>
    <m/>
    <m/>
    <m/>
    <m/>
    <s v="Não Obrigatório"/>
    <s v="Não Obrigatório"/>
    <s v="Não Obrigatório"/>
    <m/>
    <m/>
    <m/>
    <m/>
    <m/>
    <m/>
    <m/>
    <s v="Centro"/>
    <s v="Centro"/>
    <m/>
    <m/>
    <m/>
    <m/>
    <m/>
    <m/>
    <m/>
    <m/>
    <m/>
    <x v="0"/>
    <s v="SOLLUM"/>
    <d v="2025-04-01T00:00:00"/>
    <x v="2"/>
    <m/>
    <x v="0"/>
    <m/>
    <m/>
  </r>
  <r>
    <s v="2435002"/>
    <s v="2435"/>
    <x v="495"/>
    <s v="002"/>
    <s v="Brasil \ SP \ Paulistânia"/>
    <s v="Centro"/>
    <s v="CZ2"/>
    <n v="1"/>
    <s v="Implantação"/>
    <s v="102-Aguardando Plantio"/>
    <m/>
    <n v="18.43"/>
    <s v="Parceria rural"/>
    <m/>
    <m/>
    <m/>
    <m/>
    <s v="Não Obrigatório"/>
    <s v="Não Obrigatório"/>
    <s v="Não Obrigatório"/>
    <m/>
    <m/>
    <m/>
    <m/>
    <m/>
    <m/>
    <m/>
    <s v="Centro"/>
    <s v="Centro"/>
    <m/>
    <m/>
    <m/>
    <m/>
    <m/>
    <m/>
    <m/>
    <m/>
    <m/>
    <x v="0"/>
    <s v="SOLLUM"/>
    <d v="2025-05-01T00:00:00"/>
    <x v="5"/>
    <m/>
    <x v="0"/>
    <m/>
    <m/>
  </r>
  <r>
    <s v="2435003"/>
    <s v="2435"/>
    <x v="495"/>
    <s v="003"/>
    <s v="Brasil \ SP \ Paulistânia"/>
    <s v="Centro"/>
    <s v="CZ2"/>
    <n v="2"/>
    <s v="Reforma"/>
    <s v="102-Aguardando Plantio"/>
    <m/>
    <n v="15.07"/>
    <s v="Parceria rural"/>
    <m/>
    <m/>
    <m/>
    <m/>
    <s v="Obrigatório"/>
    <s v="Obrigatório"/>
    <s v="Não Obrigatório"/>
    <m/>
    <m/>
    <m/>
    <m/>
    <m/>
    <m/>
    <m/>
    <s v="Centro"/>
    <s v="Centro"/>
    <m/>
    <m/>
    <m/>
    <m/>
    <m/>
    <m/>
    <m/>
    <m/>
    <s v="savannah/rebaixador"/>
    <x v="0"/>
    <s v="SOLLUM"/>
    <d v="2025-05-01T00:00:00"/>
    <x v="5"/>
    <m/>
    <x v="0"/>
    <m/>
    <m/>
  </r>
  <r>
    <s v="2435004"/>
    <s v="2435"/>
    <x v="495"/>
    <s v="004"/>
    <s v="Brasil \ SP \ Paulistânia"/>
    <s v="Centro"/>
    <s v="CZ2"/>
    <n v="2"/>
    <s v="Reforma"/>
    <s v="102-Aguardando Plantio"/>
    <m/>
    <n v="33.03"/>
    <s v="Parceria rural"/>
    <m/>
    <m/>
    <m/>
    <m/>
    <s v="Obrigatório"/>
    <s v="Obrigatório"/>
    <s v="Não Obrigatório"/>
    <m/>
    <m/>
    <m/>
    <m/>
    <m/>
    <m/>
    <m/>
    <s v="Centro"/>
    <s v="Centro"/>
    <m/>
    <m/>
    <m/>
    <m/>
    <m/>
    <m/>
    <m/>
    <m/>
    <s v="savannah/rebaixador"/>
    <x v="0"/>
    <s v="SOLLUM"/>
    <d v="2025-05-01T00:00:00"/>
    <x v="5"/>
    <m/>
    <x v="0"/>
    <m/>
    <m/>
  </r>
  <r>
    <s v="2435005"/>
    <s v="2435"/>
    <x v="495"/>
    <s v="005"/>
    <s v="Brasil \ SP \ Paulistânia"/>
    <s v="Centro"/>
    <s v="CZ2"/>
    <n v="2"/>
    <s v="Reforma"/>
    <s v="102-Aguardando Plantio"/>
    <m/>
    <n v="48.51"/>
    <s v="Parceria rural"/>
    <m/>
    <m/>
    <m/>
    <m/>
    <s v="Obrigatório"/>
    <s v="Obrigatório"/>
    <s v="Não Obrigatório"/>
    <m/>
    <m/>
    <m/>
    <m/>
    <m/>
    <m/>
    <m/>
    <s v="Centro"/>
    <s v="Centro"/>
    <m/>
    <m/>
    <m/>
    <m/>
    <m/>
    <m/>
    <m/>
    <m/>
    <s v="savannah/rebaixador"/>
    <x v="0"/>
    <s v="SOLLUM"/>
    <d v="2025-05-01T00:00:00"/>
    <x v="5"/>
    <m/>
    <x v="0"/>
    <m/>
    <m/>
  </r>
  <r>
    <s v="2435006"/>
    <s v="2435"/>
    <x v="495"/>
    <s v="006"/>
    <s v="Brasil \ SP \ Paulistânia"/>
    <s v="Centro"/>
    <s v="CZ2"/>
    <n v="2"/>
    <s v="Reforma"/>
    <s v="102-Aguardando Plantio"/>
    <m/>
    <n v="45.99"/>
    <s v="Parceria rural"/>
    <m/>
    <m/>
    <m/>
    <m/>
    <s v="Obrigatório"/>
    <s v="Obrigatório"/>
    <s v="Não Obrigatório"/>
    <m/>
    <m/>
    <m/>
    <m/>
    <m/>
    <m/>
    <m/>
    <s v="Centro"/>
    <s v="Centro"/>
    <m/>
    <m/>
    <m/>
    <m/>
    <m/>
    <m/>
    <m/>
    <m/>
    <s v="savannah/rebaixador"/>
    <x v="0"/>
    <s v="SOLLUM"/>
    <d v="2025-05-01T00:00:00"/>
    <x v="5"/>
    <m/>
    <x v="0"/>
    <m/>
    <m/>
  </r>
  <r>
    <s v="2006002"/>
    <s v="2006"/>
    <x v="410"/>
    <s v="003"/>
    <s v="Brasil \ SP \ Itaju"/>
    <m/>
    <s v="CZ3"/>
    <m/>
    <m/>
    <m/>
    <m/>
    <n v="6.8"/>
    <m/>
    <m/>
    <m/>
    <m/>
    <m/>
    <s v="Obrigatório"/>
    <s v="Não Obrigatório"/>
    <s v="Não Obrigatório"/>
    <m/>
    <m/>
    <m/>
    <m/>
    <m/>
    <m/>
    <m/>
    <s v="Sul"/>
    <s v="Sul"/>
    <m/>
    <m/>
    <m/>
    <m/>
    <m/>
    <m/>
    <m/>
    <m/>
    <s v="savannah"/>
    <x v="3"/>
    <s v="JFI DOURADO"/>
    <d v="2025-03-01T00:00:00"/>
    <x v="3"/>
    <m/>
    <x v="15"/>
    <m/>
    <m/>
  </r>
  <r>
    <s v="2006002"/>
    <s v="2006"/>
    <x v="410"/>
    <s v="004"/>
    <s v="Brasil \ SP \ Itaju"/>
    <m/>
    <s v="CZ3"/>
    <m/>
    <m/>
    <m/>
    <m/>
    <n v="6.77"/>
    <m/>
    <m/>
    <m/>
    <m/>
    <m/>
    <s v="Obrigatório"/>
    <s v="Não Obrigatório"/>
    <s v="Não Obrigatório"/>
    <m/>
    <m/>
    <m/>
    <m/>
    <m/>
    <m/>
    <m/>
    <s v="Sul"/>
    <s v="Sul"/>
    <m/>
    <m/>
    <m/>
    <m/>
    <m/>
    <m/>
    <m/>
    <m/>
    <s v="savannah"/>
    <x v="3"/>
    <s v="JFI DOURADO"/>
    <d v="2025-03-01T00:00:00"/>
    <x v="3"/>
    <m/>
    <x v="15"/>
    <m/>
    <m/>
  </r>
  <r>
    <s v="2081112"/>
    <s v="2081"/>
    <x v="443"/>
    <s v="112"/>
    <m/>
    <m/>
    <s v="CZ3"/>
    <m/>
    <m/>
    <m/>
    <m/>
    <n v="17.96"/>
    <m/>
    <m/>
    <m/>
    <m/>
    <m/>
    <m/>
    <m/>
    <m/>
    <m/>
    <m/>
    <m/>
    <m/>
    <m/>
    <m/>
    <m/>
    <s v="Sul"/>
    <m/>
    <m/>
    <m/>
    <m/>
    <m/>
    <m/>
    <m/>
    <m/>
    <m/>
    <m/>
    <x v="3"/>
    <s v="MIGRAR"/>
    <d v="2025-04-01T00:00:00"/>
    <x v="2"/>
    <m/>
    <x v="17"/>
    <m/>
    <m/>
  </r>
  <r>
    <s v="2081114"/>
    <s v="2081"/>
    <x v="443"/>
    <s v="114"/>
    <m/>
    <m/>
    <s v="CZ3"/>
    <m/>
    <m/>
    <m/>
    <m/>
    <n v="43.74"/>
    <m/>
    <m/>
    <m/>
    <m/>
    <m/>
    <m/>
    <m/>
    <m/>
    <m/>
    <m/>
    <m/>
    <m/>
    <m/>
    <m/>
    <m/>
    <s v="Sul"/>
    <m/>
    <m/>
    <m/>
    <m/>
    <m/>
    <m/>
    <m/>
    <m/>
    <m/>
    <m/>
    <x v="3"/>
    <s v="JFI DOURADO"/>
    <d v="2025-04-01T00:00:00"/>
    <x v="2"/>
    <m/>
    <x v="17"/>
    <m/>
    <m/>
  </r>
  <r>
    <s v="2081011"/>
    <s v="2081"/>
    <x v="443"/>
    <s v="011"/>
    <m/>
    <m/>
    <s v="CZ4"/>
    <m/>
    <m/>
    <m/>
    <m/>
    <n v="78.849999999999994"/>
    <m/>
    <m/>
    <m/>
    <m/>
    <m/>
    <m/>
    <m/>
    <m/>
    <m/>
    <m/>
    <m/>
    <m/>
    <m/>
    <m/>
    <m/>
    <s v="Sul"/>
    <m/>
    <m/>
    <m/>
    <m/>
    <m/>
    <m/>
    <m/>
    <m/>
    <m/>
    <m/>
    <x v="3"/>
    <s v="JFI DOURADO"/>
    <d v="2025-04-01T00:00:00"/>
    <x v="2"/>
    <m/>
    <x v="17"/>
    <m/>
    <m/>
  </r>
  <r>
    <s v="2081070"/>
    <s v="2081"/>
    <x v="443"/>
    <s v="070"/>
    <n v="70.099999999999994"/>
    <m/>
    <s v="CZ3"/>
    <m/>
    <m/>
    <m/>
    <m/>
    <n v="70.099999999999994"/>
    <m/>
    <m/>
    <m/>
    <m/>
    <m/>
    <m/>
    <m/>
    <m/>
    <m/>
    <m/>
    <m/>
    <m/>
    <m/>
    <m/>
    <m/>
    <s v="Sul"/>
    <m/>
    <m/>
    <m/>
    <m/>
    <m/>
    <m/>
    <m/>
    <m/>
    <m/>
    <m/>
    <x v="3"/>
    <s v="JFI DOURADO"/>
    <d v="2025-05-01T00:00:00"/>
    <x v="5"/>
    <m/>
    <x v="17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s v="2436001"/>
    <s v="2436"/>
    <x v="497"/>
    <s v="001"/>
    <m/>
    <m/>
    <s v="CZ1"/>
    <m/>
    <m/>
    <m/>
    <m/>
    <n v="79"/>
    <m/>
    <m/>
    <m/>
    <m/>
    <m/>
    <m/>
    <m/>
    <m/>
    <m/>
    <m/>
    <m/>
    <m/>
    <m/>
    <m/>
    <m/>
    <s v="Centro"/>
    <m/>
    <m/>
    <m/>
    <m/>
    <m/>
    <m/>
    <m/>
    <m/>
    <m/>
    <m/>
    <x v="0"/>
    <s v="SOLLUM"/>
    <d v="2025-04-01T00:00:00"/>
    <x v="2"/>
    <m/>
    <x v="0"/>
    <m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5"/>
    <m/>
    <x v="7"/>
    <n v="176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5"/>
    <m/>
    <x v="9"/>
    <n v="175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5"/>
    <m/>
    <x v="8"/>
    <n v="275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5"/>
    <m/>
    <x v="6"/>
    <n v="280.18057285180578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5"/>
    <m/>
    <x v="2"/>
    <n v="750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5"/>
    <m/>
    <x v="11"/>
    <n v="500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5"/>
    <m/>
    <x v="4"/>
    <n v="312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5"/>
    <m/>
    <x v="10"/>
    <n v="550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x v="15"/>
    <m/>
    <x v="0"/>
    <n v="463.80999999999983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x v="15"/>
    <m/>
    <x v="3"/>
    <n v="354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5"/>
    <m/>
    <x v="14"/>
    <n v="43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5"/>
    <m/>
    <x v="18"/>
    <n v="151"/>
    <m/>
  </r>
  <r>
    <m/>
    <m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5"/>
    <m/>
    <x v="15"/>
    <n v="514.81942714819422"/>
    <m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6"/>
    <m/>
    <x v="7"/>
    <m/>
    <n v="523.81000000000006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6"/>
    <m/>
    <x v="9"/>
    <m/>
    <n v="150.16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6"/>
    <m/>
    <x v="8"/>
    <m/>
    <n v="201.13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6"/>
    <m/>
    <x v="6"/>
    <m/>
    <n v="389.77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x v="16"/>
    <m/>
    <x v="2"/>
    <m/>
    <n v="899.27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6"/>
    <m/>
    <x v="11"/>
    <m/>
    <n v="396.06347826086954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6"/>
    <m/>
    <x v="4"/>
    <m/>
    <n v="505.62913043478255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x v="16"/>
    <m/>
    <x v="10"/>
    <m/>
    <n v="377.65956521739128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x v="16"/>
    <m/>
    <x v="0"/>
    <m/>
    <n v="683.12095238095242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x v="16"/>
    <m/>
    <x v="3"/>
    <m/>
    <n v="335.28666666666669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6"/>
    <m/>
    <x v="14"/>
    <m/>
    <n v="111.87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6"/>
    <m/>
    <x v="18"/>
    <m/>
    <n v="10.050000000000001"/>
  </r>
  <r>
    <m/>
    <m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x v="16"/>
    <m/>
    <x v="15"/>
    <m/>
    <n v="750"/>
  </r>
  <r>
    <s v="0030023"/>
    <s v="0030"/>
    <x v="16"/>
    <s v="023"/>
    <m/>
    <m/>
    <s v="CZ3"/>
    <m/>
    <m/>
    <m/>
    <m/>
    <n v="24.89"/>
    <m/>
    <m/>
    <m/>
    <m/>
    <m/>
    <m/>
    <m/>
    <m/>
    <m/>
    <m/>
    <m/>
    <m/>
    <m/>
    <m/>
    <m/>
    <m/>
    <m/>
    <m/>
    <m/>
    <m/>
    <m/>
    <m/>
    <m/>
    <m/>
    <m/>
    <m/>
    <x v="1"/>
    <s v="BRACELL 01"/>
    <d v="2025-03-01T00:00:00"/>
    <x v="3"/>
    <m/>
    <x v="2"/>
    <m/>
    <m/>
  </r>
  <r>
    <m/>
    <s v="2117"/>
    <x v="453"/>
    <s v="005"/>
    <m/>
    <m/>
    <s v="CZ2"/>
    <m/>
    <m/>
    <m/>
    <m/>
    <n v="36.959999999999994"/>
    <m/>
    <m/>
    <m/>
    <m/>
    <m/>
    <s v="Não Obrigatório"/>
    <s v="Não Obrigatório"/>
    <s v="Não Obrigatório"/>
    <m/>
    <m/>
    <m/>
    <m/>
    <m/>
    <m/>
    <m/>
    <s v="Centro"/>
    <s v="Centro"/>
    <m/>
    <m/>
    <m/>
    <m/>
    <m/>
    <m/>
    <m/>
    <m/>
    <s v="pab"/>
    <x v="0"/>
    <s v="SOLLUM"/>
    <d v="2025-04-01T00:00:00"/>
    <x v="2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  <r>
    <m/>
    <m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x v="0"/>
    <m/>
    <x v="1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8">
  <r>
    <s v="0001041"/>
    <x v="0"/>
    <x v="0"/>
    <s v="041"/>
    <s v="Brasil \ SP \ Borebi"/>
    <s v="Centro"/>
    <x v="0"/>
    <n v="4"/>
    <s v="Reforma"/>
    <s v="104-Crescimento"/>
    <d v="2021-01-07T00:00:00"/>
    <n v="17.899999999999999"/>
    <s v="Parceria rural (Turvinho)"/>
    <m/>
    <m/>
    <m/>
    <m/>
    <x v="0"/>
    <x v="0"/>
    <x v="0"/>
    <m/>
    <m/>
    <d v="2025-03-01T00:00:00"/>
    <d v="2025-03-01T00:00:00"/>
    <d v="2025-06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x v="0"/>
    <d v="2025-10-01T00:00:00"/>
    <x v="0"/>
    <m/>
  </r>
  <r>
    <s v="0001058"/>
    <x v="0"/>
    <x v="0"/>
    <s v="058"/>
    <s v="Brasil \ SP \ Agudos"/>
    <s v="Centro"/>
    <x v="1"/>
    <n v="4"/>
    <s v="Reforma"/>
    <s v="104-Crescimento"/>
    <d v="2019-07-20T00:00:00"/>
    <n v="10.73"/>
    <s v="Parceria rural (Turvinho)"/>
    <m/>
    <m/>
    <m/>
    <m/>
    <x v="0"/>
    <x v="0"/>
    <x v="0"/>
    <m/>
    <m/>
    <d v="2025-03-01T00:00:00"/>
    <d v="2025-03-01T00:00:00"/>
    <d v="2025-05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x v="0"/>
    <d v="2025-10-01T00:00:00"/>
    <x v="0"/>
    <m/>
  </r>
  <r>
    <s v="0001071"/>
    <x v="0"/>
    <x v="0"/>
    <s v="071"/>
    <s v="Brasil \ SP \ Lençóis Paulista"/>
    <s v="Centro"/>
    <x v="2"/>
    <n v="3"/>
    <s v="Reforma"/>
    <s v="104-Crescimento"/>
    <d v="2013-01-29T00:00:00"/>
    <n v="3.71"/>
    <s v="Parceria rural (Turvinho)"/>
    <m/>
    <m/>
    <m/>
    <n v="3"/>
    <x v="0"/>
    <x v="0"/>
    <x v="0"/>
    <m/>
    <m/>
    <d v="2025-03-01T00:00:00"/>
    <d v="2025-03-01T00:00:00"/>
    <d v="2025-07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x v="0"/>
    <d v="2025-10-01T00:00:00"/>
    <x v="0"/>
    <m/>
  </r>
  <r>
    <s v="0001075"/>
    <x v="0"/>
    <x v="0"/>
    <s v="075"/>
    <s v="Brasil \ SP \ Borebi"/>
    <s v="Centro"/>
    <x v="0"/>
    <n v="3"/>
    <s v="Reforma"/>
    <s v="104-Crescimento"/>
    <d v="2016-01-11T00:00:00"/>
    <n v="1.21"/>
    <s v="Parceria rural (Turvinho)"/>
    <m/>
    <m/>
    <m/>
    <m/>
    <x v="0"/>
    <x v="0"/>
    <x v="0"/>
    <m/>
    <m/>
    <d v="2025-03-01T00:00:00"/>
    <d v="2025-03-01T00:00:00"/>
    <d v="2025-07-01T00:00:00"/>
    <m/>
    <m/>
    <s v="Centro"/>
    <s v="Centro"/>
    <s v="SOLLUM"/>
    <s v="NILZA"/>
    <s v="BRACELL"/>
    <s v="GERAÇÃO"/>
    <n v="15.565109"/>
    <n v="33.996107000000002"/>
    <n v="43.472256999999999"/>
    <n v="82.688018"/>
    <s v="pac"/>
    <x v="0"/>
    <x v="0"/>
    <d v="2025-10-01T00:00:00"/>
    <x v="0"/>
    <m/>
  </r>
  <r>
    <s v="0003040"/>
    <x v="1"/>
    <x v="1"/>
    <s v="040"/>
    <s v="Brasil \ SP \ Paulistânia"/>
    <s v="Centro"/>
    <x v="1"/>
    <n v="5"/>
    <s v="Reforma"/>
    <s v="102-Aguardando Plantio"/>
    <m/>
    <n v="6.11"/>
    <s v="Parceria rural (Turvinho)"/>
    <m/>
    <m/>
    <m/>
    <m/>
    <x v="0"/>
    <x v="0"/>
    <x v="0"/>
    <m/>
    <m/>
    <d v="2024-06-20T00:00:00"/>
    <m/>
    <m/>
    <m/>
    <m/>
    <s v="Centro"/>
    <s v="Centro"/>
    <s v="BRACELL"/>
    <s v="GERAÇÃO"/>
    <s v="JFI DUARTINA"/>
    <s v="SOLLUM"/>
    <n v="24.697863999999999"/>
    <n v="27.802323000000001"/>
    <n v="31.020021"/>
    <n v="68.890533000000005"/>
    <s v="Liberação de áreas"/>
    <x v="0"/>
    <x v="0"/>
    <d v="2025-02-01T00:00:00"/>
    <x v="1"/>
    <m/>
  </r>
  <r>
    <s v="0003041"/>
    <x v="1"/>
    <x v="1"/>
    <s v="041"/>
    <s v="Brasil \ SP \ Paulistânia"/>
    <s v="Centro"/>
    <x v="1"/>
    <n v="4"/>
    <s v="Reforma"/>
    <s v="102-Aguardando Plantio"/>
    <m/>
    <n v="13.56"/>
    <s v="Parceria rural (Turvinho)"/>
    <m/>
    <m/>
    <m/>
    <m/>
    <x v="0"/>
    <x v="0"/>
    <x v="0"/>
    <m/>
    <m/>
    <m/>
    <m/>
    <m/>
    <m/>
    <m/>
    <s v="Centro"/>
    <s v="Centro"/>
    <s v="BRACELL"/>
    <s v="GERAÇÃO"/>
    <s v="JFI DUARTINA"/>
    <s v="SOLLUM"/>
    <n v="24.697863999999999"/>
    <n v="27.802323000000001"/>
    <n v="31.020021"/>
    <n v="68.890533000000005"/>
    <m/>
    <x v="0"/>
    <x v="0"/>
    <d v="2025-02-01T00:00:00"/>
    <x v="1"/>
    <m/>
  </r>
  <r>
    <s v="0006048"/>
    <x v="2"/>
    <x v="2"/>
    <s v="048"/>
    <s v="Brasil \ SP \ Avaí"/>
    <s v="Norte"/>
    <x v="3"/>
    <n v="4"/>
    <s v="Reforma"/>
    <s v="104-Crescimento"/>
    <d v="2022-09-29T00:00:00"/>
    <n v="9.77"/>
    <s v="Parceria rural (Turvinho)"/>
    <m/>
    <s v="Rehab DO"/>
    <s v="Rehab"/>
    <m/>
    <x v="0"/>
    <x v="0"/>
    <x v="0"/>
    <m/>
    <s v="RAF"/>
    <d v="2022-06-20T00:00:00"/>
    <m/>
    <m/>
    <d v="2022-06-20T00:00:00"/>
    <d v="2022-06-08T00:00:00"/>
    <s v="Norte"/>
    <s v="Rehab DO"/>
    <s v="EMFLORA"/>
    <s v="GERAÇÃO"/>
    <s v="JFI DUARTINA"/>
    <s v="BRACELL"/>
    <n v="28.470600000000001"/>
    <n v="45.21349"/>
    <n v="46.973357999999998"/>
    <n v="59.632463000000001"/>
    <s v="cto baldeio"/>
    <x v="1"/>
    <x v="1"/>
    <d v="2025-06-01T00:00:00"/>
    <x v="0"/>
    <m/>
  </r>
  <r>
    <s v="0008005"/>
    <x v="3"/>
    <x v="3"/>
    <s v="005"/>
    <s v="Brasil \ SP \ Lençóis Paulista"/>
    <s v="Centro"/>
    <x v="2"/>
    <n v="2"/>
    <s v="Reforma"/>
    <s v="104-Crescimento"/>
    <d v="2013-07-15T00:00:00"/>
    <n v="3.9"/>
    <s v="Parceria rural (Turvinho)"/>
    <m/>
    <m/>
    <m/>
    <n v="3"/>
    <x v="0"/>
    <x v="0"/>
    <x v="0"/>
    <m/>
    <m/>
    <d v="2025-03-01T00:00:00"/>
    <d v="2025-03-01T00:00:00"/>
    <d v="2025-06-01T00:00:00"/>
    <m/>
    <m/>
    <s v="Centro"/>
    <s v="Centro"/>
    <s v="SOLLUM"/>
    <s v="NILZA"/>
    <s v="BRACELL"/>
    <s v="GERAÇÃO"/>
    <n v="9.6319379999999999"/>
    <n v="28.096544999999999"/>
    <n v="43.978312000000003"/>
    <n v="83.194073000000003"/>
    <s v="pac"/>
    <x v="0"/>
    <x v="0"/>
    <m/>
    <x v="0"/>
    <m/>
  </r>
  <r>
    <s v="0009005"/>
    <x v="4"/>
    <x v="4"/>
    <s v="005"/>
    <s v="Brasil \ SP \ Lençóis Paulista"/>
    <s v="Centro"/>
    <x v="4"/>
    <n v="4"/>
    <s v="Reforma"/>
    <s v="102-Aguardando Plantio"/>
    <m/>
    <n v="0.86"/>
    <s v="Parceria rural (Turvinho)"/>
    <m/>
    <m/>
    <m/>
    <n v="3"/>
    <x v="0"/>
    <x v="0"/>
    <x v="0"/>
    <m/>
    <m/>
    <d v="2017-01-09T00:00:00"/>
    <m/>
    <m/>
    <m/>
    <m/>
    <s v="Centro"/>
    <s v="Centro"/>
    <s v="SOLLUM"/>
    <s v="NILZA"/>
    <s v="BRACELL"/>
    <s v="GERAÇÃO"/>
    <n v="6.866225"/>
    <n v="25.330832000000001"/>
    <n v="48.493445999999999"/>
    <n v="88.507450000000006"/>
    <s v="Liberação de áreas"/>
    <x v="0"/>
    <x v="0"/>
    <d v="2025-12-01T00:00:00"/>
    <x v="0"/>
    <m/>
  </r>
  <r>
    <s v="0010001"/>
    <x v="5"/>
    <x v="5"/>
    <s v="001"/>
    <s v="Brasil \ SP \ Borebi"/>
    <s v="Centro"/>
    <x v="0"/>
    <n v="4"/>
    <s v="Reforma"/>
    <s v="102-Aguardando Plantio"/>
    <m/>
    <n v="6.34"/>
    <s v="Parceria rural (Turvinho)"/>
    <m/>
    <m/>
    <m/>
    <m/>
    <x v="1"/>
    <x v="1"/>
    <x v="1"/>
    <m/>
    <m/>
    <d v="2024-08-11T00:00:00"/>
    <m/>
    <d v="2024-07-01T00:00:00"/>
    <d v="2024-08-11T00:00:00"/>
    <d v="2024-07-16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06"/>
    <x v="5"/>
    <x v="5"/>
    <s v="006"/>
    <s v="Brasil \ SP \ Borebi"/>
    <s v="Centro"/>
    <x v="0"/>
    <n v="4"/>
    <s v="Reforma"/>
    <s v="102-Aguardando Plantio"/>
    <m/>
    <n v="23.85"/>
    <s v="Parceria rural (Turvinho)"/>
    <m/>
    <m/>
    <m/>
    <m/>
    <x v="1"/>
    <x v="1"/>
    <x v="1"/>
    <m/>
    <m/>
    <d v="2024-08-10T00:00:00"/>
    <m/>
    <d v="2024-07-01T00:00:00"/>
    <d v="2024-08-10T00:00:00"/>
    <d v="2024-07-13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10"/>
    <x v="5"/>
    <x v="5"/>
    <s v="010"/>
    <s v="Brasil \ SP \ Borebi"/>
    <s v="Centro"/>
    <x v="0"/>
    <n v="4"/>
    <s v="Reforma"/>
    <s v="102-Aguardando Plantio"/>
    <m/>
    <n v="16.670000000000002"/>
    <s v="Parceria rural (Turvinho)"/>
    <m/>
    <m/>
    <m/>
    <m/>
    <x v="1"/>
    <x v="1"/>
    <x v="1"/>
    <m/>
    <m/>
    <d v="2024-08-12T00:00:00"/>
    <m/>
    <d v="2024-07-01T00:00:00"/>
    <d v="2024-08-12T00:00:00"/>
    <d v="2024-07-19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11"/>
    <x v="5"/>
    <x v="5"/>
    <s v="011"/>
    <s v="Brasil \ SP \ Borebi"/>
    <s v="Centro"/>
    <x v="0"/>
    <n v="4"/>
    <s v="Reforma"/>
    <s v="102-Aguardando Plantio"/>
    <m/>
    <n v="7.25"/>
    <s v="Parceria rural (Turvinho)"/>
    <m/>
    <m/>
    <m/>
    <m/>
    <x v="1"/>
    <x v="2"/>
    <x v="1"/>
    <m/>
    <m/>
    <d v="2024-08-12T00:00:00"/>
    <m/>
    <d v="2024-07-01T00:00:00"/>
    <d v="2024-08-12T00:00:00"/>
    <d v="2024-07-18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/rebaixador"/>
    <x v="0"/>
    <x v="0"/>
    <d v="2025-02-01T00:00:00"/>
    <x v="1"/>
    <m/>
  </r>
  <r>
    <s v="0010013"/>
    <x v="5"/>
    <x v="5"/>
    <s v="013"/>
    <s v="Brasil \ SP \ Borebi"/>
    <s v="Centro"/>
    <x v="0"/>
    <n v="4"/>
    <s v="Reforma"/>
    <s v="102-Aguardando Plantio"/>
    <m/>
    <n v="17.420000000000002"/>
    <s v="Parceria rural (Turvinho)"/>
    <m/>
    <m/>
    <m/>
    <m/>
    <x v="1"/>
    <x v="1"/>
    <x v="1"/>
    <m/>
    <m/>
    <d v="2024-08-13T00:00:00"/>
    <m/>
    <d v="2024-07-01T00:00:00"/>
    <d v="2024-08-13T00:00:00"/>
    <d v="2024-07-20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14"/>
    <x v="5"/>
    <x v="5"/>
    <s v="014"/>
    <s v="Brasil \ SP \ Borebi"/>
    <s v="Centro"/>
    <x v="0"/>
    <n v="4"/>
    <s v="Reforma"/>
    <s v="102-Aguardando Plantio"/>
    <m/>
    <n v="16.57"/>
    <s v="Parceria rural (Turvinho)"/>
    <m/>
    <m/>
    <m/>
    <m/>
    <x v="1"/>
    <x v="2"/>
    <x v="1"/>
    <m/>
    <m/>
    <d v="2024-08-12T00:00:00"/>
    <m/>
    <d v="2024-07-01T00:00:00"/>
    <d v="2024-08-12T00:00:00"/>
    <m/>
    <s v="Centro"/>
    <s v="Centro"/>
    <s v="SOLLUM"/>
    <s v="BRACELL"/>
    <s v="NILZA"/>
    <s v="GERAÇÃO"/>
    <n v="17.793980999999999"/>
    <n v="36.173307999999999"/>
    <n v="36.224978999999998"/>
    <n v="70.717870000000005"/>
    <s v="savannah/rebaixador"/>
    <x v="0"/>
    <x v="0"/>
    <d v="2025-04-01T00:00:00"/>
    <x v="2"/>
    <s v="Talhao de pesquisa, aguardando insumo"/>
  </r>
  <r>
    <s v="0010021"/>
    <x v="5"/>
    <x v="5"/>
    <s v="021"/>
    <s v="Brasil \ SP \ Borebi"/>
    <s v="Centro"/>
    <x v="0"/>
    <n v="5"/>
    <s v="Reforma"/>
    <s v="102-Aguardando Plantio"/>
    <m/>
    <n v="21.02"/>
    <s v="Parceria rural (Turvinho)"/>
    <m/>
    <m/>
    <m/>
    <m/>
    <x v="1"/>
    <x v="1"/>
    <x v="1"/>
    <m/>
    <m/>
    <d v="2024-08-15T00:00:00"/>
    <m/>
    <d v="2024-07-01T00:00:00"/>
    <d v="2024-08-15T00:00:00"/>
    <d v="2024-07-10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22"/>
    <x v="5"/>
    <x v="5"/>
    <s v="022"/>
    <s v="Brasil \ SP \ Borebi"/>
    <s v="Centro"/>
    <x v="0"/>
    <n v="5"/>
    <s v="Reforma"/>
    <s v="102-Aguardando Plantio"/>
    <m/>
    <n v="14.7"/>
    <s v="Parceria rural (Turvinho)"/>
    <m/>
    <m/>
    <m/>
    <m/>
    <x v="1"/>
    <x v="1"/>
    <x v="1"/>
    <m/>
    <m/>
    <d v="2024-08-14T00:00:00"/>
    <m/>
    <d v="2024-07-01T00:00:00"/>
    <d v="2024-08-14T00:00:00"/>
    <d v="2024-07-12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23"/>
    <x v="5"/>
    <x v="5"/>
    <s v="023"/>
    <s v="Brasil \ SP \ Borebi"/>
    <s v="Centro"/>
    <x v="0"/>
    <n v="5"/>
    <s v="Reforma"/>
    <s v="102-Aguardando Plantio"/>
    <m/>
    <n v="15.92"/>
    <s v="Parceria rural (Turvinho)"/>
    <m/>
    <m/>
    <m/>
    <m/>
    <x v="1"/>
    <x v="1"/>
    <x v="1"/>
    <m/>
    <m/>
    <d v="2024-08-15T00:00:00"/>
    <m/>
    <d v="2024-07-01T00:00:00"/>
    <d v="2024-08-15T00:00:00"/>
    <d v="2024-07-12T00:00:00"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0030"/>
    <x v="5"/>
    <x v="5"/>
    <s v="030"/>
    <s v="Brasil \ SP \ Borebi"/>
    <s v="Centro"/>
    <x v="0"/>
    <n v="5"/>
    <s v="Reforma"/>
    <s v="102-Aguardando Plantio"/>
    <m/>
    <n v="7.84"/>
    <s v="Parceria rural (Turvinho)"/>
    <m/>
    <m/>
    <m/>
    <m/>
    <x v="1"/>
    <x v="1"/>
    <x v="1"/>
    <m/>
    <m/>
    <d v="2024-09-03T00:00:00"/>
    <m/>
    <m/>
    <m/>
    <m/>
    <s v="Centro"/>
    <s v="Centro"/>
    <s v="SOLLUM"/>
    <s v="BRACELL"/>
    <s v="NILZA"/>
    <s v="GERAÇÃO"/>
    <n v="17.793980999999999"/>
    <n v="36.173307999999999"/>
    <n v="36.224978999999998"/>
    <n v="70.717870000000005"/>
    <s v="savannah"/>
    <x v="0"/>
    <x v="0"/>
    <d v="2025-02-01T00:00:00"/>
    <x v="1"/>
    <m/>
  </r>
  <r>
    <s v="0011020"/>
    <x v="6"/>
    <x v="6"/>
    <s v="020"/>
    <s v="Brasil \ SP \ Avaí"/>
    <s v="Norte"/>
    <x v="3"/>
    <n v="3"/>
    <s v="Reforma"/>
    <s v="104-Crescimento"/>
    <d v="2019-11-19T00:00:00"/>
    <n v="11.71"/>
    <s v="Parceria rural (Turvinho)"/>
    <m/>
    <m/>
    <m/>
    <m/>
    <x v="2"/>
    <x v="1"/>
    <x v="1"/>
    <m/>
    <m/>
    <d v="2025-01-01T00:00:00"/>
    <d v="2025-01-01T00:00:00"/>
    <d v="2024-12-01T00:00:00"/>
    <m/>
    <d v="2024-12-14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26"/>
    <x v="6"/>
    <x v="6"/>
    <s v="026"/>
    <s v="Brasil \ SP \ Avaí"/>
    <s v="Norte"/>
    <x v="3"/>
    <n v="4"/>
    <s v="Reforma"/>
    <s v="104-Crescimento"/>
    <d v="2019-11-18T00:00:00"/>
    <n v="5.18"/>
    <s v="Parceria rural (Turvinho)"/>
    <m/>
    <m/>
    <m/>
    <m/>
    <x v="2"/>
    <x v="1"/>
    <x v="1"/>
    <m/>
    <m/>
    <d v="2025-01-01T00:00:00"/>
    <d v="2025-01-01T00:00:00"/>
    <d v="2024-12-01T00:00:00"/>
    <m/>
    <d v="2024-12-13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29"/>
    <x v="6"/>
    <x v="6"/>
    <s v="029"/>
    <s v="Brasil \ SP \ Avaí"/>
    <s v="Norte"/>
    <x v="3"/>
    <n v="3"/>
    <s v="Reforma"/>
    <s v="104-Crescimento"/>
    <d v="2019-11-19T00:00:00"/>
    <n v="6.29"/>
    <s v="Parceria rural (Turvinho)"/>
    <m/>
    <m/>
    <m/>
    <m/>
    <x v="2"/>
    <x v="1"/>
    <x v="1"/>
    <m/>
    <m/>
    <d v="2025-01-01T00:00:00"/>
    <d v="2025-01-01T00:00:00"/>
    <d v="2024-12-01T00:00:00"/>
    <m/>
    <d v="2024-12-13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32"/>
    <x v="6"/>
    <x v="6"/>
    <s v="032"/>
    <s v="Brasil \ SP \ Avaí"/>
    <s v="Norte"/>
    <x v="3"/>
    <n v="4"/>
    <s v="Reforma"/>
    <s v="104-Crescimento"/>
    <d v="2019-11-18T00:00:00"/>
    <n v="16.07"/>
    <s v="Parceria rural (Turvinho)"/>
    <m/>
    <m/>
    <m/>
    <m/>
    <x v="2"/>
    <x v="1"/>
    <x v="1"/>
    <m/>
    <m/>
    <d v="2025-01-01T00:00:00"/>
    <d v="2025-01-01T00:00:00"/>
    <d v="2024-12-01T00:00:00"/>
    <m/>
    <d v="2024-12-11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33"/>
    <x v="6"/>
    <x v="6"/>
    <s v="033"/>
    <s v="Brasil \ SP \ Avaí"/>
    <s v="Norte"/>
    <x v="3"/>
    <n v="4"/>
    <s v="Reforma"/>
    <s v="104-Crescimento"/>
    <d v="2019-11-15T00:00:00"/>
    <n v="20.260000000000002"/>
    <s v="Parceria rural (Turvinho)"/>
    <m/>
    <m/>
    <m/>
    <m/>
    <x v="2"/>
    <x v="1"/>
    <x v="1"/>
    <m/>
    <m/>
    <d v="2025-01-01T00:00:00"/>
    <d v="2025-01-01T00:00:00"/>
    <d v="2024-12-01T00:00:00"/>
    <m/>
    <d v="2024-12-12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38"/>
    <x v="6"/>
    <x v="6"/>
    <s v="038"/>
    <s v="Brasil \ SP \ Avaí"/>
    <s v="Norte"/>
    <x v="3"/>
    <n v="4"/>
    <s v="Reforma"/>
    <s v="104-Crescimento"/>
    <d v="2019-11-16T00:00:00"/>
    <n v="18.52"/>
    <s v="Parceria rural (Turvinho)"/>
    <m/>
    <m/>
    <m/>
    <m/>
    <x v="2"/>
    <x v="1"/>
    <x v="1"/>
    <m/>
    <m/>
    <d v="2025-01-01T00:00:00"/>
    <d v="2025-01-01T00:00:00"/>
    <d v="2024-12-01T00:00:00"/>
    <m/>
    <d v="2024-12-11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39"/>
    <x v="6"/>
    <x v="6"/>
    <s v="039"/>
    <s v="Brasil \ SP \ Avaí"/>
    <s v="Norte"/>
    <x v="3"/>
    <n v="4"/>
    <s v="Reforma"/>
    <s v="104-Crescimento"/>
    <d v="2019-11-15T00:00:00"/>
    <n v="11.77"/>
    <s v="Parceria rural (Turvinho)"/>
    <m/>
    <m/>
    <m/>
    <m/>
    <x v="2"/>
    <x v="1"/>
    <x v="1"/>
    <m/>
    <m/>
    <d v="2025-01-01T00:00:00"/>
    <d v="2025-01-01T00:00:00"/>
    <d v="2024-12-01T00:00:00"/>
    <m/>
    <d v="2024-12-12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41"/>
    <x v="6"/>
    <x v="6"/>
    <s v="041"/>
    <s v="Brasil \ SP \ Avaí"/>
    <s v="Norte"/>
    <x v="3"/>
    <n v="3"/>
    <s v="Reforma"/>
    <s v="104-Crescimento"/>
    <d v="2017-05-19T00:00:00"/>
    <n v="1.04"/>
    <s v="Parceria rural (Turvinho)"/>
    <m/>
    <m/>
    <m/>
    <m/>
    <x v="2"/>
    <x v="1"/>
    <x v="1"/>
    <m/>
    <m/>
    <d v="2025-01-01T00:00:00"/>
    <d v="2025-01-01T00:00:00"/>
    <d v="2024-12-01T00:00:00"/>
    <m/>
    <d v="2024-12-09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043"/>
    <x v="6"/>
    <x v="6"/>
    <s v="043"/>
    <s v="Brasil \ SP \ Avaí"/>
    <s v="Norte"/>
    <x v="3"/>
    <n v="3"/>
    <s v="Reforma"/>
    <s v="104-Crescimento"/>
    <d v="2017-05-24T00:00:00"/>
    <n v="1.68"/>
    <s v="Parceria rural (Turvinho)"/>
    <m/>
    <m/>
    <m/>
    <m/>
    <x v="2"/>
    <x v="1"/>
    <x v="1"/>
    <m/>
    <m/>
    <d v="2025-01-01T00:00:00"/>
    <d v="2025-01-01T00:00:00"/>
    <d v="2024-12-01T00:00:00"/>
    <m/>
    <d v="2024-12-10T00:00:00"/>
    <s v="Norte"/>
    <s v="Norte"/>
    <s v="EMFLORA"/>
    <s v="GERAÇÃO"/>
    <s v="JFI DUARTINA"/>
    <s v="BRACELL"/>
    <n v="33.182074"/>
    <n v="35.996820999999997"/>
    <n v="37.756689000000001"/>
    <n v="54.393937000000001"/>
    <s v="cto colheita"/>
    <x v="1"/>
    <x v="2"/>
    <d v="2025-03-01T00:00:00"/>
    <x v="3"/>
    <m/>
  </r>
  <r>
    <s v="0011900"/>
    <x v="6"/>
    <x v="6"/>
    <s v="900"/>
    <s v="Brasil \ SP \ Avaí"/>
    <s v="Norte"/>
    <x v="3"/>
    <n v="4"/>
    <s v="Reforma"/>
    <s v="102-Aguardando Plantio"/>
    <m/>
    <n v="0.01"/>
    <s v="Parceria rural (Turvinho)"/>
    <m/>
    <m/>
    <m/>
    <m/>
    <x v="0"/>
    <x v="0"/>
    <x v="0"/>
    <m/>
    <m/>
    <m/>
    <m/>
    <m/>
    <d v="2024-11-19T00:00:00"/>
    <d v="2024-11-14T00:00:00"/>
    <s v="Norte"/>
    <s v="Norte"/>
    <s v="EMFLORA"/>
    <s v="GERAÇÃO"/>
    <s v="JFI DUARTINA"/>
    <s v="BRACELL"/>
    <n v="33.182074"/>
    <n v="35.996820999999997"/>
    <n v="37.756689000000001"/>
    <n v="54.393937000000001"/>
    <s v="Liberação de áreas"/>
    <x v="1"/>
    <x v="2"/>
    <d v="2025-03-01T00:00:00"/>
    <x v="3"/>
    <m/>
  </r>
  <r>
    <s v="0014002"/>
    <x v="7"/>
    <x v="7"/>
    <s v="002"/>
    <s v="Brasil \ SP \ Borebi"/>
    <s v="Centro"/>
    <x v="0"/>
    <n v="2"/>
    <s v="Reforma"/>
    <s v="104-Crescimento"/>
    <d v="2019-07-06T00:00:00"/>
    <n v="11.77"/>
    <s v="Parceria rural (Turvinho)"/>
    <m/>
    <m/>
    <m/>
    <m/>
    <x v="0"/>
    <x v="0"/>
    <x v="0"/>
    <m/>
    <m/>
    <d v="2024-12-01T00:00:00"/>
    <d v="2025-01-01T00:00:00"/>
    <d v="2025-01-01T00:00:00"/>
    <m/>
    <d v="2025-01-17T00:00:00"/>
    <s v="Centro"/>
    <s v="Centro"/>
    <s v="SOLLUM"/>
    <s v="NILZA"/>
    <s v="BRACELL"/>
    <s v="GERAÇÃO"/>
    <n v="29.686640000000001"/>
    <n v="50.382469"/>
    <n v="69.445713999999995"/>
    <n v="80.153752999999995"/>
    <s v="cto colheita"/>
    <x v="0"/>
    <x v="3"/>
    <d v="2025-04-01T00:00:00"/>
    <x v="2"/>
    <m/>
  </r>
  <r>
    <s v="0014003"/>
    <x v="7"/>
    <x v="7"/>
    <s v="003"/>
    <s v="Brasil \ SP \ Borebi"/>
    <s v="Centro"/>
    <x v="0"/>
    <n v="2"/>
    <s v="Reforma"/>
    <s v="104-Crescimento"/>
    <d v="2019-07-23T00:00:00"/>
    <n v="21.07"/>
    <s v="Parceria rural (Turvinho)"/>
    <m/>
    <m/>
    <m/>
    <m/>
    <x v="0"/>
    <x v="0"/>
    <x v="0"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4-01T00:00:00"/>
    <x v="2"/>
    <m/>
  </r>
  <r>
    <s v="0014010"/>
    <x v="7"/>
    <x v="7"/>
    <s v="010"/>
    <s v="Brasil \ SP \ Borebi"/>
    <s v="Centro"/>
    <x v="0"/>
    <n v="3"/>
    <s v="Reforma"/>
    <s v="104-Crescimento"/>
    <d v="2019-07-20T00:00:00"/>
    <n v="17.78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11"/>
    <x v="7"/>
    <x v="7"/>
    <s v="011"/>
    <s v="Brasil \ SP \ Borebi"/>
    <s v="Centro"/>
    <x v="0"/>
    <n v="3"/>
    <s v="Reforma"/>
    <s v="104-Crescimento"/>
    <d v="2019-07-15T00:00:00"/>
    <n v="12.17"/>
    <s v="Parceria rural (Turvinho)"/>
    <m/>
    <m/>
    <m/>
    <m/>
    <x v="0"/>
    <x v="0"/>
    <x v="0"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4-01T00:00:00"/>
    <x v="2"/>
    <m/>
  </r>
  <r>
    <s v="0014012"/>
    <x v="7"/>
    <x v="7"/>
    <s v="012"/>
    <s v="Brasil \ SP \ Borebi"/>
    <s v="Centro"/>
    <x v="0"/>
    <n v="4"/>
    <s v="Reforma"/>
    <s v="104-Crescimento"/>
    <d v="2020-06-08T00:00:00"/>
    <n v="20.29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13"/>
    <x v="7"/>
    <x v="7"/>
    <s v="013"/>
    <s v="Brasil \ SP \ Borebi"/>
    <s v="Centro"/>
    <x v="0"/>
    <n v="3"/>
    <s v="Rebrota"/>
    <s v="104-Crescimento"/>
    <d v="2019-07-10T00:00:00"/>
    <n v="25.62"/>
    <s v="Parceria rural (Turvinho)"/>
    <m/>
    <m/>
    <m/>
    <m/>
    <x v="0"/>
    <x v="0"/>
    <x v="0"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4-01T00:00:00"/>
    <x v="2"/>
    <m/>
  </r>
  <r>
    <s v="0014014"/>
    <x v="7"/>
    <x v="7"/>
    <s v="014"/>
    <s v="Brasil \ SP \ Borebi"/>
    <s v="Centro"/>
    <x v="0"/>
    <n v="4"/>
    <s v="Reforma"/>
    <s v="104-Crescimento"/>
    <d v="2019-12-14T00:00:00"/>
    <n v="25.72"/>
    <s v="Parceria rural (Turvinho)"/>
    <m/>
    <m/>
    <m/>
    <m/>
    <x v="0"/>
    <x v="0"/>
    <x v="0"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5-01T00:00:00"/>
    <x v="5"/>
    <m/>
  </r>
  <r>
    <s v="0014015"/>
    <x v="7"/>
    <x v="7"/>
    <s v="015"/>
    <s v="Brasil \ SP \ Borebi"/>
    <s v="Centro"/>
    <x v="0"/>
    <n v="4"/>
    <s v="Reforma"/>
    <s v="104-Crescimento"/>
    <d v="2020-06-16T00:00:00"/>
    <n v="17.05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18"/>
    <x v="7"/>
    <x v="7"/>
    <s v="018"/>
    <s v="Brasil \ SP \ Borebi"/>
    <s v="Centro"/>
    <x v="0"/>
    <n v="3"/>
    <s v="Reforma"/>
    <s v="104-Crescimento"/>
    <d v="2020-06-18T00:00:00"/>
    <n v="15.92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19"/>
    <x v="7"/>
    <x v="7"/>
    <s v="019"/>
    <s v="Brasil \ SP \ Borebi"/>
    <s v="Centro"/>
    <x v="0"/>
    <n v="4"/>
    <s v="Reforma"/>
    <s v="104-Crescimento"/>
    <d v="2020-06-19T00:00:00"/>
    <n v="22.13"/>
    <s v="Parceria rural (Turvinho)"/>
    <m/>
    <m/>
    <m/>
    <m/>
    <x v="0"/>
    <x v="0"/>
    <x v="0"/>
    <m/>
    <m/>
    <d v="2024-12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5-01T00:00:00"/>
    <x v="5"/>
    <m/>
  </r>
  <r>
    <s v="0014024"/>
    <x v="7"/>
    <x v="7"/>
    <s v="024"/>
    <s v="Brasil \ SP \ Borebi"/>
    <s v="Centro"/>
    <x v="0"/>
    <n v="3"/>
    <s v="Reforma"/>
    <s v="104-Crescimento"/>
    <d v="2020-06-18T00:00:00"/>
    <n v="9.17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28"/>
    <x v="7"/>
    <x v="7"/>
    <s v="028"/>
    <s v="Brasil \ SP \ Borebi"/>
    <s v="Centro"/>
    <x v="0"/>
    <n v="4"/>
    <s v="Reforma"/>
    <s v="104-Crescimento"/>
    <d v="2020-06-15T00:00:00"/>
    <n v="18.21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29"/>
    <x v="7"/>
    <x v="7"/>
    <s v="029"/>
    <s v="Brasil \ SP \ Borebi"/>
    <s v="Centro"/>
    <x v="0"/>
    <n v="4"/>
    <s v="Reforma"/>
    <s v="104-Crescimento"/>
    <d v="2020-06-11T00:00:00"/>
    <n v="20.02"/>
    <s v="Parceria rural (Turvinho)"/>
    <s v="coppice"/>
    <m/>
    <m/>
    <m/>
    <x v="0"/>
    <x v="0"/>
    <x v="0"/>
    <m/>
    <m/>
    <d v="2024-12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0"/>
    <x v="7"/>
    <x v="7"/>
    <s v="030"/>
    <s v="Brasil \ SP \ Borebi"/>
    <s v="Centro"/>
    <x v="0"/>
    <n v="4"/>
    <s v="Reforma"/>
    <s v="104-Crescimento"/>
    <d v="2020-06-10T00:00:00"/>
    <n v="21.91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1"/>
    <x v="7"/>
    <x v="7"/>
    <s v="031"/>
    <s v="Brasil \ SP \ Borebi"/>
    <s v="Centro"/>
    <x v="0"/>
    <n v="4"/>
    <s v="Reforma"/>
    <s v="104-Crescimento"/>
    <d v="2020-06-10T00:00:00"/>
    <n v="20.69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2"/>
    <x v="7"/>
    <x v="7"/>
    <s v="032"/>
    <s v="Brasil \ SP \ Borebi"/>
    <s v="Centro"/>
    <x v="0"/>
    <n v="3"/>
    <s v="Reforma"/>
    <s v="104-Crescimento"/>
    <d v="2020-06-21T00:00:00"/>
    <n v="12.81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3"/>
    <x v="7"/>
    <x v="7"/>
    <s v="033"/>
    <s v="Brasil \ SP \ Borebi"/>
    <s v="Centro"/>
    <x v="0"/>
    <n v="4"/>
    <s v="Reforma"/>
    <s v="104-Crescimento"/>
    <d v="2020-06-06T00:00:00"/>
    <n v="8.91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4"/>
    <x v="7"/>
    <x v="7"/>
    <s v="034"/>
    <s v="Brasil \ SP \ Borebi"/>
    <s v="Centro"/>
    <x v="0"/>
    <n v="4"/>
    <s v="Reforma"/>
    <s v="104-Crescimento"/>
    <d v="2020-06-05T00:00:00"/>
    <n v="27.21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5"/>
    <x v="7"/>
    <x v="7"/>
    <s v="035"/>
    <s v="Brasil \ SP \ Borebi"/>
    <s v="Centro"/>
    <x v="0"/>
    <n v="4"/>
    <s v="Reforma"/>
    <s v="104-Crescimento"/>
    <d v="2020-06-05T00:00:00"/>
    <n v="16.95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36"/>
    <x v="7"/>
    <x v="7"/>
    <s v="036"/>
    <s v="Brasil \ SP \ Borebi"/>
    <s v="Centro"/>
    <x v="0"/>
    <n v="4"/>
    <s v="Reforma"/>
    <s v="104-Crescimento"/>
    <d v="2020-06-08T00:00:00"/>
    <n v="23.97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63"/>
    <x v="7"/>
    <x v="7"/>
    <s v="063"/>
    <s v="Brasil \ SP \ Borebi"/>
    <s v="Centro"/>
    <x v="0"/>
    <n v="2"/>
    <s v="Reforma"/>
    <s v="104-Crescimento"/>
    <d v="2019-07-23T00:00:00"/>
    <n v="2.2000000000000002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64"/>
    <x v="7"/>
    <x v="7"/>
    <s v="064"/>
    <s v="Brasil \ SP \ Borebi"/>
    <s v="Centro"/>
    <x v="0"/>
    <n v="3"/>
    <s v="Reforma"/>
    <s v="104-Crescimento"/>
    <d v="2019-07-20T00:00:00"/>
    <n v="1.72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65"/>
    <x v="7"/>
    <x v="7"/>
    <s v="065"/>
    <s v="Brasil \ SP \ Borebi"/>
    <s v="Centro"/>
    <x v="0"/>
    <n v="3"/>
    <s v="Reforma"/>
    <s v="104-Crescimento"/>
    <d v="2019-07-15T00:00:00"/>
    <n v="1.55"/>
    <s v="Parceria rural (Turvinho)"/>
    <m/>
    <m/>
    <m/>
    <m/>
    <x v="0"/>
    <x v="0"/>
    <x v="0"/>
    <m/>
    <m/>
    <d v="2025-01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5-01T00:00:00"/>
    <x v="5"/>
    <m/>
  </r>
  <r>
    <s v="0014066"/>
    <x v="7"/>
    <x v="7"/>
    <s v="066"/>
    <s v="Brasil \ SP \ Borebi"/>
    <s v="Centro"/>
    <x v="0"/>
    <n v="4"/>
    <s v="Reforma"/>
    <s v="104-Crescimento"/>
    <d v="2019-12-14T00:00:00"/>
    <n v="1.85"/>
    <s v="Parceria rural (Turvinho)"/>
    <s v="coppice"/>
    <m/>
    <m/>
    <m/>
    <x v="0"/>
    <x v="0"/>
    <x v="0"/>
    <m/>
    <m/>
    <d v="2025-01-01T00:00:00"/>
    <d v="2025-01-01T00:00:00"/>
    <d v="2025-02-01T00:00:00"/>
    <m/>
    <m/>
    <s v="Centro"/>
    <s v="coppice"/>
    <s v="SOLLUM"/>
    <s v="NILZA"/>
    <s v="BRACELL"/>
    <s v="GERAÇÃO"/>
    <n v="29.686640000000001"/>
    <n v="50.382469"/>
    <n v="69.445713999999995"/>
    <n v="80.153752999999995"/>
    <s v="pac"/>
    <x v="0"/>
    <x v="1"/>
    <m/>
    <x v="4"/>
    <m/>
  </r>
  <r>
    <s v="0014068"/>
    <x v="7"/>
    <x v="7"/>
    <s v="068"/>
    <s v="Brasil \ SP \ Borebi"/>
    <s v="Centro"/>
    <x v="0"/>
    <n v="2"/>
    <s v="Reforma"/>
    <s v="104-Crescimento"/>
    <d v="2019-07-06T00:00:00"/>
    <n v="1.85"/>
    <s v="Parceria rural (Turvinho)"/>
    <m/>
    <m/>
    <m/>
    <m/>
    <x v="0"/>
    <x v="0"/>
    <x v="0"/>
    <m/>
    <m/>
    <d v="2025-01-01T00:00:00"/>
    <d v="2025-01-01T00:00:00"/>
    <d v="2025-02-01T00:00:00"/>
    <m/>
    <m/>
    <s v="Centro"/>
    <s v="Centro"/>
    <s v="SOLLUM"/>
    <s v="NILZA"/>
    <s v="BRACELL"/>
    <s v="GERAÇÃO"/>
    <n v="29.686640000000001"/>
    <n v="50.382469"/>
    <n v="69.445713999999995"/>
    <n v="80.153752999999995"/>
    <s v="pac"/>
    <x v="0"/>
    <x v="3"/>
    <d v="2025-05-01T00:00:00"/>
    <x v="5"/>
    <m/>
  </r>
  <r>
    <s v="0015060"/>
    <x v="8"/>
    <x v="8"/>
    <s v="060"/>
    <s v="Brasil \ SP \ Borebi"/>
    <s v="Centro"/>
    <x v="0"/>
    <n v="2"/>
    <s v="Reforma"/>
    <s v="104-Crescimento"/>
    <d v="2017-11-24T00:00:00"/>
    <n v="2.37"/>
    <s v="Parceria rural (Turvinho)"/>
    <m/>
    <m/>
    <m/>
    <m/>
    <x v="0"/>
    <x v="0"/>
    <x v="0"/>
    <m/>
    <m/>
    <d v="2026-05-01T00:00:00"/>
    <d v="2026-04-01T00:00:00"/>
    <d v="2025-06-01T00:00:00"/>
    <m/>
    <m/>
    <s v="Centro"/>
    <s v="Centro"/>
    <s v="SOLLUM"/>
    <s v="NILZA"/>
    <s v="BRACELL"/>
    <s v="GERAÇÃO"/>
    <n v="28.978501999999999"/>
    <n v="49.674331000000002"/>
    <n v="58.647058000000001"/>
    <n v="77.063404000000006"/>
    <s v="pac"/>
    <x v="0"/>
    <x v="3"/>
    <m/>
    <x v="0"/>
    <m/>
  </r>
  <r>
    <s v="0015061"/>
    <x v="8"/>
    <x v="8"/>
    <s v="061"/>
    <s v="Brasil \ SP \ Borebi"/>
    <s v="Centro"/>
    <x v="0"/>
    <n v="2"/>
    <s v="Reforma"/>
    <s v="104-Crescimento"/>
    <d v="2014-03-19T00:00:00"/>
    <n v="0.65"/>
    <s v="Parceria rural (Turvinho)"/>
    <m/>
    <m/>
    <m/>
    <m/>
    <x v="0"/>
    <x v="0"/>
    <x v="0"/>
    <m/>
    <m/>
    <d v="2016-10-28T00:00:00"/>
    <m/>
    <d v="2025-06-01T00:00:00"/>
    <m/>
    <m/>
    <s v="Centro"/>
    <s v="Centro"/>
    <s v="SOLLUM"/>
    <s v="NILZA"/>
    <s v="BRACELL"/>
    <s v="GERAÇÃO"/>
    <n v="28.978501999999999"/>
    <n v="49.674331000000002"/>
    <n v="58.647058000000001"/>
    <n v="77.063404000000006"/>
    <s v="pac"/>
    <x v="0"/>
    <x v="3"/>
    <m/>
    <x v="0"/>
    <m/>
  </r>
  <r>
    <s v="0016017"/>
    <x v="9"/>
    <x v="9"/>
    <s v="017"/>
    <s v="Brasil \ SP \ Pratânia"/>
    <s v="Centro"/>
    <x v="0"/>
    <n v="1"/>
    <s v="Implantação"/>
    <s v="104-Crescimento"/>
    <d v="1988-01-01T00:00:00"/>
    <n v="4.08"/>
    <s v="Parceria rural (Turvinho)"/>
    <m/>
    <m/>
    <m/>
    <m/>
    <x v="0"/>
    <x v="0"/>
    <x v="0"/>
    <m/>
    <m/>
    <d v="2024-04-04T09:01:09"/>
    <m/>
    <d v="2024-04-01T00:00:00"/>
    <d v="2024-04-04T00:00:00"/>
    <d v="2024-04-03T00:00:00"/>
    <s v="Centro"/>
    <s v="Centro"/>
    <s v="SOLLUM"/>
    <s v="NILZA"/>
    <s v="JFI ITATINGA"/>
    <s v="BRACELL"/>
    <n v="35.739041"/>
    <n v="38.468964999999997"/>
    <n v="48.658166999999999"/>
    <n v="83.929940999999999"/>
    <s v="cto baldeio"/>
    <x v="0"/>
    <x v="3"/>
    <d v="2025-10-01T00:00:00"/>
    <x v="0"/>
    <m/>
  </r>
  <r>
    <s v="0016025"/>
    <x v="9"/>
    <x v="9"/>
    <s v="025"/>
    <s v="Brasil \ SP \ Pratânia"/>
    <s v="Centro"/>
    <x v="0"/>
    <n v="3"/>
    <s v="Reforma"/>
    <s v="104-Crescimento"/>
    <d v="2017-01-11T00:00:00"/>
    <n v="4.08"/>
    <s v="Parceria rural (Turvinho)"/>
    <m/>
    <m/>
    <m/>
    <m/>
    <x v="0"/>
    <x v="0"/>
    <x v="0"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x v="3"/>
    <m/>
    <x v="0"/>
    <m/>
  </r>
  <r>
    <s v="0016026"/>
    <x v="9"/>
    <x v="9"/>
    <s v="026"/>
    <s v="Brasil \ SP \ Pratânia"/>
    <s v="Centro"/>
    <x v="0"/>
    <n v="3"/>
    <s v="Reforma"/>
    <s v="104-Crescimento"/>
    <d v="2017-03-03T00:00:00"/>
    <n v="1.6"/>
    <s v="Parceria rural (Turvinho)"/>
    <m/>
    <m/>
    <m/>
    <m/>
    <x v="0"/>
    <x v="0"/>
    <x v="0"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x v="3"/>
    <m/>
    <x v="0"/>
    <m/>
  </r>
  <r>
    <s v="0016027"/>
    <x v="9"/>
    <x v="9"/>
    <s v="027"/>
    <s v="Brasil \ SP \ Pratânia"/>
    <s v="Centro"/>
    <x v="0"/>
    <n v="3"/>
    <s v="Reforma"/>
    <s v="104-Crescimento"/>
    <d v="2017-06-20T00:00:00"/>
    <n v="0.95"/>
    <s v="Parceria rural (Turvinho)"/>
    <m/>
    <m/>
    <m/>
    <m/>
    <x v="0"/>
    <x v="0"/>
    <x v="0"/>
    <m/>
    <m/>
    <d v="2016-08-05T00:00:00"/>
    <m/>
    <d v="2025-07-01T00:00:00"/>
    <m/>
    <m/>
    <s v="Centro"/>
    <s v="Centro"/>
    <s v="SOLLUM"/>
    <s v="NILZA"/>
    <s v="JFI ITATINGA"/>
    <s v="BRACELL"/>
    <n v="35.739041"/>
    <n v="38.468964999999997"/>
    <n v="48.658166999999999"/>
    <n v="83.929940999999999"/>
    <s v="pac"/>
    <x v="0"/>
    <x v="3"/>
    <m/>
    <x v="0"/>
    <m/>
  </r>
  <r>
    <s v="0018009"/>
    <x v="10"/>
    <x v="10"/>
    <s v="009"/>
    <s v="Brasil \ SP \ Agudos"/>
    <s v="Centro"/>
    <x v="0"/>
    <n v="4"/>
    <s v="Reforma"/>
    <s v="104-Crescimento"/>
    <d v="2020-07-13T00:00:00"/>
    <n v="11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14"/>
    <x v="10"/>
    <x v="10"/>
    <s v="014"/>
    <s v="Brasil \ SP \ Agudos"/>
    <s v="Centro"/>
    <x v="0"/>
    <n v="4"/>
    <s v="Reforma"/>
    <s v="104-Crescimento"/>
    <d v="2020-07-11T00:00:00"/>
    <n v="16.37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19"/>
    <x v="10"/>
    <x v="10"/>
    <s v="019"/>
    <s v="Brasil \ SP \ Agudos"/>
    <s v="Centro"/>
    <x v="0"/>
    <n v="4"/>
    <s v="Reforma"/>
    <s v="104-Crescimento"/>
    <d v="2020-07-13T00:00:00"/>
    <n v="6.46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20"/>
    <x v="10"/>
    <x v="10"/>
    <s v="020"/>
    <s v="Brasil \ SP \ Agudos"/>
    <s v="Centro"/>
    <x v="0"/>
    <n v="4"/>
    <s v="Reforma"/>
    <s v="104-Crescimento"/>
    <d v="2020-07-11T00:00:00"/>
    <n v="5.01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21"/>
    <x v="10"/>
    <x v="10"/>
    <s v="021"/>
    <s v="Brasil \ SP \ Agudos"/>
    <s v="Centro"/>
    <x v="0"/>
    <n v="4"/>
    <s v="Reforma"/>
    <s v="104-Crescimento"/>
    <d v="2020-07-13T00:00:00"/>
    <n v="5.5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23"/>
    <x v="10"/>
    <x v="10"/>
    <s v="023"/>
    <s v="Brasil \ SP \ Agudos"/>
    <s v="Centro"/>
    <x v="0"/>
    <n v="4"/>
    <s v="Reforma"/>
    <s v="104-Crescimento"/>
    <d v="2020-07-13T00:00:00"/>
    <n v="5.67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8024"/>
    <x v="10"/>
    <x v="10"/>
    <s v="024"/>
    <s v="Brasil \ SP \ Agudos"/>
    <s v="Centro"/>
    <x v="0"/>
    <n v="4"/>
    <s v="Reforma"/>
    <s v="104-Crescimento"/>
    <d v="2020-07-13T00:00:00"/>
    <n v="10.6"/>
    <s v="Parceria rural (Turvinho)"/>
    <m/>
    <m/>
    <m/>
    <m/>
    <x v="0"/>
    <x v="0"/>
    <x v="0"/>
    <m/>
    <m/>
    <d v="2025-01-01T00:00:00"/>
    <d v="2024-12-01T00:00:00"/>
    <d v="2025-07-01T00:00:00"/>
    <m/>
    <m/>
    <s v="Centro"/>
    <s v="Centro"/>
    <s v="SOLLUM"/>
    <s v="GERAÇÃO"/>
    <s v="JFI DUARTINA"/>
    <s v="BRACELL"/>
    <n v="55.535527999999999"/>
    <n v="64.755983999999998"/>
    <n v="67.973681999999997"/>
    <n v="73.049903999999998"/>
    <s v="pac"/>
    <x v="0"/>
    <x v="0"/>
    <d v="2025-10-01T00:00:00"/>
    <x v="0"/>
    <m/>
  </r>
  <r>
    <s v="0019013"/>
    <x v="11"/>
    <x v="11"/>
    <s v="013"/>
    <s v="Brasil \ SP \ Borebi"/>
    <s v="Centro"/>
    <x v="0"/>
    <n v="1"/>
    <s v="Implantação"/>
    <s v="104-Crescimento"/>
    <d v="1991-02-15T00:00:00"/>
    <n v="5.43"/>
    <s v="Parceria rural (Turvinho)"/>
    <m/>
    <m/>
    <m/>
    <m/>
    <x v="0"/>
    <x v="0"/>
    <x v="0"/>
    <m/>
    <m/>
    <d v="2022-03-19T00:00:00"/>
    <m/>
    <d v="2025-07-01T00:00:00"/>
    <m/>
    <m/>
    <s v="Centro"/>
    <s v="Centro"/>
    <s v="SOLLUM"/>
    <s v="NILZA"/>
    <s v="BRACELL"/>
    <s v="GERAÇÃO"/>
    <n v="24.627547"/>
    <n v="45.323376000000003"/>
    <n v="54.613672999999999"/>
    <n v="78.681227000000007"/>
    <s v="pac"/>
    <x v="0"/>
    <x v="3"/>
    <m/>
    <x v="0"/>
    <m/>
  </r>
  <r>
    <s v="0019035"/>
    <x v="11"/>
    <x v="11"/>
    <s v="035"/>
    <s v="Brasil \ SP \ Borebi"/>
    <s v="Centro"/>
    <x v="0"/>
    <n v="3"/>
    <s v="Reforma"/>
    <s v="104-Crescimento"/>
    <d v="2014-06-09T00:00:00"/>
    <n v="0.55000000000000004"/>
    <s v="Parceria rural (Turvinho)"/>
    <m/>
    <m/>
    <m/>
    <m/>
    <x v="0"/>
    <x v="0"/>
    <x v="0"/>
    <m/>
    <m/>
    <d v="2022-03-19T00:00:00"/>
    <m/>
    <d v="2025-07-01T00:00:00"/>
    <m/>
    <m/>
    <s v="Centro"/>
    <s v="Centro"/>
    <s v="SOLLUM"/>
    <s v="NILZA"/>
    <s v="BRACELL"/>
    <s v="GERAÇÃO"/>
    <n v="24.627547"/>
    <n v="45.323376000000003"/>
    <n v="54.613672999999999"/>
    <n v="78.681227000000007"/>
    <s v="pac"/>
    <x v="0"/>
    <x v="3"/>
    <m/>
    <x v="0"/>
    <m/>
  </r>
  <r>
    <s v="0022001"/>
    <x v="12"/>
    <x v="12"/>
    <s v="001"/>
    <s v="Brasil \ SP \ Borebi"/>
    <s v="Centro"/>
    <x v="0"/>
    <n v="4"/>
    <s v="Reforma"/>
    <s v="104-Crescimento"/>
    <d v="2019-09-04T00:00:00"/>
    <n v="33.549999999999997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x v="3"/>
    <d v="2025-05-01T00:00:00"/>
    <x v="5"/>
    <m/>
  </r>
  <r>
    <s v="0022002"/>
    <x v="12"/>
    <x v="12"/>
    <s v="002"/>
    <s v="Brasil \ SP \ Borebi"/>
    <s v="Centro"/>
    <x v="0"/>
    <n v="3"/>
    <s v="Reforma"/>
    <s v="104-Crescimento"/>
    <d v="2019-09-11T00:00:00"/>
    <n v="14.42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x v="3"/>
    <d v="2025-05-01T00:00:00"/>
    <x v="5"/>
    <m/>
  </r>
  <r>
    <s v="0022003"/>
    <x v="12"/>
    <x v="12"/>
    <s v="003"/>
    <s v="Brasil \ SP \ Borebi"/>
    <s v="Centro"/>
    <x v="0"/>
    <n v="4"/>
    <s v="Reforma"/>
    <s v="104-Crescimento"/>
    <d v="2019-09-11T00:00:00"/>
    <n v="8.6300000000000008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2.530182"/>
    <n v="43.226011"/>
    <n v="53.115284000000003"/>
    <n v="79.1755"/>
    <s v="pac"/>
    <x v="0"/>
    <x v="3"/>
    <d v="2025-05-01T00:00:00"/>
    <x v="5"/>
    <m/>
  </r>
  <r>
    <s v="0025014"/>
    <x v="13"/>
    <x v="13"/>
    <s v="014"/>
    <s v="Brasil \ SP \ Agudos"/>
    <s v="Centro"/>
    <x v="1"/>
    <n v="1"/>
    <s v="Implantação"/>
    <s v="104-Crescimento"/>
    <d v="2019-10-11T00:00:00"/>
    <n v="28.88"/>
    <s v="Parceria rural"/>
    <m/>
    <m/>
    <m/>
    <m/>
    <x v="0"/>
    <x v="0"/>
    <x v="0"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15"/>
    <x v="13"/>
    <x v="13"/>
    <s v="015"/>
    <s v="Brasil \ SP \ Agudos"/>
    <s v="Centro"/>
    <x v="1"/>
    <n v="1"/>
    <s v="Implantação"/>
    <s v="104-Crescimento"/>
    <d v="2019-10-09T00:00:00"/>
    <n v="6.05"/>
    <s v="Parceria rural"/>
    <m/>
    <m/>
    <m/>
    <m/>
    <x v="0"/>
    <x v="0"/>
    <x v="0"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16"/>
    <x v="13"/>
    <x v="13"/>
    <s v="016"/>
    <s v="Brasil \ SP \ Agudos"/>
    <s v="Centro"/>
    <x v="1"/>
    <n v="1"/>
    <s v="Implantação"/>
    <s v="104-Crescimento"/>
    <d v="2019-10-15T00:00:00"/>
    <n v="13.09"/>
    <s v="Parceria rural"/>
    <m/>
    <m/>
    <m/>
    <m/>
    <x v="0"/>
    <x v="0"/>
    <x v="0"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17"/>
    <x v="13"/>
    <x v="13"/>
    <s v="017"/>
    <s v="Brasil \ SP \ Agudos"/>
    <s v="Centro"/>
    <x v="1"/>
    <n v="1"/>
    <s v="Implantação"/>
    <s v="104-Crescimento"/>
    <d v="2019-10-21T00:00:00"/>
    <n v="43.08"/>
    <s v="Parceria rural"/>
    <m/>
    <m/>
    <m/>
    <m/>
    <x v="0"/>
    <x v="0"/>
    <x v="0"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18"/>
    <x v="13"/>
    <x v="13"/>
    <s v="018"/>
    <s v="Brasil \ SP \ Agudos"/>
    <s v="Centro"/>
    <x v="1"/>
    <n v="1"/>
    <s v="Implantação"/>
    <s v="104-Crescimento"/>
    <d v="2019-10-15T00:00:00"/>
    <n v="16.61"/>
    <s v="Parceria rural"/>
    <m/>
    <m/>
    <m/>
    <m/>
    <x v="0"/>
    <x v="0"/>
    <x v="0"/>
    <m/>
    <m/>
    <d v="2025-02-01T00:00:00"/>
    <d v="2025-03-01T00:00:00"/>
    <d v="2025-02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19"/>
    <x v="13"/>
    <x v="13"/>
    <s v="019"/>
    <s v="Brasil \ SP \ Agudos"/>
    <s v="Centro"/>
    <x v="1"/>
    <n v="1"/>
    <s v="Implantação"/>
    <s v="104-Crescimento"/>
    <d v="2019-10-21T00:00:00"/>
    <n v="21.47"/>
    <s v="Parceria rural"/>
    <m/>
    <m/>
    <m/>
    <m/>
    <x v="0"/>
    <x v="0"/>
    <x v="0"/>
    <m/>
    <m/>
    <d v="2025-02-01T00:00:00"/>
    <d v="2025-03-01T00:00:00"/>
    <d v="2025-03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020"/>
    <x v="13"/>
    <x v="13"/>
    <s v="020"/>
    <s v="Brasil \ SP \ Agudos"/>
    <s v="Centro"/>
    <x v="1"/>
    <n v="1"/>
    <s v="Implantação"/>
    <s v="104-Crescimento"/>
    <d v="2019-10-10T00:00:00"/>
    <n v="16.46"/>
    <s v="Parceria rural"/>
    <m/>
    <m/>
    <m/>
    <m/>
    <x v="0"/>
    <x v="0"/>
    <x v="0"/>
    <m/>
    <m/>
    <d v="2025-02-01T00:00:00"/>
    <d v="2025-03-01T00:00:00"/>
    <d v="2025-03-01T00:00:00"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pac"/>
    <x v="0"/>
    <x v="0"/>
    <d v="2025-05-01T00:00:00"/>
    <x v="5"/>
    <m/>
  </r>
  <r>
    <s v="0025305"/>
    <x v="13"/>
    <x v="13"/>
    <s v="305"/>
    <s v="Brasil \ SP \ Agudos"/>
    <s v="Centro"/>
    <x v="1"/>
    <n v="4"/>
    <s v="Reforma"/>
    <s v="116-Aguardando Plantio - Manual"/>
    <m/>
    <n v="0.35"/>
    <s v="Parceria rural"/>
    <m/>
    <m/>
    <m/>
    <m/>
    <x v="0"/>
    <x v="0"/>
    <x v="0"/>
    <m/>
    <m/>
    <d v="2022-05-02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x v="0"/>
    <d v="2025-05-01T00:00:00"/>
    <x v="5"/>
    <m/>
  </r>
  <r>
    <s v="0025312"/>
    <x v="13"/>
    <x v="13"/>
    <s v="312"/>
    <s v="Brasil \ SP \ Agudos"/>
    <s v="Centro"/>
    <x v="1"/>
    <n v="2"/>
    <s v="Reforma"/>
    <s v="116-Aguardando Plantio - Manual"/>
    <m/>
    <n v="7.0000000000000007E-2"/>
    <s v="Parceria rural"/>
    <m/>
    <m/>
    <m/>
    <m/>
    <x v="0"/>
    <x v="0"/>
    <x v="0"/>
    <m/>
    <m/>
    <d v="2022-05-05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x v="0"/>
    <d v="2025-05-01T00:00:00"/>
    <x v="5"/>
    <m/>
  </r>
  <r>
    <s v="0025326"/>
    <x v="13"/>
    <x v="13"/>
    <s v="326"/>
    <s v="Brasil \ SP \ Agudos"/>
    <s v="Centro"/>
    <x v="1"/>
    <n v="2"/>
    <s v="Reforma"/>
    <s v="116-Aguardando Plantio - Manual"/>
    <m/>
    <n v="2.52"/>
    <s v="Parceria rural"/>
    <m/>
    <m/>
    <m/>
    <m/>
    <x v="0"/>
    <x v="0"/>
    <x v="0"/>
    <m/>
    <m/>
    <d v="2022-05-05T00:00:00"/>
    <m/>
    <m/>
    <m/>
    <m/>
    <s v="Centro"/>
    <s v="Centro"/>
    <s v="BRACELL"/>
    <s v="SOLLUM"/>
    <s v="GERAÇÃO"/>
    <s v="JFI DUARTINA"/>
    <n v="14.828837999999999"/>
    <n v="39.375293999999997"/>
    <n v="48.669542999999997"/>
    <n v="51.887241000000003"/>
    <s v="Liberação de áreas"/>
    <x v="0"/>
    <x v="0"/>
    <d v="2025-05-01T00:00:00"/>
    <x v="5"/>
    <m/>
  </r>
  <r>
    <s v="0028038"/>
    <x v="14"/>
    <x v="14"/>
    <s v="038"/>
    <s v="Brasil \ SP \ Cabrália Paulista"/>
    <s v="Noroeste"/>
    <x v="1"/>
    <n v="4"/>
    <s v="Reforma"/>
    <s v="104-Crescimento"/>
    <d v="2022-06-02T00:00:00"/>
    <n v="15.715"/>
    <s v="Parceria rural (Turvinho)"/>
    <m/>
    <s v="Rehab DO"/>
    <s v="Rehab"/>
    <m/>
    <x v="0"/>
    <x v="0"/>
    <x v="0"/>
    <m/>
    <s v="RAF"/>
    <d v="2022-05-05T00:00:00"/>
    <m/>
    <m/>
    <d v="2022-05-05T00:00:00"/>
    <d v="2022-02-10T00:00:00"/>
    <s v="Noroeste"/>
    <s v="Rehab DO"/>
    <s v="GERAÇÃO"/>
    <s v="JFI DUARTINA"/>
    <s v="BRACELL"/>
    <s v="CARPELO"/>
    <n v="22.691405"/>
    <n v="25.158614"/>
    <n v="43.035080000000001"/>
    <n v="57.262334000000003"/>
    <s v="cto baldeio"/>
    <x v="2"/>
    <x v="4"/>
    <d v="2025-05-01T00:00:00"/>
    <x v="0"/>
    <m/>
  </r>
  <r>
    <s v="0028065"/>
    <x v="14"/>
    <x v="14"/>
    <s v="065"/>
    <s v="Brasil \ SP \ Cabrália Paulista"/>
    <s v="Noroeste"/>
    <x v="1"/>
    <n v="1"/>
    <s v="Implantação"/>
    <s v="102-Aguardando Plantio"/>
    <m/>
    <n v="7.17"/>
    <s v="Parceria rural (Turvinho)"/>
    <m/>
    <m/>
    <m/>
    <m/>
    <x v="0"/>
    <x v="0"/>
    <x v="0"/>
    <m/>
    <m/>
    <d v="2024-02-21T00:00:00"/>
    <m/>
    <m/>
    <m/>
    <m/>
    <s v="Noroeste"/>
    <s v="Noroeste"/>
    <s v="GERAÇÃO"/>
    <s v="JFI DUARTINA"/>
    <s v="BRACELL"/>
    <s v="CARPELO"/>
    <n v="22.691405"/>
    <n v="25.158614"/>
    <n v="43.035080000000001"/>
    <n v="57.262334000000003"/>
    <s v="Liberação de áreas"/>
    <x v="2"/>
    <x v="4"/>
    <d v="2025-06-01T00:00:00"/>
    <x v="0"/>
    <m/>
  </r>
  <r>
    <s v="0029001"/>
    <x v="15"/>
    <x v="15"/>
    <s v="001"/>
    <s v="Brasil \ SP \ Avaí"/>
    <s v="Norte"/>
    <x v="1"/>
    <n v="5"/>
    <s v="Reforma"/>
    <s v="102-Aguardando Plantio"/>
    <m/>
    <n v="18.88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1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2-01T00:00:00"/>
    <x v="1"/>
    <m/>
  </r>
  <r>
    <s v="0029002"/>
    <x v="15"/>
    <x v="15"/>
    <s v="002"/>
    <s v="Brasil \ SP \ Avaí"/>
    <s v="Norte"/>
    <x v="1"/>
    <n v="5"/>
    <s v="Reforma"/>
    <s v="102-Aguardando Plantio"/>
    <m/>
    <n v="15.46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1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2-01T00:00:00"/>
    <x v="1"/>
    <m/>
  </r>
  <r>
    <s v="0029003"/>
    <x v="15"/>
    <x v="15"/>
    <s v="003"/>
    <s v="Brasil \ SP \ Avaí"/>
    <s v="Norte"/>
    <x v="1"/>
    <n v="5"/>
    <s v="Reforma"/>
    <s v="102-Aguardando Plantio"/>
    <m/>
    <n v="15.19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2-01T00:00:00"/>
    <x v="1"/>
    <m/>
  </r>
  <r>
    <s v="0029004"/>
    <x v="15"/>
    <x v="15"/>
    <s v="004"/>
    <s v="Brasil \ SP \ Avaí"/>
    <s v="Norte"/>
    <x v="1"/>
    <n v="5"/>
    <s v="Reforma"/>
    <s v="102-Aguardando Plantio"/>
    <m/>
    <n v="14.88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9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2-01T00:00:00"/>
    <x v="1"/>
    <m/>
  </r>
  <r>
    <s v="0029005"/>
    <x v="15"/>
    <x v="15"/>
    <s v="005"/>
    <s v="Brasil \ SP \ Avaí"/>
    <s v="Norte"/>
    <x v="1"/>
    <n v="5"/>
    <s v="Reforma"/>
    <s v="102-Aguardando Plantio"/>
    <m/>
    <n v="16.02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2-01T00:00:00"/>
    <x v="1"/>
    <m/>
  </r>
  <r>
    <s v="0029006"/>
    <x v="15"/>
    <x v="15"/>
    <s v="006"/>
    <s v="Brasil \ SP \ Avaí"/>
    <s v="Norte"/>
    <x v="1"/>
    <n v="5"/>
    <s v="Reforma"/>
    <s v="102-Aguardando Plantio"/>
    <m/>
    <n v="12.69"/>
    <s v="Parceria rural (Turvinho)"/>
    <m/>
    <m/>
    <m/>
    <m/>
    <x v="1"/>
    <x v="1"/>
    <x v="1"/>
    <m/>
    <s v="RAF"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07"/>
    <x v="15"/>
    <x v="15"/>
    <s v="007"/>
    <s v="Brasil \ SP \ Avaí"/>
    <s v="Norte"/>
    <x v="1"/>
    <n v="5"/>
    <s v="Reforma"/>
    <s v="102-Aguardando Plantio"/>
    <m/>
    <n v="20.41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9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09"/>
    <x v="15"/>
    <x v="15"/>
    <s v="009"/>
    <s v="Brasil \ SP \ Avaí"/>
    <s v="Norte"/>
    <x v="1"/>
    <n v="5"/>
    <s v="Reforma"/>
    <s v="102-Aguardando Plantio"/>
    <m/>
    <n v="12.81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10"/>
    <x v="15"/>
    <x v="15"/>
    <s v="010"/>
    <s v="Brasil \ SP \ Avaí"/>
    <s v="Norte"/>
    <x v="1"/>
    <n v="5"/>
    <s v="Reforma"/>
    <s v="102-Aguardando Plantio"/>
    <m/>
    <n v="10.39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6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11"/>
    <x v="15"/>
    <x v="15"/>
    <s v="011"/>
    <s v="Brasil \ SP \ Avaí"/>
    <s v="Norte"/>
    <x v="1"/>
    <n v="5"/>
    <s v="Reforma"/>
    <s v="102-Aguardando Plantio"/>
    <m/>
    <n v="20.5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5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12"/>
    <x v="15"/>
    <x v="15"/>
    <s v="012"/>
    <s v="Brasil \ SP \ Avaí"/>
    <s v="Norte"/>
    <x v="1"/>
    <n v="5"/>
    <s v="Reforma"/>
    <s v="102-Aguardando Plantio"/>
    <m/>
    <n v="9.42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4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29013"/>
    <x v="15"/>
    <x v="15"/>
    <s v="013"/>
    <s v="Brasil \ SP \ Avaí"/>
    <s v="Norte"/>
    <x v="1"/>
    <n v="5"/>
    <s v="Reforma"/>
    <s v="102-Aguardando Plantio"/>
    <m/>
    <n v="15.43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23T00:00:00"/>
    <s v="Norte"/>
    <s v="Norte"/>
    <s v="GERAÇÃO"/>
    <s v="JFI DUARTINA"/>
    <s v="EMFLORA"/>
    <s v="BRACELL"/>
    <n v="31.280833999999999"/>
    <n v="33.040703000000001"/>
    <n v="40.280282999999997"/>
    <n v="49.262186999999997"/>
    <s v="savannah"/>
    <x v="1"/>
    <x v="2"/>
    <d v="2025-03-01T00:00:00"/>
    <x v="1"/>
    <m/>
  </r>
  <r>
    <s v="0030001"/>
    <x v="16"/>
    <x v="16"/>
    <s v="001"/>
    <s v="Brasil \ SP \ Bauru"/>
    <s v="Norte"/>
    <x v="1"/>
    <n v="5"/>
    <s v="Reforma"/>
    <s v="102-Aguardando Plantio"/>
    <m/>
    <n v="11.43"/>
    <s v="Parceria rural (Turvinho)"/>
    <m/>
    <m/>
    <m/>
    <m/>
    <x v="1"/>
    <x v="1"/>
    <x v="1"/>
    <m/>
    <m/>
    <d v="2025-02-01T00:00:00"/>
    <d v="2025-01-01T00:00:00"/>
    <d v="2024-11-01T00:00:00"/>
    <d v="2025-01-06T00:00:00"/>
    <d v="2024-12-09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2"/>
    <x v="16"/>
    <x v="16"/>
    <s v="002"/>
    <s v="Brasil \ SP \ Bauru"/>
    <s v="Norte"/>
    <x v="1"/>
    <n v="5"/>
    <s v="Reforma"/>
    <s v="102-Aguardando Plantio"/>
    <m/>
    <n v="19.61"/>
    <s v="Parceria rural (Turvinho)"/>
    <m/>
    <m/>
    <m/>
    <m/>
    <x v="1"/>
    <x v="1"/>
    <x v="1"/>
    <m/>
    <m/>
    <d v="2025-02-01T00:00:00"/>
    <d v="2025-01-01T00:00:00"/>
    <d v="2024-12-01T00:00:00"/>
    <d v="2025-01-05T00:00:00"/>
    <d v="2024-12-10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3"/>
    <x v="16"/>
    <x v="16"/>
    <s v="003"/>
    <s v="Brasil \ SP \ Bauru"/>
    <s v="Norte"/>
    <x v="1"/>
    <n v="5"/>
    <s v="Reforma"/>
    <s v="102-Aguardando Plantio"/>
    <m/>
    <n v="20.8"/>
    <s v="Parceria rural (Turvinho)"/>
    <m/>
    <m/>
    <m/>
    <m/>
    <x v="1"/>
    <x v="1"/>
    <x v="1"/>
    <m/>
    <m/>
    <d v="2025-02-01T00:00:00"/>
    <d v="2025-01-01T00:00:00"/>
    <d v="2024-12-01T00:00:00"/>
    <d v="2025-01-05T00:00:00"/>
    <d v="2024-12-09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4"/>
    <x v="16"/>
    <x v="16"/>
    <s v="004"/>
    <s v="Brasil \ SP \ Avaí"/>
    <s v="Norte"/>
    <x v="1"/>
    <n v="5"/>
    <s v="Reforma"/>
    <s v="102-Aguardando Plantio"/>
    <m/>
    <n v="13.08"/>
    <s v="Parceria rural (Turvinho)"/>
    <m/>
    <m/>
    <m/>
    <m/>
    <x v="1"/>
    <x v="1"/>
    <x v="1"/>
    <m/>
    <m/>
    <d v="2025-02-01T00:00:00"/>
    <d v="2025-01-01T00:00:00"/>
    <d v="2024-12-01T00:00:00"/>
    <d v="2025-01-05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6"/>
    <x v="16"/>
    <x v="16"/>
    <s v="006"/>
    <s v="Brasil \ SP \ Avaí"/>
    <s v="Norte"/>
    <x v="1"/>
    <n v="5"/>
    <s v="Reforma"/>
    <s v="102-Aguardando Plantio"/>
    <m/>
    <n v="12.69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8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7"/>
    <x v="16"/>
    <x v="16"/>
    <s v="007"/>
    <s v="Brasil \ SP \ Avaí"/>
    <s v="Norte"/>
    <x v="1"/>
    <n v="5"/>
    <s v="Reforma"/>
    <s v="102-Aguardando Plantio"/>
    <m/>
    <n v="18.399999999999999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1"/>
    <m/>
  </r>
  <r>
    <s v="0030008"/>
    <x v="16"/>
    <x v="16"/>
    <s v="008"/>
    <s v="Brasil \ SP \ Avaí"/>
    <s v="Norte"/>
    <x v="1"/>
    <n v="5"/>
    <s v="Reforma"/>
    <s v="102-Aguardando Plantio"/>
    <m/>
    <n v="17.05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2-01T00:00:00"/>
    <x v="3"/>
    <m/>
  </r>
  <r>
    <s v="0030009"/>
    <x v="16"/>
    <x v="16"/>
    <s v="009"/>
    <s v="Brasil \ SP \ Avaí"/>
    <s v="Norte"/>
    <x v="1"/>
    <n v="5"/>
    <s v="Reforma"/>
    <s v="102-Aguardando Plantio"/>
    <m/>
    <n v="15.13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cto baldeio"/>
    <x v="1"/>
    <x v="2"/>
    <d v="2025-03-01T00:00:00"/>
    <x v="3"/>
    <m/>
  </r>
  <r>
    <s v="0030010"/>
    <x v="16"/>
    <x v="16"/>
    <s v="010"/>
    <s v="Brasil \ SP \ Avaí"/>
    <s v="Norte"/>
    <x v="1"/>
    <n v="5"/>
    <s v="Reforma"/>
    <s v="102-Aguardando Plantio"/>
    <m/>
    <n v="5.04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6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1"/>
    <x v="16"/>
    <x v="16"/>
    <s v="011"/>
    <s v="Brasil \ SP \ Avaí"/>
    <s v="Norte"/>
    <x v="1"/>
    <n v="5"/>
    <s v="Reforma"/>
    <s v="102-Aguardando Plantio"/>
    <m/>
    <n v="10.1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5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2"/>
    <x v="16"/>
    <x v="16"/>
    <s v="012"/>
    <s v="Brasil \ SP \ Avaí"/>
    <s v="Norte"/>
    <x v="1"/>
    <n v="5"/>
    <s v="Reforma"/>
    <s v="102-Aguardando Plantio"/>
    <m/>
    <n v="10.1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2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3"/>
    <x v="16"/>
    <x v="16"/>
    <s v="013"/>
    <s v="Brasil \ SP \ Avaí"/>
    <s v="Norte"/>
    <x v="1"/>
    <n v="5"/>
    <s v="Reforma"/>
    <s v="102-Aguardando Plantio"/>
    <m/>
    <n v="14.95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2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4"/>
    <x v="16"/>
    <x v="16"/>
    <s v="014"/>
    <s v="Brasil \ SP \ Avaí"/>
    <s v="Norte"/>
    <x v="1"/>
    <n v="5"/>
    <s v="Reforma"/>
    <s v="102-Aguardando Plantio"/>
    <m/>
    <n v="12.21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1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5"/>
    <x v="16"/>
    <x v="16"/>
    <s v="015"/>
    <s v="Brasil \ SP \ Avaí"/>
    <s v="Norte"/>
    <x v="1"/>
    <n v="5"/>
    <s v="Reforma"/>
    <s v="102-Aguardando Plantio"/>
    <m/>
    <n v="18.87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6"/>
    <x v="16"/>
    <x v="16"/>
    <s v="016"/>
    <s v="Brasil \ SP \ Avaí"/>
    <s v="Norte"/>
    <x v="1"/>
    <n v="5"/>
    <s v="Reforma"/>
    <s v="102-Aguardando Plantio"/>
    <m/>
    <n v="12.41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7"/>
    <x v="16"/>
    <x v="16"/>
    <s v="017"/>
    <s v="Brasil \ SP \ Avaí"/>
    <s v="Norte"/>
    <x v="1"/>
    <n v="5"/>
    <s v="Reforma"/>
    <s v="102-Aguardando Plantio"/>
    <m/>
    <n v="5.15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19"/>
    <x v="16"/>
    <x v="16"/>
    <s v="019"/>
    <s v="Brasil \ SP \ Avaí"/>
    <s v="Norte"/>
    <x v="1"/>
    <n v="5"/>
    <s v="Reforma"/>
    <s v="102-Aguardando Plantio"/>
    <m/>
    <n v="16.079999999999998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4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20"/>
    <x v="16"/>
    <x v="16"/>
    <s v="020"/>
    <s v="Brasil \ SP \ Avaí"/>
    <s v="Norte"/>
    <x v="1"/>
    <n v="5"/>
    <s v="Reforma"/>
    <s v="102-Aguardando Plantio"/>
    <m/>
    <n v="22.62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21"/>
    <x v="16"/>
    <x v="16"/>
    <s v="021"/>
    <s v="Brasil \ SP \ Avaí"/>
    <s v="Norte"/>
    <x v="1"/>
    <n v="5"/>
    <s v="Reforma"/>
    <s v="102-Aguardando Plantio"/>
    <m/>
    <n v="27.77"/>
    <s v="Parceria rural (Turvinho)"/>
    <m/>
    <m/>
    <m/>
    <m/>
    <x v="1"/>
    <x v="1"/>
    <x v="1"/>
    <m/>
    <m/>
    <d v="2025-02-01T00:00:00"/>
    <d v="2025-02-01T00:00:00"/>
    <d v="2024-12-01T00:00:00"/>
    <d v="2025-02-01T00:00:00"/>
    <d v="2024-12-03T00:00:00"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22"/>
    <x v="16"/>
    <x v="16"/>
    <s v="022"/>
    <s v="Brasil \ SP \ Avaí"/>
    <s v="Norte"/>
    <x v="1"/>
    <n v="5"/>
    <s v="Reforma"/>
    <s v="102-Aguardando Plantio"/>
    <m/>
    <n v="9.68"/>
    <s v="Parceria rural (Turvinho)"/>
    <m/>
    <m/>
    <m/>
    <m/>
    <x v="1"/>
    <x v="1"/>
    <x v="1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24"/>
    <x v="16"/>
    <x v="16"/>
    <s v="024"/>
    <s v="Brasil \ SP \ Avaí"/>
    <s v="Norte"/>
    <x v="1"/>
    <n v="5"/>
    <s v="Reforma"/>
    <s v="102-Aguardando Plantio"/>
    <m/>
    <n v="49.57"/>
    <s v="Parceria rural (Turvinho)"/>
    <m/>
    <m/>
    <m/>
    <m/>
    <x v="1"/>
    <x v="1"/>
    <x v="1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savannah"/>
    <x v="1"/>
    <x v="2"/>
    <d v="2025-03-01T00:00:00"/>
    <x v="3"/>
    <m/>
  </r>
  <r>
    <s v="0030025"/>
    <x v="16"/>
    <x v="16"/>
    <s v="025"/>
    <s v="Brasil \ SP \ Avaí"/>
    <s v="Norte"/>
    <x v="1"/>
    <n v="5"/>
    <s v="Reforma"/>
    <s v="102-Aguardando Plantio"/>
    <m/>
    <n v="3.03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Liberação de áreas"/>
    <x v="1"/>
    <x v="2"/>
    <d v="2025-03-01T00:00:00"/>
    <x v="3"/>
    <m/>
  </r>
  <r>
    <s v="0030026"/>
    <x v="16"/>
    <x v="16"/>
    <s v="026"/>
    <s v="Brasil \ SP \ Avaí"/>
    <s v="Norte"/>
    <x v="1"/>
    <n v="5"/>
    <s v="Reforma"/>
    <s v="102-Aguardando Plantio"/>
    <m/>
    <n v="2.13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te"/>
    <s v="Norte"/>
    <s v="GERAÇÃO"/>
    <s v="JFI DUARTINA"/>
    <s v="EMFLORA"/>
    <s v="BRACELL"/>
    <n v="33.367171999999997"/>
    <n v="35.127040999999998"/>
    <n v="38.511156999999997"/>
    <n v="46.705136000000003"/>
    <s v="cto baldeio"/>
    <x v="1"/>
    <x v="2"/>
    <d v="2025-03-01T00:00:00"/>
    <x v="3"/>
    <m/>
  </r>
  <r>
    <s v="0030100"/>
    <x v="16"/>
    <x v="16"/>
    <s v="100"/>
    <s v="Brasil \ SP \ Avaí"/>
    <s v="Norte"/>
    <x v="1"/>
    <n v="1"/>
    <s v="Reforma"/>
    <s v="102-Aguardando Plantio"/>
    <m/>
    <n v="0.98"/>
    <s v="Parceria rural (Turvinho)"/>
    <m/>
    <m/>
    <m/>
    <m/>
    <x v="0"/>
    <x v="0"/>
    <x v="0"/>
    <m/>
    <m/>
    <d v="2019-07-10T00:00:00"/>
    <m/>
    <m/>
    <m/>
    <m/>
    <s v="Norte"/>
    <s v="Norte"/>
    <s v="GERAÇÃO"/>
    <s v="JFI DUARTINA"/>
    <s v="EMFLORA"/>
    <s v="BRACELL"/>
    <n v="33.367171999999997"/>
    <n v="35.127040999999998"/>
    <n v="38.511156999999997"/>
    <n v="46.705136000000003"/>
    <s v="pas"/>
    <x v="1"/>
    <x v="1"/>
    <m/>
    <x v="0"/>
    <m/>
  </r>
  <r>
    <s v="0031015"/>
    <x v="17"/>
    <x v="17"/>
    <s v="015"/>
    <s v="Brasil \ SP \ Piratininga"/>
    <s v="Centro"/>
    <x v="1"/>
    <n v="4"/>
    <s v="Reforma"/>
    <s v="102-Aguardando Plantio"/>
    <m/>
    <n v="3.98"/>
    <s v="Parceria rural (Turvinho)"/>
    <m/>
    <m/>
    <m/>
    <m/>
    <x v="0"/>
    <x v="0"/>
    <x v="0"/>
    <s v="SIM"/>
    <m/>
    <d v="2024-06-30T00:00:00"/>
    <m/>
    <d v="2024-05-01T00:00:00"/>
    <d v="2024-06-30T00:00:00"/>
    <d v="2024-05-14T00:00:00"/>
    <s v="Centro"/>
    <s v="Centro"/>
    <s v="BRACELL"/>
    <s v="GERAÇÃO"/>
    <s v="JFI DUARTINA"/>
    <s v="SOLLUM"/>
    <n v="20.637983999999999"/>
    <n v="31.745622000000001"/>
    <n v="34.963320000000003"/>
    <n v="64.830653999999996"/>
    <s v="Liberação de áreas"/>
    <x v="0"/>
    <x v="0"/>
    <d v="2025-11-01T00:00:00"/>
    <x v="0"/>
    <m/>
  </r>
  <r>
    <s v="0031033"/>
    <x v="17"/>
    <x v="17"/>
    <s v="033"/>
    <s v="Brasil \ SP \ Paulistânia"/>
    <s v="Centro"/>
    <x v="0"/>
    <n v="4"/>
    <s v="Reforma"/>
    <s v="102-Aguardando Plantio"/>
    <m/>
    <n v="1.86"/>
    <s v="Parceria rural (Turvinho)"/>
    <m/>
    <m/>
    <m/>
    <m/>
    <x v="0"/>
    <x v="0"/>
    <x v="0"/>
    <m/>
    <m/>
    <d v="2024-06-25T00:00:00"/>
    <m/>
    <d v="2024-05-01T00:00:00"/>
    <d v="2024-06-25T00:00:00"/>
    <d v="2024-05-15T00:00:00"/>
    <s v="Centro"/>
    <s v="Centro"/>
    <s v="BRACELL"/>
    <s v="GERAÇÃO"/>
    <s v="JFI DUARTINA"/>
    <s v="SOLLUM"/>
    <n v="20.637983999999999"/>
    <n v="31.745622000000001"/>
    <n v="34.963320000000003"/>
    <n v="64.830653999999996"/>
    <s v="Liberação de áreas"/>
    <x v="0"/>
    <x v="0"/>
    <d v="2025-11-01T00:00:00"/>
    <x v="0"/>
    <m/>
  </r>
  <r>
    <s v="0031038"/>
    <x v="17"/>
    <x v="17"/>
    <s v="038"/>
    <s v="Brasil \ SP \ Piratininga"/>
    <s v="Centro"/>
    <x v="1"/>
    <n v="3"/>
    <s v="Reforma"/>
    <s v="104-Crescimento"/>
    <d v="2012-11-29T00:00:00"/>
    <n v="0.55000000000000004"/>
    <s v="Parceria rural (Turvinho)"/>
    <m/>
    <m/>
    <m/>
    <m/>
    <x v="0"/>
    <x v="0"/>
    <x v="0"/>
    <m/>
    <m/>
    <d v="2021-06-15T00:00:00"/>
    <m/>
    <d v="2025-05-01T00:00:00"/>
    <m/>
    <m/>
    <s v="Centro"/>
    <s v="Centro"/>
    <s v="BRACELL"/>
    <s v="GERAÇÃO"/>
    <s v="JFI DUARTINA"/>
    <s v="SOLLUM"/>
    <n v="20.637983999999999"/>
    <n v="31.745622000000001"/>
    <n v="34.963320000000003"/>
    <n v="64.830653999999996"/>
    <s v="pac"/>
    <x v="0"/>
    <x v="0"/>
    <d v="2025-11-01T00:00:00"/>
    <x v="0"/>
    <m/>
  </r>
  <r>
    <s v="0031039"/>
    <x v="17"/>
    <x v="17"/>
    <s v="039"/>
    <s v="Brasil \ SP \ Piratininga"/>
    <s v="Centro"/>
    <x v="1"/>
    <n v="3"/>
    <s v="Reforma"/>
    <s v="104-Crescimento"/>
    <d v="2012-11-25T00:00:00"/>
    <n v="2.04"/>
    <s v="Parceria rural (Turvinho)"/>
    <m/>
    <m/>
    <m/>
    <m/>
    <x v="0"/>
    <x v="0"/>
    <x v="0"/>
    <m/>
    <m/>
    <d v="2021-06-15T00:00:00"/>
    <m/>
    <d v="2025-05-01T00:00:00"/>
    <m/>
    <m/>
    <s v="Centro"/>
    <s v="Centro"/>
    <s v="BRACELL"/>
    <s v="GERAÇÃO"/>
    <s v="JFI DUARTINA"/>
    <s v="SOLLUM"/>
    <n v="20.637983999999999"/>
    <n v="31.745622000000001"/>
    <n v="34.963320000000003"/>
    <n v="64.830653999999996"/>
    <s v="pac"/>
    <x v="0"/>
    <x v="0"/>
    <d v="2025-11-01T00:00:00"/>
    <x v="0"/>
    <m/>
  </r>
  <r>
    <s v="0035900"/>
    <x v="18"/>
    <x v="18"/>
    <s v="900"/>
    <s v="Brasil \ SP \ Águas de Santa Bárbara"/>
    <s v="Centro"/>
    <x v="0"/>
    <n v="3"/>
    <s v="Reforma"/>
    <s v="102-Aguardando Plantio"/>
    <m/>
    <n v="0.01"/>
    <s v="Parceria rural (Turvinho)"/>
    <m/>
    <m/>
    <m/>
    <m/>
    <x v="0"/>
    <x v="0"/>
    <x v="0"/>
    <m/>
    <m/>
    <m/>
    <m/>
    <m/>
    <d v="2024-12-04T00:00:00"/>
    <d v="2024-12-03T00:00:00"/>
    <s v="Centro"/>
    <s v="Centro"/>
    <s v="SOLLUM"/>
    <s v="GERAÇÃO"/>
    <s v="JFI DUARTINA"/>
    <s v="NILZA"/>
    <n v="51.131179000000003"/>
    <n v="65.888282000000004"/>
    <n v="69.105980000000002"/>
    <n v="71.827008000000006"/>
    <s v="Liberação de áreas"/>
    <x v="0"/>
    <x v="0"/>
    <d v="2025-07-01T00:00:00"/>
    <x v="6"/>
    <m/>
  </r>
  <r>
    <s v="0037006"/>
    <x v="19"/>
    <x v="19"/>
    <s v="006"/>
    <s v="Brasil \ SP \ Botucatu"/>
    <s v="Sul"/>
    <x v="5"/>
    <n v="2"/>
    <s v="Reforma"/>
    <s v="102-Aguardando Plantio"/>
    <m/>
    <n v="21.6"/>
    <s v="Parceria rural"/>
    <m/>
    <m/>
    <m/>
    <n v="2"/>
    <x v="1"/>
    <x v="2"/>
    <x v="1"/>
    <m/>
    <m/>
    <d v="2024-08-09T00:00:00"/>
    <m/>
    <d v="2024-06-01T00:00:00"/>
    <d v="2024-08-09T00:00:00"/>
    <d v="2024-06-17T00:00:00"/>
    <s v="Sul"/>
    <s v="Sul"/>
    <s v="NILZA"/>
    <s v="SOLLUM"/>
    <s v="JFI ITATINGA"/>
    <s v="BRACELL"/>
    <n v="32.301225000000002"/>
    <n v="46.047961000000001"/>
    <n v="48.512484999999998"/>
    <n v="93.477828000000002"/>
    <s v="savannah/rebaixador"/>
    <x v="3"/>
    <x v="5"/>
    <d v="2025-02-01T00:00:00"/>
    <x v="1"/>
    <m/>
  </r>
  <r>
    <s v="0037007"/>
    <x v="19"/>
    <x v="19"/>
    <s v="007"/>
    <s v="Brasil \ SP \ Botucatu"/>
    <s v="Sul"/>
    <x v="5"/>
    <n v="2"/>
    <s v="Reforma"/>
    <s v="102-Aguardando Plantio"/>
    <m/>
    <n v="31.18"/>
    <s v="Parceria rural"/>
    <m/>
    <m/>
    <m/>
    <n v="2"/>
    <x v="1"/>
    <x v="2"/>
    <x v="1"/>
    <m/>
    <m/>
    <d v="2024-08-07T00:00:00"/>
    <m/>
    <d v="2024-06-01T00:00:00"/>
    <d v="2024-08-07T00:00:00"/>
    <d v="2024-06-13T00:00:00"/>
    <s v="Sul"/>
    <s v="Sul"/>
    <s v="NILZA"/>
    <s v="SOLLUM"/>
    <s v="JFI ITATINGA"/>
    <s v="BRACELL"/>
    <n v="32.301225000000002"/>
    <n v="46.047961000000001"/>
    <n v="48.512484999999998"/>
    <n v="93.477828000000002"/>
    <s v="savannah/rebaixador"/>
    <x v="3"/>
    <x v="5"/>
    <d v="2025-02-01T00:00:00"/>
    <x v="1"/>
    <m/>
  </r>
  <r>
    <s v="0047022"/>
    <x v="20"/>
    <x v="20"/>
    <s v="022"/>
    <s v="Brasil \ SP \ Agudos"/>
    <s v="Centro"/>
    <x v="1"/>
    <n v="4"/>
    <s v="Reforma"/>
    <s v="104-Crescimento"/>
    <d v="2023-03-01T00:00:00"/>
    <n v="29.588510737099998"/>
    <s v="Parceria rural (Turvinho)"/>
    <m/>
    <s v="Rehab DO"/>
    <s v="Rehab"/>
    <m/>
    <x v="0"/>
    <x v="0"/>
    <x v="0"/>
    <m/>
    <m/>
    <d v="2023-01-09T00:00:00"/>
    <m/>
    <m/>
    <d v="2023-01-09T00:00:00"/>
    <d v="2023-01-08T00:00:00"/>
    <s v="Centro"/>
    <s v="Rehab DO"/>
    <s v="BRACELL"/>
    <s v="GERAÇÃO"/>
    <s v="JFI DUARTINA"/>
    <s v="SOLLUM"/>
    <n v="35.671332999999997"/>
    <n v="43.862827000000003"/>
    <n v="47.080525000000002"/>
    <n v="56.597355999999998"/>
    <s v="cto baldeio"/>
    <x v="0"/>
    <x v="0"/>
    <d v="2025-06-01T00:00:00"/>
    <x v="0"/>
    <m/>
  </r>
  <r>
    <s v="0047028"/>
    <x v="20"/>
    <x v="20"/>
    <s v="028"/>
    <s v="Brasil \ SP \ Agudos"/>
    <s v="Centro"/>
    <x v="1"/>
    <n v="3"/>
    <s v="Reforma"/>
    <s v="104-Crescimento"/>
    <d v="2017-12-20T00:00:00"/>
    <n v="1.69"/>
    <s v="Parceria rural (Turvinho)"/>
    <m/>
    <m/>
    <m/>
    <m/>
    <x v="0"/>
    <x v="0"/>
    <x v="0"/>
    <m/>
    <m/>
    <d v="2023-01-04T00:00:00"/>
    <d v="2026-03-01T00:00:00"/>
    <d v="2025-04-01T00:00:00"/>
    <m/>
    <m/>
    <s v="Centro"/>
    <s v="Centro"/>
    <s v="BRACELL"/>
    <s v="GERAÇÃO"/>
    <s v="JFI DUARTINA"/>
    <s v="SOLLUM"/>
    <n v="35.671332999999997"/>
    <n v="43.862827000000003"/>
    <n v="47.080525000000002"/>
    <n v="56.597355999999998"/>
    <s v="pac"/>
    <x v="0"/>
    <x v="0"/>
    <m/>
    <x v="0"/>
    <m/>
  </r>
  <r>
    <s v="0054005"/>
    <x v="21"/>
    <x v="21"/>
    <s v="005"/>
    <s v="Brasil \ SP \ Paulistânia"/>
    <s v="Centro"/>
    <x v="0"/>
    <n v="4"/>
    <s v="Reforma"/>
    <s v="102-Aguardando Plantio"/>
    <m/>
    <n v="1.41"/>
    <s v="Parceria rural"/>
    <m/>
    <m/>
    <m/>
    <m/>
    <x v="0"/>
    <x v="0"/>
    <x v="0"/>
    <s v="SIM"/>
    <m/>
    <m/>
    <m/>
    <d v="2024-09-01T00:00:00"/>
    <d v="2024-09-24T00:00:00"/>
    <d v="2024-09-11T00:00:00"/>
    <s v="Centro"/>
    <s v="Centro"/>
    <s v="GERAÇÃO"/>
    <s v="JFI DUARTINA"/>
    <s v="BRACELL"/>
    <s v="CARPELO"/>
    <n v="30.947081000000001"/>
    <n v="34.164779000000003"/>
    <n v="41.269759999999998"/>
    <n v="80.641210999999998"/>
    <s v="Liberação de áreas"/>
    <x v="0"/>
    <x v="0"/>
    <d v="2025-12-01T00:00:00"/>
    <x v="0"/>
    <m/>
  </r>
  <r>
    <s v="0055029"/>
    <x v="22"/>
    <x v="22"/>
    <s v="029"/>
    <s v="Brasil \ SP \ Piratininga"/>
    <s v="Noroeste"/>
    <x v="1"/>
    <n v="2"/>
    <s v="Reforma"/>
    <s v="102-Aguardando Plantio"/>
    <m/>
    <n v="11.38"/>
    <s v="Parceria rural"/>
    <m/>
    <m/>
    <m/>
    <m/>
    <x v="0"/>
    <x v="0"/>
    <x v="0"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3-01T00:00:00"/>
    <x v="3"/>
    <m/>
  </r>
  <r>
    <s v="0055044"/>
    <x v="22"/>
    <x v="22"/>
    <s v="044"/>
    <s v="Brasil \ SP \ Avaí"/>
    <s v="Noroeste"/>
    <x v="1"/>
    <n v="3"/>
    <s v="Reforma"/>
    <s v="102-Aguardando Plantio"/>
    <m/>
    <n v="15.14"/>
    <s v="Parceria rural"/>
    <m/>
    <m/>
    <m/>
    <m/>
    <x v="0"/>
    <x v="0"/>
    <x v="0"/>
    <s v="SIM"/>
    <m/>
    <d v="2024-10-01T00:00:00"/>
    <m/>
    <m/>
    <d v="2024-01-17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3-01T00:00:00"/>
    <x v="3"/>
    <m/>
  </r>
  <r>
    <s v="0055045"/>
    <x v="22"/>
    <x v="22"/>
    <s v="045"/>
    <s v="Brasil \ SP \ Piratininga"/>
    <s v="Noroeste"/>
    <x v="1"/>
    <n v="3"/>
    <s v="Reforma"/>
    <s v="102-Aguardando Plantio"/>
    <m/>
    <n v="10.93"/>
    <s v="Parceria rural"/>
    <m/>
    <m/>
    <m/>
    <m/>
    <x v="0"/>
    <x v="0"/>
    <x v="0"/>
    <s v="SIM"/>
    <m/>
    <d v="2024-10-01T00:00:00"/>
    <m/>
    <m/>
    <d v="2024-01-15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3-01T00:00:00"/>
    <x v="3"/>
    <m/>
  </r>
  <r>
    <s v="0068047"/>
    <x v="23"/>
    <x v="23"/>
    <s v="047"/>
    <s v="Brasil \ SP \ Piratininga"/>
    <s v="Noroeste"/>
    <x v="1"/>
    <n v="3"/>
    <s v="Reforma"/>
    <s v="102-Aguardando Plantio"/>
    <m/>
    <n v="23.43"/>
    <s v="Parceria rural"/>
    <m/>
    <m/>
    <m/>
    <m/>
    <x v="1"/>
    <x v="2"/>
    <x v="1"/>
    <s v="SIM"/>
    <m/>
    <d v="2024-10-01T00:00:00"/>
    <m/>
    <d v="2024-01-01T00:00:00"/>
    <d v="2024-05-05T00:00:00"/>
    <d v="2024-01-19T00:00:00"/>
    <s v="Noroeste"/>
    <s v="Noroeste"/>
    <s v="GERAÇÃO"/>
    <s v="JFI DUARTINA"/>
    <s v="BRACELL"/>
    <s v="CARPELO"/>
    <n v="14.992647"/>
    <n v="18.210345"/>
    <n v="26.155843999999998"/>
    <n v="53.818297999999999"/>
    <s v="savannah/rebaixador"/>
    <x v="2"/>
    <x v="4"/>
    <d v="2025-06-01T00:00:00"/>
    <x v="7"/>
    <m/>
  </r>
  <r>
    <s v="0055001"/>
    <x v="22"/>
    <x v="22"/>
    <s v="001"/>
    <s v="Brasil \ SP \ Duartina"/>
    <s v="Noroeste"/>
    <x v="1"/>
    <n v="4"/>
    <s v="Reforma"/>
    <s v="102-Aguardando Plantio"/>
    <m/>
    <n v="15.09"/>
    <s v="Parceria rural"/>
    <m/>
    <m/>
    <m/>
    <m/>
    <x v="1"/>
    <x v="2"/>
    <x v="1"/>
    <s v="SIM"/>
    <m/>
    <d v="2024-10-01T00:00:00"/>
    <m/>
    <d v="2024-01-01T00:00:00"/>
    <d v="2024-08-21T00:00:00"/>
    <d v="2024-01-26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x v="4"/>
    <d v="2025-06-01T00:00:00"/>
    <x v="7"/>
    <m/>
  </r>
  <r>
    <s v="0055002"/>
    <x v="22"/>
    <x v="22"/>
    <s v="002"/>
    <s v="Brasil \ SP \ Duartina"/>
    <s v="Noroeste"/>
    <x v="1"/>
    <n v="4"/>
    <s v="Reforma"/>
    <s v="102-Aguardando Plantio"/>
    <m/>
    <n v="15.71"/>
    <s v="Parceria rural"/>
    <m/>
    <m/>
    <m/>
    <m/>
    <x v="1"/>
    <x v="2"/>
    <x v="1"/>
    <s v="SIM"/>
    <m/>
    <d v="2024-10-01T00:00:00"/>
    <m/>
    <d v="2024-01-01T00:00:00"/>
    <d v="2024-08-21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x v="4"/>
    <d v="2025-06-01T00:00:00"/>
    <x v="7"/>
    <m/>
  </r>
  <r>
    <s v="0055003"/>
    <x v="22"/>
    <x v="22"/>
    <s v="003"/>
    <s v="Brasil \ SP \ Duartina"/>
    <s v="Noroeste"/>
    <x v="1"/>
    <n v="4"/>
    <s v="Reforma"/>
    <s v="102-Aguardando Plantio"/>
    <m/>
    <n v="15.72"/>
    <s v="Parceria rural"/>
    <m/>
    <m/>
    <m/>
    <m/>
    <x v="1"/>
    <x v="2"/>
    <x v="1"/>
    <s v="SIM"/>
    <m/>
    <d v="2024-10-01T00:00:00"/>
    <m/>
    <d v="2024-01-01T00:00:00"/>
    <d v="2024-05-15T00:00:00"/>
    <d v="2024-05-16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x v="4"/>
    <d v="2025-06-01T00:00:00"/>
    <x v="7"/>
    <m/>
  </r>
  <r>
    <s v="0055004"/>
    <x v="22"/>
    <x v="22"/>
    <s v="004"/>
    <s v="Brasil \ SP \ Duartina"/>
    <s v="Noroeste"/>
    <x v="1"/>
    <n v="4"/>
    <s v="Reforma"/>
    <s v="102-Aguardando Plantio"/>
    <m/>
    <n v="18.170000000000002"/>
    <s v="Parceria rural"/>
    <m/>
    <m/>
    <m/>
    <m/>
    <x v="1"/>
    <x v="2"/>
    <x v="1"/>
    <s v="SIM"/>
    <m/>
    <d v="2024-10-01T00:00:00"/>
    <m/>
    <d v="2024-01-01T00:00:00"/>
    <d v="2024-05-15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x v="4"/>
    <d v="2025-06-01T00:00:00"/>
    <x v="7"/>
    <m/>
  </r>
  <r>
    <s v="0055005"/>
    <x v="22"/>
    <x v="22"/>
    <s v="005"/>
    <s v="Brasil \ SP \ Duartina"/>
    <s v="Noroeste"/>
    <x v="1"/>
    <n v="3"/>
    <s v="Reforma"/>
    <s v="104-Crescimento"/>
    <d v="2019-11-09T00:00:00"/>
    <n v="9.92"/>
    <s v="Parceria rural"/>
    <m/>
    <m/>
    <m/>
    <m/>
    <x v="0"/>
    <x v="0"/>
    <x v="0"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06"/>
    <x v="22"/>
    <x v="22"/>
    <s v="006"/>
    <s v="Brasil \ SP \ Duartina"/>
    <s v="Noroeste"/>
    <x v="1"/>
    <n v="4"/>
    <s v="Reforma"/>
    <s v="102-Aguardando Plantio"/>
    <m/>
    <n v="10.27"/>
    <s v="Parceria rural"/>
    <m/>
    <m/>
    <m/>
    <m/>
    <x v="0"/>
    <x v="0"/>
    <x v="0"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07"/>
    <x v="22"/>
    <x v="22"/>
    <s v="007"/>
    <s v="Brasil \ SP \ Duartina"/>
    <s v="Noroeste"/>
    <x v="1"/>
    <n v="4"/>
    <s v="Reforma"/>
    <s v="102-Aguardando Plantio"/>
    <m/>
    <n v="13.04"/>
    <s v="Parceria rural"/>
    <m/>
    <m/>
    <m/>
    <m/>
    <x v="0"/>
    <x v="0"/>
    <x v="0"/>
    <s v="SIM"/>
    <m/>
    <d v="2024-10-01T00:00:00"/>
    <m/>
    <m/>
    <d v="2024-05-15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08"/>
    <x v="22"/>
    <x v="22"/>
    <s v="008"/>
    <s v="Brasil \ SP \ Duartina"/>
    <s v="Noroeste"/>
    <x v="1"/>
    <n v="4"/>
    <s v="Reforma"/>
    <s v="102-Aguardando Plantio"/>
    <m/>
    <n v="10.8"/>
    <s v="Parceria rural"/>
    <m/>
    <m/>
    <m/>
    <m/>
    <x v="0"/>
    <x v="0"/>
    <x v="0"/>
    <s v="SIM"/>
    <m/>
    <d v="2024-10-01T00:00:00"/>
    <m/>
    <m/>
    <d v="2024-01-16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09"/>
    <x v="22"/>
    <x v="22"/>
    <s v="009"/>
    <s v="Brasil \ SP \ Duartina"/>
    <s v="Noroeste"/>
    <x v="1"/>
    <n v="4"/>
    <s v="Reforma"/>
    <s v="102-Aguardando Plantio"/>
    <m/>
    <n v="6.51"/>
    <s v="Parceria rural"/>
    <m/>
    <m/>
    <m/>
    <m/>
    <x v="0"/>
    <x v="0"/>
    <x v="0"/>
    <s v="SIM"/>
    <m/>
    <d v="2024-10-01T00:00:00"/>
    <m/>
    <d v="2024-01-01T00:00:00"/>
    <d v="2024-01-17T00:00:00"/>
    <d v="2024-01-16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10"/>
    <x v="22"/>
    <x v="22"/>
    <s v="010"/>
    <s v="Brasil \ SP \ Duartina"/>
    <s v="Noroeste"/>
    <x v="1"/>
    <n v="3"/>
    <s v="Reforma"/>
    <s v="104-Crescimento"/>
    <d v="2018-08-06T00:00:00"/>
    <n v="1.58"/>
    <s v="Parceria rural"/>
    <m/>
    <m/>
    <m/>
    <m/>
    <x v="0"/>
    <x v="0"/>
    <x v="0"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1"/>
    <x v="22"/>
    <x v="22"/>
    <s v="011"/>
    <s v="Brasil \ SP \ Duartina"/>
    <s v="Noroeste"/>
    <x v="1"/>
    <n v="3"/>
    <s v="Reforma"/>
    <s v="104-Crescimento"/>
    <d v="2018-08-06T00:00:00"/>
    <n v="1.37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2"/>
    <x v="22"/>
    <x v="22"/>
    <s v="012"/>
    <s v="Brasil \ SP \ Duartina"/>
    <s v="Noroeste"/>
    <x v="1"/>
    <n v="3"/>
    <s v="Reforma"/>
    <s v="104-Crescimento"/>
    <d v="2018-08-06T00:00:00"/>
    <n v="0.97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3"/>
    <x v="22"/>
    <x v="22"/>
    <s v="013"/>
    <s v="Brasil \ SP \ Duartina"/>
    <s v="Noroeste"/>
    <x v="1"/>
    <n v="2"/>
    <s v="Rebrota"/>
    <s v="104-Crescimento"/>
    <d v="2018-02-24T00:00:00"/>
    <n v="1.5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4"/>
    <x v="22"/>
    <x v="22"/>
    <s v="014"/>
    <s v="Brasil \ SP \ Duartina"/>
    <s v="Noroeste"/>
    <x v="1"/>
    <n v="3"/>
    <s v="Reforma"/>
    <s v="104-Crescimento"/>
    <d v="2018-08-06T00:00:00"/>
    <n v="2.42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6"/>
    <x v="22"/>
    <x v="22"/>
    <s v="016"/>
    <s v="Brasil \ SP \ Piratininga"/>
    <s v="Noroeste"/>
    <x v="1"/>
    <n v="3"/>
    <s v="Reforma"/>
    <s v="102-Aguardando Plantio"/>
    <m/>
    <n v="5.83"/>
    <s v="Parceria rural"/>
    <m/>
    <m/>
    <m/>
    <m/>
    <x v="1"/>
    <x v="2"/>
    <x v="1"/>
    <s v="SIM"/>
    <m/>
    <d v="2024-10-01T00:00:00"/>
    <m/>
    <d v="2024-01-01T00:00:00"/>
    <d v="2024-05-15T00:00:00"/>
    <d v="2024-01-22T00:00:00"/>
    <s v="Noroeste"/>
    <s v="Noroeste"/>
    <s v="GERAÇÃO"/>
    <s v="JFI DUARTINA"/>
    <s v="BRACELL"/>
    <s v="CARPELO"/>
    <n v="13.858549999999999"/>
    <n v="17.076246999999999"/>
    <n v="26.297559"/>
    <n v="53.960014000000001"/>
    <s v="savannah/rebaixador"/>
    <x v="2"/>
    <x v="4"/>
    <d v="2025-06-01T00:00:00"/>
    <x v="7"/>
    <m/>
  </r>
  <r>
    <s v="0055017"/>
    <x v="22"/>
    <x v="22"/>
    <s v="017"/>
    <s v="Brasil \ SP \ Piratininga"/>
    <s v="Noroeste"/>
    <x v="1"/>
    <n v="2"/>
    <s v="Reforma"/>
    <s v="104-Crescimento"/>
    <d v="2019-11-11T00:00:00"/>
    <n v="0.92"/>
    <s v="Parceria rural"/>
    <m/>
    <m/>
    <m/>
    <m/>
    <x v="0"/>
    <x v="0"/>
    <x v="0"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d v="2025-06-01T00:00:00"/>
    <x v="7"/>
    <m/>
  </r>
  <r>
    <s v="0055018"/>
    <x v="22"/>
    <x v="22"/>
    <s v="018"/>
    <s v="Brasil \ SP \ Piratininga"/>
    <s v="Noroeste"/>
    <x v="1"/>
    <n v="2"/>
    <s v="Reforma"/>
    <s v="104-Crescimento"/>
    <d v="2019-11-11T00:00:00"/>
    <n v="0.94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19"/>
    <x v="22"/>
    <x v="22"/>
    <s v="019"/>
    <s v="Brasil \ SP \ Piratininga"/>
    <s v="Noroeste"/>
    <x v="1"/>
    <n v="2"/>
    <s v="Reforma"/>
    <s v="104-Crescimento"/>
    <d v="2019-11-11T00:00:00"/>
    <n v="4.6900000000000004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0"/>
    <x v="22"/>
    <x v="22"/>
    <s v="020"/>
    <s v="Brasil \ SP \ Piratininga"/>
    <s v="Noroeste"/>
    <x v="1"/>
    <n v="2"/>
    <s v="Reforma"/>
    <s v="104-Crescimento"/>
    <d v="2019-11-11T00:00:00"/>
    <n v="1.21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1"/>
    <x v="22"/>
    <x v="22"/>
    <s v="021"/>
    <s v="Brasil \ SP \ Piratininga"/>
    <s v="Noroeste"/>
    <x v="1"/>
    <n v="2"/>
    <s v="Reforma"/>
    <s v="104-Crescimento"/>
    <d v="2019-11-09T00:00:00"/>
    <n v="5.81"/>
    <s v="Parceria rural"/>
    <m/>
    <m/>
    <m/>
    <m/>
    <x v="0"/>
    <x v="0"/>
    <x v="0"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d v="2025-06-01T00:00:00"/>
    <x v="7"/>
    <m/>
  </r>
  <r>
    <s v="0055022"/>
    <x v="22"/>
    <x v="22"/>
    <s v="022"/>
    <s v="Brasil \ SP \ Duartina"/>
    <s v="Noroeste"/>
    <x v="1"/>
    <n v="2"/>
    <s v="Reforma"/>
    <s v="104-Crescimento"/>
    <d v="2019-11-09T00:00:00"/>
    <n v="7.82"/>
    <s v="Parceria rural"/>
    <m/>
    <m/>
    <m/>
    <m/>
    <x v="0"/>
    <x v="0"/>
    <x v="0"/>
    <m/>
    <m/>
    <d v="2024-10-01T00:00:00"/>
    <d v="2024-10-01T00:00:00"/>
    <d v="2024-11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d v="2025-06-01T00:00:00"/>
    <x v="7"/>
    <m/>
  </r>
  <r>
    <s v="0055023"/>
    <x v="22"/>
    <x v="22"/>
    <s v="023"/>
    <s v="Brasil \ SP \ Piratininga"/>
    <s v="Noroeste"/>
    <x v="1"/>
    <n v="3"/>
    <s v="Reforma"/>
    <s v="104-Crescimento"/>
    <d v="2018-08-06T00:00:00"/>
    <n v="6.36"/>
    <s v="Parceria rural"/>
    <m/>
    <m/>
    <m/>
    <m/>
    <x v="0"/>
    <x v="0"/>
    <x v="0"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4"/>
    <x v="22"/>
    <x v="22"/>
    <s v="024"/>
    <s v="Brasil \ SP \ Piratininga"/>
    <s v="Noroeste"/>
    <x v="1"/>
    <n v="2"/>
    <s v="Reforma"/>
    <s v="104-Crescimento"/>
    <d v="2019-11-11T00:00:00"/>
    <n v="2.74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5"/>
    <x v="22"/>
    <x v="22"/>
    <s v="025"/>
    <s v="Brasil \ SP \ Piratininga"/>
    <s v="Noroeste"/>
    <x v="1"/>
    <n v="2"/>
    <s v="Reforma"/>
    <s v="104-Crescimento"/>
    <d v="2019-11-11T00:00:00"/>
    <n v="3.23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6"/>
    <x v="22"/>
    <x v="22"/>
    <s v="026"/>
    <s v="Brasil \ SP \ Piratininga"/>
    <s v="Noroeste"/>
    <x v="1"/>
    <n v="2"/>
    <s v="Reforma"/>
    <s v="104-Crescimento"/>
    <d v="2019-11-11T00:00:00"/>
    <n v="3.83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7"/>
    <x v="22"/>
    <x v="22"/>
    <s v="027"/>
    <s v="Brasil \ SP \ Piratininga"/>
    <s v="Noroeste"/>
    <x v="1"/>
    <n v="2"/>
    <s v="Reforma"/>
    <s v="104-Crescimento"/>
    <d v="2019-11-11T00:00:00"/>
    <n v="2.41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28"/>
    <x v="22"/>
    <x v="22"/>
    <s v="028"/>
    <s v="Brasil \ SP \ Piratininga"/>
    <s v="Noroeste"/>
    <x v="1"/>
    <n v="3"/>
    <s v="Reforma"/>
    <s v="102-Aguardando Plantio"/>
    <m/>
    <n v="22.91"/>
    <s v="Parceria rural"/>
    <m/>
    <m/>
    <m/>
    <m/>
    <x v="0"/>
    <x v="0"/>
    <x v="0"/>
    <s v="SIM"/>
    <m/>
    <d v="2024-10-01T00:00:00"/>
    <m/>
    <m/>
    <d v="2024-01-14T00:00:00"/>
    <d v="2023-09-07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30"/>
    <x v="22"/>
    <x v="22"/>
    <s v="030"/>
    <s v="Brasil \ SP \ Piratininga"/>
    <s v="Noroeste"/>
    <x v="1"/>
    <n v="2"/>
    <s v="Reforma"/>
    <s v="102-Aguardando Plantio"/>
    <m/>
    <n v="15.79"/>
    <s v="Parceria rural"/>
    <m/>
    <m/>
    <m/>
    <m/>
    <x v="0"/>
    <x v="0"/>
    <x v="0"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31"/>
    <x v="22"/>
    <x v="22"/>
    <s v="031"/>
    <s v="Brasil \ SP \ Piratininga"/>
    <s v="Noroeste"/>
    <x v="1"/>
    <n v="2"/>
    <s v="Reforma"/>
    <s v="102-Aguardando Plantio"/>
    <m/>
    <n v="10.75"/>
    <s v="Parceria rural"/>
    <m/>
    <m/>
    <m/>
    <m/>
    <x v="0"/>
    <x v="0"/>
    <x v="0"/>
    <s v="SIM"/>
    <m/>
    <d v="2024-10-01T00:00:00"/>
    <m/>
    <m/>
    <d v="2024-01-11T00:00:00"/>
    <d v="2023-08-31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32"/>
    <x v="22"/>
    <x v="22"/>
    <s v="032"/>
    <s v="Brasil \ SP \ Piratininga"/>
    <s v="Noroeste"/>
    <x v="1"/>
    <n v="3"/>
    <s v="Reforma"/>
    <s v="102-Aguardando Plantio"/>
    <m/>
    <n v="6.47"/>
    <s v="Parceria rural"/>
    <m/>
    <m/>
    <m/>
    <m/>
    <x v="0"/>
    <x v="0"/>
    <x v="0"/>
    <s v="SIM"/>
    <m/>
    <d v="2024-10-01T00:00:00"/>
    <m/>
    <d v="2024-01-01T00:00:00"/>
    <d v="2024-01-26T00:00:00"/>
    <d v="2024-01-25T00:00:00"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33"/>
    <x v="22"/>
    <x v="22"/>
    <s v="033"/>
    <s v="Brasil \ SP \ Piratininga"/>
    <s v="Noroeste"/>
    <x v="1"/>
    <n v="3"/>
    <s v="Reforma"/>
    <s v="102-Aguardando Plantio"/>
    <m/>
    <n v="8.39"/>
    <s v="Parceria rural"/>
    <m/>
    <m/>
    <m/>
    <m/>
    <x v="0"/>
    <x v="0"/>
    <x v="0"/>
    <s v="SIM"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6-01T00:00:00"/>
    <x v="7"/>
    <m/>
  </r>
  <r>
    <s v="0055034"/>
    <x v="22"/>
    <x v="22"/>
    <s v="034"/>
    <s v="Brasil \ SP \ Piratininga"/>
    <s v="Noroeste"/>
    <x v="1"/>
    <n v="4"/>
    <s v="Reforma"/>
    <s v="104-Crescimento"/>
    <d v="2020-12-15T00:00:00"/>
    <n v="3.06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35"/>
    <x v="22"/>
    <x v="22"/>
    <s v="035"/>
    <s v="Brasil \ SP \ Piratininga"/>
    <s v="Noroeste"/>
    <x v="1"/>
    <n v="4"/>
    <s v="Reforma"/>
    <s v="104-Crescimento"/>
    <d v="2020-12-15T00:00:00"/>
    <n v="4.4800000000000004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36"/>
    <x v="22"/>
    <x v="22"/>
    <s v="036"/>
    <s v="Brasil \ SP \ Piratininga"/>
    <s v="Noroeste"/>
    <x v="1"/>
    <n v="4"/>
    <s v="Reforma"/>
    <s v="104-Crescimento"/>
    <d v="2020-12-15T00:00:00"/>
    <n v="11.41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37"/>
    <x v="22"/>
    <x v="22"/>
    <s v="037"/>
    <s v="Brasil \ SP \ Piratininga"/>
    <s v="Noroeste"/>
    <x v="1"/>
    <n v="4"/>
    <s v="Reforma"/>
    <s v="104-Crescimento"/>
    <d v="2020-12-15T00:00:00"/>
    <n v="11.58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38"/>
    <x v="22"/>
    <x v="22"/>
    <s v="038"/>
    <s v="Brasil \ SP \ Piratininga"/>
    <s v="Noroeste"/>
    <x v="1"/>
    <n v="3"/>
    <s v="Reforma"/>
    <s v="104-Crescimento"/>
    <d v="2020-12-14T00:00:00"/>
    <n v="7.41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39"/>
    <x v="22"/>
    <x v="22"/>
    <s v="039"/>
    <s v="Brasil \ SP \ Piratininga"/>
    <s v="Noroeste"/>
    <x v="1"/>
    <n v="3"/>
    <s v="Reforma"/>
    <s v="104-Crescimento"/>
    <d v="2020-12-14T00:00:00"/>
    <n v="5.36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40"/>
    <x v="22"/>
    <x v="22"/>
    <s v="040"/>
    <s v="Brasil \ SP \ Duartina"/>
    <s v="Noroeste"/>
    <x v="1"/>
    <n v="3"/>
    <s v="Reforma"/>
    <s v="104-Crescimento"/>
    <d v="2018-09-21T00:00:00"/>
    <n v="4.8"/>
    <s v="Parceria rural"/>
    <m/>
    <m/>
    <m/>
    <m/>
    <x v="0"/>
    <x v="0"/>
    <x v="0"/>
    <m/>
    <m/>
    <d v="2024-10-01T00:00:00"/>
    <d v="2025-04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41"/>
    <x v="22"/>
    <x v="22"/>
    <s v="041"/>
    <s v="Brasil \ SP \ Duartina"/>
    <s v="Noroeste"/>
    <x v="1"/>
    <n v="3"/>
    <s v="Reforma"/>
    <s v="104-Crescimento"/>
    <d v="2018-09-21T00:00:00"/>
    <n v="3.31"/>
    <s v="Parceria rural"/>
    <m/>
    <m/>
    <m/>
    <m/>
    <x v="0"/>
    <x v="0"/>
    <x v="0"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42"/>
    <x v="22"/>
    <x v="22"/>
    <s v="042"/>
    <s v="Brasil \ SP \ Duartina"/>
    <s v="Noroeste"/>
    <x v="1"/>
    <n v="3"/>
    <s v="Reforma"/>
    <s v="104-Crescimento"/>
    <d v="2018-08-04T00:00:00"/>
    <n v="5.87"/>
    <s v="Parceria rural"/>
    <m/>
    <m/>
    <m/>
    <m/>
    <x v="0"/>
    <x v="0"/>
    <x v="0"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43"/>
    <x v="22"/>
    <x v="22"/>
    <s v="043"/>
    <s v="Brasil \ SP \ Duartina"/>
    <s v="Noroeste"/>
    <x v="1"/>
    <n v="3"/>
    <s v="Reforma"/>
    <s v="104-Crescimento"/>
    <d v="2019-11-09T00:00:00"/>
    <n v="15.83"/>
    <s v="Parceria rural"/>
    <m/>
    <m/>
    <m/>
    <m/>
    <x v="0"/>
    <x v="0"/>
    <x v="0"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46"/>
    <x v="22"/>
    <x v="22"/>
    <s v="046"/>
    <s v="Brasil \ SP \ Piratininga"/>
    <s v="Noroeste"/>
    <x v="1"/>
    <n v="3"/>
    <s v="Reforma"/>
    <s v="104-Crescimento"/>
    <d v="2019-11-09T00:00:00"/>
    <n v="19.78"/>
    <s v="Parceria rural"/>
    <m/>
    <m/>
    <m/>
    <m/>
    <x v="0"/>
    <x v="0"/>
    <x v="0"/>
    <m/>
    <m/>
    <d v="2024-10-01T00:00:00"/>
    <d v="2025-05-01T00:00:00"/>
    <d v="2025-07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52"/>
    <x v="22"/>
    <x v="22"/>
    <s v="052"/>
    <s v="Brasil \ SP \ Piratininga"/>
    <s v="Noroeste"/>
    <x v="1"/>
    <n v="2"/>
    <s v="Reforma"/>
    <s v="104-Crescimento"/>
    <d v="2010-10-04T00:00:00"/>
    <n v="0.81"/>
    <s v="Parceria rural"/>
    <m/>
    <m/>
    <m/>
    <m/>
    <x v="0"/>
    <x v="0"/>
    <x v="0"/>
    <m/>
    <m/>
    <d v="2024-10-01T00:00:00"/>
    <d v="2025-04-01T00:00:00"/>
    <d v="2025-06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c"/>
    <x v="2"/>
    <x v="4"/>
    <m/>
    <x v="0"/>
    <m/>
  </r>
  <r>
    <s v="0055053"/>
    <x v="22"/>
    <x v="22"/>
    <s v="053"/>
    <s v="Brasil \ SP \ Duartina"/>
    <s v="Noroeste"/>
    <x v="1"/>
    <n v="4"/>
    <s v="Reforma"/>
    <s v="102-Aguardando Plantio"/>
    <m/>
    <n v="0.85"/>
    <s v="Parceria rural"/>
    <m/>
    <m/>
    <m/>
    <m/>
    <x v="0"/>
    <x v="0"/>
    <x v="0"/>
    <s v="SIM"/>
    <m/>
    <d v="2018-06-12T00:00:00"/>
    <m/>
    <d v="2024-10-01T00:00:00"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Liberação de áreas"/>
    <x v="2"/>
    <x v="4"/>
    <d v="2025-05-01T00:00:00"/>
    <x v="5"/>
    <m/>
  </r>
  <r>
    <s v="0055329"/>
    <x v="22"/>
    <x v="22"/>
    <s v="329"/>
    <s v="Brasil \ SP \ Piratininga"/>
    <s v="Noroeste"/>
    <x v="1"/>
    <n v="2"/>
    <s v="Reforma"/>
    <s v="102-Aguardando Plantio"/>
    <m/>
    <n v="0.56000000000000005"/>
    <s v="Parceria rural"/>
    <m/>
    <m/>
    <m/>
    <m/>
    <x v="0"/>
    <x v="0"/>
    <x v="0"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x v="4"/>
    <m/>
    <x v="0"/>
    <m/>
  </r>
  <r>
    <s v="0055330"/>
    <x v="22"/>
    <x v="22"/>
    <s v="330"/>
    <s v="Brasil \ SP \ Piratininga"/>
    <s v="Noroeste"/>
    <x v="1"/>
    <n v="2"/>
    <s v="Reforma"/>
    <s v="102-Aguardando Plantio"/>
    <m/>
    <n v="0.37"/>
    <s v="Parceria rural"/>
    <m/>
    <m/>
    <m/>
    <m/>
    <x v="0"/>
    <x v="0"/>
    <x v="0"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x v="4"/>
    <m/>
    <x v="0"/>
    <m/>
  </r>
  <r>
    <s v="0056005"/>
    <x v="24"/>
    <x v="24"/>
    <s v="005"/>
    <s v="Brasil \ SP \ Borebi"/>
    <s v="Centro"/>
    <x v="0"/>
    <n v="2"/>
    <s v="Reforma"/>
    <s v="104-Crescimento"/>
    <d v="2017-11-30T00:00:00"/>
    <n v="0.62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SOLLUM"/>
    <s v="NILZA"/>
    <s v="BRACELL"/>
    <s v="GERAÇÃO"/>
    <n v="32.799773999999999"/>
    <n v="53.495604"/>
    <n v="59.716413000000003"/>
    <n v="75.153090000000006"/>
    <s v="pac"/>
    <x v="0"/>
    <x v="3"/>
    <m/>
    <x v="0"/>
    <m/>
  </r>
  <r>
    <s v="0057002"/>
    <x v="25"/>
    <x v="25"/>
    <s v="002"/>
    <s v="Brasil \ SP \ Agudos"/>
    <s v="Centro"/>
    <x v="1"/>
    <n v="2"/>
    <s v="Reforma"/>
    <s v="104-Crescimento"/>
    <d v="2020-12-11T00:00:00"/>
    <n v="10.33"/>
    <s v="Parceria rural (arr. Turvinho)"/>
    <m/>
    <m/>
    <m/>
    <m/>
    <x v="0"/>
    <x v="0"/>
    <x v="0"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03"/>
    <x v="25"/>
    <x v="25"/>
    <s v="003"/>
    <s v="Brasil \ SP \ Agudos"/>
    <s v="Centro"/>
    <x v="1"/>
    <n v="2"/>
    <s v="Reforma"/>
    <s v="104-Crescimento"/>
    <d v="2021-01-01T00:00:00"/>
    <n v="12.61"/>
    <s v="Parceria rural (arr. Turvinho)"/>
    <m/>
    <m/>
    <m/>
    <m/>
    <x v="0"/>
    <x v="0"/>
    <x v="0"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06"/>
    <x v="25"/>
    <x v="25"/>
    <s v="006"/>
    <s v="Brasil \ SP \ Agudos"/>
    <s v="Centro"/>
    <x v="1"/>
    <n v="3"/>
    <s v="Reforma"/>
    <s v="104-Crescimento"/>
    <d v="2021-01-01T00:00:00"/>
    <n v="11.36"/>
    <s v="Parceria rural (arr. Turvinho)"/>
    <m/>
    <m/>
    <m/>
    <m/>
    <x v="0"/>
    <x v="0"/>
    <x v="0"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08"/>
    <x v="25"/>
    <x v="25"/>
    <s v="008"/>
    <s v="Brasil \ SP \ Agudos"/>
    <s v="Centro"/>
    <x v="1"/>
    <n v="2"/>
    <s v="Reforma"/>
    <s v="104-Crescimento"/>
    <d v="2021-01-02T00:00:00"/>
    <n v="22.11"/>
    <s v="Parceria rural (arr. Turvinho)"/>
    <m/>
    <m/>
    <m/>
    <m/>
    <x v="0"/>
    <x v="0"/>
    <x v="0"/>
    <m/>
    <m/>
    <d v="2026-05-01T00:00:00"/>
    <d v="2026-04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09"/>
    <x v="25"/>
    <x v="25"/>
    <s v="009"/>
    <s v="Brasil \ SP \ Agudos"/>
    <s v="Centro"/>
    <x v="1"/>
    <n v="1"/>
    <s v="Rebrota"/>
    <s v="104-Crescimento"/>
    <d v="2009-03-05T00:00:00"/>
    <n v="11.85"/>
    <s v="Parceria rural (arr. Turvinho)"/>
    <m/>
    <m/>
    <m/>
    <m/>
    <x v="0"/>
    <x v="0"/>
    <x v="0"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0"/>
    <x v="25"/>
    <x v="25"/>
    <s v="010"/>
    <s v="Brasil \ SP \ Agudos"/>
    <s v="Centro"/>
    <x v="1"/>
    <n v="1"/>
    <s v="Rebrota"/>
    <s v="104-Crescimento"/>
    <d v="2009-02-25T00:00:00"/>
    <n v="11.66"/>
    <s v="Parceria rural (arr. Turvinho)"/>
    <m/>
    <m/>
    <m/>
    <m/>
    <x v="0"/>
    <x v="0"/>
    <x v="0"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1"/>
    <x v="25"/>
    <x v="25"/>
    <s v="011"/>
    <s v="Brasil \ SP \ Agudos"/>
    <s v="Centro"/>
    <x v="1"/>
    <n v="2"/>
    <s v="Reforma"/>
    <s v="104-Crescimento"/>
    <d v="2009-05-25T00:00:00"/>
    <n v="15.48"/>
    <s v="Parceria rural (arr. Turvinho)"/>
    <m/>
    <m/>
    <m/>
    <m/>
    <x v="0"/>
    <x v="0"/>
    <x v="0"/>
    <m/>
    <m/>
    <d v="2026-01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2"/>
    <x v="25"/>
    <x v="25"/>
    <s v="012"/>
    <s v="Brasil \ SP \ Agudos"/>
    <s v="Centro"/>
    <x v="1"/>
    <n v="2"/>
    <s v="Reforma"/>
    <s v="104-Crescimento"/>
    <d v="2009-05-25T00:00:00"/>
    <n v="14.92"/>
    <s v="Parceria rural (arr. Turvinho)"/>
    <m/>
    <m/>
    <m/>
    <m/>
    <x v="0"/>
    <x v="0"/>
    <x v="0"/>
    <m/>
    <m/>
    <d v="2026-01-01T00:00:00"/>
    <d v="2025-1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3"/>
    <x v="25"/>
    <x v="25"/>
    <s v="013"/>
    <s v="Brasil \ SP \ Agudos"/>
    <s v="Centro"/>
    <x v="1"/>
    <n v="1"/>
    <s v="Rebrota"/>
    <s v="104-Crescimento"/>
    <d v="2009-02-24T00:00:00"/>
    <n v="10.97"/>
    <s v="Parceria rural (arr. Turvinho)"/>
    <m/>
    <m/>
    <m/>
    <m/>
    <x v="0"/>
    <x v="0"/>
    <x v="0"/>
    <m/>
    <m/>
    <d v="2025-12-01T00:00:00"/>
    <d v="2025-11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4"/>
    <x v="25"/>
    <x v="25"/>
    <s v="014"/>
    <s v="Brasil \ SP \ Agudos"/>
    <s v="Centro"/>
    <x v="1"/>
    <n v="2"/>
    <s v="Reforma"/>
    <s v="104-Crescimento"/>
    <d v="2009-05-21T00:00:00"/>
    <n v="7.82"/>
    <s v="Parceria rural (arr. Turvinho)"/>
    <m/>
    <m/>
    <m/>
    <m/>
    <x v="0"/>
    <x v="0"/>
    <x v="0"/>
    <m/>
    <m/>
    <d v="2026-01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20"/>
    <x v="25"/>
    <x v="25"/>
    <s v="020"/>
    <s v="Brasil \ SP \ Agudos"/>
    <s v="Centro"/>
    <x v="1"/>
    <n v="2"/>
    <s v="Reforma"/>
    <s v="104-Crescimento"/>
    <d v="2009-05-25T00:00:00"/>
    <n v="5.76"/>
    <s v="Parceria rural (arr. Turvinho)"/>
    <m/>
    <m/>
    <m/>
    <m/>
    <x v="0"/>
    <x v="0"/>
    <x v="0"/>
    <m/>
    <m/>
    <d v="2026-01-01T00:00:00"/>
    <d v="2025-1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5-01T00:00:00"/>
    <x v="5"/>
    <m/>
  </r>
  <r>
    <s v="0057016"/>
    <x v="25"/>
    <x v="25"/>
    <s v="016"/>
    <s v="Brasil \ SP \ Agudos"/>
    <s v="Centro"/>
    <x v="1"/>
    <n v="2"/>
    <s v="Reforma"/>
    <s v="102-Aguardando Plantio"/>
    <m/>
    <n v="8.1"/>
    <s v="Parceria rural (arr. Turvinho)"/>
    <m/>
    <m/>
    <m/>
    <m/>
    <x v="2"/>
    <x v="2"/>
    <x v="1"/>
    <m/>
    <m/>
    <d v="2024-05-25T00:00:00"/>
    <m/>
    <d v="2024-05-01T00:00:00"/>
    <d v="2024-05-25T00:00:00"/>
    <d v="2024-05-08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x v="3"/>
    <d v="2025-02-01T00:00:00"/>
    <x v="1"/>
    <m/>
  </r>
  <r>
    <s v="0125001"/>
    <x v="26"/>
    <x v="26"/>
    <s v="001"/>
    <s v="Brasil \ SP \ Borebi"/>
    <s v="Centro"/>
    <x v="0"/>
    <n v="2"/>
    <s v="Reforma"/>
    <s v="104-Crescimento"/>
    <d v="2019-09-14T00:00:00"/>
    <n v="6.48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x v="3"/>
    <d v="2025-05-01T00:00:00"/>
    <x v="5"/>
    <m/>
  </r>
  <r>
    <s v="0125002"/>
    <x v="26"/>
    <x v="26"/>
    <s v="002"/>
    <s v="Brasil \ SP \ Borebi"/>
    <s v="Centro"/>
    <x v="0"/>
    <n v="2"/>
    <s v="Reforma"/>
    <s v="104-Crescimento"/>
    <d v="2019-09-14T00:00:00"/>
    <n v="4.12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x v="3"/>
    <d v="2025-05-01T00:00:00"/>
    <x v="5"/>
    <m/>
  </r>
  <r>
    <s v="0125003"/>
    <x v="26"/>
    <x v="26"/>
    <s v="003"/>
    <s v="Brasil \ SP \ Borebi"/>
    <s v="Centro"/>
    <x v="0"/>
    <n v="2"/>
    <s v="Reforma"/>
    <s v="104-Crescimento"/>
    <d v="2019-09-13T00:00:00"/>
    <n v="6.15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x v="3"/>
    <d v="2025-05-01T00:00:00"/>
    <x v="5"/>
    <m/>
  </r>
  <r>
    <s v="0125004"/>
    <x v="26"/>
    <x v="26"/>
    <s v="004"/>
    <s v="Brasil \ SP \ Borebi"/>
    <s v="Centro"/>
    <x v="0"/>
    <n v="2"/>
    <s v="Reforma"/>
    <s v="104-Crescimento"/>
    <d v="2019-09-13T00:00:00"/>
    <n v="4.8099999999999996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x v="3"/>
    <d v="2025-05-01T00:00:00"/>
    <x v="5"/>
    <m/>
  </r>
  <r>
    <s v="0057021"/>
    <x v="25"/>
    <x v="25"/>
    <s v="021"/>
    <s v="Brasil \ SP \ Agudos"/>
    <s v="Centro"/>
    <x v="1"/>
    <n v="3"/>
    <s v="Reforma"/>
    <s v="102-Aguardando Plantio"/>
    <m/>
    <n v="5.94"/>
    <s v="Parceria rural (arr. Turvinho)"/>
    <m/>
    <m/>
    <m/>
    <m/>
    <x v="2"/>
    <x v="2"/>
    <x v="1"/>
    <m/>
    <m/>
    <d v="2024-05-25T00:00:00"/>
    <m/>
    <d v="2024-05-01T00:00:00"/>
    <d v="2024-05-25T00:00:00"/>
    <d v="2024-05-03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x v="3"/>
    <d v="2025-02-01T00:00:00"/>
    <x v="1"/>
    <m/>
  </r>
  <r>
    <s v="0057022"/>
    <x v="25"/>
    <x v="25"/>
    <s v="022"/>
    <s v="Brasil \ SP \ Agudos"/>
    <s v="Centro"/>
    <x v="1"/>
    <n v="3"/>
    <s v="Reforma"/>
    <s v="102-Aguardando Plantio"/>
    <m/>
    <n v="3.76"/>
    <s v="Parceria rural (arr. Turvinho)"/>
    <m/>
    <m/>
    <m/>
    <m/>
    <x v="2"/>
    <x v="2"/>
    <x v="1"/>
    <m/>
    <m/>
    <d v="2024-05-24T00:00:00"/>
    <m/>
    <d v="2024-05-01T00:00:00"/>
    <d v="2024-05-24T00:00:00"/>
    <d v="2024-05-01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x v="3"/>
    <d v="2025-02-01T00:00:00"/>
    <x v="1"/>
    <m/>
  </r>
  <r>
    <s v="0057027"/>
    <x v="25"/>
    <x v="25"/>
    <s v="027"/>
    <s v="Brasil \ SP \ Agudos"/>
    <s v="Centro"/>
    <x v="1"/>
    <n v="3"/>
    <s v="Reforma"/>
    <s v="102-Aguardando Plantio"/>
    <m/>
    <n v="8.24"/>
    <s v="Parceria rural (arr. Turvinho)"/>
    <m/>
    <m/>
    <m/>
    <m/>
    <x v="2"/>
    <x v="2"/>
    <x v="1"/>
    <m/>
    <m/>
    <d v="2024-05-25T00:00:00"/>
    <m/>
    <d v="2024-04-01T00:00:00"/>
    <d v="2024-05-25T00:00:00"/>
    <d v="2024-04-29T00:00:00"/>
    <s v="Centro"/>
    <s v="Centro"/>
    <s v="SOLLUM"/>
    <s v="BRACELL"/>
    <s v="NILZA"/>
    <s v="GERAÇÃO"/>
    <n v="33.574815999999998"/>
    <n v="39.485996999999998"/>
    <n v="52.637428999999997"/>
    <n v="78.701757999999998"/>
    <s v="rebaixamento"/>
    <x v="0"/>
    <x v="3"/>
    <d v="2025-02-01T00:00:00"/>
    <x v="1"/>
    <m/>
  </r>
  <r>
    <s v="0125005"/>
    <x v="26"/>
    <x v="26"/>
    <s v="005"/>
    <s v="Brasil \ SP \ Borebi"/>
    <s v="Centro"/>
    <x v="0"/>
    <n v="2"/>
    <s v="Reforma"/>
    <s v="104-Crescimento"/>
    <d v="2019-09-12T00:00:00"/>
    <n v="17.28"/>
    <s v="Parceria rural (Turvinho)"/>
    <m/>
    <m/>
    <m/>
    <m/>
    <x v="0"/>
    <x v="0"/>
    <x v="0"/>
    <m/>
    <m/>
    <d v="2025-03-01T00:00:00"/>
    <d v="2025-03-01T00:00:00"/>
    <d v="2025-03-01T00:00:00"/>
    <m/>
    <m/>
    <s v="Centro"/>
    <s v="Centro"/>
    <s v="SOLLUM"/>
    <s v="NILZA"/>
    <s v="BRACELL"/>
    <s v="GERAÇÃO"/>
    <n v="25.323761999999999"/>
    <n v="46.019590999999998"/>
    <n v="51.257868000000002"/>
    <n v="77.854308000000003"/>
    <s v="pac"/>
    <x v="0"/>
    <x v="3"/>
    <d v="2025-05-01T00:00:00"/>
    <x v="5"/>
    <m/>
  </r>
  <r>
    <s v="0131001"/>
    <x v="27"/>
    <x v="27"/>
    <s v="001"/>
    <s v="Brasil \ SP \ Borebi"/>
    <s v="Centro"/>
    <x v="0"/>
    <n v="2"/>
    <s v="Reforma"/>
    <s v="104-Crescimento"/>
    <d v="2019-09-12T00:00:00"/>
    <n v="7.19"/>
    <s v="Parceria rural"/>
    <m/>
    <m/>
    <m/>
    <m/>
    <x v="0"/>
    <x v="0"/>
    <x v="0"/>
    <m/>
    <m/>
    <m/>
    <d v="2025-03-01T00:00:00"/>
    <d v="2025-03-01T00:00:00"/>
    <m/>
    <m/>
    <s v="Centro"/>
    <s v="Centro"/>
    <s v="SOLLUM"/>
    <s v="NILZA"/>
    <s v="BRACELL"/>
    <s v="GERAÇÃO"/>
    <n v="24.758621000000002"/>
    <n v="45.454450000000001"/>
    <n v="51.673634999999997"/>
    <n v="78.270075000000006"/>
    <s v="pac"/>
    <x v="0"/>
    <x v="3"/>
    <d v="2025-05-01T00:00:00"/>
    <x v="5"/>
    <m/>
  </r>
  <r>
    <s v="0131002"/>
    <x v="27"/>
    <x v="27"/>
    <s v="002"/>
    <s v="Brasil \ SP \ Borebi"/>
    <s v="Centro"/>
    <x v="0"/>
    <n v="2"/>
    <s v="Reforma"/>
    <s v="104-Crescimento"/>
    <d v="2019-09-13T00:00:00"/>
    <n v="1.03"/>
    <s v="Parceria rural"/>
    <m/>
    <m/>
    <m/>
    <m/>
    <x v="0"/>
    <x v="0"/>
    <x v="0"/>
    <m/>
    <m/>
    <m/>
    <d v="2025-03-01T00:00:00"/>
    <d v="2025-03-01T00:00:00"/>
    <m/>
    <m/>
    <s v="Centro"/>
    <s v="Centro"/>
    <s v="SOLLUM"/>
    <s v="NILZA"/>
    <s v="BRACELL"/>
    <s v="GERAÇÃO"/>
    <n v="24.758621000000002"/>
    <n v="45.454450000000001"/>
    <n v="51.673634999999997"/>
    <n v="78.270075000000006"/>
    <s v="pac"/>
    <x v="0"/>
    <x v="3"/>
    <d v="2025-05-01T00:00:00"/>
    <x v="5"/>
    <m/>
  </r>
  <r>
    <s v="0154015"/>
    <x v="28"/>
    <x v="28"/>
    <s v="015"/>
    <s v="Brasil \ SP \ Agudos"/>
    <s v="Centro"/>
    <x v="0"/>
    <n v="2"/>
    <s v="Reforma"/>
    <s v="104-Crescimento"/>
    <d v="2021-11-29T00:00:00"/>
    <n v="12.96"/>
    <s v="Parceria rural"/>
    <m/>
    <m/>
    <m/>
    <m/>
    <x v="0"/>
    <x v="0"/>
    <x v="0"/>
    <m/>
    <m/>
    <d v="2026-03-01T00:00:00"/>
    <d v="2026-02-01T00:00:00"/>
    <d v="2025-05-01T00:00:00"/>
    <m/>
    <m/>
    <s v="Centro"/>
    <s v="Centro"/>
    <s v="GERAÇÃO"/>
    <s v="JFI DUARTINA"/>
    <s v="BRACELL"/>
    <s v="SOLLUM"/>
    <n v="53.317608999999997"/>
    <n v="56.535307000000003"/>
    <n v="61.611528"/>
    <n v="68.238206000000005"/>
    <s v="pac"/>
    <x v="0"/>
    <x v="3"/>
    <d v="2025-05-01T00:00:00"/>
    <x v="5"/>
    <m/>
  </r>
  <r>
    <s v="0057015"/>
    <x v="25"/>
    <x v="25"/>
    <s v="015"/>
    <s v="Brasil \ SP \ Agudos"/>
    <s v="Centro"/>
    <x v="1"/>
    <n v="1"/>
    <s v="Rebrota"/>
    <s v="104-Crescimento"/>
    <d v="2009-03-30T00:00:00"/>
    <n v="14.55"/>
    <s v="Parceria rural (arr. Turvinho)"/>
    <m/>
    <m/>
    <m/>
    <m/>
    <x v="0"/>
    <x v="0"/>
    <x v="0"/>
    <m/>
    <m/>
    <d v="2025-12-01T00:00:00"/>
    <d v="2025-12-01T00:00:00"/>
    <d v="2025-01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61001"/>
    <x v="29"/>
    <x v="29"/>
    <s v="001"/>
    <s v="Brasil \ SP \ Avaí"/>
    <s v="Norte"/>
    <x v="1"/>
    <n v="3"/>
    <s v="Reforma"/>
    <s v="104-Crescimento"/>
    <d v="2018-10-24T00:00:00"/>
    <n v="25.99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x v="2"/>
    <d v="2025-08-01T00:00:00"/>
    <x v="8"/>
    <m/>
  </r>
  <r>
    <s v="0061002"/>
    <x v="29"/>
    <x v="29"/>
    <s v="002"/>
    <s v="Brasil \ SP \ Avaí"/>
    <s v="Norte"/>
    <x v="1"/>
    <n v="3"/>
    <s v="Reforma"/>
    <s v="104-Crescimento"/>
    <d v="2018-10-25T00:00:00"/>
    <n v="12.13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x v="2"/>
    <d v="2025-08-01T00:00:00"/>
    <x v="8"/>
    <m/>
  </r>
  <r>
    <s v="0061003"/>
    <x v="29"/>
    <x v="29"/>
    <s v="003"/>
    <s v="Brasil \ SP \ Avaí"/>
    <s v="Norte"/>
    <x v="1"/>
    <n v="2"/>
    <s v="Reforma"/>
    <s v="104-Crescimento"/>
    <d v="2018-09-27T00:00:00"/>
    <n v="3.34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x v="2"/>
    <d v="2025-08-01T00:00:00"/>
    <x v="8"/>
    <m/>
  </r>
  <r>
    <s v="0061004"/>
    <x v="29"/>
    <x v="29"/>
    <s v="004"/>
    <s v="Brasil \ SP \ Avaí"/>
    <s v="Norte"/>
    <x v="1"/>
    <n v="2"/>
    <s v="Reforma"/>
    <s v="104-Crescimento"/>
    <d v="2018-09-27T00:00:00"/>
    <n v="1.86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x v="2"/>
    <d v="2025-08-01T00:00:00"/>
    <x v="8"/>
    <m/>
  </r>
  <r>
    <s v="0061005"/>
    <x v="29"/>
    <x v="29"/>
    <s v="005"/>
    <s v="Brasil \ SP \ Avaí"/>
    <s v="Norte"/>
    <x v="1"/>
    <n v="2"/>
    <s v="Reforma"/>
    <s v="104-Crescimento"/>
    <d v="2018-10-24T00:00:00"/>
    <n v="12.22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GERAÇÃO"/>
    <s v="JFI DUARTINA"/>
    <s v="EMFLORA"/>
    <s v="BRACELL"/>
    <n v="27.699648"/>
    <n v="29.459517000000002"/>
    <n v="38.563040000000001"/>
    <n v="45.680999999999997"/>
    <s v="pac"/>
    <x v="1"/>
    <x v="2"/>
    <d v="2025-08-01T00:00:00"/>
    <x v="8"/>
    <m/>
  </r>
  <r>
    <s v="0055332"/>
    <x v="22"/>
    <x v="22"/>
    <s v="332"/>
    <s v="Brasil \ SP \ Piratininga"/>
    <s v="Noroeste"/>
    <x v="1"/>
    <n v="3"/>
    <s v="Reforma"/>
    <s v="102-Aguardando Plantio"/>
    <m/>
    <n v="1.59"/>
    <s v="Parceria rural"/>
    <m/>
    <m/>
    <m/>
    <m/>
    <x v="0"/>
    <x v="0"/>
    <x v="0"/>
    <m/>
    <m/>
    <d v="2024-10-01T00:00:00"/>
    <m/>
    <m/>
    <m/>
    <m/>
    <s v="Noroeste"/>
    <s v="Noroeste"/>
    <s v="GERAÇÃO"/>
    <s v="JFI DUARTINA"/>
    <s v="BRACELL"/>
    <s v="CARPELO"/>
    <n v="13.858549999999999"/>
    <n v="17.076246999999999"/>
    <n v="26.297559"/>
    <n v="53.960014000000001"/>
    <s v="pas"/>
    <x v="2"/>
    <x v="4"/>
    <m/>
    <x v="0"/>
    <m/>
  </r>
  <r>
    <s v="0068048"/>
    <x v="23"/>
    <x v="23"/>
    <s v="048"/>
    <s v="Brasil \ SP \ Piratininga"/>
    <s v="Noroeste"/>
    <x v="1"/>
    <n v="3"/>
    <s v="Reforma"/>
    <s v="102-Aguardando Plantio"/>
    <m/>
    <n v="23.88"/>
    <s v="Parceria rural"/>
    <m/>
    <m/>
    <m/>
    <m/>
    <x v="0"/>
    <x v="0"/>
    <x v="0"/>
    <s v="SIM"/>
    <m/>
    <d v="2024-10-01T00:00:00"/>
    <m/>
    <m/>
    <d v="2024-01-12T00:00:00"/>
    <d v="2023-09-07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6-01T00:00:00"/>
    <x v="7"/>
    <m/>
  </r>
  <r>
    <s v="0068049"/>
    <x v="23"/>
    <x v="23"/>
    <s v="049"/>
    <s v="Brasil \ SP \ Duartina"/>
    <s v="Noroeste"/>
    <x v="1"/>
    <n v="3"/>
    <s v="Reforma"/>
    <s v="102-Aguardando Plantio"/>
    <m/>
    <n v="16.62"/>
    <s v="Parceria rural"/>
    <m/>
    <m/>
    <m/>
    <m/>
    <x v="0"/>
    <x v="0"/>
    <x v="0"/>
    <s v="SIM"/>
    <m/>
    <d v="2024-10-01T00:00:00"/>
    <m/>
    <m/>
    <d v="2024-01-12T00:00:00"/>
    <d v="2023-10-09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6-01T00:00:00"/>
    <x v="7"/>
    <m/>
  </r>
  <r>
    <s v="0068050"/>
    <x v="23"/>
    <x v="23"/>
    <s v="050"/>
    <s v="Brasil \ SP \ Duartina"/>
    <s v="Noroeste"/>
    <x v="1"/>
    <n v="3"/>
    <s v="Reforma"/>
    <s v="102-Aguardando Plantio"/>
    <m/>
    <n v="8.42"/>
    <s v="Parceria rural"/>
    <m/>
    <m/>
    <m/>
    <m/>
    <x v="1"/>
    <x v="2"/>
    <x v="1"/>
    <s v="SIM"/>
    <m/>
    <d v="2024-10-01T00:00:00"/>
    <m/>
    <d v="2024-01-01T00:00:00"/>
    <d v="2024-05-05T00:00:00"/>
    <d v="2024-01-22T00:00:00"/>
    <s v="Noroeste"/>
    <s v="Noroeste"/>
    <s v="GERAÇÃO"/>
    <s v="JFI DUARTINA"/>
    <s v="BRACELL"/>
    <s v="CARPELO"/>
    <n v="14.992647"/>
    <n v="18.210345"/>
    <n v="26.155843999999998"/>
    <n v="53.818297999999999"/>
    <s v="savannah/rebaixador"/>
    <x v="2"/>
    <x v="4"/>
    <d v="2025-06-01T00:00:00"/>
    <x v="7"/>
    <m/>
  </r>
  <r>
    <s v="0068051"/>
    <x v="23"/>
    <x v="23"/>
    <s v="051"/>
    <s v="Brasil \ SP \ Duartina"/>
    <s v="Noroeste"/>
    <x v="1"/>
    <n v="3"/>
    <s v="Reforma"/>
    <s v="102-Aguardando Plantio"/>
    <m/>
    <n v="8.15"/>
    <s v="Parceria rural"/>
    <m/>
    <m/>
    <m/>
    <m/>
    <x v="0"/>
    <x v="0"/>
    <x v="0"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6-01T00:00:00"/>
    <x v="7"/>
    <m/>
  </r>
  <r>
    <s v="0068052"/>
    <x v="23"/>
    <x v="23"/>
    <s v="052"/>
    <s v="Brasil \ SP \ Duartina"/>
    <s v="Noroeste"/>
    <x v="1"/>
    <n v="2"/>
    <s v="Reforma"/>
    <s v="102-Aguardando Plantio"/>
    <m/>
    <n v="3.12"/>
    <s v="Parceria rural"/>
    <m/>
    <m/>
    <m/>
    <m/>
    <x v="0"/>
    <x v="0"/>
    <x v="0"/>
    <s v="SIM"/>
    <m/>
    <d v="2024-10-01T00:00:00"/>
    <d v="2024-10-01T00:00:00"/>
    <d v="2024-10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5-01T00:00:00"/>
    <x v="5"/>
    <m/>
  </r>
  <r>
    <s v="0068053"/>
    <x v="23"/>
    <x v="23"/>
    <s v="053"/>
    <s v="Brasil \ SP \ Duartina"/>
    <s v="Noroeste"/>
    <x v="1"/>
    <n v="3"/>
    <s v="Reforma"/>
    <s v="102-Aguardando Plantio"/>
    <m/>
    <n v="17.21"/>
    <s v="Parceria rural"/>
    <m/>
    <m/>
    <m/>
    <m/>
    <x v="0"/>
    <x v="0"/>
    <x v="0"/>
    <s v="SIM"/>
    <m/>
    <d v="2024-10-01T00:00:00"/>
    <m/>
    <d v="2024-01-01T00:00:00"/>
    <d v="2024-01-13T00:00:00"/>
    <d v="2024-01-12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7-01T00:00:00"/>
    <x v="6"/>
    <m/>
  </r>
  <r>
    <s v="0068054"/>
    <x v="23"/>
    <x v="23"/>
    <s v="054"/>
    <s v="Brasil \ SP \ Duartina"/>
    <s v="Noroeste"/>
    <x v="1"/>
    <n v="3"/>
    <s v="Reforma"/>
    <s v="102-Aguardando Plantio"/>
    <m/>
    <n v="13.39"/>
    <s v="Parceria rural"/>
    <m/>
    <m/>
    <m/>
    <m/>
    <x v="0"/>
    <x v="0"/>
    <x v="0"/>
    <s v="SIM"/>
    <m/>
    <d v="2024-10-01T00:00:00"/>
    <m/>
    <d v="2024-01-01T00:00:00"/>
    <d v="2024-01-25T00:00:00"/>
    <d v="2024-01-18T00:00:00"/>
    <s v="Noroeste"/>
    <s v="Noroeste"/>
    <s v="GERAÇÃO"/>
    <s v="JFI DUARTINA"/>
    <s v="BRACELL"/>
    <s v="CARPELO"/>
    <n v="14.992647"/>
    <n v="18.210345"/>
    <n v="26.155843999999998"/>
    <n v="53.818297999999999"/>
    <s v="Liberação de áreas"/>
    <x v="2"/>
    <x v="4"/>
    <d v="2025-07-01T00:00:00"/>
    <x v="6"/>
    <m/>
  </r>
  <r>
    <s v="0068055"/>
    <x v="23"/>
    <x v="23"/>
    <s v="055"/>
    <s v="Brasil \ SP \ Duartina"/>
    <s v="Noroeste"/>
    <x v="1"/>
    <n v="3"/>
    <s v="Reforma"/>
    <s v="104-Crescimento"/>
    <d v="2018-08-06T00:00:00"/>
    <n v="1.17"/>
    <s v="Parceria rural"/>
    <m/>
    <m/>
    <m/>
    <m/>
    <x v="0"/>
    <x v="0"/>
    <x v="0"/>
    <m/>
    <m/>
    <d v="2024-10-01T00:00:00"/>
    <d v="2025-05-01T00:00:00"/>
    <d v="2025-08-01T00:00:00"/>
    <m/>
    <m/>
    <s v="Noroeste"/>
    <s v="Noroeste"/>
    <s v="GERAÇÃO"/>
    <s v="JFI DUARTINA"/>
    <s v="BRACELL"/>
    <s v="CARPELO"/>
    <n v="14.992647"/>
    <n v="18.210345"/>
    <n v="26.155843999999998"/>
    <n v="53.818297999999999"/>
    <s v="pac"/>
    <x v="2"/>
    <x v="4"/>
    <m/>
    <x v="0"/>
    <m/>
  </r>
  <r>
    <s v="0068056"/>
    <x v="23"/>
    <x v="23"/>
    <s v="056"/>
    <s v="Brasil \ SP \ Duartina"/>
    <s v="Noroeste"/>
    <x v="1"/>
    <n v="3"/>
    <s v="Reforma"/>
    <s v="102-Aguardando Plantio"/>
    <m/>
    <n v="0.28000000000000003"/>
    <s v="Parceria rural"/>
    <m/>
    <m/>
    <m/>
    <m/>
    <x v="0"/>
    <x v="0"/>
    <x v="0"/>
    <m/>
    <m/>
    <d v="2024-10-01T00:00:00"/>
    <m/>
    <m/>
    <m/>
    <m/>
    <s v="Noroeste"/>
    <s v="Noroeste"/>
    <s v="GERAÇÃO"/>
    <s v="JFI DUARTINA"/>
    <s v="BRACELL"/>
    <s v="CARPELO"/>
    <n v="14.992647"/>
    <n v="18.210345"/>
    <n v="26.155843999999998"/>
    <n v="53.818297999999999"/>
    <s v="pas"/>
    <x v="2"/>
    <x v="4"/>
    <d v="2025-07-01T00:00:00"/>
    <x v="6"/>
    <m/>
  </r>
  <r>
    <s v="0068057"/>
    <x v="23"/>
    <x v="23"/>
    <s v="057"/>
    <s v="Brasil \ SP \ Duartina"/>
    <s v="Noroeste"/>
    <x v="1"/>
    <n v="3"/>
    <s v="Reforma"/>
    <s v="102-Aguardando Plantio"/>
    <m/>
    <n v="0.02"/>
    <s v="Parceria rural"/>
    <m/>
    <m/>
    <m/>
    <m/>
    <x v="0"/>
    <x v="0"/>
    <x v="0"/>
    <m/>
    <m/>
    <d v="2024-10-01T00:00:00"/>
    <m/>
    <m/>
    <m/>
    <m/>
    <s v="Noroeste"/>
    <s v="Noroeste"/>
    <s v="GERAÇÃO"/>
    <s v="JFI DUARTINA"/>
    <s v="BRACELL"/>
    <s v="CARPELO"/>
    <n v="14.992647"/>
    <n v="18.210345"/>
    <n v="26.155843999999998"/>
    <n v="53.818297999999999"/>
    <s v="pas"/>
    <x v="2"/>
    <x v="4"/>
    <d v="2025-07-01T00:00:00"/>
    <x v="6"/>
    <m/>
  </r>
  <r>
    <s v="0073001"/>
    <x v="30"/>
    <x v="30"/>
    <s v="001"/>
    <s v="Brasil \ SP \ Paulistânia"/>
    <s v="Noroeste"/>
    <x v="0"/>
    <n v="4"/>
    <s v="Reforma"/>
    <s v="102-Aguardando Plantio"/>
    <m/>
    <n v="25.25"/>
    <s v="Parceria rural"/>
    <m/>
    <m/>
    <m/>
    <m/>
    <x v="1"/>
    <x v="1"/>
    <x v="1"/>
    <m/>
    <m/>
    <d v="2025-01-01T00:00:00"/>
    <d v="2024-11-01T00:00:00"/>
    <d v="2024-11-01T00:00:00"/>
    <d v="2024-12-12T00:00:00"/>
    <d v="2024-11-13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savannah"/>
    <x v="2"/>
    <x v="4"/>
    <d v="2025-02-01T00:00:00"/>
    <x v="1"/>
    <m/>
  </r>
  <r>
    <s v="0073002"/>
    <x v="30"/>
    <x v="30"/>
    <s v="002"/>
    <s v="Brasil \ SP \ Paulistânia"/>
    <s v="Noroeste"/>
    <x v="0"/>
    <n v="4"/>
    <s v="Reforma"/>
    <s v="102-Aguardando Plantio"/>
    <m/>
    <n v="21.2"/>
    <s v="Parceria rural"/>
    <m/>
    <m/>
    <m/>
    <m/>
    <x v="1"/>
    <x v="1"/>
    <x v="1"/>
    <m/>
    <m/>
    <d v="2025-01-01T00:00:00"/>
    <d v="2024-11-01T00:00:00"/>
    <d v="2024-11-01T00:00:00"/>
    <d v="2024-12-09T00:00:00"/>
    <d v="2024-11-19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savannah"/>
    <x v="2"/>
    <x v="4"/>
    <d v="2025-02-01T00:00:00"/>
    <x v="1"/>
    <m/>
  </r>
  <r>
    <s v="0073003"/>
    <x v="30"/>
    <x v="30"/>
    <s v="003"/>
    <s v="Brasil \ SP \ Paulistânia"/>
    <s v="Noroeste"/>
    <x v="0"/>
    <n v="2"/>
    <s v="Reforma"/>
    <s v="102-Aguardando Plantio"/>
    <m/>
    <n v="28.85"/>
    <s v="Parceria rural"/>
    <m/>
    <m/>
    <m/>
    <m/>
    <x v="2"/>
    <x v="1"/>
    <x v="2"/>
    <m/>
    <m/>
    <d v="2025-01-01T00:00:00"/>
    <d v="2024-11-01T00:00:00"/>
    <d v="2024-11-01T00:00:00"/>
    <d v="2024-12-12T00:00:00"/>
    <d v="2024-11-20T00:00:00"/>
    <s v="Noroeste"/>
    <s v="Noroeste"/>
    <s v="GERAÇÃO"/>
    <s v="JFI DUARTINA"/>
    <s v="BRACELL"/>
    <s v="CARPELO"/>
    <n v="26.739360999999999"/>
    <n v="29.957059000000001"/>
    <n v="38.289946999999998"/>
    <n v="67.428610000000006"/>
    <s v="Liberação de áreas"/>
    <x v="2"/>
    <x v="4"/>
    <d v="2025-02-01T00:00:00"/>
    <x v="1"/>
    <m/>
  </r>
  <r>
    <s v="0077001"/>
    <x v="31"/>
    <x v="31"/>
    <s v="001"/>
    <s v="Brasil \ SP \ Paulistânia"/>
    <s v="Noroeste"/>
    <x v="0"/>
    <n v="3"/>
    <s v="Reforma"/>
    <s v="102-Aguardando Plantio"/>
    <m/>
    <n v="13.78"/>
    <s v="Parceria rural"/>
    <m/>
    <m/>
    <m/>
    <m/>
    <x v="2"/>
    <x v="2"/>
    <x v="2"/>
    <m/>
    <m/>
    <d v="2025-01-01T00:00:00"/>
    <d v="2024-11-01T00:00:00"/>
    <d v="2024-11-01T00:00:00"/>
    <d v="2024-12-24T00:00:00"/>
    <d v="2024-11-30T00:00:00"/>
    <s v="Noroeste"/>
    <s v="Noroeste"/>
    <s v="JFI DUARTINA"/>
    <s v="GERAÇÃO"/>
    <s v="BRACELL"/>
    <s v="CARPELO"/>
    <n v="28.796049"/>
    <n v="30.559514"/>
    <n v="43.603423999999997"/>
    <n v="60.687381999999999"/>
    <s v="rebaixamento"/>
    <x v="2"/>
    <x v="4"/>
    <d v="2025-02-01T00:00:00"/>
    <x v="1"/>
    <m/>
  </r>
  <r>
    <s v="0077002"/>
    <x v="31"/>
    <x v="31"/>
    <s v="002"/>
    <s v="Brasil \ SP \ Paulistânia"/>
    <s v="Noroeste"/>
    <x v="0"/>
    <n v="4"/>
    <s v="Reforma"/>
    <s v="102-Aguardando Plantio"/>
    <m/>
    <n v="18.28"/>
    <s v="Parceria rural"/>
    <m/>
    <m/>
    <m/>
    <m/>
    <x v="1"/>
    <x v="1"/>
    <x v="1"/>
    <m/>
    <m/>
    <d v="2025-01-01T00:00:00"/>
    <d v="2024-11-01T00:00:00"/>
    <d v="2024-11-01T00:00:00"/>
    <d v="2024-12-24T00:00:00"/>
    <d v="2024-11-29T00:00:00"/>
    <s v="Noroeste"/>
    <s v="Noroeste"/>
    <s v="JFI DUARTINA"/>
    <s v="GERAÇÃO"/>
    <s v="BRACELL"/>
    <s v="CARPELO"/>
    <n v="28.796049"/>
    <n v="30.559514"/>
    <n v="43.603423999999997"/>
    <n v="60.687381999999999"/>
    <s v="savannah"/>
    <x v="2"/>
    <x v="4"/>
    <d v="2025-02-01T00:00:00"/>
    <x v="1"/>
    <m/>
  </r>
  <r>
    <s v="0077003"/>
    <x v="31"/>
    <x v="31"/>
    <s v="003"/>
    <s v="Brasil \ SP \ Paulistânia"/>
    <s v="Noroeste"/>
    <x v="0"/>
    <n v="4"/>
    <s v="Reforma"/>
    <s v="102-Aguardando Plantio"/>
    <m/>
    <n v="18.899999999999999"/>
    <s v="Parceria rural"/>
    <m/>
    <m/>
    <m/>
    <m/>
    <x v="1"/>
    <x v="1"/>
    <x v="1"/>
    <m/>
    <m/>
    <d v="2025-01-01T00:00:00"/>
    <d v="2024-11-01T00:00:00"/>
    <d v="2024-12-01T00:00:00"/>
    <d v="2024-12-27T00:00:00"/>
    <m/>
    <s v="Noroeste"/>
    <s v="Noroeste"/>
    <s v="JFI DUARTINA"/>
    <s v="GERAÇÃO"/>
    <s v="BRACELL"/>
    <s v="CARPELO"/>
    <n v="28.796049"/>
    <n v="30.559514"/>
    <n v="43.603423999999997"/>
    <n v="60.687381999999999"/>
    <s v="savannah"/>
    <x v="2"/>
    <x v="4"/>
    <d v="2025-02-01T00:00:00"/>
    <x v="1"/>
    <m/>
  </r>
  <r>
    <s v="0078002"/>
    <x v="32"/>
    <x v="32"/>
    <s v="002"/>
    <s v="Brasil \ SP \ Agudos"/>
    <s v="Centro"/>
    <x v="0"/>
    <n v="4"/>
    <s v="Reforma"/>
    <s v="102-Aguardando Plantio"/>
    <m/>
    <n v="11.16"/>
    <s v="Parceria rural"/>
    <m/>
    <m/>
    <m/>
    <m/>
    <x v="0"/>
    <x v="0"/>
    <x v="0"/>
    <m/>
    <m/>
    <d v="2025-01-01T00:00:00"/>
    <d v="2024-12-01T00:00:00"/>
    <d v="2024-11-01T00:00:00"/>
    <d v="2024-12-17T00:00:00"/>
    <d v="2024-11-22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x v="0"/>
    <d v="2025-02-01T00:00:00"/>
    <x v="1"/>
    <m/>
  </r>
  <r>
    <s v="0078003"/>
    <x v="32"/>
    <x v="32"/>
    <s v="003"/>
    <s v="Brasil \ SP \ Agudos"/>
    <s v="Centro"/>
    <x v="0"/>
    <n v="4"/>
    <s v="Reforma"/>
    <s v="102-Aguardando Plantio"/>
    <m/>
    <n v="20.96"/>
    <s v="Parceria rural"/>
    <m/>
    <m/>
    <m/>
    <m/>
    <x v="0"/>
    <x v="0"/>
    <x v="0"/>
    <m/>
    <m/>
    <d v="2025-01-01T00:00:00"/>
    <d v="2024-12-01T00:00:00"/>
    <d v="2024-11-01T00:00:00"/>
    <d v="2024-12-18T00:00:00"/>
    <d v="2024-11-24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x v="0"/>
    <d v="2025-02-01T00:00:00"/>
    <x v="1"/>
    <m/>
  </r>
  <r>
    <s v="0078004"/>
    <x v="32"/>
    <x v="32"/>
    <s v="004"/>
    <s v="Brasil \ SP \ Agudos"/>
    <s v="Centro"/>
    <x v="0"/>
    <n v="4"/>
    <s v="Reforma"/>
    <s v="102-Aguardando Plantio"/>
    <m/>
    <n v="14.12"/>
    <s v="Parceria rural"/>
    <m/>
    <m/>
    <m/>
    <m/>
    <x v="0"/>
    <x v="0"/>
    <x v="0"/>
    <m/>
    <m/>
    <d v="2025-01-01T00:00:00"/>
    <d v="2024-12-01T00:00:00"/>
    <d v="2024-11-01T00:00:00"/>
    <d v="2024-12-18T00:00:00"/>
    <d v="2024-11-25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x v="0"/>
    <d v="2025-02-01T00:00:00"/>
    <x v="1"/>
    <m/>
  </r>
  <r>
    <s v="0078005"/>
    <x v="32"/>
    <x v="32"/>
    <s v="005"/>
    <s v="Brasil \ SP \ Agudos"/>
    <s v="Centro"/>
    <x v="0"/>
    <n v="4"/>
    <s v="Reforma"/>
    <s v="102-Aguardando Plantio"/>
    <m/>
    <n v="6.96"/>
    <s v="Parceria rural"/>
    <m/>
    <m/>
    <m/>
    <m/>
    <x v="0"/>
    <x v="0"/>
    <x v="0"/>
    <m/>
    <m/>
    <d v="2025-01-01T00:00:00"/>
    <d v="2024-12-01T00:00:00"/>
    <d v="2024-11-01T00:00:00"/>
    <d v="2024-12-14T00:00:00"/>
    <d v="2024-11-26T00:00:00"/>
    <s v="Centro"/>
    <s v="Centro"/>
    <s v="GERAÇÃO"/>
    <s v="JFI DUARTINA"/>
    <s v="BRACELL"/>
    <s v="SOLLUM"/>
    <n v="51.926633000000002"/>
    <n v="55.144331000000001"/>
    <n v="60.220553000000002"/>
    <n v="63.869295999999999"/>
    <s v="Liberação de áreas"/>
    <x v="0"/>
    <x v="0"/>
    <d v="2025-02-01T00:00:00"/>
    <x v="1"/>
    <m/>
  </r>
  <r>
    <s v="0080043"/>
    <x v="33"/>
    <x v="33"/>
    <s v="043"/>
    <s v="Brasil \ SP \ Paulistânia"/>
    <s v="Centro"/>
    <x v="1"/>
    <n v="2"/>
    <s v="Reforma"/>
    <s v="104-Crescimento"/>
    <d v="2012-05-14T00:00:00"/>
    <n v="2.6"/>
    <s v="Parceria rural"/>
    <m/>
    <m/>
    <m/>
    <m/>
    <x v="0"/>
    <x v="0"/>
    <x v="0"/>
    <m/>
    <m/>
    <d v="2012-05-14T00:00:00"/>
    <m/>
    <d v="2025-04-01T00:00:00"/>
    <m/>
    <m/>
    <s v="Centro"/>
    <s v="Centro"/>
    <s v="BRACELL"/>
    <s v="GERAÇÃO"/>
    <s v="JFI DUARTINA"/>
    <s v="SOLLUM"/>
    <n v="21.039701999999998"/>
    <n v="27.883277"/>
    <n v="31.100974000000001"/>
    <n v="65.232371000000001"/>
    <s v="pac"/>
    <x v="0"/>
    <x v="0"/>
    <d v="2025-07-01T00:00:00"/>
    <x v="0"/>
    <m/>
  </r>
  <r>
    <s v="0080045"/>
    <x v="33"/>
    <x v="33"/>
    <s v="045"/>
    <s v="Brasil \ SP \ Piratininga"/>
    <s v="Centro"/>
    <x v="1"/>
    <n v="1"/>
    <s v="Implantação"/>
    <s v="102-Aguardando Plantio"/>
    <m/>
    <n v="1.44"/>
    <s v="Parceria rural"/>
    <m/>
    <m/>
    <m/>
    <m/>
    <x v="0"/>
    <x v="0"/>
    <x v="0"/>
    <m/>
    <m/>
    <d v="2022-03-25T00:00:00"/>
    <m/>
    <m/>
    <m/>
    <m/>
    <s v="Centro"/>
    <s v="Centro"/>
    <s v="BRACELL"/>
    <s v="GERAÇÃO"/>
    <s v="JFI DUARTINA"/>
    <s v="SOLLUM"/>
    <n v="21.039701999999998"/>
    <n v="27.883277"/>
    <n v="31.100974000000001"/>
    <n v="65.232371000000001"/>
    <s v="Liberação de áreas"/>
    <x v="0"/>
    <x v="0"/>
    <d v="2025-07-01T00:00:00"/>
    <x v="0"/>
    <m/>
  </r>
  <r>
    <s v="0081021"/>
    <x v="34"/>
    <x v="34"/>
    <s v="021"/>
    <s v="Brasil \ SP \ Agudos"/>
    <s v="Centro"/>
    <x v="1"/>
    <n v="3"/>
    <s v="Reforma"/>
    <s v="102-Aguardando Plantio"/>
    <m/>
    <n v="0.48"/>
    <s v="Parceria rural (arr. Turvinho)"/>
    <m/>
    <m/>
    <m/>
    <m/>
    <x v="0"/>
    <x v="0"/>
    <x v="0"/>
    <m/>
    <m/>
    <d v="2022-08-29T00:00:00"/>
    <m/>
    <m/>
    <m/>
    <m/>
    <s v="Centro"/>
    <s v="Centro"/>
    <s v="SOLLUM"/>
    <s v="GERAÇÃO"/>
    <s v="JFI DUARTINA"/>
    <s v="BRACELL"/>
    <n v="46.716856"/>
    <n v="60.546624000000001"/>
    <n v="63.764322"/>
    <n v="64.685125999999997"/>
    <s v="Liberação de áreas"/>
    <x v="0"/>
    <x v="0"/>
    <d v="2025-12-01T00:00:00"/>
    <x v="0"/>
    <m/>
  </r>
  <r>
    <s v="0082013"/>
    <x v="35"/>
    <x v="35"/>
    <s v="013"/>
    <s v="Brasil \ SP \ Avaí"/>
    <s v="Norte"/>
    <x v="3"/>
    <n v="3"/>
    <s v="Reforma"/>
    <s v="104-Crescimento"/>
    <d v="2023-03-02T00:00:00"/>
    <n v="22.96"/>
    <s v="Parceria rural (Estrela)"/>
    <m/>
    <s v="Rehab Silv"/>
    <s v="Rehab"/>
    <m/>
    <x v="0"/>
    <x v="0"/>
    <x v="0"/>
    <m/>
    <s v="RAF"/>
    <d v="2023-01-05T00:00:00"/>
    <m/>
    <m/>
    <d v="2023-01-05T00:00:00"/>
    <d v="2022-11-14T00:00:00"/>
    <s v="Norte"/>
    <s v="Rehab Silv"/>
    <s v="GERAÇÃO"/>
    <s v="JFI DUARTINA"/>
    <s v="CARPELO"/>
    <s v="EMFLORA"/>
    <n v="29.348842000000001"/>
    <n v="31.108711"/>
    <n v="35.379221000000001"/>
    <n v="35.654854"/>
    <s v="cto baldeio"/>
    <x v="1"/>
    <x v="6"/>
    <d v="2025-03-01T00:00:00"/>
    <x v="3"/>
    <m/>
  </r>
  <r>
    <s v="0082018"/>
    <x v="35"/>
    <x v="35"/>
    <s v="018"/>
    <s v="Brasil \ SP \ Avaí"/>
    <s v="Norte"/>
    <x v="3"/>
    <n v="3"/>
    <s v="Reforma"/>
    <s v="104-Crescimento"/>
    <d v="2023-05-11T00:00:00"/>
    <n v="14.7"/>
    <s v="Parceria rural (Estrela)"/>
    <m/>
    <s v="Rehab DO"/>
    <s v="Rehab"/>
    <m/>
    <x v="0"/>
    <x v="0"/>
    <x v="0"/>
    <m/>
    <s v="RAF"/>
    <d v="2023-03-14T00:00:00"/>
    <m/>
    <m/>
    <d v="2023-03-14T00:00:00"/>
    <d v="2022-11-14T00:00:00"/>
    <s v="Norte"/>
    <s v="Rehab DO"/>
    <s v="GERAÇÃO"/>
    <s v="JFI DUARTINA"/>
    <s v="CARPELO"/>
    <s v="EMFLORA"/>
    <n v="29.348842000000001"/>
    <n v="31.108711"/>
    <n v="35.379221000000001"/>
    <n v="35.654854"/>
    <s v="cto baldeio"/>
    <x v="1"/>
    <x v="6"/>
    <d v="2025-03-01T00:00:00"/>
    <x v="3"/>
    <m/>
  </r>
  <r>
    <s v="0082020"/>
    <x v="35"/>
    <x v="35"/>
    <s v="020"/>
    <s v="Brasil \ SP \ Avaí"/>
    <s v="Norte"/>
    <x v="3"/>
    <n v="3"/>
    <s v="Reforma"/>
    <s v="102-Aguardando Plantio"/>
    <m/>
    <n v="1.1599999999999999"/>
    <s v="Parceria rural (Estrela)"/>
    <m/>
    <m/>
    <m/>
    <m/>
    <x v="0"/>
    <x v="0"/>
    <x v="0"/>
    <m/>
    <m/>
    <d v="2023-03-20T00:00:00"/>
    <m/>
    <m/>
    <d v="2023-03-20T00:00:00"/>
    <d v="2022-11-20T00:00:00"/>
    <s v="Norte"/>
    <s v="Norte"/>
    <s v="GERAÇÃO"/>
    <s v="JFI DUARTINA"/>
    <s v="CARPELO"/>
    <s v="EMFLORA"/>
    <n v="29.348842000000001"/>
    <n v="31.108711"/>
    <n v="35.379221000000001"/>
    <n v="35.654854"/>
    <s v="Liberação de áreas"/>
    <x v="1"/>
    <x v="6"/>
    <d v="2025-03-01T00:00:00"/>
    <x v="3"/>
    <m/>
  </r>
  <r>
    <s v="0082026"/>
    <x v="35"/>
    <x v="35"/>
    <s v="026"/>
    <s v="Brasil \ SP \ Avaí"/>
    <s v="Norte"/>
    <x v="3"/>
    <n v="3"/>
    <s v="Reforma"/>
    <s v="102-Aguardando Plantio"/>
    <m/>
    <n v="14.54"/>
    <s v="Parceria rural (Estrela)"/>
    <m/>
    <m/>
    <m/>
    <m/>
    <x v="0"/>
    <x v="0"/>
    <x v="0"/>
    <m/>
    <m/>
    <d v="2023-03-14T00:00:00"/>
    <m/>
    <m/>
    <m/>
    <m/>
    <s v="Norte"/>
    <s v="Norte"/>
    <s v="GERAÇÃO"/>
    <s v="JFI DUARTINA"/>
    <s v="CARPELO"/>
    <s v="EMFLORA"/>
    <n v="29.348842000000001"/>
    <n v="31.108711"/>
    <n v="35.379221000000001"/>
    <n v="35.654854"/>
    <s v="Liberação de áreas"/>
    <x v="1"/>
    <x v="6"/>
    <d v="2025-03-01T00:00:00"/>
    <x v="3"/>
    <m/>
  </r>
  <r>
    <s v="0091002"/>
    <x v="36"/>
    <x v="36"/>
    <s v="002"/>
    <s v="Brasil \ SP \ Piratininga"/>
    <s v="Centro"/>
    <x v="1"/>
    <n v="4"/>
    <s v="Reforma"/>
    <s v="102-Aguardando Plantio"/>
    <m/>
    <n v="7.22"/>
    <s v="Parceria rural"/>
    <m/>
    <s v="Rehab Silv"/>
    <s v="Rehab"/>
    <m/>
    <x v="0"/>
    <x v="0"/>
    <x v="0"/>
    <m/>
    <s v="RAF"/>
    <d v="2024-06-20T00:00:00"/>
    <m/>
    <m/>
    <d v="2023-03-19T00:00:00"/>
    <d v="2023-01-18T00:00:00"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1023"/>
    <x v="36"/>
    <x v="36"/>
    <s v="023"/>
    <s v="Brasil \ SP \ Piratininga"/>
    <s v="Centro"/>
    <x v="1"/>
    <n v="3"/>
    <s v="Reforma"/>
    <s v="104-Crescimento"/>
    <d v="2023-06-01T00:00:00"/>
    <n v="3.67"/>
    <s v="Parceria rural"/>
    <m/>
    <s v="Rehab Silv"/>
    <s v="Rehab"/>
    <m/>
    <x v="0"/>
    <x v="0"/>
    <x v="0"/>
    <m/>
    <s v="RAF"/>
    <d v="2023-03-26T00:00:00"/>
    <m/>
    <m/>
    <d v="2023-03-26T00:00:00"/>
    <d v="2023-01-23T00:00:00"/>
    <s v="Centro"/>
    <s v="Rehab Silv"/>
    <s v="BRACELL"/>
    <s v="GERAÇÃO"/>
    <s v="JFI DUARTINA"/>
    <s v="SOLLUM"/>
    <n v="9.11477"/>
    <n v="39.920423"/>
    <n v="43.138120999999998"/>
    <n v="44.794899000000001"/>
    <s v="cto baldeio"/>
    <x v="0"/>
    <x v="0"/>
    <d v="2025-12-01T00:00:00"/>
    <x v="0"/>
    <m/>
  </r>
  <r>
    <s v="0091028"/>
    <x v="36"/>
    <x v="36"/>
    <s v="028"/>
    <s v="Brasil \ SP \ Piratininga"/>
    <s v="Centro"/>
    <x v="1"/>
    <n v="4"/>
    <s v="Reforma"/>
    <s v="102-Aguardando Plantio"/>
    <m/>
    <n v="1.64"/>
    <s v="Parceria rural"/>
    <m/>
    <m/>
    <m/>
    <m/>
    <x v="0"/>
    <x v="0"/>
    <x v="0"/>
    <m/>
    <m/>
    <d v="2023-03-26T00:00:00"/>
    <m/>
    <m/>
    <m/>
    <m/>
    <s v="Centro"/>
    <s v="Centro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1302"/>
    <x v="36"/>
    <x v="36"/>
    <s v="302"/>
    <s v="Brasil \ SP \ Piratininga"/>
    <s v="Centro"/>
    <x v="1"/>
    <n v="4"/>
    <s v="Reforma"/>
    <s v="116-Aguardando Plantio - Manual"/>
    <m/>
    <n v="4.84"/>
    <s v="Parceria rural"/>
    <m/>
    <s v="Rehab Silv"/>
    <s v="Rehab"/>
    <m/>
    <x v="0"/>
    <x v="0"/>
    <x v="0"/>
    <m/>
    <s v="RAF"/>
    <d v="2024-06-20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1304"/>
    <x v="36"/>
    <x v="36"/>
    <s v="304"/>
    <s v="Brasil \ SP \ Piratininga"/>
    <s v="Centro"/>
    <x v="1"/>
    <n v="4"/>
    <s v="Reforma"/>
    <s v="116-Aguardando Plantio - Manual"/>
    <m/>
    <n v="1.57"/>
    <s v="Parceria rural"/>
    <m/>
    <s v="Rehab Silv"/>
    <s v="Rehab"/>
    <m/>
    <x v="0"/>
    <x v="0"/>
    <x v="0"/>
    <m/>
    <s v="RAF"/>
    <d v="2023-03-17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1305"/>
    <x v="36"/>
    <x v="36"/>
    <s v="305"/>
    <s v="Brasil \ SP \ Piratininga"/>
    <s v="Centro"/>
    <x v="1"/>
    <n v="4"/>
    <s v="Reforma"/>
    <s v="116-Aguardando Plantio - Manual"/>
    <m/>
    <n v="0.55000000000000004"/>
    <s v="Parceria rural"/>
    <m/>
    <s v="Rehab Silv"/>
    <s v="Rehab"/>
    <m/>
    <x v="0"/>
    <x v="0"/>
    <x v="0"/>
    <m/>
    <s v="RAF"/>
    <d v="2023-03-21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1323"/>
    <x v="36"/>
    <x v="36"/>
    <s v="323"/>
    <s v="Brasil \ SP \ Piratininga"/>
    <s v="Centro"/>
    <x v="1"/>
    <n v="4"/>
    <s v="Reforma"/>
    <s v="116-Aguardando Plantio - Manual"/>
    <m/>
    <n v="0.78"/>
    <s v="Parceria rural"/>
    <m/>
    <s v="Rehab Silv"/>
    <s v="Rehab"/>
    <m/>
    <x v="0"/>
    <x v="0"/>
    <x v="0"/>
    <m/>
    <s v="RAF"/>
    <d v="2023-03-26T00:00:00"/>
    <m/>
    <m/>
    <m/>
    <m/>
    <s v="Centro"/>
    <s v="Rehab Silv"/>
    <s v="BRACELL"/>
    <s v="GERAÇÃO"/>
    <s v="JFI DUARTINA"/>
    <s v="SOLLUM"/>
    <n v="9.11477"/>
    <n v="39.920423"/>
    <n v="43.138120999999998"/>
    <n v="44.794899000000001"/>
    <s v="Liberação de áreas"/>
    <x v="0"/>
    <x v="0"/>
    <d v="2025-12-01T00:00:00"/>
    <x v="0"/>
    <m/>
  </r>
  <r>
    <s v="0094017"/>
    <x v="37"/>
    <x v="37"/>
    <s v="017"/>
    <s v="Brasil \ SP \ Cabrália Paulista"/>
    <s v="Noroeste"/>
    <x v="1"/>
    <n v="3"/>
    <s v="Reforma"/>
    <s v="102-Aguardando Plantio"/>
    <m/>
    <n v="0.19"/>
    <s v="Parceria rural"/>
    <m/>
    <m/>
    <m/>
    <m/>
    <x v="0"/>
    <x v="0"/>
    <x v="0"/>
    <m/>
    <m/>
    <d v="2022-12-23T00:00:00"/>
    <m/>
    <m/>
    <m/>
    <m/>
    <s v="Noroeste"/>
    <s v="Noroeste"/>
    <s v="GERAÇÃO"/>
    <s v="JFI DUARTINA"/>
    <s v="BRACELL"/>
    <s v="CARPELO"/>
    <n v="20.153791999999999"/>
    <n v="23.371490000000001"/>
    <n v="44.822221999999996"/>
    <n v="58.777273000000001"/>
    <s v="Liberação de áreas"/>
    <x v="2"/>
    <x v="4"/>
    <d v="2025-05-01T00:00:00"/>
    <x v="0"/>
    <m/>
  </r>
  <r>
    <s v="0095005"/>
    <x v="38"/>
    <x v="38"/>
    <s v="005"/>
    <s v="Brasil \ SP \ Avaí"/>
    <s v="Norte"/>
    <x v="1"/>
    <n v="4"/>
    <s v="Reforma"/>
    <s v="102-Aguardando Plantio"/>
    <m/>
    <n v="17.38"/>
    <s v="Parceria rural"/>
    <m/>
    <s v="Rehab Silv"/>
    <s v="Rehab"/>
    <m/>
    <x v="0"/>
    <x v="0"/>
    <x v="0"/>
    <s v="NÃO"/>
    <m/>
    <d v="2023-08-20T00:00:00"/>
    <m/>
    <m/>
    <d v="2023-08-20T00:00:00"/>
    <d v="2023-08-09T00:00:00"/>
    <s v="Norte"/>
    <s v="Rehab Silv"/>
    <s v="GERAÇÃO"/>
    <s v="JFI DUARTINA"/>
    <s v="BRACELL"/>
    <s v="CARPELO"/>
    <n v="32.531345999999999"/>
    <n v="34.291213999999997"/>
    <n v="34.985715999999996"/>
    <n v="60.500022000000001"/>
    <s v="cto baldeio"/>
    <x v="1"/>
    <x v="2"/>
    <d v="2025-03-01T00:00:00"/>
    <x v="3"/>
    <m/>
  </r>
  <r>
    <s v="0095015"/>
    <x v="38"/>
    <x v="38"/>
    <s v="015"/>
    <s v="Brasil \ SP \ Bauru"/>
    <s v="Norte"/>
    <x v="1"/>
    <n v="4"/>
    <s v="Reforma"/>
    <s v="102-Aguardando Plantio"/>
    <m/>
    <n v="16.579999999999998"/>
    <s v="Parceria rural"/>
    <m/>
    <m/>
    <m/>
    <m/>
    <x v="1"/>
    <x v="1"/>
    <x v="1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x v="2"/>
    <d v="2025-03-01T00:00:00"/>
    <x v="3"/>
    <m/>
  </r>
  <r>
    <s v="0095016"/>
    <x v="38"/>
    <x v="38"/>
    <s v="016"/>
    <s v="Brasil \ SP \ Bauru"/>
    <s v="Norte"/>
    <x v="1"/>
    <n v="4"/>
    <s v="Reforma"/>
    <s v="102-Aguardando Plantio"/>
    <m/>
    <n v="16.2"/>
    <s v="Parceria rural"/>
    <m/>
    <m/>
    <m/>
    <m/>
    <x v="1"/>
    <x v="1"/>
    <x v="1"/>
    <m/>
    <m/>
    <d v="2025-01-01T00:00:00"/>
    <d v="2025-01-01T00:00:00"/>
    <d v="2024-11-01T00:00:00"/>
    <d v="2025-01-01T00:00:00"/>
    <d v="2024-11-20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x v="2"/>
    <d v="2025-03-01T00:00:00"/>
    <x v="3"/>
    <m/>
  </r>
  <r>
    <s v="0095017"/>
    <x v="38"/>
    <x v="38"/>
    <s v="017"/>
    <s v="Brasil \ SP \ Bauru"/>
    <s v="Norte"/>
    <x v="1"/>
    <n v="4"/>
    <s v="Reforma"/>
    <s v="102-Aguardando Plantio"/>
    <m/>
    <n v="15.66"/>
    <s v="Parceria rural"/>
    <m/>
    <m/>
    <m/>
    <m/>
    <x v="1"/>
    <x v="1"/>
    <x v="1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x v="2"/>
    <d v="2025-03-01T00:00:00"/>
    <x v="3"/>
    <m/>
  </r>
  <r>
    <s v="0095018"/>
    <x v="38"/>
    <x v="38"/>
    <s v="018"/>
    <s v="Brasil \ SP \ Bauru"/>
    <s v="Norte"/>
    <x v="1"/>
    <n v="4"/>
    <s v="Reforma"/>
    <s v="102-Aguardando Plantio"/>
    <m/>
    <n v="20.66"/>
    <s v="Parceria rural"/>
    <m/>
    <m/>
    <m/>
    <m/>
    <x v="1"/>
    <x v="1"/>
    <x v="1"/>
    <m/>
    <m/>
    <d v="2025-01-01T00:00:00"/>
    <d v="2025-01-01T00:00:00"/>
    <d v="2024-11-01T00:00:00"/>
    <d v="2025-01-01T00:00:00"/>
    <d v="2024-11-18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x v="2"/>
    <d v="2025-03-01T00:00:00"/>
    <x v="3"/>
    <m/>
  </r>
  <r>
    <s v="0095020"/>
    <x v="38"/>
    <x v="38"/>
    <s v="020"/>
    <s v="Brasil \ SP \ Bauru"/>
    <s v="Norte"/>
    <x v="1"/>
    <n v="4"/>
    <s v="Reforma"/>
    <s v="102-Aguardando Plantio"/>
    <m/>
    <n v="20.53"/>
    <s v="Parceria rural"/>
    <m/>
    <m/>
    <m/>
    <m/>
    <x v="1"/>
    <x v="1"/>
    <x v="1"/>
    <m/>
    <m/>
    <d v="2025-01-01T00:00:00"/>
    <d v="2025-01-01T00:00:00"/>
    <d v="2024-11-01T00:00:00"/>
    <d v="2025-01-01T00:00:00"/>
    <d v="2024-11-16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savannah"/>
    <x v="1"/>
    <x v="2"/>
    <d v="2025-03-01T00:00:00"/>
    <x v="3"/>
    <m/>
  </r>
  <r>
    <s v="0095033"/>
    <x v="38"/>
    <x v="38"/>
    <s v="033"/>
    <s v="Brasil \ SP \ Bauru"/>
    <s v="Norte"/>
    <x v="1"/>
    <n v="2"/>
    <s v="Reforma"/>
    <s v="102-Aguardando Plantio"/>
    <m/>
    <n v="20.09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8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Liberação de áreas"/>
    <x v="1"/>
    <x v="2"/>
    <d v="2025-03-01T00:00:00"/>
    <x v="3"/>
    <m/>
  </r>
  <r>
    <s v="0095034"/>
    <x v="38"/>
    <x v="38"/>
    <s v="034"/>
    <s v="Brasil \ SP \ Bauru"/>
    <s v="Norte"/>
    <x v="1"/>
    <n v="2"/>
    <s v="Reforma"/>
    <s v="102-Aguardando Plantio"/>
    <m/>
    <n v="9.81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9T00:00:00"/>
    <s v="Norte"/>
    <s v="Norte"/>
    <s v="GERAÇÃO"/>
    <s v="JFI DUARTINA"/>
    <s v="BRACELL"/>
    <s v="CARPELO"/>
    <n v="32.531345999999999"/>
    <n v="34.291213999999997"/>
    <n v="34.985715999999996"/>
    <n v="60.500022000000001"/>
    <s v="Liberação de áreas"/>
    <x v="1"/>
    <x v="2"/>
    <d v="2025-03-01T00:00:00"/>
    <x v="3"/>
    <m/>
  </r>
  <r>
    <s v="0098037"/>
    <x v="39"/>
    <x v="39"/>
    <s v="037"/>
    <s v="Brasil \ SP \ Pratânia"/>
    <s v="Centro"/>
    <x v="0"/>
    <n v="3"/>
    <s v="Reforma"/>
    <s v="104-Crescimento"/>
    <d v="2021-10-15T00:00:00"/>
    <n v="12.24"/>
    <s v="Parceria rural (Turvinho)"/>
    <m/>
    <m/>
    <m/>
    <m/>
    <x v="0"/>
    <x v="0"/>
    <x v="0"/>
    <m/>
    <m/>
    <d v="2026-04-01T00:00:00"/>
    <d v="2026-03-01T00:00:00"/>
    <d v="2025-07-01T00:00:00"/>
    <m/>
    <m/>
    <s v="Centro"/>
    <s v="Centro"/>
    <s v="SOLLUM"/>
    <s v="NILZA"/>
    <s v="JFI ITATINGA"/>
    <s v="BRACELL"/>
    <n v="33.859217000000001"/>
    <n v="36.921835000000002"/>
    <n v="47.111035999999999"/>
    <n v="82.050117"/>
    <s v="pac"/>
    <x v="0"/>
    <x v="3"/>
    <m/>
    <x v="0"/>
    <m/>
  </r>
  <r>
    <s v="0102304"/>
    <x v="40"/>
    <x v="40"/>
    <s v="304"/>
    <s v="Brasil \ SP \ Bauru"/>
    <s v="Norte"/>
    <x v="3"/>
    <n v="3"/>
    <s v="Reforma"/>
    <s v="116-Aguardando Plantio - Manual"/>
    <m/>
    <n v="1.1399999999999999"/>
    <s v="Parceria rural"/>
    <m/>
    <m/>
    <m/>
    <m/>
    <x v="0"/>
    <x v="0"/>
    <x v="0"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x v="6"/>
    <d v="2025-07-01T00:00:00"/>
    <x v="6"/>
    <m/>
  </r>
  <r>
    <s v="0102305"/>
    <x v="40"/>
    <x v="40"/>
    <s v="305"/>
    <s v="Brasil \ SP \ Bauru"/>
    <s v="Norte"/>
    <x v="3"/>
    <n v="3"/>
    <s v="Reforma"/>
    <s v="116-Aguardando Plantio - Manual"/>
    <m/>
    <n v="0.44"/>
    <s v="Parceria rural"/>
    <m/>
    <m/>
    <m/>
    <m/>
    <x v="0"/>
    <x v="0"/>
    <x v="0"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x v="6"/>
    <d v="2025-07-01T00:00:00"/>
    <x v="6"/>
    <m/>
  </r>
  <r>
    <s v="0102306"/>
    <x v="40"/>
    <x v="40"/>
    <s v="306"/>
    <s v="Brasil \ SP \ Bauru"/>
    <s v="Norte"/>
    <x v="3"/>
    <n v="3"/>
    <s v="Reforma"/>
    <s v="116-Aguardando Plantio - Manual"/>
    <m/>
    <n v="0.11"/>
    <s v="Parceria rural"/>
    <m/>
    <m/>
    <m/>
    <m/>
    <x v="0"/>
    <x v="0"/>
    <x v="0"/>
    <m/>
    <m/>
    <d v="2024-01-21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x v="6"/>
    <d v="2025-07-01T00:00:00"/>
    <x v="6"/>
    <m/>
  </r>
  <r>
    <s v="0102307"/>
    <x v="40"/>
    <x v="40"/>
    <s v="307"/>
    <s v="Brasil \ SP \ Bauru"/>
    <s v="Norte"/>
    <x v="3"/>
    <n v="3"/>
    <s v="Reforma"/>
    <s v="116-Aguardando Plantio - Manual"/>
    <m/>
    <n v="1.27"/>
    <s v="Parceria rural"/>
    <m/>
    <m/>
    <m/>
    <m/>
    <x v="0"/>
    <x v="0"/>
    <x v="0"/>
    <m/>
    <m/>
    <d v="2024-01-19T00:00:00"/>
    <m/>
    <m/>
    <m/>
    <m/>
    <s v="Norte"/>
    <s v="Norte"/>
    <s v="BRACELL"/>
    <s v="GERAÇÃO"/>
    <s v="SOLLUM"/>
    <s v="JFI DUARTINA"/>
    <n v="32.418728000000002"/>
    <n v="55.335864000000001"/>
    <n v="55.425463999999998"/>
    <n v="57.095731999999998"/>
    <s v="Liberação de áreas"/>
    <x v="1"/>
    <x v="6"/>
    <d v="2025-07-01T00:00:00"/>
    <x v="6"/>
    <m/>
  </r>
  <r>
    <s v="0103016"/>
    <x v="41"/>
    <x v="41"/>
    <s v="016"/>
    <s v="Brasil \ SP \ Bauru"/>
    <s v="Norte"/>
    <x v="3"/>
    <n v="3"/>
    <s v="Reforma"/>
    <s v="104-Crescimento"/>
    <d v="2024-01-27T00:00:00"/>
    <n v="21.5"/>
    <s v="Parceria rural"/>
    <m/>
    <s v="Rehab Silv"/>
    <s v="Rehab"/>
    <m/>
    <x v="0"/>
    <x v="0"/>
    <x v="0"/>
    <m/>
    <s v="Ref. Oper"/>
    <d v="2023-11-06T00:00:00"/>
    <m/>
    <m/>
    <d v="2023-11-06T00:00:00"/>
    <d v="2023-09-24T00:00:00"/>
    <s v="Norte"/>
    <s v="Rehab Silv"/>
    <s v="BRACELL"/>
    <s v="EMFLORA"/>
    <s v="GERAÇÃO"/>
    <s v="JFI DUARTINA"/>
    <n v="51.889617000000001"/>
    <n v="53.480901000000003"/>
    <n v="70.223791000000006"/>
    <n v="71.983659000000003"/>
    <s v="cto baldeio"/>
    <x v="1"/>
    <x v="7"/>
    <d v="2025-01-01T00:00:00"/>
    <x v="1"/>
    <s v="PLANTADO - RETALHONADO"/>
  </r>
  <r>
    <s v="0103321"/>
    <x v="41"/>
    <x v="41"/>
    <s v="321"/>
    <s v="Brasil \ SP \ Bauru"/>
    <s v="Norte"/>
    <x v="3"/>
    <n v="3"/>
    <s v="Reforma"/>
    <s v="116-Aguardando Plantio - Manual"/>
    <m/>
    <n v="0.21"/>
    <s v="Parceria rural"/>
    <m/>
    <m/>
    <m/>
    <m/>
    <x v="0"/>
    <x v="0"/>
    <x v="0"/>
    <m/>
    <m/>
    <d v="2023-11-15T00:00:00"/>
    <m/>
    <m/>
    <m/>
    <m/>
    <s v="Norte"/>
    <s v="Norte"/>
    <s v="BRACELL"/>
    <s v="EMFLORA"/>
    <s v="GERAÇÃO"/>
    <s v="JFI DUARTINA"/>
    <n v="51.889617000000001"/>
    <n v="53.480901000000003"/>
    <n v="70.223791000000006"/>
    <n v="71.983659000000003"/>
    <s v="Liberação de áreas"/>
    <x v="1"/>
    <x v="1"/>
    <m/>
    <x v="0"/>
    <s v="SOMBREADO - SEM CONDIÇÕES DE PLANTAR"/>
  </r>
  <r>
    <s v="0103323"/>
    <x v="41"/>
    <x v="41"/>
    <s v="323"/>
    <s v="Brasil \ SP \ Bauru"/>
    <s v="Norte"/>
    <x v="3"/>
    <n v="3"/>
    <s v="Reforma"/>
    <s v="116-Aguardando Plantio - Manual"/>
    <m/>
    <n v="0.24"/>
    <s v="Parceria rural"/>
    <m/>
    <m/>
    <m/>
    <m/>
    <x v="0"/>
    <x v="0"/>
    <x v="0"/>
    <m/>
    <m/>
    <d v="2023-11-15T00:00:00"/>
    <m/>
    <m/>
    <m/>
    <m/>
    <s v="Norte"/>
    <s v="Norte"/>
    <s v="BRACELL"/>
    <s v="EMFLORA"/>
    <s v="GERAÇÃO"/>
    <s v="JFI DUARTINA"/>
    <n v="51.889617000000001"/>
    <n v="53.480901000000003"/>
    <n v="70.223791000000006"/>
    <n v="71.983659000000003"/>
    <s v="Liberação de áreas"/>
    <x v="1"/>
    <x v="1"/>
    <m/>
    <x v="0"/>
    <s v="SOMBREADO - SEM CONDIÇÕES DE PLANTAR"/>
  </r>
  <r>
    <s v="0108026"/>
    <x v="42"/>
    <x v="42"/>
    <s v="026"/>
    <s v="Brasil \ SP \ Bauru"/>
    <s v="Norte"/>
    <x v="1"/>
    <n v="1"/>
    <s v="Implantação"/>
    <s v="102-Aguardando Plantio"/>
    <m/>
    <n v="0.13"/>
    <s v="Parceria rural"/>
    <m/>
    <m/>
    <m/>
    <m/>
    <x v="0"/>
    <x v="0"/>
    <x v="0"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x v="6"/>
    <d v="2025-07-01T00:00:00"/>
    <x v="6"/>
    <m/>
  </r>
  <r>
    <s v="0108027"/>
    <x v="42"/>
    <x v="42"/>
    <s v="027"/>
    <s v="Brasil \ SP \ Bauru"/>
    <s v="Norte"/>
    <x v="1"/>
    <n v="1"/>
    <s v="Implantação"/>
    <s v="102-Aguardando Plantio"/>
    <m/>
    <n v="0.44"/>
    <s v="Parceria rural"/>
    <m/>
    <m/>
    <m/>
    <m/>
    <x v="0"/>
    <x v="0"/>
    <x v="0"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x v="6"/>
    <d v="2025-07-01T00:00:00"/>
    <x v="6"/>
    <m/>
  </r>
  <r>
    <s v="0108028"/>
    <x v="42"/>
    <x v="42"/>
    <s v="028"/>
    <s v="Brasil \ SP \ Bauru"/>
    <s v="Norte"/>
    <x v="1"/>
    <n v="1"/>
    <s v="Implantação"/>
    <s v="102-Aguardando Plantio"/>
    <m/>
    <n v="0.61"/>
    <s v="Parceria rural"/>
    <m/>
    <m/>
    <m/>
    <m/>
    <x v="0"/>
    <x v="0"/>
    <x v="0"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x v="6"/>
    <d v="2025-07-01T00:00:00"/>
    <x v="6"/>
    <m/>
  </r>
  <r>
    <s v="0108029"/>
    <x v="42"/>
    <x v="42"/>
    <s v="029"/>
    <s v="Brasil \ SP \ Bauru"/>
    <s v="Norte"/>
    <x v="1"/>
    <n v="1"/>
    <s v="Implantação"/>
    <s v="102-Aguardando Plantio"/>
    <m/>
    <n v="0.6"/>
    <s v="Parceria rural"/>
    <m/>
    <m/>
    <m/>
    <m/>
    <x v="0"/>
    <x v="0"/>
    <x v="0"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x v="6"/>
    <d v="2025-07-01T00:00:00"/>
    <x v="6"/>
    <m/>
  </r>
  <r>
    <s v="0108031"/>
    <x v="42"/>
    <x v="42"/>
    <s v="031"/>
    <s v="Brasil \ SP \ Bauru"/>
    <s v="Norte"/>
    <x v="1"/>
    <n v="1"/>
    <s v="Implantação"/>
    <s v="102-Aguardando Plantio"/>
    <m/>
    <n v="0.34"/>
    <s v="Parceria rural"/>
    <m/>
    <m/>
    <m/>
    <m/>
    <x v="0"/>
    <x v="0"/>
    <x v="0"/>
    <m/>
    <m/>
    <d v="2022-11-16T00:00:00"/>
    <m/>
    <m/>
    <m/>
    <m/>
    <s v="Norte"/>
    <s v="Norte"/>
    <s v="GERAÇÃO"/>
    <s v="JFI DUARTINA"/>
    <s v="EMFLORA"/>
    <s v="BRACELL"/>
    <n v="35.293354000000001"/>
    <n v="37.053223000000003"/>
    <n v="44.292802999999999"/>
    <n v="47.818705999999999"/>
    <s v="Liberação de áreas"/>
    <x v="1"/>
    <x v="6"/>
    <d v="2025-07-01T00:00:00"/>
    <x v="6"/>
    <m/>
  </r>
  <r>
    <s v="0112012"/>
    <x v="43"/>
    <x v="43"/>
    <s v="012"/>
    <s v="Brasil \ SP \ Iacanga"/>
    <s v="Norte"/>
    <x v="3"/>
    <n v="4"/>
    <s v="Reforma"/>
    <s v="102-Aguardando Plantio"/>
    <m/>
    <n v="4.4000000000000004"/>
    <s v="Parceria rural"/>
    <m/>
    <m/>
    <m/>
    <m/>
    <x v="0"/>
    <x v="0"/>
    <x v="0"/>
    <m/>
    <m/>
    <d v="2022-08-18T00:00:00"/>
    <m/>
    <m/>
    <m/>
    <m/>
    <s v="Norte"/>
    <s v="Norte"/>
    <s v="EMFLORA"/>
    <s v="BRACELL"/>
    <s v="GERAÇÃO"/>
    <s v="SOLLUM"/>
    <n v="49.997205999999998"/>
    <n v="67.520803999999998"/>
    <n v="90.437939999999998"/>
    <n v="90.527540000000002"/>
    <s v="Liberação de áreas"/>
    <x v="1"/>
    <x v="1"/>
    <d v="2025-05-01T00:00:00"/>
    <x v="0"/>
    <m/>
  </r>
  <r>
    <s v="0115012"/>
    <x v="44"/>
    <x v="44"/>
    <s v="012"/>
    <s v="Brasil \ SP \ Bauru"/>
    <s v="Norte"/>
    <x v="1"/>
    <n v="3"/>
    <s v="Reforma"/>
    <s v="104-Crescimento"/>
    <d v="2023-05-13T00:00:00"/>
    <n v="13.6"/>
    <s v="Parceria rural (Turvinho)"/>
    <m/>
    <s v="Rehab Silv"/>
    <s v="Rehab"/>
    <m/>
    <x v="0"/>
    <x v="0"/>
    <x v="0"/>
    <m/>
    <s v="Ref. Oper"/>
    <d v="2023-02-27T00:00:00"/>
    <m/>
    <m/>
    <d v="2023-02-27T00:00:00"/>
    <d v="2023-01-12T00:00:00"/>
    <s v="Norte"/>
    <s v="Rehab Silv"/>
    <s v="BRACELL"/>
    <s v="GERAÇÃO"/>
    <s v="JFI DUARTINA"/>
    <s v="CARPELO"/>
    <n v="21.452793"/>
    <n v="35.172494999999998"/>
    <n v="36.932363000000002"/>
    <n v="63.141171"/>
    <s v="cto baldeio"/>
    <x v="1"/>
    <x v="6"/>
    <m/>
    <x v="0"/>
    <m/>
  </r>
  <r>
    <s v="0115014"/>
    <x v="44"/>
    <x v="44"/>
    <s v="014"/>
    <s v="Brasil \ SP \ Bauru"/>
    <s v="Norte"/>
    <x v="1"/>
    <n v="3"/>
    <s v="Reforma"/>
    <s v="104-Crescimento"/>
    <d v="2023-05-19T00:00:00"/>
    <n v="30.44"/>
    <s v="Parceria rural (Turvinho)"/>
    <m/>
    <s v="Rehab Silv"/>
    <s v="Rehab"/>
    <m/>
    <x v="0"/>
    <x v="0"/>
    <x v="0"/>
    <m/>
    <s v="Ref. Oper"/>
    <d v="2023-02-27T00:00:00"/>
    <m/>
    <m/>
    <d v="2023-02-27T00:00:00"/>
    <d v="2023-01-03T00:00:00"/>
    <s v="Norte"/>
    <s v="Rehab Silv"/>
    <s v="BRACELL"/>
    <s v="GERAÇÃO"/>
    <s v="JFI DUARTINA"/>
    <s v="CARPELO"/>
    <n v="21.452793"/>
    <n v="35.172494999999998"/>
    <n v="36.932363000000002"/>
    <n v="63.141171"/>
    <s v="cto baldeio"/>
    <x v="1"/>
    <x v="6"/>
    <m/>
    <x v="0"/>
    <m/>
  </r>
  <r>
    <s v="0115020"/>
    <x v="44"/>
    <x v="44"/>
    <s v="020"/>
    <s v="Brasil \ SP \ Bauru"/>
    <s v="Norte"/>
    <x v="1"/>
    <n v="4"/>
    <s v="Reforma"/>
    <s v="102-Aguardando Plantio"/>
    <m/>
    <n v="14.84"/>
    <s v="Parceria rural (Turvinho)"/>
    <m/>
    <s v="Rehab Silv"/>
    <s v="Rehab"/>
    <m/>
    <x v="0"/>
    <x v="0"/>
    <x v="0"/>
    <m/>
    <s v="Ref. Oper"/>
    <d v="2024-06-20T00:00:00"/>
    <m/>
    <m/>
    <d v="2023-02-01T00:00:00"/>
    <d v="2023-01-12T00:00:00"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32"/>
    <x v="44"/>
    <x v="44"/>
    <s v="032"/>
    <s v="Brasil \ SP \ Bauru"/>
    <s v="Norte"/>
    <x v="1"/>
    <n v="3"/>
    <s v="Reforma"/>
    <s v="102-Aguardando Plantio"/>
    <m/>
    <n v="6.22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42"/>
    <x v="44"/>
    <x v="44"/>
    <s v="042"/>
    <s v="Brasil \ SP \ Bauru"/>
    <s v="Norte"/>
    <x v="1"/>
    <n v="3"/>
    <s v="Reforma"/>
    <s v="102-Aguardando Plantio"/>
    <m/>
    <n v="2.25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0"/>
    <x v="44"/>
    <x v="44"/>
    <s v="060"/>
    <s v="Brasil \ SP \ Bauru"/>
    <s v="Norte"/>
    <x v="1"/>
    <n v="3"/>
    <s v="Reforma"/>
    <s v="102-Aguardando Plantio"/>
    <m/>
    <n v="2.02"/>
    <s v="Parceria rural (Turvinho)"/>
    <m/>
    <m/>
    <m/>
    <m/>
    <x v="0"/>
    <x v="0"/>
    <x v="0"/>
    <m/>
    <m/>
    <d v="2023-03-13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1"/>
    <x v="44"/>
    <x v="44"/>
    <s v="061"/>
    <s v="Brasil \ SP \ Bauru"/>
    <s v="Norte"/>
    <x v="1"/>
    <n v="4"/>
    <s v="Reforma"/>
    <s v="102-Aguardando Plantio"/>
    <m/>
    <n v="1.76"/>
    <s v="Parceria rural (Turvinho)"/>
    <m/>
    <s v="Rehab Silv"/>
    <s v="Rehab"/>
    <m/>
    <x v="0"/>
    <x v="0"/>
    <x v="0"/>
    <m/>
    <m/>
    <d v="2023-04-05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2"/>
    <x v="44"/>
    <x v="44"/>
    <s v="062"/>
    <s v="Brasil \ SP \ Bauru"/>
    <s v="Norte"/>
    <x v="1"/>
    <n v="2"/>
    <s v="Reforma"/>
    <s v="102-Aguardando Plantio"/>
    <m/>
    <n v="3.24"/>
    <s v="Parceria rural (Turvinho)"/>
    <m/>
    <m/>
    <m/>
    <m/>
    <x v="0"/>
    <x v="0"/>
    <x v="0"/>
    <m/>
    <m/>
    <d v="2023-04-05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3"/>
    <x v="44"/>
    <x v="44"/>
    <s v="063"/>
    <s v="Brasil \ SP \ Bauru"/>
    <s v="Norte"/>
    <x v="1"/>
    <n v="3"/>
    <s v="Reforma"/>
    <s v="102-Aguardando Plantio"/>
    <m/>
    <n v="1.29"/>
    <s v="Parceria rural (Turvinho)"/>
    <m/>
    <m/>
    <m/>
    <m/>
    <x v="0"/>
    <x v="0"/>
    <x v="0"/>
    <m/>
    <m/>
    <d v="2023-05-09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4"/>
    <x v="44"/>
    <x v="44"/>
    <s v="064"/>
    <s v="Brasil \ SP \ Bauru"/>
    <s v="Norte"/>
    <x v="1"/>
    <n v="2"/>
    <s v="Reforma"/>
    <s v="102-Aguardando Plantio"/>
    <m/>
    <n v="4.57"/>
    <s v="Parceria rural (Turvinho)"/>
    <m/>
    <m/>
    <m/>
    <m/>
    <x v="0"/>
    <x v="0"/>
    <x v="0"/>
    <m/>
    <m/>
    <d v="2023-02-28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5"/>
    <x v="44"/>
    <x v="44"/>
    <s v="065"/>
    <s v="Brasil \ SP \ Bauru"/>
    <s v="Norte"/>
    <x v="1"/>
    <n v="3"/>
    <s v="Reforma"/>
    <s v="102-Aguardando Plantio"/>
    <m/>
    <n v="8.2200000000000006"/>
    <s v="Parceria rural (Turvinho)"/>
    <m/>
    <m/>
    <m/>
    <m/>
    <x v="0"/>
    <x v="0"/>
    <x v="0"/>
    <m/>
    <m/>
    <d v="2023-03-17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066"/>
    <x v="44"/>
    <x v="44"/>
    <s v="066"/>
    <s v="Brasil \ SP \ Bauru"/>
    <s v="Norte"/>
    <x v="1"/>
    <n v="3"/>
    <s v="Reforma"/>
    <s v="102-Aguardando Plantio"/>
    <m/>
    <n v="1.65"/>
    <s v="Parceria rural (Turvinho)"/>
    <m/>
    <m/>
    <m/>
    <m/>
    <x v="0"/>
    <x v="0"/>
    <x v="0"/>
    <m/>
    <m/>
    <d v="2023-03-17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05"/>
    <x v="44"/>
    <x v="44"/>
    <s v="305"/>
    <s v="Brasil \ SP \ Bauru"/>
    <s v="Norte"/>
    <x v="1"/>
    <n v="3"/>
    <s v="Reforma"/>
    <s v="102-Aguardando Plantio"/>
    <m/>
    <n v="2.64"/>
    <s v="Parceria rural (Turvinho)"/>
    <m/>
    <m/>
    <m/>
    <m/>
    <x v="0"/>
    <x v="0"/>
    <x v="0"/>
    <m/>
    <m/>
    <d v="2023-02-26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06"/>
    <x v="44"/>
    <x v="44"/>
    <s v="306"/>
    <s v="Brasil \ SP \ Bauru"/>
    <s v="Norte"/>
    <x v="1"/>
    <n v="4"/>
    <s v="Reforma"/>
    <s v="116-Aguardando Plantio - Manual"/>
    <m/>
    <n v="3.17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07"/>
    <x v="44"/>
    <x v="44"/>
    <s v="307"/>
    <s v="Brasil \ SP \ Bauru"/>
    <s v="Norte"/>
    <x v="1"/>
    <n v="4"/>
    <s v="Reforma"/>
    <s v="116-Aguardando Plantio - Manual"/>
    <m/>
    <n v="0.9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08"/>
    <x v="44"/>
    <x v="44"/>
    <s v="308"/>
    <s v="Brasil \ SP \ Bauru"/>
    <s v="Norte"/>
    <x v="1"/>
    <n v="4"/>
    <s v="Reforma"/>
    <s v="116-Aguardando Plantio - Manual"/>
    <m/>
    <n v="1.4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50"/>
    <x v="44"/>
    <x v="44"/>
    <s v="350"/>
    <s v="Brasil \ SP \ Bauru"/>
    <s v="Norte"/>
    <x v="1"/>
    <n v="1"/>
    <s v="Implantação"/>
    <s v="116-Aguardando Plantio - Manual"/>
    <m/>
    <n v="3.31"/>
    <s v="Parceria rural (Turvinho)"/>
    <m/>
    <m/>
    <m/>
    <m/>
    <x v="0"/>
    <x v="0"/>
    <x v="0"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53"/>
    <x v="44"/>
    <x v="44"/>
    <s v="353"/>
    <s v="Brasil \ SP \ Bauru"/>
    <s v="Norte"/>
    <x v="1"/>
    <n v="1"/>
    <s v="Implantação"/>
    <s v="116-Aguardando Plantio - Manual"/>
    <m/>
    <n v="3.93"/>
    <s v="Parceria rural (Turvinho)"/>
    <m/>
    <m/>
    <m/>
    <m/>
    <x v="0"/>
    <x v="0"/>
    <x v="0"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54"/>
    <x v="44"/>
    <x v="44"/>
    <s v="354"/>
    <s v="Brasil \ SP \ Bauru"/>
    <s v="Norte"/>
    <x v="1"/>
    <n v="3"/>
    <s v="Reforma"/>
    <s v="116-Aguardando Plantio - Manual"/>
    <m/>
    <n v="2.21"/>
    <s v="Parceria rural (Turvinho)"/>
    <m/>
    <m/>
    <m/>
    <m/>
    <x v="0"/>
    <x v="0"/>
    <x v="0"/>
    <m/>
    <m/>
    <d v="2023-05-09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56"/>
    <x v="44"/>
    <x v="44"/>
    <s v="356"/>
    <s v="Brasil \ SP \ Bauru"/>
    <s v="Norte"/>
    <x v="1"/>
    <n v="4"/>
    <s v="Reforma"/>
    <s v="116-Aguardando Plantio - Manual"/>
    <m/>
    <n v="0.88"/>
    <s v="Parceria rural (Turvinho)"/>
    <m/>
    <s v="Rehab Silv"/>
    <s v="Rehab"/>
    <m/>
    <x v="0"/>
    <x v="0"/>
    <x v="0"/>
    <m/>
    <s v="Ref. Oper"/>
    <d v="2024-06-20T00:00:00"/>
    <m/>
    <m/>
    <m/>
    <m/>
    <s v="Norte"/>
    <s v="Rehab Silv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5357"/>
    <x v="44"/>
    <x v="44"/>
    <s v="357"/>
    <s v="Brasil \ SP \ Bauru"/>
    <s v="Norte"/>
    <x v="1"/>
    <n v="1"/>
    <s v="Implantação"/>
    <s v="116-Aguardando Plantio - Manual"/>
    <m/>
    <n v="1.1499999999999999"/>
    <s v="Parceria rural (Turvinho)"/>
    <m/>
    <m/>
    <m/>
    <m/>
    <x v="0"/>
    <x v="0"/>
    <x v="0"/>
    <m/>
    <m/>
    <d v="2022-08-01T00:00:00"/>
    <m/>
    <m/>
    <m/>
    <m/>
    <s v="Norte"/>
    <s v="Norte"/>
    <s v="BRACELL"/>
    <s v="GERAÇÃO"/>
    <s v="JFI DUARTINA"/>
    <s v="CARPELO"/>
    <n v="21.452793"/>
    <n v="35.172494999999998"/>
    <n v="36.932363000000002"/>
    <n v="63.141171"/>
    <s v="Liberação de áreas"/>
    <x v="1"/>
    <x v="6"/>
    <d v="2025-03-01T00:00:00"/>
    <x v="3"/>
    <m/>
  </r>
  <r>
    <s v="0119006"/>
    <x v="45"/>
    <x v="45"/>
    <s v="006"/>
    <s v="Brasil \ SP \ Avaí"/>
    <s v="Norte"/>
    <x v="3"/>
    <n v="2"/>
    <s v="Reforma"/>
    <s v="104-Crescimento"/>
    <d v="2017-10-31T00:00:00"/>
    <n v="0.98"/>
    <s v="Parceria rural"/>
    <m/>
    <m/>
    <m/>
    <m/>
    <x v="0"/>
    <x v="0"/>
    <x v="0"/>
    <m/>
    <m/>
    <d v="2017-10-31T00:00:00"/>
    <m/>
    <d v="2025-07-01T00:00:00"/>
    <m/>
    <m/>
    <s v="Norte"/>
    <s v="Norte"/>
    <s v="EMFLORA"/>
    <s v="GERAÇÃO"/>
    <s v="JFI DUARTINA"/>
    <s v="BRACELL"/>
    <n v="32.003753000000003"/>
    <n v="41.975777000000001"/>
    <n v="43.735644999999998"/>
    <n v="48.815981999999998"/>
    <s v="pac"/>
    <x v="1"/>
    <x v="8"/>
    <m/>
    <x v="0"/>
    <m/>
  </r>
  <r>
    <s v="0122001"/>
    <x v="46"/>
    <x v="46"/>
    <s v="001"/>
    <s v="Brasil \ SP \ Agudos"/>
    <s v="Centro"/>
    <x v="0"/>
    <n v="2"/>
    <s v="Reforma"/>
    <s v="104-Crescimento"/>
    <d v="2020-05-26T00:00:00"/>
    <n v="23.22"/>
    <s v="Parceria rural (Turvinho)"/>
    <m/>
    <m/>
    <m/>
    <m/>
    <x v="0"/>
    <x v="0"/>
    <x v="0"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02"/>
    <x v="46"/>
    <x v="46"/>
    <s v="002"/>
    <s v="Brasil \ SP \ Agudos"/>
    <s v="Centro"/>
    <x v="0"/>
    <n v="2"/>
    <s v="Reforma"/>
    <s v="104-Crescimento"/>
    <d v="2020-05-27T00:00:00"/>
    <n v="49.06"/>
    <s v="Parceria rural (Turvinho)"/>
    <m/>
    <m/>
    <m/>
    <m/>
    <x v="0"/>
    <x v="0"/>
    <x v="0"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03"/>
    <x v="46"/>
    <x v="46"/>
    <s v="003"/>
    <s v="Brasil \ SP \ Agudos"/>
    <s v="Centro"/>
    <x v="0"/>
    <n v="2"/>
    <s v="Reforma"/>
    <s v="104-Crescimento"/>
    <d v="2020-05-26T00:00:00"/>
    <n v="35.5"/>
    <s v="Parceria rural (Turvinho)"/>
    <m/>
    <m/>
    <m/>
    <m/>
    <x v="0"/>
    <x v="0"/>
    <x v="0"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04"/>
    <x v="46"/>
    <x v="46"/>
    <s v="004"/>
    <s v="Brasil \ SP \ Agudos"/>
    <s v="Centro"/>
    <x v="0"/>
    <n v="2"/>
    <s v="Reforma"/>
    <s v="104-Crescimento"/>
    <d v="2020-05-14T00:00:00"/>
    <n v="36.68"/>
    <s v="Parceria rural (Turvinho)"/>
    <m/>
    <m/>
    <m/>
    <m/>
    <x v="0"/>
    <x v="0"/>
    <x v="0"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05"/>
    <x v="46"/>
    <x v="46"/>
    <s v="005"/>
    <s v="Brasil \ SP \ Agudos"/>
    <s v="Centro"/>
    <x v="1"/>
    <n v="2"/>
    <s v="Reforma"/>
    <s v="104-Crescimento"/>
    <d v="2020-05-15T00:00:00"/>
    <n v="33.39"/>
    <s v="Parceria rural (Turvinho)"/>
    <m/>
    <m/>
    <m/>
    <m/>
    <x v="0"/>
    <x v="0"/>
    <x v="0"/>
    <m/>
    <m/>
    <d v="2025-11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17"/>
    <x v="46"/>
    <x v="46"/>
    <s v="017"/>
    <s v="Brasil \ SP \ Agudos"/>
    <s v="Centro"/>
    <x v="0"/>
    <n v="2"/>
    <s v="Reforma"/>
    <s v="104-Crescimento"/>
    <d v="2020-05-19T00:00:00"/>
    <n v="21.89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18"/>
    <x v="46"/>
    <x v="46"/>
    <s v="018"/>
    <s v="Brasil \ SP \ Agudos"/>
    <s v="Centro"/>
    <x v="0"/>
    <n v="2"/>
    <s v="Reforma"/>
    <s v="104-Crescimento"/>
    <d v="2020-05-19T00:00:00"/>
    <n v="6.29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19"/>
    <x v="46"/>
    <x v="46"/>
    <s v="019"/>
    <s v="Brasil \ SP \ Agudos"/>
    <s v="Centro"/>
    <x v="0"/>
    <n v="2"/>
    <s v="Reforma"/>
    <s v="104-Crescimento"/>
    <d v="2020-05-16T00:00:00"/>
    <n v="2.29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20"/>
    <x v="46"/>
    <x v="46"/>
    <s v="020"/>
    <s v="Brasil \ SP \ Agudos"/>
    <s v="Centro"/>
    <x v="1"/>
    <n v="2"/>
    <s v="Reforma"/>
    <s v="104-Crescimento"/>
    <d v="2020-05-18T00:00:00"/>
    <n v="5.86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21"/>
    <x v="46"/>
    <x v="46"/>
    <s v="021"/>
    <s v="Brasil \ SP \ Agudos"/>
    <s v="Centro"/>
    <x v="1"/>
    <n v="2"/>
    <s v="Reforma"/>
    <s v="104-Crescimento"/>
    <d v="2020-05-12T00:00:00"/>
    <n v="18.940000000000001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122022"/>
    <x v="46"/>
    <x v="46"/>
    <s v="022"/>
    <s v="Brasil \ SP \ Agudos"/>
    <s v="Centro"/>
    <x v="0"/>
    <n v="2"/>
    <s v="Reforma"/>
    <s v="104-Crescimento"/>
    <d v="2020-05-20T00:00:00"/>
    <n v="26.84"/>
    <s v="Parceria rural (Turvinho)"/>
    <m/>
    <m/>
    <m/>
    <m/>
    <x v="0"/>
    <x v="0"/>
    <x v="0"/>
    <m/>
    <m/>
    <d v="2025-12-01T00:00:00"/>
    <d v="2025-12-01T00:00:00"/>
    <d v="2025-02-01T00:00:00"/>
    <m/>
    <m/>
    <s v="Centro"/>
    <s v="Centro"/>
    <s v="SOLLUM"/>
    <s v="BRACELL"/>
    <s v="NILZA"/>
    <s v="GERAÇÃO"/>
    <n v="30.033079000000001"/>
    <n v="47.678113000000003"/>
    <n v="49.095692"/>
    <n v="69.991401999999994"/>
    <s v="pac"/>
    <x v="0"/>
    <x v="0"/>
    <d v="2025-04-01T00:00:00"/>
    <x v="2"/>
    <m/>
  </r>
  <r>
    <s v="0057017"/>
    <x v="25"/>
    <x v="25"/>
    <s v="017"/>
    <s v="Brasil \ SP \ Agudos"/>
    <s v="Centro"/>
    <x v="1"/>
    <n v="1"/>
    <s v="Rebrota"/>
    <s v="104-Crescimento"/>
    <d v="2009-09-28T00:00:00"/>
    <n v="38.159999999999997"/>
    <s v="Parceria rural (arr. Turvinho)"/>
    <m/>
    <m/>
    <m/>
    <m/>
    <x v="0"/>
    <x v="0"/>
    <x v="0"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57018"/>
    <x v="25"/>
    <x v="25"/>
    <s v="018"/>
    <s v="Brasil \ SP \ Agudos"/>
    <s v="Centro"/>
    <x v="1"/>
    <n v="1"/>
    <s v="Rebrota"/>
    <s v="104-Crescimento"/>
    <d v="2009-09-27T00:00:00"/>
    <n v="36.31"/>
    <s v="Parceria rural (arr. Turvinho)"/>
    <m/>
    <m/>
    <m/>
    <m/>
    <x v="0"/>
    <x v="0"/>
    <x v="0"/>
    <m/>
    <m/>
    <d v="2026-02-01T00:00:00"/>
    <d v="2026-01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57019"/>
    <x v="25"/>
    <x v="25"/>
    <s v="019"/>
    <s v="Brasil \ SP \ Agudos"/>
    <s v="Centro"/>
    <x v="1"/>
    <n v="2"/>
    <s v="Reforma"/>
    <s v="104-Crescimento"/>
    <d v="2009-11-18T00:00:00"/>
    <n v="17.059999999999999"/>
    <s v="Parceria rural (arr. Turvinho)"/>
    <m/>
    <m/>
    <m/>
    <m/>
    <x v="0"/>
    <x v="0"/>
    <x v="0"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57034"/>
    <x v="25"/>
    <x v="25"/>
    <s v="034"/>
    <s v="Brasil \ SP \ Agudos"/>
    <s v="Centro"/>
    <x v="1"/>
    <n v="3"/>
    <s v="Reforma"/>
    <s v="104-Crescimento"/>
    <d v="2021-01-01T00:00:00"/>
    <n v="9.14"/>
    <s v="Parceria rural (arr. Turvinho)"/>
    <m/>
    <m/>
    <m/>
    <m/>
    <x v="0"/>
    <x v="0"/>
    <x v="0"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57036"/>
    <x v="25"/>
    <x v="25"/>
    <s v="036"/>
    <s v="Brasil \ SP \ Agudos"/>
    <s v="Centro"/>
    <x v="1"/>
    <n v="2"/>
    <s v="Reforma"/>
    <s v="104-Crescimento"/>
    <d v="2020-07-02T00:00:00"/>
    <n v="8.0500000000000007"/>
    <s v="Parceria rural (arr. Turvinho)"/>
    <m/>
    <m/>
    <m/>
    <m/>
    <x v="0"/>
    <x v="0"/>
    <x v="0"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126004"/>
    <x v="47"/>
    <x v="47"/>
    <s v="004"/>
    <s v="Brasil \ SP \ Avaí"/>
    <s v="Norte"/>
    <x v="3"/>
    <n v="2"/>
    <s v="Reforma"/>
    <s v="104-Crescimento"/>
    <d v="2023-03-02T00:00:00"/>
    <n v="22.63"/>
    <s v="Parceria rural"/>
    <m/>
    <s v="Rehab DO"/>
    <s v="Rehab"/>
    <m/>
    <x v="0"/>
    <x v="0"/>
    <x v="0"/>
    <m/>
    <m/>
    <d v="2023-01-10T00:00:00"/>
    <m/>
    <m/>
    <d v="2023-01-10T00:00:00"/>
    <d v="2022-12-24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x v="8"/>
    <d v="2025-07-01T00:00:00"/>
    <x v="0"/>
    <m/>
  </r>
  <r>
    <s v="0126005"/>
    <x v="47"/>
    <x v="47"/>
    <s v="005"/>
    <s v="Brasil \ SP \ Avaí"/>
    <s v="Norte"/>
    <x v="3"/>
    <n v="2"/>
    <s v="Reforma"/>
    <s v="104-Crescimento"/>
    <d v="2023-03-08T00:00:00"/>
    <n v="28.48"/>
    <s v="Parceria rural"/>
    <m/>
    <s v="Rehab DO"/>
    <s v="Rehab"/>
    <m/>
    <x v="0"/>
    <x v="0"/>
    <x v="0"/>
    <m/>
    <m/>
    <d v="2023-01-09T00:00:00"/>
    <m/>
    <m/>
    <d v="2023-01-09T00:00:00"/>
    <d v="2022-12-22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x v="8"/>
    <d v="2025-07-01T00:00:00"/>
    <x v="0"/>
    <m/>
  </r>
  <r>
    <s v="0126006"/>
    <x v="47"/>
    <x v="47"/>
    <s v="006"/>
    <s v="Brasil \ SP \ Avaí"/>
    <s v="Norte"/>
    <x v="3"/>
    <n v="2"/>
    <s v="Reforma"/>
    <s v="104-Crescimento"/>
    <d v="2023-03-01T00:00:00"/>
    <n v="16.34"/>
    <s v="Parceria rural"/>
    <m/>
    <s v="Rehab DO"/>
    <s v="Rehab"/>
    <m/>
    <x v="0"/>
    <x v="0"/>
    <x v="0"/>
    <m/>
    <m/>
    <d v="2023-01-07T00:00:00"/>
    <m/>
    <m/>
    <d v="2023-01-07T00:00:00"/>
    <d v="2022-12-21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x v="8"/>
    <d v="2025-07-01T00:00:00"/>
    <x v="0"/>
    <m/>
  </r>
  <r>
    <s v="0126007"/>
    <x v="47"/>
    <x v="47"/>
    <s v="007"/>
    <s v="Brasil \ SP \ Avaí"/>
    <s v="Norte"/>
    <x v="3"/>
    <n v="2"/>
    <s v="Reforma"/>
    <s v="104-Crescimento"/>
    <d v="2023-03-31T00:00:00"/>
    <n v="4.1100000000000003"/>
    <s v="Parceria rural"/>
    <m/>
    <s v="Rehab DO"/>
    <s v="Rehab"/>
    <m/>
    <x v="0"/>
    <x v="0"/>
    <x v="0"/>
    <m/>
    <m/>
    <d v="2023-02-09T00:00:00"/>
    <m/>
    <m/>
    <d v="2023-02-09T00:00:00"/>
    <d v="2023-01-14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x v="8"/>
    <d v="2025-07-01T00:00:00"/>
    <x v="0"/>
    <m/>
  </r>
  <r>
    <s v="0126014"/>
    <x v="47"/>
    <x v="47"/>
    <s v="014"/>
    <s v="Brasil \ SP \ Avaí"/>
    <s v="Norte"/>
    <x v="3"/>
    <n v="2"/>
    <s v="Reforma"/>
    <s v="104-Crescimento"/>
    <d v="2023-03-24T00:00:00"/>
    <n v="32.69"/>
    <s v="Parceria rural"/>
    <m/>
    <s v="Rehab DO"/>
    <s v="Rehab"/>
    <m/>
    <x v="0"/>
    <x v="0"/>
    <x v="0"/>
    <m/>
    <m/>
    <d v="2023-01-30T00:00:00"/>
    <m/>
    <m/>
    <d v="2023-01-30T00:00:00"/>
    <d v="2023-01-08T00:00:00"/>
    <s v="Norte"/>
    <s v="Rehab DO"/>
    <s v="EMFLORA"/>
    <s v="BRACELL"/>
    <s v="GERAÇÃO"/>
    <s v="JFI DUARTINA"/>
    <n v="43.407159"/>
    <n v="55.533906999999999"/>
    <n v="60.150047999999998"/>
    <n v="61.909917"/>
    <s v="cto baldeio"/>
    <x v="1"/>
    <x v="8"/>
    <d v="2025-07-01T00:00:00"/>
    <x v="0"/>
    <m/>
  </r>
  <r>
    <s v="0128005"/>
    <x v="48"/>
    <x v="48"/>
    <s v="005"/>
    <s v="Brasil \ SP \ Paulistânia"/>
    <s v="Centro"/>
    <x v="1"/>
    <n v="3"/>
    <s v="Reforma"/>
    <s v="102-Aguardando Plantio"/>
    <m/>
    <n v="12.3"/>
    <s v="Parceria rural (Turvinho)"/>
    <m/>
    <m/>
    <m/>
    <m/>
    <x v="0"/>
    <x v="0"/>
    <x v="0"/>
    <s v="NÃO"/>
    <s v="RAF"/>
    <d v="2021-10-27T00:00:00"/>
    <m/>
    <m/>
    <d v="2021-10-27T00:00:00"/>
    <d v="2021-10-26T00:00:00"/>
    <s v="Centro"/>
    <s v="Centro"/>
    <s v="BRACELL"/>
    <s v="GERAÇÃO"/>
    <s v="JFI DUARTINA"/>
    <s v="SOLLUM"/>
    <n v="23.228366000000001"/>
    <n v="27.312873"/>
    <n v="30.530570999999998"/>
    <n v="67.421035000000003"/>
    <s v="Liberação de áreas"/>
    <x v="0"/>
    <x v="0"/>
    <d v="2025-02-01T00:00:00"/>
    <x v="1"/>
    <m/>
  </r>
  <r>
    <s v="0129005"/>
    <x v="49"/>
    <x v="49"/>
    <s v="005"/>
    <s v="Brasil \ SP \ Avaí"/>
    <s v="Norte"/>
    <x v="3"/>
    <n v="4"/>
    <s v="Reforma"/>
    <s v="104-Crescimento"/>
    <d v="2024-11-21T00:00:00"/>
    <n v="31.3"/>
    <s v="Parceria rural"/>
    <m/>
    <s v="Rehab Silv"/>
    <s v="Rehab"/>
    <m/>
    <x v="0"/>
    <x v="0"/>
    <x v="0"/>
    <m/>
    <m/>
    <d v="2024-03-17T16:48:08"/>
    <m/>
    <d v="2024-01-01T00:00:00"/>
    <d v="2024-03-17T00:00:00"/>
    <d v="2024-01-25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x v="8"/>
    <d v="2025-07-01T00:00:00"/>
    <x v="0"/>
    <m/>
  </r>
  <r>
    <s v="0129008"/>
    <x v="49"/>
    <x v="49"/>
    <s v="008"/>
    <s v="Brasil \ SP \ Avaí"/>
    <s v="Norte"/>
    <x v="3"/>
    <n v="4"/>
    <s v="Reforma"/>
    <s v="104-Crescimento"/>
    <d v="2024-11-23T00:00:00"/>
    <n v="20.98"/>
    <s v="Parceria rural"/>
    <m/>
    <s v="Rehab Silv"/>
    <s v="Rehab"/>
    <m/>
    <x v="0"/>
    <x v="0"/>
    <x v="0"/>
    <m/>
    <m/>
    <d v="2024-03-17T13:39:13"/>
    <m/>
    <d v="2024-01-01T00:00:00"/>
    <d v="2024-03-16T00:00:00"/>
    <d v="2024-01-25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x v="8"/>
    <d v="2025-07-01T00:00:00"/>
    <x v="0"/>
    <m/>
  </r>
  <r>
    <s v="0129012"/>
    <x v="49"/>
    <x v="49"/>
    <s v="012"/>
    <s v="Brasil \ SP \ Avaí"/>
    <s v="Norte"/>
    <x v="3"/>
    <n v="4"/>
    <s v="Reforma"/>
    <s v="104-Crescimento"/>
    <d v="2024-11-25T00:00:00"/>
    <n v="16.91"/>
    <s v="Parceria rural"/>
    <m/>
    <s v="Rehab Silv"/>
    <s v="Rehab"/>
    <m/>
    <x v="0"/>
    <x v="0"/>
    <x v="0"/>
    <m/>
    <m/>
    <d v="2024-03-16T11:54:32"/>
    <m/>
    <d v="2024-01-01T00:00:00"/>
    <d v="2024-03-15T00:00:00"/>
    <d v="2024-01-27T00:00:00"/>
    <s v="Norte"/>
    <s v="Rehab Silv"/>
    <s v="EMFLORA"/>
    <s v="GERAÇÃO"/>
    <s v="BRACELL"/>
    <s v="JFI DUARTINA"/>
    <n v="42.660375999999999"/>
    <n v="59.403266000000002"/>
    <n v="60.324596999999997"/>
    <n v="61.163133999999999"/>
    <s v="cto baldeio"/>
    <x v="1"/>
    <x v="8"/>
    <d v="2025-07-01T00:00:00"/>
    <x v="0"/>
    <m/>
  </r>
  <r>
    <s v="0130001"/>
    <x v="50"/>
    <x v="50"/>
    <s v="001"/>
    <s v="Brasil \ SP \ Reginópolis"/>
    <s v="Norte"/>
    <x v="3"/>
    <n v="2"/>
    <s v="Reforma"/>
    <s v="102-Aguardando Plantio"/>
    <m/>
    <n v="9.64"/>
    <s v="Parceria rural"/>
    <m/>
    <m/>
    <m/>
    <m/>
    <x v="2"/>
    <x v="2"/>
    <x v="2"/>
    <m/>
    <m/>
    <d v="2024-11-01T00:00:00"/>
    <d v="2024-11-01T00:00:00"/>
    <d v="2024-10-01T00:00:00"/>
    <d v="2024-11-01T00:00:00"/>
    <d v="2024-10-06T00:00:00"/>
    <s v="Norte"/>
    <s v="Norte"/>
    <s v="EMFLORA"/>
    <s v="GERAÇÃO"/>
    <s v="JFI DUARTINA"/>
    <s v="BRACELL"/>
    <n v="40.673456999999999"/>
    <n v="63.816772"/>
    <n v="65.576639999999998"/>
    <n v="66.819334999999995"/>
    <s v="rebaixamento"/>
    <x v="1"/>
    <x v="2"/>
    <d v="2025-02-01T00:00:00"/>
    <x v="1"/>
    <m/>
  </r>
  <r>
    <s v="0130002"/>
    <x v="50"/>
    <x v="50"/>
    <s v="002"/>
    <s v="Brasil \ SP \ Reginópolis"/>
    <s v="Norte"/>
    <x v="3"/>
    <n v="3"/>
    <s v="Reforma"/>
    <s v="102-Aguardando Plantio"/>
    <m/>
    <n v="24.34"/>
    <s v="Parceria rural"/>
    <m/>
    <m/>
    <m/>
    <m/>
    <x v="2"/>
    <x v="1"/>
    <x v="1"/>
    <m/>
    <m/>
    <d v="2024-11-01T00:00:00"/>
    <d v="2024-11-01T00:00:00"/>
    <d v="2024-10-01T00:00:00"/>
    <d v="2024-11-02T00:00:00"/>
    <d v="2024-10-09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130003"/>
    <x v="50"/>
    <x v="50"/>
    <s v="003"/>
    <s v="Brasil \ SP \ Reginópolis"/>
    <s v="Norte"/>
    <x v="3"/>
    <n v="3"/>
    <s v="Reforma"/>
    <s v="102-Aguardando Plantio"/>
    <m/>
    <n v="28.18"/>
    <s v="Parceria rural"/>
    <m/>
    <m/>
    <m/>
    <m/>
    <x v="2"/>
    <x v="1"/>
    <x v="2"/>
    <m/>
    <m/>
    <d v="2024-11-01T00:00:00"/>
    <d v="2024-11-01T00:00:00"/>
    <d v="2024-10-01T00:00:00"/>
    <d v="2024-11-03T00:00:00"/>
    <d v="2024-10-08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130004"/>
    <x v="50"/>
    <x v="50"/>
    <s v="004"/>
    <s v="Brasil \ SP \ Reginópolis"/>
    <s v="Norte"/>
    <x v="3"/>
    <n v="4"/>
    <s v="Reforma"/>
    <s v="102-Aguardando Plantio"/>
    <m/>
    <n v="27.08"/>
    <s v="Parceria rural"/>
    <m/>
    <m/>
    <m/>
    <m/>
    <x v="2"/>
    <x v="1"/>
    <x v="2"/>
    <m/>
    <m/>
    <d v="2024-11-01T00:00:00"/>
    <d v="2024-11-01T00:00:00"/>
    <d v="2024-10-01T00:00:00"/>
    <d v="2024-11-03T00:00:00"/>
    <d v="2024-10-11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130005"/>
    <x v="50"/>
    <x v="50"/>
    <s v="005"/>
    <s v="Brasil \ SP \ Reginópolis"/>
    <s v="Norte"/>
    <x v="3"/>
    <n v="2"/>
    <s v="Reforma"/>
    <s v="102-Aguardando Plantio"/>
    <m/>
    <n v="10.19"/>
    <s v="Parceria rural"/>
    <m/>
    <m/>
    <m/>
    <m/>
    <x v="2"/>
    <x v="2"/>
    <x v="2"/>
    <m/>
    <m/>
    <d v="2024-11-01T00:00:00"/>
    <d v="2024-11-01T00:00:00"/>
    <d v="2024-10-01T00:00:00"/>
    <d v="2024-11-02T00:00:00"/>
    <d v="2024-10-03T00:00:00"/>
    <s v="Norte"/>
    <s v="Norte"/>
    <s v="EMFLORA"/>
    <s v="GERAÇÃO"/>
    <s v="JFI DUARTINA"/>
    <s v="BRACELL"/>
    <n v="40.673456999999999"/>
    <n v="63.816772"/>
    <n v="65.576639999999998"/>
    <n v="66.819334999999995"/>
    <s v="rebaixamento"/>
    <x v="1"/>
    <x v="2"/>
    <d v="2025-02-01T00:00:00"/>
    <x v="1"/>
    <m/>
  </r>
  <r>
    <s v="0130006"/>
    <x v="50"/>
    <x v="50"/>
    <s v="006"/>
    <s v="Brasil \ SP \ Reginópolis"/>
    <s v="Norte"/>
    <x v="3"/>
    <n v="3"/>
    <s v="Reforma"/>
    <s v="102-Aguardando Plantio"/>
    <m/>
    <n v="9.61"/>
    <s v="Parceria rural"/>
    <m/>
    <m/>
    <m/>
    <m/>
    <x v="2"/>
    <x v="1"/>
    <x v="2"/>
    <m/>
    <m/>
    <d v="2024-11-01T00:00:00"/>
    <d v="2024-11-01T00:00:00"/>
    <d v="2024-10-01T00:00:00"/>
    <d v="2024-11-03T00:00:00"/>
    <d v="2024-10-02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130007"/>
    <x v="50"/>
    <x v="50"/>
    <s v="007"/>
    <s v="Brasil \ SP \ Reginópolis"/>
    <s v="Norte"/>
    <x v="3"/>
    <n v="3"/>
    <s v="Reforma"/>
    <s v="102-Aguardando Plantio"/>
    <m/>
    <n v="18.39"/>
    <s v="Parceria rural"/>
    <m/>
    <m/>
    <m/>
    <m/>
    <x v="2"/>
    <x v="1"/>
    <x v="2"/>
    <m/>
    <m/>
    <d v="2024-11-01T00:00:00"/>
    <d v="2024-11-01T00:00:00"/>
    <d v="2024-10-01T00:00:00"/>
    <d v="2024-11-04T00:00:00"/>
    <d v="2024-10-05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130008"/>
    <x v="50"/>
    <x v="50"/>
    <s v="008"/>
    <s v="Brasil \ SP \ Reginópolis"/>
    <s v="Norte"/>
    <x v="3"/>
    <n v="3"/>
    <s v="Reforma"/>
    <s v="102-Aguardando Plantio"/>
    <m/>
    <n v="33.619999999999997"/>
    <s v="Parceria rural"/>
    <m/>
    <m/>
    <m/>
    <m/>
    <x v="2"/>
    <x v="1"/>
    <x v="2"/>
    <m/>
    <m/>
    <d v="2024-11-01T00:00:00"/>
    <d v="2024-11-01T00:00:00"/>
    <d v="2024-10-01T00:00:00"/>
    <d v="2024-11-07T00:00:00"/>
    <d v="2024-10-10T00:00:00"/>
    <s v="Norte"/>
    <s v="Norte"/>
    <s v="EMFLORA"/>
    <s v="GERAÇÃO"/>
    <s v="JFI DUARTINA"/>
    <s v="BRACELL"/>
    <n v="40.673456999999999"/>
    <n v="63.816772"/>
    <n v="65.576639999999998"/>
    <n v="66.819334999999995"/>
    <s v="Liberação de áreas"/>
    <x v="1"/>
    <x v="2"/>
    <d v="2025-02-01T00:00:00"/>
    <x v="1"/>
    <m/>
  </r>
  <r>
    <s v="0057037"/>
    <x v="25"/>
    <x v="25"/>
    <s v="037"/>
    <s v="Brasil \ SP \ Agudos"/>
    <s v="Centro"/>
    <x v="1"/>
    <n v="4"/>
    <s v="Reforma"/>
    <s v="104-Crescimento"/>
    <d v="2021-01-08T00:00:00"/>
    <n v="12.56"/>
    <s v="Parceria rural (arr. Turvinho)"/>
    <m/>
    <m/>
    <m/>
    <m/>
    <x v="0"/>
    <x v="0"/>
    <x v="0"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057041"/>
    <x v="25"/>
    <x v="25"/>
    <s v="041"/>
    <s v="Brasil \ SP \ Agudos"/>
    <s v="Centro"/>
    <x v="1"/>
    <n v="2"/>
    <s v="Reforma"/>
    <s v="104-Crescimento"/>
    <d v="2020-08-21T00:00:00"/>
    <n v="19.11"/>
    <s v="Parceria rural (arr. Turvinho)"/>
    <m/>
    <m/>
    <m/>
    <m/>
    <x v="0"/>
    <x v="0"/>
    <x v="0"/>
    <m/>
    <m/>
    <d v="2026-03-01T00:00:00"/>
    <d v="2026-02-01T00:00:00"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133001"/>
    <x v="51"/>
    <x v="51"/>
    <s v="001"/>
    <s v="Brasil \ SP \ Piratininga"/>
    <s v="Noroeste"/>
    <x v="1"/>
    <n v="2"/>
    <s v="Reforma"/>
    <s v="104-Crescimento"/>
    <d v="2020-05-28T00:00:00"/>
    <n v="10.11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2"/>
    <x v="51"/>
    <x v="51"/>
    <s v="002"/>
    <s v="Brasil \ SP \ Piratininga"/>
    <s v="Noroeste"/>
    <x v="1"/>
    <n v="2"/>
    <s v="Reforma"/>
    <s v="104-Crescimento"/>
    <d v="2020-05-28T00:00:00"/>
    <n v="26.27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4"/>
    <x v="51"/>
    <x v="51"/>
    <s v="004"/>
    <s v="Brasil \ SP \ Piratininga"/>
    <s v="Noroeste"/>
    <x v="1"/>
    <n v="2"/>
    <s v="Reforma"/>
    <s v="104-Crescimento"/>
    <d v="2020-05-28T00:00:00"/>
    <n v="19.32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5"/>
    <x v="51"/>
    <x v="51"/>
    <s v="005"/>
    <s v="Brasil \ SP \ Piratininga"/>
    <s v="Noroeste"/>
    <x v="1"/>
    <n v="2"/>
    <s v="Reforma"/>
    <s v="104-Crescimento"/>
    <d v="2020-06-04T00:00:00"/>
    <n v="11.51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6"/>
    <x v="51"/>
    <x v="51"/>
    <s v="006"/>
    <s v="Brasil \ SP \ Piratininga"/>
    <s v="Noroeste"/>
    <x v="1"/>
    <n v="2"/>
    <s v="Reforma"/>
    <s v="104-Crescimento"/>
    <d v="2020-06-03T00:00:00"/>
    <n v="13.01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7"/>
    <x v="51"/>
    <x v="51"/>
    <s v="007"/>
    <s v="Brasil \ SP \ Piratininga"/>
    <s v="Noroeste"/>
    <x v="1"/>
    <n v="2"/>
    <s v="Reforma"/>
    <s v="104-Crescimento"/>
    <d v="2020-06-03T00:00:00"/>
    <n v="11.87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008"/>
    <x v="51"/>
    <x v="51"/>
    <s v="008"/>
    <s v="Brasil \ SP \ Piratininga"/>
    <s v="Noroeste"/>
    <x v="1"/>
    <n v="2"/>
    <s v="Reforma"/>
    <s v="104-Crescimento"/>
    <d v="2020-06-04T00:00:00"/>
    <n v="14.95"/>
    <s v="Parceria rural"/>
    <m/>
    <m/>
    <m/>
    <m/>
    <x v="0"/>
    <x v="0"/>
    <x v="0"/>
    <m/>
    <m/>
    <d v="2025-04-01T00:00:00"/>
    <d v="2025-03-01T00:00:00"/>
    <d v="2025-03-01T00:00:00"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s v="pac"/>
    <x v="2"/>
    <x v="2"/>
    <d v="2025-05-01T00:00:00"/>
    <x v="5"/>
    <m/>
  </r>
  <r>
    <s v="0133100"/>
    <x v="51"/>
    <x v="51"/>
    <s v="100"/>
    <s v="Brasil \ SP \ Piratininga"/>
    <s v="Noroeste"/>
    <x v="1"/>
    <n v="2"/>
    <s v="Reforma"/>
    <s v="102-Aguardando Plantio"/>
    <m/>
    <n v="1.22"/>
    <s v="Parceria rural"/>
    <m/>
    <m/>
    <m/>
    <m/>
    <x v="0"/>
    <x v="0"/>
    <x v="0"/>
    <m/>
    <m/>
    <m/>
    <m/>
    <m/>
    <m/>
    <m/>
    <s v="Noroeste"/>
    <s v="Noroeste"/>
    <s v="BRACELL"/>
    <s v="GERAÇÃO"/>
    <s v="JFI DUARTINA"/>
    <s v="CARPELO"/>
    <n v="20.769286999999998"/>
    <n v="34.594042999999999"/>
    <n v="36.353912000000001"/>
    <n v="62.562719999999999"/>
    <m/>
    <x v="2"/>
    <x v="2"/>
    <d v="2025-05-01T00:00:00"/>
    <x v="5"/>
    <m/>
  </r>
  <r>
    <s v="0135001"/>
    <x v="52"/>
    <x v="52"/>
    <s v="001"/>
    <s v="Brasil \ SP \ Bauru"/>
    <s v="Norte"/>
    <x v="3"/>
    <n v="3"/>
    <s v="Reforma"/>
    <s v="104-Crescimento"/>
    <d v="2020-06-26T00:00:00"/>
    <n v="34.17"/>
    <s v="Parceria rural"/>
    <m/>
    <m/>
    <m/>
    <m/>
    <x v="0"/>
    <x v="0"/>
    <x v="0"/>
    <m/>
    <m/>
    <d v="2025-11-01T00:00:00"/>
    <d v="2025-06-01T00:00:00"/>
    <d v="2025-03-01T00:00:00"/>
    <m/>
    <m/>
    <s v="Norte"/>
    <s v="Norte"/>
    <s v="BRACELL"/>
    <s v="EMFLORA"/>
    <s v="GERAÇÃO"/>
    <s v="SOLLUM"/>
    <n v="43.092312"/>
    <n v="58.820061000000003"/>
    <n v="66.009448000000006"/>
    <n v="66.099047999999996"/>
    <s v="pac"/>
    <x v="1"/>
    <x v="1"/>
    <m/>
    <x v="0"/>
    <m/>
  </r>
  <r>
    <s v="0135002"/>
    <x v="52"/>
    <x v="52"/>
    <s v="002"/>
    <s v="Brasil \ SP \ Bauru"/>
    <s v="Norte"/>
    <x v="3"/>
    <n v="2"/>
    <s v="Reforma"/>
    <s v="104-Crescimento"/>
    <d v="2020-06-26T00:00:00"/>
    <n v="33.590000000000003"/>
    <s v="Parceria rural"/>
    <m/>
    <m/>
    <m/>
    <m/>
    <x v="0"/>
    <x v="0"/>
    <x v="0"/>
    <m/>
    <s v="RAF"/>
    <d v="2025-11-01T00:00:00"/>
    <d v="2025-06-01T00:00:00"/>
    <d v="2025-03-01T00:00:00"/>
    <m/>
    <m/>
    <s v="Norte"/>
    <s v="Norte"/>
    <s v="BRACELL"/>
    <s v="EMFLORA"/>
    <s v="GERAÇÃO"/>
    <s v="SOLLUM"/>
    <n v="43.092312"/>
    <n v="58.820061000000003"/>
    <n v="66.009448000000006"/>
    <n v="66.099047999999996"/>
    <s v="pac"/>
    <x v="1"/>
    <x v="1"/>
    <m/>
    <x v="0"/>
    <m/>
  </r>
  <r>
    <s v="0137001"/>
    <x v="53"/>
    <x v="53"/>
    <s v="001"/>
    <s v="Brasil \ SP \ Bauru"/>
    <s v="Norte"/>
    <x v="3"/>
    <n v="3"/>
    <s v="Reforma"/>
    <s v="102-Aguardando Plantio"/>
    <m/>
    <n v="21.89"/>
    <s v="Parceria rural"/>
    <m/>
    <m/>
    <m/>
    <m/>
    <x v="1"/>
    <x v="1"/>
    <x v="1"/>
    <m/>
    <m/>
    <d v="2024-12-01T00:00:00"/>
    <d v="2024-12-01T00:00:00"/>
    <d v="2024-11-01T00:00:00"/>
    <d v="2024-12-07T00:00:00"/>
    <d v="2024-11-0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2"/>
    <x v="53"/>
    <x v="53"/>
    <s v="002"/>
    <s v="Brasil \ SP \ Bauru"/>
    <s v="Norte"/>
    <x v="3"/>
    <n v="3"/>
    <s v="Reforma"/>
    <s v="102-Aguardando Plantio"/>
    <m/>
    <n v="14.92"/>
    <s v="Parceria rural"/>
    <m/>
    <m/>
    <m/>
    <m/>
    <x v="1"/>
    <x v="1"/>
    <x v="1"/>
    <m/>
    <m/>
    <d v="2024-12-01T00:00:00"/>
    <d v="2024-12-01T00:00:00"/>
    <d v="2024-11-01T00:00:00"/>
    <d v="2024-12-09T00:00:00"/>
    <m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3"/>
    <x v="53"/>
    <x v="53"/>
    <s v="003"/>
    <s v="Brasil \ SP \ Bauru"/>
    <s v="Norte"/>
    <x v="3"/>
    <n v="3"/>
    <s v="Reforma"/>
    <s v="102-Aguardando Plantio"/>
    <m/>
    <n v="17.23"/>
    <s v="Parceria rural"/>
    <m/>
    <m/>
    <m/>
    <m/>
    <x v="1"/>
    <x v="1"/>
    <x v="1"/>
    <m/>
    <m/>
    <d v="2024-12-01T00:00:00"/>
    <d v="2024-12-01T00:00:00"/>
    <d v="2024-11-01T00:00:00"/>
    <d v="2024-12-07T00:00:00"/>
    <d v="2024-11-04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4"/>
    <x v="53"/>
    <x v="53"/>
    <s v="004"/>
    <s v="Brasil \ SP \ Bauru"/>
    <s v="Norte"/>
    <x v="3"/>
    <n v="3"/>
    <s v="Reforma"/>
    <s v="102-Aguardando Plantio"/>
    <m/>
    <n v="24.09"/>
    <s v="Parceria rural"/>
    <m/>
    <m/>
    <m/>
    <m/>
    <x v="1"/>
    <x v="1"/>
    <x v="1"/>
    <m/>
    <m/>
    <d v="2024-12-01T00:00:00"/>
    <d v="2024-12-01T00:00:00"/>
    <d v="2024-11-01T00:00:00"/>
    <d v="2024-12-09T00:00:00"/>
    <d v="2024-11-10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5"/>
    <x v="53"/>
    <x v="53"/>
    <s v="005"/>
    <s v="Brasil \ SP \ Bauru"/>
    <s v="Norte"/>
    <x v="3"/>
    <n v="3"/>
    <s v="Reforma"/>
    <s v="102-Aguardando Plantio"/>
    <m/>
    <n v="34.97"/>
    <s v="Parceria rural"/>
    <m/>
    <m/>
    <m/>
    <m/>
    <x v="1"/>
    <x v="1"/>
    <x v="1"/>
    <m/>
    <m/>
    <d v="2024-12-01T00:00:00"/>
    <d v="2024-12-01T00:00:00"/>
    <d v="2024-11-01T00:00:00"/>
    <d v="2024-12-06T00:00:00"/>
    <d v="2024-11-04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6"/>
    <x v="53"/>
    <x v="53"/>
    <s v="006"/>
    <s v="Brasil \ SP \ Bauru"/>
    <s v="Norte"/>
    <x v="3"/>
    <n v="3"/>
    <s v="Reforma"/>
    <s v="102-Aguardando Plantio"/>
    <m/>
    <n v="6.77"/>
    <s v="Parceria rural"/>
    <m/>
    <m/>
    <m/>
    <m/>
    <x v="1"/>
    <x v="1"/>
    <x v="1"/>
    <m/>
    <m/>
    <d v="2024-12-01T00:00:00"/>
    <d v="2024-12-01T00:00:00"/>
    <d v="2024-11-01T00:00:00"/>
    <d v="2024-12-05T00:00:00"/>
    <d v="2024-11-0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7"/>
    <x v="53"/>
    <x v="53"/>
    <s v="007"/>
    <s v="Brasil \ SP \ Bauru"/>
    <s v="Norte"/>
    <x v="3"/>
    <n v="3"/>
    <s v="Reforma"/>
    <s v="102-Aguardando Plantio"/>
    <m/>
    <n v="3.79"/>
    <s v="Parceria rural"/>
    <m/>
    <m/>
    <m/>
    <m/>
    <x v="1"/>
    <x v="1"/>
    <x v="1"/>
    <m/>
    <m/>
    <d v="2024-12-01T00:00:00"/>
    <d v="2024-12-01T00:00:00"/>
    <d v="2024-11-01T00:00:00"/>
    <d v="2024-12-04T00:00:00"/>
    <d v="2024-11-06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8"/>
    <x v="53"/>
    <x v="53"/>
    <s v="008"/>
    <s v="Brasil \ SP \ Bauru"/>
    <s v="Norte"/>
    <x v="3"/>
    <n v="3"/>
    <s v="Reforma"/>
    <s v="102-Aguardando Plantio"/>
    <m/>
    <n v="13.05"/>
    <s v="Parceria rural"/>
    <m/>
    <m/>
    <m/>
    <m/>
    <x v="1"/>
    <x v="1"/>
    <x v="1"/>
    <m/>
    <m/>
    <d v="2019-11-19T00:00:00"/>
    <m/>
    <d v="2025-06-01T00:00:00"/>
    <m/>
    <m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09"/>
    <x v="53"/>
    <x v="53"/>
    <s v="009"/>
    <s v="Brasil \ SP \ Bauru"/>
    <s v="Norte"/>
    <x v="3"/>
    <n v="3"/>
    <s v="Reforma"/>
    <s v="102-Aguardando Plantio"/>
    <m/>
    <n v="2.64"/>
    <s v="Parceria rural"/>
    <m/>
    <m/>
    <m/>
    <m/>
    <x v="1"/>
    <x v="1"/>
    <x v="1"/>
    <m/>
    <m/>
    <d v="2024-12-01T00:00:00"/>
    <d v="2024-12-01T00:00:00"/>
    <d v="2024-11-01T00:00:00"/>
    <d v="2024-12-05T00:00:00"/>
    <d v="2024-11-05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10"/>
    <x v="53"/>
    <x v="53"/>
    <s v="010"/>
    <s v="Brasil \ SP \ Bauru"/>
    <s v="Norte"/>
    <x v="3"/>
    <n v="3"/>
    <s v="Reforma"/>
    <s v="102-Aguardando Plantio"/>
    <m/>
    <n v="22.99"/>
    <s v="Parceria rural"/>
    <m/>
    <m/>
    <m/>
    <m/>
    <x v="1"/>
    <x v="1"/>
    <x v="1"/>
    <m/>
    <m/>
    <d v="2024-12-01T00:00:00"/>
    <d v="2024-12-01T00:00:00"/>
    <d v="2024-11-01T00:00:00"/>
    <d v="2024-12-05T00:00:00"/>
    <d v="2024-11-08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11"/>
    <x v="53"/>
    <x v="53"/>
    <s v="011"/>
    <s v="Brasil \ SP \ Bauru"/>
    <s v="Norte"/>
    <x v="3"/>
    <n v="3"/>
    <s v="Reforma"/>
    <s v="102-Aguardando Plantio"/>
    <m/>
    <n v="18.48"/>
    <s v="Parceria rural"/>
    <m/>
    <m/>
    <m/>
    <m/>
    <x v="1"/>
    <x v="1"/>
    <x v="1"/>
    <m/>
    <m/>
    <d v="2024-12-01T00:00:00"/>
    <d v="2024-12-01T00:00:00"/>
    <d v="2024-11-01T00:00:00"/>
    <d v="2024-12-04T00:00:00"/>
    <d v="2024-11-08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12"/>
    <x v="53"/>
    <x v="53"/>
    <s v="012"/>
    <s v="Brasil \ SP \ Bauru"/>
    <s v="Norte"/>
    <x v="3"/>
    <n v="3"/>
    <s v="Reforma"/>
    <s v="102-Aguardando Plantio"/>
    <m/>
    <n v="10.57"/>
    <s v="Parceria rural"/>
    <m/>
    <m/>
    <m/>
    <m/>
    <x v="1"/>
    <x v="1"/>
    <x v="1"/>
    <m/>
    <m/>
    <d v="2024-12-01T00:00:00"/>
    <d v="2024-12-01T00:00:00"/>
    <d v="2024-11-01T00:00:00"/>
    <d v="2024-12-05T00:00:00"/>
    <d v="2024-11-11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13"/>
    <x v="53"/>
    <x v="53"/>
    <s v="013"/>
    <s v="Brasil \ SP \ Bauru"/>
    <s v="Norte"/>
    <x v="3"/>
    <n v="3"/>
    <s v="Reforma"/>
    <s v="102-Aguardando Plantio"/>
    <m/>
    <n v="20.5"/>
    <s v="Parceria rural"/>
    <m/>
    <m/>
    <m/>
    <m/>
    <x v="1"/>
    <x v="1"/>
    <x v="1"/>
    <m/>
    <m/>
    <d v="2024-12-01T00:00:00"/>
    <d v="2024-12-01T00:00:00"/>
    <d v="2024-11-01T00:00:00"/>
    <d v="2024-12-05T00:00:00"/>
    <d v="2024-11-12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7014"/>
    <x v="53"/>
    <x v="53"/>
    <s v="014"/>
    <s v="Brasil \ SP \ Bauru"/>
    <s v="Norte"/>
    <x v="3"/>
    <n v="3"/>
    <s v="Reforma"/>
    <s v="102-Aguardando Plantio"/>
    <m/>
    <n v="23.94"/>
    <s v="Parceria rural"/>
    <m/>
    <m/>
    <m/>
    <m/>
    <x v="1"/>
    <x v="1"/>
    <x v="1"/>
    <m/>
    <m/>
    <d v="2024-12-01T00:00:00"/>
    <d v="2024-12-01T00:00:00"/>
    <d v="2024-11-01T00:00:00"/>
    <d v="2024-12-04T00:00:00"/>
    <d v="2024-11-13T00:00:00"/>
    <s v="Norte"/>
    <s v="Norte"/>
    <s v="BRACELL"/>
    <s v="EMFLORA"/>
    <s v="GERAÇÃO"/>
    <s v="SOLLUM"/>
    <n v="47.936235000000003"/>
    <n v="55.450684000000003"/>
    <n v="70.853369999999998"/>
    <n v="70.942971"/>
    <s v="savannah"/>
    <x v="1"/>
    <x v="7"/>
    <d v="2025-03-01T00:00:00"/>
    <x v="3"/>
    <m/>
  </r>
  <r>
    <s v="0138002"/>
    <x v="54"/>
    <x v="54"/>
    <s v="002"/>
    <s v="Brasil \ SP \ Espírito Santo do Turvo"/>
    <s v="Noroeste"/>
    <x v="0"/>
    <n v="2"/>
    <s v="Reforma"/>
    <s v="104-Crescimento"/>
    <d v="2020-06-16T00:00:00"/>
    <n v="18.71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38003"/>
    <x v="54"/>
    <x v="54"/>
    <s v="003"/>
    <s v="Brasil \ SP \ Espírito Santo do Turvo"/>
    <s v="Noroeste"/>
    <x v="0"/>
    <n v="2"/>
    <s v="Reforma"/>
    <s v="104-Crescimento"/>
    <d v="2020-06-16T00:00:00"/>
    <n v="7.35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38004"/>
    <x v="54"/>
    <x v="54"/>
    <s v="004"/>
    <s v="Brasil \ SP \ Espírito Santo do Turvo"/>
    <s v="Noroeste"/>
    <x v="0"/>
    <n v="2"/>
    <s v="Reforma"/>
    <s v="104-Crescimento"/>
    <d v="2020-06-16T00:00:00"/>
    <n v="8.15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38005"/>
    <x v="54"/>
    <x v="54"/>
    <s v="005"/>
    <s v="Brasil \ SP \ Espírito Santo do Turvo"/>
    <s v="Noroeste"/>
    <x v="0"/>
    <n v="2"/>
    <s v="Reforma"/>
    <s v="104-Crescimento"/>
    <d v="2020-06-16T00:00:00"/>
    <n v="9.93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38006"/>
    <x v="54"/>
    <x v="54"/>
    <s v="006"/>
    <s v="Brasil \ SP \ Espírito Santo do Turvo"/>
    <s v="Noroeste"/>
    <x v="0"/>
    <n v="2"/>
    <s v="Reforma"/>
    <s v="104-Crescimento"/>
    <d v="2020-06-15T00:00:00"/>
    <n v="8.51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38007"/>
    <x v="54"/>
    <x v="54"/>
    <s v="007"/>
    <s v="Brasil \ SP \ Espírito Santo do Turvo"/>
    <s v="Noroeste"/>
    <x v="0"/>
    <n v="2"/>
    <s v="Reforma"/>
    <s v="104-Crescimento"/>
    <d v="2020-06-15T00:00:00"/>
    <n v="19.12"/>
    <s v="Parceria rural"/>
    <m/>
    <m/>
    <m/>
    <m/>
    <x v="0"/>
    <x v="0"/>
    <x v="0"/>
    <m/>
    <m/>
    <m/>
    <d v="2025-11-01T00:00:00"/>
    <d v="2025-05-01T00:00:00"/>
    <m/>
    <m/>
    <s v="Noroeste"/>
    <s v="Noroeste"/>
    <s v="JFI DUARTINA"/>
    <s v="GERAÇÃO"/>
    <s v="BRACELL"/>
    <s v="CARPELO"/>
    <n v="30.438972"/>
    <n v="32.835441000000003"/>
    <n v="45.879351"/>
    <n v="59.806212000000002"/>
    <s v="pac"/>
    <x v="2"/>
    <x v="1"/>
    <m/>
    <x v="9"/>
    <m/>
  </r>
  <r>
    <s v="0140001"/>
    <x v="55"/>
    <x v="55"/>
    <s v="001"/>
    <s v="Brasil \ SP \ Reginópolis"/>
    <s v="Norte"/>
    <x v="3"/>
    <n v="2"/>
    <s v="Reforma"/>
    <s v="104-Crescimento"/>
    <d v="2021-12-15T00:00:00"/>
    <n v="16.54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02"/>
    <x v="55"/>
    <x v="55"/>
    <s v="002"/>
    <s v="Brasil \ SP \ Reginópolis"/>
    <s v="Norte"/>
    <x v="3"/>
    <n v="2"/>
    <s v="Reforma"/>
    <s v="104-Crescimento"/>
    <d v="2021-12-15T00:00:00"/>
    <n v="16.059999999999999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03"/>
    <x v="55"/>
    <x v="55"/>
    <s v="003"/>
    <s v="Brasil \ SP \ Reginópolis"/>
    <s v="Norte"/>
    <x v="3"/>
    <n v="3"/>
    <s v="Reforma"/>
    <s v="102-Aguardando Plantio"/>
    <m/>
    <n v="13.34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4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04"/>
    <x v="55"/>
    <x v="55"/>
    <s v="004"/>
    <s v="Brasil \ SP \ Reginópolis"/>
    <s v="Norte"/>
    <x v="3"/>
    <n v="3"/>
    <s v="Reforma"/>
    <s v="102-Aguardando Plantio"/>
    <m/>
    <n v="11.87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07"/>
    <x v="55"/>
    <x v="55"/>
    <s v="007"/>
    <s v="Brasil \ SP \ Reginópolis"/>
    <s v="Norte"/>
    <x v="3"/>
    <n v="3"/>
    <s v="Reforma"/>
    <s v="102-Aguardando Plantio"/>
    <m/>
    <n v="11.54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7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1"/>
    <x v="55"/>
    <x v="55"/>
    <s v="011"/>
    <s v="Brasil \ SP \ Reginópolis"/>
    <s v="Norte"/>
    <x v="3"/>
    <n v="3"/>
    <s v="Reforma"/>
    <s v="102-Aguardando Plantio"/>
    <m/>
    <n v="8.84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8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2"/>
    <x v="55"/>
    <x v="55"/>
    <s v="012"/>
    <s v="Brasil \ SP \ Reginópolis"/>
    <s v="Norte"/>
    <x v="3"/>
    <n v="3"/>
    <s v="Reforma"/>
    <s v="102-Aguardando Plantio"/>
    <m/>
    <n v="15.3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9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3"/>
    <x v="55"/>
    <x v="55"/>
    <s v="013"/>
    <s v="Brasil \ SP \ Reginópolis"/>
    <s v="Norte"/>
    <x v="3"/>
    <n v="3"/>
    <s v="Reforma"/>
    <s v="102-Aguardando Plantio"/>
    <m/>
    <n v="5.92"/>
    <s v="Parceria rural"/>
    <m/>
    <m/>
    <m/>
    <m/>
    <x v="1"/>
    <x v="1"/>
    <x v="1"/>
    <m/>
    <m/>
    <d v="2024-11-01T00:00:00"/>
    <d v="2024-11-01T00:00:00"/>
    <d v="2024-10-01T00:00:00"/>
    <d v="2024-11-10T00:00:00"/>
    <d v="2024-10-2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4"/>
    <x v="55"/>
    <x v="55"/>
    <s v="014"/>
    <s v="Brasil \ SP \ Reginópolis"/>
    <s v="Norte"/>
    <x v="3"/>
    <n v="3"/>
    <s v="Reforma"/>
    <s v="102-Aguardando Plantio"/>
    <m/>
    <n v="15.37"/>
    <s v="Parceria rural"/>
    <m/>
    <m/>
    <m/>
    <m/>
    <x v="1"/>
    <x v="1"/>
    <x v="1"/>
    <m/>
    <m/>
    <d v="2024-11-01T00:00:00"/>
    <d v="2024-11-01T00:00:00"/>
    <d v="2024-10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7"/>
    <x v="55"/>
    <x v="55"/>
    <s v="017"/>
    <s v="Brasil \ SP \ Reginópolis"/>
    <s v="Norte"/>
    <x v="3"/>
    <n v="3"/>
    <s v="Reforma"/>
    <s v="102-Aguardando Plantio"/>
    <m/>
    <n v="34.4"/>
    <s v="Parceria rural"/>
    <m/>
    <m/>
    <m/>
    <m/>
    <x v="1"/>
    <x v="1"/>
    <x v="1"/>
    <m/>
    <m/>
    <d v="2024-11-01T00:00:00"/>
    <d v="2024-11-01T00:00:00"/>
    <d v="2024-1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18"/>
    <x v="55"/>
    <x v="55"/>
    <s v="018"/>
    <s v="Brasil \ SP \ Reginópolis"/>
    <s v="Norte"/>
    <x v="3"/>
    <n v="3"/>
    <s v="Reforma"/>
    <s v="102-Aguardando Plantio"/>
    <m/>
    <n v="12.61"/>
    <s v="Parceria rural"/>
    <m/>
    <m/>
    <m/>
    <m/>
    <x v="1"/>
    <x v="1"/>
    <x v="1"/>
    <m/>
    <m/>
    <d v="2024-11-01T00:00:00"/>
    <d v="2024-11-01T00:00:00"/>
    <d v="2024-10-01T00:00:00"/>
    <d v="2024-11-11T00:00:00"/>
    <d v="2024-10-27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20"/>
    <x v="55"/>
    <x v="55"/>
    <s v="020"/>
    <s v="Brasil \ SP \ Reginópolis"/>
    <s v="Norte"/>
    <x v="3"/>
    <n v="3"/>
    <s v="Reforma"/>
    <s v="102-Aguardando Plantio"/>
    <m/>
    <n v="40.31"/>
    <s v="Parceria rural"/>
    <m/>
    <m/>
    <m/>
    <m/>
    <x v="1"/>
    <x v="1"/>
    <x v="1"/>
    <m/>
    <m/>
    <d v="2020-08-19T00:00:00"/>
    <m/>
    <m/>
    <d v="2020-05-14T00:00:00"/>
    <d v="2020-05-05T00:00:00"/>
    <s v="Norte"/>
    <s v="Norte"/>
    <s v="EMFLORA"/>
    <s v="BRACELL"/>
    <s v="GERAÇÃO"/>
    <s v="JFI DUARTINA"/>
    <n v="42.457723999999999"/>
    <n v="58.879137999999998"/>
    <n v="59.200612999999997"/>
    <n v="60.960481999999999"/>
    <s v="savannah"/>
    <x v="1"/>
    <x v="7"/>
    <d v="2025-02-01T00:00:00"/>
    <x v="1"/>
    <m/>
  </r>
  <r>
    <s v="0140021"/>
    <x v="55"/>
    <x v="55"/>
    <s v="021"/>
    <s v="Brasil \ SP \ Reginópolis"/>
    <s v="Norte"/>
    <x v="3"/>
    <n v="3"/>
    <s v="Reforma"/>
    <s v="104-Crescimento"/>
    <d v="2021-12-08T00:00:00"/>
    <n v="13.41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22"/>
    <x v="55"/>
    <x v="55"/>
    <s v="022"/>
    <s v="Brasil \ SP \ Reginópolis"/>
    <s v="Norte"/>
    <x v="3"/>
    <n v="3"/>
    <s v="Reforma"/>
    <s v="104-Crescimento"/>
    <d v="2021-12-13T00:00:00"/>
    <n v="15.36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25"/>
    <x v="55"/>
    <x v="55"/>
    <s v="025"/>
    <s v="Brasil \ SP \ Reginópolis"/>
    <s v="Norte"/>
    <x v="3"/>
    <n v="3"/>
    <s v="Reforma"/>
    <s v="104-Crescimento"/>
    <d v="2021-12-07T00:00:00"/>
    <n v="18.809999999999999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26"/>
    <x v="55"/>
    <x v="55"/>
    <s v="026"/>
    <s v="Brasil \ SP \ Reginópolis"/>
    <s v="Norte"/>
    <x v="3"/>
    <n v="3"/>
    <s v="Reforma"/>
    <s v="104-Crescimento"/>
    <d v="2021-12-15T00:00:00"/>
    <n v="10.06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29"/>
    <x v="55"/>
    <x v="55"/>
    <s v="029"/>
    <s v="Brasil \ SP \ Reginópolis"/>
    <s v="Norte"/>
    <x v="3"/>
    <n v="3"/>
    <s v="Reforma"/>
    <s v="104-Crescimento"/>
    <d v="2021-12-07T00:00:00"/>
    <n v="11.77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31"/>
    <x v="55"/>
    <x v="55"/>
    <s v="031"/>
    <s v="Brasil \ SP \ Reginópolis"/>
    <s v="Norte"/>
    <x v="3"/>
    <n v="3"/>
    <s v="Reforma"/>
    <s v="104-Crescimento"/>
    <d v="2021-12-13T00:00:00"/>
    <n v="16.940000000000001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34"/>
    <x v="55"/>
    <x v="55"/>
    <s v="034"/>
    <s v="Brasil \ SP \ Reginópolis"/>
    <s v="Norte"/>
    <x v="3"/>
    <n v="3"/>
    <s v="Reforma"/>
    <s v="104-Crescimento"/>
    <d v="2021-12-09T00:00:00"/>
    <n v="17.559999999999999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36"/>
    <x v="55"/>
    <x v="55"/>
    <s v="036"/>
    <s v="Brasil \ SP \ Reginópolis"/>
    <s v="Norte"/>
    <x v="3"/>
    <n v="3"/>
    <s v="Reforma"/>
    <s v="104-Crescimento"/>
    <d v="2021-12-09T00:00:00"/>
    <n v="12.22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38"/>
    <x v="55"/>
    <x v="55"/>
    <s v="038"/>
    <s v="Brasil \ SP \ Reginópolis"/>
    <s v="Norte"/>
    <x v="3"/>
    <n v="3"/>
    <s v="Reforma"/>
    <s v="104-Crescimento"/>
    <d v="2021-12-14T00:00:00"/>
    <n v="32.29"/>
    <s v="Parceria rural"/>
    <m/>
    <m/>
    <m/>
    <m/>
    <x v="0"/>
    <x v="0"/>
    <x v="0"/>
    <m/>
    <m/>
    <d v="2025-03-01T00:00:00"/>
    <d v="2025-03-01T00:00:00"/>
    <d v="2025-01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41"/>
    <x v="55"/>
    <x v="55"/>
    <s v="041"/>
    <s v="Brasil \ SP \ Reginópolis"/>
    <s v="Norte"/>
    <x v="3"/>
    <n v="3"/>
    <s v="Reforma"/>
    <s v="104-Crescimento"/>
    <d v="2021-12-20T00:00:00"/>
    <n v="20.149999999999999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7-01T00:00:00"/>
    <x v="0"/>
    <m/>
  </r>
  <r>
    <s v="0140044"/>
    <x v="55"/>
    <x v="55"/>
    <s v="044"/>
    <s v="Brasil \ SP \ Reginópolis"/>
    <s v="Norte"/>
    <x v="3"/>
    <n v="3"/>
    <s v="Reforma"/>
    <s v="104-Crescimento"/>
    <d v="2021-12-20T00:00:00"/>
    <n v="14.57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5-01T00:00:00"/>
    <x v="0"/>
    <m/>
  </r>
  <r>
    <s v="0140046"/>
    <x v="55"/>
    <x v="55"/>
    <s v="046"/>
    <s v="Brasil \ SP \ Reginópolis"/>
    <s v="Norte"/>
    <x v="3"/>
    <n v="3"/>
    <s v="Reforma"/>
    <s v="104-Crescimento"/>
    <d v="2021-12-20T00:00:00"/>
    <n v="12.46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5-01T00:00:00"/>
    <x v="0"/>
    <m/>
  </r>
  <r>
    <s v="0140050"/>
    <x v="55"/>
    <x v="55"/>
    <s v="050"/>
    <s v="Brasil \ SP \ Reginópolis"/>
    <s v="Norte"/>
    <x v="3"/>
    <n v="3"/>
    <s v="Reforma"/>
    <s v="104-Crescimento"/>
    <d v="2021-12-14T00:00:00"/>
    <n v="2.21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5-01T00:00:00"/>
    <x v="0"/>
    <m/>
  </r>
  <r>
    <s v="0140051"/>
    <x v="55"/>
    <x v="55"/>
    <s v="051"/>
    <s v="Brasil \ SP \ Reginópolis"/>
    <s v="Norte"/>
    <x v="3"/>
    <n v="3"/>
    <s v="Reforma"/>
    <s v="104-Crescimento"/>
    <d v="2021-12-14T00:00:00"/>
    <n v="10.55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EMFLORA"/>
    <s v="BRACELL"/>
    <s v="GERAÇÃO"/>
    <s v="JFI DUARTINA"/>
    <n v="42.457723999999999"/>
    <n v="58.879137999999998"/>
    <n v="59.200612999999997"/>
    <n v="60.960481999999999"/>
    <s v="pac"/>
    <x v="1"/>
    <x v="1"/>
    <d v="2025-05-01T00:00:00"/>
    <x v="0"/>
    <m/>
  </r>
  <r>
    <s v="0141001"/>
    <x v="56"/>
    <x v="56"/>
    <s v="001"/>
    <s v="Brasil \ SP \ Borebi"/>
    <s v="Centro"/>
    <x v="0"/>
    <n v="2"/>
    <s v="Reforma"/>
    <s v="104-Crescimento"/>
    <d v="2020-09-16T00:00:00"/>
    <n v="29.18"/>
    <s v="Parceria rural"/>
    <m/>
    <m/>
    <m/>
    <m/>
    <x v="0"/>
    <x v="0"/>
    <x v="0"/>
    <m/>
    <m/>
    <m/>
    <d v="2025-03-01T00:00:00"/>
    <d v="2025-03-01T00:00:00"/>
    <m/>
    <m/>
    <s v="Centro"/>
    <s v="Centro"/>
    <s v="SOLLUM"/>
    <s v="NILZA"/>
    <s v="BRACELL"/>
    <s v="GERAÇÃO"/>
    <n v="20.715616000000001"/>
    <n v="41.411445000000001"/>
    <n v="54.617457999999999"/>
    <n v="80.677673999999996"/>
    <s v="pac"/>
    <x v="0"/>
    <x v="3"/>
    <m/>
    <x v="0"/>
    <m/>
  </r>
  <r>
    <s v="0142001"/>
    <x v="57"/>
    <x v="57"/>
    <s v="001"/>
    <s v="Brasil \ SP \ Bauru"/>
    <s v="Norte"/>
    <x v="3"/>
    <n v="3"/>
    <s v="Reforma"/>
    <s v="102-Aguardando Plantio"/>
    <m/>
    <n v="13.9"/>
    <s v="Parceria rural"/>
    <m/>
    <m/>
    <m/>
    <m/>
    <x v="1"/>
    <x v="1"/>
    <x v="1"/>
    <m/>
    <m/>
    <d v="2024-12-01T00:00:00"/>
    <d v="2024-12-01T00:00:00"/>
    <d v="2024-11-01T00:00:00"/>
    <d v="2024-12-04T00:00:00"/>
    <d v="2024-11-04T00:00:00"/>
    <s v="Norte"/>
    <s v="Norte"/>
    <s v="BRACELL"/>
    <s v="EMFLORA"/>
    <s v="GERAÇÃO"/>
    <s v="SOLLUM"/>
    <n v="48.742348"/>
    <n v="56.256796999999999"/>
    <n v="71.659482999999994"/>
    <n v="71.749082999999999"/>
    <s v="savannah"/>
    <x v="1"/>
    <x v="7"/>
    <d v="2025-03-01T00:00:00"/>
    <x v="3"/>
    <m/>
  </r>
  <r>
    <s v="0142002"/>
    <x v="57"/>
    <x v="57"/>
    <s v="002"/>
    <s v="Brasil \ SP \ Bauru"/>
    <s v="Norte"/>
    <x v="3"/>
    <n v="3"/>
    <s v="Reforma"/>
    <s v="102-Aguardando Plantio"/>
    <m/>
    <n v="7.95"/>
    <s v="Parceria rural"/>
    <m/>
    <m/>
    <m/>
    <m/>
    <x v="1"/>
    <x v="1"/>
    <x v="1"/>
    <m/>
    <m/>
    <d v="2024-12-01T00:00:00"/>
    <d v="2024-12-01T00:00:00"/>
    <d v="2024-11-01T00:00:00"/>
    <d v="2024-12-04T00:00:00"/>
    <d v="2024-11-04T00:00:00"/>
    <s v="Norte"/>
    <s v="Norte"/>
    <s v="BRACELL"/>
    <s v="EMFLORA"/>
    <s v="GERAÇÃO"/>
    <s v="SOLLUM"/>
    <n v="48.742348"/>
    <n v="56.256796999999999"/>
    <n v="71.659482999999994"/>
    <n v="71.749082999999999"/>
    <s v="savannah"/>
    <x v="1"/>
    <x v="7"/>
    <d v="2025-03-01T00:00:00"/>
    <x v="3"/>
    <m/>
  </r>
  <r>
    <s v="0144011"/>
    <x v="58"/>
    <x v="58"/>
    <s v="011"/>
    <s v="Brasil \ SP \ Bauru"/>
    <s v="Norte"/>
    <x v="3"/>
    <n v="2"/>
    <s v="Reforma"/>
    <s v="104-Crescimento"/>
    <d v="2022-04-27T00:00:00"/>
    <n v="23.265000000000001"/>
    <s v="Parceria rural"/>
    <m/>
    <s v="Rehab DO"/>
    <s v="Rehab"/>
    <m/>
    <x v="0"/>
    <x v="0"/>
    <x v="0"/>
    <m/>
    <m/>
    <d v="2022-03-29T00:00:00"/>
    <m/>
    <m/>
    <d v="2022-03-29T00:00:00"/>
    <d v="2022-02-16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x v="1"/>
    <d v="2025-06-01T00:00:00"/>
    <x v="0"/>
    <m/>
  </r>
  <r>
    <s v="0144029"/>
    <x v="58"/>
    <x v="58"/>
    <s v="029"/>
    <s v="Brasil \ SP \ Bauru"/>
    <s v="Norte"/>
    <x v="3"/>
    <n v="2"/>
    <s v="Reforma"/>
    <s v="104-Crescimento"/>
    <d v="2023-01-25T00:00:00"/>
    <n v="24.95"/>
    <s v="Parceria rural"/>
    <m/>
    <s v="Rehab DO"/>
    <s v="Rehab"/>
    <m/>
    <x v="0"/>
    <x v="0"/>
    <x v="0"/>
    <m/>
    <m/>
    <d v="2022-12-01T00:00:00"/>
    <m/>
    <m/>
    <d v="2022-12-01T00:00:00"/>
    <d v="2022-11-15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x v="1"/>
    <d v="2025-06-01T00:00:00"/>
    <x v="0"/>
    <m/>
  </r>
  <r>
    <s v="0144031"/>
    <x v="58"/>
    <x v="58"/>
    <s v="031"/>
    <s v="Brasil \ SP \ Bauru"/>
    <s v="Norte"/>
    <x v="3"/>
    <n v="2"/>
    <s v="Reforma"/>
    <s v="104-Crescimento"/>
    <d v="2023-01-31T00:00:00"/>
    <n v="39.24"/>
    <s v="Parceria rural"/>
    <m/>
    <s v="Rehab DO"/>
    <s v="Rehab"/>
    <m/>
    <x v="0"/>
    <x v="0"/>
    <x v="0"/>
    <m/>
    <m/>
    <d v="2022-12-01T00:00:00"/>
    <m/>
    <m/>
    <d v="2022-12-01T00:00:00"/>
    <d v="2022-11-25T00:00:00"/>
    <s v="Norte"/>
    <s v="Rehab DO"/>
    <s v="EMFLORA"/>
    <s v="BRACELL"/>
    <s v="GERAÇÃO"/>
    <s v="JFI DUARTINA"/>
    <n v="52.288049000000001"/>
    <n v="52.785207999999997"/>
    <n v="69.030939000000004"/>
    <n v="70.790807000000001"/>
    <s v="cto baldeio"/>
    <x v="1"/>
    <x v="1"/>
    <d v="2025-06-01T00:00:00"/>
    <x v="0"/>
    <m/>
  </r>
  <r>
    <s v="0057073"/>
    <x v="25"/>
    <x v="25"/>
    <s v="073"/>
    <s v="Brasil \ SP \ Agudos"/>
    <s v="Centro"/>
    <x v="1"/>
    <n v="4"/>
    <s v="Reforma"/>
    <s v="104-Crescimento"/>
    <d v="2021-01-08T00:00:00"/>
    <n v="7.33"/>
    <s v="Parceria rural (arr. Turvinho)"/>
    <m/>
    <m/>
    <m/>
    <m/>
    <x v="0"/>
    <x v="0"/>
    <x v="0"/>
    <m/>
    <m/>
    <d v="2026-03-01T00:00:00"/>
    <m/>
    <d v="2025-02-01T00:00:00"/>
    <m/>
    <m/>
    <s v="Centro"/>
    <s v="Centro"/>
    <s v="SOLLUM"/>
    <s v="BRACELL"/>
    <s v="NILZA"/>
    <s v="GERAÇÃO"/>
    <n v="33.574815999999998"/>
    <n v="39.485996999999998"/>
    <n v="52.637428999999997"/>
    <n v="78.701757999999998"/>
    <s v="pac"/>
    <x v="0"/>
    <x v="3"/>
    <d v="2025-06-01T00:00:00"/>
    <x v="7"/>
    <m/>
  </r>
  <r>
    <s v="0156305"/>
    <x v="59"/>
    <x v="59"/>
    <s v="305"/>
    <s v="Brasil \ SP \ Presidente Alves"/>
    <s v="Norte"/>
    <x v="3"/>
    <n v="2"/>
    <s v="Reforma"/>
    <s v="116-Aguardando Plantio - Manual"/>
    <m/>
    <n v="2.85"/>
    <s v="Parceria rural"/>
    <m/>
    <m/>
    <m/>
    <m/>
    <x v="0"/>
    <x v="0"/>
    <x v="0"/>
    <m/>
    <m/>
    <d v="2022-01-26T00:00:00"/>
    <m/>
    <m/>
    <m/>
    <m/>
    <s v="Norte"/>
    <s v="Norte"/>
    <s v="EMFLORA"/>
    <s v="CARPELO"/>
    <s v="GERAÇÃO"/>
    <s v="JFI DUARTINA"/>
    <n v="19.033211999999999"/>
    <n v="46.900578000000003"/>
    <n v="51.513064999999997"/>
    <n v="53.272933999999999"/>
    <s v="Liberação de áreas"/>
    <x v="1"/>
    <x v="9"/>
    <d v="2025-07-01T00:00:00"/>
    <x v="6"/>
    <m/>
  </r>
  <r>
    <s v="0156350"/>
    <x v="59"/>
    <x v="59"/>
    <s v="350"/>
    <s v="Brasil \ SP \ Presidente Alves"/>
    <s v="Norte"/>
    <x v="3"/>
    <n v="2"/>
    <s v="Reforma"/>
    <s v="116-Aguardando Plantio - Manual"/>
    <m/>
    <n v="0.42"/>
    <s v="Parceria rural"/>
    <m/>
    <m/>
    <m/>
    <m/>
    <x v="0"/>
    <x v="0"/>
    <x v="0"/>
    <m/>
    <m/>
    <d v="2023-01-03T00:00:00"/>
    <m/>
    <m/>
    <m/>
    <m/>
    <s v="Norte"/>
    <s v="Norte"/>
    <s v="EMFLORA"/>
    <s v="CARPELO"/>
    <s v="GERAÇÃO"/>
    <s v="JFI DUARTINA"/>
    <n v="19.033211999999999"/>
    <n v="46.900578000000003"/>
    <n v="51.513064999999997"/>
    <n v="53.272933999999999"/>
    <s v="Liberação de áreas"/>
    <x v="1"/>
    <x v="9"/>
    <d v="2025-07-01T00:00:00"/>
    <x v="6"/>
    <m/>
  </r>
  <r>
    <s v="0157001"/>
    <x v="60"/>
    <x v="60"/>
    <s v="001"/>
    <s v="Brasil \ SP \ Piratininga"/>
    <s v="Noroeste"/>
    <x v="1"/>
    <n v="1"/>
    <s v="Implantação"/>
    <s v="104-Crescimento"/>
    <d v="2012-03-28T00:00:00"/>
    <n v="38.15"/>
    <s v="Parceria rural"/>
    <m/>
    <m/>
    <m/>
    <m/>
    <x v="0"/>
    <x v="0"/>
    <x v="0"/>
    <m/>
    <m/>
    <m/>
    <d v="2025-05-01T00:00:00"/>
    <d v="2025-0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02"/>
    <x v="60"/>
    <x v="60"/>
    <s v="002"/>
    <s v="Brasil \ SP \ Piratininga"/>
    <s v="Noroeste"/>
    <x v="1"/>
    <n v="1"/>
    <s v="Rebrota"/>
    <s v="104-Crescimento"/>
    <d v="2022-11-11T00:00:00"/>
    <n v="49.639387608500002"/>
    <s v="Parceria rural"/>
    <m/>
    <s v="Rehab DO"/>
    <s v="Rehab"/>
    <m/>
    <x v="0"/>
    <x v="0"/>
    <x v="0"/>
    <m/>
    <m/>
    <m/>
    <m/>
    <m/>
    <d v="2022-11-11T00:00:00"/>
    <d v="2022-11-08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x v="4"/>
    <d v="2025-05-01T00:00:00"/>
    <x v="9"/>
    <m/>
  </r>
  <r>
    <s v="0157003"/>
    <x v="60"/>
    <x v="60"/>
    <s v="003"/>
    <s v="Brasil \ SP \ Piratininga"/>
    <s v="Noroeste"/>
    <x v="1"/>
    <n v="1"/>
    <s v="Implantação"/>
    <s v="104-Crescimento"/>
    <d v="2012-03-19T00:00:00"/>
    <n v="39.72"/>
    <s v="Parceria rural"/>
    <m/>
    <m/>
    <m/>
    <m/>
    <x v="0"/>
    <x v="0"/>
    <x v="0"/>
    <m/>
    <m/>
    <m/>
    <d v="2025-06-01T00:00:00"/>
    <d v="2025-02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6-01T00:00:00"/>
    <x v="9"/>
    <m/>
  </r>
  <r>
    <s v="0157004"/>
    <x v="60"/>
    <x v="60"/>
    <s v="004"/>
    <s v="Brasil \ SP \ Piratininga"/>
    <s v="Noroeste"/>
    <x v="1"/>
    <n v="1"/>
    <s v="Implantação"/>
    <s v="104-Crescimento"/>
    <d v="2012-03-17T00:00:00"/>
    <n v="19.21"/>
    <s v="Parceria rural"/>
    <m/>
    <m/>
    <m/>
    <m/>
    <x v="0"/>
    <x v="0"/>
    <x v="0"/>
    <m/>
    <m/>
    <m/>
    <d v="2025-07-01T00:00:00"/>
    <d v="2025-03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7-01T00:00:00"/>
    <x v="9"/>
    <m/>
  </r>
  <r>
    <s v="0157005"/>
    <x v="60"/>
    <x v="60"/>
    <s v="005"/>
    <s v="Brasil \ SP \ Piratininga"/>
    <s v="Noroeste"/>
    <x v="1"/>
    <n v="2"/>
    <s v="Reforma"/>
    <s v="102-Aguardando Plantio"/>
    <m/>
    <n v="25.12"/>
    <s v="Parceria rural"/>
    <m/>
    <m/>
    <m/>
    <m/>
    <x v="0"/>
    <x v="0"/>
    <x v="0"/>
    <m/>
    <m/>
    <m/>
    <d v="2024-11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06"/>
    <x v="60"/>
    <x v="60"/>
    <s v="006"/>
    <s v="Brasil \ SP \ Piratininga"/>
    <s v="Noroeste"/>
    <x v="1"/>
    <n v="1"/>
    <s v="Implantação"/>
    <s v="104-Crescimento"/>
    <d v="2012-03-22T00:00:00"/>
    <n v="34.89"/>
    <s v="Parceria rural"/>
    <m/>
    <m/>
    <m/>
    <m/>
    <x v="0"/>
    <x v="0"/>
    <x v="0"/>
    <m/>
    <m/>
    <m/>
    <d v="2025-07-01T00:00:00"/>
    <d v="2025-03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7-01T00:00:00"/>
    <x v="9"/>
    <m/>
  </r>
  <r>
    <s v="0157007"/>
    <x v="60"/>
    <x v="60"/>
    <s v="007"/>
    <s v="Brasil \ SP \ Piratininga"/>
    <s v="Noroeste"/>
    <x v="1"/>
    <n v="2"/>
    <s v="Reforma"/>
    <s v="102-Aguardando Plantio"/>
    <m/>
    <n v="15.73"/>
    <s v="Parceria rural"/>
    <m/>
    <m/>
    <m/>
    <m/>
    <x v="0"/>
    <x v="0"/>
    <x v="0"/>
    <s v="SIM"/>
    <m/>
    <m/>
    <m/>
    <d v="2024-08-01T00:00:00"/>
    <d v="2024-08-13T00:00:00"/>
    <m/>
    <s v="Noroeste"/>
    <s v="Noroeste"/>
    <s v="GERAÇÃO"/>
    <s v="JFI DUARTINA"/>
    <s v="BRACELL"/>
    <s v="CARPELO"/>
    <n v="17.108872999999999"/>
    <n v="20.326571000000001"/>
    <n v="21.132726000000002"/>
    <n v="60.517854"/>
    <s v="Liberação de áreas"/>
    <x v="2"/>
    <x v="4"/>
    <d v="2025-05-01T00:00:00"/>
    <x v="9"/>
    <m/>
  </r>
  <r>
    <s v="0157008"/>
    <x v="60"/>
    <x v="60"/>
    <s v="008"/>
    <s v="Brasil \ SP \ Piratininga"/>
    <s v="Noroeste"/>
    <x v="1"/>
    <n v="1"/>
    <s v="Implantação"/>
    <s v="104-Crescimento"/>
    <d v="2012-03-22T00:00:00"/>
    <n v="24.98"/>
    <s v="Parceria rural"/>
    <m/>
    <m/>
    <m/>
    <m/>
    <x v="0"/>
    <x v="0"/>
    <x v="0"/>
    <m/>
    <m/>
    <m/>
    <d v="2025-07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7-01T00:00:00"/>
    <x v="9"/>
    <m/>
  </r>
  <r>
    <s v="0157009"/>
    <x v="60"/>
    <x v="60"/>
    <s v="009"/>
    <s v="Brasil \ SP \ Piratininga"/>
    <s v="Noroeste"/>
    <x v="1"/>
    <n v="1"/>
    <s v="Implantação"/>
    <s v="104-Crescimento"/>
    <d v="2012-03-23T00:00:00"/>
    <n v="22.09"/>
    <s v="Parceria rural"/>
    <m/>
    <m/>
    <m/>
    <m/>
    <x v="0"/>
    <x v="0"/>
    <x v="0"/>
    <m/>
    <m/>
    <m/>
    <d v="2024-11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10"/>
    <x v="60"/>
    <x v="60"/>
    <s v="010"/>
    <s v="Brasil \ SP \ Piratininga"/>
    <s v="Noroeste"/>
    <x v="1"/>
    <n v="1"/>
    <s v="Implantação"/>
    <s v="104-Crescimento"/>
    <d v="2012-03-24T00:00:00"/>
    <n v="24.21"/>
    <s v="Parceria rural"/>
    <m/>
    <m/>
    <m/>
    <m/>
    <x v="0"/>
    <x v="0"/>
    <x v="0"/>
    <m/>
    <m/>
    <m/>
    <d v="2024-12-01T00:00:00"/>
    <d v="2024-1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11"/>
    <x v="60"/>
    <x v="60"/>
    <s v="011"/>
    <s v="Brasil \ SP \ Piratininga"/>
    <s v="Noroeste"/>
    <x v="1"/>
    <n v="1"/>
    <s v="Implantação"/>
    <s v="104-Crescimento"/>
    <d v="2012-03-24T00:00:00"/>
    <n v="23.32"/>
    <s v="Parceria rural"/>
    <m/>
    <m/>
    <m/>
    <m/>
    <x v="0"/>
    <x v="0"/>
    <x v="0"/>
    <m/>
    <m/>
    <m/>
    <d v="2024-12-01T00:00:00"/>
    <d v="2024-12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12"/>
    <x v="60"/>
    <x v="60"/>
    <s v="012"/>
    <s v="Brasil \ SP \ Piratininga"/>
    <s v="Noroeste"/>
    <x v="1"/>
    <n v="1"/>
    <s v="Rebrota"/>
    <s v="104-Crescimento"/>
    <d v="2022-10-28T00:00:00"/>
    <n v="6.7439996629600003"/>
    <s v="Parceria rural"/>
    <m/>
    <s v="Rehab DO"/>
    <s v="Rehab"/>
    <m/>
    <x v="0"/>
    <x v="0"/>
    <x v="0"/>
    <m/>
    <m/>
    <m/>
    <m/>
    <m/>
    <d v="2022-10-28T00:00:00"/>
    <d v="2022-10-19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x v="4"/>
    <d v="2025-05-01T00:00:00"/>
    <x v="9"/>
    <m/>
  </r>
  <r>
    <s v="0157014"/>
    <x v="60"/>
    <x v="60"/>
    <s v="014"/>
    <s v="Brasil \ SP \ Piratininga"/>
    <s v="Noroeste"/>
    <x v="1"/>
    <n v="1"/>
    <s v="Rebrota"/>
    <s v="104-Crescimento"/>
    <d v="2022-10-20T00:00:00"/>
    <n v="17.1961731502"/>
    <s v="Parceria rural"/>
    <m/>
    <s v="Rehab DO"/>
    <s v="Rehab"/>
    <m/>
    <x v="0"/>
    <x v="0"/>
    <x v="0"/>
    <m/>
    <m/>
    <m/>
    <m/>
    <m/>
    <d v="2022-10-20T00:00:00"/>
    <d v="2022-10-11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x v="4"/>
    <d v="2025-05-01T00:00:00"/>
    <x v="9"/>
    <m/>
  </r>
  <r>
    <s v="0157015"/>
    <x v="60"/>
    <x v="60"/>
    <s v="015"/>
    <s v="Brasil \ SP \ Piratininga"/>
    <s v="Noroeste"/>
    <x v="1"/>
    <n v="2"/>
    <s v="Reforma"/>
    <s v="104-Crescimento"/>
    <d v="2022-12-13T00:00:00"/>
    <n v="4.5710576103599996"/>
    <s v="Parceria rural"/>
    <m/>
    <s v="Rehab DO"/>
    <s v="Rehab"/>
    <m/>
    <x v="0"/>
    <x v="0"/>
    <x v="0"/>
    <m/>
    <m/>
    <m/>
    <m/>
    <m/>
    <d v="2023-02-09T00:00:00"/>
    <d v="2022-10-11T00:00:00"/>
    <s v="Noroeste"/>
    <s v="Rehab DO"/>
    <s v="GERAÇÃO"/>
    <s v="JFI DUARTINA"/>
    <s v="BRACELL"/>
    <s v="CARPELO"/>
    <n v="17.108872999999999"/>
    <n v="20.326571000000001"/>
    <n v="21.132726000000002"/>
    <n v="60.517854"/>
    <s v="cto baldeio"/>
    <x v="2"/>
    <x v="4"/>
    <d v="2025-05-01T00:00:00"/>
    <x v="9"/>
    <m/>
  </r>
  <r>
    <s v="0157016"/>
    <x v="60"/>
    <x v="60"/>
    <s v="016"/>
    <s v="Brasil \ SP \ Piratininga"/>
    <s v="Noroeste"/>
    <x v="1"/>
    <n v="1"/>
    <s v="Implantação"/>
    <s v="104-Crescimento"/>
    <d v="2012-03-30T00:00:00"/>
    <n v="10.96"/>
    <s v="Parceria rural"/>
    <m/>
    <m/>
    <m/>
    <m/>
    <x v="0"/>
    <x v="0"/>
    <x v="0"/>
    <m/>
    <m/>
    <m/>
    <d v="2025-08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8-01T00:00:00"/>
    <x v="9"/>
    <m/>
  </r>
  <r>
    <s v="0157017"/>
    <x v="60"/>
    <x v="60"/>
    <s v="017"/>
    <s v="Brasil \ SP \ Piratininga"/>
    <s v="Noroeste"/>
    <x v="1"/>
    <n v="1"/>
    <s v="Implantação"/>
    <s v="104-Crescimento"/>
    <d v="2012-04-04T00:00:00"/>
    <n v="19.04"/>
    <s v="Parceria rural"/>
    <m/>
    <m/>
    <m/>
    <m/>
    <x v="0"/>
    <x v="0"/>
    <x v="0"/>
    <m/>
    <m/>
    <m/>
    <d v="2025-08-01T00:00:00"/>
    <d v="2025-04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8-01T00:00:00"/>
    <x v="9"/>
    <m/>
  </r>
  <r>
    <s v="0157018"/>
    <x v="60"/>
    <x v="60"/>
    <s v="018"/>
    <s v="Brasil \ SP \ Piratininga"/>
    <s v="Noroeste"/>
    <x v="1"/>
    <n v="1"/>
    <s v="Implantação"/>
    <s v="104-Crescimento"/>
    <d v="2012-03-24T00:00:00"/>
    <n v="5.08"/>
    <s v="Parceria rural"/>
    <m/>
    <m/>
    <m/>
    <m/>
    <x v="0"/>
    <x v="0"/>
    <x v="0"/>
    <m/>
    <m/>
    <m/>
    <d v="2025-08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8-01T00:00:00"/>
    <x v="9"/>
    <m/>
  </r>
  <r>
    <s v="0157019"/>
    <x v="60"/>
    <x v="60"/>
    <s v="019"/>
    <s v="Brasil \ SP \ Piratininga"/>
    <s v="Noroeste"/>
    <x v="1"/>
    <n v="1"/>
    <s v="Implantação"/>
    <s v="104-Crescimento"/>
    <d v="2012-04-04T00:00:00"/>
    <n v="9.4499999999999993"/>
    <s v="Parceria rural"/>
    <m/>
    <m/>
    <m/>
    <m/>
    <x v="0"/>
    <x v="0"/>
    <x v="0"/>
    <m/>
    <m/>
    <m/>
    <d v="2025-08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8-01T00:00:00"/>
    <x v="9"/>
    <m/>
  </r>
  <r>
    <s v="0157020"/>
    <x v="60"/>
    <x v="60"/>
    <s v="020"/>
    <s v="Brasil \ SP \ Piratininga"/>
    <s v="Noroeste"/>
    <x v="1"/>
    <n v="1"/>
    <s v="Implantação"/>
    <s v="104-Crescimento"/>
    <d v="2012-04-04T00:00:00"/>
    <n v="20.77"/>
    <s v="Parceria rural"/>
    <m/>
    <m/>
    <m/>
    <m/>
    <x v="0"/>
    <x v="0"/>
    <x v="0"/>
    <m/>
    <m/>
    <m/>
    <d v="2025-09-01T00:00:00"/>
    <d v="2025-05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9-01T00:00:00"/>
    <x v="9"/>
    <m/>
  </r>
  <r>
    <s v="0157021"/>
    <x v="60"/>
    <x v="60"/>
    <s v="021"/>
    <s v="Brasil \ SP \ Piratininga"/>
    <s v="Noroeste"/>
    <x v="1"/>
    <n v="1"/>
    <s v="Implantação"/>
    <s v="104-Crescimento"/>
    <d v="2012-04-05T00:00:00"/>
    <n v="7.01"/>
    <s v="Parceria rural"/>
    <m/>
    <m/>
    <m/>
    <m/>
    <x v="0"/>
    <x v="0"/>
    <x v="0"/>
    <m/>
    <m/>
    <m/>
    <d v="2025-09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9-01T00:00:00"/>
    <x v="9"/>
    <m/>
  </r>
  <r>
    <s v="0157022"/>
    <x v="60"/>
    <x v="60"/>
    <s v="022"/>
    <s v="Brasil \ SP \ Piratininga"/>
    <s v="Noroeste"/>
    <x v="1"/>
    <n v="1"/>
    <s v="Implantação"/>
    <s v="104-Crescimento"/>
    <d v="2012-04-05T00:00:00"/>
    <n v="18.77"/>
    <s v="Parceria rural"/>
    <m/>
    <m/>
    <m/>
    <m/>
    <x v="0"/>
    <x v="0"/>
    <x v="0"/>
    <m/>
    <m/>
    <m/>
    <d v="2025-09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9-01T00:00:00"/>
    <x v="9"/>
    <m/>
  </r>
  <r>
    <s v="0157023"/>
    <x v="60"/>
    <x v="60"/>
    <s v="023"/>
    <s v="Brasil \ SP \ Piratininga"/>
    <s v="Noroeste"/>
    <x v="1"/>
    <n v="1"/>
    <s v="Implantação"/>
    <s v="104-Crescimento"/>
    <d v="2012-04-05T00:00:00"/>
    <n v="13.31"/>
    <s v="Parceria rural"/>
    <m/>
    <m/>
    <m/>
    <m/>
    <x v="0"/>
    <x v="0"/>
    <x v="0"/>
    <m/>
    <m/>
    <m/>
    <d v="2024-10-01T00:00:00"/>
    <d v="2024-10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24"/>
    <x v="60"/>
    <x v="60"/>
    <s v="024"/>
    <s v="Brasil \ SP \ Piratininga"/>
    <s v="Noroeste"/>
    <x v="1"/>
    <n v="1"/>
    <s v="Implantação"/>
    <s v="104-Crescimento"/>
    <d v="2012-03-23T00:00:00"/>
    <n v="9.7799999999999994"/>
    <s v="Parceria rural"/>
    <m/>
    <m/>
    <m/>
    <m/>
    <x v="0"/>
    <x v="0"/>
    <x v="0"/>
    <m/>
    <m/>
    <m/>
    <d v="2025-01-01T00:00:00"/>
    <d v="2025-01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05-01T00:00:00"/>
    <x v="9"/>
    <m/>
  </r>
  <r>
    <s v="0157026"/>
    <x v="60"/>
    <x v="60"/>
    <s v="026"/>
    <s v="Brasil \ SP \ Piratininga"/>
    <s v="Noroeste"/>
    <x v="1"/>
    <n v="2"/>
    <s v="Reforma"/>
    <s v="102-Aguardando Plantio"/>
    <m/>
    <n v="1.89"/>
    <s v="Parceria rural"/>
    <m/>
    <m/>
    <m/>
    <m/>
    <x v="0"/>
    <x v="0"/>
    <x v="0"/>
    <s v="SIM"/>
    <m/>
    <m/>
    <m/>
    <m/>
    <d v="2022-10-25T00:00:00"/>
    <d v="2022-10-23T00:00:00"/>
    <s v="Noroeste"/>
    <s v="Noroeste"/>
    <s v="GERAÇÃO"/>
    <s v="JFI DUARTINA"/>
    <s v="BRACELL"/>
    <s v="CARPELO"/>
    <n v="17.108872999999999"/>
    <n v="20.326571000000001"/>
    <n v="21.132726000000002"/>
    <n v="60.517854"/>
    <s v="Liberação de áreas"/>
    <x v="2"/>
    <x v="4"/>
    <d v="2025-05-01T00:00:00"/>
    <x v="9"/>
    <m/>
  </r>
  <r>
    <s v="0157027"/>
    <x v="60"/>
    <x v="60"/>
    <s v="027"/>
    <s v="Brasil \ SP \ Piratininga"/>
    <s v="Noroeste"/>
    <x v="1"/>
    <n v="2"/>
    <s v="Reforma"/>
    <s v="104-Crescimento"/>
    <d v="2022-12-13T00:00:00"/>
    <n v="13.4014453772"/>
    <s v="Parceria rural"/>
    <m/>
    <s v="Rehab DO"/>
    <s v="Rehab"/>
    <m/>
    <x v="0"/>
    <x v="0"/>
    <x v="0"/>
    <m/>
    <m/>
    <m/>
    <m/>
    <m/>
    <m/>
    <m/>
    <s v="Noroeste"/>
    <s v="Rehab DO"/>
    <s v="GERAÇÃO"/>
    <s v="JFI DUARTINA"/>
    <s v="BRACELL"/>
    <s v="CARPELO"/>
    <n v="17.108872999999999"/>
    <n v="20.326571000000001"/>
    <n v="21.132726000000002"/>
    <n v="60.517854"/>
    <s v="Data de contrato"/>
    <x v="2"/>
    <x v="4"/>
    <d v="2025-05-01T00:00:00"/>
    <x v="9"/>
    <m/>
  </r>
  <r>
    <s v="0157028"/>
    <x v="60"/>
    <x v="60"/>
    <s v="028"/>
    <s v="Brasil \ SP \ Piratininga"/>
    <s v="Noroeste"/>
    <x v="1"/>
    <n v="1"/>
    <s v="Implantação"/>
    <s v="104-Crescimento"/>
    <d v="2012-03-22T00:00:00"/>
    <n v="2.92"/>
    <s v="Parceria rural"/>
    <m/>
    <m/>
    <m/>
    <m/>
    <x v="0"/>
    <x v="0"/>
    <x v="0"/>
    <m/>
    <m/>
    <d v="2025-10-01T00:00:00"/>
    <d v="2025-10-01T00:00:00"/>
    <d v="2025-06-01T00:00:00"/>
    <m/>
    <m/>
    <s v="Noroeste"/>
    <s v="Noroeste"/>
    <s v="GERAÇÃO"/>
    <s v="JFI DUARTINA"/>
    <s v="BRACELL"/>
    <s v="CARPELO"/>
    <n v="17.108872999999999"/>
    <n v="20.326571000000001"/>
    <n v="21.132726000000002"/>
    <n v="60.517854"/>
    <s v="pac"/>
    <x v="2"/>
    <x v="4"/>
    <d v="2025-10-01T00:00:00"/>
    <x v="9"/>
    <m/>
  </r>
  <r>
    <s v="0158003"/>
    <x v="61"/>
    <x v="61"/>
    <s v="003"/>
    <s v="Brasil \ SP \ Bauru"/>
    <s v="Norte"/>
    <x v="3"/>
    <n v="2"/>
    <s v="Reforma"/>
    <s v="104-Crescimento"/>
    <d v="2022-11-23T00:00:00"/>
    <n v="36.049999999999997"/>
    <s v="Parceria rural"/>
    <m/>
    <s v="Rehab DO"/>
    <s v="Rehab"/>
    <m/>
    <x v="0"/>
    <x v="0"/>
    <x v="0"/>
    <m/>
    <m/>
    <d v="2022-09-19T00:00:00"/>
    <m/>
    <m/>
    <d v="2022-09-19T00:00:00"/>
    <d v="2022-08-17T00:00:00"/>
    <s v="Norte"/>
    <s v="Rehab DO"/>
    <s v="EMFLORA"/>
    <s v="GERAÇÃO"/>
    <s v="JFI DUARTINA"/>
    <s v="BRACELL"/>
    <n v="37.259766999999997"/>
    <n v="47.231791000000001"/>
    <n v="48.991658999999999"/>
    <n v="49.50855"/>
    <s v="cto baldeio"/>
    <x v="1"/>
    <x v="1"/>
    <d v="2025-07-01T00:00:00"/>
    <x v="0"/>
    <m/>
  </r>
  <r>
    <s v="0160004"/>
    <x v="62"/>
    <x v="62"/>
    <s v="004"/>
    <s v="Brasil \ SP \ Lençóis Paulista"/>
    <s v="Centro"/>
    <x v="4"/>
    <n v="2"/>
    <s v="Reforma"/>
    <s v="102-Aguardando Plantio"/>
    <m/>
    <n v="0.09"/>
    <s v="Parceria rural (Turvinho)"/>
    <m/>
    <m/>
    <m/>
    <n v="3"/>
    <x v="0"/>
    <x v="0"/>
    <x v="0"/>
    <m/>
    <m/>
    <d v="2022-08-31T00:00:00"/>
    <m/>
    <m/>
    <m/>
    <m/>
    <s v="Centro"/>
    <s v="Centro"/>
    <s v="SOLLUM"/>
    <s v="NILZA"/>
    <s v="BRACELL"/>
    <s v="JFI ITATINGA"/>
    <n v="3.4178109999999999"/>
    <n v="21.773554000000001"/>
    <n v="49.728507999999998"/>
    <n v="85.029634000000001"/>
    <s v="Liberação de áreas"/>
    <x v="0"/>
    <x v="0"/>
    <d v="2025-12-01T00:00:00"/>
    <x v="0"/>
    <m/>
  </r>
  <r>
    <s v="0162008"/>
    <x v="63"/>
    <x v="63"/>
    <s v="008"/>
    <s v="Brasil \ SP \ Presidente Alves"/>
    <s v="Norte"/>
    <x v="3"/>
    <n v="2"/>
    <s v="Reforma"/>
    <s v="104-Crescimento"/>
    <d v="2022-08-22T00:00:00"/>
    <n v="8.7899999999999991"/>
    <s v="Parceria rural"/>
    <m/>
    <s v="Rehab DO"/>
    <s v="Rehab"/>
    <m/>
    <x v="0"/>
    <x v="0"/>
    <x v="0"/>
    <m/>
    <s v="RAF"/>
    <d v="2022-07-17T00:00:00"/>
    <m/>
    <m/>
    <d v="2022-07-17T00:00:00"/>
    <d v="2022-06-27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x v="1"/>
    <d v="2025-07-01T00:00:00"/>
    <x v="0"/>
    <m/>
  </r>
  <r>
    <s v="0162020"/>
    <x v="63"/>
    <x v="63"/>
    <s v="020"/>
    <s v="Brasil \ SP \ Presidente Alves"/>
    <s v="Norte"/>
    <x v="3"/>
    <n v="2"/>
    <s v="Reforma"/>
    <s v="104-Crescimento"/>
    <d v="2022-09-06T00:00:00"/>
    <n v="9.56"/>
    <s v="Parceria rural"/>
    <m/>
    <s v="Rehab DO"/>
    <s v="Rehab"/>
    <m/>
    <x v="0"/>
    <x v="0"/>
    <x v="0"/>
    <m/>
    <s v="RAF"/>
    <d v="2022-08-10T00:00:00"/>
    <m/>
    <m/>
    <d v="2022-08-10T00:00:00"/>
    <d v="2022-07-15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x v="1"/>
    <d v="2025-07-01T00:00:00"/>
    <x v="0"/>
    <m/>
  </r>
  <r>
    <s v="0162021"/>
    <x v="63"/>
    <x v="63"/>
    <s v="021"/>
    <s v="Brasil \ SP \ Presidente Alves"/>
    <s v="Norte"/>
    <x v="3"/>
    <n v="2"/>
    <s v="Reforma"/>
    <s v="104-Crescimento"/>
    <d v="2022-09-05T00:00:00"/>
    <n v="4.55"/>
    <s v="Parceria rural"/>
    <m/>
    <s v="Rehab DO"/>
    <s v="Rehab"/>
    <m/>
    <x v="0"/>
    <x v="0"/>
    <x v="0"/>
    <m/>
    <s v="RAF"/>
    <d v="2022-08-10T00:00:00"/>
    <m/>
    <m/>
    <d v="2022-08-10T00:00:00"/>
    <d v="2022-07-12T00:00:00"/>
    <s v="Norte"/>
    <s v="Rehab DO"/>
    <s v="EMFLORA"/>
    <s v="CARPELO"/>
    <s v="GERAÇÃO"/>
    <s v="JFI DUARTINA"/>
    <n v="32.021711000000003"/>
    <n v="32.513609000000002"/>
    <n v="39.991956999999999"/>
    <n v="41.751824999999997"/>
    <s v="cto baldeio"/>
    <x v="1"/>
    <x v="1"/>
    <d v="2025-07-01T00:00:00"/>
    <x v="0"/>
    <m/>
  </r>
  <r>
    <s v="0162025"/>
    <x v="63"/>
    <x v="63"/>
    <s v="025"/>
    <s v="Brasil \ SP \ Presidente Alves"/>
    <s v="Norte"/>
    <x v="3"/>
    <n v="3"/>
    <s v="Reforma"/>
    <s v="102-Aguardando Plantio"/>
    <m/>
    <n v="9.65"/>
    <s v="Parceria rural"/>
    <m/>
    <s v="Rehab Silv"/>
    <s v="Rehab"/>
    <m/>
    <x v="1"/>
    <x v="1"/>
    <x v="1"/>
    <m/>
    <s v="RAF"/>
    <d v="2023-10-02T00:00:00"/>
    <m/>
    <m/>
    <d v="2022-09-06T00:00:00"/>
    <d v="2022-07-10T00:00:00"/>
    <s v="Norte"/>
    <s v="Rehab Silv"/>
    <s v="EMFLORA"/>
    <s v="CARPELO"/>
    <s v="GERAÇÃO"/>
    <s v="JFI DUARTINA"/>
    <n v="32.021711000000003"/>
    <n v="32.513609000000002"/>
    <n v="39.991956999999999"/>
    <n v="41.751824999999997"/>
    <s v="savannah"/>
    <x v="1"/>
    <x v="1"/>
    <m/>
    <x v="0"/>
    <m/>
  </r>
  <r>
    <s v="0162036"/>
    <x v="63"/>
    <x v="63"/>
    <s v="036"/>
    <s v="Brasil \ SP \ Presidente Alves"/>
    <s v="Norte"/>
    <x v="3"/>
    <n v="2"/>
    <s v="Reforma"/>
    <s v="104-Crescimento"/>
    <d v="2022-08-26T00:00:00"/>
    <n v="1.1499999999999999"/>
    <s v="Parceria rural"/>
    <m/>
    <s v="Rehab DO"/>
    <s v="Rehab"/>
    <m/>
    <x v="0"/>
    <x v="0"/>
    <x v="0"/>
    <m/>
    <s v="RAF"/>
    <d v="2022-07-22T00:00:00"/>
    <m/>
    <m/>
    <m/>
    <m/>
    <s v="Norte"/>
    <s v="Rehab DO"/>
    <s v="EMFLORA"/>
    <s v="CARPELO"/>
    <s v="GERAÇÃO"/>
    <s v="JFI DUARTINA"/>
    <n v="32.021711000000003"/>
    <n v="32.513609000000002"/>
    <n v="39.991956999999999"/>
    <n v="41.751824999999997"/>
    <s v="pas"/>
    <x v="1"/>
    <x v="1"/>
    <d v="2025-07-01T00:00:00"/>
    <x v="0"/>
    <m/>
  </r>
  <r>
    <s v="0165003"/>
    <x v="64"/>
    <x v="64"/>
    <s v="003"/>
    <s v="Brasil \ SP \ Presidente Alves"/>
    <s v="Norte"/>
    <x v="1"/>
    <n v="3"/>
    <s v="Reforma"/>
    <s v="102-Aguardando Plantio"/>
    <m/>
    <n v="10.27"/>
    <s v="Parceria rural"/>
    <m/>
    <s v="Rehab Silv"/>
    <s v="Rehab"/>
    <m/>
    <x v="0"/>
    <x v="0"/>
    <x v="0"/>
    <s v="NÃO"/>
    <s v="RAF"/>
    <d v="2023-12-12T00:00:00"/>
    <m/>
    <m/>
    <d v="2022-09-04T00:00:00"/>
    <d v="2022-07-22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06"/>
    <x v="64"/>
    <x v="64"/>
    <s v="006"/>
    <s v="Brasil \ SP \ Presidente Alves"/>
    <s v="Norte"/>
    <x v="1"/>
    <n v="3"/>
    <s v="Reforma"/>
    <s v="102-Aguardando Plantio"/>
    <m/>
    <n v="5.24"/>
    <s v="Parceria rural"/>
    <m/>
    <s v="Rehab Silv"/>
    <s v="Rehab"/>
    <m/>
    <x v="0"/>
    <x v="0"/>
    <x v="0"/>
    <s v="NÃO"/>
    <s v="RAF"/>
    <d v="2023-12-12T00:00:00"/>
    <m/>
    <m/>
    <d v="2022-09-04T00:00:00"/>
    <d v="2022-07-19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08"/>
    <x v="64"/>
    <x v="64"/>
    <s v="008"/>
    <s v="Brasil \ SP \ Presidente Alves"/>
    <s v="Norte"/>
    <x v="1"/>
    <n v="3"/>
    <s v="Reforma"/>
    <s v="102-Aguardando Plantio"/>
    <m/>
    <n v="1.88"/>
    <s v="Parceria rural"/>
    <m/>
    <s v="Rehab Silv"/>
    <s v="Rehab"/>
    <m/>
    <x v="0"/>
    <x v="0"/>
    <x v="0"/>
    <s v="NÃO"/>
    <s v="RAF"/>
    <d v="2023-12-12T00:00:00"/>
    <m/>
    <m/>
    <d v="2022-09-01T00:00:00"/>
    <d v="2022-08-01T00:00:00"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35"/>
    <x v="64"/>
    <x v="64"/>
    <s v="035"/>
    <s v="Brasil \ SP \ Presidente Alves"/>
    <s v="Norte"/>
    <x v="1"/>
    <n v="2"/>
    <s v="Reforma"/>
    <s v="102-Aguardando Plantio"/>
    <m/>
    <n v="2.15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49"/>
    <x v="64"/>
    <x v="64"/>
    <s v="049"/>
    <s v="Brasil \ SP \ Presidente Alves"/>
    <s v="Norte"/>
    <x v="1"/>
    <n v="3"/>
    <s v="Reforma"/>
    <s v="102-Aguardando Plantio"/>
    <m/>
    <n v="4.3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1"/>
    <x v="64"/>
    <x v="64"/>
    <s v="051"/>
    <s v="Brasil \ SP \ Presidente Alves"/>
    <s v="Norte"/>
    <x v="1"/>
    <n v="3"/>
    <s v="Reforma"/>
    <s v="102-Aguardando Plantio"/>
    <m/>
    <n v="1.6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2"/>
    <x v="64"/>
    <x v="64"/>
    <s v="052"/>
    <s v="Brasil \ SP \ Presidente Alves"/>
    <s v="Norte"/>
    <x v="1"/>
    <n v="3"/>
    <s v="Reforma"/>
    <s v="102-Aguardando Plantio"/>
    <m/>
    <n v="1.49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3"/>
    <x v="64"/>
    <x v="64"/>
    <s v="053"/>
    <s v="Brasil \ SP \ Presidente Alves"/>
    <s v="Norte"/>
    <x v="1"/>
    <n v="3"/>
    <s v="Reforma"/>
    <s v="102-Aguardando Plantio"/>
    <m/>
    <n v="0.68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5"/>
    <x v="64"/>
    <x v="64"/>
    <s v="055"/>
    <s v="Brasil \ SP \ Presidente Alves"/>
    <s v="Norte"/>
    <x v="1"/>
    <n v="1"/>
    <s v="Implantação"/>
    <s v="102-Aguardando Plantio"/>
    <m/>
    <n v="0.5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6"/>
    <x v="64"/>
    <x v="64"/>
    <s v="056"/>
    <s v="Brasil \ SP \ Presidente Alves"/>
    <s v="Norte"/>
    <x v="1"/>
    <n v="1"/>
    <s v="Implantação"/>
    <s v="102-Aguardando Plantio"/>
    <m/>
    <n v="0.35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7"/>
    <x v="64"/>
    <x v="64"/>
    <s v="057"/>
    <s v="Brasil \ SP \ Presidente Alves"/>
    <s v="Norte"/>
    <x v="1"/>
    <n v="1"/>
    <s v="Implantação"/>
    <s v="102-Aguardando Plantio"/>
    <m/>
    <n v="0.22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8"/>
    <x v="64"/>
    <x v="64"/>
    <s v="058"/>
    <s v="Brasil \ SP \ Presidente Alves"/>
    <s v="Norte"/>
    <x v="1"/>
    <n v="1"/>
    <s v="Implantação"/>
    <s v="102-Aguardando Plantio"/>
    <m/>
    <n v="0.28000000000000003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59"/>
    <x v="64"/>
    <x v="64"/>
    <s v="059"/>
    <s v="Brasil \ SP \ Presidente Alves"/>
    <s v="Norte"/>
    <x v="1"/>
    <n v="1"/>
    <s v="Implantação"/>
    <s v="102-Aguardando Plantio"/>
    <m/>
    <n v="0.25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60"/>
    <x v="64"/>
    <x v="64"/>
    <s v="060"/>
    <s v="Brasil \ SP \ Presidente Alves"/>
    <s v="Norte"/>
    <x v="1"/>
    <n v="1"/>
    <s v="Implantação"/>
    <s v="102-Aguardando Plantio"/>
    <m/>
    <n v="0.18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61"/>
    <x v="64"/>
    <x v="64"/>
    <s v="061"/>
    <s v="Brasil \ SP \ Presidente Alves"/>
    <s v="Norte"/>
    <x v="1"/>
    <n v="1"/>
    <s v="Implantação"/>
    <s v="102-Aguardando Plantio"/>
    <m/>
    <n v="0.21"/>
    <s v="Parceria rural"/>
    <m/>
    <m/>
    <m/>
    <m/>
    <x v="0"/>
    <x v="0"/>
    <x v="0"/>
    <s v="NÃO"/>
    <m/>
    <d v="2022-10-27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62"/>
    <x v="64"/>
    <x v="64"/>
    <s v="062"/>
    <s v="Brasil \ SP \ Presidente Alves"/>
    <s v="Norte"/>
    <x v="1"/>
    <n v="2"/>
    <s v="Reforma"/>
    <s v="102-Aguardando Plantio"/>
    <m/>
    <n v="0.05"/>
    <s v="Parceria rural"/>
    <m/>
    <m/>
    <m/>
    <m/>
    <x v="0"/>
    <x v="0"/>
    <x v="0"/>
    <s v="NÃO"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69"/>
    <x v="64"/>
    <x v="64"/>
    <s v="069"/>
    <s v="Brasil \ SP \ Presidente Alves"/>
    <s v="Norte"/>
    <x v="1"/>
    <n v="2"/>
    <s v="Reforma"/>
    <s v="102-Aguardando Plantio"/>
    <m/>
    <n v="0.66"/>
    <s v="Parceria rural"/>
    <m/>
    <m/>
    <m/>
    <m/>
    <x v="0"/>
    <x v="0"/>
    <x v="0"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070"/>
    <x v="64"/>
    <x v="64"/>
    <s v="070"/>
    <s v="Brasil \ SP \ Presidente Alves"/>
    <s v="Norte"/>
    <x v="1"/>
    <n v="3"/>
    <s v="Reforma"/>
    <s v="102-Aguardando Plantio"/>
    <m/>
    <n v="0.1"/>
    <s v="Parceria rural"/>
    <m/>
    <m/>
    <m/>
    <m/>
    <x v="0"/>
    <x v="0"/>
    <x v="0"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02"/>
    <x v="64"/>
    <x v="64"/>
    <s v="302"/>
    <s v="Brasil \ SP \ Presidente Alves"/>
    <s v="Norte"/>
    <x v="1"/>
    <n v="3"/>
    <s v="Reforma"/>
    <s v="104-Crescimento"/>
    <d v="2022-10-14T00:00:00"/>
    <n v="8.4"/>
    <s v="Parceria rural"/>
    <m/>
    <s v="Rehab DO"/>
    <s v="Rehab"/>
    <m/>
    <x v="0"/>
    <x v="0"/>
    <x v="0"/>
    <m/>
    <s v="RAF"/>
    <d v="2022-09-02T00:00:00"/>
    <m/>
    <m/>
    <m/>
    <m/>
    <s v="Norte"/>
    <s v="Rehab DO"/>
    <s v="CARPELO"/>
    <s v="GERAÇÃO"/>
    <s v="EMFLORA"/>
    <s v="JFI DUARTINA"/>
    <n v="25.872992"/>
    <n v="34.387922000000003"/>
    <n v="35.563021999999997"/>
    <n v="36.147790999999998"/>
    <s v="pas"/>
    <x v="1"/>
    <x v="1"/>
    <d v="2025-07-01T00:00:00"/>
    <x v="0"/>
    <m/>
  </r>
  <r>
    <s v="0165303"/>
    <x v="64"/>
    <x v="64"/>
    <s v="303"/>
    <s v="Brasil \ SP \ Presidente Alves"/>
    <s v="Norte"/>
    <x v="1"/>
    <n v="4"/>
    <s v="Reforma"/>
    <s v="102-Aguardando Plantio"/>
    <m/>
    <n v="2.57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14"/>
    <x v="64"/>
    <x v="64"/>
    <s v="314"/>
    <s v="Brasil \ SP \ Presidente Alves"/>
    <s v="Norte"/>
    <x v="1"/>
    <n v="3"/>
    <s v="Reforma"/>
    <s v="102-Aguardando Plantio"/>
    <m/>
    <n v="1.1299999999999999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15"/>
    <x v="64"/>
    <x v="64"/>
    <s v="315"/>
    <s v="Brasil \ SP \ Presidente Alves"/>
    <s v="Norte"/>
    <x v="1"/>
    <n v="3"/>
    <s v="Reforma"/>
    <s v="102-Aguardando Plantio"/>
    <m/>
    <n v="3.14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42"/>
    <x v="64"/>
    <x v="64"/>
    <s v="342"/>
    <s v="Brasil \ SP \ Presidente Alves"/>
    <s v="Norte"/>
    <x v="1"/>
    <n v="3"/>
    <s v="Reforma"/>
    <s v="102-Aguardando Plantio"/>
    <m/>
    <n v="4.37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43"/>
    <x v="64"/>
    <x v="64"/>
    <s v="343"/>
    <s v="Brasil \ SP \ Presidente Alves"/>
    <s v="Norte"/>
    <x v="1"/>
    <n v="3"/>
    <s v="Reforma"/>
    <s v="102-Aguardando Plantio"/>
    <m/>
    <n v="1.55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1"/>
    <x v="64"/>
    <x v="64"/>
    <s v="351"/>
    <s v="Brasil \ SP \ Presidente Alves"/>
    <s v="Norte"/>
    <x v="1"/>
    <n v="3"/>
    <s v="Reforma"/>
    <s v="102-Aguardando Plantio"/>
    <m/>
    <n v="1.05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2"/>
    <x v="64"/>
    <x v="64"/>
    <s v="352"/>
    <s v="Brasil \ SP \ Presidente Alves"/>
    <s v="Norte"/>
    <x v="1"/>
    <n v="4"/>
    <s v="Reforma"/>
    <s v="102-Aguardando Plantio"/>
    <m/>
    <n v="0.71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6"/>
    <x v="64"/>
    <x v="64"/>
    <s v="356"/>
    <s v="Brasil \ SP \ Presidente Alves"/>
    <s v="Norte"/>
    <x v="1"/>
    <n v="3"/>
    <s v="Reforma"/>
    <s v="102-Aguardando Plantio"/>
    <m/>
    <n v="0.85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7"/>
    <x v="64"/>
    <x v="64"/>
    <s v="357"/>
    <s v="Brasil \ SP \ Presidente Alves"/>
    <s v="Norte"/>
    <x v="1"/>
    <n v="4"/>
    <s v="Reforma"/>
    <s v="102-Aguardando Plantio"/>
    <m/>
    <n v="1.52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8"/>
    <x v="64"/>
    <x v="64"/>
    <s v="358"/>
    <s v="Brasil \ SP \ Presidente Alves"/>
    <s v="Norte"/>
    <x v="1"/>
    <n v="3"/>
    <s v="Reforma"/>
    <s v="102-Aguardando Plantio"/>
    <m/>
    <n v="0.36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59"/>
    <x v="64"/>
    <x v="64"/>
    <s v="359"/>
    <s v="Brasil \ SP \ Presidente Alves"/>
    <s v="Norte"/>
    <x v="1"/>
    <n v="4"/>
    <s v="Reforma"/>
    <s v="102-Aguardando Plantio"/>
    <m/>
    <n v="2.4700000000000002"/>
    <s v="Parceria rural"/>
    <m/>
    <s v="Rehab Silv"/>
    <s v="Rehab"/>
    <m/>
    <x v="0"/>
    <x v="0"/>
    <x v="0"/>
    <s v="NÃO"/>
    <s v="RAF"/>
    <d v="2023-12-12T00:00:00"/>
    <m/>
    <m/>
    <m/>
    <m/>
    <s v="Norte"/>
    <s v="Rehab Silv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2"/>
    <x v="64"/>
    <x v="64"/>
    <s v="362"/>
    <s v="Brasil \ SP \ Presidente Alves"/>
    <s v="Norte"/>
    <x v="1"/>
    <n v="2"/>
    <s v="Reforma"/>
    <s v="116-Aguardando Plantio - Manual"/>
    <m/>
    <n v="0.03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3"/>
    <x v="64"/>
    <x v="64"/>
    <s v="363"/>
    <s v="Brasil \ SP \ Presidente Alves"/>
    <s v="Norte"/>
    <x v="1"/>
    <n v="2"/>
    <s v="Reforma"/>
    <s v="116-Aguardando Plantio - Manual"/>
    <m/>
    <n v="0.88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4"/>
    <x v="64"/>
    <x v="64"/>
    <s v="364"/>
    <s v="Brasil \ SP \ Presidente Alves"/>
    <s v="Norte"/>
    <x v="1"/>
    <n v="2"/>
    <s v="Reforma"/>
    <s v="116-Aguardando Plantio - Manual"/>
    <m/>
    <n v="1.04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5"/>
    <x v="64"/>
    <x v="64"/>
    <s v="365"/>
    <s v="Brasil \ SP \ Presidente Alves"/>
    <s v="Norte"/>
    <x v="1"/>
    <n v="2"/>
    <s v="Reforma"/>
    <s v="116-Aguardando Plantio - Manual"/>
    <m/>
    <n v="0.35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6"/>
    <x v="64"/>
    <x v="64"/>
    <s v="366"/>
    <s v="Brasil \ SP \ Presidente Alves"/>
    <s v="Norte"/>
    <x v="1"/>
    <n v="2"/>
    <s v="Reforma"/>
    <s v="116-Aguardando Plantio - Manual"/>
    <m/>
    <n v="0.08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7"/>
    <x v="64"/>
    <x v="64"/>
    <s v="367"/>
    <s v="Brasil \ SP \ Presidente Alves"/>
    <s v="Norte"/>
    <x v="1"/>
    <n v="2"/>
    <s v="Reforma"/>
    <s v="116-Aguardando Plantio - Manual"/>
    <m/>
    <n v="0.22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8"/>
    <x v="64"/>
    <x v="64"/>
    <s v="368"/>
    <s v="Brasil \ SP \ Presidente Alves"/>
    <s v="Norte"/>
    <x v="1"/>
    <n v="2"/>
    <s v="Reforma"/>
    <s v="116-Aguardando Plantio - Manual"/>
    <m/>
    <n v="1.01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69"/>
    <x v="64"/>
    <x v="64"/>
    <s v="369"/>
    <s v="Brasil \ SP \ Presidente Alves"/>
    <s v="Norte"/>
    <x v="1"/>
    <n v="2"/>
    <s v="Reforma"/>
    <s v="116-Aguardando Plantio - Manual"/>
    <m/>
    <n v="0.3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0"/>
    <x v="64"/>
    <x v="64"/>
    <s v="370"/>
    <s v="Brasil \ SP \ Presidente Alves"/>
    <s v="Norte"/>
    <x v="1"/>
    <n v="2"/>
    <s v="Reforma"/>
    <s v="116-Aguardando Plantio - Manual"/>
    <m/>
    <n v="0.32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1"/>
    <x v="64"/>
    <x v="64"/>
    <s v="371"/>
    <s v="Brasil \ SP \ Presidente Alves"/>
    <s v="Norte"/>
    <x v="1"/>
    <n v="2"/>
    <s v="Reforma"/>
    <s v="116-Aguardando Plantio - Manual"/>
    <m/>
    <n v="6.06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2"/>
    <x v="64"/>
    <x v="64"/>
    <s v="372"/>
    <s v="Brasil \ SP \ Presidente Alves"/>
    <s v="Norte"/>
    <x v="1"/>
    <n v="2"/>
    <s v="Reforma"/>
    <s v="116-Aguardando Plantio - Manual"/>
    <m/>
    <n v="1.1000000000000001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3"/>
    <x v="64"/>
    <x v="64"/>
    <s v="373"/>
    <s v="Brasil \ SP \ Presidente Alves"/>
    <s v="Norte"/>
    <x v="1"/>
    <n v="2"/>
    <s v="Reforma"/>
    <s v="116-Aguardando Plantio - Manual"/>
    <m/>
    <n v="1.94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4"/>
    <x v="64"/>
    <x v="64"/>
    <s v="374"/>
    <s v="Brasil \ SP \ Presidente Alves"/>
    <s v="Norte"/>
    <x v="1"/>
    <n v="2"/>
    <s v="Reforma"/>
    <s v="116-Aguardando Plantio - Manual"/>
    <m/>
    <n v="2.54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6"/>
    <x v="64"/>
    <x v="64"/>
    <s v="376"/>
    <s v="Brasil \ SP \ Presidente Alves"/>
    <s v="Norte"/>
    <x v="1"/>
    <n v="2"/>
    <s v="Reforma"/>
    <s v="116-Aguardando Plantio - Manual"/>
    <m/>
    <n v="0.14000000000000001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7"/>
    <x v="64"/>
    <x v="64"/>
    <s v="377"/>
    <s v="Brasil \ SP \ Presidente Alves"/>
    <s v="Norte"/>
    <x v="1"/>
    <n v="2"/>
    <s v="Reforma"/>
    <s v="116-Aguardando Plantio - Manual"/>
    <m/>
    <n v="0.32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78"/>
    <x v="64"/>
    <x v="64"/>
    <s v="378"/>
    <s v="Brasil \ SP \ Presidente Alves"/>
    <s v="Norte"/>
    <x v="1"/>
    <n v="2"/>
    <s v="Reforma"/>
    <s v="116-Aguardando Plantio - Manual"/>
    <m/>
    <n v="0.43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80"/>
    <x v="64"/>
    <x v="64"/>
    <s v="380"/>
    <s v="Brasil \ SP \ Presidente Alves"/>
    <s v="Norte"/>
    <x v="1"/>
    <n v="2"/>
    <s v="Reforma"/>
    <s v="116-Aguardando Plantio - Manual"/>
    <m/>
    <n v="0.55000000000000004"/>
    <s v="Parceria rural"/>
    <m/>
    <m/>
    <m/>
    <m/>
    <x v="0"/>
    <x v="0"/>
    <x v="0"/>
    <m/>
    <m/>
    <d v="2022-12-08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5384"/>
    <x v="64"/>
    <x v="64"/>
    <s v="384"/>
    <s v="Brasil \ SP \ Presidente Alves"/>
    <s v="Norte"/>
    <x v="1"/>
    <n v="4"/>
    <s v="Reforma"/>
    <s v="102-Aguardando Plantio"/>
    <m/>
    <n v="0.97"/>
    <s v="Parceria rural"/>
    <m/>
    <m/>
    <m/>
    <m/>
    <x v="0"/>
    <x v="0"/>
    <x v="0"/>
    <s v="NÃO"/>
    <m/>
    <d v="2023-12-12T00:00:00"/>
    <m/>
    <m/>
    <m/>
    <m/>
    <s v="Norte"/>
    <s v="Norte"/>
    <s v="CARPELO"/>
    <s v="GERAÇÃO"/>
    <s v="EMFLORA"/>
    <s v="JFI DUARTINA"/>
    <n v="25.872992"/>
    <n v="34.387922000000003"/>
    <n v="35.563021999999997"/>
    <n v="36.147790999999998"/>
    <s v="Liberação de áreas"/>
    <x v="1"/>
    <x v="6"/>
    <d v="2025-07-01T00:00:00"/>
    <x v="6"/>
    <m/>
  </r>
  <r>
    <s v="0166028"/>
    <x v="65"/>
    <x v="65"/>
    <s v="028"/>
    <s v="Brasil \ SP \ Cabrália Paulista"/>
    <s v="Noroeste"/>
    <x v="1"/>
    <n v="2"/>
    <s v="Reforma"/>
    <s v="104-Crescimento"/>
    <d v="2023-02-17T00:00:00"/>
    <n v="6.66"/>
    <s v="Parceria rural (Turvinho)"/>
    <m/>
    <s v="Rehab Silv"/>
    <s v="Rehab"/>
    <m/>
    <x v="0"/>
    <x v="0"/>
    <x v="0"/>
    <m/>
    <s v="RAF"/>
    <d v="2023-01-01T00:00:00"/>
    <m/>
    <m/>
    <d v="2023-01-01T00:00:00"/>
    <d v="2022-11-21T00:00:00"/>
    <s v="Noroeste"/>
    <s v="Rehab Silv"/>
    <s v="GERAÇÃO"/>
    <s v="JFI DUARTINA"/>
    <s v="BRACELL"/>
    <s v="CARPELO"/>
    <n v="10.646117"/>
    <n v="13.863815000000001"/>
    <n v="32.556674999999998"/>
    <n v="60.340246999999998"/>
    <s v="cto baldeio"/>
    <x v="2"/>
    <x v="4"/>
    <d v="2025-05-01T00:00:00"/>
    <x v="0"/>
    <m/>
  </r>
  <r>
    <s v="0166043"/>
    <x v="65"/>
    <x v="65"/>
    <s v="043"/>
    <s v="Brasil \ SP \ Cabrália Paulista"/>
    <s v="Noroeste"/>
    <x v="1"/>
    <n v="3"/>
    <s v="Reforma"/>
    <s v="102-Aguardando Plantio"/>
    <m/>
    <n v="4.6399999999999997"/>
    <s v="Parceria rural (Turvinho)"/>
    <m/>
    <m/>
    <m/>
    <m/>
    <x v="0"/>
    <x v="0"/>
    <x v="0"/>
    <m/>
    <m/>
    <d v="2023-01-01T00:00:00"/>
    <m/>
    <m/>
    <m/>
    <m/>
    <s v="Noroeste"/>
    <s v="Noroeste"/>
    <s v="GERAÇÃO"/>
    <s v="JFI DUARTINA"/>
    <s v="BRACELL"/>
    <s v="CARPELO"/>
    <n v="10.646117"/>
    <n v="13.863815000000001"/>
    <n v="32.556674999999998"/>
    <n v="60.340246999999998"/>
    <s v="Liberação de áreas"/>
    <x v="2"/>
    <x v="4"/>
    <d v="2025-05-01T00:00:00"/>
    <x v="0"/>
    <m/>
  </r>
  <r>
    <s v="0167020"/>
    <x v="66"/>
    <x v="66"/>
    <s v="020"/>
    <s v="Brasil \ SP \ Gália"/>
    <s v="Noroeste"/>
    <x v="1"/>
    <n v="1"/>
    <s v="Implantação"/>
    <s v="102-Aguardando Plantio"/>
    <m/>
    <n v="0.23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1"/>
    <x v="66"/>
    <x v="66"/>
    <s v="021"/>
    <s v="Brasil \ SP \ Gália"/>
    <s v="Noroeste"/>
    <x v="1"/>
    <n v="1"/>
    <s v="Implantação"/>
    <s v="102-Aguardando Plantio"/>
    <m/>
    <n v="2.73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2"/>
    <x v="66"/>
    <x v="66"/>
    <s v="022"/>
    <s v="Brasil \ SP \ Gália"/>
    <s v="Noroeste"/>
    <x v="1"/>
    <n v="1"/>
    <s v="Implantação"/>
    <s v="102-Aguardando Plantio"/>
    <m/>
    <n v="1.81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3"/>
    <x v="66"/>
    <x v="66"/>
    <s v="023"/>
    <s v="Brasil \ SP \ Gália"/>
    <s v="Noroeste"/>
    <x v="1"/>
    <n v="1"/>
    <s v="Implantação"/>
    <s v="102-Aguardando Plantio"/>
    <m/>
    <n v="0.79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4"/>
    <x v="66"/>
    <x v="66"/>
    <s v="024"/>
    <s v="Brasil \ SP \ Gália"/>
    <s v="Noroeste"/>
    <x v="1"/>
    <n v="1"/>
    <s v="Implantação"/>
    <s v="102-Aguardando Plantio"/>
    <m/>
    <n v="1.85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5"/>
    <x v="66"/>
    <x v="66"/>
    <s v="025"/>
    <s v="Brasil \ SP \ Gália"/>
    <s v="Noroeste"/>
    <x v="1"/>
    <n v="1"/>
    <s v="Implantação"/>
    <s v="102-Aguardando Plantio"/>
    <m/>
    <n v="0.33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6"/>
    <x v="66"/>
    <x v="66"/>
    <s v="026"/>
    <s v="Brasil \ SP \ Gália"/>
    <s v="Noroeste"/>
    <x v="1"/>
    <n v="1"/>
    <s v="Implantação"/>
    <s v="102-Aguardando Plantio"/>
    <m/>
    <n v="0.56000000000000005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027"/>
    <x v="66"/>
    <x v="66"/>
    <s v="027"/>
    <s v="Brasil \ SP \ Gália"/>
    <s v="Noroeste"/>
    <x v="1"/>
    <n v="1"/>
    <s v="Implantação"/>
    <s v="102-Aguardando Plantio"/>
    <m/>
    <n v="0.52"/>
    <s v="Parceria rural"/>
    <m/>
    <m/>
    <m/>
    <m/>
    <x v="0"/>
    <x v="0"/>
    <x v="0"/>
    <m/>
    <m/>
    <d v="2023-08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03"/>
    <x v="66"/>
    <x v="66"/>
    <s v="303"/>
    <s v="Brasil \ SP \ Gália"/>
    <s v="Noroeste"/>
    <x v="1"/>
    <n v="2"/>
    <s v="Reforma"/>
    <s v="116-Aguardando Plantio - Manual"/>
    <m/>
    <n v="0.03"/>
    <s v="Parceria rural"/>
    <m/>
    <m/>
    <m/>
    <m/>
    <x v="0"/>
    <x v="0"/>
    <x v="0"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07"/>
    <x v="66"/>
    <x v="66"/>
    <s v="307"/>
    <s v="Brasil \ SP \ Gália"/>
    <s v="Noroeste"/>
    <x v="1"/>
    <n v="2"/>
    <s v="Reforma"/>
    <s v="116-Aguardando Plantio - Manual"/>
    <m/>
    <n v="1.21"/>
    <s v="Parceria rural"/>
    <m/>
    <m/>
    <m/>
    <m/>
    <x v="0"/>
    <x v="0"/>
    <x v="0"/>
    <m/>
    <m/>
    <d v="2023-05-01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09"/>
    <x v="66"/>
    <x v="66"/>
    <s v="309"/>
    <s v="Brasil \ SP \ Gália"/>
    <s v="Noroeste"/>
    <x v="1"/>
    <n v="2"/>
    <s v="Reforma"/>
    <s v="116-Aguardando Plantio - Manual"/>
    <m/>
    <n v="0.52"/>
    <s v="Parceria rural"/>
    <m/>
    <m/>
    <m/>
    <m/>
    <x v="0"/>
    <x v="0"/>
    <x v="0"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10"/>
    <x v="66"/>
    <x v="66"/>
    <s v="310"/>
    <s v="Brasil \ SP \ Gália"/>
    <s v="Noroeste"/>
    <x v="1"/>
    <n v="2"/>
    <s v="Reforma"/>
    <s v="116-Aguardando Plantio - Manual"/>
    <m/>
    <n v="1.08"/>
    <s v="Parceria rural"/>
    <m/>
    <m/>
    <m/>
    <m/>
    <x v="0"/>
    <x v="0"/>
    <x v="0"/>
    <m/>
    <m/>
    <d v="2023-04-19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12"/>
    <x v="66"/>
    <x v="66"/>
    <s v="312"/>
    <s v="Brasil \ SP \ Gália"/>
    <s v="Noroeste"/>
    <x v="1"/>
    <n v="2"/>
    <s v="Reforma"/>
    <s v="116-Aguardando Plantio - Manual"/>
    <m/>
    <n v="1.18"/>
    <s v="Parceria rural"/>
    <m/>
    <m/>
    <m/>
    <m/>
    <x v="0"/>
    <x v="0"/>
    <x v="0"/>
    <m/>
    <m/>
    <d v="2023-04-17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17"/>
    <x v="66"/>
    <x v="66"/>
    <s v="317"/>
    <s v="Brasil \ SP \ Gália"/>
    <s v="Noroeste"/>
    <x v="1"/>
    <n v="2"/>
    <s v="Reforma"/>
    <s v="116-Aguardando Plantio - Manual"/>
    <m/>
    <n v="0.4"/>
    <s v="Parceria rural"/>
    <m/>
    <m/>
    <m/>
    <m/>
    <x v="0"/>
    <x v="0"/>
    <x v="0"/>
    <m/>
    <m/>
    <d v="2023-05-01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18"/>
    <x v="66"/>
    <x v="66"/>
    <s v="318"/>
    <s v="Brasil \ SP \ Gália"/>
    <s v="Noroeste"/>
    <x v="1"/>
    <n v="2"/>
    <s v="Reforma"/>
    <s v="116-Aguardando Plantio - Manual"/>
    <m/>
    <n v="0.46"/>
    <s v="Parceria rural"/>
    <m/>
    <m/>
    <m/>
    <m/>
    <x v="0"/>
    <x v="0"/>
    <x v="0"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5-01T00:00:00"/>
    <x v="5"/>
    <m/>
  </r>
  <r>
    <s v="0167319"/>
    <x v="66"/>
    <x v="66"/>
    <s v="319"/>
    <s v="Brasil \ SP \ Gália"/>
    <s v="Noroeste"/>
    <x v="1"/>
    <n v="2"/>
    <s v="Reforma"/>
    <s v="116-Aguardando Plantio - Manual"/>
    <m/>
    <n v="0.42"/>
    <s v="Parceria rural"/>
    <m/>
    <m/>
    <m/>
    <m/>
    <x v="0"/>
    <x v="0"/>
    <x v="0"/>
    <m/>
    <m/>
    <d v="2023-04-18T00:00:00"/>
    <m/>
    <m/>
    <m/>
    <m/>
    <s v="Noroeste"/>
    <s v="Noroeste"/>
    <s v="CARPELO"/>
    <s v="JFI DUARTINA"/>
    <s v="GERS"/>
    <s v="GERAÇÃO"/>
    <n v="20.109088"/>
    <n v="32.303527000000003"/>
    <n v="38.234073000000002"/>
    <n v="39.228686000000003"/>
    <s v="Liberação de áreas"/>
    <x v="2"/>
    <x v="10"/>
    <d v="2025-06-01T00:00:00"/>
    <x v="7"/>
    <m/>
  </r>
  <r>
    <s v="0168017"/>
    <x v="67"/>
    <x v="67"/>
    <s v="017"/>
    <s v="Brasil \ SP \ Duartina"/>
    <s v="Noroeste"/>
    <x v="1"/>
    <n v="2"/>
    <s v="Reforma"/>
    <s v="102-Aguardando Plantio"/>
    <m/>
    <n v="0.72"/>
    <s v="Parceria rural"/>
    <m/>
    <m/>
    <m/>
    <m/>
    <x v="0"/>
    <x v="0"/>
    <x v="0"/>
    <m/>
    <m/>
    <d v="2023-05-08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03"/>
    <x v="67"/>
    <x v="67"/>
    <s v="303"/>
    <s v="Brasil \ SP \ Duartina"/>
    <s v="Noroeste"/>
    <x v="1"/>
    <n v="2"/>
    <s v="Reforma"/>
    <s v="102-Aguardando Plantio"/>
    <m/>
    <n v="0.64"/>
    <s v="Parceria rural"/>
    <m/>
    <m/>
    <m/>
    <m/>
    <x v="0"/>
    <x v="0"/>
    <x v="0"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07"/>
    <x v="67"/>
    <x v="67"/>
    <s v="307"/>
    <s v="Brasil \ SP \ Duartina"/>
    <s v="Noroeste"/>
    <x v="1"/>
    <n v="2"/>
    <s v="Reforma"/>
    <s v="102-Aguardando Plantio"/>
    <m/>
    <n v="0.77"/>
    <s v="Parceria rural"/>
    <m/>
    <m/>
    <m/>
    <m/>
    <x v="0"/>
    <x v="0"/>
    <x v="0"/>
    <m/>
    <m/>
    <d v="2023-05-16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08"/>
    <x v="67"/>
    <x v="67"/>
    <s v="308"/>
    <s v="Brasil \ SP \ Duartina"/>
    <s v="Noroeste"/>
    <x v="1"/>
    <n v="2"/>
    <s v="Reforma"/>
    <s v="102-Aguardando Plantio"/>
    <m/>
    <n v="3.12"/>
    <s v="Parceria rural"/>
    <m/>
    <m/>
    <m/>
    <m/>
    <x v="0"/>
    <x v="0"/>
    <x v="0"/>
    <m/>
    <m/>
    <d v="2023-05-16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13"/>
    <x v="67"/>
    <x v="67"/>
    <s v="313"/>
    <s v="Brasil \ SP \ Duartina"/>
    <s v="Noroeste"/>
    <x v="1"/>
    <n v="2"/>
    <s v="Reforma"/>
    <s v="102-Aguardando Plantio"/>
    <m/>
    <n v="0.3"/>
    <s v="Parceria rural"/>
    <m/>
    <m/>
    <m/>
    <m/>
    <x v="0"/>
    <x v="0"/>
    <x v="0"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14"/>
    <x v="67"/>
    <x v="67"/>
    <s v="314"/>
    <s v="Brasil \ SP \ Duartina"/>
    <s v="Noroeste"/>
    <x v="1"/>
    <n v="2"/>
    <s v="Reforma"/>
    <s v="102-Aguardando Plantio"/>
    <m/>
    <n v="1.84"/>
    <s v="Parceria rural"/>
    <m/>
    <m/>
    <m/>
    <m/>
    <x v="0"/>
    <x v="0"/>
    <x v="0"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8316"/>
    <x v="67"/>
    <x v="67"/>
    <s v="316"/>
    <s v="Brasil \ SP \ Duartina"/>
    <s v="Noroeste"/>
    <x v="1"/>
    <n v="2"/>
    <s v="Reforma"/>
    <s v="102-Aguardando Plantio"/>
    <m/>
    <n v="1.73"/>
    <s v="Parceria rural"/>
    <m/>
    <m/>
    <m/>
    <m/>
    <x v="0"/>
    <x v="0"/>
    <x v="0"/>
    <m/>
    <m/>
    <d v="2023-05-05T00:00:00"/>
    <m/>
    <m/>
    <m/>
    <m/>
    <s v="Noroeste"/>
    <s v="Noroeste"/>
    <s v="GERAÇÃO"/>
    <s v="JFI DUARTINA"/>
    <s v="CARPELO"/>
    <s v="BRACELL"/>
    <n v="16.273807000000001"/>
    <n v="18.033674999999999"/>
    <n v="35.880499999999998"/>
    <n v="41.155371000000002"/>
    <s v="Liberação de áreas"/>
    <x v="2"/>
    <x v="4"/>
    <d v="2025-05-01T00:00:00"/>
    <x v="0"/>
    <m/>
  </r>
  <r>
    <s v="0169009"/>
    <x v="68"/>
    <x v="68"/>
    <s v="009"/>
    <s v="Brasil \ SP \ Gália"/>
    <s v="Norte"/>
    <x v="1"/>
    <n v="2"/>
    <s v="Reforma"/>
    <s v="104-Crescimento"/>
    <d v="2023-06-05T00:00:00"/>
    <n v="10.4"/>
    <s v="Parceria rural"/>
    <m/>
    <s v="Rehab Silv"/>
    <s v="Rehab"/>
    <m/>
    <x v="0"/>
    <x v="0"/>
    <x v="0"/>
    <m/>
    <s v="RAF"/>
    <d v="2023-03-29T00:00:00"/>
    <m/>
    <m/>
    <d v="2023-03-29T00:00:00"/>
    <d v="2023-02-02T00:00:00"/>
    <s v="Norte"/>
    <s v="Rehab Silv"/>
    <s v="CARPELO"/>
    <s v="GERAÇÃO"/>
    <s v="JFI DUARTINA"/>
    <s v="GERS"/>
    <n v="22.254169999999998"/>
    <n v="37.762270000000001"/>
    <n v="39.522139000000003"/>
    <n v="40.379154999999997"/>
    <s v="cto baldeio"/>
    <x v="1"/>
    <x v="6"/>
    <d v="2025-07-01T00:00:00"/>
    <x v="6"/>
    <m/>
  </r>
  <r>
    <s v="0169066"/>
    <x v="68"/>
    <x v="68"/>
    <s v="066"/>
    <s v="Brasil \ SP \ Gália"/>
    <s v="Norte"/>
    <x v="1"/>
    <n v="2"/>
    <s v="Reforma"/>
    <s v="102-Aguardando Plantio"/>
    <m/>
    <n v="2.85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067"/>
    <x v="68"/>
    <x v="68"/>
    <s v="067"/>
    <s v="Brasil \ SP \ Gália"/>
    <s v="Norte"/>
    <x v="1"/>
    <n v="2"/>
    <s v="Reforma"/>
    <s v="102-Aguardando Plantio"/>
    <m/>
    <n v="4.51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02"/>
    <x v="68"/>
    <x v="68"/>
    <s v="302"/>
    <s v="Brasil \ SP \ Gália"/>
    <s v="Norte"/>
    <x v="1"/>
    <n v="2"/>
    <s v="Reforma"/>
    <s v="116-Aguardando Plantio - Manual"/>
    <m/>
    <n v="1.57"/>
    <s v="Parceria rural"/>
    <m/>
    <m/>
    <m/>
    <m/>
    <x v="0"/>
    <x v="0"/>
    <x v="0"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08"/>
    <x v="68"/>
    <x v="68"/>
    <s v="308"/>
    <s v="Brasil \ SP \ Gália"/>
    <s v="Norte"/>
    <x v="1"/>
    <n v="2"/>
    <s v="Reforma"/>
    <s v="116-Aguardando Plantio - Manual"/>
    <m/>
    <n v="4.4800000000000004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09"/>
    <x v="68"/>
    <x v="68"/>
    <s v="309"/>
    <s v="Brasil \ SP \ Gália"/>
    <s v="Norte"/>
    <x v="1"/>
    <n v="2"/>
    <s v="Reforma"/>
    <s v="116-Aguardando Plantio - Manual"/>
    <m/>
    <n v="5.9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10"/>
    <x v="68"/>
    <x v="68"/>
    <s v="310"/>
    <s v="Brasil \ SP \ Gália"/>
    <s v="Norte"/>
    <x v="1"/>
    <n v="2"/>
    <s v="Reforma"/>
    <s v="116-Aguardando Plantio - Manual"/>
    <m/>
    <n v="3.7"/>
    <s v="Parceria rural"/>
    <m/>
    <m/>
    <m/>
    <m/>
    <x v="0"/>
    <x v="0"/>
    <x v="0"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40"/>
    <x v="68"/>
    <x v="68"/>
    <s v="340"/>
    <s v="Brasil \ SP \ Gália"/>
    <s v="Norte"/>
    <x v="1"/>
    <n v="2"/>
    <s v="Reforma"/>
    <s v="116-Aguardando Plantio - Manual"/>
    <m/>
    <n v="2.38"/>
    <s v="Parceria rural"/>
    <m/>
    <m/>
    <m/>
    <m/>
    <x v="0"/>
    <x v="0"/>
    <x v="0"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41"/>
    <x v="68"/>
    <x v="68"/>
    <s v="341"/>
    <s v="Brasil \ SP \ Gália"/>
    <s v="Norte"/>
    <x v="1"/>
    <n v="2"/>
    <s v="Reforma"/>
    <s v="116-Aguardando Plantio - Manual"/>
    <m/>
    <n v="1.84"/>
    <s v="Parceria rural"/>
    <m/>
    <m/>
    <m/>
    <m/>
    <x v="0"/>
    <x v="0"/>
    <x v="0"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42"/>
    <x v="68"/>
    <x v="68"/>
    <s v="342"/>
    <s v="Brasil \ SP \ Gália"/>
    <s v="Norte"/>
    <x v="1"/>
    <n v="2"/>
    <s v="Reforma"/>
    <s v="116-Aguardando Plantio - Manual"/>
    <m/>
    <n v="2.8"/>
    <s v="Parceria rural"/>
    <m/>
    <m/>
    <m/>
    <m/>
    <x v="0"/>
    <x v="0"/>
    <x v="0"/>
    <m/>
    <m/>
    <d v="2023-03-25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51"/>
    <x v="68"/>
    <x v="68"/>
    <s v="351"/>
    <s v="Brasil \ SP \ Gália"/>
    <s v="Norte"/>
    <x v="1"/>
    <n v="2"/>
    <s v="Reforma"/>
    <s v="116-Aguardando Plantio - Manual"/>
    <m/>
    <n v="0.72"/>
    <s v="Parceria rural"/>
    <m/>
    <m/>
    <m/>
    <m/>
    <x v="0"/>
    <x v="0"/>
    <x v="0"/>
    <m/>
    <m/>
    <d v="2023-03-03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53"/>
    <x v="68"/>
    <x v="68"/>
    <s v="353"/>
    <s v="Brasil \ SP \ Gália"/>
    <s v="Norte"/>
    <x v="1"/>
    <n v="2"/>
    <s v="Reforma"/>
    <s v="116-Aguardando Plantio - Manual"/>
    <m/>
    <n v="0.06"/>
    <s v="Parceria rural"/>
    <m/>
    <m/>
    <m/>
    <m/>
    <x v="0"/>
    <x v="0"/>
    <x v="0"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54"/>
    <x v="68"/>
    <x v="68"/>
    <s v="354"/>
    <s v="Brasil \ SP \ Gália"/>
    <s v="Norte"/>
    <x v="1"/>
    <n v="2"/>
    <s v="Reforma"/>
    <s v="116-Aguardando Plantio - Manual"/>
    <m/>
    <n v="1.1000000000000001"/>
    <s v="Parceria rural"/>
    <m/>
    <m/>
    <m/>
    <m/>
    <x v="0"/>
    <x v="0"/>
    <x v="0"/>
    <m/>
    <m/>
    <d v="2023-03-26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56"/>
    <x v="68"/>
    <x v="68"/>
    <s v="356"/>
    <s v="Brasil \ SP \ Gália"/>
    <s v="Norte"/>
    <x v="1"/>
    <n v="2"/>
    <s v="Reforma"/>
    <s v="116-Aguardando Plantio - Manual"/>
    <m/>
    <n v="0.66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62"/>
    <x v="68"/>
    <x v="68"/>
    <s v="362"/>
    <s v="Brasil \ SP \ Gália"/>
    <s v="Norte"/>
    <x v="1"/>
    <n v="2"/>
    <s v="Reforma"/>
    <s v="116-Aguardando Plantio - Manual"/>
    <m/>
    <n v="0.27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66"/>
    <x v="68"/>
    <x v="68"/>
    <s v="366"/>
    <s v="Brasil \ SP \ Gália"/>
    <s v="Norte"/>
    <x v="1"/>
    <n v="2"/>
    <s v="Reforma"/>
    <s v="116-Aguardando Plantio - Manual"/>
    <m/>
    <n v="2.6"/>
    <s v="Parceria rural"/>
    <m/>
    <m/>
    <m/>
    <m/>
    <x v="0"/>
    <x v="0"/>
    <x v="0"/>
    <m/>
    <m/>
    <d v="2023-03-29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69371"/>
    <x v="68"/>
    <x v="68"/>
    <s v="371"/>
    <s v="Brasil \ SP \ Gália"/>
    <s v="Norte"/>
    <x v="1"/>
    <n v="2"/>
    <s v="Reforma"/>
    <s v="116-Aguardando Plantio - Manual"/>
    <m/>
    <n v="0.27"/>
    <s v="Parceria rural"/>
    <m/>
    <m/>
    <m/>
    <m/>
    <x v="0"/>
    <x v="0"/>
    <x v="0"/>
    <m/>
    <m/>
    <d v="2023-05-03T00:00:00"/>
    <m/>
    <m/>
    <m/>
    <m/>
    <s v="Norte"/>
    <s v="Norte"/>
    <s v="CARPELO"/>
    <s v="GERAÇÃO"/>
    <s v="JFI DUARTINA"/>
    <s v="GERS"/>
    <n v="22.254169999999998"/>
    <n v="37.762270000000001"/>
    <n v="39.522139000000003"/>
    <n v="40.379154999999997"/>
    <s v="Liberação de áreas"/>
    <x v="1"/>
    <x v="6"/>
    <d v="2025-07-01T00:00:00"/>
    <x v="6"/>
    <m/>
  </r>
  <r>
    <s v="0171011"/>
    <x v="69"/>
    <x v="69"/>
    <s v="011"/>
    <s v="Brasil \ SP \ Presidente Alves"/>
    <s v="Norte"/>
    <x v="1"/>
    <n v="2"/>
    <s v="Reforma"/>
    <s v="102-Aguardando Plantio"/>
    <m/>
    <n v="0.06"/>
    <s v="Parceria rural (Turvinho)"/>
    <m/>
    <m/>
    <m/>
    <m/>
    <x v="0"/>
    <x v="0"/>
    <x v="0"/>
    <m/>
    <m/>
    <d v="2023-04-05T00:00:00"/>
    <m/>
    <m/>
    <d v="2023-04-05T00:00:00"/>
    <d v="2022-12-20T00:00:00"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019"/>
    <x v="69"/>
    <x v="69"/>
    <s v="019"/>
    <s v="Brasil \ SP \ Gália"/>
    <s v="Norte"/>
    <x v="1"/>
    <n v="2"/>
    <s v="Reforma"/>
    <s v="102-Aguardando Plantio"/>
    <m/>
    <n v="3.91"/>
    <s v="Parceria rural (Turvinho)"/>
    <m/>
    <m/>
    <m/>
    <m/>
    <x v="0"/>
    <x v="0"/>
    <x v="0"/>
    <m/>
    <m/>
    <d v="2023-04-14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021"/>
    <x v="69"/>
    <x v="69"/>
    <s v="021"/>
    <s v="Brasil \ SP \ Gália"/>
    <s v="Norte"/>
    <x v="1"/>
    <n v="2"/>
    <s v="Reforma"/>
    <s v="104-Crescimento"/>
    <d v="2023-06-29T00:00:00"/>
    <n v="5.63"/>
    <s v="Parceria rural (Turvinho)"/>
    <m/>
    <s v="Rehab Silv"/>
    <s v="Rehab"/>
    <m/>
    <x v="0"/>
    <x v="0"/>
    <x v="0"/>
    <m/>
    <s v="RAF"/>
    <d v="2023-04-14T00:00:00"/>
    <m/>
    <m/>
    <m/>
    <m/>
    <s v="Norte"/>
    <s v="Rehab Silv"/>
    <s v="CARPELO"/>
    <s v="EMFLORA"/>
    <s v="GERAÇÃO"/>
    <s v="JFI DUARTINA"/>
    <n v="24.247274000000001"/>
    <n v="35.511747999999997"/>
    <n v="36.566043000000001"/>
    <n v="38.325912000000002"/>
    <s v="pas"/>
    <x v="1"/>
    <x v="6"/>
    <d v="2025-07-01T00:00:00"/>
    <x v="6"/>
    <m/>
  </r>
  <r>
    <s v="0171301"/>
    <x v="69"/>
    <x v="69"/>
    <s v="301"/>
    <s v="Brasil \ SP \ Presidente Alves"/>
    <s v="Norte"/>
    <x v="1"/>
    <n v="2"/>
    <s v="Reforma"/>
    <s v="116-Aguardando Plantio - Manual"/>
    <m/>
    <n v="1.26"/>
    <s v="Parceria rural (Turvinho)"/>
    <m/>
    <m/>
    <m/>
    <m/>
    <x v="0"/>
    <x v="0"/>
    <x v="0"/>
    <m/>
    <m/>
    <d v="2023-04-0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04"/>
    <x v="69"/>
    <x v="69"/>
    <s v="304"/>
    <s v="Brasil \ SP \ Presidente Alves"/>
    <s v="Norte"/>
    <x v="1"/>
    <n v="2"/>
    <s v="Reforma"/>
    <s v="116-Aguardando Plantio - Manual"/>
    <m/>
    <n v="0.73"/>
    <s v="Parceria rural (Turvinho)"/>
    <m/>
    <m/>
    <m/>
    <m/>
    <x v="0"/>
    <x v="0"/>
    <x v="0"/>
    <m/>
    <m/>
    <d v="2023-04-2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05"/>
    <x v="69"/>
    <x v="69"/>
    <s v="305"/>
    <s v="Brasil \ SP \ Gália"/>
    <s v="Norte"/>
    <x v="1"/>
    <n v="2"/>
    <s v="Reforma"/>
    <s v="116-Aguardando Plantio - Manual"/>
    <m/>
    <n v="2.13"/>
    <s v="Parceria rural (Turvinho)"/>
    <m/>
    <m/>
    <m/>
    <m/>
    <x v="0"/>
    <x v="0"/>
    <x v="0"/>
    <m/>
    <m/>
    <d v="2023-04-2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06"/>
    <x v="69"/>
    <x v="69"/>
    <s v="306"/>
    <s v="Brasil \ SP \ Gália"/>
    <s v="Norte"/>
    <x v="1"/>
    <n v="2"/>
    <s v="Reforma"/>
    <s v="116-Aguardando Plantio - Manual"/>
    <m/>
    <n v="3.85"/>
    <s v="Parceria rural (Turvinho)"/>
    <m/>
    <m/>
    <m/>
    <m/>
    <x v="0"/>
    <x v="0"/>
    <x v="0"/>
    <m/>
    <m/>
    <d v="2023-04-11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07"/>
    <x v="69"/>
    <x v="69"/>
    <s v="307"/>
    <s v="Brasil \ SP \ Gália"/>
    <s v="Norte"/>
    <x v="1"/>
    <n v="2"/>
    <s v="Reforma"/>
    <s v="116-Aguardando Plantio - Manual"/>
    <m/>
    <n v="10.92"/>
    <s v="Parceria rural (Turvinho)"/>
    <m/>
    <m/>
    <m/>
    <m/>
    <x v="0"/>
    <x v="0"/>
    <x v="0"/>
    <m/>
    <m/>
    <d v="2023-04-10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08"/>
    <x v="69"/>
    <x v="69"/>
    <s v="308"/>
    <s v="Brasil \ SP \ Gália"/>
    <s v="Norte"/>
    <x v="1"/>
    <n v="2"/>
    <s v="Reforma"/>
    <s v="116-Aguardando Plantio - Manual"/>
    <m/>
    <n v="2.77"/>
    <s v="Parceria rural (Turvinho)"/>
    <m/>
    <m/>
    <m/>
    <m/>
    <x v="0"/>
    <x v="0"/>
    <x v="0"/>
    <m/>
    <m/>
    <d v="2023-04-22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13"/>
    <x v="69"/>
    <x v="69"/>
    <s v="313"/>
    <s v="Brasil \ SP \ Presidente Alves"/>
    <s v="Norte"/>
    <x v="1"/>
    <n v="2"/>
    <s v="Reforma"/>
    <s v="116-Aguardando Plantio - Manual"/>
    <m/>
    <n v="0.44"/>
    <s v="Parceria rural (Turvinho)"/>
    <m/>
    <m/>
    <m/>
    <m/>
    <x v="0"/>
    <x v="0"/>
    <x v="0"/>
    <m/>
    <m/>
    <d v="2023-04-05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18"/>
    <x v="69"/>
    <x v="69"/>
    <s v="318"/>
    <s v="Brasil \ SP \ Gália"/>
    <s v="Norte"/>
    <x v="1"/>
    <n v="2"/>
    <s v="Reforma"/>
    <s v="116-Aguardando Plantio - Manual"/>
    <m/>
    <n v="2.35"/>
    <s v="Parceria rural (Turvinho)"/>
    <m/>
    <m/>
    <m/>
    <m/>
    <x v="0"/>
    <x v="0"/>
    <x v="0"/>
    <m/>
    <m/>
    <d v="2023-04-11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19"/>
    <x v="69"/>
    <x v="69"/>
    <s v="319"/>
    <s v="Brasil \ SP \ Gália"/>
    <s v="Norte"/>
    <x v="1"/>
    <n v="2"/>
    <s v="Reforma"/>
    <s v="116-Aguardando Plantio - Manual"/>
    <m/>
    <n v="2.31"/>
    <s v="Parceria rural (Turvinho)"/>
    <m/>
    <m/>
    <m/>
    <m/>
    <x v="0"/>
    <x v="0"/>
    <x v="0"/>
    <m/>
    <m/>
    <d v="2023-04-10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20"/>
    <x v="69"/>
    <x v="69"/>
    <s v="320"/>
    <s v="Brasil \ SP \ Gália"/>
    <s v="Norte"/>
    <x v="1"/>
    <n v="2"/>
    <s v="Reforma"/>
    <s v="116-Aguardando Plantio - Manual"/>
    <m/>
    <n v="5.55"/>
    <s v="Parceria rural (Turvinho)"/>
    <m/>
    <m/>
    <m/>
    <m/>
    <x v="0"/>
    <x v="0"/>
    <x v="0"/>
    <m/>
    <m/>
    <d v="2023-04-22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1321"/>
    <x v="69"/>
    <x v="69"/>
    <s v="321"/>
    <s v="Brasil \ SP \ Gália"/>
    <s v="Norte"/>
    <x v="1"/>
    <n v="2"/>
    <s v="Reforma"/>
    <s v="116-Aguardando Plantio - Manual"/>
    <m/>
    <n v="1.05"/>
    <s v="Parceria rural (Turvinho)"/>
    <m/>
    <m/>
    <m/>
    <m/>
    <x v="0"/>
    <x v="0"/>
    <x v="0"/>
    <m/>
    <m/>
    <d v="2023-04-14T00:00:00"/>
    <m/>
    <m/>
    <m/>
    <m/>
    <s v="Norte"/>
    <s v="Norte"/>
    <s v="CARPELO"/>
    <s v="EMFLORA"/>
    <s v="GERAÇÃO"/>
    <s v="JFI DUARTINA"/>
    <n v="24.247274000000001"/>
    <n v="35.511747999999997"/>
    <n v="36.566043000000001"/>
    <n v="38.325912000000002"/>
    <s v="Liberação de áreas"/>
    <x v="1"/>
    <x v="6"/>
    <d v="2025-07-01T00:00:00"/>
    <x v="6"/>
    <m/>
  </r>
  <r>
    <s v="0172302"/>
    <x v="70"/>
    <x v="70"/>
    <s v="302"/>
    <s v="Brasil \ SP \ Agudos"/>
    <s v="Centro"/>
    <x v="1"/>
    <n v="2"/>
    <s v="Reforma"/>
    <s v="116-Aguardando Plantio - Manual"/>
    <m/>
    <n v="0.33"/>
    <s v="Parceria rural"/>
    <m/>
    <m/>
    <m/>
    <m/>
    <x v="0"/>
    <x v="0"/>
    <x v="0"/>
    <m/>
    <m/>
    <d v="2022-05-15T00:00:00"/>
    <m/>
    <m/>
    <m/>
    <m/>
    <s v="Centro"/>
    <s v="Centro"/>
    <s v="BRACELL"/>
    <s v="SOLLUM"/>
    <s v="GERAÇÃO"/>
    <s v="JFI DUARTINA"/>
    <n v="40.642102000000001"/>
    <n v="44.217883"/>
    <n v="55.690773"/>
    <n v="58.908470999999999"/>
    <s v="Liberação de áreas"/>
    <x v="0"/>
    <x v="0"/>
    <d v="2025-03-01T00:00:00"/>
    <x v="3"/>
    <m/>
  </r>
  <r>
    <s v="0172311"/>
    <x v="70"/>
    <x v="70"/>
    <s v="311"/>
    <s v="Brasil \ SP \ Agudos"/>
    <s v="Centro"/>
    <x v="1"/>
    <n v="3"/>
    <s v="Reforma"/>
    <s v="116-Aguardando Plantio - Manual"/>
    <m/>
    <n v="3.17"/>
    <s v="Parceria rural"/>
    <m/>
    <s v="Rehab Silv"/>
    <s v="Rehab"/>
    <m/>
    <x v="0"/>
    <x v="0"/>
    <x v="0"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x v="0"/>
    <d v="2025-03-01T00:00:00"/>
    <x v="3"/>
    <m/>
  </r>
  <r>
    <s v="0172324"/>
    <x v="70"/>
    <x v="70"/>
    <s v="324"/>
    <s v="Brasil \ SP \ Agudos"/>
    <s v="Centro"/>
    <x v="1"/>
    <n v="3"/>
    <s v="Reforma"/>
    <s v="116-Aguardando Plantio - Manual"/>
    <m/>
    <n v="6.14"/>
    <s v="Parceria rural"/>
    <m/>
    <s v="Rehab Silv"/>
    <s v="Rehab"/>
    <m/>
    <x v="0"/>
    <x v="0"/>
    <x v="0"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x v="0"/>
    <d v="2025-03-01T00:00:00"/>
    <x v="3"/>
    <m/>
  </r>
  <r>
    <s v="0172325"/>
    <x v="70"/>
    <x v="70"/>
    <s v="325"/>
    <s v="Brasil \ SP \ Agudos"/>
    <s v="Centro"/>
    <x v="1"/>
    <n v="3"/>
    <s v="Reforma"/>
    <s v="116-Aguardando Plantio - Manual"/>
    <m/>
    <n v="0.92"/>
    <s v="Parceria rural"/>
    <m/>
    <s v="Rehab Silv"/>
    <s v="Rehab"/>
    <m/>
    <x v="0"/>
    <x v="0"/>
    <x v="0"/>
    <m/>
    <s v="RAF"/>
    <d v="2023-10-02T00:00:00"/>
    <m/>
    <m/>
    <m/>
    <m/>
    <s v="Centro"/>
    <s v="Rehab Silv"/>
    <s v="BRACELL"/>
    <s v="SOLLUM"/>
    <s v="GERAÇÃO"/>
    <s v="JFI DUARTINA"/>
    <n v="40.642102000000001"/>
    <n v="44.217883"/>
    <n v="55.690773"/>
    <n v="58.908470999999999"/>
    <s v="Liberação de áreas"/>
    <x v="0"/>
    <x v="0"/>
    <d v="2025-03-01T00:00:00"/>
    <x v="3"/>
    <m/>
  </r>
  <r>
    <s v="0173017"/>
    <x v="71"/>
    <x v="71"/>
    <s v="017"/>
    <s v="Brasil \ SP \ Agudos"/>
    <s v="Centro"/>
    <x v="1"/>
    <n v="1"/>
    <s v="Implantação"/>
    <s v="102-Aguardando Plantio"/>
    <m/>
    <n v="1.88"/>
    <s v="Parceria rural (arr. Turvinho)"/>
    <m/>
    <m/>
    <m/>
    <m/>
    <x v="0"/>
    <x v="0"/>
    <x v="0"/>
    <m/>
    <m/>
    <d v="2023-06-06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018"/>
    <x v="71"/>
    <x v="71"/>
    <s v="018"/>
    <s v="Brasil \ SP \ Piratininga"/>
    <s v="Centro"/>
    <x v="1"/>
    <n v="1"/>
    <s v="Implantação"/>
    <s v="102-Aguardando Plantio"/>
    <m/>
    <n v="3.24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019"/>
    <x v="71"/>
    <x v="71"/>
    <s v="019"/>
    <s v="Brasil \ SP \ Agudos"/>
    <s v="Centro"/>
    <x v="1"/>
    <n v="1"/>
    <s v="Implantação"/>
    <s v="102-Aguardando Plantio"/>
    <m/>
    <n v="1.33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020"/>
    <x v="71"/>
    <x v="71"/>
    <s v="020"/>
    <s v="Brasil \ SP \ Agudos"/>
    <s v="Centro"/>
    <x v="1"/>
    <n v="1"/>
    <s v="Implantação"/>
    <s v="102-Aguardando Plantio"/>
    <m/>
    <n v="4.53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021"/>
    <x v="71"/>
    <x v="71"/>
    <s v="021"/>
    <s v="Brasil \ SP \ Agudos"/>
    <s v="Centro"/>
    <x v="1"/>
    <n v="1"/>
    <s v="Implantação"/>
    <s v="102-Aguardando Plantio"/>
    <m/>
    <n v="1.03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022"/>
    <x v="71"/>
    <x v="71"/>
    <s v="022"/>
    <s v="Brasil \ SP \ Agudos"/>
    <s v="Centro"/>
    <x v="1"/>
    <n v="1"/>
    <s v="Implantação"/>
    <s v="102-Aguardando Plantio"/>
    <m/>
    <n v="24.18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303"/>
    <x v="71"/>
    <x v="71"/>
    <s v="303"/>
    <s v="Brasil \ SP \ Agudos"/>
    <s v="Centro"/>
    <x v="1"/>
    <n v="4"/>
    <s v="Reforma"/>
    <s v="116-Aguardando Plantio - Manual"/>
    <m/>
    <n v="2.69"/>
    <s v="Parceria rural (arr. Turvinho)"/>
    <m/>
    <s v="Rehab Silv"/>
    <s v="Rehab"/>
    <m/>
    <x v="0"/>
    <x v="0"/>
    <x v="0"/>
    <m/>
    <s v="RAF"/>
    <d v="2023-10-02T00:00:00"/>
    <m/>
    <m/>
    <m/>
    <m/>
    <s v="Centro"/>
    <s v="Rehab Silv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318"/>
    <x v="71"/>
    <x v="71"/>
    <s v="318"/>
    <s v="Brasil \ SP \ Piratininga"/>
    <s v="Centro"/>
    <x v="1"/>
    <n v="1"/>
    <s v="Implantação"/>
    <s v="116-Aguardando Plantio - Manual"/>
    <m/>
    <n v="0.88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320"/>
    <x v="71"/>
    <x v="71"/>
    <s v="320"/>
    <s v="Brasil \ SP \ Agudos"/>
    <s v="Centro"/>
    <x v="1"/>
    <n v="1"/>
    <s v="Implantação"/>
    <s v="116-Aguardando Plantio - Manual"/>
    <m/>
    <n v="0.38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3322"/>
    <x v="71"/>
    <x v="71"/>
    <s v="322"/>
    <s v="Brasil \ SP \ Agudos"/>
    <s v="Centro"/>
    <x v="1"/>
    <n v="1"/>
    <s v="Implantação"/>
    <s v="116-Aguardando Plantio - Manual"/>
    <m/>
    <n v="0.74"/>
    <s v="Parceria rural (arr. Turvinho)"/>
    <m/>
    <m/>
    <m/>
    <m/>
    <x v="0"/>
    <x v="0"/>
    <x v="0"/>
    <m/>
    <m/>
    <d v="2024-04-10T00:00:00"/>
    <m/>
    <m/>
    <m/>
    <m/>
    <s v="Centro"/>
    <s v="Centro"/>
    <s v="SOLLUM"/>
    <s v="GERAÇÃO"/>
    <s v="BRACELL"/>
    <s v="JFI DUARTINA"/>
    <n v="48.849772999999999"/>
    <n v="52.026681000000004"/>
    <n v="52.051952"/>
    <n v="55.244379000000002"/>
    <s v="Liberação de áreas"/>
    <x v="0"/>
    <x v="0"/>
    <d v="2025-03-01T00:00:00"/>
    <x v="3"/>
    <m/>
  </r>
  <r>
    <s v="0175301"/>
    <x v="72"/>
    <x v="72"/>
    <s v="301"/>
    <s v="Brasil \ SP \ Pirajuí"/>
    <s v="Norte"/>
    <x v="3"/>
    <n v="2"/>
    <s v="Reforma"/>
    <s v="116-Aguardando Plantio - Manual"/>
    <m/>
    <n v="2.4700000000000002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03"/>
    <x v="72"/>
    <x v="72"/>
    <s v="303"/>
    <s v="Brasil \ SP \ Pirajuí"/>
    <s v="Norte"/>
    <x v="3"/>
    <n v="2"/>
    <s v="Reforma"/>
    <s v="116-Aguardando Plantio - Manual"/>
    <m/>
    <n v="1.98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04"/>
    <x v="72"/>
    <x v="72"/>
    <s v="304"/>
    <s v="Brasil \ SP \ Pirajuí"/>
    <s v="Norte"/>
    <x v="3"/>
    <n v="2"/>
    <s v="Reforma"/>
    <s v="116-Aguardando Plantio - Manual"/>
    <m/>
    <n v="2.08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06"/>
    <x v="72"/>
    <x v="72"/>
    <s v="306"/>
    <s v="Brasil \ SP \ Pirajuí"/>
    <s v="Norte"/>
    <x v="3"/>
    <n v="2"/>
    <s v="Reforma"/>
    <s v="116-Aguardando Plantio - Manual"/>
    <m/>
    <n v="0.34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08"/>
    <x v="72"/>
    <x v="72"/>
    <s v="308"/>
    <s v="Brasil \ SP \ Pirajuí"/>
    <s v="Norte"/>
    <x v="3"/>
    <n v="2"/>
    <s v="Reforma"/>
    <s v="116-Aguardando Plantio - Manual"/>
    <m/>
    <n v="0.87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09"/>
    <x v="72"/>
    <x v="72"/>
    <s v="309"/>
    <s v="Brasil \ SP \ Pirajuí"/>
    <s v="Norte"/>
    <x v="3"/>
    <n v="2"/>
    <s v="Reforma"/>
    <s v="116-Aguardando Plantio - Manual"/>
    <m/>
    <n v="2.76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11"/>
    <x v="72"/>
    <x v="72"/>
    <s v="311"/>
    <s v="Brasil \ SP \ Pirajuí"/>
    <s v="Norte"/>
    <x v="3"/>
    <n v="2"/>
    <s v="Reforma"/>
    <s v="116-Aguardando Plantio - Manual"/>
    <m/>
    <n v="0.16"/>
    <s v="Parceria rural"/>
    <m/>
    <m/>
    <m/>
    <m/>
    <x v="0"/>
    <x v="0"/>
    <x v="0"/>
    <m/>
    <m/>
    <d v="2023-06-04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12"/>
    <x v="72"/>
    <x v="72"/>
    <s v="312"/>
    <s v="Brasil \ SP \ Pirajuí"/>
    <s v="Norte"/>
    <x v="3"/>
    <n v="2"/>
    <s v="Reforma"/>
    <s v="116-Aguardando Plantio - Manual"/>
    <m/>
    <n v="0.1"/>
    <s v="Parceria rural"/>
    <m/>
    <m/>
    <m/>
    <m/>
    <x v="0"/>
    <x v="0"/>
    <x v="0"/>
    <m/>
    <m/>
    <d v="2023-07-05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17"/>
    <x v="72"/>
    <x v="72"/>
    <s v="317"/>
    <s v="Brasil \ SP \ Pirajuí"/>
    <s v="Norte"/>
    <x v="3"/>
    <n v="2"/>
    <s v="Reforma"/>
    <s v="116-Aguardando Plantio - Manual"/>
    <m/>
    <n v="0.3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18"/>
    <x v="72"/>
    <x v="72"/>
    <s v="318"/>
    <s v="Brasil \ SP \ Pirajuí"/>
    <s v="Norte"/>
    <x v="3"/>
    <n v="2"/>
    <s v="Reforma"/>
    <s v="116-Aguardando Plantio - Manual"/>
    <m/>
    <n v="0.43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19"/>
    <x v="72"/>
    <x v="72"/>
    <s v="319"/>
    <s v="Brasil \ SP \ Pirajuí"/>
    <s v="Norte"/>
    <x v="3"/>
    <n v="2"/>
    <s v="Reforma"/>
    <s v="116-Aguardando Plantio - Manual"/>
    <m/>
    <n v="0.9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27"/>
    <x v="72"/>
    <x v="72"/>
    <s v="327"/>
    <s v="Brasil \ SP \ Pirajuí"/>
    <s v="Norte"/>
    <x v="3"/>
    <n v="2"/>
    <s v="Reforma"/>
    <s v="116-Aguardando Plantio - Manual"/>
    <m/>
    <n v="0.1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31"/>
    <x v="72"/>
    <x v="72"/>
    <s v="331"/>
    <s v="Brasil \ SP \ Pirajuí"/>
    <s v="Norte"/>
    <x v="3"/>
    <n v="2"/>
    <s v="Reforma"/>
    <s v="116-Aguardando Plantio - Manual"/>
    <m/>
    <n v="0.2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34"/>
    <x v="72"/>
    <x v="72"/>
    <s v="334"/>
    <s v="Brasil \ SP \ Pirajuí"/>
    <s v="Norte"/>
    <x v="3"/>
    <n v="2"/>
    <s v="Reforma"/>
    <s v="116-Aguardando Plantio - Manual"/>
    <m/>
    <n v="0.51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35"/>
    <x v="72"/>
    <x v="72"/>
    <s v="335"/>
    <s v="Brasil \ SP \ Pirajuí"/>
    <s v="Norte"/>
    <x v="3"/>
    <n v="2"/>
    <s v="Reforma"/>
    <s v="116-Aguardando Plantio - Manual"/>
    <m/>
    <n v="0.11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39"/>
    <x v="72"/>
    <x v="72"/>
    <s v="339"/>
    <s v="Brasil \ SP \ Pirajuí"/>
    <s v="Norte"/>
    <x v="3"/>
    <n v="2"/>
    <s v="Reforma"/>
    <s v="116-Aguardando Plantio - Manual"/>
    <m/>
    <n v="1.07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41"/>
    <x v="72"/>
    <x v="72"/>
    <s v="341"/>
    <s v="Brasil \ SP \ Pirajuí"/>
    <s v="Norte"/>
    <x v="3"/>
    <n v="2"/>
    <s v="Reforma"/>
    <s v="116-Aguardando Plantio - Manual"/>
    <m/>
    <n v="0.27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42"/>
    <x v="72"/>
    <x v="72"/>
    <s v="342"/>
    <s v="Brasil \ SP \ Pirajuí"/>
    <s v="Norte"/>
    <x v="3"/>
    <n v="2"/>
    <s v="Reforma"/>
    <s v="116-Aguardando Plantio - Manual"/>
    <m/>
    <n v="1.07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45"/>
    <x v="72"/>
    <x v="72"/>
    <s v="345"/>
    <s v="Brasil \ SP \ Pirajuí"/>
    <s v="Norte"/>
    <x v="3"/>
    <n v="2"/>
    <s v="Reforma"/>
    <s v="116-Aguardando Plantio - Manual"/>
    <m/>
    <n v="0.08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46"/>
    <x v="72"/>
    <x v="72"/>
    <s v="346"/>
    <s v="Brasil \ SP \ Pirajuí"/>
    <s v="Norte"/>
    <x v="3"/>
    <n v="2"/>
    <s v="Reforma"/>
    <s v="116-Aguardando Plantio - Manual"/>
    <m/>
    <n v="0.11"/>
    <s v="Parceria rural"/>
    <m/>
    <m/>
    <m/>
    <m/>
    <x v="0"/>
    <x v="0"/>
    <x v="0"/>
    <m/>
    <m/>
    <d v="2023-07-05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52"/>
    <x v="72"/>
    <x v="72"/>
    <s v="352"/>
    <s v="Brasil \ SP \ Pirajuí"/>
    <s v="Norte"/>
    <x v="3"/>
    <n v="2"/>
    <s v="Reforma"/>
    <s v="116-Aguardando Plantio - Manual"/>
    <m/>
    <n v="0.11"/>
    <s v="Parceria rural"/>
    <m/>
    <m/>
    <m/>
    <m/>
    <x v="0"/>
    <x v="0"/>
    <x v="0"/>
    <m/>
    <m/>
    <d v="2023-06-09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54"/>
    <x v="72"/>
    <x v="72"/>
    <s v="354"/>
    <s v="Brasil \ SP \ Pirajuí"/>
    <s v="Norte"/>
    <x v="3"/>
    <n v="2"/>
    <s v="Reforma"/>
    <s v="116-Aguardando Plantio - Manual"/>
    <m/>
    <n v="0.99"/>
    <s v="Parceria rural"/>
    <m/>
    <m/>
    <m/>
    <m/>
    <x v="0"/>
    <x v="0"/>
    <x v="0"/>
    <m/>
    <m/>
    <d v="2023-06-09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57"/>
    <x v="72"/>
    <x v="72"/>
    <s v="357"/>
    <s v="Brasil \ SP \ Pirajuí"/>
    <s v="Norte"/>
    <x v="3"/>
    <n v="2"/>
    <s v="Reforma"/>
    <s v="116-Aguardando Plantio - Manual"/>
    <m/>
    <n v="0.91"/>
    <s v="Parceria rural"/>
    <m/>
    <m/>
    <m/>
    <m/>
    <x v="0"/>
    <x v="0"/>
    <x v="0"/>
    <m/>
    <m/>
    <d v="2023-06-14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58"/>
    <x v="72"/>
    <x v="72"/>
    <s v="358"/>
    <s v="Brasil \ SP \ Pirajuí"/>
    <s v="Norte"/>
    <x v="3"/>
    <n v="2"/>
    <s v="Reforma"/>
    <s v="116-Aguardando Plantio - Manual"/>
    <m/>
    <n v="0.21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59"/>
    <x v="72"/>
    <x v="72"/>
    <s v="359"/>
    <s v="Brasil \ SP \ Pirajuí"/>
    <s v="Norte"/>
    <x v="3"/>
    <n v="2"/>
    <s v="Reforma"/>
    <s v="116-Aguardando Plantio - Manual"/>
    <m/>
    <n v="0.18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62"/>
    <x v="72"/>
    <x v="72"/>
    <s v="362"/>
    <s v="Brasil \ SP \ Pirajuí"/>
    <s v="Norte"/>
    <x v="3"/>
    <n v="2"/>
    <s v="Reforma"/>
    <s v="116-Aguardando Plantio - Manual"/>
    <m/>
    <n v="0.05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63"/>
    <x v="72"/>
    <x v="72"/>
    <s v="363"/>
    <s v="Brasil \ SP \ Pirajuí"/>
    <s v="Norte"/>
    <x v="3"/>
    <n v="2"/>
    <s v="Reforma"/>
    <s v="116-Aguardando Plantio - Manual"/>
    <m/>
    <n v="1.24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64"/>
    <x v="72"/>
    <x v="72"/>
    <s v="364"/>
    <s v="Brasil \ SP \ Pirajuí"/>
    <s v="Norte"/>
    <x v="3"/>
    <n v="2"/>
    <s v="Reforma"/>
    <s v="116-Aguardando Plantio - Manual"/>
    <m/>
    <n v="1.08"/>
    <s v="Parceria rural"/>
    <m/>
    <m/>
    <m/>
    <m/>
    <x v="0"/>
    <x v="0"/>
    <x v="0"/>
    <m/>
    <m/>
    <d v="2023-05-3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66"/>
    <x v="72"/>
    <x v="72"/>
    <s v="366"/>
    <s v="Brasil \ SP \ Pirajuí"/>
    <s v="Norte"/>
    <x v="3"/>
    <n v="2"/>
    <s v="Reforma"/>
    <s v="116-Aguardando Plantio - Manual"/>
    <m/>
    <n v="0.96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71"/>
    <x v="72"/>
    <x v="72"/>
    <s v="371"/>
    <s v="Brasil \ SP \ Pirajuí"/>
    <s v="Norte"/>
    <x v="3"/>
    <n v="2"/>
    <s v="Reforma"/>
    <s v="116-Aguardando Plantio - Manual"/>
    <m/>
    <n v="0.46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72"/>
    <x v="72"/>
    <x v="72"/>
    <s v="372"/>
    <s v="Brasil \ SP \ Pirajuí"/>
    <s v="Norte"/>
    <x v="3"/>
    <n v="2"/>
    <s v="Reforma"/>
    <s v="116-Aguardando Plantio - Manual"/>
    <m/>
    <n v="0.02"/>
    <s v="Parceria rural"/>
    <m/>
    <m/>
    <m/>
    <m/>
    <x v="0"/>
    <x v="0"/>
    <x v="0"/>
    <m/>
    <m/>
    <d v="2023-05-21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5373"/>
    <x v="72"/>
    <x v="72"/>
    <s v="373"/>
    <s v="Brasil \ SP \ Pirajuí"/>
    <s v="Norte"/>
    <x v="3"/>
    <n v="2"/>
    <s v="Reforma"/>
    <s v="116-Aguardando Plantio - Manual"/>
    <m/>
    <n v="0.13"/>
    <s v="Parceria rural"/>
    <m/>
    <m/>
    <m/>
    <m/>
    <x v="0"/>
    <x v="0"/>
    <x v="0"/>
    <m/>
    <m/>
    <d v="2023-06-03T00:00:00"/>
    <m/>
    <m/>
    <m/>
    <m/>
    <s v="Norte"/>
    <s v="Norte"/>
    <s v="EMFLORA"/>
    <s v="CARPELO"/>
    <s v="GERS"/>
    <s v="INOVESA"/>
    <n v="12.710148"/>
    <n v="39.849848000000001"/>
    <n v="46.835388000000002"/>
    <n v="53.198818000000003"/>
    <s v="Liberação de áreas"/>
    <x v="1"/>
    <x v="8"/>
    <d v="2025-07-01T00:00:00"/>
    <x v="6"/>
    <m/>
  </r>
  <r>
    <s v="0177001"/>
    <x v="73"/>
    <x v="73"/>
    <s v="001"/>
    <s v="Brasil \ SP \ Piratininga"/>
    <s v="Noroeste"/>
    <x v="1"/>
    <n v="2"/>
    <s v="Reforma"/>
    <s v="104-Crescimento"/>
    <d v="2024-01-24T00:00:00"/>
    <n v="0.16407001095500001"/>
    <s v="Parceria rural"/>
    <m/>
    <s v="Rehab DO"/>
    <s v="Rehab"/>
    <m/>
    <x v="0"/>
    <x v="0"/>
    <x v="0"/>
    <m/>
    <m/>
    <d v="2023-09-05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x v="4"/>
    <d v="2025-04-01T00:00:00"/>
    <x v="2"/>
    <m/>
  </r>
  <r>
    <s v="0177003"/>
    <x v="73"/>
    <x v="73"/>
    <s v="003"/>
    <s v="Brasil \ SP \ Piratininga"/>
    <s v="Noroeste"/>
    <x v="1"/>
    <n v="2"/>
    <s v="Reforma"/>
    <s v="104-Crescimento"/>
    <d v="2024-01-30T00:00:00"/>
    <n v="1.3707680154399999"/>
    <s v="Parceria rural"/>
    <m/>
    <s v="Rehab DO"/>
    <s v="Rehab"/>
    <m/>
    <x v="0"/>
    <x v="0"/>
    <x v="0"/>
    <m/>
    <m/>
    <d v="2023-06-29T00:00:00"/>
    <m/>
    <m/>
    <d v="2023-06-29T00:00:00"/>
    <d v="2023-06-28T00:00:00"/>
    <s v="Noroeste"/>
    <s v="Rehab DO"/>
    <s v="GERAÇÃO"/>
    <s v="JFI DUARTINA"/>
    <s v="BRACELL"/>
    <s v="CARPELO"/>
    <n v="12.127433"/>
    <n v="15.345131"/>
    <n v="22.897345000000001"/>
    <n v="56.367403000000003"/>
    <s v="cto baldeio"/>
    <x v="2"/>
    <x v="4"/>
    <d v="2025-08-01T00:00:00"/>
    <x v="0"/>
    <m/>
  </r>
  <r>
    <s v="0177005"/>
    <x v="73"/>
    <x v="73"/>
    <s v="005"/>
    <s v="Brasil \ SP \ Duartina"/>
    <s v="Noroeste"/>
    <x v="1"/>
    <n v="2"/>
    <s v="Reforma"/>
    <s v="102-Aguardando Plantio"/>
    <m/>
    <n v="0.79"/>
    <s v="Parceria rural"/>
    <m/>
    <m/>
    <m/>
    <m/>
    <x v="0"/>
    <x v="0"/>
    <x v="0"/>
    <s v="SIM"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06"/>
    <x v="73"/>
    <x v="73"/>
    <s v="006"/>
    <s v="Brasil \ SP \ Piratininga"/>
    <s v="Noroeste"/>
    <x v="1"/>
    <n v="2"/>
    <s v="Reforma"/>
    <s v="102-Aguardando Plantio"/>
    <m/>
    <n v="10.98"/>
    <s v="Parceria rural"/>
    <m/>
    <m/>
    <m/>
    <m/>
    <x v="0"/>
    <x v="0"/>
    <x v="0"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07"/>
    <x v="73"/>
    <x v="73"/>
    <s v="007"/>
    <s v="Brasil \ SP \ Piratininga"/>
    <s v="Noroeste"/>
    <x v="1"/>
    <n v="2"/>
    <s v="Reforma"/>
    <s v="102-Aguardando Plantio"/>
    <m/>
    <n v="5.38"/>
    <s v="Parceria rural"/>
    <m/>
    <m/>
    <m/>
    <m/>
    <x v="0"/>
    <x v="0"/>
    <x v="0"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08"/>
    <x v="73"/>
    <x v="73"/>
    <s v="008"/>
    <s v="Brasil \ SP \ Piratininga"/>
    <s v="Noroeste"/>
    <x v="1"/>
    <n v="2"/>
    <s v="Reforma"/>
    <s v="102-Aguardando Plantio"/>
    <m/>
    <n v="5.54"/>
    <s v="Parceria rural"/>
    <m/>
    <m/>
    <m/>
    <m/>
    <x v="0"/>
    <x v="0"/>
    <x v="0"/>
    <s v="SIM"/>
    <m/>
    <d v="2023-07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09"/>
    <x v="73"/>
    <x v="73"/>
    <s v="009"/>
    <s v="Brasil \ SP \ Piratininga"/>
    <s v="Noroeste"/>
    <x v="1"/>
    <n v="3"/>
    <s v="Reforma"/>
    <s v="102-Aguardando Plantio"/>
    <m/>
    <n v="38.549999999999997"/>
    <s v="Parceria rural"/>
    <m/>
    <m/>
    <m/>
    <m/>
    <x v="2"/>
    <x v="1"/>
    <x v="1"/>
    <m/>
    <m/>
    <d v="2024-05-06T06:50:28"/>
    <m/>
    <d v="2024-03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10"/>
    <x v="73"/>
    <x v="73"/>
    <s v="010"/>
    <s v="Brasil \ SP \ Piratininga"/>
    <s v="Noroeste"/>
    <x v="1"/>
    <n v="3"/>
    <s v="Reforma"/>
    <s v="102-Aguardando Plantio"/>
    <m/>
    <n v="31.57"/>
    <s v="Parceria rural"/>
    <m/>
    <m/>
    <m/>
    <m/>
    <x v="2"/>
    <x v="1"/>
    <x v="1"/>
    <m/>
    <m/>
    <d v="2024-03-26T17:36:01"/>
    <m/>
    <d v="2024-02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11"/>
    <x v="73"/>
    <x v="73"/>
    <s v="011"/>
    <s v="Brasil \ SP \ Piratininga"/>
    <s v="Noroeste"/>
    <x v="1"/>
    <n v="3"/>
    <s v="Reforma"/>
    <s v="102-Aguardando Plantio"/>
    <m/>
    <n v="31.81"/>
    <s v="Parceria rural"/>
    <m/>
    <m/>
    <m/>
    <m/>
    <x v="2"/>
    <x v="1"/>
    <x v="1"/>
    <m/>
    <m/>
    <d v="2024-04-16T05:23:55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12"/>
    <x v="73"/>
    <x v="73"/>
    <s v="012"/>
    <s v="Brasil \ SP \ Piratininga"/>
    <s v="Noroeste"/>
    <x v="1"/>
    <n v="1"/>
    <s v="Implantação"/>
    <s v="104-Crescimento"/>
    <d v="2012-10-12T00:00:00"/>
    <n v="3.81"/>
    <s v="Parceria rural"/>
    <m/>
    <m/>
    <m/>
    <m/>
    <x v="0"/>
    <x v="0"/>
    <x v="0"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13"/>
    <x v="73"/>
    <x v="73"/>
    <s v="013"/>
    <s v="Brasil \ SP \ Piratininga"/>
    <s v="Noroeste"/>
    <x v="1"/>
    <n v="2"/>
    <s v="Reforma"/>
    <s v="102-Aguardando Plantio"/>
    <m/>
    <n v="23.58"/>
    <s v="Parceria rural"/>
    <m/>
    <m/>
    <m/>
    <m/>
    <x v="2"/>
    <x v="2"/>
    <x v="1"/>
    <s v="SIM"/>
    <m/>
    <d v="2024-08-07T00:00:00"/>
    <m/>
    <d v="2024-04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rebaixamento"/>
    <x v="2"/>
    <x v="4"/>
    <d v="2025-04-01T00:00:00"/>
    <x v="2"/>
    <m/>
  </r>
  <r>
    <s v="0177014"/>
    <x v="73"/>
    <x v="73"/>
    <s v="014"/>
    <s v="Brasil \ SP \ Piratininga"/>
    <s v="Noroeste"/>
    <x v="1"/>
    <n v="3"/>
    <s v="Reforma"/>
    <s v="102-Aguardando Plantio"/>
    <m/>
    <n v="15.859532307"/>
    <s v="Parceria rural"/>
    <m/>
    <s v="Rehab DO"/>
    <s v="Rehab"/>
    <m/>
    <x v="2"/>
    <x v="1"/>
    <x v="1"/>
    <m/>
    <m/>
    <d v="2024-03-02T21:57:54"/>
    <m/>
    <d v="2024-02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17"/>
    <x v="73"/>
    <x v="73"/>
    <s v="017"/>
    <s v="Brasil \ SP \ Piratininga"/>
    <s v="Noroeste"/>
    <x v="1"/>
    <n v="3"/>
    <s v="Reforma"/>
    <s v="102-Aguardando Plantio"/>
    <m/>
    <n v="3.1410062171200002"/>
    <s v="Parceria rural"/>
    <m/>
    <s v="Rehab DO"/>
    <s v="Rehab"/>
    <m/>
    <x v="0"/>
    <x v="0"/>
    <x v="0"/>
    <m/>
    <m/>
    <d v="2024-01-21T00:00:00"/>
    <m/>
    <d v="2024-01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18"/>
    <x v="73"/>
    <x v="73"/>
    <s v="018"/>
    <s v="Brasil \ SP \ Piratininga"/>
    <s v="Noroeste"/>
    <x v="1"/>
    <n v="2"/>
    <s v="Reforma"/>
    <s v="104-Crescimento"/>
    <d v="2024-01-23T00:00:00"/>
    <n v="0.34801698346499998"/>
    <s v="Parceria rural"/>
    <m/>
    <s v="Rehab DO"/>
    <s v="Rehab"/>
    <m/>
    <x v="0"/>
    <x v="0"/>
    <x v="0"/>
    <m/>
    <m/>
    <d v="2023-11-02T00:00:00"/>
    <m/>
    <m/>
    <d v="2023-06-23T00:00:00"/>
    <d v="2023-05-18T00:00:00"/>
    <s v="Noroeste"/>
    <s v="Rehab DO"/>
    <s v="GERAÇÃO"/>
    <s v="JFI DUARTINA"/>
    <s v="BRACELL"/>
    <s v="CARPELO"/>
    <n v="12.127433"/>
    <n v="15.345131"/>
    <n v="22.897345000000001"/>
    <n v="56.367403000000003"/>
    <s v="cto baldeio"/>
    <x v="2"/>
    <x v="4"/>
    <d v="2025-08-01T00:00:00"/>
    <x v="0"/>
    <m/>
  </r>
  <r>
    <s v="0177021"/>
    <x v="73"/>
    <x v="73"/>
    <s v="021"/>
    <s v="Brasil \ SP \ Piratininga"/>
    <s v="Noroeste"/>
    <x v="1"/>
    <n v="3"/>
    <s v="Reforma"/>
    <s v="102-Aguardando Plantio"/>
    <m/>
    <n v="14.89"/>
    <s v="Parceria rural"/>
    <m/>
    <m/>
    <m/>
    <m/>
    <x v="0"/>
    <x v="0"/>
    <x v="0"/>
    <m/>
    <m/>
    <d v="2024-02-23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23"/>
    <x v="73"/>
    <x v="73"/>
    <s v="023"/>
    <s v="Brasil \ SP \ Piratininga"/>
    <s v="Noroeste"/>
    <x v="1"/>
    <n v="3"/>
    <s v="Reforma"/>
    <s v="102-Aguardando Plantio"/>
    <m/>
    <n v="19.13"/>
    <s v="Parceria rural"/>
    <m/>
    <m/>
    <m/>
    <m/>
    <x v="0"/>
    <x v="0"/>
    <x v="0"/>
    <m/>
    <m/>
    <d v="2024-02-08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24"/>
    <x v="73"/>
    <x v="73"/>
    <s v="024"/>
    <s v="Brasil \ SP \ Piratininga"/>
    <s v="Noroeste"/>
    <x v="1"/>
    <n v="3"/>
    <s v="Reforma"/>
    <s v="102-Aguardando Plantio"/>
    <m/>
    <n v="7.6623391102199996"/>
    <s v="Parceria rural"/>
    <m/>
    <s v="Rehab DO"/>
    <s v="Rehab"/>
    <m/>
    <x v="0"/>
    <x v="0"/>
    <x v="0"/>
    <m/>
    <m/>
    <d v="2024-01-23T14:50:43"/>
    <m/>
    <d v="2024-01-01T00:00:00"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25"/>
    <x v="73"/>
    <x v="73"/>
    <s v="025"/>
    <s v="Brasil \ SP \ Piratininga"/>
    <s v="Noroeste"/>
    <x v="1"/>
    <n v="2"/>
    <s v="Reforma"/>
    <s v="102-Aguardando Plantio"/>
    <m/>
    <n v="2.23"/>
    <s v="Parceria rural"/>
    <m/>
    <m/>
    <m/>
    <m/>
    <x v="0"/>
    <x v="0"/>
    <x v="0"/>
    <s v="SIM"/>
    <m/>
    <d v="2024-08-29T00:00:00"/>
    <m/>
    <d v="2024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26"/>
    <x v="73"/>
    <x v="73"/>
    <s v="026"/>
    <s v="Brasil \ SP \ Piratininga"/>
    <s v="Noroeste"/>
    <x v="1"/>
    <n v="1"/>
    <s v="Implantação"/>
    <s v="104-Crescimento"/>
    <d v="2012-10-18T00:00:00"/>
    <n v="2.82"/>
    <s v="Parceria rural"/>
    <m/>
    <m/>
    <m/>
    <m/>
    <x v="0"/>
    <x v="0"/>
    <x v="0"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27"/>
    <x v="73"/>
    <x v="73"/>
    <s v="027"/>
    <s v="Brasil \ SP \ Piratininga"/>
    <s v="Noroeste"/>
    <x v="1"/>
    <n v="3"/>
    <s v="Reforma"/>
    <s v="102-Aguardando Plantio"/>
    <m/>
    <n v="10.51"/>
    <s v="Parceria rural"/>
    <m/>
    <m/>
    <m/>
    <m/>
    <x v="0"/>
    <x v="0"/>
    <x v="0"/>
    <m/>
    <m/>
    <d v="2024-01-17T00:00:00"/>
    <m/>
    <d v="2024-01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35"/>
    <x v="73"/>
    <x v="73"/>
    <s v="035"/>
    <s v="Brasil \ SP \ Piratininga"/>
    <s v="Noroeste"/>
    <x v="1"/>
    <n v="1"/>
    <s v="Implantação"/>
    <s v="104-Crescimento"/>
    <d v="2013-03-22T00:00:00"/>
    <n v="4.05"/>
    <s v="Parceria rural"/>
    <m/>
    <m/>
    <m/>
    <m/>
    <x v="0"/>
    <x v="0"/>
    <x v="0"/>
    <m/>
    <m/>
    <d v="2025-12-01T00:00:00"/>
    <d v="2025-11-01T00:00:00"/>
    <d v="2025-09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40"/>
    <x v="73"/>
    <x v="73"/>
    <s v="040"/>
    <s v="Brasil \ SP \ Duartina"/>
    <s v="Noroeste"/>
    <x v="1"/>
    <n v="3"/>
    <s v="Reforma"/>
    <s v="102-Aguardando Plantio"/>
    <m/>
    <n v="3.8484550625699998"/>
    <s v="Parceria rural"/>
    <m/>
    <s v="Rehab DO"/>
    <s v="Rehab"/>
    <m/>
    <x v="0"/>
    <x v="0"/>
    <x v="0"/>
    <m/>
    <m/>
    <d v="2023-05-12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41"/>
    <x v="73"/>
    <x v="73"/>
    <s v="041"/>
    <s v="Brasil \ SP \ Duartina"/>
    <s v="Noroeste"/>
    <x v="1"/>
    <n v="2"/>
    <s v="Reforma"/>
    <s v="104-Crescimento"/>
    <d v="2024-01-29T00:00:00"/>
    <n v="0.16664362155199999"/>
    <s v="Parceria rural"/>
    <m/>
    <s v="Rehab DO"/>
    <s v="Rehab"/>
    <m/>
    <x v="0"/>
    <x v="0"/>
    <x v="0"/>
    <m/>
    <m/>
    <d v="2023-05-12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x v="4"/>
    <d v="2025-08-01T00:00:00"/>
    <x v="0"/>
    <m/>
  </r>
  <r>
    <s v="0177043"/>
    <x v="73"/>
    <x v="73"/>
    <s v="043"/>
    <s v="Brasil \ SP \ Piratininga"/>
    <s v="Noroeste"/>
    <x v="1"/>
    <n v="2"/>
    <s v="Reforma"/>
    <s v="104-Crescimento"/>
    <d v="2024-01-30T00:00:00"/>
    <n v="0.20995964434700001"/>
    <s v="Parceria rural"/>
    <m/>
    <s v="Rehab DO"/>
    <s v="Rehab"/>
    <m/>
    <x v="0"/>
    <x v="0"/>
    <x v="0"/>
    <m/>
    <m/>
    <d v="2023-09-10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x v="4"/>
    <d v="2025-08-01T00:00:00"/>
    <x v="0"/>
    <m/>
  </r>
  <r>
    <s v="0177045"/>
    <x v="73"/>
    <x v="73"/>
    <s v="045"/>
    <s v="Brasil \ SP \ Piratininga"/>
    <s v="Noroeste"/>
    <x v="1"/>
    <n v="2"/>
    <s v="Reforma"/>
    <s v="102-Aguardando Plantio"/>
    <m/>
    <n v="1.1200000000000001"/>
    <s v="Parceria rural"/>
    <m/>
    <m/>
    <m/>
    <m/>
    <x v="0"/>
    <x v="0"/>
    <x v="0"/>
    <s v="SIM"/>
    <m/>
    <d v="2023-06-29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46"/>
    <x v="73"/>
    <x v="73"/>
    <s v="046"/>
    <s v="Brasil \ SP \ Piratininga"/>
    <s v="Noroeste"/>
    <x v="1"/>
    <n v="2"/>
    <s v="Reforma"/>
    <s v="102-Aguardando Plantio"/>
    <m/>
    <n v="0.76"/>
    <s v="Parceria rural"/>
    <m/>
    <m/>
    <m/>
    <m/>
    <x v="0"/>
    <x v="0"/>
    <x v="0"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47"/>
    <x v="73"/>
    <x v="73"/>
    <s v="047"/>
    <s v="Brasil \ SP \ Piratininga"/>
    <s v="Noroeste"/>
    <x v="1"/>
    <n v="2"/>
    <s v="Reforma"/>
    <s v="102-Aguardando Plantio"/>
    <m/>
    <n v="1.36"/>
    <s v="Parceria rural"/>
    <m/>
    <m/>
    <m/>
    <m/>
    <x v="0"/>
    <x v="0"/>
    <x v="0"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49"/>
    <x v="73"/>
    <x v="73"/>
    <s v="049"/>
    <s v="Brasil \ SP \ Piratininga"/>
    <s v="Noroeste"/>
    <x v="1"/>
    <n v="3"/>
    <s v="Reforma"/>
    <s v="102-Aguardando Plantio"/>
    <m/>
    <n v="7.4761771760200002"/>
    <s v="Parceria rural"/>
    <m/>
    <s v="Rehab DO"/>
    <s v="Rehab"/>
    <m/>
    <x v="0"/>
    <x v="0"/>
    <x v="0"/>
    <m/>
    <m/>
    <d v="2024-01-2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0"/>
    <x v="73"/>
    <x v="73"/>
    <s v="050"/>
    <s v="Brasil \ SP \ Piratininga"/>
    <s v="Noroeste"/>
    <x v="1"/>
    <n v="3"/>
    <s v="Reforma"/>
    <s v="102-Aguardando Plantio"/>
    <m/>
    <n v="6.4293997478599998"/>
    <s v="Parceria rural"/>
    <m/>
    <s v="Rehab DO"/>
    <s v="Rehab"/>
    <m/>
    <x v="0"/>
    <x v="0"/>
    <x v="0"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1"/>
    <x v="73"/>
    <x v="73"/>
    <s v="051"/>
    <s v="Brasil \ SP \ Piratininga"/>
    <s v="Noroeste"/>
    <x v="1"/>
    <n v="3"/>
    <s v="Reforma"/>
    <s v="102-Aguardando Plantio"/>
    <m/>
    <n v="3.7468544314500001"/>
    <s v="Parceria rural"/>
    <m/>
    <s v="Rehab DO"/>
    <s v="Rehab"/>
    <m/>
    <x v="0"/>
    <x v="0"/>
    <x v="0"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3"/>
    <x v="73"/>
    <x v="73"/>
    <s v="053"/>
    <s v="Brasil \ SP \ Piratininga"/>
    <s v="Noroeste"/>
    <x v="1"/>
    <n v="3"/>
    <s v="Reforma"/>
    <s v="102-Aguardando Plantio"/>
    <m/>
    <n v="1.49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4"/>
    <x v="73"/>
    <x v="73"/>
    <s v="054"/>
    <s v="Brasil \ SP \ Piratininga"/>
    <s v="Noroeste"/>
    <x v="1"/>
    <n v="3"/>
    <s v="Reforma"/>
    <s v="102-Aguardando Plantio"/>
    <m/>
    <n v="1.9653944730799999"/>
    <s v="Parceria rural"/>
    <m/>
    <s v="Rehab DO"/>
    <s v="Rehab"/>
    <m/>
    <x v="0"/>
    <x v="0"/>
    <x v="0"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5"/>
    <x v="73"/>
    <x v="73"/>
    <s v="055"/>
    <s v="Brasil \ SP \ Piratininga"/>
    <s v="Noroeste"/>
    <x v="1"/>
    <n v="2"/>
    <s v="Reforma"/>
    <s v="104-Crescimento"/>
    <d v="2024-01-12T00:00:00"/>
    <n v="2.1118178848400002"/>
    <s v="Parceria rural"/>
    <m/>
    <s v="Rehab DO"/>
    <s v="Rehab"/>
    <m/>
    <x v="0"/>
    <x v="0"/>
    <x v="0"/>
    <m/>
    <m/>
    <d v="2023-11-0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pas"/>
    <x v="2"/>
    <x v="4"/>
    <d v="2025-08-01T00:00:00"/>
    <x v="0"/>
    <m/>
  </r>
  <r>
    <s v="0177057"/>
    <x v="73"/>
    <x v="73"/>
    <s v="057"/>
    <s v="Brasil \ SP \ Piratininga"/>
    <s v="Noroeste"/>
    <x v="1"/>
    <n v="3"/>
    <s v="Reforma"/>
    <s v="102-Aguardando Plantio"/>
    <m/>
    <n v="0.61833594903699995"/>
    <s v="Parceria rural"/>
    <m/>
    <s v="Rehab DO"/>
    <s v="Rehab"/>
    <m/>
    <x v="0"/>
    <x v="0"/>
    <x v="0"/>
    <m/>
    <m/>
    <d v="2024-01-21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59"/>
    <x v="73"/>
    <x v="73"/>
    <s v="059"/>
    <s v="Brasil \ SP \ Piratininga"/>
    <s v="Noroeste"/>
    <x v="1"/>
    <n v="2"/>
    <s v="Reforma"/>
    <s v="102-Aguardando Plantio"/>
    <m/>
    <n v="3.27"/>
    <s v="Parceria rural"/>
    <m/>
    <m/>
    <m/>
    <m/>
    <x v="0"/>
    <x v="0"/>
    <x v="0"/>
    <s v="SIM"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60"/>
    <x v="73"/>
    <x v="73"/>
    <s v="060"/>
    <s v="Brasil \ SP \ Piratininga"/>
    <s v="Noroeste"/>
    <x v="1"/>
    <n v="2"/>
    <s v="Reforma"/>
    <s v="102-Aguardando Plantio"/>
    <m/>
    <n v="1.81"/>
    <s v="Parceria rural"/>
    <m/>
    <m/>
    <m/>
    <m/>
    <x v="0"/>
    <x v="0"/>
    <x v="0"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61"/>
    <x v="73"/>
    <x v="73"/>
    <s v="061"/>
    <s v="Brasil \ SP \ Piratininga"/>
    <s v="Noroeste"/>
    <x v="1"/>
    <n v="2"/>
    <s v="Reforma"/>
    <s v="102-Aguardando Plantio"/>
    <m/>
    <n v="1.06"/>
    <s v="Parceria rural"/>
    <m/>
    <m/>
    <m/>
    <m/>
    <x v="0"/>
    <x v="0"/>
    <x v="0"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63"/>
    <x v="73"/>
    <x v="73"/>
    <s v="063"/>
    <s v="Brasil \ SP \ Piratininga"/>
    <s v="Noroeste"/>
    <x v="1"/>
    <n v="2"/>
    <s v="Reforma"/>
    <s v="102-Aguardando Plantio"/>
    <m/>
    <n v="5.23"/>
    <s v="Parceria rural"/>
    <m/>
    <m/>
    <m/>
    <m/>
    <x v="0"/>
    <x v="0"/>
    <x v="0"/>
    <s v="SIM"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64"/>
    <x v="73"/>
    <x v="73"/>
    <s v="064"/>
    <s v="Brasil \ SP \ Piratininga"/>
    <s v="Noroeste"/>
    <x v="1"/>
    <n v="1"/>
    <s v="Implantação"/>
    <s v="104-Crescimento"/>
    <d v="2012-10-13T00:00:00"/>
    <n v="0.57999999999999996"/>
    <s v="Parceria rural"/>
    <m/>
    <m/>
    <m/>
    <m/>
    <x v="0"/>
    <x v="0"/>
    <x v="0"/>
    <m/>
    <m/>
    <d v="2025-10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65"/>
    <x v="73"/>
    <x v="73"/>
    <s v="065"/>
    <s v="Brasil \ SP \ Piratininga"/>
    <s v="Noroeste"/>
    <x v="1"/>
    <n v="1"/>
    <s v="Implantação"/>
    <s v="104-Crescimento"/>
    <d v="2012-10-18T00:00:00"/>
    <n v="0.24"/>
    <s v="Parceria rural"/>
    <m/>
    <m/>
    <m/>
    <m/>
    <x v="0"/>
    <x v="0"/>
    <x v="0"/>
    <m/>
    <m/>
    <d v="2025-10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67"/>
    <x v="73"/>
    <x v="73"/>
    <s v="067"/>
    <s v="Brasil \ SP \ Piratininga"/>
    <s v="Noroeste"/>
    <x v="1"/>
    <n v="3"/>
    <s v="Reforma"/>
    <s v="102-Aguardando Plantio"/>
    <m/>
    <n v="2.6000533367499998"/>
    <s v="Parceria rural"/>
    <m/>
    <s v="Rehab DO"/>
    <s v="Rehab"/>
    <m/>
    <x v="0"/>
    <x v="0"/>
    <x v="0"/>
    <m/>
    <m/>
    <d v="2024-03-03T00:00:00"/>
    <m/>
    <m/>
    <m/>
    <m/>
    <s v="Noroeste"/>
    <s v="Rehab DO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068"/>
    <x v="73"/>
    <x v="73"/>
    <s v="068"/>
    <s v="Brasil \ SP \ Piratininga"/>
    <s v="Noroeste"/>
    <x v="1"/>
    <n v="1"/>
    <s v="Implantação"/>
    <s v="104-Crescimento"/>
    <d v="2012-10-19T00:00:00"/>
    <n v="16.850000000000001"/>
    <s v="Parceria rural"/>
    <m/>
    <m/>
    <m/>
    <m/>
    <x v="0"/>
    <x v="0"/>
    <x v="0"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69"/>
    <x v="73"/>
    <x v="73"/>
    <s v="069"/>
    <s v="Brasil \ SP \ Piratininga"/>
    <s v="Noroeste"/>
    <x v="1"/>
    <n v="1"/>
    <s v="Implantação"/>
    <s v="104-Crescimento"/>
    <d v="2012-10-12T00:00:00"/>
    <n v="23.64"/>
    <s v="Parceria rural"/>
    <m/>
    <m/>
    <m/>
    <m/>
    <x v="0"/>
    <x v="0"/>
    <x v="0"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70"/>
    <x v="73"/>
    <x v="73"/>
    <s v="070"/>
    <s v="Brasil \ SP \ Piratininga"/>
    <s v="Noroeste"/>
    <x v="1"/>
    <n v="1"/>
    <s v="Implantação"/>
    <s v="104-Crescimento"/>
    <d v="2012-10-18T00:00:00"/>
    <n v="3.97"/>
    <s v="Parceria rural"/>
    <m/>
    <m/>
    <m/>
    <m/>
    <x v="0"/>
    <x v="0"/>
    <x v="0"/>
    <m/>
    <m/>
    <d v="2025-11-01T00:00:00"/>
    <d v="2025-10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071"/>
    <x v="73"/>
    <x v="73"/>
    <s v="071"/>
    <s v="Brasil \ SP \ Piratininga"/>
    <s v="Noroeste"/>
    <x v="1"/>
    <n v="1"/>
    <s v="Implantação"/>
    <s v="104-Crescimento"/>
    <d v="2013-03-22T00:00:00"/>
    <n v="14.21"/>
    <s v="Parceria rural"/>
    <m/>
    <m/>
    <m/>
    <m/>
    <x v="0"/>
    <x v="0"/>
    <x v="0"/>
    <m/>
    <m/>
    <d v="2025-11-01T00:00:00"/>
    <d v="2025-11-01T00:00:00"/>
    <d v="2025-08-01T00:00:00"/>
    <m/>
    <m/>
    <s v="Noroeste"/>
    <s v="Noroeste"/>
    <s v="GERAÇÃO"/>
    <s v="JFI DUARTINA"/>
    <s v="BRACELL"/>
    <s v="CARPELO"/>
    <n v="12.127433"/>
    <n v="15.345131"/>
    <n v="22.897345000000001"/>
    <n v="56.367403000000003"/>
    <s v="pac"/>
    <x v="2"/>
    <x v="4"/>
    <m/>
    <x v="0"/>
    <m/>
  </r>
  <r>
    <s v="0177301"/>
    <x v="73"/>
    <x v="73"/>
    <s v="301"/>
    <s v="Brasil \ SP \ Piratininga"/>
    <s v="Noroeste"/>
    <x v="1"/>
    <n v="2"/>
    <s v="Reforma"/>
    <s v="116-Aguardando Plantio - Manual"/>
    <m/>
    <n v="0.04"/>
    <s v="Parceria rural"/>
    <m/>
    <m/>
    <m/>
    <m/>
    <x v="0"/>
    <x v="0"/>
    <x v="0"/>
    <m/>
    <m/>
    <d v="2023-09-05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02"/>
    <x v="73"/>
    <x v="73"/>
    <s v="302"/>
    <s v="Brasil \ SP \ Piratininga"/>
    <s v="Noroeste"/>
    <x v="1"/>
    <n v="2"/>
    <s v="Reforma"/>
    <s v="116-Aguardando Plantio - Manual"/>
    <m/>
    <n v="2.4300000000000002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05"/>
    <x v="73"/>
    <x v="73"/>
    <s v="305"/>
    <s v="Brasil \ SP \ Piratininga"/>
    <s v="Noroeste"/>
    <x v="1"/>
    <n v="2"/>
    <s v="Reforma"/>
    <s v="116-Aguardando Plantio - Manual"/>
    <m/>
    <n v="0.31"/>
    <s v="Parceria rural"/>
    <m/>
    <m/>
    <m/>
    <m/>
    <x v="0"/>
    <x v="0"/>
    <x v="0"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06"/>
    <x v="73"/>
    <x v="73"/>
    <s v="306"/>
    <s v="Brasil \ SP \ Piratininga"/>
    <s v="Noroeste"/>
    <x v="1"/>
    <n v="2"/>
    <s v="Reforma"/>
    <s v="116-Aguardando Plantio - Manual"/>
    <m/>
    <n v="0.75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07"/>
    <x v="73"/>
    <x v="73"/>
    <s v="307"/>
    <s v="Brasil \ SP \ Piratininga"/>
    <s v="Noroeste"/>
    <x v="1"/>
    <n v="2"/>
    <s v="Reforma"/>
    <s v="116-Aguardando Plantio - Manual"/>
    <m/>
    <n v="0.61"/>
    <s v="Parceria rural"/>
    <m/>
    <m/>
    <m/>
    <m/>
    <x v="0"/>
    <x v="0"/>
    <x v="0"/>
    <m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08"/>
    <x v="73"/>
    <x v="73"/>
    <s v="308"/>
    <s v="Brasil \ SP \ Piratininga"/>
    <s v="Noroeste"/>
    <x v="1"/>
    <n v="2"/>
    <s v="Reforma"/>
    <s v="116-Aguardando Plantio - Manual"/>
    <m/>
    <n v="7.0000000000000007E-2"/>
    <s v="Parceria rural"/>
    <m/>
    <m/>
    <m/>
    <m/>
    <x v="0"/>
    <x v="0"/>
    <x v="0"/>
    <m/>
    <m/>
    <d v="2023-07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18"/>
    <x v="73"/>
    <x v="73"/>
    <s v="318"/>
    <s v="Brasil \ SP \ Piratininga"/>
    <s v="Noroeste"/>
    <x v="1"/>
    <n v="2"/>
    <s v="Reforma"/>
    <s v="116-Aguardando Plantio - Manual"/>
    <m/>
    <n v="2.29"/>
    <s v="Parceria rural"/>
    <m/>
    <m/>
    <m/>
    <m/>
    <x v="0"/>
    <x v="0"/>
    <x v="0"/>
    <m/>
    <m/>
    <d v="2023-11-0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40"/>
    <x v="73"/>
    <x v="73"/>
    <s v="340"/>
    <s v="Brasil \ SP \ Duartina"/>
    <s v="Noroeste"/>
    <x v="1"/>
    <n v="2"/>
    <s v="Reforma"/>
    <s v="116-Aguardando Plantio - Manual"/>
    <m/>
    <n v="0.05"/>
    <s v="Parceria rural"/>
    <m/>
    <m/>
    <m/>
    <m/>
    <x v="0"/>
    <x v="0"/>
    <x v="0"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43"/>
    <x v="73"/>
    <x v="73"/>
    <s v="343"/>
    <s v="Brasil \ SP \ Piratininga"/>
    <s v="Noroeste"/>
    <x v="1"/>
    <n v="2"/>
    <s v="Reforma"/>
    <s v="116-Aguardando Plantio - Manual"/>
    <m/>
    <n v="0.81"/>
    <s v="Parceria rural"/>
    <m/>
    <m/>
    <m/>
    <m/>
    <x v="0"/>
    <x v="0"/>
    <x v="0"/>
    <m/>
    <m/>
    <d v="2023-09-10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45"/>
    <x v="73"/>
    <x v="73"/>
    <s v="345"/>
    <s v="Brasil \ SP \ Piratininga"/>
    <s v="Noroeste"/>
    <x v="1"/>
    <n v="2"/>
    <s v="Reforma"/>
    <s v="116-Aguardando Plantio - Manual"/>
    <m/>
    <n v="0.02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47"/>
    <x v="73"/>
    <x v="73"/>
    <s v="347"/>
    <s v="Brasil \ SP \ Piratininga"/>
    <s v="Noroeste"/>
    <x v="1"/>
    <n v="2"/>
    <s v="Reforma"/>
    <s v="116-Aguardando Plantio - Manual"/>
    <m/>
    <n v="0.28999999999999998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49"/>
    <x v="73"/>
    <x v="73"/>
    <s v="349"/>
    <s v="Brasil \ SP \ Piratininga"/>
    <s v="Noroeste"/>
    <x v="1"/>
    <n v="2"/>
    <s v="Reforma"/>
    <s v="116-Aguardando Plantio - Manual"/>
    <m/>
    <n v="2.27"/>
    <s v="Parceria rural"/>
    <m/>
    <m/>
    <m/>
    <m/>
    <x v="0"/>
    <x v="0"/>
    <x v="0"/>
    <m/>
    <m/>
    <d v="2024-01-2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50"/>
    <x v="73"/>
    <x v="73"/>
    <s v="350"/>
    <s v="Brasil \ SP \ Piratininga"/>
    <s v="Noroeste"/>
    <x v="1"/>
    <n v="2"/>
    <s v="Reforma"/>
    <s v="116-Aguardando Plantio - Manual"/>
    <m/>
    <n v="0.96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59"/>
    <x v="73"/>
    <x v="73"/>
    <s v="359"/>
    <s v="Brasil \ SP \ Piratininga"/>
    <s v="Noroeste"/>
    <x v="1"/>
    <n v="2"/>
    <s v="Reforma"/>
    <s v="116-Aguardando Plantio - Manual"/>
    <m/>
    <n v="0.15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61"/>
    <x v="73"/>
    <x v="73"/>
    <s v="361"/>
    <s v="Brasil \ SP \ Piratininga"/>
    <s v="Noroeste"/>
    <x v="1"/>
    <n v="2"/>
    <s v="Reforma"/>
    <s v="116-Aguardando Plantio - Manual"/>
    <m/>
    <n v="0.11"/>
    <s v="Parceria rural"/>
    <m/>
    <m/>
    <m/>
    <m/>
    <x v="0"/>
    <x v="0"/>
    <x v="0"/>
    <m/>
    <m/>
    <d v="2023-11-01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62"/>
    <x v="73"/>
    <x v="73"/>
    <s v="362"/>
    <s v="Brasil \ SP \ Piratininga"/>
    <s v="Noroeste"/>
    <x v="1"/>
    <n v="2"/>
    <s v="Reforma"/>
    <s v="116-Aguardando Plantio - Manual"/>
    <m/>
    <n v="0.57999999999999996"/>
    <s v="Parceria rural"/>
    <m/>
    <m/>
    <m/>
    <m/>
    <x v="0"/>
    <x v="0"/>
    <x v="0"/>
    <m/>
    <m/>
    <d v="2023-05-12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7363"/>
    <x v="73"/>
    <x v="73"/>
    <s v="363"/>
    <s v="Brasil \ SP \ Piratininga"/>
    <s v="Noroeste"/>
    <x v="1"/>
    <n v="2"/>
    <s v="Reforma"/>
    <s v="116-Aguardando Plantio - Manual"/>
    <m/>
    <n v="0.25"/>
    <s v="Parceria rural"/>
    <m/>
    <m/>
    <m/>
    <m/>
    <x v="0"/>
    <x v="0"/>
    <x v="0"/>
    <m/>
    <m/>
    <d v="2023-07-06T00:00:00"/>
    <m/>
    <m/>
    <m/>
    <m/>
    <s v="Noroeste"/>
    <s v="Noroeste"/>
    <s v="GERAÇÃO"/>
    <s v="JFI DUARTINA"/>
    <s v="BRACELL"/>
    <s v="CARPELO"/>
    <n v="12.127433"/>
    <n v="15.345131"/>
    <n v="22.897345000000001"/>
    <n v="56.367403000000003"/>
    <s v="Liberação de áreas"/>
    <x v="2"/>
    <x v="4"/>
    <d v="2025-04-01T00:00:00"/>
    <x v="2"/>
    <m/>
  </r>
  <r>
    <s v="0178001"/>
    <x v="74"/>
    <x v="74"/>
    <s v="001"/>
    <s v="Brasil \ SP \ Agudos"/>
    <s v="Centro"/>
    <x v="1"/>
    <n v="3"/>
    <s v="Reforma"/>
    <s v="102-Aguardando Plantio"/>
    <m/>
    <n v="12.18"/>
    <s v="Parceria rural"/>
    <m/>
    <s v="Rehab Silv"/>
    <s v="Rehab"/>
    <m/>
    <x v="0"/>
    <x v="0"/>
    <x v="0"/>
    <m/>
    <s v="RAF"/>
    <d v="2024-06-21T00:00:00"/>
    <m/>
    <m/>
    <d v="2023-05-07T00:00:00"/>
    <d v="2023-04-16T00:00:00"/>
    <s v="Centro"/>
    <s v="Rehab Silv"/>
    <s v="BRACELL"/>
    <s v="SOLLUM"/>
    <s v="GERAÇÃO"/>
    <s v="NILZA"/>
    <n v="16.935528999999999"/>
    <n v="33.546269000000002"/>
    <n v="50.776234000000002"/>
    <n v="51.977266999999998"/>
    <s v="Liberação de áreas"/>
    <x v="0"/>
    <x v="0"/>
    <d v="2025-12-01T00:00:00"/>
    <x v="0"/>
    <m/>
  </r>
  <r>
    <s v="0178301"/>
    <x v="74"/>
    <x v="74"/>
    <s v="301"/>
    <s v="Brasil \ SP \ Agudos"/>
    <s v="Centro"/>
    <x v="1"/>
    <n v="3"/>
    <s v="Reforma"/>
    <s v="116-Aguardando Plantio - Manual"/>
    <m/>
    <n v="1.3"/>
    <s v="Parceria rural"/>
    <m/>
    <s v="Rehab Silv"/>
    <s v="Rehab"/>
    <m/>
    <x v="0"/>
    <x v="0"/>
    <x v="0"/>
    <m/>
    <s v="RAF"/>
    <d v="2024-06-20T00:00:00"/>
    <m/>
    <m/>
    <m/>
    <m/>
    <s v="Centro"/>
    <s v="Rehab Silv"/>
    <s v="BRACELL"/>
    <s v="SOLLUM"/>
    <s v="GERAÇÃO"/>
    <s v="NILZA"/>
    <n v="16.935528999999999"/>
    <n v="33.546269000000002"/>
    <n v="50.776234000000002"/>
    <n v="51.977266999999998"/>
    <s v="Liberação de áreas"/>
    <x v="0"/>
    <x v="0"/>
    <d v="2025-12-01T00:00:00"/>
    <x v="0"/>
    <m/>
  </r>
  <r>
    <s v="0179009"/>
    <x v="75"/>
    <x v="75"/>
    <s v="009"/>
    <s v="Brasil \ SP \ Duartina"/>
    <s v="Noroeste"/>
    <x v="1"/>
    <n v="2"/>
    <s v="Reforma"/>
    <s v="102-Aguardando Plantio"/>
    <m/>
    <n v="7.0000000000000007E-2"/>
    <s v="Parceria rural"/>
    <m/>
    <m/>
    <m/>
    <m/>
    <x v="0"/>
    <x v="0"/>
    <x v="0"/>
    <m/>
    <m/>
    <d v="2022-10-02T00:00:00"/>
    <m/>
    <m/>
    <m/>
    <m/>
    <s v="Noroeste"/>
    <s v="Noroeste"/>
    <s v="JFI DUARTINA"/>
    <s v="GERAÇÃO"/>
    <s v="BRACELL"/>
    <s v="CARPELO"/>
    <n v="8.936261"/>
    <n v="11.971238"/>
    <n v="43.429124999999999"/>
    <n v="44.464314999999999"/>
    <s v="Liberação de áreas"/>
    <x v="2"/>
    <x v="4"/>
    <d v="2025-05-01T00:00:00"/>
    <x v="0"/>
    <m/>
  </r>
  <r>
    <s v="0182003"/>
    <x v="76"/>
    <x v="76"/>
    <s v="003"/>
    <s v="Brasil \ SP \ Bauru"/>
    <s v="Norte"/>
    <x v="3"/>
    <n v="2"/>
    <s v="Reforma"/>
    <s v="104-Crescimento"/>
    <d v="2023-03-16T00:00:00"/>
    <n v="29.5"/>
    <s v="Parceria rural"/>
    <m/>
    <s v="Rehab DO"/>
    <s v="Rehab"/>
    <m/>
    <x v="0"/>
    <x v="0"/>
    <x v="0"/>
    <m/>
    <m/>
    <d v="2023-01-08T00:00:00"/>
    <m/>
    <m/>
    <d v="2023-01-08T00:00:00"/>
    <d v="2022-12-04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x v="1"/>
    <d v="2025-07-01T00:00:00"/>
    <x v="0"/>
    <m/>
  </r>
  <r>
    <s v="0182005"/>
    <x v="76"/>
    <x v="76"/>
    <s v="005"/>
    <s v="Brasil \ SP \ Bauru"/>
    <s v="Norte"/>
    <x v="3"/>
    <n v="2"/>
    <s v="Reforma"/>
    <s v="104-Crescimento"/>
    <d v="2023-02-28T00:00:00"/>
    <n v="20.64"/>
    <s v="Parceria rural"/>
    <m/>
    <s v="Rehab DO"/>
    <s v="Rehab"/>
    <m/>
    <x v="0"/>
    <x v="0"/>
    <x v="0"/>
    <m/>
    <m/>
    <d v="2022-12-29T00:00:00"/>
    <m/>
    <m/>
    <d v="2022-12-29T00:00:00"/>
    <d v="2022-12-01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x v="1"/>
    <d v="2025-07-01T00:00:00"/>
    <x v="0"/>
    <m/>
  </r>
  <r>
    <s v="0182010"/>
    <x v="76"/>
    <x v="76"/>
    <s v="010"/>
    <s v="Brasil \ SP \ Bauru"/>
    <s v="Norte"/>
    <x v="3"/>
    <n v="2"/>
    <s v="Reforma"/>
    <s v="104-Crescimento"/>
    <d v="2023-03-02T00:00:00"/>
    <n v="15.74"/>
    <s v="Parceria rural"/>
    <m/>
    <s v="Rehab DO"/>
    <s v="Rehab"/>
    <m/>
    <x v="0"/>
    <x v="0"/>
    <x v="0"/>
    <m/>
    <m/>
    <d v="2023-01-01T00:00:00"/>
    <m/>
    <m/>
    <d v="2023-01-01T00:00:00"/>
    <d v="2022-12-31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x v="1"/>
    <d v="2025-07-01T00:00:00"/>
    <x v="0"/>
    <m/>
  </r>
  <r>
    <s v="0182011"/>
    <x v="76"/>
    <x v="76"/>
    <s v="011"/>
    <s v="Brasil \ SP \ Bauru"/>
    <s v="Norte"/>
    <x v="3"/>
    <n v="2"/>
    <s v="Reforma"/>
    <s v="104-Crescimento"/>
    <d v="2023-03-03T00:00:00"/>
    <n v="18.79"/>
    <s v="Parceria rural"/>
    <m/>
    <s v="Rehab DO"/>
    <s v="Rehab"/>
    <m/>
    <x v="0"/>
    <x v="0"/>
    <x v="0"/>
    <m/>
    <m/>
    <d v="2023-01-23T00:00:00"/>
    <m/>
    <m/>
    <d v="2023-01-23T00:00:00"/>
    <d v="2023-01-18T00:00:00"/>
    <s v="Norte"/>
    <s v="Rehab DO"/>
    <s v="EMFLORA"/>
    <s v="BRACELL"/>
    <s v="GERAÇÃO"/>
    <s v="JFI DUARTINA"/>
    <n v="46.175880999999997"/>
    <n v="51.910234000000003"/>
    <n v="62.918771"/>
    <n v="64.678639000000004"/>
    <s v="cto baldeio"/>
    <x v="1"/>
    <x v="1"/>
    <d v="2025-07-01T00:00:00"/>
    <x v="0"/>
    <m/>
  </r>
  <r>
    <s v="0182029"/>
    <x v="76"/>
    <x v="76"/>
    <s v="029"/>
    <s v="Brasil \ SP \ Bauru"/>
    <s v="Norte"/>
    <x v="3"/>
    <n v="2"/>
    <s v="Reforma"/>
    <s v="102-Aguardando Plantio"/>
    <m/>
    <n v="0.33"/>
    <s v="Parceria rural"/>
    <m/>
    <m/>
    <m/>
    <m/>
    <x v="0"/>
    <x v="0"/>
    <x v="0"/>
    <m/>
    <m/>
    <d v="2023-03-21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x v="1"/>
    <d v="2025-05-01T00:00:00"/>
    <x v="0"/>
    <m/>
  </r>
  <r>
    <s v="0182323"/>
    <x v="76"/>
    <x v="76"/>
    <s v="323"/>
    <s v="Brasil \ SP \ Bauru"/>
    <s v="Norte"/>
    <x v="3"/>
    <n v="2"/>
    <s v="Reforma"/>
    <s v="116-Aguardando Plantio - Manual"/>
    <m/>
    <n v="1.77"/>
    <s v="Parceria rural"/>
    <m/>
    <m/>
    <m/>
    <m/>
    <x v="0"/>
    <x v="0"/>
    <x v="0"/>
    <m/>
    <m/>
    <d v="2023-01-05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x v="1"/>
    <d v="2025-05-01T00:00:00"/>
    <x v="0"/>
    <m/>
  </r>
  <r>
    <s v="0182325"/>
    <x v="76"/>
    <x v="76"/>
    <s v="325"/>
    <s v="Brasil \ SP \ Bauru"/>
    <s v="Norte"/>
    <x v="3"/>
    <n v="2"/>
    <s v="Reforma"/>
    <s v="116-Aguardando Plantio - Manual"/>
    <m/>
    <n v="0.87"/>
    <s v="Parceria rural"/>
    <m/>
    <m/>
    <m/>
    <m/>
    <x v="0"/>
    <x v="0"/>
    <x v="0"/>
    <m/>
    <m/>
    <d v="2023-01-23T00:00:00"/>
    <m/>
    <m/>
    <m/>
    <m/>
    <s v="Norte"/>
    <s v="Norte"/>
    <s v="EMFLORA"/>
    <s v="BRACELL"/>
    <s v="GERAÇÃO"/>
    <s v="JFI DUARTINA"/>
    <n v="46.175880999999997"/>
    <n v="51.910234000000003"/>
    <n v="62.918771"/>
    <n v="64.678639000000004"/>
    <s v="Liberação de áreas"/>
    <x v="1"/>
    <x v="1"/>
    <d v="2025-05-01T00:00:00"/>
    <x v="0"/>
    <m/>
  </r>
  <r>
    <s v="0182329"/>
    <x v="76"/>
    <x v="76"/>
    <s v="329"/>
    <s v="Brasil \ SP \ Bauru"/>
    <s v="Norte"/>
    <x v="3"/>
    <n v="2"/>
    <s v="Reforma"/>
    <s v="104-Crescimento"/>
    <d v="2023-09-01T00:00:00"/>
    <n v="0.08"/>
    <s v="Parceria rural"/>
    <m/>
    <s v="Rehab Silv"/>
    <s v="Rehab"/>
    <m/>
    <x v="0"/>
    <x v="0"/>
    <x v="0"/>
    <m/>
    <s v="Ref. Oper"/>
    <d v="2023-03-21T00:00:00"/>
    <m/>
    <m/>
    <m/>
    <m/>
    <s v="Norte"/>
    <s v="Rehab Silv"/>
    <s v="EMFLORA"/>
    <s v="BRACELL"/>
    <s v="GERAÇÃO"/>
    <s v="JFI DUARTINA"/>
    <n v="46.175880999999997"/>
    <n v="51.910234000000003"/>
    <n v="62.918771"/>
    <n v="64.678639000000004"/>
    <s v="pas"/>
    <x v="1"/>
    <x v="1"/>
    <d v="2025-05-01T00:00:00"/>
    <x v="0"/>
    <m/>
  </r>
  <r>
    <s v="0183001"/>
    <x v="77"/>
    <x v="77"/>
    <s v="001"/>
    <s v="Brasil \ SP \ Duartina"/>
    <s v="Noroeste"/>
    <x v="1"/>
    <n v="2"/>
    <s v="Reforma"/>
    <s v="102-Aguardando Plantio"/>
    <m/>
    <n v="8.7899999999999991"/>
    <s v="Parceria rural"/>
    <m/>
    <m/>
    <m/>
    <m/>
    <x v="2"/>
    <x v="2"/>
    <x v="0"/>
    <s v="NÃO"/>
    <m/>
    <d v="2024-10-20T00:00:00"/>
    <m/>
    <m/>
    <d v="2023-10-02T00:00:00"/>
    <d v="2023-08-18T00:00:00"/>
    <s v="Noroeste"/>
    <s v="Noroeste"/>
    <s v="JFI DUARTINA"/>
    <s v="GERAÇÃO"/>
    <s v="BRACELL"/>
    <s v="CARPELO"/>
    <n v="8.0432830000000006"/>
    <n v="11.07826"/>
    <n v="42.536146000000002"/>
    <n v="43.571337"/>
    <s v="rebaixamento"/>
    <x v="2"/>
    <x v="4"/>
    <d v="2025-05-01T00:00:00"/>
    <x v="0"/>
    <m/>
  </r>
  <r>
    <s v="0183002"/>
    <x v="77"/>
    <x v="77"/>
    <s v="002"/>
    <s v="Brasil \ SP \ Duartina"/>
    <s v="Noroeste"/>
    <x v="1"/>
    <n v="2"/>
    <s v="Reforma"/>
    <s v="102-Aguardando Plantio"/>
    <m/>
    <n v="27.4"/>
    <s v="Parceria rural"/>
    <m/>
    <m/>
    <m/>
    <m/>
    <x v="2"/>
    <x v="2"/>
    <x v="0"/>
    <s v="NÃO"/>
    <m/>
    <d v="2024-10-20T00:00:00"/>
    <m/>
    <m/>
    <d v="2023-10-06T00:00:00"/>
    <d v="2023-08-22T00:00:00"/>
    <s v="Noroeste"/>
    <s v="Noroeste"/>
    <s v="JFI DUARTINA"/>
    <s v="GERAÇÃO"/>
    <s v="BRACELL"/>
    <s v="CARPELO"/>
    <n v="8.0432830000000006"/>
    <n v="11.07826"/>
    <n v="42.536146000000002"/>
    <n v="43.571337"/>
    <s v="rebaixamento"/>
    <x v="2"/>
    <x v="4"/>
    <d v="2025-05-01T00:00:00"/>
    <x v="0"/>
    <m/>
  </r>
  <r>
    <s v="0183003"/>
    <x v="77"/>
    <x v="77"/>
    <s v="003"/>
    <s v="Brasil \ SP \ Duartina"/>
    <s v="Noroeste"/>
    <x v="1"/>
    <n v="1"/>
    <s v="Implantação"/>
    <s v="102-Aguardando Plantio"/>
    <m/>
    <n v="0.56000000000000005"/>
    <s v="Parceria rural"/>
    <m/>
    <m/>
    <m/>
    <m/>
    <x v="0"/>
    <x v="0"/>
    <x v="0"/>
    <m/>
    <m/>
    <m/>
    <m/>
    <m/>
    <m/>
    <m/>
    <s v="Noroeste"/>
    <s v="Noroeste"/>
    <s v="JFI DUARTINA"/>
    <s v="GERAÇÃO"/>
    <s v="BRACELL"/>
    <s v="CARPELO"/>
    <n v="8.0432830000000006"/>
    <n v="11.07826"/>
    <n v="42.536146000000002"/>
    <n v="43.571337"/>
    <s v="Data de contrato"/>
    <x v="2"/>
    <x v="4"/>
    <d v="2025-05-01T00:00:00"/>
    <x v="0"/>
    <m/>
  </r>
  <r>
    <s v="0184012"/>
    <x v="78"/>
    <x v="78"/>
    <s v="012"/>
    <s v="Brasil \ SP \ Presidente Alves"/>
    <s v="Norte"/>
    <x v="3"/>
    <n v="3"/>
    <s v="Reforma"/>
    <s v="102-Aguardando Plantio"/>
    <m/>
    <n v="6.72"/>
    <s v="Parceria rural"/>
    <m/>
    <s v="Rehab Silv"/>
    <s v="Rehab"/>
    <m/>
    <x v="0"/>
    <x v="0"/>
    <x v="0"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x v="1"/>
    <d v="2025-05-01T00:00:00"/>
    <x v="0"/>
    <m/>
  </r>
  <r>
    <s v="0184016"/>
    <x v="78"/>
    <x v="78"/>
    <s v="016"/>
    <s v="Brasil \ SP \ Presidente Alves"/>
    <s v="Norte"/>
    <x v="3"/>
    <n v="1"/>
    <s v="Implantação"/>
    <s v="102-Aguardando Plantio"/>
    <m/>
    <n v="7.6"/>
    <s v="Parceria rural"/>
    <m/>
    <m/>
    <m/>
    <m/>
    <x v="0"/>
    <x v="0"/>
    <x v="0"/>
    <m/>
    <m/>
    <d v="2024-01-16T00:00:00"/>
    <m/>
    <m/>
    <m/>
    <m/>
    <s v="Norte"/>
    <s v="Norte"/>
    <s v="EMFLORA"/>
    <s v="GERAÇÃO"/>
    <s v="JFI DUARTINA"/>
    <s v="CARPELO"/>
    <n v="16.60127"/>
    <n v="53.111842000000003"/>
    <n v="54.871710999999998"/>
    <n v="56.750027000000003"/>
    <s v="Liberação de áreas"/>
    <x v="1"/>
    <x v="1"/>
    <d v="2025-05-01T00:00:00"/>
    <x v="0"/>
    <m/>
  </r>
  <r>
    <s v="0184311"/>
    <x v="78"/>
    <x v="78"/>
    <s v="311"/>
    <s v="Brasil \ SP \ Presidente Alves"/>
    <s v="Norte"/>
    <x v="3"/>
    <n v="3"/>
    <s v="Reforma"/>
    <s v="102-Aguardando Plantio"/>
    <m/>
    <n v="2.38"/>
    <s v="Parceria rural"/>
    <m/>
    <s v="Rehab Silv"/>
    <s v="Rehab"/>
    <m/>
    <x v="0"/>
    <x v="0"/>
    <x v="0"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x v="1"/>
    <d v="2025-05-01T00:00:00"/>
    <x v="0"/>
    <m/>
  </r>
  <r>
    <s v="0184312"/>
    <x v="78"/>
    <x v="78"/>
    <s v="312"/>
    <s v="Brasil \ SP \ Presidente Alves"/>
    <s v="Norte"/>
    <x v="3"/>
    <n v="3"/>
    <s v="Reforma"/>
    <s v="102-Aguardando Plantio"/>
    <m/>
    <n v="4.26"/>
    <s v="Parceria rural"/>
    <m/>
    <s v="Rehab Silv"/>
    <s v="Rehab"/>
    <m/>
    <x v="0"/>
    <x v="0"/>
    <x v="0"/>
    <m/>
    <m/>
    <d v="2023-03-15T00:00:00"/>
    <m/>
    <m/>
    <m/>
    <m/>
    <s v="Norte"/>
    <s v="Rehab Silv"/>
    <s v="EMFLORA"/>
    <s v="GERAÇÃO"/>
    <s v="JFI DUARTINA"/>
    <s v="CARPELO"/>
    <n v="16.60127"/>
    <n v="53.111842000000003"/>
    <n v="54.871710999999998"/>
    <n v="56.750027000000003"/>
    <s v="pas"/>
    <x v="1"/>
    <x v="1"/>
    <d v="2025-05-01T00:00:00"/>
    <x v="0"/>
    <m/>
  </r>
  <r>
    <s v="0185013"/>
    <x v="79"/>
    <x v="79"/>
    <s v="013"/>
    <s v="Brasil \ SP \ Piratininga"/>
    <s v="Noroeste"/>
    <x v="1"/>
    <n v="2"/>
    <s v="Reforma"/>
    <s v="104-Crescimento"/>
    <d v="2016-12-01T00:00:00"/>
    <n v="10.11"/>
    <s v="Parceria rural (Turvinho)"/>
    <m/>
    <m/>
    <m/>
    <m/>
    <x v="0"/>
    <x v="0"/>
    <x v="0"/>
    <m/>
    <m/>
    <d v="2025-03-01T00:00:00"/>
    <d v="2025-03-01T00:00:00"/>
    <d v="2025-06-01T00:00:00"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pac"/>
    <x v="2"/>
    <x v="4"/>
    <d v="2025-05-01T00:00:00"/>
    <x v="0"/>
    <m/>
  </r>
  <r>
    <s v="0185023"/>
    <x v="79"/>
    <x v="79"/>
    <s v="023"/>
    <s v="Brasil \ SP \ Piratininga"/>
    <s v="Noroeste"/>
    <x v="1"/>
    <n v="2"/>
    <s v="Reforma"/>
    <s v="102-Aguardando Plantio"/>
    <m/>
    <n v="0.1"/>
    <s v="Parceria rural (Turvinho)"/>
    <m/>
    <m/>
    <m/>
    <m/>
    <x v="0"/>
    <x v="0"/>
    <x v="0"/>
    <m/>
    <m/>
    <d v="2022-09-13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025"/>
    <x v="79"/>
    <x v="79"/>
    <s v="025"/>
    <s v="Brasil \ SP \ Piratininga"/>
    <s v="Noroeste"/>
    <x v="1"/>
    <n v="2"/>
    <s v="Reforma"/>
    <s v="102-Aguardando Plantio"/>
    <m/>
    <n v="2"/>
    <s v="Parceria rural (Turvinho)"/>
    <m/>
    <m/>
    <m/>
    <m/>
    <x v="0"/>
    <x v="0"/>
    <x v="0"/>
    <m/>
    <m/>
    <d v="2022-09-15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032"/>
    <x v="79"/>
    <x v="79"/>
    <s v="032"/>
    <s v="Brasil \ SP \ Piratininga"/>
    <s v="Noroeste"/>
    <x v="1"/>
    <n v="1"/>
    <s v="Implantação"/>
    <s v="102-Aguardando Plantio"/>
    <m/>
    <n v="4.9800000000000004"/>
    <s v="Parceria rural (Turvinho)"/>
    <m/>
    <m/>
    <m/>
    <m/>
    <x v="0"/>
    <x v="0"/>
    <x v="0"/>
    <m/>
    <m/>
    <d v="2022-09-08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036"/>
    <x v="79"/>
    <x v="79"/>
    <s v="036"/>
    <s v="Brasil \ SP \ Piratininga"/>
    <s v="Noroeste"/>
    <x v="1"/>
    <n v="2"/>
    <s v="Reforma"/>
    <s v="102-Aguardando Plantio"/>
    <m/>
    <n v="0.96"/>
    <s v="Parceria rural (Turvinho)"/>
    <m/>
    <m/>
    <m/>
    <m/>
    <x v="0"/>
    <x v="0"/>
    <x v="0"/>
    <m/>
    <m/>
    <d v="2022-09-18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037"/>
    <x v="79"/>
    <x v="79"/>
    <s v="037"/>
    <s v="Brasil \ SP \ Piratininga"/>
    <s v="Noroeste"/>
    <x v="1"/>
    <n v="2"/>
    <s v="Reforma"/>
    <s v="102-Aguardando Plantio"/>
    <m/>
    <n v="0.3"/>
    <s v="Parceria rural (Turvinho)"/>
    <m/>
    <m/>
    <m/>
    <m/>
    <x v="0"/>
    <x v="0"/>
    <x v="0"/>
    <m/>
    <m/>
    <d v="2022-09-15T00:00:00"/>
    <m/>
    <m/>
    <m/>
    <m/>
    <s v="Noroeste"/>
    <s v="Noroeste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301"/>
    <x v="79"/>
    <x v="79"/>
    <s v="301"/>
    <s v="Brasil \ SP \ Piratininga"/>
    <s v="Noroeste"/>
    <x v="1"/>
    <n v="2"/>
    <s v="Reforma"/>
    <s v="104-Crescimento"/>
    <d v="2022-12-26T00:00:00"/>
    <n v="3.65"/>
    <s v="Parceria rural (Turvinho)"/>
    <m/>
    <s v="Rehab Silv"/>
    <s v="Rehab"/>
    <m/>
    <x v="0"/>
    <x v="0"/>
    <x v="0"/>
    <m/>
    <s v="RAF"/>
    <d v="2022-09-15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pas"/>
    <x v="2"/>
    <x v="4"/>
    <d v="2025-05-01T00:00:00"/>
    <x v="0"/>
    <m/>
  </r>
  <r>
    <s v="0185302"/>
    <x v="79"/>
    <x v="79"/>
    <s v="302"/>
    <s v="Brasil \ SP \ Piratininga"/>
    <s v="Noroeste"/>
    <x v="1"/>
    <n v="2"/>
    <s v="Reforma"/>
    <s v="104-Crescimento"/>
    <d v="2022-12-26T00:00:00"/>
    <n v="0.61"/>
    <s v="Parceria rural (Turvinho)"/>
    <m/>
    <s v="Rehab Silv"/>
    <s v="Rehab"/>
    <m/>
    <x v="0"/>
    <x v="0"/>
    <x v="0"/>
    <m/>
    <s v="RAF"/>
    <d v="2022-09-16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pas"/>
    <x v="2"/>
    <x v="4"/>
    <d v="2025-05-01T00:00:00"/>
    <x v="0"/>
    <m/>
  </r>
  <r>
    <s v="0185303"/>
    <x v="79"/>
    <x v="79"/>
    <s v="303"/>
    <s v="Brasil \ SP \ Piratininga"/>
    <s v="Noroeste"/>
    <x v="1"/>
    <n v="3"/>
    <s v="Reforma"/>
    <s v="116-Aguardando Plantio - Manual"/>
    <m/>
    <n v="0.94"/>
    <s v="Parceria rural (Turvinho)"/>
    <m/>
    <s v="Rehab Silv"/>
    <s v="Rehab"/>
    <m/>
    <x v="0"/>
    <x v="0"/>
    <x v="0"/>
    <m/>
    <s v="RAF"/>
    <d v="2024-04-30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5304"/>
    <x v="79"/>
    <x v="79"/>
    <s v="304"/>
    <s v="Brasil \ SP \ Piratininga"/>
    <s v="Noroeste"/>
    <x v="1"/>
    <n v="3"/>
    <s v="Reforma"/>
    <s v="116-Aguardando Plantio - Manual"/>
    <m/>
    <n v="0.28000000000000003"/>
    <s v="Parceria rural (Turvinho)"/>
    <m/>
    <s v="Rehab Silv"/>
    <s v="Rehab"/>
    <m/>
    <x v="0"/>
    <x v="0"/>
    <x v="0"/>
    <m/>
    <s v="RAF"/>
    <d v="2024-04-30T00:00:00"/>
    <m/>
    <m/>
    <m/>
    <m/>
    <s v="Noroeste"/>
    <s v="Rehab Silv"/>
    <s v="BRACELL"/>
    <s v="GERAÇÃO"/>
    <s v="JFI DUARTINA"/>
    <s v="SOLLUM"/>
    <n v="10.283248"/>
    <n v="23.462523999999998"/>
    <n v="26.680222000000001"/>
    <n v="60.181781000000001"/>
    <s v="Liberação de áreas"/>
    <x v="2"/>
    <x v="4"/>
    <d v="2025-05-01T00:00:00"/>
    <x v="0"/>
    <m/>
  </r>
  <r>
    <s v="0186020"/>
    <x v="80"/>
    <x v="80"/>
    <s v="020"/>
    <s v="Brasil \ SP \ Guarantã"/>
    <s v="Noroeste"/>
    <x v="3"/>
    <n v="2"/>
    <s v="Reforma"/>
    <s v="102-Aguardando Plantio"/>
    <m/>
    <n v="4.4400000000000004"/>
    <s v="Parceria rural"/>
    <m/>
    <m/>
    <m/>
    <m/>
    <x v="0"/>
    <x v="0"/>
    <x v="0"/>
    <m/>
    <m/>
    <d v="2023-05-14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x v="10"/>
    <d v="2025-07-01T00:00:00"/>
    <x v="6"/>
    <m/>
  </r>
  <r>
    <s v="0186021"/>
    <x v="80"/>
    <x v="80"/>
    <s v="021"/>
    <s v="Brasil \ SP \ Guarantã"/>
    <s v="Noroeste"/>
    <x v="3"/>
    <n v="2"/>
    <s v="Reforma"/>
    <s v="102-Aguardando Plantio"/>
    <m/>
    <n v="1.99"/>
    <s v="Parceria rural"/>
    <m/>
    <m/>
    <m/>
    <m/>
    <x v="0"/>
    <x v="0"/>
    <x v="0"/>
    <m/>
    <m/>
    <d v="2023-05-24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x v="10"/>
    <d v="2025-07-01T00:00:00"/>
    <x v="6"/>
    <m/>
  </r>
  <r>
    <s v="0186022"/>
    <x v="80"/>
    <x v="80"/>
    <s v="022"/>
    <s v="Brasil \ SP \ Guarantã"/>
    <s v="Noroeste"/>
    <x v="3"/>
    <n v="2"/>
    <s v="Reforma"/>
    <s v="102-Aguardando Plantio"/>
    <m/>
    <n v="1.35"/>
    <s v="Parceria rural"/>
    <m/>
    <m/>
    <m/>
    <m/>
    <x v="0"/>
    <x v="0"/>
    <x v="0"/>
    <m/>
    <m/>
    <d v="2023-05-12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x v="10"/>
    <d v="2025-07-01T00:00:00"/>
    <x v="6"/>
    <m/>
  </r>
  <r>
    <s v="0186023"/>
    <x v="80"/>
    <x v="80"/>
    <s v="023"/>
    <s v="Brasil \ SP \ Guarantã"/>
    <s v="Noroeste"/>
    <x v="3"/>
    <n v="2"/>
    <s v="Reforma"/>
    <s v="102-Aguardando Plantio"/>
    <m/>
    <n v="2.5499999999999998"/>
    <s v="Parceria rural"/>
    <m/>
    <m/>
    <m/>
    <m/>
    <x v="0"/>
    <x v="0"/>
    <x v="0"/>
    <m/>
    <m/>
    <d v="2023-05-12T00:00:00"/>
    <m/>
    <m/>
    <m/>
    <m/>
    <s v="Noroeste"/>
    <s v="Noroeste"/>
    <s v="GERS"/>
    <s v="EMFLORA"/>
    <s v="CARPELO"/>
    <s v="INOVESA"/>
    <n v="24.168234000000002"/>
    <n v="38.344271999999997"/>
    <n v="40.125129000000001"/>
    <n v="48.569822000000002"/>
    <s v="Liberação de áreas"/>
    <x v="2"/>
    <x v="10"/>
    <d v="2025-07-01T00:00:00"/>
    <x v="6"/>
    <m/>
  </r>
  <r>
    <s v="0187001"/>
    <x v="81"/>
    <x v="81"/>
    <s v="001"/>
    <s v="Brasil \ SP \ Guarantã"/>
    <s v="Norte"/>
    <x v="3"/>
    <n v="2"/>
    <s v="Reforma"/>
    <s v="102-Aguardando Plantio"/>
    <m/>
    <n v="15.59"/>
    <s v="Parceria rural"/>
    <m/>
    <m/>
    <m/>
    <m/>
    <x v="0"/>
    <x v="0"/>
    <x v="0"/>
    <s v="NÃO"/>
    <m/>
    <d v="2024-09-30T00:00:00"/>
    <m/>
    <m/>
    <d v="2024-01-23T00:00:00"/>
    <d v="2023-12-20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x v="9"/>
    <d v="2025-02-01T00:00:00"/>
    <x v="1"/>
    <m/>
  </r>
  <r>
    <s v="0187002"/>
    <x v="81"/>
    <x v="81"/>
    <s v="002"/>
    <s v="Brasil \ SP \ Guarantã"/>
    <s v="Norte"/>
    <x v="3"/>
    <n v="2"/>
    <s v="Reforma"/>
    <s v="102-Aguardando Plantio"/>
    <m/>
    <n v="21.06"/>
    <s v="Parceria rural"/>
    <m/>
    <m/>
    <m/>
    <m/>
    <x v="0"/>
    <x v="0"/>
    <x v="0"/>
    <s v="NÃO"/>
    <m/>
    <d v="2024-09-30T00:00:00"/>
    <m/>
    <m/>
    <d v="2024-01-23T00:00:00"/>
    <d v="2023-12-18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x v="9"/>
    <d v="2025-02-01T00:00:00"/>
    <x v="1"/>
    <m/>
  </r>
  <r>
    <s v="0187003"/>
    <x v="81"/>
    <x v="81"/>
    <s v="003"/>
    <s v="Brasil \ SP \ Guarantã"/>
    <s v="Norte"/>
    <x v="3"/>
    <n v="2"/>
    <s v="Reforma"/>
    <s v="102-Aguardando Plantio"/>
    <m/>
    <n v="17.510000000000002"/>
    <s v="Parceria rural"/>
    <m/>
    <m/>
    <m/>
    <m/>
    <x v="0"/>
    <x v="0"/>
    <x v="0"/>
    <s v="NÃO"/>
    <m/>
    <d v="2024-09-30T00:00:00"/>
    <m/>
    <m/>
    <d v="2024-01-23T00:00:00"/>
    <d v="2023-12-18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x v="9"/>
    <d v="2025-02-01T00:00:00"/>
    <x v="1"/>
    <m/>
  </r>
  <r>
    <s v="0187004"/>
    <x v="81"/>
    <x v="81"/>
    <s v="004"/>
    <s v="Brasil \ SP \ Guarantã"/>
    <s v="Norte"/>
    <x v="3"/>
    <n v="2"/>
    <s v="Reforma"/>
    <s v="102-Aguardando Plantio"/>
    <m/>
    <n v="14.49"/>
    <s v="Parceria rural"/>
    <m/>
    <m/>
    <m/>
    <m/>
    <x v="0"/>
    <x v="0"/>
    <x v="0"/>
    <s v="NÃO"/>
    <m/>
    <d v="2024-09-30T00:00:00"/>
    <m/>
    <m/>
    <d v="2024-01-24T00:00:00"/>
    <d v="2023-12-13T00:00:00"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x v="9"/>
    <d v="2025-02-01T00:00:00"/>
    <x v="1"/>
    <m/>
  </r>
  <r>
    <s v="0187007"/>
    <x v="81"/>
    <x v="81"/>
    <s v="007"/>
    <s v="Brasil \ SP \ Guarantã"/>
    <s v="Norte"/>
    <x v="3"/>
    <n v="2"/>
    <s v="Reforma"/>
    <s v="102-Aguardando Plantio"/>
    <m/>
    <n v="1.93"/>
    <s v="Parceria rural"/>
    <m/>
    <m/>
    <m/>
    <m/>
    <x v="0"/>
    <x v="0"/>
    <x v="0"/>
    <s v="NÃO"/>
    <m/>
    <d v="2024-09-30T00:00:00"/>
    <m/>
    <m/>
    <m/>
    <m/>
    <s v="Norte"/>
    <s v="Norte"/>
    <s v="GERS"/>
    <s v="EMFLORA"/>
    <s v="CARPELO"/>
    <s v="INOVESA"/>
    <n v="24.752174"/>
    <n v="34.657027999999997"/>
    <n v="40.709069"/>
    <n v="44.882576999999998"/>
    <s v="Liberação de áreas"/>
    <x v="1"/>
    <x v="9"/>
    <d v="2025-02-01T00:00:00"/>
    <x v="1"/>
    <m/>
  </r>
  <r>
    <s v="0188301"/>
    <x v="82"/>
    <x v="82"/>
    <s v="301"/>
    <s v="Brasil \ SP \ Guarantã"/>
    <s v="Norte"/>
    <x v="3"/>
    <n v="3"/>
    <s v="Reforma"/>
    <s v="116-Aguardando Plantio - Manual"/>
    <m/>
    <n v="1.89"/>
    <s v="Parceria rural"/>
    <m/>
    <s v="Rehab Silv"/>
    <s v="Rehab"/>
    <m/>
    <x v="0"/>
    <x v="0"/>
    <x v="0"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x v="9"/>
    <d v="2025-06-01T00:00:00"/>
    <x v="7"/>
    <m/>
  </r>
  <r>
    <s v="0188324"/>
    <x v="82"/>
    <x v="82"/>
    <s v="324"/>
    <s v="Brasil \ SP \ Guarantã"/>
    <s v="Norte"/>
    <x v="1"/>
    <n v="3"/>
    <s v="Reforma"/>
    <s v="116-Aguardando Plantio - Manual"/>
    <m/>
    <n v="0.91"/>
    <s v="Parceria rural"/>
    <m/>
    <s v="Rehab Silv"/>
    <s v="Rehab"/>
    <m/>
    <x v="0"/>
    <x v="0"/>
    <x v="0"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x v="9"/>
    <d v="2025-06-01T00:00:00"/>
    <x v="7"/>
    <m/>
  </r>
  <r>
    <s v="0188325"/>
    <x v="82"/>
    <x v="82"/>
    <s v="325"/>
    <s v="Brasil \ SP \ Guarantã"/>
    <s v="Norte"/>
    <x v="3"/>
    <n v="3"/>
    <s v="Reforma"/>
    <s v="116-Aguardando Plantio - Manual"/>
    <m/>
    <n v="0.85"/>
    <s v="Parceria rural"/>
    <m/>
    <s v="Rehab Silv"/>
    <s v="Rehab"/>
    <m/>
    <x v="0"/>
    <x v="0"/>
    <x v="0"/>
    <m/>
    <m/>
    <d v="2023-06-14T00:00:00"/>
    <m/>
    <m/>
    <m/>
    <m/>
    <s v="Norte"/>
    <s v="Rehab Silv"/>
    <s v="GERS"/>
    <s v="CARPELO"/>
    <s v="EMFLORA"/>
    <s v="INOVESA"/>
    <n v="15.210583"/>
    <n v="31.167477000000002"/>
    <n v="32.668019999999999"/>
    <n v="53.508346000000003"/>
    <s v="Liberação de áreas"/>
    <x v="1"/>
    <x v="9"/>
    <d v="2025-06-01T00:00:00"/>
    <x v="7"/>
    <m/>
  </r>
  <r>
    <s v="0190001"/>
    <x v="83"/>
    <x v="83"/>
    <s v="001"/>
    <s v="Brasil \ SP \ Álvaro de Carvalho"/>
    <s v="Noroeste"/>
    <x v="1"/>
    <n v="2"/>
    <s v="Reforma"/>
    <s v="104-Crescimento"/>
    <d v="2022-07-05T00:00:00"/>
    <n v="17.440000000000001"/>
    <s v="Parceria rural"/>
    <m/>
    <s v="Rehab DO"/>
    <s v="Rehab"/>
    <m/>
    <x v="0"/>
    <x v="0"/>
    <x v="0"/>
    <m/>
    <m/>
    <d v="2022-06-22T00:00:00"/>
    <m/>
    <m/>
    <d v="2022-06-22T00:00:00"/>
    <d v="2022-05-10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2"/>
    <x v="83"/>
    <x v="83"/>
    <s v="002"/>
    <s v="Brasil \ SP \ Álvaro de Carvalho"/>
    <s v="Noroeste"/>
    <x v="1"/>
    <n v="2"/>
    <s v="Reforma"/>
    <s v="104-Crescimento"/>
    <d v="2022-07-12T00:00:00"/>
    <n v="6.83"/>
    <s v="Parceria rural"/>
    <m/>
    <s v="Rehab DO"/>
    <s v="Rehab"/>
    <m/>
    <x v="0"/>
    <x v="0"/>
    <x v="0"/>
    <m/>
    <m/>
    <d v="2022-06-19T00:00:00"/>
    <m/>
    <m/>
    <d v="2022-06-19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3"/>
    <x v="83"/>
    <x v="83"/>
    <s v="003"/>
    <s v="Brasil \ SP \ Álvaro de Carvalho"/>
    <s v="Noroeste"/>
    <x v="1"/>
    <n v="2"/>
    <s v="Reforma"/>
    <s v="104-Crescimento"/>
    <d v="2022-07-13T00:00:00"/>
    <n v="11.448"/>
    <s v="Parceria rural"/>
    <m/>
    <s v="Rehab DO"/>
    <s v="Rehab"/>
    <m/>
    <x v="0"/>
    <x v="0"/>
    <x v="0"/>
    <m/>
    <m/>
    <d v="2022-06-24T00:00:00"/>
    <m/>
    <m/>
    <d v="2022-06-24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4"/>
    <x v="83"/>
    <x v="83"/>
    <s v="004"/>
    <s v="Brasil \ SP \ Álvaro de Carvalho"/>
    <s v="Noroeste"/>
    <x v="1"/>
    <n v="2"/>
    <s v="Reforma"/>
    <s v="104-Crescimento"/>
    <d v="2022-07-13T00:00:00"/>
    <n v="14.419"/>
    <s v="Parceria rural"/>
    <m/>
    <s v="Rehab DO"/>
    <s v="Rehab"/>
    <m/>
    <x v="0"/>
    <x v="0"/>
    <x v="0"/>
    <m/>
    <m/>
    <d v="2022-06-28T00:00:00"/>
    <m/>
    <m/>
    <d v="2022-06-28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5"/>
    <x v="83"/>
    <x v="83"/>
    <s v="005"/>
    <s v="Brasil \ SP \ Álvaro de Carvalho"/>
    <s v="Noroeste"/>
    <x v="1"/>
    <n v="2"/>
    <s v="Reforma"/>
    <s v="104-Crescimento"/>
    <d v="2022-07-12T00:00:00"/>
    <n v="14.897"/>
    <s v="Parceria rural"/>
    <m/>
    <s v="Rehab DO"/>
    <s v="Rehab"/>
    <m/>
    <x v="0"/>
    <x v="0"/>
    <x v="0"/>
    <m/>
    <m/>
    <d v="2022-06-28T00:00:00"/>
    <m/>
    <m/>
    <d v="2022-06-28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6"/>
    <x v="83"/>
    <x v="83"/>
    <s v="006"/>
    <s v="Brasil \ SP \ Álvaro de Carvalho"/>
    <s v="Noroeste"/>
    <x v="1"/>
    <n v="2"/>
    <s v="Reforma"/>
    <s v="104-Crescimento"/>
    <d v="2022-07-11T00:00:00"/>
    <n v="21.411000000000001"/>
    <s v="Parceria rural"/>
    <m/>
    <s v="Rehab DO"/>
    <s v="Rehab"/>
    <m/>
    <x v="0"/>
    <x v="0"/>
    <x v="0"/>
    <m/>
    <m/>
    <d v="2022-06-20T00:00:00"/>
    <m/>
    <m/>
    <d v="2022-06-20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7"/>
    <x v="83"/>
    <x v="83"/>
    <s v="007"/>
    <s v="Brasil \ SP \ Álvaro de Carvalho"/>
    <s v="Noroeste"/>
    <x v="1"/>
    <n v="2"/>
    <s v="Reforma"/>
    <s v="104-Crescimento"/>
    <d v="2022-06-30T00:00:00"/>
    <n v="20.137"/>
    <s v="Parceria rural"/>
    <m/>
    <s v="Rehab DO"/>
    <s v="Rehab"/>
    <m/>
    <x v="0"/>
    <x v="0"/>
    <x v="0"/>
    <m/>
    <m/>
    <d v="2022-06-17T00:00:00"/>
    <m/>
    <m/>
    <d v="2022-06-17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08"/>
    <x v="83"/>
    <x v="83"/>
    <s v="008"/>
    <s v="Brasil \ SP \ Álvaro de Carvalho"/>
    <s v="Noroeste"/>
    <x v="1"/>
    <n v="2"/>
    <s v="Reforma"/>
    <s v="104-Crescimento"/>
    <d v="2022-07-05T00:00:00"/>
    <n v="8.1950000000000003"/>
    <s v="Parceria rural"/>
    <m/>
    <s v="Rehab DO"/>
    <s v="Rehab"/>
    <m/>
    <x v="0"/>
    <x v="0"/>
    <x v="0"/>
    <m/>
    <m/>
    <d v="2022-06-14T00:00:00"/>
    <m/>
    <m/>
    <d v="2022-06-14T00:00:00"/>
    <d v="2022-05-10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0"/>
    <x v="83"/>
    <x v="83"/>
    <s v="010"/>
    <s v="Brasil \ SP \ Álvaro de Carvalho"/>
    <s v="Noroeste"/>
    <x v="1"/>
    <n v="2"/>
    <s v="Reforma"/>
    <s v="104-Crescimento"/>
    <d v="2022-08-05T00:00:00"/>
    <n v="12.946"/>
    <s v="Parceria rural"/>
    <m/>
    <s v="Rehab DO"/>
    <s v="Rehab"/>
    <m/>
    <x v="0"/>
    <x v="0"/>
    <x v="0"/>
    <m/>
    <m/>
    <d v="2022-06-28T00:00:00"/>
    <m/>
    <m/>
    <d v="2022-06-28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2"/>
    <x v="83"/>
    <x v="83"/>
    <s v="012"/>
    <s v="Brasil \ SP \ Álvaro de Carvalho"/>
    <s v="Noroeste"/>
    <x v="1"/>
    <n v="2"/>
    <s v="Reforma"/>
    <s v="104-Crescimento"/>
    <d v="2022-07-15T00:00:00"/>
    <n v="12.991"/>
    <s v="Parceria rural"/>
    <m/>
    <s v="Rehab DO"/>
    <s v="Rehab"/>
    <m/>
    <x v="0"/>
    <x v="0"/>
    <x v="0"/>
    <m/>
    <m/>
    <d v="2022-06-28T00:00:00"/>
    <m/>
    <m/>
    <d v="2022-06-28T00:00:00"/>
    <d v="2022-05-1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4"/>
    <x v="83"/>
    <x v="83"/>
    <s v="014"/>
    <s v="Brasil \ SP \ Álvaro de Carvalho"/>
    <s v="Noroeste"/>
    <x v="1"/>
    <n v="2"/>
    <s v="Reforma"/>
    <s v="104-Crescimento"/>
    <d v="2022-06-23T00:00:00"/>
    <n v="13.938000000000001"/>
    <s v="Parceria rural"/>
    <m/>
    <s v="Rehab DO"/>
    <s v="Rehab"/>
    <m/>
    <x v="0"/>
    <x v="0"/>
    <x v="0"/>
    <m/>
    <m/>
    <d v="2022-06-08T00:00:00"/>
    <m/>
    <m/>
    <d v="2022-06-08T00:00:00"/>
    <d v="2022-05-1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5"/>
    <x v="83"/>
    <x v="83"/>
    <s v="015"/>
    <s v="Brasil \ SP \ Álvaro de Carvalho"/>
    <s v="Noroeste"/>
    <x v="1"/>
    <n v="2"/>
    <s v="Reforma"/>
    <s v="104-Crescimento"/>
    <d v="2022-07-15T00:00:00"/>
    <n v="16.707999999999998"/>
    <s v="Parceria rural"/>
    <m/>
    <s v="Rehab DO"/>
    <s v="Rehab"/>
    <m/>
    <x v="0"/>
    <x v="0"/>
    <x v="0"/>
    <m/>
    <s v="RAF"/>
    <d v="2022-06-08T00:00:00"/>
    <m/>
    <m/>
    <d v="2022-06-08T00:00:00"/>
    <d v="2022-05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6"/>
    <x v="83"/>
    <x v="83"/>
    <s v="016"/>
    <s v="Brasil \ SP \ Álvaro de Carvalho"/>
    <s v="Noroeste"/>
    <x v="1"/>
    <n v="2"/>
    <s v="Reforma"/>
    <s v="104-Crescimento"/>
    <d v="2022-07-19T00:00:00"/>
    <n v="7.4720000000000004"/>
    <s v="Parceria rural"/>
    <m/>
    <s v="Rehab DO"/>
    <s v="Rehab"/>
    <m/>
    <x v="0"/>
    <x v="0"/>
    <x v="0"/>
    <m/>
    <m/>
    <d v="2022-06-26T00:00:00"/>
    <m/>
    <m/>
    <d v="2022-06-26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17"/>
    <x v="83"/>
    <x v="83"/>
    <s v="017"/>
    <s v="Brasil \ SP \ Álvaro de Carvalho"/>
    <s v="Noroeste"/>
    <x v="1"/>
    <n v="2"/>
    <s v="Reforma"/>
    <s v="104-Crescimento"/>
    <d v="2022-09-16T00:00:00"/>
    <n v="10.252000000000001"/>
    <s v="Parceria rural"/>
    <m/>
    <s v="Rehab DO"/>
    <s v="Rehab"/>
    <m/>
    <x v="0"/>
    <x v="0"/>
    <x v="0"/>
    <m/>
    <s v="RAF"/>
    <d v="2022-06-26T00:00:00"/>
    <m/>
    <m/>
    <d v="2022-06-26T00:00:00"/>
    <d v="2022-06-01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8-01T00:00:00"/>
    <x v="0"/>
    <m/>
  </r>
  <r>
    <s v="0190023"/>
    <x v="83"/>
    <x v="83"/>
    <s v="023"/>
    <s v="Brasil \ SP \ Álvaro de Carvalho"/>
    <s v="Noroeste"/>
    <x v="1"/>
    <n v="2"/>
    <s v="Reforma"/>
    <s v="104-Crescimento"/>
    <d v="2022-05-20T00:00:00"/>
    <n v="2.7911818181818182"/>
    <s v="Parceria rural"/>
    <m/>
    <s v="Rehab DO"/>
    <s v="Rehab"/>
    <m/>
    <x v="0"/>
    <x v="0"/>
    <x v="0"/>
    <m/>
    <s v="Ref. Oper"/>
    <d v="2022-03-30T00:00:00"/>
    <m/>
    <m/>
    <d v="2022-03-30T00:00:00"/>
    <d v="2022-03-2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26"/>
    <x v="83"/>
    <x v="83"/>
    <s v="026"/>
    <s v="Brasil \ SP \ Álvaro de Carvalho"/>
    <s v="Noroeste"/>
    <x v="1"/>
    <n v="2"/>
    <s v="Reforma"/>
    <s v="104-Crescimento"/>
    <d v="2022-05-18T00:00:00"/>
    <n v="2.7911818181818182"/>
    <s v="Parceria rural"/>
    <m/>
    <s v="Rehab DO"/>
    <s v="Rehab"/>
    <m/>
    <x v="0"/>
    <x v="0"/>
    <x v="0"/>
    <m/>
    <s v="Ref. Oper"/>
    <d v="2022-03-30T00:00:00"/>
    <m/>
    <m/>
    <d v="2022-03-30T00:00:00"/>
    <d v="2022-03-29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27"/>
    <x v="83"/>
    <x v="83"/>
    <s v="027"/>
    <s v="Brasil \ SP \ Álvaro de Carvalho"/>
    <s v="Noroeste"/>
    <x v="1"/>
    <n v="2"/>
    <s v="Reforma"/>
    <s v="104-Crescimento"/>
    <d v="2022-06-09T00:00:00"/>
    <n v="0.19900000000000001"/>
    <s v="Parceria rural"/>
    <m/>
    <s v="Rehab DO"/>
    <s v="Rehab"/>
    <m/>
    <x v="0"/>
    <x v="0"/>
    <x v="0"/>
    <m/>
    <m/>
    <d v="2022-04-25T00:00:00"/>
    <m/>
    <m/>
    <d v="2022-04-25T00:00:00"/>
    <d v="2022-04-24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36"/>
    <x v="83"/>
    <x v="83"/>
    <s v="036"/>
    <s v="Brasil \ SP \ Álvaro de Carvalho"/>
    <s v="Noroeste"/>
    <x v="1"/>
    <n v="2"/>
    <s v="Reforma"/>
    <s v="104-Crescimento"/>
    <d v="2022-06-08T00:00:00"/>
    <n v="10.536"/>
    <s v="Parceria rural"/>
    <m/>
    <s v="Rehab DO"/>
    <s v="Rehab"/>
    <m/>
    <x v="0"/>
    <x v="0"/>
    <x v="0"/>
    <m/>
    <m/>
    <d v="2022-05-23T00:00:00"/>
    <m/>
    <m/>
    <d v="2022-05-23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37"/>
    <x v="83"/>
    <x v="83"/>
    <s v="037"/>
    <s v="Brasil \ SP \ Álvaro de Carvalho"/>
    <s v="Noroeste"/>
    <x v="1"/>
    <n v="2"/>
    <s v="Reforma"/>
    <s v="104-Crescimento"/>
    <d v="2022-06-13T00:00:00"/>
    <n v="18.931000000000001"/>
    <s v="Parceria rural"/>
    <m/>
    <s v="Rehab DO"/>
    <s v="Rehab"/>
    <m/>
    <x v="0"/>
    <x v="0"/>
    <x v="0"/>
    <m/>
    <m/>
    <d v="2022-05-19T00:00:00"/>
    <m/>
    <m/>
    <d v="2022-05-19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38"/>
    <x v="83"/>
    <x v="83"/>
    <s v="038"/>
    <s v="Brasil \ SP \ Álvaro de Carvalho"/>
    <s v="Noroeste"/>
    <x v="1"/>
    <n v="2"/>
    <s v="Reforma"/>
    <s v="104-Crescimento"/>
    <d v="2022-06-13T00:00:00"/>
    <n v="7.8310000000000004"/>
    <s v="Parceria rural"/>
    <m/>
    <s v="Rehab DO"/>
    <s v="Rehab"/>
    <m/>
    <x v="0"/>
    <x v="0"/>
    <x v="0"/>
    <m/>
    <m/>
    <d v="2022-05-19T00:00:00"/>
    <m/>
    <m/>
    <d v="2022-05-19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39"/>
    <x v="83"/>
    <x v="83"/>
    <s v="039"/>
    <s v="Brasil \ SP \ Álvaro de Carvalho"/>
    <s v="Noroeste"/>
    <x v="1"/>
    <n v="2"/>
    <s v="Reforma"/>
    <s v="104-Crescimento"/>
    <d v="2022-06-19T00:00:00"/>
    <n v="24.245999999999999"/>
    <s v="Parceria rural"/>
    <m/>
    <s v="Rehab DO"/>
    <s v="Rehab"/>
    <m/>
    <x v="0"/>
    <x v="0"/>
    <x v="0"/>
    <m/>
    <m/>
    <d v="2022-05-24T00:00:00"/>
    <m/>
    <m/>
    <d v="2022-05-24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40"/>
    <x v="83"/>
    <x v="83"/>
    <s v="040"/>
    <s v="Brasil \ SP \ Álvaro de Carvalho"/>
    <s v="Noroeste"/>
    <x v="1"/>
    <n v="2"/>
    <s v="Reforma"/>
    <s v="104-Crescimento"/>
    <d v="2022-06-17T00:00:00"/>
    <n v="17.77"/>
    <s v="Parceria rural"/>
    <m/>
    <s v="Rehab DO"/>
    <s v="Rehab"/>
    <m/>
    <x v="0"/>
    <x v="0"/>
    <x v="0"/>
    <m/>
    <m/>
    <d v="2022-05-24T00:00:00"/>
    <m/>
    <m/>
    <d v="2022-05-24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41"/>
    <x v="83"/>
    <x v="83"/>
    <s v="041"/>
    <s v="Brasil \ SP \ Álvaro de Carvalho"/>
    <s v="Noroeste"/>
    <x v="1"/>
    <n v="2"/>
    <s v="Reforma"/>
    <s v="104-Crescimento"/>
    <d v="2022-06-17T00:00:00"/>
    <n v="13.532"/>
    <s v="Parceria rural"/>
    <m/>
    <s v="Rehab DO"/>
    <s v="Rehab"/>
    <m/>
    <x v="0"/>
    <x v="0"/>
    <x v="0"/>
    <m/>
    <m/>
    <d v="2022-06-01T00:00:00"/>
    <m/>
    <m/>
    <d v="2022-06-01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42"/>
    <x v="83"/>
    <x v="83"/>
    <s v="042"/>
    <s v="Brasil \ SP \ Álvaro de Carvalho"/>
    <s v="Noroeste"/>
    <x v="1"/>
    <n v="2"/>
    <s v="Reforma"/>
    <s v="104-Crescimento"/>
    <d v="2022-06-18T00:00:00"/>
    <n v="3.831"/>
    <s v="Parceria rural"/>
    <m/>
    <s v="Rehab DO"/>
    <s v="Rehab"/>
    <m/>
    <x v="0"/>
    <x v="0"/>
    <x v="0"/>
    <m/>
    <m/>
    <d v="2022-06-01T00:00:00"/>
    <m/>
    <m/>
    <d v="2022-06-01T00:00:00"/>
    <d v="2022-05-07T00:00:00"/>
    <s v="Noroeste"/>
    <s v="Rehab DO"/>
    <s v="GERS"/>
    <s v="CARPELO"/>
    <s v="EMFLORA"/>
    <s v="GN"/>
    <n v="5.4463879999999998"/>
    <n v="14.616023999999999"/>
    <n v="46.557504999999999"/>
    <n v="57.272931"/>
    <s v="cto baldeio"/>
    <x v="2"/>
    <x v="10"/>
    <d v="2025-07-01T00:00:00"/>
    <x v="0"/>
    <m/>
  </r>
  <r>
    <s v="0190043"/>
    <x v="83"/>
    <x v="83"/>
    <s v="043"/>
    <s v="Brasil \ SP \ Álvaro de Carvalho"/>
    <s v="Noroeste"/>
    <x v="1"/>
    <n v="1"/>
    <s v="Implantação"/>
    <s v="123-Disponível Próximo Ciclo"/>
    <m/>
    <n v="0.56299999999999994"/>
    <s v="Parceria rural"/>
    <m/>
    <s v="Rehab DO"/>
    <s v="Rehab"/>
    <m/>
    <x v="0"/>
    <x v="0"/>
    <x v="0"/>
    <m/>
    <m/>
    <d v="2022-07-05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b"/>
    <x v="2"/>
    <x v="10"/>
    <d v="2025-07-01T00:00:00"/>
    <x v="0"/>
    <m/>
  </r>
  <r>
    <s v="0190047"/>
    <x v="83"/>
    <x v="83"/>
    <s v="047"/>
    <s v="Brasil \ SP \ Álvaro de Carvalho"/>
    <s v="Noroeste"/>
    <x v="1"/>
    <n v="2"/>
    <s v="Reforma"/>
    <s v="104-Crescimento"/>
    <d v="2022-09-14T00:00:00"/>
    <n v="1.24"/>
    <s v="Parceria rural"/>
    <m/>
    <s v="Rehab DO"/>
    <s v="Rehab"/>
    <m/>
    <x v="0"/>
    <x v="0"/>
    <x v="0"/>
    <m/>
    <s v="RAF"/>
    <d v="2022-09-14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7-01T00:00:00"/>
    <x v="0"/>
    <m/>
  </r>
  <r>
    <s v="0190050"/>
    <x v="83"/>
    <x v="83"/>
    <s v="050"/>
    <s v="Brasil \ SP \ Álvaro de Carvalho"/>
    <s v="Noroeste"/>
    <x v="1"/>
    <n v="2"/>
    <s v="Reforma"/>
    <s v="104-Crescimento"/>
    <d v="2022-05-19T00:00:00"/>
    <n v="2.7911818181818182"/>
    <s v="Parceria rural"/>
    <m/>
    <s v="Rehab DO"/>
    <s v="Rehab"/>
    <m/>
    <x v="0"/>
    <x v="0"/>
    <x v="0"/>
    <m/>
    <s v="Ref. Oper"/>
    <d v="2022-05-19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7-01T00:00:00"/>
    <x v="0"/>
    <m/>
  </r>
  <r>
    <s v="0190056"/>
    <x v="83"/>
    <x v="83"/>
    <s v="056"/>
    <s v="Brasil \ SP \ Álvaro de Carvalho"/>
    <s v="Noroeste"/>
    <x v="1"/>
    <n v="2"/>
    <s v="Reforma"/>
    <s v="104-Crescimento"/>
    <d v="2022-05-18T00:00:00"/>
    <n v="6.6"/>
    <s v="Parceria rural"/>
    <m/>
    <s v="Rehab DO"/>
    <s v="Rehab"/>
    <m/>
    <x v="0"/>
    <x v="0"/>
    <x v="0"/>
    <m/>
    <s v="Ref. Oper"/>
    <d v="2022-05-1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8-01T00:00:00"/>
    <x v="0"/>
    <m/>
  </r>
  <r>
    <s v="0190061"/>
    <x v="83"/>
    <x v="83"/>
    <s v="061"/>
    <s v="Brasil \ SP \ Álvaro de Carvalho"/>
    <s v="Noroeste"/>
    <x v="1"/>
    <n v="2"/>
    <s v="Reforma"/>
    <s v="104-Crescimento"/>
    <d v="2022-09-28T00:00:00"/>
    <n v="13.212"/>
    <s v="Parceria rural"/>
    <m/>
    <s v="Rehab DO"/>
    <s v="Rehab"/>
    <m/>
    <x v="0"/>
    <x v="0"/>
    <x v="0"/>
    <m/>
    <m/>
    <d v="2022-06-2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8-01T00:00:00"/>
    <x v="0"/>
    <m/>
  </r>
  <r>
    <s v="0190063"/>
    <x v="83"/>
    <x v="83"/>
    <s v="063"/>
    <s v="Brasil \ SP \ Álvaro de Carvalho"/>
    <s v="Noroeste"/>
    <x v="1"/>
    <n v="2"/>
    <s v="Reforma"/>
    <s v="104-Crescimento"/>
    <d v="2022-09-16T00:00:00"/>
    <n v="24.198"/>
    <s v="Parceria rural"/>
    <m/>
    <s v="Rehab DO"/>
    <s v="Rehab"/>
    <m/>
    <x v="0"/>
    <x v="0"/>
    <x v="0"/>
    <m/>
    <m/>
    <d v="2022-06-28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8-01T00:00:00"/>
    <x v="0"/>
    <m/>
  </r>
  <r>
    <s v="0190066"/>
    <x v="83"/>
    <x v="83"/>
    <s v="066"/>
    <s v="Brasil \ SP \ Álvaro de Carvalho"/>
    <s v="Noroeste"/>
    <x v="1"/>
    <n v="2"/>
    <s v="Reforma"/>
    <s v="104-Crescimento"/>
    <d v="2022-06-02T00:00:00"/>
    <n v="0.12"/>
    <s v="Parceria rural"/>
    <m/>
    <s v="Rehab DO"/>
    <s v="Rehab"/>
    <m/>
    <x v="0"/>
    <x v="0"/>
    <x v="0"/>
    <m/>
    <s v="Ref. Oper"/>
    <d v="2022-10-03T00:00:00"/>
    <m/>
    <m/>
    <m/>
    <m/>
    <s v="Noroeste"/>
    <s v="Rehab DO"/>
    <s v="GERS"/>
    <s v="CARPELO"/>
    <s v="EMFLORA"/>
    <s v="GN"/>
    <n v="5.4463879999999998"/>
    <n v="14.616023999999999"/>
    <n v="46.557504999999999"/>
    <n v="57.272931"/>
    <s v="pas"/>
    <x v="2"/>
    <x v="10"/>
    <d v="2025-08-01T00:00:00"/>
    <x v="0"/>
    <m/>
  </r>
  <r>
    <s v="0193306"/>
    <x v="84"/>
    <x v="84"/>
    <s v="306"/>
    <s v="Brasil \ SP \ Guarantã"/>
    <s v="Norte"/>
    <x v="3"/>
    <n v="2"/>
    <s v="Reforma"/>
    <s v="116-Aguardando Plantio - Manual"/>
    <m/>
    <n v="0.2"/>
    <s v="Parceria rural"/>
    <m/>
    <m/>
    <m/>
    <m/>
    <x v="0"/>
    <x v="0"/>
    <x v="0"/>
    <m/>
    <m/>
    <d v="2024-01-29T00:00:00"/>
    <m/>
    <m/>
    <m/>
    <m/>
    <s v="Norte"/>
    <s v="Norte"/>
    <s v="GERS"/>
    <s v="EMFLORA"/>
    <s v="CARPELO"/>
    <s v="INOVESA"/>
    <n v="29.939675999999999"/>
    <n v="39.844529999999999"/>
    <n v="45.896571000000002"/>
    <n v="50.070079"/>
    <s v="Liberação de áreas"/>
    <x v="1"/>
    <x v="9"/>
    <d v="2025-07-01T00:00:00"/>
    <x v="6"/>
    <m/>
  </r>
  <r>
    <s v="0195303"/>
    <x v="85"/>
    <x v="85"/>
    <s v="303"/>
    <s v="Brasil \ SP \ Cafelândia"/>
    <s v="Noroeste"/>
    <x v="3"/>
    <n v="2"/>
    <s v="Reforma"/>
    <s v="102-Aguardando Plantio"/>
    <m/>
    <n v="1.44"/>
    <s v="Parceria rural"/>
    <m/>
    <m/>
    <m/>
    <m/>
    <x v="0"/>
    <x v="0"/>
    <x v="0"/>
    <m/>
    <m/>
    <d v="2023-05-07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x v="11"/>
    <d v="2025-05-01T00:00:00"/>
    <x v="5"/>
    <m/>
  </r>
  <r>
    <s v="0195304"/>
    <x v="85"/>
    <x v="85"/>
    <s v="304"/>
    <s v="Brasil \ SP \ Cafelândia"/>
    <s v="Noroeste"/>
    <x v="3"/>
    <n v="2"/>
    <s v="Reforma"/>
    <s v="102-Aguardando Plantio"/>
    <m/>
    <n v="1"/>
    <s v="Parceria rural"/>
    <m/>
    <m/>
    <m/>
    <m/>
    <x v="0"/>
    <x v="0"/>
    <x v="0"/>
    <m/>
    <m/>
    <d v="2023-05-17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x v="11"/>
    <d v="2025-05-01T00:00:00"/>
    <x v="5"/>
    <m/>
  </r>
  <r>
    <s v="0195307"/>
    <x v="85"/>
    <x v="85"/>
    <s v="307"/>
    <s v="Brasil \ SP \ Cafelândia"/>
    <s v="Noroeste"/>
    <x v="3"/>
    <n v="2"/>
    <s v="Reforma"/>
    <s v="102-Aguardando Plantio"/>
    <m/>
    <n v="1.5"/>
    <s v="Parceria rural"/>
    <m/>
    <m/>
    <m/>
    <m/>
    <x v="0"/>
    <x v="0"/>
    <x v="0"/>
    <m/>
    <m/>
    <d v="2023-05-06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x v="11"/>
    <d v="2025-05-01T00:00:00"/>
    <x v="5"/>
    <m/>
  </r>
  <r>
    <s v="0195308"/>
    <x v="85"/>
    <x v="85"/>
    <s v="308"/>
    <s v="Brasil \ SP \ Cafelândia"/>
    <s v="Noroeste"/>
    <x v="3"/>
    <n v="2"/>
    <s v="Reforma"/>
    <s v="102-Aguardando Plantio"/>
    <m/>
    <n v="4.03"/>
    <s v="Parceria rural"/>
    <m/>
    <m/>
    <m/>
    <m/>
    <x v="0"/>
    <x v="0"/>
    <x v="0"/>
    <m/>
    <m/>
    <d v="2023-05-06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x v="11"/>
    <d v="2025-05-01T00:00:00"/>
    <x v="5"/>
    <m/>
  </r>
  <r>
    <s v="0195310"/>
    <x v="85"/>
    <x v="85"/>
    <s v="310"/>
    <s v="Brasil \ SP \ Cafelândia"/>
    <s v="Noroeste"/>
    <x v="3"/>
    <n v="2"/>
    <s v="Reforma"/>
    <s v="102-Aguardando Plantio"/>
    <m/>
    <n v="0.64"/>
    <s v="Parceria rural"/>
    <m/>
    <m/>
    <m/>
    <m/>
    <x v="0"/>
    <x v="0"/>
    <x v="0"/>
    <m/>
    <m/>
    <d v="2023-04-24T00:00:00"/>
    <m/>
    <m/>
    <m/>
    <m/>
    <s v="Noroeste"/>
    <s v="Noroeste"/>
    <s v="INOVESA"/>
    <s v="GN"/>
    <s v="GERS"/>
    <s v="EMFLORA"/>
    <n v="32.015839"/>
    <n v="32.904268000000002"/>
    <n v="42.058807000000002"/>
    <n v="51.695836"/>
    <s v="Liberação de áreas"/>
    <x v="2"/>
    <x v="11"/>
    <d v="2025-05-01T00:00:00"/>
    <x v="5"/>
    <m/>
  </r>
  <r>
    <s v="0198007"/>
    <x v="86"/>
    <x v="86"/>
    <s v="007"/>
    <s v="Brasil \ SP \ Guarantã"/>
    <s v="Norte"/>
    <x v="3"/>
    <n v="2"/>
    <s v="Reforma"/>
    <s v="102-Aguardando Plantio"/>
    <m/>
    <n v="2.3199999999999998"/>
    <s v="Parceria rural"/>
    <m/>
    <m/>
    <m/>
    <m/>
    <x v="0"/>
    <x v="0"/>
    <x v="0"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008"/>
    <x v="86"/>
    <x v="86"/>
    <s v="008"/>
    <s v="Brasil \ SP \ Guarantã"/>
    <s v="Norte"/>
    <x v="3"/>
    <n v="2"/>
    <s v="Reforma"/>
    <s v="102-Aguardando Plantio"/>
    <m/>
    <n v="2.74"/>
    <s v="Parceria rural"/>
    <m/>
    <m/>
    <m/>
    <m/>
    <x v="0"/>
    <x v="0"/>
    <x v="0"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009"/>
    <x v="86"/>
    <x v="86"/>
    <s v="009"/>
    <s v="Brasil \ SP \ Guarantã"/>
    <s v="Norte"/>
    <x v="3"/>
    <n v="2"/>
    <s v="Reforma"/>
    <s v="102-Aguardando Plantio"/>
    <m/>
    <n v="0.28999999999999998"/>
    <s v="Parceria rural"/>
    <m/>
    <m/>
    <m/>
    <m/>
    <x v="0"/>
    <x v="0"/>
    <x v="0"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010"/>
    <x v="86"/>
    <x v="86"/>
    <s v="010"/>
    <s v="Brasil \ SP \ Guarantã"/>
    <s v="Norte"/>
    <x v="3"/>
    <n v="2"/>
    <s v="Reforma"/>
    <s v="102-Aguardando Plantio"/>
    <m/>
    <n v="1.4"/>
    <s v="Parceria rural"/>
    <m/>
    <m/>
    <m/>
    <m/>
    <x v="0"/>
    <x v="0"/>
    <x v="0"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310"/>
    <x v="86"/>
    <x v="86"/>
    <s v="310"/>
    <s v="Brasil \ SP \ Guarantã"/>
    <s v="Norte"/>
    <x v="3"/>
    <n v="2"/>
    <s v="Reforma"/>
    <s v="116-Aguardando Plantio - Manual"/>
    <m/>
    <n v="0.48"/>
    <s v="Parceria rural"/>
    <m/>
    <m/>
    <m/>
    <m/>
    <x v="0"/>
    <x v="0"/>
    <x v="0"/>
    <m/>
    <m/>
    <d v="2023-06-13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313"/>
    <x v="86"/>
    <x v="86"/>
    <s v="313"/>
    <s v="Brasil \ SP \ Guarantã"/>
    <s v="Norte"/>
    <x v="3"/>
    <n v="1"/>
    <s v="Implantação"/>
    <s v="116-Aguardando Plantio - Manual"/>
    <m/>
    <n v="2.56"/>
    <s v="Parceria rural"/>
    <m/>
    <m/>
    <m/>
    <m/>
    <x v="0"/>
    <x v="0"/>
    <x v="0"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314"/>
    <x v="86"/>
    <x v="86"/>
    <s v="314"/>
    <s v="Brasil \ SP \ Guarantã"/>
    <s v="Norte"/>
    <x v="3"/>
    <n v="1"/>
    <s v="Implantação"/>
    <s v="116-Aguardando Plantio - Manual"/>
    <m/>
    <n v="5.0199999999999996"/>
    <s v="Parceria rural"/>
    <m/>
    <m/>
    <m/>
    <m/>
    <x v="0"/>
    <x v="0"/>
    <x v="0"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316"/>
    <x v="86"/>
    <x v="86"/>
    <s v="316"/>
    <s v="Brasil \ SP \ Guarantã"/>
    <s v="Norte"/>
    <x v="3"/>
    <n v="1"/>
    <s v="Implantação"/>
    <s v="116-Aguardando Plantio - Manual"/>
    <m/>
    <n v="3.4"/>
    <s v="Parceria rural"/>
    <m/>
    <m/>
    <m/>
    <m/>
    <x v="0"/>
    <x v="0"/>
    <x v="0"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8318"/>
    <x v="86"/>
    <x v="86"/>
    <s v="318"/>
    <s v="Brasil \ SP \ Guarantã"/>
    <s v="Norte"/>
    <x v="3"/>
    <n v="1"/>
    <s v="Implantação"/>
    <s v="116-Aguardando Plantio - Manual"/>
    <m/>
    <n v="0.57999999999999996"/>
    <s v="Parceria rural"/>
    <m/>
    <m/>
    <m/>
    <m/>
    <x v="0"/>
    <x v="0"/>
    <x v="0"/>
    <m/>
    <m/>
    <d v="2023-04-20T00:00:00"/>
    <m/>
    <m/>
    <m/>
    <m/>
    <s v="Norte"/>
    <s v="Norte"/>
    <s v="GERS"/>
    <s v="EMFLORA"/>
    <s v="CARPELO"/>
    <s v="INOVESA"/>
    <n v="17.839065000000002"/>
    <n v="31.299413000000001"/>
    <n v="33.795959000000003"/>
    <n v="53.3795"/>
    <s v="Liberação de áreas"/>
    <x v="1"/>
    <x v="9"/>
    <d v="2025-06-01T00:00:00"/>
    <x v="7"/>
    <m/>
  </r>
  <r>
    <s v="0199307"/>
    <x v="87"/>
    <x v="87"/>
    <s v="307"/>
    <s v="Brasil \ SP \ Botucatu"/>
    <s v="Sul"/>
    <x v="5"/>
    <n v="2"/>
    <s v="Reforma"/>
    <s v="102-Aguardando Plantio"/>
    <m/>
    <n v="0.32"/>
    <s v="Parceria rural"/>
    <m/>
    <m/>
    <m/>
    <n v="2"/>
    <x v="0"/>
    <x v="0"/>
    <x v="0"/>
    <m/>
    <m/>
    <d v="2023-06-02T00:00:00"/>
    <m/>
    <m/>
    <m/>
    <m/>
    <s v="Sul"/>
    <s v="Sul"/>
    <s v="NILZA"/>
    <s v="JFI ITATINGA"/>
    <s v="SOLLUM"/>
    <s v="BRACELL"/>
    <n v="32.671191"/>
    <n v="40.959533999999998"/>
    <n v="41.583584000000002"/>
    <n v="89.774484000000001"/>
    <s v="Liberação de áreas"/>
    <x v="3"/>
    <x v="5"/>
    <d v="2025-07-01T00:00:00"/>
    <x v="6"/>
    <m/>
  </r>
  <r>
    <s v="0201003"/>
    <x v="88"/>
    <x v="88"/>
    <s v="003"/>
    <s v="Brasil \ SP \ Guarantã"/>
    <s v="Norte"/>
    <x v="3"/>
    <n v="3"/>
    <s v="Reforma"/>
    <s v="102-Aguardando Plantio"/>
    <m/>
    <n v="29.85"/>
    <s v="Parceria rural"/>
    <m/>
    <s v="Rehab Silv"/>
    <s v="Rehab"/>
    <m/>
    <x v="0"/>
    <x v="0"/>
    <x v="0"/>
    <m/>
    <m/>
    <d v="2023-08-20T00:00:00"/>
    <m/>
    <m/>
    <d v="2023-08-20T00:00:00"/>
    <d v="2023-07-14T00:00:00"/>
    <s v="Norte"/>
    <s v="Rehab Silv"/>
    <s v="GERS"/>
    <s v="CARPELO"/>
    <s v="EMFLORA"/>
    <s v="INOVESA"/>
    <n v="18.261816"/>
    <n v="34.218710000000002"/>
    <n v="45.444664000000003"/>
    <n v="65.853317000000004"/>
    <s v="cto baldeio"/>
    <x v="1"/>
    <x v="9"/>
    <d v="2025-07-01T00:00:00"/>
    <x v="6"/>
    <m/>
  </r>
  <r>
    <s v="0201021"/>
    <x v="88"/>
    <x v="88"/>
    <s v="021"/>
    <s v="Brasil \ SP \ Guarantã"/>
    <s v="Norte"/>
    <x v="3"/>
    <n v="3"/>
    <s v="Reforma"/>
    <s v="102-Aguardando Plantio"/>
    <m/>
    <n v="0.15"/>
    <s v="Parceria rural"/>
    <m/>
    <s v="Rehab Silv"/>
    <s v="Rehab"/>
    <m/>
    <x v="0"/>
    <x v="0"/>
    <x v="0"/>
    <m/>
    <m/>
    <d v="2023-08-20T00:00:00"/>
    <m/>
    <m/>
    <m/>
    <m/>
    <s v="Norte"/>
    <s v="Rehab Silv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023"/>
    <x v="88"/>
    <x v="88"/>
    <s v="023"/>
    <s v="Brasil \ SP \ Guarantã"/>
    <s v="Norte"/>
    <x v="3"/>
    <n v="2"/>
    <s v="Reforma"/>
    <s v="102-Aguardando Plantio"/>
    <m/>
    <n v="0.9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05"/>
    <x v="88"/>
    <x v="88"/>
    <s v="305"/>
    <s v="Brasil \ SP \ Pirajuí"/>
    <s v="Norte"/>
    <x v="1"/>
    <n v="2"/>
    <s v="Reforma"/>
    <s v="102-Aguardando Plantio"/>
    <m/>
    <n v="0.1"/>
    <s v="Parceria rural"/>
    <m/>
    <m/>
    <m/>
    <m/>
    <x v="0"/>
    <x v="0"/>
    <x v="0"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08"/>
    <x v="88"/>
    <x v="88"/>
    <s v="308"/>
    <s v="Brasil \ SP \ Pirajuí"/>
    <s v="Norte"/>
    <x v="1"/>
    <n v="2"/>
    <s v="Reforma"/>
    <s v="102-Aguardando Plantio"/>
    <m/>
    <n v="0.34"/>
    <s v="Parceria rural"/>
    <m/>
    <m/>
    <m/>
    <m/>
    <x v="0"/>
    <x v="0"/>
    <x v="0"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09"/>
    <x v="88"/>
    <x v="88"/>
    <s v="309"/>
    <s v="Brasil \ SP \ Pirajuí"/>
    <s v="Norte"/>
    <x v="1"/>
    <n v="2"/>
    <s v="Reforma"/>
    <s v="102-Aguardando Plantio"/>
    <m/>
    <n v="0.85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19"/>
    <x v="88"/>
    <x v="88"/>
    <s v="319"/>
    <s v="Brasil \ SP \ Guarantã"/>
    <s v="Norte"/>
    <x v="3"/>
    <n v="2"/>
    <s v="Reforma"/>
    <s v="102-Aguardando Plantio"/>
    <m/>
    <n v="0.66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0"/>
    <x v="88"/>
    <x v="88"/>
    <s v="320"/>
    <s v="Brasil \ SP \ Guarantã"/>
    <s v="Norte"/>
    <x v="3"/>
    <n v="2"/>
    <s v="Reforma"/>
    <s v="102-Aguardando Plantio"/>
    <m/>
    <n v="0.51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1"/>
    <x v="88"/>
    <x v="88"/>
    <s v="321"/>
    <s v="Brasil \ SP \ Guarantã"/>
    <s v="Norte"/>
    <x v="3"/>
    <n v="2"/>
    <s v="Reforma"/>
    <s v="102-Aguardando Plantio"/>
    <m/>
    <n v="0.34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2"/>
    <x v="88"/>
    <x v="88"/>
    <s v="322"/>
    <s v="Brasil \ SP \ Guarantã"/>
    <s v="Norte"/>
    <x v="3"/>
    <n v="2"/>
    <s v="Reforma"/>
    <s v="102-Aguardando Plantio"/>
    <m/>
    <n v="0.26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4"/>
    <x v="88"/>
    <x v="88"/>
    <s v="324"/>
    <s v="Brasil \ SP \ Pirajuí"/>
    <s v="Norte"/>
    <x v="1"/>
    <n v="2"/>
    <s v="Reforma"/>
    <s v="102-Aguardando Plantio"/>
    <m/>
    <n v="0.94"/>
    <s v="Parceria rural"/>
    <m/>
    <m/>
    <m/>
    <m/>
    <x v="0"/>
    <x v="0"/>
    <x v="0"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7"/>
    <x v="88"/>
    <x v="88"/>
    <s v="327"/>
    <s v="Brasil \ SP \ Pirajuí"/>
    <s v="Norte"/>
    <x v="1"/>
    <n v="2"/>
    <s v="Reforma"/>
    <s v="102-Aguardando Plantio"/>
    <m/>
    <n v="0.08"/>
    <s v="Parceria rural"/>
    <m/>
    <m/>
    <m/>
    <m/>
    <x v="0"/>
    <x v="0"/>
    <x v="0"/>
    <m/>
    <m/>
    <d v="2023-08-14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28"/>
    <x v="88"/>
    <x v="88"/>
    <s v="328"/>
    <s v="Brasil \ SP \ Pirajuí"/>
    <s v="Norte"/>
    <x v="1"/>
    <n v="2"/>
    <s v="Reforma"/>
    <s v="102-Aguardando Plantio"/>
    <m/>
    <n v="0.08"/>
    <s v="Parceria rural"/>
    <m/>
    <m/>
    <m/>
    <m/>
    <x v="0"/>
    <x v="0"/>
    <x v="0"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30"/>
    <x v="88"/>
    <x v="88"/>
    <s v="330"/>
    <s v="Brasil \ SP \ Pirajuí"/>
    <s v="Norte"/>
    <x v="1"/>
    <n v="2"/>
    <s v="Reforma"/>
    <s v="102-Aguardando Plantio"/>
    <m/>
    <n v="0.11"/>
    <s v="Parceria rural"/>
    <m/>
    <m/>
    <m/>
    <m/>
    <x v="0"/>
    <x v="0"/>
    <x v="0"/>
    <m/>
    <m/>
    <d v="2023-08-09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36"/>
    <x v="88"/>
    <x v="88"/>
    <s v="336"/>
    <s v="Brasil \ SP \ Pirajuí"/>
    <s v="Norte"/>
    <x v="1"/>
    <n v="2"/>
    <s v="Reforma"/>
    <s v="102-Aguardando Plantio"/>
    <m/>
    <n v="1.44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1338"/>
    <x v="88"/>
    <x v="88"/>
    <s v="338"/>
    <s v="Brasil \ SP \ Pirajuí"/>
    <s v="Norte"/>
    <x v="1"/>
    <n v="2"/>
    <s v="Reforma"/>
    <s v="102-Aguardando Plantio"/>
    <m/>
    <n v="0.03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EMFLORA"/>
    <s v="INOVESA"/>
    <n v="18.261816"/>
    <n v="34.218710000000002"/>
    <n v="45.444664000000003"/>
    <n v="65.853317000000004"/>
    <s v="Liberação de áreas"/>
    <x v="1"/>
    <x v="9"/>
    <d v="2025-07-01T00:00:00"/>
    <x v="6"/>
    <m/>
  </r>
  <r>
    <s v="0202001"/>
    <x v="89"/>
    <x v="89"/>
    <s v="001"/>
    <s v="Brasil \ SP \ Guarantã"/>
    <s v="Norte"/>
    <x v="3"/>
    <n v="3"/>
    <s v="Reforma"/>
    <s v="102-Aguardando Plantio"/>
    <m/>
    <n v="23.59"/>
    <s v="Parceria rural"/>
    <m/>
    <s v="Rehab Silv"/>
    <s v="Rehab"/>
    <m/>
    <x v="0"/>
    <x v="0"/>
    <x v="0"/>
    <m/>
    <m/>
    <d v="2023-08-02T00:00:00"/>
    <m/>
    <m/>
    <d v="2023-08-02T00:00:00"/>
    <d v="2023-06-23T00:00:00"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x v="9"/>
    <d v="2025-06-01T00:00:00"/>
    <x v="0"/>
    <m/>
  </r>
  <r>
    <s v="0202004"/>
    <x v="89"/>
    <x v="89"/>
    <s v="004"/>
    <s v="Brasil \ SP \ Guarantã"/>
    <s v="Norte"/>
    <x v="3"/>
    <n v="3"/>
    <s v="Reforma"/>
    <s v="102-Aguardando Plantio"/>
    <m/>
    <n v="14.79"/>
    <s v="Parceria rural"/>
    <m/>
    <s v="Rehab Silv"/>
    <s v="Rehab"/>
    <m/>
    <x v="0"/>
    <x v="0"/>
    <x v="0"/>
    <m/>
    <s v="Ref. Oper"/>
    <d v="2023-08-02T00:00:00"/>
    <m/>
    <m/>
    <d v="2023-08-02T00:00:00"/>
    <d v="2023-05-19T00:00:00"/>
    <s v="Norte"/>
    <s v="Rehab Silv"/>
    <s v="GERS"/>
    <s v="EMFLORA"/>
    <s v="CARPELO"/>
    <s v="INOVESA"/>
    <n v="25.470727"/>
    <n v="26.209349"/>
    <n v="41.427622"/>
    <n v="49.341658000000002"/>
    <s v="cto baldeio"/>
    <x v="1"/>
    <x v="9"/>
    <d v="2025-07-01T00:00:00"/>
    <x v="0"/>
    <m/>
  </r>
  <r>
    <s v="0202010"/>
    <x v="89"/>
    <x v="89"/>
    <s v="010"/>
    <s v="Brasil \ SP \ Guarantã"/>
    <s v="Norte"/>
    <x v="3"/>
    <n v="3"/>
    <s v="Reforma"/>
    <s v="102-Aguardando Plantio"/>
    <m/>
    <n v="35.93"/>
    <s v="Parceria rural"/>
    <m/>
    <s v="Rehab Silv"/>
    <s v="Rehab"/>
    <m/>
    <x v="0"/>
    <x v="0"/>
    <x v="0"/>
    <m/>
    <m/>
    <d v="2023-08-02T00:00:00"/>
    <m/>
    <m/>
    <d v="2023-08-02T00:00:00"/>
    <d v="2023-05-28T00:00:00"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x v="9"/>
    <d v="2025-06-01T00:00:00"/>
    <x v="0"/>
    <m/>
  </r>
  <r>
    <s v="0202013"/>
    <x v="89"/>
    <x v="89"/>
    <s v="013"/>
    <s v="Brasil \ SP \ Guarantã"/>
    <s v="Norte"/>
    <x v="3"/>
    <n v="3"/>
    <s v="Reforma"/>
    <s v="102-Aguardando Plantio"/>
    <m/>
    <n v="1.1200000000000001"/>
    <s v="Parceria rural"/>
    <m/>
    <s v="Rehab Silv"/>
    <s v="Rehab"/>
    <m/>
    <x v="0"/>
    <x v="0"/>
    <x v="0"/>
    <m/>
    <s v="Ref. Oper"/>
    <d v="2023-08-05T00:00:00"/>
    <m/>
    <m/>
    <m/>
    <m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x v="9"/>
    <d v="2025-06-01T00:00:00"/>
    <x v="0"/>
    <m/>
  </r>
  <r>
    <s v="0202024"/>
    <x v="89"/>
    <x v="89"/>
    <s v="024"/>
    <s v="Brasil \ SP \ Guarantã"/>
    <s v="Norte"/>
    <x v="3"/>
    <n v="3"/>
    <s v="Reforma"/>
    <s v="102-Aguardando Plantio"/>
    <m/>
    <n v="10.86"/>
    <s v="Parceria rural"/>
    <m/>
    <s v="Rehab Silv"/>
    <s v="Rehab"/>
    <m/>
    <x v="0"/>
    <x v="0"/>
    <x v="0"/>
    <m/>
    <m/>
    <d v="2024-07-04T00:00:00"/>
    <m/>
    <m/>
    <m/>
    <m/>
    <s v="Norte"/>
    <s v="Rehab Silv"/>
    <s v="GERS"/>
    <s v="EMFLORA"/>
    <s v="CARPELO"/>
    <s v="INOVESA"/>
    <n v="25.470727"/>
    <n v="26.209349"/>
    <n v="41.427622"/>
    <n v="49.341658000000002"/>
    <s v="Liberação de áreas"/>
    <x v="1"/>
    <x v="9"/>
    <d v="2025-06-01T00:00:00"/>
    <x v="0"/>
    <m/>
  </r>
  <r>
    <s v="0202303"/>
    <x v="89"/>
    <x v="89"/>
    <s v="303"/>
    <s v="Brasil \ SP \ Guarantã"/>
    <s v="Norte"/>
    <x v="3"/>
    <n v="2"/>
    <s v="Reforma"/>
    <s v="116-Aguardando Plantio - Manual"/>
    <m/>
    <n v="0.43"/>
    <s v="Parceria rural"/>
    <m/>
    <m/>
    <m/>
    <m/>
    <x v="0"/>
    <x v="0"/>
    <x v="0"/>
    <m/>
    <m/>
    <d v="2023-08-05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06"/>
    <x v="89"/>
    <x v="89"/>
    <s v="306"/>
    <s v="Brasil \ SP \ Guarantã"/>
    <s v="Norte"/>
    <x v="3"/>
    <n v="2"/>
    <s v="Reforma"/>
    <s v="116-Aguardando Plantio - Manual"/>
    <m/>
    <n v="1.34"/>
    <s v="Parceria rural"/>
    <m/>
    <m/>
    <m/>
    <m/>
    <x v="0"/>
    <x v="0"/>
    <x v="0"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07"/>
    <x v="89"/>
    <x v="89"/>
    <s v="307"/>
    <s v="Brasil \ SP \ Guarantã"/>
    <s v="Norte"/>
    <x v="3"/>
    <n v="2"/>
    <s v="Reforma"/>
    <s v="116-Aguardando Plantio - Manual"/>
    <m/>
    <n v="1.1399999999999999"/>
    <s v="Parceria rural"/>
    <m/>
    <m/>
    <m/>
    <m/>
    <x v="0"/>
    <x v="0"/>
    <x v="0"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14"/>
    <x v="89"/>
    <x v="89"/>
    <s v="314"/>
    <s v="Brasil \ SP \ Guarantã"/>
    <s v="Norte"/>
    <x v="3"/>
    <n v="2"/>
    <s v="Reforma"/>
    <s v="116-Aguardando Plantio - Manual"/>
    <m/>
    <n v="0.56000000000000005"/>
    <s v="Parceria rural"/>
    <m/>
    <m/>
    <m/>
    <m/>
    <x v="0"/>
    <x v="0"/>
    <x v="0"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15"/>
    <x v="89"/>
    <x v="89"/>
    <s v="315"/>
    <s v="Brasil \ SP \ Guarantã"/>
    <s v="Norte"/>
    <x v="3"/>
    <n v="2"/>
    <s v="Reforma"/>
    <s v="116-Aguardando Plantio - Manual"/>
    <m/>
    <n v="0.17"/>
    <s v="Parceria rural"/>
    <m/>
    <m/>
    <m/>
    <m/>
    <x v="0"/>
    <x v="0"/>
    <x v="0"/>
    <m/>
    <m/>
    <d v="2023-08-05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20"/>
    <x v="89"/>
    <x v="89"/>
    <s v="320"/>
    <s v="Brasil \ SP \ Guarantã"/>
    <s v="Norte"/>
    <x v="3"/>
    <n v="2"/>
    <s v="Reforma"/>
    <s v="116-Aguardando Plantio - Manual"/>
    <m/>
    <n v="0.47"/>
    <s v="Parceria rural"/>
    <m/>
    <m/>
    <m/>
    <m/>
    <x v="0"/>
    <x v="0"/>
    <x v="0"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2322"/>
    <x v="89"/>
    <x v="89"/>
    <s v="322"/>
    <s v="Brasil \ SP \ Guarantã"/>
    <s v="Norte"/>
    <x v="3"/>
    <n v="2"/>
    <s v="Reforma"/>
    <s v="116-Aguardando Plantio - Manual"/>
    <m/>
    <n v="0.12"/>
    <s v="Parceria rural"/>
    <m/>
    <m/>
    <m/>
    <m/>
    <x v="0"/>
    <x v="0"/>
    <x v="0"/>
    <m/>
    <m/>
    <d v="2023-08-02T00:00:00"/>
    <m/>
    <m/>
    <m/>
    <m/>
    <s v="Norte"/>
    <s v="Norte"/>
    <s v="GERS"/>
    <s v="EMFLORA"/>
    <s v="CARPELO"/>
    <s v="INOVESA"/>
    <n v="25.470727"/>
    <n v="26.209349"/>
    <n v="41.427622"/>
    <n v="49.341658000000002"/>
    <s v="Liberação de áreas"/>
    <x v="1"/>
    <x v="9"/>
    <d v="2025-07-01T00:00:00"/>
    <x v="0"/>
    <m/>
  </r>
  <r>
    <s v="0203307"/>
    <x v="90"/>
    <x v="90"/>
    <s v="307"/>
    <s v="Brasil \ SP \ Guarantã"/>
    <s v="Norte"/>
    <x v="3"/>
    <n v="2"/>
    <s v="Reforma"/>
    <s v="102-Aguardando Plantio"/>
    <m/>
    <n v="0.92"/>
    <s v="Parceria rural"/>
    <m/>
    <m/>
    <m/>
    <m/>
    <x v="0"/>
    <x v="0"/>
    <x v="0"/>
    <m/>
    <m/>
    <d v="2023-08-02T00:00:00"/>
    <m/>
    <m/>
    <m/>
    <m/>
    <s v="Norte"/>
    <s v="Norte"/>
    <s v="EMFLORA"/>
    <s v="GERS"/>
    <s v="CARPELO"/>
    <s v="INOVESA"/>
    <n v="24.067357000000001"/>
    <n v="25.775212"/>
    <n v="41.732106999999999"/>
    <n v="47.199666000000001"/>
    <s v="Liberação de áreas"/>
    <x v="1"/>
    <x v="9"/>
    <d v="2025-07-01T00:00:00"/>
    <x v="6"/>
    <m/>
  </r>
  <r>
    <s v="0204035"/>
    <x v="91"/>
    <x v="91"/>
    <s v="035"/>
    <s v="Brasil \ SP \ Santa Cruz do Rio Pardo"/>
    <s v="Noroeste"/>
    <x v="0"/>
    <n v="3"/>
    <s v="Reforma"/>
    <s v="102-Aguardando Plantio"/>
    <m/>
    <n v="10.33"/>
    <s v="Parceria rural"/>
    <m/>
    <m/>
    <m/>
    <m/>
    <x v="0"/>
    <x v="0"/>
    <x v="0"/>
    <m/>
    <m/>
    <m/>
    <m/>
    <m/>
    <m/>
    <m/>
    <s v="Noroeste"/>
    <s v="Noroeste"/>
    <s v="JFI DUARTINA"/>
    <s v="GERAÇÃO"/>
    <s v="BRACELL"/>
    <s v="CARPELO"/>
    <n v="30.466422999999999"/>
    <n v="33.501505000000002"/>
    <n v="53.763210000000001"/>
    <n v="54.299667999999997"/>
    <m/>
    <x v="2"/>
    <x v="1"/>
    <m/>
    <x v="0"/>
    <m/>
  </r>
  <r>
    <s v="0207308"/>
    <x v="92"/>
    <x v="92"/>
    <s v="308"/>
    <s v="Brasil \ SP \ Guaimbê"/>
    <s v="Noroeste"/>
    <x v="3"/>
    <n v="3"/>
    <s v="Reforma"/>
    <s v="116-Aguardando Plantio - Manual"/>
    <m/>
    <n v="4.9800000000000004"/>
    <s v="Parceria rural"/>
    <m/>
    <s v="Rehab Silv"/>
    <s v="Rehab"/>
    <m/>
    <x v="0"/>
    <x v="0"/>
    <x v="0"/>
    <m/>
    <m/>
    <d v="2023-06-01T00:00:00"/>
    <m/>
    <m/>
    <m/>
    <m/>
    <s v="Noroeste"/>
    <s v="Rehab Silv"/>
    <s v="INOVESA"/>
    <s v="GN"/>
    <s v="GERS"/>
    <s v="EMFLORA"/>
    <n v="27.891179999999999"/>
    <n v="36.218138000000003"/>
    <n v="45.096620999999999"/>
    <n v="48.620758000000002"/>
    <s v="pas"/>
    <x v="2"/>
    <x v="11"/>
    <d v="2025-05-01T00:00:00"/>
    <x v="5"/>
    <m/>
  </r>
  <r>
    <s v="0207309"/>
    <x v="92"/>
    <x v="92"/>
    <s v="309"/>
    <s v="Brasil \ SP \ Guaimbê"/>
    <s v="Noroeste"/>
    <x v="3"/>
    <n v="3"/>
    <s v="Reforma"/>
    <s v="116-Aguardando Plantio - Manual"/>
    <m/>
    <n v="2.92"/>
    <s v="Parceria rural"/>
    <m/>
    <s v="Rehab Silv"/>
    <s v="Rehab"/>
    <m/>
    <x v="0"/>
    <x v="0"/>
    <x v="0"/>
    <m/>
    <m/>
    <d v="2023-06-01T00:00:00"/>
    <m/>
    <m/>
    <m/>
    <m/>
    <s v="Noroeste"/>
    <s v="Rehab Silv"/>
    <s v="INOVESA"/>
    <s v="GN"/>
    <s v="GERS"/>
    <s v="EMFLORA"/>
    <n v="27.891179999999999"/>
    <n v="36.218138000000003"/>
    <n v="45.096620999999999"/>
    <n v="48.620758000000002"/>
    <s v="pas"/>
    <x v="2"/>
    <x v="11"/>
    <d v="2025-05-01T00:00:00"/>
    <x v="5"/>
    <m/>
  </r>
  <r>
    <s v="0209009"/>
    <x v="93"/>
    <x v="93"/>
    <s v="009"/>
    <s v="Brasil \ SP \ Cafelândia"/>
    <s v="Noroeste"/>
    <x v="3"/>
    <n v="1"/>
    <s v="Implantação"/>
    <s v="104-Crescimento"/>
    <d v="2021-08-29T00:00:00"/>
    <n v="24.66"/>
    <s v="Parceria rural (Turvinho)"/>
    <m/>
    <s v="Rehab DO"/>
    <s v="Rehab"/>
    <m/>
    <x v="0"/>
    <x v="0"/>
    <x v="0"/>
    <m/>
    <m/>
    <d v="2021-07-14T00:00:00"/>
    <m/>
    <m/>
    <m/>
    <m/>
    <s v="Noroeste"/>
    <s v="Rehab DO"/>
    <s v="INOVESA"/>
    <s v="GN"/>
    <s v="EMFLORA"/>
    <s v="GERS"/>
    <n v="23.950292999999999"/>
    <n v="40.137926999999998"/>
    <n v="41.759369"/>
    <n v="60.612628000000001"/>
    <s v="pab"/>
    <x v="2"/>
    <x v="11"/>
    <d v="2025-04-01T00:00:00"/>
    <x v="2"/>
    <m/>
  </r>
  <r>
    <s v="0209010"/>
    <x v="93"/>
    <x v="93"/>
    <s v="010"/>
    <s v="Brasil \ SP \ Cafelândia"/>
    <s v="Noroeste"/>
    <x v="3"/>
    <n v="1"/>
    <s v="Implantação"/>
    <s v="104-Crescimento"/>
    <d v="2021-09-01T00:00:00"/>
    <n v="7.9"/>
    <s v="Parceria rural (Turvinho)"/>
    <m/>
    <s v="Rehab DO"/>
    <s v="Rehab"/>
    <m/>
    <x v="0"/>
    <x v="0"/>
    <x v="0"/>
    <m/>
    <m/>
    <d v="2021-07-14T00:00:00"/>
    <m/>
    <m/>
    <m/>
    <m/>
    <s v="Noroeste"/>
    <s v="Rehab DO"/>
    <s v="INOVESA"/>
    <s v="GN"/>
    <s v="EMFLORA"/>
    <s v="GERS"/>
    <n v="23.950292999999999"/>
    <n v="40.137926999999998"/>
    <n v="41.759369"/>
    <n v="60.612628000000001"/>
    <s v="pab"/>
    <x v="2"/>
    <x v="11"/>
    <d v="2025-04-01T00:00:00"/>
    <x v="2"/>
    <m/>
  </r>
  <r>
    <s v="0209015"/>
    <x v="93"/>
    <x v="93"/>
    <s v="015"/>
    <s v="Brasil \ SP \ Cafelândia"/>
    <s v="Noroeste"/>
    <x v="3"/>
    <n v="1"/>
    <s v="Implantação"/>
    <s v="102-Aguardando Plantio"/>
    <m/>
    <n v="0.53"/>
    <s v="Parceria rural (Turvinho)"/>
    <m/>
    <m/>
    <m/>
    <m/>
    <x v="0"/>
    <x v="0"/>
    <x v="0"/>
    <m/>
    <m/>
    <d v="2021-07-14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x v="11"/>
    <d v="2025-04-01T00:00:00"/>
    <x v="2"/>
    <m/>
  </r>
  <r>
    <s v="0209301"/>
    <x v="93"/>
    <x v="93"/>
    <s v="301"/>
    <s v="Brasil \ SP \ Cafelândia"/>
    <s v="Noroeste"/>
    <x v="3"/>
    <n v="2"/>
    <s v="Reforma"/>
    <s v="116-Aguardando Plantio - Manual"/>
    <m/>
    <n v="0.16"/>
    <s v="Parceria rural (Turvinho)"/>
    <m/>
    <m/>
    <m/>
    <m/>
    <x v="0"/>
    <x v="0"/>
    <x v="0"/>
    <m/>
    <m/>
    <d v="2023-07-28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x v="11"/>
    <d v="2025-04-01T00:00:00"/>
    <x v="2"/>
    <m/>
  </r>
  <r>
    <s v="0209308"/>
    <x v="93"/>
    <x v="93"/>
    <s v="308"/>
    <s v="Brasil \ SP \ Cafelândia"/>
    <s v="Noroeste"/>
    <x v="3"/>
    <n v="2"/>
    <s v="Reforma"/>
    <s v="116-Aguardando Plantio - Manual"/>
    <m/>
    <n v="0.37"/>
    <s v="Parceria rural (Turvinho)"/>
    <m/>
    <m/>
    <m/>
    <m/>
    <x v="0"/>
    <x v="0"/>
    <x v="0"/>
    <m/>
    <m/>
    <d v="2023-07-26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x v="11"/>
    <d v="2025-04-01T00:00:00"/>
    <x v="2"/>
    <m/>
  </r>
  <r>
    <s v="0209317"/>
    <x v="93"/>
    <x v="93"/>
    <s v="317"/>
    <s v="Brasil \ SP \ Cafelândia"/>
    <s v="Noroeste"/>
    <x v="3"/>
    <n v="2"/>
    <s v="Reforma"/>
    <s v="116-Aguardando Plantio - Manual"/>
    <m/>
    <n v="1.62"/>
    <s v="Parceria rural (Turvinho)"/>
    <m/>
    <m/>
    <m/>
    <m/>
    <x v="0"/>
    <x v="0"/>
    <x v="0"/>
    <m/>
    <m/>
    <d v="2023-07-26T00:00:00"/>
    <m/>
    <m/>
    <m/>
    <m/>
    <s v="Noroeste"/>
    <s v="Noroeste"/>
    <s v="INOVESA"/>
    <s v="GN"/>
    <s v="EMFLORA"/>
    <s v="GERS"/>
    <n v="23.950292999999999"/>
    <n v="40.137926999999998"/>
    <n v="41.759369"/>
    <n v="60.612628000000001"/>
    <s v="Liberação de áreas"/>
    <x v="2"/>
    <x v="11"/>
    <d v="2025-04-01T00:00:00"/>
    <x v="2"/>
    <m/>
  </r>
  <r>
    <s v="0210303"/>
    <x v="94"/>
    <x v="94"/>
    <s v="303"/>
    <s v="Brasil \ SP \ Cafelândia"/>
    <s v="Noroeste"/>
    <x v="3"/>
    <n v="2"/>
    <s v="Reforma"/>
    <s v="102-Aguardando Plantio"/>
    <m/>
    <n v="1.26"/>
    <s v="Parceria rural"/>
    <m/>
    <m/>
    <m/>
    <m/>
    <x v="0"/>
    <x v="0"/>
    <x v="0"/>
    <m/>
    <m/>
    <d v="2023-07-11T00:00:00"/>
    <m/>
    <m/>
    <m/>
    <m/>
    <s v="Noroeste"/>
    <s v="Noroeste"/>
    <s v="INOVESA"/>
    <s v="GN"/>
    <s v="EMFLORA"/>
    <s v="GERS"/>
    <n v="34.342694999999999"/>
    <n v="39.470652999999999"/>
    <n v="46.503014"/>
    <n v="48.625191999999998"/>
    <s v="Liberação de áreas"/>
    <x v="2"/>
    <x v="11"/>
    <d v="2025-06-01T00:00:00"/>
    <x v="7"/>
    <m/>
  </r>
  <r>
    <s v="0212001"/>
    <x v="95"/>
    <x v="95"/>
    <s v="001"/>
    <s v="Brasil \ SP \ Cafelândia"/>
    <s v="Noroeste"/>
    <x v="3"/>
    <n v="3"/>
    <s v="Reforma"/>
    <s v="104-Crescimento"/>
    <d v="2024-11-04T00:00:00"/>
    <n v="27.18"/>
    <s v="Parceria rural"/>
    <m/>
    <s v="Rehab Silv"/>
    <s v="Rehab"/>
    <m/>
    <x v="0"/>
    <x v="0"/>
    <x v="0"/>
    <m/>
    <s v="Ref. Oper"/>
    <d v="2024-06-21T00:00:00"/>
    <m/>
    <m/>
    <d v="2023-07-21T00:00:00"/>
    <d v="2023-07-07T00:00:00"/>
    <s v="Noroeste"/>
    <s v="Rehab Silv"/>
    <s v="INOVESA"/>
    <s v="GN"/>
    <s v="EMFLORA"/>
    <s v="GERS"/>
    <n v="33.968065000000003"/>
    <n v="38.200513000000001"/>
    <n v="46.128385000000002"/>
    <n v="47.355052999999998"/>
    <s v="cto baldeio"/>
    <x v="2"/>
    <x v="11"/>
    <d v="2025-06-01T00:00:00"/>
    <x v="10"/>
    <m/>
  </r>
  <r>
    <s v="0213001"/>
    <x v="96"/>
    <x v="96"/>
    <s v="001"/>
    <s v="Brasil \ SP \ Avaí"/>
    <s v="Norte"/>
    <x v="3"/>
    <n v="3"/>
    <s v="Reforma"/>
    <s v="104-Crescimento"/>
    <d v="2023-09-14T00:00:00"/>
    <n v="12.7"/>
    <s v="Parceria rural"/>
    <m/>
    <s v="Rehab DO"/>
    <s v="Rehab"/>
    <m/>
    <x v="0"/>
    <x v="0"/>
    <x v="0"/>
    <m/>
    <s v="RAF"/>
    <d v="2023-04-03T00:00:00"/>
    <m/>
    <m/>
    <d v="2023-04-03T00:00:00"/>
    <d v="2023-01-25T00:00:00"/>
    <s v="Norte"/>
    <s v="Rehab DO"/>
    <s v="EMFLORA"/>
    <s v="GERAÇÃO"/>
    <s v="JFI DUARTINA"/>
    <s v="BRACELL"/>
    <n v="31.504135999999999"/>
    <n v="41.447395999999998"/>
    <n v="43.207265"/>
    <n v="51.436517000000002"/>
    <s v="cto baldeio"/>
    <x v="1"/>
    <x v="1"/>
    <d v="2025-07-01T00:00:00"/>
    <x v="0"/>
    <m/>
  </r>
  <r>
    <s v="0217001"/>
    <x v="97"/>
    <x v="97"/>
    <s v="001"/>
    <s v="Brasil \ SP \ Cafelândia"/>
    <s v="Noroeste"/>
    <x v="3"/>
    <n v="3"/>
    <s v="Reforma"/>
    <s v="104-Crescimento"/>
    <d v="2024-10-25T00:00:00"/>
    <n v="20.67"/>
    <s v="Parceria rural"/>
    <m/>
    <s v="Rehab Silv"/>
    <s v="Rehab"/>
    <m/>
    <x v="0"/>
    <x v="0"/>
    <x v="0"/>
    <m/>
    <s v="RAF"/>
    <d v="2024-04-30T00:00:00"/>
    <m/>
    <m/>
    <d v="2023-09-03T00:00:00"/>
    <d v="2023-07-12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2"/>
    <x v="97"/>
    <x v="97"/>
    <s v="002"/>
    <s v="Brasil \ SP \ Cafelândia"/>
    <s v="Noroeste"/>
    <x v="3"/>
    <n v="3"/>
    <s v="Reforma"/>
    <s v="104-Crescimento"/>
    <d v="2024-10-22T00:00:00"/>
    <n v="16.93"/>
    <s v="Parceria rural"/>
    <m/>
    <s v="Rehab Silv"/>
    <s v="Rehab"/>
    <m/>
    <x v="0"/>
    <x v="0"/>
    <x v="0"/>
    <m/>
    <s v="RAF"/>
    <d v="2024-04-30T00:00:00"/>
    <m/>
    <m/>
    <d v="2023-09-03T00:00:00"/>
    <d v="2023-07-0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3"/>
    <x v="97"/>
    <x v="97"/>
    <s v="003"/>
    <s v="Brasil \ SP \ Cafelândia"/>
    <s v="Noroeste"/>
    <x v="3"/>
    <n v="3"/>
    <s v="Reforma"/>
    <s v="104-Crescimento"/>
    <d v="2024-10-23T00:00:00"/>
    <n v="4.2"/>
    <s v="Parceria rural"/>
    <m/>
    <s v="Rehab Silv"/>
    <s v="Rehab"/>
    <m/>
    <x v="0"/>
    <x v="0"/>
    <x v="0"/>
    <m/>
    <s v="RAF"/>
    <d v="2024-04-30T00:00:00"/>
    <m/>
    <m/>
    <d v="2023-09-03T00:00:00"/>
    <d v="2023-07-1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4"/>
    <x v="97"/>
    <x v="97"/>
    <s v="004"/>
    <s v="Brasil \ SP \ Cafelândia"/>
    <s v="Noroeste"/>
    <x v="3"/>
    <n v="3"/>
    <s v="Reforma"/>
    <s v="104-Crescimento"/>
    <d v="2024-10-22T00:00:00"/>
    <n v="21.81"/>
    <s v="Parceria rural"/>
    <m/>
    <s v="Rehab Silv"/>
    <s v="Rehab"/>
    <m/>
    <x v="0"/>
    <x v="0"/>
    <x v="0"/>
    <m/>
    <s v="RAF"/>
    <d v="2024-04-30T00:00:00"/>
    <m/>
    <m/>
    <d v="2023-09-03T00:00:00"/>
    <d v="2023-08-05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5"/>
    <x v="97"/>
    <x v="97"/>
    <s v="005"/>
    <s v="Brasil \ SP \ Cafelândia"/>
    <s v="Noroeste"/>
    <x v="3"/>
    <n v="3"/>
    <s v="Reforma"/>
    <s v="104-Crescimento"/>
    <d v="2024-10-25T00:00:00"/>
    <n v="12.98"/>
    <s v="Parceria rural"/>
    <m/>
    <s v="Rehab Silv"/>
    <s v="Rehab"/>
    <m/>
    <x v="0"/>
    <x v="0"/>
    <x v="0"/>
    <m/>
    <s v="RAF"/>
    <d v="2024-04-30T00:00:00"/>
    <m/>
    <m/>
    <d v="2023-09-03T00:00:00"/>
    <d v="2023-07-19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6"/>
    <x v="97"/>
    <x v="97"/>
    <s v="006"/>
    <s v="Brasil \ SP \ Cafelândia"/>
    <s v="Noroeste"/>
    <x v="3"/>
    <n v="3"/>
    <s v="Reforma"/>
    <s v="104-Crescimento"/>
    <d v="2024-10-26T00:00:00"/>
    <n v="16.14"/>
    <s v="Parceria rural"/>
    <m/>
    <s v="Rehab Silv"/>
    <s v="Rehab"/>
    <m/>
    <x v="0"/>
    <x v="0"/>
    <x v="0"/>
    <m/>
    <s v="RAF"/>
    <d v="2024-04-30T00:00:00"/>
    <m/>
    <m/>
    <d v="2023-09-03T00:00:00"/>
    <d v="2023-07-17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7"/>
    <x v="97"/>
    <x v="97"/>
    <s v="007"/>
    <s v="Brasil \ SP \ Cafelândia"/>
    <s v="Noroeste"/>
    <x v="3"/>
    <n v="3"/>
    <s v="Reforma"/>
    <s v="104-Crescimento"/>
    <d v="2024-10-28T00:00:00"/>
    <n v="14.15"/>
    <s v="Parceria rural"/>
    <m/>
    <s v="Rehab Silv"/>
    <s v="Rehab"/>
    <m/>
    <x v="0"/>
    <x v="0"/>
    <x v="0"/>
    <m/>
    <s v="RAF"/>
    <d v="2024-04-30T00:00:00"/>
    <m/>
    <m/>
    <d v="2023-09-03T00:00:00"/>
    <d v="2023-07-21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8"/>
    <x v="97"/>
    <x v="97"/>
    <s v="008"/>
    <s v="Brasil \ SP \ Cafelândia"/>
    <s v="Noroeste"/>
    <x v="3"/>
    <n v="3"/>
    <s v="Reforma"/>
    <s v="104-Crescimento"/>
    <d v="2024-10-29T00:00:00"/>
    <n v="19.170000000000002"/>
    <s v="Parceria rural"/>
    <m/>
    <s v="Rehab Silv"/>
    <s v="Rehab"/>
    <m/>
    <x v="0"/>
    <x v="0"/>
    <x v="0"/>
    <m/>
    <s v="RAF"/>
    <d v="2024-04-30T00:00:00"/>
    <m/>
    <m/>
    <d v="2023-09-03T00:00:00"/>
    <d v="2023-07-21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09"/>
    <x v="97"/>
    <x v="97"/>
    <s v="009"/>
    <s v="Brasil \ SP \ Cafelândia"/>
    <s v="Noroeste"/>
    <x v="3"/>
    <n v="3"/>
    <s v="Reforma"/>
    <s v="104-Crescimento"/>
    <d v="2024-10-31T00:00:00"/>
    <n v="25.6"/>
    <s v="Parceria rural"/>
    <m/>
    <s v="Rehab Silv"/>
    <s v="Rehab"/>
    <m/>
    <x v="0"/>
    <x v="0"/>
    <x v="0"/>
    <m/>
    <s v="RAF"/>
    <d v="2024-04-30T00:00:00"/>
    <m/>
    <m/>
    <d v="2023-09-03T00:00:00"/>
    <d v="2023-07-10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10"/>
    <x v="97"/>
    <x v="97"/>
    <s v="010"/>
    <s v="Brasil \ SP \ Cafelândia"/>
    <s v="Noroeste"/>
    <x v="3"/>
    <n v="3"/>
    <s v="Reforma"/>
    <s v="104-Crescimento"/>
    <d v="2024-11-04T00:00:00"/>
    <n v="15"/>
    <s v="Parceria rural"/>
    <m/>
    <s v="Rehab Silv"/>
    <s v="Rehab"/>
    <m/>
    <x v="0"/>
    <x v="0"/>
    <x v="0"/>
    <m/>
    <s v="RAF"/>
    <d v="2024-04-30T00:00:00"/>
    <m/>
    <m/>
    <d v="2023-08-30T00:00:00"/>
    <d v="2023-07-10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7011"/>
    <x v="97"/>
    <x v="97"/>
    <s v="011"/>
    <s v="Brasil \ SP \ Cafelândia"/>
    <s v="Noroeste"/>
    <x v="3"/>
    <n v="3"/>
    <s v="Reforma"/>
    <s v="104-Crescimento"/>
    <d v="2024-10-31T00:00:00"/>
    <n v="19.23"/>
    <s v="Parceria rural"/>
    <m/>
    <s v="Rehab Silv"/>
    <s v="Rehab"/>
    <m/>
    <x v="0"/>
    <x v="0"/>
    <x v="0"/>
    <m/>
    <s v="RAF"/>
    <d v="2024-04-30T00:00:00"/>
    <m/>
    <m/>
    <d v="2023-08-30T00:00:00"/>
    <d v="2023-07-04T00:00:00"/>
    <s v="Noroeste"/>
    <s v="Rehab Silv"/>
    <s v="INOVESA"/>
    <s v="EMFLORA"/>
    <s v="GN"/>
    <s v="GERS"/>
    <n v="27.585255"/>
    <n v="39.745575000000002"/>
    <n v="43.772888999999999"/>
    <n v="55.42615"/>
    <s v="cto baldeio"/>
    <x v="2"/>
    <x v="11"/>
    <m/>
    <x v="10"/>
    <m/>
  </r>
  <r>
    <s v="0218001"/>
    <x v="98"/>
    <x v="98"/>
    <s v="001"/>
    <s v="Brasil \ SP \ Piratininga"/>
    <s v="Noroeste"/>
    <x v="1"/>
    <n v="3"/>
    <s v="Reforma"/>
    <s v="102-Aguardando Plantio"/>
    <m/>
    <n v="3.58"/>
    <s v="Parceria rural (Turvinho)"/>
    <m/>
    <s v="Rehab Silv"/>
    <s v="Rehab"/>
    <m/>
    <x v="0"/>
    <x v="0"/>
    <x v="0"/>
    <m/>
    <s v="RAF"/>
    <d v="2023-07-11T00:00:00"/>
    <m/>
    <m/>
    <d v="2023-07-11T00:00:00"/>
    <d v="2023-05-05T00:00:00"/>
    <s v="Noroeste"/>
    <s v="Rehab Silv"/>
    <s v="BRACELL"/>
    <s v="GERAÇÃO"/>
    <s v="JFI DUARTINA"/>
    <s v="SOLLUM"/>
    <n v="13.568856"/>
    <n v="22.484928"/>
    <n v="25.702625999999999"/>
    <n v="63.467388999999997"/>
    <s v="Liberação de áreas"/>
    <x v="2"/>
    <x v="4"/>
    <d v="2025-08-01T00:00:00"/>
    <x v="0"/>
    <m/>
  </r>
  <r>
    <s v="0218010"/>
    <x v="98"/>
    <x v="98"/>
    <s v="010"/>
    <s v="Brasil \ SP \ Piratininga"/>
    <s v="Noroeste"/>
    <x v="1"/>
    <n v="3"/>
    <s v="Reforma"/>
    <s v="102-Aguardando Plantio"/>
    <m/>
    <n v="0.92"/>
    <s v="Parceria rural (Turvinho)"/>
    <m/>
    <s v="Rehab Silv"/>
    <s v="Rehab"/>
    <m/>
    <x v="0"/>
    <x v="0"/>
    <x v="0"/>
    <m/>
    <m/>
    <d v="2023-04-17T00:00:00"/>
    <m/>
    <m/>
    <d v="2023-04-17T00:00:00"/>
    <d v="2023-04-10T00:00:00"/>
    <s v="Noroeste"/>
    <s v="Rehab Silv"/>
    <s v="BRACELL"/>
    <s v="GERAÇÃO"/>
    <s v="JFI DUARTINA"/>
    <s v="SOLLUM"/>
    <n v="13.568856"/>
    <n v="22.484928"/>
    <n v="25.702625999999999"/>
    <n v="63.467388999999997"/>
    <s v="Liberação de áreas"/>
    <x v="2"/>
    <x v="4"/>
    <d v="2025-08-01T00:00:00"/>
    <x v="0"/>
    <m/>
  </r>
  <r>
    <s v="0218012"/>
    <x v="98"/>
    <x v="98"/>
    <s v="012"/>
    <s v="Brasil \ SP \ Piratininga"/>
    <s v="Noroeste"/>
    <x v="1"/>
    <n v="1"/>
    <s v="Implantação"/>
    <s v="104-Crescimento"/>
    <d v="2014-08-04T00:00:00"/>
    <n v="21.62"/>
    <s v="Parceria rural (Turvinho)"/>
    <m/>
    <m/>
    <m/>
    <m/>
    <x v="0"/>
    <x v="0"/>
    <x v="0"/>
    <m/>
    <m/>
    <d v="2026-03-01T00:00:00"/>
    <m/>
    <d v="2025-05-01T00:00:00"/>
    <m/>
    <m/>
    <s v="Noroeste"/>
    <s v="Noroeste"/>
    <s v="BRACELL"/>
    <s v="GERAÇÃO"/>
    <s v="JFI DUARTINA"/>
    <s v="SOLLUM"/>
    <n v="13.568856"/>
    <n v="22.484928"/>
    <n v="25.702625999999999"/>
    <n v="63.467388999999997"/>
    <s v="pac"/>
    <x v="2"/>
    <x v="4"/>
    <d v="2025-08-01T00:00:00"/>
    <x v="0"/>
    <m/>
  </r>
  <r>
    <s v="0218016"/>
    <x v="98"/>
    <x v="98"/>
    <s v="016"/>
    <s v="Brasil \ SP \ Piratininga"/>
    <s v="Noroeste"/>
    <x v="1"/>
    <n v="2"/>
    <s v="Reforma"/>
    <s v="102-Aguardando Plantio"/>
    <m/>
    <n v="0.48"/>
    <s v="Parceria rural (Turvinho)"/>
    <m/>
    <m/>
    <m/>
    <m/>
    <x v="0"/>
    <x v="0"/>
    <x v="0"/>
    <m/>
    <m/>
    <d v="2023-06-07T00:00:00"/>
    <m/>
    <m/>
    <m/>
    <m/>
    <s v="Noroeste"/>
    <s v="Noroeste"/>
    <s v="BRACELL"/>
    <s v="GERAÇÃO"/>
    <s v="JFI DUARTINA"/>
    <s v="SOLLUM"/>
    <n v="13.568856"/>
    <n v="22.484928"/>
    <n v="25.702625999999999"/>
    <n v="63.467388999999997"/>
    <s v="Liberação de áreas"/>
    <x v="2"/>
    <x v="4"/>
    <d v="2025-08-01T00:00:00"/>
    <x v="0"/>
    <m/>
  </r>
  <r>
    <s v="0218022"/>
    <x v="98"/>
    <x v="98"/>
    <s v="022"/>
    <s v="Brasil \ SP \ Piratininga"/>
    <s v="Noroeste"/>
    <x v="1"/>
    <n v="3"/>
    <s v="Reforma"/>
    <s v="102-Aguardando Plantio"/>
    <m/>
    <n v="0.21"/>
    <s v="Parceria rural (Turvinho)"/>
    <m/>
    <s v="Rehab Silv"/>
    <s v="Rehab"/>
    <m/>
    <x v="0"/>
    <x v="0"/>
    <x v="0"/>
    <m/>
    <m/>
    <d v="2023-06-07T00:00:00"/>
    <m/>
    <m/>
    <m/>
    <m/>
    <s v="Noroeste"/>
    <s v="Rehab Silv"/>
    <s v="BRACELL"/>
    <s v="GERAÇÃO"/>
    <s v="JFI DUARTINA"/>
    <s v="SOLLUM"/>
    <n v="13.568856"/>
    <n v="22.484928"/>
    <n v="25.702625999999999"/>
    <n v="63.467388999999997"/>
    <s v="pas"/>
    <x v="2"/>
    <x v="4"/>
    <d v="2025-08-01T00:00:00"/>
    <x v="0"/>
    <m/>
  </r>
  <r>
    <s v="0218323"/>
    <x v="98"/>
    <x v="98"/>
    <s v="323"/>
    <s v="Brasil \ SP \ Piratininga"/>
    <s v="Noroeste"/>
    <x v="1"/>
    <n v="2"/>
    <s v="Reforma"/>
    <s v="116-Aguardando Plantio - Manual"/>
    <m/>
    <n v="0.33"/>
    <s v="Parceria rural (Turvinho)"/>
    <m/>
    <m/>
    <m/>
    <m/>
    <x v="0"/>
    <x v="0"/>
    <x v="0"/>
    <m/>
    <m/>
    <d v="2023-06-07T00:00:00"/>
    <m/>
    <m/>
    <m/>
    <m/>
    <s v="Noroeste"/>
    <s v="Noroeste"/>
    <s v="BRACELL"/>
    <s v="GERAÇÃO"/>
    <s v="JFI DUARTINA"/>
    <s v="SOLLUM"/>
    <n v="13.568856"/>
    <n v="22.484928"/>
    <n v="25.702625999999999"/>
    <n v="63.467388999999997"/>
    <s v="Liberação de áreas"/>
    <x v="2"/>
    <x v="4"/>
    <d v="2025-08-01T00:00:00"/>
    <x v="0"/>
    <m/>
  </r>
  <r>
    <s v="0224007"/>
    <x v="99"/>
    <x v="99"/>
    <s v="007"/>
    <s v="Brasil \ SP \ Júlio Mesquita"/>
    <s v="Noroeste"/>
    <x v="3"/>
    <n v="3"/>
    <s v="Reforma"/>
    <s v="102-Aguardando Plantio"/>
    <m/>
    <n v="5.95"/>
    <s v="Parceria rural"/>
    <m/>
    <s v="Rehab Silv"/>
    <s v="Rehab"/>
    <m/>
    <x v="0"/>
    <x v="0"/>
    <x v="0"/>
    <m/>
    <m/>
    <d v="2023-11-17T00:00:00"/>
    <m/>
    <m/>
    <d v="2023-11-17T00:00:00"/>
    <d v="2023-09-24T00:00:00"/>
    <s v="Noroeste"/>
    <s v="Rehab Silv"/>
    <s v="GERS"/>
    <s v="GN"/>
    <s v="CARPELO"/>
    <s v="INOVESA"/>
    <n v="24.978417"/>
    <n v="33.187027999999998"/>
    <n v="40.935310999999999"/>
    <n v="43.732542000000002"/>
    <s v="cto baldeio"/>
    <x v="2"/>
    <x v="11"/>
    <d v="2025-06-01T00:00:00"/>
    <x v="7"/>
    <m/>
  </r>
  <r>
    <s v="0224305"/>
    <x v="99"/>
    <x v="99"/>
    <s v="305"/>
    <s v="Brasil \ SP \ Júlio Mesquita"/>
    <s v="Noroeste"/>
    <x v="3"/>
    <n v="2"/>
    <s v="Reforma"/>
    <s v="116-Aguardando Plantio - Manual"/>
    <m/>
    <n v="0.18"/>
    <s v="Parceria rural"/>
    <m/>
    <m/>
    <m/>
    <m/>
    <x v="0"/>
    <x v="0"/>
    <x v="0"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x v="11"/>
    <d v="2025-06-01T00:00:00"/>
    <x v="7"/>
    <m/>
  </r>
  <r>
    <s v="0224306"/>
    <x v="99"/>
    <x v="99"/>
    <s v="306"/>
    <s v="Brasil \ SP \ Júlio Mesquita"/>
    <s v="Noroeste"/>
    <x v="3"/>
    <n v="2"/>
    <s v="Reforma"/>
    <s v="116-Aguardando Plantio - Manual"/>
    <m/>
    <n v="0.31"/>
    <s v="Parceria rural"/>
    <m/>
    <m/>
    <m/>
    <m/>
    <x v="0"/>
    <x v="0"/>
    <x v="0"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x v="11"/>
    <d v="2025-06-01T00:00:00"/>
    <x v="7"/>
    <m/>
  </r>
  <r>
    <s v="0224307"/>
    <x v="99"/>
    <x v="99"/>
    <s v="307"/>
    <s v="Brasil \ SP \ Júlio Mesquita"/>
    <s v="Noroeste"/>
    <x v="3"/>
    <n v="2"/>
    <s v="Reforma"/>
    <s v="116-Aguardando Plantio - Manual"/>
    <m/>
    <n v="0.17"/>
    <s v="Parceria rural"/>
    <m/>
    <m/>
    <m/>
    <m/>
    <x v="0"/>
    <x v="0"/>
    <x v="0"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x v="11"/>
    <d v="2025-06-01T00:00:00"/>
    <x v="7"/>
    <m/>
  </r>
  <r>
    <s v="0224308"/>
    <x v="99"/>
    <x v="99"/>
    <s v="308"/>
    <s v="Brasil \ SP \ Júlio Mesquita"/>
    <s v="Noroeste"/>
    <x v="3"/>
    <n v="2"/>
    <s v="Reforma"/>
    <s v="116-Aguardando Plantio - Manual"/>
    <m/>
    <n v="0.55000000000000004"/>
    <s v="Parceria rural"/>
    <m/>
    <m/>
    <m/>
    <m/>
    <x v="0"/>
    <x v="0"/>
    <x v="0"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x v="11"/>
    <d v="2025-06-01T00:00:00"/>
    <x v="7"/>
    <m/>
  </r>
  <r>
    <s v="0224311"/>
    <x v="99"/>
    <x v="99"/>
    <s v="311"/>
    <s v="Brasil \ SP \ Júlio Mesquita"/>
    <s v="Noroeste"/>
    <x v="3"/>
    <n v="2"/>
    <s v="Reforma"/>
    <s v="116-Aguardando Plantio - Manual"/>
    <m/>
    <n v="0.28999999999999998"/>
    <s v="Parceria rural"/>
    <m/>
    <m/>
    <m/>
    <m/>
    <x v="0"/>
    <x v="0"/>
    <x v="0"/>
    <m/>
    <m/>
    <d v="2023-11-24T00:00:00"/>
    <m/>
    <m/>
    <m/>
    <m/>
    <s v="Noroeste"/>
    <s v="Noroeste"/>
    <s v="GERS"/>
    <s v="GN"/>
    <s v="CARPELO"/>
    <s v="INOVESA"/>
    <n v="24.978417"/>
    <n v="33.187027999999998"/>
    <n v="40.935310999999999"/>
    <n v="43.732542000000002"/>
    <s v="Liberação de áreas"/>
    <x v="2"/>
    <x v="11"/>
    <d v="2025-06-01T00:00:00"/>
    <x v="7"/>
    <m/>
  </r>
  <r>
    <s v="0225004"/>
    <x v="100"/>
    <x v="100"/>
    <s v="004"/>
    <s v="Brasil \ SP \ Álvaro de Carvalho"/>
    <s v="Noroeste"/>
    <x v="1"/>
    <n v="2"/>
    <s v="Reforma"/>
    <s v="102-Aguardando Plantio"/>
    <m/>
    <n v="4.3099999999999996"/>
    <s v="Parceria rural"/>
    <m/>
    <m/>
    <m/>
    <m/>
    <x v="0"/>
    <x v="0"/>
    <x v="0"/>
    <s v="NÃO"/>
    <m/>
    <d v="2022-12-10T00:00:00"/>
    <m/>
    <m/>
    <d v="2022-12-10T00:00:00"/>
    <d v="2022-09-18T00:00:00"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05"/>
    <x v="100"/>
    <x v="100"/>
    <s v="005"/>
    <s v="Brasil \ SP \ Álvaro de Carvalho"/>
    <s v="Noroeste"/>
    <x v="1"/>
    <n v="2"/>
    <s v="Reforma"/>
    <s v="102-Aguardando Plantio"/>
    <m/>
    <n v="40.18"/>
    <s v="Parceria rural"/>
    <m/>
    <m/>
    <m/>
    <m/>
    <x v="0"/>
    <x v="0"/>
    <x v="0"/>
    <s v="NÃO"/>
    <m/>
    <d v="2023-04-17T00:00:00"/>
    <m/>
    <m/>
    <d v="2023-04-17T00:00:00"/>
    <d v="2022-09-07T00:00:00"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14"/>
    <x v="100"/>
    <x v="100"/>
    <s v="014"/>
    <s v="Brasil \ SP \ Álvaro de Carvalho"/>
    <s v="Noroeste"/>
    <x v="1"/>
    <n v="2"/>
    <s v="Reforma"/>
    <s v="102-Aguardando Plantio"/>
    <m/>
    <n v="6.98"/>
    <s v="Parceria rural"/>
    <m/>
    <m/>
    <m/>
    <m/>
    <x v="0"/>
    <x v="0"/>
    <x v="0"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15"/>
    <x v="100"/>
    <x v="100"/>
    <s v="015"/>
    <s v="Brasil \ SP \ Álvaro de Carvalho"/>
    <s v="Noroeste"/>
    <x v="1"/>
    <n v="2"/>
    <s v="Reforma"/>
    <s v="102-Aguardando Plantio"/>
    <m/>
    <n v="7.01"/>
    <s v="Parceria rural"/>
    <m/>
    <m/>
    <m/>
    <m/>
    <x v="0"/>
    <x v="0"/>
    <x v="0"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16"/>
    <x v="100"/>
    <x v="100"/>
    <s v="016"/>
    <s v="Brasil \ SP \ Álvaro de Carvalho"/>
    <s v="Noroeste"/>
    <x v="1"/>
    <n v="2"/>
    <s v="Reforma"/>
    <s v="102-Aguardando Plantio"/>
    <m/>
    <n v="7.89"/>
    <s v="Parceria rural"/>
    <m/>
    <m/>
    <m/>
    <m/>
    <x v="0"/>
    <x v="0"/>
    <x v="0"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17"/>
    <x v="100"/>
    <x v="100"/>
    <s v="017"/>
    <s v="Brasil \ SP \ Álvaro de Carvalho"/>
    <s v="Noroeste"/>
    <x v="1"/>
    <n v="2"/>
    <s v="Reforma"/>
    <s v="102-Aguardando Plantio"/>
    <m/>
    <n v="0.33"/>
    <s v="Parceria rural"/>
    <m/>
    <m/>
    <m/>
    <m/>
    <x v="0"/>
    <x v="0"/>
    <x v="0"/>
    <s v="NÃO"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020"/>
    <x v="100"/>
    <x v="100"/>
    <s v="020"/>
    <s v="Brasil \ SP \ Garça"/>
    <s v="Noroeste"/>
    <x v="1"/>
    <n v="2"/>
    <s v="Reforma"/>
    <s v="104-Crescimento"/>
    <d v="2023-03-02T00:00:00"/>
    <n v="20.43"/>
    <s v="Parceria rural"/>
    <m/>
    <s v="Rehab Silv"/>
    <s v="Rehab"/>
    <m/>
    <x v="0"/>
    <x v="0"/>
    <x v="0"/>
    <m/>
    <s v="RAF"/>
    <d v="2023-02-03T00:00:00"/>
    <m/>
    <m/>
    <m/>
    <m/>
    <s v="Noroeste"/>
    <s v="Rehab Silv"/>
    <s v="GERS"/>
    <s v="CARPELO"/>
    <s v="GN"/>
    <s v="EMFLORA"/>
    <n v="13.056419999999999"/>
    <n v="29.013314000000001"/>
    <n v="54.147615999999999"/>
    <n v="60.922538000000003"/>
    <s v="pas"/>
    <x v="2"/>
    <x v="10"/>
    <d v="2025-05-01T00:00:00"/>
    <x v="5"/>
    <m/>
  </r>
  <r>
    <s v="0225304"/>
    <x v="100"/>
    <x v="100"/>
    <s v="304"/>
    <s v="Brasil \ SP \ Álvaro de Carvalho"/>
    <s v="Noroeste"/>
    <x v="1"/>
    <n v="2"/>
    <s v="Reforma"/>
    <s v="116-Aguardando Plantio - Manual"/>
    <m/>
    <n v="1.04"/>
    <s v="Parceria rural"/>
    <m/>
    <m/>
    <m/>
    <m/>
    <x v="0"/>
    <x v="0"/>
    <x v="0"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311"/>
    <x v="100"/>
    <x v="100"/>
    <s v="311"/>
    <s v="Brasil \ SP \ Garça"/>
    <s v="Noroeste"/>
    <x v="1"/>
    <n v="2"/>
    <s v="Reforma"/>
    <s v="116-Aguardando Plantio - Manual"/>
    <m/>
    <n v="0.89"/>
    <s v="Parceria rural"/>
    <m/>
    <m/>
    <m/>
    <m/>
    <x v="0"/>
    <x v="0"/>
    <x v="0"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314"/>
    <x v="100"/>
    <x v="100"/>
    <s v="314"/>
    <s v="Brasil \ SP \ Álvaro de Carvalho"/>
    <s v="Noroeste"/>
    <x v="1"/>
    <n v="2"/>
    <s v="Reforma"/>
    <s v="116-Aguardando Plantio - Manual"/>
    <m/>
    <n v="1.02"/>
    <s v="Parceria rural"/>
    <m/>
    <m/>
    <m/>
    <m/>
    <x v="0"/>
    <x v="0"/>
    <x v="0"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5315"/>
    <x v="100"/>
    <x v="100"/>
    <s v="315"/>
    <s v="Brasil \ SP \ Álvaro de Carvalho"/>
    <s v="Noroeste"/>
    <x v="1"/>
    <n v="2"/>
    <s v="Reforma"/>
    <s v="116-Aguardando Plantio - Manual"/>
    <m/>
    <n v="0.19"/>
    <s v="Parceria rural"/>
    <m/>
    <m/>
    <m/>
    <m/>
    <x v="0"/>
    <x v="0"/>
    <x v="0"/>
    <m/>
    <m/>
    <d v="2022-12-09T00:00:00"/>
    <m/>
    <m/>
    <m/>
    <m/>
    <s v="Noroeste"/>
    <s v="Noroeste"/>
    <s v="GERS"/>
    <s v="CARPELO"/>
    <s v="GN"/>
    <s v="EMFLORA"/>
    <n v="13.056419999999999"/>
    <n v="29.013314000000001"/>
    <n v="54.147615999999999"/>
    <n v="60.922538000000003"/>
    <s v="Liberação de áreas"/>
    <x v="2"/>
    <x v="10"/>
    <d v="2025-05-01T00:00:00"/>
    <x v="5"/>
    <m/>
  </r>
  <r>
    <s v="0226004"/>
    <x v="101"/>
    <x v="101"/>
    <s v="004"/>
    <s v="Brasil \ SP \ Marília"/>
    <s v="Noroeste"/>
    <x v="3"/>
    <n v="2"/>
    <s v="Reforma"/>
    <s v="102-Aguardando Plantio"/>
    <m/>
    <n v="7.0000000000000007E-2"/>
    <s v="Parceria rural"/>
    <m/>
    <m/>
    <m/>
    <m/>
    <x v="0"/>
    <x v="0"/>
    <x v="0"/>
    <m/>
    <m/>
    <d v="2023-10-01T00:00:00"/>
    <m/>
    <m/>
    <d v="2023-10-01T00:00:00"/>
    <d v="2023-08-04T00:00:00"/>
    <s v="Noroeste"/>
    <s v="Noroeste"/>
    <s v="GN"/>
    <s v="GERS"/>
    <s v="INOVESA"/>
    <s v="CARPELO"/>
    <n v="33.821953999999998"/>
    <n v="40.359437999999997"/>
    <n v="53.560682999999997"/>
    <n v="56.316333"/>
    <s v="Liberação de áreas"/>
    <x v="2"/>
    <x v="10"/>
    <d v="2025-05-01T00:00:00"/>
    <x v="10"/>
    <m/>
  </r>
  <r>
    <s v="0226007"/>
    <x v="101"/>
    <x v="101"/>
    <s v="007"/>
    <s v="Brasil \ SP \ Marília"/>
    <s v="Noroeste"/>
    <x v="1"/>
    <n v="3"/>
    <s v="Reforma"/>
    <s v="104-Crescimento"/>
    <d v="2024-10-18T00:00:00"/>
    <n v="20.77"/>
    <s v="Parceria rural"/>
    <m/>
    <s v="Rehab Silv"/>
    <s v="Rehab"/>
    <m/>
    <x v="0"/>
    <x v="0"/>
    <x v="0"/>
    <m/>
    <m/>
    <d v="2024-06-20T00:00:00"/>
    <m/>
    <m/>
    <d v="2023-09-28T00:00:00"/>
    <d v="2023-08-13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x v="10"/>
    <d v="2025-05-01T00:00:00"/>
    <x v="10"/>
    <m/>
  </r>
  <r>
    <s v="0226008"/>
    <x v="101"/>
    <x v="101"/>
    <s v="008"/>
    <s v="Brasil \ SP \ Marília"/>
    <s v="Noroeste"/>
    <x v="1"/>
    <n v="3"/>
    <s v="Reforma"/>
    <s v="104-Crescimento"/>
    <d v="2024-10-17T00:00:00"/>
    <n v="7.47"/>
    <s v="Parceria rural"/>
    <m/>
    <s v="Rehab Silv"/>
    <s v="Rehab"/>
    <m/>
    <x v="0"/>
    <x v="0"/>
    <x v="0"/>
    <m/>
    <m/>
    <d v="2024-06-20T00:00:00"/>
    <m/>
    <m/>
    <d v="2023-09-30T00:00:00"/>
    <d v="2023-08-10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x v="10"/>
    <d v="2025-05-01T00:00:00"/>
    <x v="10"/>
    <m/>
  </r>
  <r>
    <s v="0226010"/>
    <x v="101"/>
    <x v="101"/>
    <s v="010"/>
    <s v="Brasil \ SP \ Marília"/>
    <s v="Noroeste"/>
    <x v="1"/>
    <n v="3"/>
    <s v="Reforma"/>
    <s v="104-Crescimento"/>
    <d v="2024-10-21T00:00:00"/>
    <n v="5.94"/>
    <s v="Parceria rural"/>
    <m/>
    <s v="Rehab Silv"/>
    <s v="Rehab"/>
    <m/>
    <x v="0"/>
    <x v="0"/>
    <x v="0"/>
    <m/>
    <s v="Ref. Oper"/>
    <d v="2024-06-20T00:00:00"/>
    <m/>
    <m/>
    <d v="2023-09-28T00:00:00"/>
    <d v="2023-08-07T00:00:00"/>
    <s v="Noroeste"/>
    <s v="Rehab Silv"/>
    <s v="GN"/>
    <s v="GERS"/>
    <s v="INOVESA"/>
    <s v="CARPELO"/>
    <n v="33.821953999999998"/>
    <n v="40.359437999999997"/>
    <n v="53.560682999999997"/>
    <n v="56.316333"/>
    <s v="cto baldeio"/>
    <x v="2"/>
    <x v="10"/>
    <d v="2025-05-01T00:00:00"/>
    <x v="10"/>
    <m/>
  </r>
  <r>
    <s v="0226307"/>
    <x v="101"/>
    <x v="101"/>
    <s v="307"/>
    <s v="Brasil \ SP \ Marília"/>
    <s v="Noroeste"/>
    <x v="1"/>
    <n v="2"/>
    <s v="Reforma"/>
    <s v="116-Aguardando Plantio - Manual"/>
    <m/>
    <n v="1.4"/>
    <s v="Parceria rural"/>
    <m/>
    <m/>
    <m/>
    <m/>
    <x v="0"/>
    <x v="0"/>
    <x v="0"/>
    <m/>
    <m/>
    <d v="2023-09-28T00:00:00"/>
    <m/>
    <m/>
    <m/>
    <m/>
    <s v="Noroeste"/>
    <s v="Noroeste"/>
    <s v="GN"/>
    <s v="GERS"/>
    <s v="INOVESA"/>
    <s v="CARPELO"/>
    <n v="33.821953999999998"/>
    <n v="40.359437999999997"/>
    <n v="53.560682999999997"/>
    <n v="56.316333"/>
    <s v="Liberação de áreas"/>
    <x v="2"/>
    <x v="10"/>
    <d v="2025-07-01T00:00:00"/>
    <x v="6"/>
    <m/>
  </r>
  <r>
    <s v="0229001"/>
    <x v="102"/>
    <x v="102"/>
    <s v="001"/>
    <s v="Brasil \ SP \ Guarantã"/>
    <s v="Norte"/>
    <x v="1"/>
    <n v="2"/>
    <s v="Reforma"/>
    <s v="104-Crescimento"/>
    <d v="2023-12-06T00:00:00"/>
    <n v="13.5"/>
    <s v="Parceria rural"/>
    <m/>
    <s v="Rehab Silv"/>
    <s v="Rehab"/>
    <m/>
    <x v="0"/>
    <x v="0"/>
    <x v="0"/>
    <m/>
    <s v="Ref. Oper"/>
    <d v="2023-08-29T00:00:00"/>
    <m/>
    <m/>
    <d v="2023-08-29T00:00:00"/>
    <d v="2023-07-10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02"/>
    <x v="102"/>
    <x v="102"/>
    <s v="002"/>
    <s v="Brasil \ SP \ Guarantã"/>
    <s v="Norte"/>
    <x v="1"/>
    <n v="2"/>
    <s v="Reforma"/>
    <s v="104-Crescimento"/>
    <d v="2023-12-16T00:00:00"/>
    <n v="9.49"/>
    <s v="Parceria rural"/>
    <m/>
    <s v="Rehab Silv"/>
    <s v="Rehab"/>
    <m/>
    <x v="0"/>
    <x v="0"/>
    <x v="0"/>
    <m/>
    <s v="Ref. Oper"/>
    <d v="2023-08-29T00:00:00"/>
    <m/>
    <m/>
    <d v="2023-08-29T00:00:00"/>
    <d v="2023-07-05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03"/>
    <x v="102"/>
    <x v="102"/>
    <s v="003"/>
    <s v="Brasil \ SP \ Guarantã"/>
    <s v="Norte"/>
    <x v="1"/>
    <n v="3"/>
    <s v="Reforma"/>
    <s v="102-Aguardando Plantio"/>
    <m/>
    <n v="2.48"/>
    <s v="Parceria rural"/>
    <m/>
    <s v="Rehab Silv"/>
    <s v="Rehab"/>
    <m/>
    <x v="0"/>
    <x v="0"/>
    <x v="0"/>
    <m/>
    <s v="Ref. Oper"/>
    <d v="2023-08-29T00:00:00"/>
    <m/>
    <m/>
    <d v="2023-08-29T00:00:00"/>
    <d v="2023-07-0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5-01T00:00:00"/>
    <x v="5"/>
    <m/>
  </r>
  <r>
    <s v="0229004"/>
    <x v="102"/>
    <x v="102"/>
    <s v="004"/>
    <s v="Brasil \ SP \ Guarantã"/>
    <s v="Norte"/>
    <x v="1"/>
    <n v="2"/>
    <s v="Reforma"/>
    <s v="104-Crescimento"/>
    <d v="2023-12-05T00:00:00"/>
    <n v="17.440000000000001"/>
    <s v="Parceria rural"/>
    <m/>
    <s v="Rehab Silv"/>
    <s v="Rehab"/>
    <m/>
    <x v="0"/>
    <x v="0"/>
    <x v="0"/>
    <m/>
    <s v="Ref. Oper"/>
    <d v="2023-08-25T00:00:00"/>
    <m/>
    <m/>
    <d v="2023-08-25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06"/>
    <x v="102"/>
    <x v="102"/>
    <s v="006"/>
    <s v="Brasil \ SP \ Guarantã"/>
    <s v="Norte"/>
    <x v="1"/>
    <n v="2"/>
    <s v="Reforma"/>
    <s v="104-Crescimento"/>
    <d v="2023-12-12T00:00:00"/>
    <n v="7.75"/>
    <s v="Parceria rural"/>
    <m/>
    <s v="Rehab Silv"/>
    <s v="Rehab"/>
    <m/>
    <x v="0"/>
    <x v="0"/>
    <x v="0"/>
    <m/>
    <s v="Ref. Oper"/>
    <d v="2023-08-25T00:00:00"/>
    <m/>
    <m/>
    <d v="2023-08-25T00:00:00"/>
    <d v="2023-07-13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08"/>
    <x v="102"/>
    <x v="102"/>
    <s v="008"/>
    <s v="Brasil \ SP \ Guarantã"/>
    <s v="Norte"/>
    <x v="1"/>
    <n v="2"/>
    <s v="Reforma"/>
    <s v="104-Crescimento"/>
    <d v="2024-01-02T00:00:00"/>
    <n v="9.11"/>
    <s v="Parceria rural"/>
    <m/>
    <s v="Rehab Silv"/>
    <s v="Rehab"/>
    <m/>
    <x v="0"/>
    <x v="0"/>
    <x v="0"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09"/>
    <x v="102"/>
    <x v="102"/>
    <s v="009"/>
    <s v="Brasil \ SP \ Guarantã"/>
    <s v="Norte"/>
    <x v="1"/>
    <n v="3"/>
    <s v="Reforma"/>
    <s v="102-Aguardando Plantio"/>
    <m/>
    <n v="16"/>
    <s v="Parceria rural"/>
    <m/>
    <s v="Rehab Silv"/>
    <s v="Rehab"/>
    <m/>
    <x v="0"/>
    <x v="0"/>
    <x v="0"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5-01T00:00:00"/>
    <x v="5"/>
    <m/>
  </r>
  <r>
    <s v="0229010"/>
    <x v="102"/>
    <x v="102"/>
    <s v="010"/>
    <s v="Brasil \ SP \ Guarantã"/>
    <s v="Norte"/>
    <x v="1"/>
    <n v="3"/>
    <s v="Reforma"/>
    <s v="102-Aguardando Plantio"/>
    <m/>
    <n v="5.21"/>
    <s v="Parceria rural"/>
    <m/>
    <s v="Rehab Silv"/>
    <s v="Rehab"/>
    <m/>
    <x v="0"/>
    <x v="0"/>
    <x v="0"/>
    <m/>
    <s v="Ref. Oper"/>
    <d v="2023-08-24T00:00:00"/>
    <m/>
    <m/>
    <d v="2023-08-24T00:00:00"/>
    <d v="2023-07-20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5-01T00:00:00"/>
    <x v="5"/>
    <m/>
  </r>
  <r>
    <s v="0229011"/>
    <x v="102"/>
    <x v="102"/>
    <s v="011"/>
    <s v="Brasil \ SP \ Guarantã"/>
    <s v="Norte"/>
    <x v="1"/>
    <n v="2"/>
    <s v="Reforma"/>
    <s v="104-Crescimento"/>
    <d v="2023-12-12T00:00:00"/>
    <n v="16.55"/>
    <s v="Parceria rural"/>
    <m/>
    <s v="Rehab Silv"/>
    <s v="Rehab"/>
    <m/>
    <x v="0"/>
    <x v="0"/>
    <x v="0"/>
    <m/>
    <s v="Ref. Oper"/>
    <d v="2023-08-24T00:00:00"/>
    <m/>
    <m/>
    <d v="2023-08-24T00:00:00"/>
    <d v="2023-07-19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17"/>
    <x v="102"/>
    <x v="102"/>
    <s v="017"/>
    <s v="Brasil \ SP \ Guarantã"/>
    <s v="Norte"/>
    <x v="1"/>
    <n v="2"/>
    <s v="Reforma"/>
    <s v="104-Crescimento"/>
    <d v="2023-12-19T00:00:00"/>
    <n v="19.12"/>
    <s v="Parceria rural"/>
    <m/>
    <s v="Rehab Silv"/>
    <s v="Rehab"/>
    <m/>
    <x v="0"/>
    <x v="0"/>
    <x v="0"/>
    <m/>
    <s v="Ref. Oper"/>
    <d v="2023-08-29T00:00:00"/>
    <m/>
    <m/>
    <d v="2023-08-29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6-01T00:00:00"/>
    <x v="7"/>
    <m/>
  </r>
  <r>
    <s v="0229018"/>
    <x v="102"/>
    <x v="102"/>
    <s v="018"/>
    <s v="Brasil \ SP \ Guarantã"/>
    <s v="Norte"/>
    <x v="1"/>
    <n v="2"/>
    <s v="Reforma"/>
    <s v="104-Crescimento"/>
    <d v="2023-12-19T00:00:00"/>
    <n v="5.83"/>
    <s v="Parceria rural"/>
    <m/>
    <s v="Rehab Silv"/>
    <s v="Rehab"/>
    <m/>
    <x v="0"/>
    <x v="0"/>
    <x v="0"/>
    <m/>
    <s v="Ref. Oper"/>
    <d v="2023-08-25T00:00:00"/>
    <m/>
    <m/>
    <d v="2023-08-25T00:00:00"/>
    <d v="2023-07-03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5-01T00:00:00"/>
    <x v="5"/>
    <m/>
  </r>
  <r>
    <s v="0229019"/>
    <x v="102"/>
    <x v="102"/>
    <s v="019"/>
    <s v="Brasil \ SP \ Guarantã"/>
    <s v="Norte"/>
    <x v="1"/>
    <n v="3"/>
    <s v="Reforma"/>
    <s v="102-Aguardando Plantio"/>
    <m/>
    <n v="7.93"/>
    <s v="Parceria rural"/>
    <m/>
    <s v="Rehab Silv"/>
    <s v="Rehab"/>
    <m/>
    <x v="0"/>
    <x v="0"/>
    <x v="0"/>
    <m/>
    <s v="Ref. Oper"/>
    <d v="2023-08-29T00:00:00"/>
    <m/>
    <m/>
    <d v="2023-08-29T00:00:00"/>
    <d v="2023-06-29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020"/>
    <x v="102"/>
    <x v="102"/>
    <s v="020"/>
    <s v="Brasil \ SP \ Guarantã"/>
    <s v="Norte"/>
    <x v="1"/>
    <n v="3"/>
    <s v="Reforma"/>
    <s v="102-Aguardando Plantio"/>
    <m/>
    <n v="12.14"/>
    <s v="Parceria rural"/>
    <m/>
    <s v="Rehab Silv"/>
    <s v="Rehab"/>
    <m/>
    <x v="0"/>
    <x v="0"/>
    <x v="0"/>
    <m/>
    <s v="Ref. Oper"/>
    <d v="2023-08-29T00:00:00"/>
    <m/>
    <m/>
    <d v="2023-08-29T00:00:00"/>
    <d v="2023-06-29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021"/>
    <x v="102"/>
    <x v="102"/>
    <s v="021"/>
    <s v="Brasil \ SP \ Guarantã"/>
    <s v="Norte"/>
    <x v="1"/>
    <n v="2"/>
    <s v="Reforma"/>
    <s v="104-Crescimento"/>
    <d v="2023-12-27T00:00:00"/>
    <n v="6.48"/>
    <s v="Parceria rural"/>
    <m/>
    <s v="Rehab Silv"/>
    <s v="Rehab"/>
    <m/>
    <x v="0"/>
    <x v="0"/>
    <x v="0"/>
    <m/>
    <s v="Ref. Oper"/>
    <d v="2023-08-29T00:00:00"/>
    <m/>
    <m/>
    <d v="2023-08-29T00:00:00"/>
    <d v="2023-06-27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6-01T00:00:00"/>
    <x v="7"/>
    <m/>
  </r>
  <r>
    <s v="0229022"/>
    <x v="102"/>
    <x v="102"/>
    <s v="022"/>
    <s v="Brasil \ SP \ Guarantã"/>
    <s v="Norte"/>
    <x v="1"/>
    <n v="2"/>
    <s v="Reforma"/>
    <s v="104-Crescimento"/>
    <d v="2023-12-27T00:00:00"/>
    <n v="8.69"/>
    <s v="Parceria rural"/>
    <m/>
    <s v="Rehab Silv"/>
    <s v="Rehab"/>
    <m/>
    <x v="0"/>
    <x v="0"/>
    <x v="0"/>
    <m/>
    <s v="Ref. Oper"/>
    <d v="2023-08-29T00:00:00"/>
    <m/>
    <m/>
    <d v="2023-08-29T00:00:00"/>
    <d v="2023-06-27T00:00:00"/>
    <s v="Norte"/>
    <s v="Rehab Silv"/>
    <s v="GERS"/>
    <s v="CARPELO"/>
    <s v="GN"/>
    <s v="EMFLORA"/>
    <n v="9.3134519999999998"/>
    <n v="25.270346"/>
    <n v="54.598385"/>
    <n v="57.211827"/>
    <s v="cto baldeio"/>
    <x v="1"/>
    <x v="9"/>
    <d v="2025-06-01T00:00:00"/>
    <x v="7"/>
    <m/>
  </r>
  <r>
    <s v="0229024"/>
    <x v="102"/>
    <x v="102"/>
    <s v="024"/>
    <s v="Brasil \ SP \ Álvaro de Carvalho"/>
    <s v="Norte"/>
    <x v="1"/>
    <n v="3"/>
    <s v="Reforma"/>
    <s v="102-Aguardando Plantio"/>
    <m/>
    <n v="7.32"/>
    <s v="Parceria rural"/>
    <m/>
    <s v="Rehab Silv"/>
    <s v="Rehab"/>
    <m/>
    <x v="0"/>
    <x v="0"/>
    <x v="0"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025"/>
    <x v="102"/>
    <x v="102"/>
    <s v="025"/>
    <s v="Brasil \ SP \ Álvaro de Carvalho"/>
    <s v="Norte"/>
    <x v="1"/>
    <n v="3"/>
    <s v="Reforma"/>
    <s v="102-Aguardando Plantio"/>
    <m/>
    <n v="3.36"/>
    <s v="Parceria rural"/>
    <m/>
    <s v="Rehab Silv"/>
    <s v="Rehab"/>
    <m/>
    <x v="0"/>
    <x v="0"/>
    <x v="0"/>
    <m/>
    <s v="Ref. Oper"/>
    <d v="2023-08-29T00:00:00"/>
    <m/>
    <m/>
    <d v="2023-08-29T00:00:00"/>
    <d v="2023-07-13T00:00:00"/>
    <s v="Norte"/>
    <s v="Rehab Silv"/>
    <s v="GERS"/>
    <s v="CARPELO"/>
    <s v="GN"/>
    <s v="EMFLORA"/>
    <n v="9.3134519999999998"/>
    <n v="25.270346"/>
    <n v="54.598385"/>
    <n v="57.211827"/>
    <s v="Liberação de áreas"/>
    <x v="1"/>
    <x v="9"/>
    <d v="2025-05-01T00:00:00"/>
    <x v="5"/>
    <m/>
  </r>
  <r>
    <s v="0229028"/>
    <x v="102"/>
    <x v="102"/>
    <s v="028"/>
    <s v="Brasil \ SP \ Guarantã"/>
    <s v="Norte"/>
    <x v="1"/>
    <n v="3"/>
    <s v="Reforma"/>
    <s v="102-Aguardando Plantio"/>
    <m/>
    <n v="3.04"/>
    <s v="Parceria rural"/>
    <m/>
    <m/>
    <m/>
    <m/>
    <x v="0"/>
    <x v="0"/>
    <x v="0"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029"/>
    <x v="102"/>
    <x v="102"/>
    <s v="029"/>
    <s v="Brasil \ SP \ Guarantã"/>
    <s v="Norte"/>
    <x v="1"/>
    <n v="3"/>
    <s v="Reforma"/>
    <s v="102-Aguardando Plantio"/>
    <m/>
    <n v="2.59"/>
    <s v="Parceria rural"/>
    <m/>
    <m/>
    <m/>
    <m/>
    <x v="0"/>
    <x v="0"/>
    <x v="0"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030"/>
    <x v="102"/>
    <x v="102"/>
    <s v="030"/>
    <s v="Brasil \ SP \ Guarantã"/>
    <s v="Norte"/>
    <x v="1"/>
    <n v="3"/>
    <s v="Reforma"/>
    <s v="102-Aguardando Plantio"/>
    <m/>
    <n v="10.25"/>
    <s v="Parceria rural"/>
    <m/>
    <m/>
    <m/>
    <m/>
    <x v="0"/>
    <x v="0"/>
    <x v="0"/>
    <m/>
    <m/>
    <d v="2024-07-0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1"/>
    <x v="102"/>
    <x v="102"/>
    <s v="301"/>
    <s v="Brasil \ SP \ Guarantã"/>
    <s v="Norte"/>
    <x v="1"/>
    <n v="2"/>
    <s v="Reforma"/>
    <s v="116-Aguardando Plantio - Manual"/>
    <m/>
    <n v="4.87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2"/>
    <x v="102"/>
    <x v="102"/>
    <s v="302"/>
    <s v="Brasil \ SP \ Guarantã"/>
    <s v="Norte"/>
    <x v="1"/>
    <n v="2"/>
    <s v="Reforma"/>
    <s v="116-Aguardando Plantio - Manual"/>
    <m/>
    <n v="5.41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4"/>
    <x v="102"/>
    <x v="102"/>
    <s v="304"/>
    <s v="Brasil \ SP \ Guarantã"/>
    <s v="Norte"/>
    <x v="1"/>
    <n v="2"/>
    <s v="Reforma"/>
    <s v="116-Aguardando Plantio - Manual"/>
    <m/>
    <n v="2.4700000000000002"/>
    <s v="Parceria rural"/>
    <m/>
    <m/>
    <m/>
    <m/>
    <x v="0"/>
    <x v="0"/>
    <x v="0"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5"/>
    <x v="102"/>
    <x v="102"/>
    <s v="305"/>
    <s v="Brasil \ SP \ Guarantã"/>
    <s v="Norte"/>
    <x v="1"/>
    <n v="2"/>
    <s v="Reforma"/>
    <s v="116-Aguardando Plantio - Manual"/>
    <m/>
    <n v="0.9"/>
    <s v="Parceria rural"/>
    <m/>
    <m/>
    <m/>
    <m/>
    <x v="0"/>
    <x v="0"/>
    <x v="0"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5-01T00:00:00"/>
    <x v="5"/>
    <m/>
  </r>
  <r>
    <s v="0229306"/>
    <x v="102"/>
    <x v="102"/>
    <s v="306"/>
    <s v="Brasil \ SP \ Guarantã"/>
    <s v="Norte"/>
    <x v="1"/>
    <n v="2"/>
    <s v="Reforma"/>
    <s v="116-Aguardando Plantio - Manual"/>
    <m/>
    <n v="1.92"/>
    <s v="Parceria rural"/>
    <m/>
    <m/>
    <m/>
    <m/>
    <x v="0"/>
    <x v="0"/>
    <x v="0"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7"/>
    <x v="102"/>
    <x v="102"/>
    <s v="307"/>
    <s v="Brasil \ SP \ Guarantã"/>
    <s v="Norte"/>
    <x v="1"/>
    <n v="2"/>
    <s v="Reforma"/>
    <s v="116-Aguardando Plantio - Manual"/>
    <m/>
    <n v="2.57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8"/>
    <x v="102"/>
    <x v="102"/>
    <s v="308"/>
    <s v="Brasil \ SP \ Guarantã"/>
    <s v="Norte"/>
    <x v="1"/>
    <n v="2"/>
    <s v="Reforma"/>
    <s v="116-Aguardando Plantio - Manual"/>
    <m/>
    <n v="2.14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09"/>
    <x v="102"/>
    <x v="102"/>
    <s v="309"/>
    <s v="Brasil \ SP \ Guarantã"/>
    <s v="Norte"/>
    <x v="1"/>
    <n v="2"/>
    <s v="Reforma"/>
    <s v="116-Aguardando Plantio - Manual"/>
    <m/>
    <n v="3.64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0"/>
    <x v="102"/>
    <x v="102"/>
    <s v="310"/>
    <s v="Brasil \ SP \ Guarantã"/>
    <s v="Norte"/>
    <x v="1"/>
    <n v="2"/>
    <s v="Reforma"/>
    <s v="116-Aguardando Plantio - Manual"/>
    <m/>
    <n v="0.79"/>
    <s v="Parceria rural"/>
    <m/>
    <m/>
    <m/>
    <m/>
    <x v="0"/>
    <x v="0"/>
    <x v="0"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1"/>
    <x v="102"/>
    <x v="102"/>
    <s v="311"/>
    <s v="Brasil \ SP \ Guarantã"/>
    <s v="Norte"/>
    <x v="1"/>
    <n v="2"/>
    <s v="Reforma"/>
    <s v="116-Aguardando Plantio - Manual"/>
    <m/>
    <n v="3.97"/>
    <s v="Parceria rural"/>
    <m/>
    <m/>
    <m/>
    <m/>
    <x v="0"/>
    <x v="0"/>
    <x v="0"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2"/>
    <x v="102"/>
    <x v="102"/>
    <s v="312"/>
    <s v="Brasil \ SP \ Guarantã"/>
    <s v="Norte"/>
    <x v="1"/>
    <n v="2"/>
    <s v="Reforma"/>
    <s v="116-Aguardando Plantio - Manual"/>
    <m/>
    <n v="0.64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3"/>
    <x v="102"/>
    <x v="102"/>
    <s v="313"/>
    <s v="Brasil \ SP \ Guarantã"/>
    <s v="Norte"/>
    <x v="1"/>
    <n v="2"/>
    <s v="Reforma"/>
    <s v="116-Aguardando Plantio - Manual"/>
    <m/>
    <n v="0.8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4"/>
    <x v="102"/>
    <x v="102"/>
    <s v="314"/>
    <s v="Brasil \ SP \ Guarantã"/>
    <s v="Norte"/>
    <x v="1"/>
    <n v="2"/>
    <s v="Reforma"/>
    <s v="116-Aguardando Plantio - Manual"/>
    <m/>
    <n v="0.08"/>
    <s v="Parceria rural"/>
    <m/>
    <m/>
    <m/>
    <m/>
    <x v="0"/>
    <x v="0"/>
    <x v="0"/>
    <m/>
    <m/>
    <d v="2023-08-24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5"/>
    <x v="102"/>
    <x v="102"/>
    <s v="315"/>
    <s v="Brasil \ SP \ Álvaro de Carvalho"/>
    <s v="Norte"/>
    <x v="1"/>
    <n v="2"/>
    <s v="Reforma"/>
    <s v="116-Aguardando Plantio - Manual"/>
    <m/>
    <n v="6.37"/>
    <s v="Parceria rural"/>
    <m/>
    <m/>
    <m/>
    <m/>
    <x v="0"/>
    <x v="0"/>
    <x v="0"/>
    <m/>
    <m/>
    <d v="2023-08-20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6"/>
    <x v="102"/>
    <x v="102"/>
    <s v="316"/>
    <s v="Brasil \ SP \ Guarantã"/>
    <s v="Norte"/>
    <x v="1"/>
    <n v="2"/>
    <s v="Reforma"/>
    <s v="116-Aguardando Plantio - Manual"/>
    <m/>
    <n v="1.44"/>
    <s v="Parceria rural"/>
    <m/>
    <m/>
    <m/>
    <m/>
    <x v="0"/>
    <x v="0"/>
    <x v="0"/>
    <m/>
    <m/>
    <d v="2023-08-25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7"/>
    <x v="102"/>
    <x v="102"/>
    <s v="317"/>
    <s v="Brasil \ SP \ Guarantã"/>
    <s v="Norte"/>
    <x v="1"/>
    <n v="2"/>
    <s v="Reforma"/>
    <s v="116-Aguardando Plantio - Manual"/>
    <m/>
    <n v="4.2699999999999996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19"/>
    <x v="102"/>
    <x v="102"/>
    <s v="319"/>
    <s v="Brasil \ SP \ Guarantã"/>
    <s v="Norte"/>
    <x v="1"/>
    <n v="2"/>
    <s v="Reforma"/>
    <s v="116-Aguardando Plantio - Manual"/>
    <m/>
    <n v="4.78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0"/>
    <x v="102"/>
    <x v="102"/>
    <s v="320"/>
    <s v="Brasil \ SP \ Guarantã"/>
    <s v="Norte"/>
    <x v="1"/>
    <n v="2"/>
    <s v="Reforma"/>
    <s v="116-Aguardando Plantio - Manual"/>
    <m/>
    <n v="4.38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1"/>
    <x v="102"/>
    <x v="102"/>
    <s v="321"/>
    <s v="Brasil \ SP \ Guarantã"/>
    <s v="Norte"/>
    <x v="1"/>
    <n v="2"/>
    <s v="Reforma"/>
    <s v="116-Aguardando Plantio - Manual"/>
    <m/>
    <n v="4.1100000000000003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2"/>
    <x v="102"/>
    <x v="102"/>
    <s v="322"/>
    <s v="Brasil \ SP \ Guarantã"/>
    <s v="Norte"/>
    <x v="1"/>
    <n v="2"/>
    <s v="Reforma"/>
    <s v="116-Aguardando Plantio - Manual"/>
    <m/>
    <n v="1.03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3"/>
    <x v="102"/>
    <x v="102"/>
    <s v="323"/>
    <s v="Brasil \ SP \ Guarantã"/>
    <s v="Norte"/>
    <x v="1"/>
    <n v="2"/>
    <s v="Reforma"/>
    <s v="116-Aguardando Plantio - Manual"/>
    <m/>
    <n v="0.86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4"/>
    <x v="102"/>
    <x v="102"/>
    <s v="324"/>
    <s v="Brasil \ SP \ Álvaro de Carvalho"/>
    <s v="Norte"/>
    <x v="1"/>
    <n v="2"/>
    <s v="Reforma"/>
    <s v="116-Aguardando Plantio - Manual"/>
    <m/>
    <n v="3.91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29325"/>
    <x v="102"/>
    <x v="102"/>
    <s v="325"/>
    <s v="Brasil \ SP \ Álvaro de Carvalho"/>
    <s v="Norte"/>
    <x v="1"/>
    <n v="2"/>
    <s v="Reforma"/>
    <s v="116-Aguardando Plantio - Manual"/>
    <m/>
    <n v="1.67"/>
    <s v="Parceria rural"/>
    <m/>
    <m/>
    <m/>
    <m/>
    <x v="0"/>
    <x v="0"/>
    <x v="0"/>
    <m/>
    <m/>
    <d v="2023-08-29T00:00:00"/>
    <m/>
    <m/>
    <m/>
    <m/>
    <s v="Norte"/>
    <s v="Norte"/>
    <s v="GERS"/>
    <s v="CARPELO"/>
    <s v="GN"/>
    <s v="EMFLORA"/>
    <n v="9.3134519999999998"/>
    <n v="25.270346"/>
    <n v="54.598385"/>
    <n v="57.211827"/>
    <s v="Liberação de áreas"/>
    <x v="1"/>
    <x v="9"/>
    <d v="2025-06-01T00:00:00"/>
    <x v="7"/>
    <m/>
  </r>
  <r>
    <s v="0231003"/>
    <x v="103"/>
    <x v="103"/>
    <s v="003"/>
    <s v="Brasil \ SP \ Cafelândia"/>
    <s v="Noroeste"/>
    <x v="3"/>
    <n v="3"/>
    <s v="Reforma"/>
    <s v="104-Crescimento"/>
    <d v="2024-12-13T00:00:00"/>
    <n v="13.52"/>
    <s v="Parceria rural"/>
    <m/>
    <s v="Rehab Silv"/>
    <s v="Rehab"/>
    <m/>
    <x v="0"/>
    <x v="0"/>
    <x v="0"/>
    <m/>
    <s v="RAF"/>
    <d v="2024-04-30T00:00:00"/>
    <m/>
    <m/>
    <d v="2023-08-10T00:00:00"/>
    <d v="2023-08-09T00:00:00"/>
    <s v="Noroeste"/>
    <s v="Rehab Silv"/>
    <s v="INOVESA"/>
    <s v="GN"/>
    <s v="GERS"/>
    <s v="EMFLORA"/>
    <n v="39.701250000000002"/>
    <n v="42.143462"/>
    <n v="51.298001999999997"/>
    <n v="51.86157"/>
    <s v="cto baldeio"/>
    <x v="2"/>
    <x v="11"/>
    <m/>
    <x v="10"/>
    <m/>
  </r>
  <r>
    <s v="0231011"/>
    <x v="103"/>
    <x v="103"/>
    <s v="011"/>
    <s v="Brasil \ SP \ Cafelândia"/>
    <s v="Noroeste"/>
    <x v="3"/>
    <n v="3"/>
    <s v="Reforma"/>
    <s v="104-Crescimento"/>
    <d v="2024-12-13T00:00:00"/>
    <n v="6.6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2"/>
    <x v="103"/>
    <x v="103"/>
    <s v="012"/>
    <s v="Brasil \ SP \ Cafelândia"/>
    <s v="Noroeste"/>
    <x v="3"/>
    <n v="3"/>
    <s v="Reforma"/>
    <s v="104-Crescimento"/>
    <d v="2024-12-13T00:00:00"/>
    <n v="2.83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3"/>
    <x v="103"/>
    <x v="103"/>
    <s v="013"/>
    <s v="Brasil \ SP \ Cafelândia"/>
    <s v="Noroeste"/>
    <x v="3"/>
    <n v="3"/>
    <s v="Reforma"/>
    <s v="104-Crescimento"/>
    <d v="2024-12-13T00:00:00"/>
    <n v="0.56000000000000005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4"/>
    <x v="103"/>
    <x v="103"/>
    <s v="014"/>
    <s v="Brasil \ SP \ Cafelândia"/>
    <s v="Noroeste"/>
    <x v="3"/>
    <n v="3"/>
    <s v="Reforma"/>
    <s v="104-Crescimento"/>
    <d v="2024-12-13T00:00:00"/>
    <n v="1.78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5"/>
    <x v="103"/>
    <x v="103"/>
    <s v="015"/>
    <s v="Brasil \ SP \ Cafelândia"/>
    <s v="Noroeste"/>
    <x v="3"/>
    <n v="3"/>
    <s v="Reforma"/>
    <s v="104-Crescimento"/>
    <d v="2024-12-11T00:00:00"/>
    <n v="1.120000000000000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6"/>
    <x v="103"/>
    <x v="103"/>
    <s v="016"/>
    <s v="Brasil \ SP \ Cafelândia"/>
    <s v="Noroeste"/>
    <x v="3"/>
    <n v="3"/>
    <s v="Reforma"/>
    <s v="104-Crescimento"/>
    <d v="2024-12-14T00:00:00"/>
    <n v="1.29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8"/>
    <x v="103"/>
    <x v="103"/>
    <s v="018"/>
    <s v="Brasil \ SP \ Cafelândia"/>
    <s v="Noroeste"/>
    <x v="3"/>
    <n v="3"/>
    <s v="Reforma"/>
    <s v="104-Crescimento"/>
    <d v="2024-12-13T00:00:00"/>
    <n v="5.42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19"/>
    <x v="103"/>
    <x v="103"/>
    <s v="019"/>
    <s v="Brasil \ SP \ Cafelândia"/>
    <s v="Noroeste"/>
    <x v="3"/>
    <n v="3"/>
    <s v="Reforma"/>
    <s v="104-Crescimento"/>
    <d v="2024-12-12T00:00:00"/>
    <n v="0.9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0"/>
    <x v="103"/>
    <x v="103"/>
    <s v="020"/>
    <s v="Brasil \ SP \ Cafelândia"/>
    <s v="Noroeste"/>
    <x v="3"/>
    <n v="3"/>
    <s v="Reforma"/>
    <s v="104-Crescimento"/>
    <d v="2024-12-12T00:00:00"/>
    <n v="9.82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1"/>
    <x v="103"/>
    <x v="103"/>
    <s v="021"/>
    <s v="Brasil \ SP \ Cafelândia"/>
    <s v="Noroeste"/>
    <x v="3"/>
    <n v="3"/>
    <s v="Reforma"/>
    <s v="104-Crescimento"/>
    <d v="2024-12-12T00:00:00"/>
    <n v="11.36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3"/>
    <x v="103"/>
    <x v="103"/>
    <s v="023"/>
    <s v="Brasil \ SP \ Cafelândia"/>
    <s v="Noroeste"/>
    <x v="3"/>
    <n v="3"/>
    <s v="Reforma"/>
    <s v="104-Crescimento"/>
    <d v="2024-12-12T00:00:00"/>
    <n v="0.73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4"/>
    <x v="103"/>
    <x v="103"/>
    <s v="024"/>
    <s v="Brasil \ SP \ Cafelândia"/>
    <s v="Noroeste"/>
    <x v="3"/>
    <n v="2"/>
    <s v="Reforma"/>
    <s v="102-Aguardando Plantio"/>
    <m/>
    <n v="0.36"/>
    <s v="Parceria rural"/>
    <m/>
    <m/>
    <m/>
    <m/>
    <x v="0"/>
    <x v="0"/>
    <x v="0"/>
    <m/>
    <m/>
    <d v="2023-08-22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x v="11"/>
    <d v="2025-01-01T00:00:00"/>
    <x v="10"/>
    <s v="Erosão - sem condição de plantar"/>
  </r>
  <r>
    <s v="0231025"/>
    <x v="103"/>
    <x v="103"/>
    <s v="025"/>
    <s v="Brasil \ SP \ Cafelândia"/>
    <s v="Noroeste"/>
    <x v="3"/>
    <n v="3"/>
    <s v="Reforma"/>
    <s v="104-Crescimento"/>
    <d v="2024-12-12T00:00:00"/>
    <n v="1.4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6"/>
    <x v="103"/>
    <x v="103"/>
    <s v="026"/>
    <s v="Brasil \ SP \ Cafelândia"/>
    <s v="Noroeste"/>
    <x v="3"/>
    <n v="3"/>
    <s v="Reforma"/>
    <s v="104-Crescimento"/>
    <d v="2024-12-12T00:00:00"/>
    <n v="0.7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7"/>
    <x v="103"/>
    <x v="103"/>
    <s v="027"/>
    <s v="Brasil \ SP \ Cafelândia"/>
    <s v="Noroeste"/>
    <x v="3"/>
    <n v="3"/>
    <s v="Reforma"/>
    <s v="104-Crescimento"/>
    <d v="2024-12-11T00:00:00"/>
    <n v="6.65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8"/>
    <x v="103"/>
    <x v="103"/>
    <s v="028"/>
    <s v="Brasil \ SP \ Cafelândia"/>
    <s v="Noroeste"/>
    <x v="3"/>
    <n v="3"/>
    <s v="Reforma"/>
    <s v="104-Crescimento"/>
    <d v="2024-12-11T00:00:00"/>
    <n v="7.52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29"/>
    <x v="103"/>
    <x v="103"/>
    <s v="029"/>
    <s v="Brasil \ SP \ Cafelândia"/>
    <s v="Noroeste"/>
    <x v="3"/>
    <n v="3"/>
    <s v="Reforma"/>
    <s v="104-Crescimento"/>
    <d v="2024-12-13T00:00:00"/>
    <n v="0.74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30"/>
    <x v="103"/>
    <x v="103"/>
    <s v="030"/>
    <s v="Brasil \ SP \ Cafelândia"/>
    <s v="Noroeste"/>
    <x v="3"/>
    <n v="3"/>
    <s v="Reforma"/>
    <s v="104-Crescimento"/>
    <d v="2024-12-13T00:00:00"/>
    <n v="2.72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035"/>
    <x v="103"/>
    <x v="103"/>
    <s v="035"/>
    <s v="Brasil \ SP \ Cafelândia"/>
    <s v="Noroeste"/>
    <x v="3"/>
    <n v="3"/>
    <s v="Reforma"/>
    <s v="104-Crescimento"/>
    <d v="2024-12-13T00:00:00"/>
    <n v="2.64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pas"/>
    <x v="2"/>
    <x v="11"/>
    <m/>
    <x v="10"/>
    <m/>
  </r>
  <r>
    <s v="0231315"/>
    <x v="103"/>
    <x v="103"/>
    <s v="315"/>
    <s v="Brasil \ SP \ Cafelândia"/>
    <s v="Noroeste"/>
    <x v="3"/>
    <n v="2"/>
    <s v="Reforma"/>
    <s v="116-Aguardando Plantio - Manual"/>
    <m/>
    <n v="0.33"/>
    <s v="Parceria rural"/>
    <m/>
    <m/>
    <m/>
    <m/>
    <x v="0"/>
    <x v="0"/>
    <x v="0"/>
    <m/>
    <m/>
    <d v="2023-08-10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x v="11"/>
    <d v="2025-06-01T00:00:00"/>
    <x v="7"/>
    <m/>
  </r>
  <r>
    <s v="0231319"/>
    <x v="103"/>
    <x v="103"/>
    <s v="319"/>
    <s v="Brasil \ SP \ Cafelândia"/>
    <s v="Noroeste"/>
    <x v="3"/>
    <n v="2"/>
    <s v="Reforma"/>
    <s v="116-Aguardando Plantio - Manual"/>
    <m/>
    <n v="0.44"/>
    <s v="Parceria rural"/>
    <m/>
    <m/>
    <m/>
    <m/>
    <x v="0"/>
    <x v="0"/>
    <x v="0"/>
    <m/>
    <m/>
    <d v="2023-08-09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x v="11"/>
    <d v="2025-06-01T00:00:00"/>
    <x v="7"/>
    <m/>
  </r>
  <r>
    <s v="0231329"/>
    <x v="103"/>
    <x v="103"/>
    <s v="329"/>
    <s v="Brasil \ SP \ Cafelândia"/>
    <s v="Noroeste"/>
    <x v="3"/>
    <n v="3"/>
    <s v="Reforma"/>
    <s v="102-Aguardando Plantio"/>
    <m/>
    <n v="0.1400000000000000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39.701250000000002"/>
    <n v="42.143462"/>
    <n v="51.298001999999997"/>
    <n v="51.86157"/>
    <s v="Liberação de áreas"/>
    <x v="2"/>
    <x v="11"/>
    <d v="2025-06-01T00:00:00"/>
    <x v="7"/>
    <m/>
  </r>
  <r>
    <s v="0231330"/>
    <x v="103"/>
    <x v="103"/>
    <s v="330"/>
    <s v="Brasil \ SP \ Cafelândia"/>
    <s v="Noroeste"/>
    <x v="3"/>
    <n v="2"/>
    <s v="Reforma"/>
    <s v="116-Aguardando Plantio - Manual"/>
    <m/>
    <n v="0.15"/>
    <s v="Parceria rural"/>
    <m/>
    <m/>
    <m/>
    <m/>
    <x v="0"/>
    <x v="0"/>
    <x v="0"/>
    <m/>
    <m/>
    <d v="2023-08-17T00:00:00"/>
    <m/>
    <m/>
    <m/>
    <m/>
    <s v="Noroeste"/>
    <s v="Noroeste"/>
    <s v="INOVESA"/>
    <s v="GN"/>
    <s v="GERS"/>
    <s v="EMFLORA"/>
    <n v="39.701250000000002"/>
    <n v="42.143462"/>
    <n v="51.298001999999997"/>
    <n v="51.86157"/>
    <s v="Liberação de áreas"/>
    <x v="2"/>
    <x v="11"/>
    <d v="2025-06-01T00:00:00"/>
    <x v="7"/>
    <m/>
  </r>
  <r>
    <s v="0232006"/>
    <x v="104"/>
    <x v="104"/>
    <s v="006"/>
    <s v="Brasil \ SP \ Guarantã"/>
    <s v="Noroeste"/>
    <x v="3"/>
    <n v="3"/>
    <s v="Reforma"/>
    <s v="102-Aguardando Plantio"/>
    <m/>
    <n v="7.1660000000000004"/>
    <s v="Parceria rural"/>
    <m/>
    <s v="Rehab DO"/>
    <s v="Rehab"/>
    <m/>
    <x v="0"/>
    <x v="0"/>
    <x v="0"/>
    <m/>
    <m/>
    <d v="2023-05-17T00:00:00"/>
    <m/>
    <m/>
    <d v="2023-05-17T00:00:00"/>
    <d v="2023-03-22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07"/>
    <x v="104"/>
    <x v="104"/>
    <s v="007"/>
    <s v="Brasil \ SP \ Guarantã"/>
    <s v="Noroeste"/>
    <x v="3"/>
    <n v="2"/>
    <s v="Reforma"/>
    <s v="104-Crescimento"/>
    <d v="2023-07-31T00:00:00"/>
    <n v="7.8179999999999996"/>
    <s v="Parceria rural"/>
    <m/>
    <s v="Rehab DO"/>
    <s v="Rehab"/>
    <m/>
    <x v="0"/>
    <x v="0"/>
    <x v="0"/>
    <m/>
    <m/>
    <d v="2023-05-30T00:00:00"/>
    <m/>
    <m/>
    <d v="2023-05-30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cto baldeio"/>
    <x v="2"/>
    <x v="10"/>
    <d v="2025-09-01T00:00:00"/>
    <x v="0"/>
    <m/>
  </r>
  <r>
    <s v="0232008"/>
    <x v="104"/>
    <x v="104"/>
    <s v="008"/>
    <s v="Brasil \ SP \ Guarantã"/>
    <s v="Noroeste"/>
    <x v="3"/>
    <n v="3"/>
    <s v="Reforma"/>
    <s v="102-Aguardando Plantio"/>
    <m/>
    <n v="17.766999999999999"/>
    <s v="Parceria rural"/>
    <m/>
    <s v="Rehab DO"/>
    <s v="Rehab"/>
    <m/>
    <x v="0"/>
    <x v="0"/>
    <x v="0"/>
    <m/>
    <m/>
    <d v="2023-05-07T00:00:00"/>
    <m/>
    <m/>
    <d v="2023-05-07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09"/>
    <x v="104"/>
    <x v="104"/>
    <s v="009"/>
    <s v="Brasil \ SP \ Guarantã"/>
    <s v="Noroeste"/>
    <x v="3"/>
    <n v="3"/>
    <s v="Reforma"/>
    <s v="102-Aguardando Plantio"/>
    <m/>
    <n v="2.44"/>
    <s v="Parceria rural"/>
    <m/>
    <s v="Rehab DO"/>
    <s v="Rehab"/>
    <m/>
    <x v="0"/>
    <x v="0"/>
    <x v="0"/>
    <m/>
    <m/>
    <d v="2023-05-02T00:00:00"/>
    <m/>
    <m/>
    <d v="2023-05-02T00:00:00"/>
    <d v="2023-04-18T00:00:00"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20"/>
    <x v="104"/>
    <x v="104"/>
    <s v="020"/>
    <s v="Brasil \ SP \ Guarantã"/>
    <s v="Noroeste"/>
    <x v="3"/>
    <n v="2"/>
    <s v="Reforma"/>
    <s v="104-Crescimento"/>
    <d v="2023-07-31T00:00:00"/>
    <n v="1.2909999999999999"/>
    <s v="Parceria rural"/>
    <m/>
    <s v="Rehab DO"/>
    <s v="Rehab"/>
    <m/>
    <x v="0"/>
    <x v="0"/>
    <x v="0"/>
    <m/>
    <m/>
    <d v="2023-06-09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x v="10"/>
    <d v="2025-09-01T00:00:00"/>
    <x v="0"/>
    <m/>
  </r>
  <r>
    <s v="0232021"/>
    <x v="104"/>
    <x v="104"/>
    <s v="021"/>
    <s v="Brasil \ SP \ Guarantã"/>
    <s v="Noroeste"/>
    <x v="3"/>
    <n v="2"/>
    <s v="Reforma"/>
    <s v="104-Crescimento"/>
    <d v="2023-08-18T00:00:00"/>
    <n v="7.5060000000000002"/>
    <s v="Parceria rural"/>
    <m/>
    <s v="Rehab DO"/>
    <s v="Rehab"/>
    <m/>
    <x v="0"/>
    <x v="0"/>
    <x v="0"/>
    <m/>
    <m/>
    <d v="2023-06-14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x v="10"/>
    <d v="2025-09-01T00:00:00"/>
    <x v="0"/>
    <m/>
  </r>
  <r>
    <s v="0232023"/>
    <x v="104"/>
    <x v="104"/>
    <s v="023"/>
    <s v="Brasil \ SP \ Guarantã"/>
    <s v="Noroeste"/>
    <x v="3"/>
    <n v="3"/>
    <s v="Reforma"/>
    <s v="102-Aguardando Plantio"/>
    <m/>
    <n v="0.85599999999999998"/>
    <s v="Parceria rural"/>
    <m/>
    <s v="Rehab DO"/>
    <s v="Rehab"/>
    <m/>
    <x v="0"/>
    <x v="0"/>
    <x v="0"/>
    <m/>
    <m/>
    <d v="2023-06-14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x v="10"/>
    <d v="2025-09-01T00:00:00"/>
    <x v="0"/>
    <m/>
  </r>
  <r>
    <s v="0232026"/>
    <x v="104"/>
    <x v="104"/>
    <s v="026"/>
    <s v="Brasil \ SP \ Guarantã"/>
    <s v="Noroeste"/>
    <x v="3"/>
    <n v="3"/>
    <s v="Reforma"/>
    <s v="102-Aguardando Plantio"/>
    <m/>
    <n v="6.7729999999999997"/>
    <s v="Parceria rural"/>
    <m/>
    <s v="Rehab DO"/>
    <s v="Rehab"/>
    <m/>
    <x v="0"/>
    <x v="0"/>
    <x v="0"/>
    <m/>
    <m/>
    <d v="2023-05-30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27"/>
    <x v="104"/>
    <x v="104"/>
    <s v="027"/>
    <s v="Brasil \ SP \ Guarantã"/>
    <s v="Noroeste"/>
    <x v="3"/>
    <n v="3"/>
    <s v="Reforma"/>
    <s v="102-Aguardando Plantio"/>
    <m/>
    <n v="3.2850000000000001"/>
    <s v="Parceria rural"/>
    <m/>
    <s v="Rehab DO"/>
    <s v="Rehab"/>
    <m/>
    <x v="0"/>
    <x v="0"/>
    <x v="0"/>
    <m/>
    <m/>
    <d v="2023-05-30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28"/>
    <x v="104"/>
    <x v="104"/>
    <s v="028"/>
    <s v="Brasil \ SP \ Guarantã"/>
    <s v="Noroeste"/>
    <x v="3"/>
    <n v="2"/>
    <s v="Reforma"/>
    <s v="104-Crescimento"/>
    <d v="2023-08-18T00:00:00"/>
    <n v="0.97699999999999998"/>
    <s v="Parceria rural"/>
    <m/>
    <s v="Rehab DO"/>
    <s v="Rehab"/>
    <m/>
    <x v="0"/>
    <x v="0"/>
    <x v="0"/>
    <m/>
    <m/>
    <d v="2023-05-02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pas"/>
    <x v="2"/>
    <x v="10"/>
    <d v="2025-09-01T00:00:00"/>
    <x v="0"/>
    <m/>
  </r>
  <r>
    <s v="0232029"/>
    <x v="104"/>
    <x v="104"/>
    <s v="029"/>
    <s v="Brasil \ SP \ Guarantã"/>
    <s v="Noroeste"/>
    <x v="3"/>
    <n v="3"/>
    <s v="Reforma"/>
    <s v="102-Aguardando Plantio"/>
    <m/>
    <n v="7.1340000000000003"/>
    <s v="Parceria rural"/>
    <m/>
    <s v="Rehab DO"/>
    <s v="Rehab"/>
    <m/>
    <x v="0"/>
    <x v="0"/>
    <x v="0"/>
    <m/>
    <m/>
    <d v="2023-05-17T00:00:00"/>
    <m/>
    <m/>
    <m/>
    <m/>
    <s v="Noroeste"/>
    <s v="Rehab DO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9-01T00:00:00"/>
    <x v="0"/>
    <m/>
  </r>
  <r>
    <s v="0232030"/>
    <x v="104"/>
    <x v="104"/>
    <s v="030"/>
    <s v="Brasil \ SP \ Guarantã"/>
    <s v="Noroeste"/>
    <x v="3"/>
    <n v="3"/>
    <s v="Reforma"/>
    <s v="102-Aguardando Plantio"/>
    <m/>
    <n v="8.32"/>
    <s v="Parceria rural"/>
    <m/>
    <m/>
    <m/>
    <m/>
    <x v="0"/>
    <x v="0"/>
    <x v="0"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x v="10"/>
    <d v="2025-07-01T00:00:00"/>
    <x v="6"/>
    <m/>
  </r>
  <r>
    <s v="0232031"/>
    <x v="104"/>
    <x v="104"/>
    <s v="031"/>
    <s v="Brasil \ SP \ Guarantã"/>
    <s v="Noroeste"/>
    <x v="3"/>
    <n v="3"/>
    <s v="Reforma"/>
    <s v="102-Aguardando Plantio"/>
    <m/>
    <n v="1.82"/>
    <s v="Parceria rural"/>
    <m/>
    <m/>
    <m/>
    <m/>
    <x v="0"/>
    <x v="0"/>
    <x v="0"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x v="10"/>
    <d v="2025-07-01T00:00:00"/>
    <x v="6"/>
    <m/>
  </r>
  <r>
    <s v="0232032"/>
    <x v="104"/>
    <x v="104"/>
    <s v="032"/>
    <s v="Brasil \ SP \ Guarantã"/>
    <s v="Noroeste"/>
    <x v="3"/>
    <n v="3"/>
    <s v="Reforma"/>
    <s v="102-Aguardando Plantio"/>
    <m/>
    <n v="8.31"/>
    <s v="Parceria rural"/>
    <m/>
    <m/>
    <m/>
    <m/>
    <x v="0"/>
    <x v="0"/>
    <x v="0"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x v="10"/>
    <d v="2025-07-01T00:00:00"/>
    <x v="6"/>
    <m/>
  </r>
  <r>
    <s v="0232033"/>
    <x v="104"/>
    <x v="104"/>
    <s v="033"/>
    <s v="Brasil \ SP \ Guarantã"/>
    <s v="Noroeste"/>
    <x v="3"/>
    <n v="3"/>
    <s v="Reforma"/>
    <s v="102-Aguardando Plantio"/>
    <m/>
    <n v="1.2"/>
    <s v="Parceria rural"/>
    <m/>
    <m/>
    <m/>
    <m/>
    <x v="0"/>
    <x v="0"/>
    <x v="0"/>
    <m/>
    <m/>
    <m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m/>
    <x v="2"/>
    <x v="10"/>
    <d v="2025-07-01T00:00:00"/>
    <x v="6"/>
    <m/>
  </r>
  <r>
    <s v="0232321"/>
    <x v="104"/>
    <x v="104"/>
    <s v="321"/>
    <s v="Brasil \ SP \ Guarantã"/>
    <s v="Noroeste"/>
    <x v="3"/>
    <n v="2"/>
    <s v="Reforma"/>
    <s v="116-Aguardando Plantio - Manual"/>
    <m/>
    <n v="0.35"/>
    <s v="Parceria rural"/>
    <m/>
    <m/>
    <m/>
    <m/>
    <x v="0"/>
    <x v="0"/>
    <x v="0"/>
    <m/>
    <m/>
    <d v="2023-06-14T00:00:00"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7-01T00:00:00"/>
    <x v="6"/>
    <m/>
  </r>
  <r>
    <s v="0232323"/>
    <x v="104"/>
    <x v="104"/>
    <s v="323"/>
    <s v="Brasil \ SP \ Guarantã"/>
    <s v="Noroeste"/>
    <x v="3"/>
    <n v="2"/>
    <s v="Reforma"/>
    <s v="116-Aguardando Plantio - Manual"/>
    <m/>
    <n v="0.18"/>
    <s v="Parceria rural"/>
    <m/>
    <m/>
    <m/>
    <m/>
    <x v="0"/>
    <x v="0"/>
    <x v="0"/>
    <m/>
    <m/>
    <d v="2023-06-14T00:00:00"/>
    <m/>
    <m/>
    <m/>
    <m/>
    <s v="Noroeste"/>
    <s v="Noroeste"/>
    <s v="GERS"/>
    <s v="EMFLORA"/>
    <s v="CARPELO"/>
    <s v="INOVESA"/>
    <n v="25.323197"/>
    <n v="39.499236000000003"/>
    <n v="41.280092000000003"/>
    <n v="49.724784999999997"/>
    <s v="Liberação de áreas"/>
    <x v="2"/>
    <x v="10"/>
    <d v="2025-07-01T00:00:00"/>
    <x v="6"/>
    <m/>
  </r>
  <r>
    <s v="0235007"/>
    <x v="105"/>
    <x v="105"/>
    <s v="007"/>
    <s v="Brasil \ SP \ Piratininga"/>
    <s v="Centro"/>
    <x v="1"/>
    <n v="1"/>
    <s v="Implantação"/>
    <s v="104-Crescimento"/>
    <d v="2015-05-26T00:00:00"/>
    <n v="8.23"/>
    <s v="Parceria rural (Turvinho)"/>
    <m/>
    <m/>
    <m/>
    <m/>
    <x v="0"/>
    <x v="0"/>
    <x v="0"/>
    <m/>
    <m/>
    <d v="2023-07-20T00:00:00"/>
    <m/>
    <d v="2025-06-01T00:00:00"/>
    <m/>
    <m/>
    <s v="Centro"/>
    <s v="Centro"/>
    <s v="BRACELL"/>
    <s v="GERAÇÃO"/>
    <s v="JFI DUARTINA"/>
    <s v="SOLLUM"/>
    <n v="15.168336999999999"/>
    <n v="30.988631000000002"/>
    <n v="34.206328999999997"/>
    <n v="59.361006000000003"/>
    <s v="pac"/>
    <x v="0"/>
    <x v="0"/>
    <m/>
    <x v="0"/>
    <m/>
  </r>
  <r>
    <s v="0238005"/>
    <x v="106"/>
    <x v="106"/>
    <s v="005"/>
    <s v="Brasil \ SP \ Júlio Mesquita"/>
    <s v="Noroeste"/>
    <x v="1"/>
    <n v="2"/>
    <s v="Reforma"/>
    <s v="104-Crescimento"/>
    <d v="2023-04-13T00:00:00"/>
    <n v="10.127000000000001"/>
    <s v="Parceria rural"/>
    <m/>
    <s v="Rehab DO"/>
    <s v="Rehab"/>
    <m/>
    <x v="0"/>
    <x v="0"/>
    <x v="0"/>
    <m/>
    <m/>
    <d v="2023-02-12T00:00:00"/>
    <m/>
    <m/>
    <d v="2023-02-12T00:00:00"/>
    <d v="2022-11-22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07"/>
    <x v="106"/>
    <x v="106"/>
    <s v="007"/>
    <s v="Brasil \ SP \ Marília"/>
    <s v="Noroeste"/>
    <x v="1"/>
    <n v="2"/>
    <s v="Reforma"/>
    <s v="104-Crescimento"/>
    <d v="2023-04-26T00:00:00"/>
    <n v="8.0000000000000002E-3"/>
    <s v="Parceria rural"/>
    <m/>
    <s v="Rehab DO"/>
    <s v="Rehab"/>
    <m/>
    <x v="0"/>
    <x v="0"/>
    <x v="0"/>
    <m/>
    <s v="RAF"/>
    <d v="2023-03-09T00:00:00"/>
    <m/>
    <m/>
    <d v="2023-03-09T00:00:00"/>
    <d v="2022-12-1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09"/>
    <x v="106"/>
    <x v="106"/>
    <s v="009"/>
    <s v="Brasil \ SP \ Júlio Mesquita"/>
    <s v="Noroeste"/>
    <x v="1"/>
    <n v="2"/>
    <s v="Reforma"/>
    <s v="104-Crescimento"/>
    <d v="2023-04-10T00:00:00"/>
    <n v="0.109"/>
    <s v="Parceria rural"/>
    <m/>
    <s v="Rehab DO"/>
    <s v="Rehab"/>
    <m/>
    <x v="0"/>
    <x v="0"/>
    <x v="0"/>
    <m/>
    <m/>
    <d v="2023-02-07T00:00:00"/>
    <m/>
    <m/>
    <d v="2023-02-07T00:00:00"/>
    <d v="2022-11-2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10"/>
    <x v="106"/>
    <x v="106"/>
    <s v="010"/>
    <s v="Brasil \ SP \ Júlio Mesquita"/>
    <s v="Noroeste"/>
    <x v="1"/>
    <n v="2"/>
    <s v="Reforma"/>
    <s v="104-Crescimento"/>
    <d v="2023-04-10T00:00:00"/>
    <n v="7.4829999999999997"/>
    <s v="Parceria rural"/>
    <m/>
    <s v="Rehab DO"/>
    <s v="Rehab"/>
    <m/>
    <x v="0"/>
    <x v="0"/>
    <x v="0"/>
    <m/>
    <m/>
    <d v="2023-02-12T00:00:00"/>
    <m/>
    <m/>
    <d v="2023-02-12T00:00:00"/>
    <d v="2022-12-12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13"/>
    <x v="106"/>
    <x v="106"/>
    <s v="013"/>
    <s v="Brasil \ SP \ Júlio Mesquita"/>
    <s v="Noroeste"/>
    <x v="1"/>
    <n v="2"/>
    <s v="Reforma"/>
    <s v="104-Crescimento"/>
    <d v="2023-05-18T00:00:00"/>
    <n v="20.614000000000001"/>
    <s v="Parceria rural"/>
    <m/>
    <s v="Rehab DO"/>
    <s v="Rehab"/>
    <m/>
    <x v="0"/>
    <x v="0"/>
    <x v="0"/>
    <m/>
    <m/>
    <d v="2023-03-23T00:00:00"/>
    <m/>
    <m/>
    <d v="2023-03-23T00:00:00"/>
    <d v="2022-11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14"/>
    <x v="106"/>
    <x v="106"/>
    <s v="014"/>
    <s v="Brasil \ SP \ Júlio Mesquita"/>
    <s v="Noroeste"/>
    <x v="1"/>
    <n v="2"/>
    <s v="Reforma"/>
    <s v="104-Crescimento"/>
    <d v="2023-05-20T00:00:00"/>
    <n v="6.6340000000000003"/>
    <s v="Parceria rural"/>
    <m/>
    <s v="Rehab DO"/>
    <s v="Rehab"/>
    <m/>
    <x v="0"/>
    <x v="0"/>
    <x v="0"/>
    <m/>
    <m/>
    <d v="2023-03-26T00:00:00"/>
    <m/>
    <m/>
    <d v="2023-03-26T00:00:00"/>
    <d v="2022-12-0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15"/>
    <x v="106"/>
    <x v="106"/>
    <s v="015"/>
    <s v="Brasil \ SP \ Júlio Mesquita"/>
    <s v="Noroeste"/>
    <x v="1"/>
    <n v="2"/>
    <s v="Reforma"/>
    <s v="104-Crescimento"/>
    <d v="2023-04-18T00:00:00"/>
    <n v="18.001000000000001"/>
    <s v="Parceria rural"/>
    <m/>
    <s v="Rehab DO"/>
    <s v="Rehab"/>
    <m/>
    <x v="0"/>
    <x v="0"/>
    <x v="0"/>
    <m/>
    <m/>
    <d v="2023-02-27T00:00:00"/>
    <m/>
    <m/>
    <d v="2023-02-27T00:00:00"/>
    <d v="2022-11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19"/>
    <x v="106"/>
    <x v="106"/>
    <s v="019"/>
    <s v="Brasil \ SP \ Marília"/>
    <s v="Noroeste"/>
    <x v="1"/>
    <n v="2"/>
    <s v="Reforma"/>
    <s v="104-Crescimento"/>
    <d v="2023-04-19T00:00:00"/>
    <n v="8.3249999999999993"/>
    <s v="Parceria rural"/>
    <m/>
    <s v="Rehab DO"/>
    <s v="Rehab"/>
    <m/>
    <x v="0"/>
    <x v="0"/>
    <x v="0"/>
    <m/>
    <m/>
    <d v="2023-02-27T00:00:00"/>
    <m/>
    <m/>
    <d v="2023-02-27T00:00:00"/>
    <d v="2022-12-0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20"/>
    <x v="106"/>
    <x v="106"/>
    <s v="020"/>
    <s v="Brasil \ SP \ Marília"/>
    <s v="Noroeste"/>
    <x v="1"/>
    <n v="2"/>
    <s v="Reforma"/>
    <s v="104-Crescimento"/>
    <d v="2023-05-20T00:00:00"/>
    <n v="11.478"/>
    <s v="Parceria rural"/>
    <m/>
    <s v="Rehab DO"/>
    <s v="Rehab"/>
    <m/>
    <x v="0"/>
    <x v="0"/>
    <x v="0"/>
    <m/>
    <m/>
    <d v="2023-03-20T00:00:00"/>
    <m/>
    <m/>
    <d v="2023-03-20T00:00:00"/>
    <d v="2022-12-0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8-01T00:00:00"/>
    <x v="0"/>
    <m/>
  </r>
  <r>
    <s v="0238022"/>
    <x v="106"/>
    <x v="106"/>
    <s v="022"/>
    <s v="Brasil \ SP \ Marília"/>
    <s v="Noroeste"/>
    <x v="1"/>
    <n v="2"/>
    <s v="Reforma"/>
    <s v="104-Crescimento"/>
    <d v="2023-05-20T00:00:00"/>
    <n v="20.727"/>
    <s v="Parceria rural"/>
    <m/>
    <s v="Rehab DO"/>
    <s v="Rehab"/>
    <m/>
    <x v="0"/>
    <x v="0"/>
    <x v="0"/>
    <m/>
    <m/>
    <d v="2023-03-20T00:00:00"/>
    <m/>
    <m/>
    <d v="2023-03-28T00:00:00"/>
    <d v="2022-12-1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25"/>
    <x v="106"/>
    <x v="106"/>
    <s v="025"/>
    <s v="Brasil \ SP \ Marília"/>
    <s v="Noroeste"/>
    <x v="1"/>
    <n v="2"/>
    <s v="Reforma"/>
    <s v="104-Crescimento"/>
    <d v="2023-05-25T00:00:00"/>
    <n v="7.173"/>
    <s v="Parceria rural"/>
    <m/>
    <s v="Rehab DO"/>
    <s v="Rehab"/>
    <m/>
    <x v="0"/>
    <x v="0"/>
    <x v="0"/>
    <m/>
    <m/>
    <d v="2023-03-28T00:00:00"/>
    <m/>
    <m/>
    <d v="2023-03-28T00:00:00"/>
    <d v="2022-12-25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26"/>
    <x v="106"/>
    <x v="106"/>
    <s v="026"/>
    <s v="Brasil \ SP \ Marília"/>
    <s v="Noroeste"/>
    <x v="1"/>
    <n v="2"/>
    <s v="Reforma"/>
    <s v="104-Crescimento"/>
    <d v="2023-05-25T00:00:00"/>
    <n v="8.5009999999999994"/>
    <s v="Parceria rural"/>
    <m/>
    <s v="Rehab DO"/>
    <s v="Rehab"/>
    <m/>
    <x v="0"/>
    <x v="0"/>
    <x v="0"/>
    <m/>
    <m/>
    <d v="2023-04-01T00:00:00"/>
    <m/>
    <m/>
    <d v="2023-04-01T00:00:00"/>
    <d v="2022-12-25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27"/>
    <x v="106"/>
    <x v="106"/>
    <s v="027"/>
    <s v="Brasil \ SP \ Marília"/>
    <s v="Noroeste"/>
    <x v="1"/>
    <n v="2"/>
    <s v="Reforma"/>
    <s v="104-Crescimento"/>
    <d v="2023-05-25T00:00:00"/>
    <n v="8.8000000000000007"/>
    <s v="Parceria rural"/>
    <m/>
    <s v="Rehab DO"/>
    <s v="Rehab"/>
    <m/>
    <x v="0"/>
    <x v="0"/>
    <x v="0"/>
    <m/>
    <m/>
    <d v="2023-03-28T00:00:00"/>
    <m/>
    <m/>
    <d v="2023-03-28T00:00:00"/>
    <d v="2022-12-26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28"/>
    <x v="106"/>
    <x v="106"/>
    <s v="028"/>
    <s v="Brasil \ SP \ Marília"/>
    <s v="Noroeste"/>
    <x v="1"/>
    <n v="2"/>
    <s v="Reforma"/>
    <s v="104-Crescimento"/>
    <d v="2023-05-15T00:00:00"/>
    <n v="8.9320000000000004"/>
    <s v="Parceria rural"/>
    <m/>
    <s v="Rehab DO"/>
    <s v="Rehab"/>
    <m/>
    <x v="0"/>
    <x v="0"/>
    <x v="0"/>
    <m/>
    <m/>
    <d v="2023-03-26T00:00:00"/>
    <m/>
    <m/>
    <d v="2023-03-26T00:00:00"/>
    <d v="2022-12-26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32"/>
    <x v="106"/>
    <x v="106"/>
    <s v="032"/>
    <s v="Brasil \ SP \ Marília"/>
    <s v="Noroeste"/>
    <x v="1"/>
    <n v="2"/>
    <s v="Reforma"/>
    <s v="104-Crescimento"/>
    <d v="2023-04-17T00:00:00"/>
    <n v="19.678999999999998"/>
    <s v="Parceria rural"/>
    <m/>
    <s v="Rehab DO"/>
    <s v="Rehab"/>
    <m/>
    <x v="0"/>
    <x v="0"/>
    <x v="0"/>
    <m/>
    <m/>
    <d v="2023-02-12T00:00:00"/>
    <m/>
    <m/>
    <d v="2023-02-12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33"/>
    <x v="106"/>
    <x v="106"/>
    <s v="033"/>
    <s v="Brasil \ SP \ Marília"/>
    <s v="Noroeste"/>
    <x v="1"/>
    <n v="2"/>
    <s v="Reforma"/>
    <s v="104-Crescimento"/>
    <d v="2023-04-18T00:00:00"/>
    <n v="13.605"/>
    <s v="Parceria rural"/>
    <m/>
    <s v="Rehab DO"/>
    <s v="Rehab"/>
    <m/>
    <x v="0"/>
    <x v="0"/>
    <x v="0"/>
    <m/>
    <m/>
    <d v="2023-03-03T00:00:00"/>
    <m/>
    <m/>
    <d v="2023-03-03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34"/>
    <x v="106"/>
    <x v="106"/>
    <s v="034"/>
    <s v="Brasil \ SP \ Marília"/>
    <s v="Noroeste"/>
    <x v="1"/>
    <n v="2"/>
    <s v="Reforma"/>
    <s v="104-Crescimento"/>
    <d v="2023-04-27T00:00:00"/>
    <n v="4.1000000000000002E-2"/>
    <s v="Parceria rural"/>
    <m/>
    <s v="Rehab DO"/>
    <s v="Rehab"/>
    <m/>
    <x v="0"/>
    <x v="0"/>
    <x v="0"/>
    <m/>
    <m/>
    <d v="2023-03-17T00:00:00"/>
    <m/>
    <m/>
    <d v="2023-03-17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39"/>
    <x v="106"/>
    <x v="106"/>
    <s v="039"/>
    <s v="Brasil \ SP \ Júlio Mesquita"/>
    <s v="Noroeste"/>
    <x v="1"/>
    <n v="2"/>
    <s v="Reforma"/>
    <s v="104-Crescimento"/>
    <d v="2023-05-23T00:00:00"/>
    <n v="1.325"/>
    <s v="Parceria rural"/>
    <m/>
    <s v="Rehab DO"/>
    <s v="Rehab"/>
    <m/>
    <x v="0"/>
    <x v="0"/>
    <x v="0"/>
    <m/>
    <s v="RAF"/>
    <d v="2023-03-31T00:00:00"/>
    <m/>
    <m/>
    <d v="2023-03-31T00:00:00"/>
    <d v="2022-12-3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52"/>
    <x v="106"/>
    <x v="106"/>
    <s v="052"/>
    <s v="Brasil \ SP \ Júlio Mesquita"/>
    <s v="Noroeste"/>
    <x v="1"/>
    <n v="2"/>
    <s v="Reforma"/>
    <s v="104-Crescimento"/>
    <d v="2023-05-19T00:00:00"/>
    <n v="8.968"/>
    <s v="Parceria rural"/>
    <m/>
    <s v="Rehab DO"/>
    <s v="Rehab"/>
    <m/>
    <x v="0"/>
    <x v="0"/>
    <x v="0"/>
    <m/>
    <m/>
    <d v="2023-02-12T00:00:00"/>
    <m/>
    <m/>
    <d v="2023-03-21T00:00:00"/>
    <d v="2022-11-27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54"/>
    <x v="106"/>
    <x v="106"/>
    <s v="054"/>
    <s v="Brasil \ SP \ Marília"/>
    <s v="Noroeste"/>
    <x v="1"/>
    <n v="2"/>
    <s v="Reforma"/>
    <s v="104-Crescimento"/>
    <d v="2023-04-26T00:00:00"/>
    <n v="9.5109999999999992"/>
    <s v="Parceria rural"/>
    <m/>
    <s v="Rehab DO"/>
    <s v="Rehab"/>
    <m/>
    <x v="0"/>
    <x v="0"/>
    <x v="0"/>
    <m/>
    <m/>
    <d v="2023-03-19T00:00:00"/>
    <m/>
    <m/>
    <d v="2023-03-17T00:00:00"/>
    <d v="2022-12-10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56"/>
    <x v="106"/>
    <x v="106"/>
    <s v="056"/>
    <s v="Brasil \ SP \ Marília"/>
    <s v="Noroeste"/>
    <x v="1"/>
    <n v="2"/>
    <s v="Reforma"/>
    <s v="102-Aguardando Plantio"/>
    <m/>
    <n v="0.09"/>
    <s v="Parceria rural"/>
    <m/>
    <m/>
    <m/>
    <m/>
    <x v="0"/>
    <x v="0"/>
    <x v="0"/>
    <m/>
    <m/>
    <d v="2023-03-19T00:00:00"/>
    <m/>
    <m/>
    <d v="2023-05-26T00:00:00"/>
    <d v="2022-12-10T00:00:00"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38068"/>
    <x v="106"/>
    <x v="106"/>
    <s v="068"/>
    <s v="Brasil \ SP \ Júlio Mesquita"/>
    <s v="Noroeste"/>
    <x v="1"/>
    <n v="2"/>
    <s v="Reforma"/>
    <s v="104-Crescimento"/>
    <d v="2023-05-26T00:00:00"/>
    <n v="3.1589999999999998"/>
    <s v="Parceria rural"/>
    <m/>
    <s v="Rehab DO"/>
    <s v="Rehab"/>
    <m/>
    <x v="0"/>
    <x v="0"/>
    <x v="0"/>
    <m/>
    <m/>
    <d v="2023-03-31T00:00:00"/>
    <m/>
    <m/>
    <d v="2023-04-01T00:00:00"/>
    <d v="2023-03-31T00:00:00"/>
    <s v="Noroeste"/>
    <s v="Rehab DO"/>
    <s v="GERS"/>
    <s v="CARPELO"/>
    <s v="GN"/>
    <s v="EMFLORA"/>
    <n v="14.106647000000001"/>
    <n v="30.063541000000001"/>
    <n v="42.425210999999997"/>
    <n v="50.190572000000003"/>
    <s v="cto baldeio"/>
    <x v="2"/>
    <x v="10"/>
    <d v="2025-09-01T00:00:00"/>
    <x v="0"/>
    <m/>
  </r>
  <r>
    <s v="0238080"/>
    <x v="106"/>
    <x v="106"/>
    <s v="080"/>
    <s v="Brasil \ SP \ Marília"/>
    <s v="Noroeste"/>
    <x v="1"/>
    <n v="2"/>
    <s v="Reforma"/>
    <s v="112-Plantio em área de recuo"/>
    <d v="2023-06-13T00:00:00"/>
    <n v="0.2"/>
    <s v="Parceria rural"/>
    <m/>
    <s v="Rehab DO"/>
    <s v="Rehab"/>
    <m/>
    <x v="0"/>
    <x v="0"/>
    <x v="0"/>
    <m/>
    <m/>
    <d v="2023-03-28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x v="10"/>
    <d v="2025-09-01T00:00:00"/>
    <x v="0"/>
    <m/>
  </r>
  <r>
    <s v="0238081"/>
    <x v="106"/>
    <x v="106"/>
    <s v="081"/>
    <s v="Brasil \ SP \ Júlio Mesquita"/>
    <s v="Noroeste"/>
    <x v="1"/>
    <n v="2"/>
    <s v="Reforma"/>
    <s v="102-Aguardando Plantio"/>
    <m/>
    <n v="2.88"/>
    <s v="Parceria rural"/>
    <m/>
    <m/>
    <m/>
    <m/>
    <x v="0"/>
    <x v="0"/>
    <x v="0"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38082"/>
    <x v="106"/>
    <x v="106"/>
    <s v="082"/>
    <s v="Brasil \ SP \ Marília"/>
    <s v="Noroeste"/>
    <x v="1"/>
    <n v="2"/>
    <s v="Reforma"/>
    <s v="102-Aguardando Plantio"/>
    <m/>
    <n v="11.76"/>
    <s v="Parceria rural"/>
    <m/>
    <m/>
    <m/>
    <m/>
    <x v="0"/>
    <x v="0"/>
    <x v="0"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38083"/>
    <x v="106"/>
    <x v="106"/>
    <s v="083"/>
    <s v="Brasil \ SP \ Marília"/>
    <s v="Noroeste"/>
    <x v="1"/>
    <n v="2"/>
    <s v="Reforma"/>
    <s v="102-Aguardando Plantio"/>
    <m/>
    <n v="7.98"/>
    <s v="Parceria rural"/>
    <m/>
    <m/>
    <m/>
    <m/>
    <x v="0"/>
    <x v="0"/>
    <x v="0"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38084"/>
    <x v="106"/>
    <x v="106"/>
    <s v="084"/>
    <s v="Brasil \ SP \ Júlio Mesquita"/>
    <s v="Noroeste"/>
    <x v="1"/>
    <n v="2"/>
    <s v="Reforma"/>
    <s v="102-Aguardando Plantio"/>
    <m/>
    <n v="1.23"/>
    <s v="Parceria rural"/>
    <m/>
    <m/>
    <m/>
    <m/>
    <x v="0"/>
    <x v="0"/>
    <x v="0"/>
    <m/>
    <m/>
    <d v="2024-01-18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38311"/>
    <x v="106"/>
    <x v="106"/>
    <s v="311"/>
    <s v="Brasil \ SP \ Júlio Mesquita"/>
    <s v="Noroeste"/>
    <x v="1"/>
    <n v="2"/>
    <s v="Reforma"/>
    <s v="104-Crescimento"/>
    <d v="2023-05-17T00:00:00"/>
    <n v="0.46"/>
    <s v="Parceria rural"/>
    <m/>
    <s v="Rehab DO"/>
    <s v="Rehab"/>
    <m/>
    <x v="0"/>
    <x v="0"/>
    <x v="0"/>
    <m/>
    <s v="RAF"/>
    <d v="2023-02-12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x v="10"/>
    <d v="2025-09-01T00:00:00"/>
    <x v="0"/>
    <m/>
  </r>
  <r>
    <s v="0238314"/>
    <x v="106"/>
    <x v="106"/>
    <s v="314"/>
    <s v="Brasil \ SP \ Júlio Mesquita"/>
    <s v="Noroeste"/>
    <x v="1"/>
    <n v="2"/>
    <s v="Reforma"/>
    <s v="104-Crescimento"/>
    <d v="2023-07-02T00:00:00"/>
    <n v="6.3330000000000002"/>
    <s v="Parceria rural"/>
    <m/>
    <s v="Rehab DO"/>
    <s v="Rehab"/>
    <m/>
    <x v="0"/>
    <x v="0"/>
    <x v="0"/>
    <m/>
    <m/>
    <d v="2023-03-26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x v="10"/>
    <d v="2025-09-01T00:00:00"/>
    <x v="0"/>
    <m/>
  </r>
  <r>
    <s v="0238326"/>
    <x v="106"/>
    <x v="106"/>
    <s v="326"/>
    <s v="Brasil \ SP \ Marília"/>
    <s v="Noroeste"/>
    <x v="1"/>
    <n v="2"/>
    <s v="Reforma"/>
    <s v="104-Crescimento"/>
    <d v="2023-06-14T00:00:00"/>
    <n v="5.2380000000000004"/>
    <s v="Parceria rural"/>
    <m/>
    <s v="Rehab DO"/>
    <s v="Rehab"/>
    <m/>
    <x v="0"/>
    <x v="0"/>
    <x v="0"/>
    <m/>
    <m/>
    <d v="2023-04-01T00:00:00"/>
    <m/>
    <m/>
    <m/>
    <m/>
    <s v="Noroeste"/>
    <s v="Rehab DO"/>
    <s v="GERS"/>
    <s v="CARPELO"/>
    <s v="GN"/>
    <s v="EMFLORA"/>
    <n v="14.106647000000001"/>
    <n v="30.063541000000001"/>
    <n v="42.425210999999997"/>
    <n v="50.190572000000003"/>
    <s v="pas"/>
    <x v="2"/>
    <x v="10"/>
    <d v="2025-09-01T00:00:00"/>
    <x v="0"/>
    <m/>
  </r>
  <r>
    <s v="0238372"/>
    <x v="106"/>
    <x v="106"/>
    <s v="372"/>
    <s v="Brasil \ SP \ Marília"/>
    <s v="Noroeste"/>
    <x v="1"/>
    <n v="2"/>
    <s v="Reforma"/>
    <s v="116-Aguardando Plantio - Manual"/>
    <m/>
    <n v="1.5"/>
    <s v="Parceria rural"/>
    <m/>
    <m/>
    <m/>
    <m/>
    <x v="0"/>
    <x v="0"/>
    <x v="0"/>
    <m/>
    <m/>
    <d v="2023-02-27T00:00:00"/>
    <m/>
    <m/>
    <m/>
    <m/>
    <s v="Noroeste"/>
    <s v="Noroeste"/>
    <s v="GERS"/>
    <s v="CARPELO"/>
    <s v="GN"/>
    <s v="EMFLORA"/>
    <n v="14.106647000000001"/>
    <n v="30.063541000000001"/>
    <n v="42.425210999999997"/>
    <n v="50.190572000000003"/>
    <s v="Liberação de áreas"/>
    <x v="2"/>
    <x v="10"/>
    <d v="2025-06-01T00:00:00"/>
    <x v="0"/>
    <m/>
  </r>
  <r>
    <s v="0241010"/>
    <x v="107"/>
    <x v="107"/>
    <s v="010"/>
    <s v="Brasil \ SP \ Piratininga"/>
    <s v="Noroeste"/>
    <x v="1"/>
    <n v="1"/>
    <s v="Implantação"/>
    <s v="104-Crescimento"/>
    <d v="2016-05-16T00:00:00"/>
    <n v="0.18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x v="4"/>
    <d v="2025-06-01T00:00:00"/>
    <x v="7"/>
    <m/>
  </r>
  <r>
    <s v="0241011"/>
    <x v="107"/>
    <x v="107"/>
    <s v="011"/>
    <s v="Brasil \ SP \ Piratininga"/>
    <s v="Noroeste"/>
    <x v="1"/>
    <n v="1"/>
    <s v="Implantação"/>
    <s v="104-Crescimento"/>
    <d v="2016-05-17T00:00:00"/>
    <n v="0.76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x v="4"/>
    <d v="2025-06-01T00:00:00"/>
    <x v="7"/>
    <m/>
  </r>
  <r>
    <s v="0241012"/>
    <x v="107"/>
    <x v="107"/>
    <s v="012"/>
    <s v="Brasil \ SP \ Piratininga"/>
    <s v="Noroeste"/>
    <x v="1"/>
    <n v="1"/>
    <s v="Implantação"/>
    <s v="104-Crescimento"/>
    <d v="2016-05-18T00:00:00"/>
    <n v="1.54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x v="4"/>
    <d v="2025-06-01T00:00:00"/>
    <x v="7"/>
    <m/>
  </r>
  <r>
    <s v="0241023"/>
    <x v="107"/>
    <x v="107"/>
    <s v="023"/>
    <s v="Brasil \ SP \ Piratininga"/>
    <s v="Noroeste"/>
    <x v="1"/>
    <n v="1"/>
    <s v="Implantação"/>
    <s v="104-Crescimento"/>
    <d v="2016-05-16T00:00:00"/>
    <n v="0.49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240539999999999"/>
    <n v="30.188265999999999"/>
    <n v="31.948135000000001"/>
    <n v="58.156942999999998"/>
    <s v="pac"/>
    <x v="2"/>
    <x v="4"/>
    <d v="2025-06-01T00:00:00"/>
    <x v="7"/>
    <m/>
  </r>
  <r>
    <s v="0245001"/>
    <x v="108"/>
    <x v="108"/>
    <s v="001"/>
    <s v="Brasil \ SP \ Gália"/>
    <s v="Noroeste"/>
    <x v="1"/>
    <n v="3"/>
    <s v="Reforma"/>
    <s v="102-Aguardando Plantio"/>
    <m/>
    <n v="10.32"/>
    <s v="Parceria rural (Turvinho)"/>
    <m/>
    <m/>
    <m/>
    <m/>
    <x v="2"/>
    <x v="1"/>
    <x v="2"/>
    <m/>
    <m/>
    <d v="2024-11-01T00:00:00"/>
    <d v="2024-11-01T00:00:00"/>
    <d v="2024-11-01T00:00:00"/>
    <d v="2024-11-14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02"/>
    <x v="108"/>
    <x v="108"/>
    <s v="002"/>
    <s v="Brasil \ SP \ Gália"/>
    <s v="Noroeste"/>
    <x v="1"/>
    <n v="3"/>
    <s v="Reforma"/>
    <s v="102-Aguardando Plantio"/>
    <m/>
    <n v="11.34"/>
    <s v="Parceria rural (Turvinho)"/>
    <m/>
    <m/>
    <m/>
    <m/>
    <x v="2"/>
    <x v="1"/>
    <x v="2"/>
    <m/>
    <m/>
    <d v="2024-11-01T00:00:00"/>
    <d v="2024-11-01T00:00:00"/>
    <d v="2024-11-01T00:00:00"/>
    <d v="2024-11-15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03"/>
    <x v="108"/>
    <x v="108"/>
    <s v="003"/>
    <s v="Brasil \ SP \ Gália"/>
    <s v="Noroeste"/>
    <x v="1"/>
    <n v="2"/>
    <s v="Reforma"/>
    <s v="102-Aguardando Plantio"/>
    <m/>
    <n v="15.33"/>
    <s v="Parceria rural (Turvinho)"/>
    <m/>
    <m/>
    <m/>
    <m/>
    <x v="2"/>
    <x v="1"/>
    <x v="2"/>
    <m/>
    <m/>
    <d v="2024-11-01T00:00:00"/>
    <d v="2024-11-01T00:00:00"/>
    <d v="2024-10-01T00:00:00"/>
    <d v="2024-11-14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05"/>
    <x v="108"/>
    <x v="108"/>
    <s v="005"/>
    <s v="Brasil \ SP \ Gália"/>
    <s v="Noroeste"/>
    <x v="1"/>
    <n v="3"/>
    <s v="Reforma"/>
    <s v="102-Aguardando Plantio"/>
    <m/>
    <n v="18.55"/>
    <s v="Parceria rural (Turvinho)"/>
    <m/>
    <m/>
    <m/>
    <m/>
    <x v="2"/>
    <x v="1"/>
    <x v="2"/>
    <m/>
    <m/>
    <d v="2024-11-01T00:00:00"/>
    <d v="2024-11-01T00:00:00"/>
    <d v="2024-10-01T00:00:00"/>
    <d v="2024-11-18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cto baldeio"/>
    <x v="2"/>
    <x v="4"/>
    <d v="2025-03-01T00:00:00"/>
    <x v="1"/>
    <m/>
  </r>
  <r>
    <s v="0245006"/>
    <x v="108"/>
    <x v="108"/>
    <s v="006"/>
    <s v="Brasil \ SP \ Gália"/>
    <s v="Noroeste"/>
    <x v="1"/>
    <n v="3"/>
    <s v="Reforma"/>
    <s v="102-Aguardando Plantio"/>
    <m/>
    <n v="14.07"/>
    <s v="Parceria rural (Turvinho)"/>
    <m/>
    <m/>
    <m/>
    <m/>
    <x v="2"/>
    <x v="1"/>
    <x v="2"/>
    <m/>
    <m/>
    <d v="2024-11-01T00:00:00"/>
    <d v="2024-11-01T00:00:00"/>
    <d v="2024-10-01T00:00:00"/>
    <d v="2024-11-17T00:00:00"/>
    <d v="2024-10-23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3-01T00:00:00"/>
    <x v="1"/>
    <m/>
  </r>
  <r>
    <s v="0245007"/>
    <x v="108"/>
    <x v="108"/>
    <s v="007"/>
    <s v="Brasil \ SP \ Gália"/>
    <s v="Noroeste"/>
    <x v="1"/>
    <n v="3"/>
    <s v="Reforma"/>
    <s v="102-Aguardando Plantio"/>
    <m/>
    <n v="30.22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24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3-01T00:00:00"/>
    <x v="1"/>
    <m/>
  </r>
  <r>
    <s v="0245008"/>
    <x v="108"/>
    <x v="108"/>
    <s v="008"/>
    <s v="Brasil \ SP \ Fernão"/>
    <s v="Noroeste"/>
    <x v="1"/>
    <n v="3"/>
    <s v="Reforma"/>
    <s v="102-Aguardando Plantio"/>
    <m/>
    <n v="12.62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17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09"/>
    <x v="108"/>
    <x v="108"/>
    <s v="009"/>
    <s v="Brasil \ SP \ Fernão"/>
    <s v="Noroeste"/>
    <x v="1"/>
    <n v="3"/>
    <s v="Reforma"/>
    <s v="102-Aguardando Plantio"/>
    <m/>
    <n v="3.07"/>
    <s v="Parceria rural (Turvinho)"/>
    <m/>
    <m/>
    <m/>
    <m/>
    <x v="2"/>
    <x v="1"/>
    <x v="2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m/>
    <x v="2"/>
    <x v="10"/>
    <d v="2025-04-01T00:00:00"/>
    <x v="2"/>
    <m/>
  </r>
  <r>
    <s v="0245010"/>
    <x v="108"/>
    <x v="108"/>
    <s v="010"/>
    <s v="Brasil \ SP \ Fernão"/>
    <s v="Noroeste"/>
    <x v="1"/>
    <n v="3"/>
    <s v="Reforma"/>
    <s v="102-Aguardando Plantio"/>
    <m/>
    <n v="9.14"/>
    <s v="Parceria rural (Turvinho)"/>
    <m/>
    <m/>
    <m/>
    <m/>
    <x v="2"/>
    <x v="1"/>
    <x v="2"/>
    <m/>
    <m/>
    <d v="2024-11-01T00:00:00"/>
    <d v="2024-11-01T00:00:00"/>
    <d v="2024-10-01T00:00:00"/>
    <d v="2024-11-23T00:00:00"/>
    <d v="2024-10-22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11"/>
    <x v="108"/>
    <x v="108"/>
    <s v="011"/>
    <s v="Brasil \ SP \ Gália"/>
    <s v="Noroeste"/>
    <x v="1"/>
    <n v="3"/>
    <s v="Reforma"/>
    <s v="102-Aguardando Plantio"/>
    <m/>
    <n v="14.35"/>
    <s v="Parceria rural (Turvinho)"/>
    <m/>
    <m/>
    <m/>
    <m/>
    <x v="2"/>
    <x v="1"/>
    <x v="2"/>
    <m/>
    <m/>
    <d v="2024-11-01T00:00:00"/>
    <d v="2024-11-01T00:00:00"/>
    <d v="2024-10-01T00:00:00"/>
    <d v="2024-11-18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12"/>
    <x v="108"/>
    <x v="108"/>
    <s v="012"/>
    <s v="Brasil \ SP \ Gália"/>
    <s v="Noroeste"/>
    <x v="1"/>
    <n v="3"/>
    <s v="Reforma"/>
    <s v="102-Aguardando Plantio"/>
    <m/>
    <n v="5.09"/>
    <s v="Parceria rural (Turvinho)"/>
    <m/>
    <m/>
    <m/>
    <m/>
    <x v="1"/>
    <x v="1"/>
    <x v="1"/>
    <m/>
    <m/>
    <d v="2024-11-01T00:00:00"/>
    <d v="2024-11-01T00:00:00"/>
    <d v="2024-10-01T00:00:00"/>
    <d v="2024-11-23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x v="10"/>
    <d v="2025-04-01T00:00:00"/>
    <x v="2"/>
    <m/>
  </r>
  <r>
    <s v="0245013"/>
    <x v="108"/>
    <x v="108"/>
    <s v="013"/>
    <s v="Brasil \ SP \ Fernão"/>
    <s v="Noroeste"/>
    <x v="1"/>
    <n v="3"/>
    <s v="Reforma"/>
    <s v="102-Aguardando Plantio"/>
    <m/>
    <n v="1.66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18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14"/>
    <x v="108"/>
    <x v="108"/>
    <s v="014"/>
    <s v="Brasil \ SP \ Fernão"/>
    <s v="Noroeste"/>
    <x v="1"/>
    <n v="3"/>
    <s v="Reforma"/>
    <s v="102-Aguardando Plantio"/>
    <m/>
    <n v="14.39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2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3-01T00:00:00"/>
    <x v="3"/>
    <m/>
  </r>
  <r>
    <s v="0245015"/>
    <x v="108"/>
    <x v="108"/>
    <s v="015"/>
    <s v="Brasil \ SP \ Fernão"/>
    <s v="Noroeste"/>
    <x v="1"/>
    <n v="3"/>
    <s v="Reforma"/>
    <s v="102-Aguardando Plantio"/>
    <m/>
    <n v="13.44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15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3-01T00:00:00"/>
    <x v="3"/>
    <m/>
  </r>
  <r>
    <s v="0245017"/>
    <x v="108"/>
    <x v="108"/>
    <s v="017"/>
    <s v="Brasil \ SP \ Fernão"/>
    <s v="Noroeste"/>
    <x v="1"/>
    <n v="3"/>
    <s v="Reforma"/>
    <s v="102-Aguardando Plantio"/>
    <m/>
    <n v="8.52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13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3-01T00:00:00"/>
    <x v="1"/>
    <m/>
  </r>
  <r>
    <s v="0245018"/>
    <x v="108"/>
    <x v="108"/>
    <s v="018"/>
    <s v="Brasil \ SP \ Gália"/>
    <s v="Noroeste"/>
    <x v="1"/>
    <n v="3"/>
    <s v="Reforma"/>
    <s v="102-Aguardando Plantio"/>
    <m/>
    <n v="8.2200000000000006"/>
    <s v="Parceria rural (Turvinho)"/>
    <m/>
    <m/>
    <m/>
    <m/>
    <x v="1"/>
    <x v="1"/>
    <x v="1"/>
    <m/>
    <m/>
    <d v="2024-11-01T00:00:00"/>
    <d v="2024-11-01T00:00:00"/>
    <d v="2024-11-01T00:00:00"/>
    <d v="2024-11-23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x v="10"/>
    <d v="2025-04-01T00:00:00"/>
    <x v="2"/>
    <m/>
  </r>
  <r>
    <s v="0245019"/>
    <x v="108"/>
    <x v="108"/>
    <s v="019"/>
    <s v="Brasil \ SP \ Gália"/>
    <s v="Noroeste"/>
    <x v="1"/>
    <n v="2"/>
    <s v="Reforma"/>
    <s v="102-Aguardando Plantio"/>
    <m/>
    <n v="1.76"/>
    <s v="Parceria rural (Turvinho)"/>
    <m/>
    <m/>
    <m/>
    <m/>
    <x v="1"/>
    <x v="2"/>
    <x v="1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savannah/rebaixador"/>
    <x v="2"/>
    <x v="10"/>
    <d v="2025-04-01T00:00:00"/>
    <x v="2"/>
    <m/>
  </r>
  <r>
    <s v="0245020"/>
    <x v="108"/>
    <x v="108"/>
    <s v="020"/>
    <s v="Brasil \ SP \ Gália"/>
    <s v="Noroeste"/>
    <x v="1"/>
    <n v="2"/>
    <s v="Reforma"/>
    <s v="102-Aguardando Plantio"/>
    <m/>
    <n v="7.9"/>
    <s v="Parceria rural (Turvinho)"/>
    <m/>
    <m/>
    <m/>
    <m/>
    <x v="1"/>
    <x v="1"/>
    <x v="1"/>
    <m/>
    <m/>
    <d v="2024-11-01T00:00:00"/>
    <d v="2024-11-01T00:00:00"/>
    <d v="2024-11-01T00:00:00"/>
    <d v="2024-11-17T00:00:00"/>
    <d v="2024-11-01T00:00:00"/>
    <s v="Noroeste"/>
    <s v="Noroeste"/>
    <s v="CARPELO"/>
    <s v="JFI DUARTINA"/>
    <s v="GERAÇÃO"/>
    <s v="GERS"/>
    <n v="25.726025"/>
    <n v="26.796205"/>
    <n v="28.077499"/>
    <n v="43.851008999999998"/>
    <s v="savannah"/>
    <x v="2"/>
    <x v="10"/>
    <d v="2025-04-01T00:00:00"/>
    <x v="2"/>
    <m/>
  </r>
  <r>
    <s v="0245021"/>
    <x v="108"/>
    <x v="108"/>
    <s v="021"/>
    <s v="Brasil \ SP \ Gália"/>
    <s v="Noroeste"/>
    <x v="1"/>
    <n v="2"/>
    <s v="Reforma"/>
    <s v="102-Aguardando Plantio"/>
    <m/>
    <n v="4.4800000000000004"/>
    <s v="Parceria rural (Turvinho)"/>
    <m/>
    <m/>
    <m/>
    <m/>
    <x v="1"/>
    <x v="1"/>
    <x v="1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savannah"/>
    <x v="2"/>
    <x v="10"/>
    <d v="2025-04-01T00:00:00"/>
    <x v="2"/>
    <m/>
  </r>
  <r>
    <s v="0245022"/>
    <x v="108"/>
    <x v="108"/>
    <s v="022"/>
    <s v="Brasil \ SP \ Fernão"/>
    <s v="Noroeste"/>
    <x v="1"/>
    <n v="3"/>
    <s v="Reforma"/>
    <s v="102-Aguardando Plantio"/>
    <m/>
    <n v="26.25"/>
    <s v="Parceria rural (Turvinho)"/>
    <m/>
    <m/>
    <m/>
    <m/>
    <x v="2"/>
    <x v="1"/>
    <x v="2"/>
    <m/>
    <m/>
    <d v="2024-11-01T00:00:00"/>
    <d v="2024-11-01T00:00:00"/>
    <d v="2024-10-01T00:00:00"/>
    <d v="2024-11-20T00:00:00"/>
    <d v="2024-10-29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2-01T00:00:00"/>
    <x v="1"/>
    <m/>
  </r>
  <r>
    <s v="0245026"/>
    <x v="108"/>
    <x v="108"/>
    <s v="026"/>
    <s v="Brasil \ SP \ Gália"/>
    <s v="Noroeste"/>
    <x v="1"/>
    <n v="3"/>
    <s v="Reforma"/>
    <s v="102-Aguardando Plantio"/>
    <m/>
    <n v="0.22"/>
    <s v="Parceria rural (Turvinho)"/>
    <m/>
    <m/>
    <m/>
    <m/>
    <x v="2"/>
    <x v="1"/>
    <x v="0"/>
    <m/>
    <m/>
    <d v="2023-05-13T00:00:00"/>
    <m/>
    <m/>
    <d v="2023-05-13T00:00:00"/>
    <d v="2023-01-28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52"/>
    <x v="108"/>
    <x v="108"/>
    <s v="052"/>
    <s v="Brasil \ SP \ Fernão"/>
    <s v="Noroeste"/>
    <x v="1"/>
    <n v="3"/>
    <s v="Reforma"/>
    <s v="102-Aguardando Plantio"/>
    <m/>
    <n v="15.37"/>
    <s v="Parceria rural (Turvinho)"/>
    <m/>
    <m/>
    <m/>
    <m/>
    <x v="2"/>
    <x v="2"/>
    <x v="1"/>
    <m/>
    <m/>
    <d v="2023-05-07T00:00:00"/>
    <m/>
    <m/>
    <d v="2023-05-07T00:00:00"/>
    <d v="2023-02-12T00:00:00"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4"/>
    <d v="2025-02-01T00:00:00"/>
    <x v="3"/>
    <m/>
  </r>
  <r>
    <s v="0245058"/>
    <x v="108"/>
    <x v="108"/>
    <s v="058"/>
    <s v="Brasil \ SP \ Gália"/>
    <s v="Noroeste"/>
    <x v="1"/>
    <n v="2"/>
    <s v="Reforma"/>
    <s v="102-Aguardando Plantio"/>
    <m/>
    <n v="0.06"/>
    <s v="Parceria rural (Turvinho)"/>
    <m/>
    <m/>
    <m/>
    <m/>
    <x v="2"/>
    <x v="2"/>
    <x v="1"/>
    <m/>
    <m/>
    <d v="2018-06-10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10"/>
    <d v="2025-04-01T00:00:00"/>
    <x v="2"/>
    <m/>
  </r>
  <r>
    <s v="0245059"/>
    <x v="108"/>
    <x v="108"/>
    <s v="059"/>
    <s v="Brasil \ SP \ Fernão"/>
    <s v="Noroeste"/>
    <x v="1"/>
    <n v="3"/>
    <s v="Reforma"/>
    <s v="102-Aguardando Plantio"/>
    <m/>
    <n v="15.86"/>
    <s v="Parceria rural (Turvinho)"/>
    <m/>
    <m/>
    <m/>
    <m/>
    <x v="2"/>
    <x v="1"/>
    <x v="2"/>
    <m/>
    <m/>
    <d v="2024-11-01T00:00:00"/>
    <d v="2024-11-01T00:00:00"/>
    <d v="2024-10-01T00:00:00"/>
    <d v="2024-11-23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2-01T00:00:00"/>
    <x v="3"/>
    <m/>
  </r>
  <r>
    <s v="0245060"/>
    <x v="108"/>
    <x v="108"/>
    <s v="060"/>
    <s v="Brasil \ SP \ Fernão"/>
    <s v="Noroeste"/>
    <x v="1"/>
    <n v="3"/>
    <s v="Reforma"/>
    <s v="102-Aguardando Plantio"/>
    <m/>
    <n v="9.42"/>
    <s v="Parceria rural (Turvinho)"/>
    <m/>
    <m/>
    <m/>
    <m/>
    <x v="2"/>
    <x v="1"/>
    <x v="2"/>
    <m/>
    <m/>
    <d v="2024-11-01T00:00:00"/>
    <d v="2024-11-01T00:00:00"/>
    <d v="2024-10-01T00:00:00"/>
    <d v="2024-11-22T00:00:00"/>
    <d v="2024-10-30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2-01T00:00:00"/>
    <x v="3"/>
    <m/>
  </r>
  <r>
    <s v="0245061"/>
    <x v="108"/>
    <x v="108"/>
    <s v="061"/>
    <s v="Brasil \ SP \ Fernão"/>
    <s v="Noroeste"/>
    <x v="1"/>
    <n v="3"/>
    <s v="Reforma"/>
    <s v="102-Aguardando Plantio"/>
    <m/>
    <n v="5.45"/>
    <s v="Parceria rural (Turvinho)"/>
    <m/>
    <m/>
    <m/>
    <m/>
    <x v="2"/>
    <x v="1"/>
    <x v="2"/>
    <m/>
    <m/>
    <d v="2024-11-01T00:00:00"/>
    <d v="2024-11-01T00:00:00"/>
    <d v="2024-11-01T00:00:00"/>
    <d v="2024-11-20T00:00:00"/>
    <m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4"/>
    <d v="2025-02-01T00:00:00"/>
    <x v="1"/>
    <m/>
  </r>
  <r>
    <s v="0245062"/>
    <x v="108"/>
    <x v="108"/>
    <s v="062"/>
    <s v="Brasil \ SP \ Fernão"/>
    <s v="Noroeste"/>
    <x v="1"/>
    <n v="3"/>
    <s v="Reforma"/>
    <s v="102-Aguardando Plantio"/>
    <m/>
    <n v="1.46"/>
    <s v="Parceria rural (Turvinho)"/>
    <m/>
    <m/>
    <m/>
    <m/>
    <x v="2"/>
    <x v="1"/>
    <x v="2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m/>
    <x v="2"/>
    <x v="4"/>
    <d v="2025-02-01T00:00:00"/>
    <x v="3"/>
    <m/>
  </r>
  <r>
    <s v="0245063"/>
    <x v="108"/>
    <x v="108"/>
    <s v="063"/>
    <s v="Brasil \ SP \ Gália"/>
    <s v="Noroeste"/>
    <x v="1"/>
    <n v="2"/>
    <s v="Reforma"/>
    <s v="102-Aguardando Plantio"/>
    <m/>
    <n v="0.23"/>
    <s v="Parceria rural (Turvinho)"/>
    <m/>
    <m/>
    <m/>
    <m/>
    <x v="2"/>
    <x v="2"/>
    <x v="1"/>
    <m/>
    <m/>
    <d v="2018-06-10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10"/>
    <d v="2025-04-01T00:00:00"/>
    <x v="2"/>
    <m/>
  </r>
  <r>
    <s v="0245069"/>
    <x v="108"/>
    <x v="108"/>
    <s v="069"/>
    <s v="Brasil \ SP \ Fernão"/>
    <s v="Noroeste"/>
    <x v="1"/>
    <n v="4"/>
    <s v="Reforma"/>
    <s v="102-Aguardando Plantio"/>
    <m/>
    <n v="63.17"/>
    <s v="Parceria rural (Turvinho)"/>
    <m/>
    <m/>
    <m/>
    <m/>
    <x v="2"/>
    <x v="1"/>
    <x v="2"/>
    <s v="NÃO"/>
    <m/>
    <d v="2018-06-10T00:00:00"/>
    <m/>
    <d v="2024-10-01T00:00:00"/>
    <d v="2024-11-19T00:00:00"/>
    <d v="2024-10-21T00:00:00"/>
    <s v="Noroeste"/>
    <s v="Noroeste"/>
    <s v="CARPELO"/>
    <s v="JFI DUARTINA"/>
    <s v="GERAÇÃO"/>
    <s v="GERS"/>
    <n v="25.726025"/>
    <n v="26.796205"/>
    <n v="28.077499"/>
    <n v="43.851008999999998"/>
    <s v="Liberação de áreas"/>
    <x v="2"/>
    <x v="10"/>
    <d v="2025-04-01T00:00:00"/>
    <x v="2"/>
    <m/>
  </r>
  <r>
    <s v="0245074"/>
    <x v="108"/>
    <x v="108"/>
    <s v="074"/>
    <s v="Brasil \ SP \ Gália"/>
    <s v="Noroeste"/>
    <x v="1"/>
    <n v="3"/>
    <s v="Reforma"/>
    <s v="102-Aguardando Plantio"/>
    <m/>
    <n v="0.83"/>
    <s v="Parceria rural (Turvinho)"/>
    <m/>
    <m/>
    <m/>
    <m/>
    <x v="2"/>
    <x v="2"/>
    <x v="1"/>
    <m/>
    <m/>
    <d v="2023-05-14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10"/>
    <d v="2025-04-01T00:00:00"/>
    <x v="2"/>
    <m/>
  </r>
  <r>
    <s v="0245075"/>
    <x v="108"/>
    <x v="108"/>
    <s v="075"/>
    <s v="Brasil \ SP \ Gália"/>
    <s v="Noroeste"/>
    <x v="1"/>
    <n v="3"/>
    <s v="Reforma"/>
    <s v="102-Aguardando Plantio"/>
    <m/>
    <n v="2.97"/>
    <s v="Parceria rural (Turvinho)"/>
    <m/>
    <m/>
    <m/>
    <m/>
    <x v="2"/>
    <x v="2"/>
    <x v="1"/>
    <m/>
    <m/>
    <d v="2023-05-13T00:00:00"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10"/>
    <d v="2025-04-01T00:00:00"/>
    <x v="2"/>
    <m/>
  </r>
  <r>
    <s v="0245089"/>
    <x v="108"/>
    <x v="108"/>
    <s v="089"/>
    <s v="Brasil \ SP \ Fernão"/>
    <s v="Noroeste"/>
    <x v="1"/>
    <n v="2"/>
    <s v="Reforma"/>
    <s v="102-Aguardando Plantio"/>
    <m/>
    <n v="0.13"/>
    <s v="Parceria rural (Turvinho)"/>
    <m/>
    <m/>
    <m/>
    <m/>
    <x v="2"/>
    <x v="2"/>
    <x v="1"/>
    <m/>
    <m/>
    <m/>
    <m/>
    <m/>
    <m/>
    <m/>
    <s v="Noroeste"/>
    <s v="Noroeste"/>
    <s v="CARPELO"/>
    <s v="JFI DUARTINA"/>
    <s v="GERAÇÃO"/>
    <s v="GERS"/>
    <n v="25.726025"/>
    <n v="26.796205"/>
    <n v="28.077499"/>
    <n v="43.851008999999998"/>
    <s v="rebaixamento"/>
    <x v="2"/>
    <x v="10"/>
    <d v="2025-04-01T00:00:00"/>
    <x v="2"/>
    <m/>
  </r>
  <r>
    <s v="0247001"/>
    <x v="109"/>
    <x v="109"/>
    <s v="001"/>
    <s v="Brasil \ SP \ Pirajuí"/>
    <s v="Norte"/>
    <x v="3"/>
    <n v="2"/>
    <s v="Reforma"/>
    <s v="102-Aguardando Plantio"/>
    <m/>
    <n v="43.65"/>
    <s v="Parceria rural"/>
    <m/>
    <m/>
    <m/>
    <m/>
    <x v="0"/>
    <x v="0"/>
    <x v="0"/>
    <m/>
    <m/>
    <d v="2024-05-06T10:42:21"/>
    <m/>
    <d v="2024-03-01T00:00:00"/>
    <d v="2024-05-05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x v="9"/>
    <d v="2025-06-01T00:00:00"/>
    <x v="0"/>
    <m/>
  </r>
  <r>
    <s v="0247002"/>
    <x v="109"/>
    <x v="109"/>
    <s v="002"/>
    <s v="Brasil \ SP \ Pirajuí"/>
    <s v="Norte"/>
    <x v="3"/>
    <n v="2"/>
    <s v="Reforma"/>
    <s v="102-Aguardando Plantio"/>
    <m/>
    <n v="81.69"/>
    <s v="Parceria rural"/>
    <m/>
    <m/>
    <m/>
    <m/>
    <x v="0"/>
    <x v="0"/>
    <x v="0"/>
    <m/>
    <m/>
    <d v="2024-05-09T12:31:31"/>
    <m/>
    <d v="2024-03-01T00:00:00"/>
    <d v="2024-05-09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x v="9"/>
    <d v="2025-06-01T00:00:00"/>
    <x v="0"/>
    <m/>
  </r>
  <r>
    <s v="0247008"/>
    <x v="109"/>
    <x v="109"/>
    <s v="008"/>
    <s v="Brasil \ SP \ Pirajuí"/>
    <s v="Norte"/>
    <x v="3"/>
    <n v="2"/>
    <s v="Reforma"/>
    <s v="102-Aguardando Plantio"/>
    <m/>
    <n v="19.07"/>
    <s v="Parceria rural"/>
    <m/>
    <m/>
    <m/>
    <m/>
    <x v="0"/>
    <x v="0"/>
    <x v="0"/>
    <m/>
    <m/>
    <d v="2024-05-06T10:42:29"/>
    <m/>
    <d v="2024-03-01T00:00:00"/>
    <d v="2024-05-05T00:00:00"/>
    <d v="2024-03-07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x v="9"/>
    <d v="2025-06-01T00:00:00"/>
    <x v="0"/>
    <m/>
  </r>
  <r>
    <s v="0247013"/>
    <x v="109"/>
    <x v="109"/>
    <s v="013"/>
    <s v="Brasil \ SP \ Pirajuí"/>
    <s v="Norte"/>
    <x v="3"/>
    <n v="2"/>
    <s v="Reforma"/>
    <s v="102-Aguardando Plantio"/>
    <m/>
    <n v="32.71"/>
    <s v="Parceria rural"/>
    <m/>
    <m/>
    <m/>
    <m/>
    <x v="0"/>
    <x v="0"/>
    <x v="0"/>
    <m/>
    <m/>
    <d v="2024-05-09T23:15:06"/>
    <m/>
    <d v="2024-02-01T00:00:00"/>
    <d v="2024-05-09T00:00:00"/>
    <d v="2024-02-22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x v="9"/>
    <d v="2025-06-01T00:00:00"/>
    <x v="0"/>
    <m/>
  </r>
  <r>
    <s v="0247015"/>
    <x v="109"/>
    <x v="109"/>
    <s v="015"/>
    <s v="Brasil \ SP \ Pirajuí"/>
    <s v="Norte"/>
    <x v="3"/>
    <n v="2"/>
    <s v="Reforma"/>
    <s v="102-Aguardando Plantio"/>
    <m/>
    <n v="37.26"/>
    <s v="Parceria rural"/>
    <m/>
    <m/>
    <m/>
    <m/>
    <x v="0"/>
    <x v="0"/>
    <x v="0"/>
    <m/>
    <m/>
    <d v="2024-05-08T15:25:35"/>
    <m/>
    <d v="2024-02-01T00:00:00"/>
    <d v="2024-05-08T00:00:00"/>
    <d v="2024-02-28T00:00:00"/>
    <s v="Norte"/>
    <s v="Norte"/>
    <s v="EMFLORA"/>
    <s v="CARPELO"/>
    <s v="GERS"/>
    <s v="INOVESA"/>
    <n v="3.7883810000000002"/>
    <n v="40.515112999999999"/>
    <n v="47.500653"/>
    <n v="49.151454999999999"/>
    <s v="cto baldeio"/>
    <x v="1"/>
    <x v="9"/>
    <d v="2025-06-01T00:00:00"/>
    <x v="0"/>
    <m/>
  </r>
  <r>
    <s v="0248007"/>
    <x v="110"/>
    <x v="110"/>
    <s v="007"/>
    <s v="Brasil \ SP \ Pirajuí"/>
    <s v="Norte"/>
    <x v="3"/>
    <n v="1"/>
    <s v="Implantação"/>
    <s v="104-Crescimento"/>
    <d v="2018-07-26T00:00:00"/>
    <n v="4.5999999999999996"/>
    <s v="Parceria rural"/>
    <m/>
    <m/>
    <m/>
    <m/>
    <x v="0"/>
    <x v="0"/>
    <x v="0"/>
    <m/>
    <m/>
    <d v="2018-07-31T00:00:00"/>
    <m/>
    <d v="2025-07-01T00:00:00"/>
    <m/>
    <m/>
    <s v="Norte"/>
    <s v="Norte"/>
    <s v="EMFLORA"/>
    <s v="CARPELO"/>
    <s v="GERS"/>
    <s v="INOVESA"/>
    <n v="8.3607080000000007"/>
    <n v="38.174686000000001"/>
    <n v="45.626773"/>
    <n v="51.990203999999999"/>
    <s v="pac"/>
    <x v="1"/>
    <x v="8"/>
    <m/>
    <x v="0"/>
    <m/>
  </r>
  <r>
    <s v="0248008"/>
    <x v="110"/>
    <x v="110"/>
    <s v="008"/>
    <s v="Brasil \ SP \ Pirajuí"/>
    <s v="Norte"/>
    <x v="3"/>
    <n v="1"/>
    <s v="Implantação"/>
    <s v="104-Crescimento"/>
    <d v="2018-07-31T00:00:00"/>
    <n v="1.38"/>
    <s v="Parceria rural"/>
    <m/>
    <m/>
    <m/>
    <m/>
    <x v="0"/>
    <x v="0"/>
    <x v="0"/>
    <m/>
    <m/>
    <d v="2018-07-31T00:00:00"/>
    <m/>
    <d v="2025-07-01T00:00:00"/>
    <m/>
    <m/>
    <s v="Norte"/>
    <s v="Norte"/>
    <s v="EMFLORA"/>
    <s v="CARPELO"/>
    <s v="GERS"/>
    <s v="INOVESA"/>
    <n v="8.3607080000000007"/>
    <n v="38.174686000000001"/>
    <n v="45.626773"/>
    <n v="51.990203999999999"/>
    <s v="pac"/>
    <x v="1"/>
    <x v="8"/>
    <m/>
    <x v="0"/>
    <m/>
  </r>
  <r>
    <s v="0250001"/>
    <x v="111"/>
    <x v="111"/>
    <s v="001"/>
    <s v="Brasil \ SP \ Bauru"/>
    <s v="Norte"/>
    <x v="1"/>
    <n v="2"/>
    <s v="Reforma"/>
    <s v="102-Aguardando Plantio"/>
    <m/>
    <n v="9.27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2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2"/>
    <d v="2025-03-01T00:00:00"/>
    <x v="3"/>
    <m/>
  </r>
  <r>
    <s v="0250002"/>
    <x v="111"/>
    <x v="111"/>
    <s v="002"/>
    <s v="Brasil \ SP \ Bauru"/>
    <s v="Norte"/>
    <x v="1"/>
    <n v="2"/>
    <s v="Reforma"/>
    <s v="102-Aguardando Plantio"/>
    <m/>
    <n v="4.4000000000000004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2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2"/>
    <d v="2025-03-01T00:00:00"/>
    <x v="3"/>
    <m/>
  </r>
  <r>
    <s v="0250004"/>
    <x v="111"/>
    <x v="111"/>
    <s v="004"/>
    <s v="Brasil \ SP \ Bauru"/>
    <s v="Norte"/>
    <x v="1"/>
    <n v="2"/>
    <s v="Reforma"/>
    <s v="102-Aguardando Plantio"/>
    <m/>
    <n v="15.03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3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2"/>
    <d v="2025-03-01T00:00:00"/>
    <x v="3"/>
    <m/>
  </r>
  <r>
    <s v="0250005"/>
    <x v="111"/>
    <x v="111"/>
    <s v="005"/>
    <s v="Brasil \ SP \ Bauru"/>
    <s v="Norte"/>
    <x v="1"/>
    <n v="2"/>
    <s v="Reforma"/>
    <s v="102-Aguardando Plantio"/>
    <m/>
    <n v="11.34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5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2"/>
    <d v="2025-03-01T00:00:00"/>
    <x v="3"/>
    <m/>
  </r>
  <r>
    <s v="0250006"/>
    <x v="111"/>
    <x v="111"/>
    <s v="006"/>
    <s v="Brasil \ SP \ Bauru"/>
    <s v="Norte"/>
    <x v="1"/>
    <n v="2"/>
    <s v="Reforma"/>
    <s v="102-Aguardando Plantio"/>
    <m/>
    <n v="11.3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3T00:00:00"/>
    <s v="Norte"/>
    <s v="Nort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2"/>
    <d v="2025-03-01T00:00:00"/>
    <x v="3"/>
    <m/>
  </r>
  <r>
    <s v="0250008"/>
    <x v="111"/>
    <x v="111"/>
    <s v="008"/>
    <s v="Brasil \ SP \ Bauru"/>
    <s v="Norte"/>
    <x v="1"/>
    <n v="2"/>
    <s v="Reforma"/>
    <s v="102-Aguardando Plantio"/>
    <m/>
    <n v="7.89"/>
    <s v="Parceria rural"/>
    <s v="coppice"/>
    <m/>
    <m/>
    <m/>
    <x v="2"/>
    <x v="1"/>
    <x v="2"/>
    <m/>
    <m/>
    <d v="2025-01-01T00:00:00"/>
    <d v="2025-01-01T00:00:00"/>
    <d v="2024-11-01T00:00:00"/>
    <d v="2025-01-01T00:00:00"/>
    <d v="2024-11-15T00:00:00"/>
    <s v="Norte"/>
    <s v="coppice"/>
    <s v="GERAÇÃO"/>
    <s v="JFI DUARTINA"/>
    <s v="BRACELL"/>
    <s v="CARPELO"/>
    <n v="31.432462000000001"/>
    <n v="33.192331000000003"/>
    <n v="35.023912000000003"/>
    <n v="59.401139000000001"/>
    <s v="Liberação de áreas"/>
    <x v="1"/>
    <x v="1"/>
    <m/>
    <x v="4"/>
    <m/>
  </r>
  <r>
    <s v="0256004"/>
    <x v="112"/>
    <x v="112"/>
    <s v="004"/>
    <s v="Brasil \ SP \ Paulistânia"/>
    <s v="Centro"/>
    <x v="0"/>
    <n v="3"/>
    <s v="Reforma"/>
    <s v="104-Crescimento"/>
    <d v="2020-12-09T00:00:00"/>
    <n v="1.65"/>
    <s v="Parceria rural"/>
    <m/>
    <m/>
    <m/>
    <m/>
    <x v="0"/>
    <x v="0"/>
    <x v="0"/>
    <m/>
    <m/>
    <d v="2025-11-01T00:00:00"/>
    <d v="2025-11-01T00:00:00"/>
    <m/>
    <m/>
    <m/>
    <s v="Centro"/>
    <s v="Centro"/>
    <s v="GERAÇÃO"/>
    <s v="JFI DUARTINA"/>
    <s v="BRACELL"/>
    <s v="CARPELO"/>
    <n v="25.488759999999999"/>
    <n v="28.706458000000001"/>
    <n v="35.811439999999997"/>
    <n v="75.18289"/>
    <s v="pas"/>
    <x v="0"/>
    <x v="0"/>
    <m/>
    <x v="0"/>
    <m/>
  </r>
  <r>
    <s v="0260055"/>
    <x v="113"/>
    <x v="113"/>
    <s v="055"/>
    <s v="Brasil \ SP \ Agudos"/>
    <s v="Centro"/>
    <x v="0"/>
    <n v="2"/>
    <s v="Reforma"/>
    <s v="102-Aguardando Plantio"/>
    <m/>
    <n v="0.26"/>
    <s v="Parceria rural"/>
    <m/>
    <m/>
    <m/>
    <m/>
    <x v="0"/>
    <x v="0"/>
    <x v="0"/>
    <m/>
    <m/>
    <d v="2021-09-08T00:00:00"/>
    <m/>
    <m/>
    <m/>
    <m/>
    <s v="Centro"/>
    <s v="Centro"/>
    <s v="GERAÇÃO"/>
    <s v="JFI DUARTINA"/>
    <s v="BRACELL"/>
    <s v="SOLLUM"/>
    <n v="48.244152999999997"/>
    <n v="51.461851000000003"/>
    <n v="56.538072"/>
    <n v="73.232708000000002"/>
    <s v="Liberação de áreas"/>
    <x v="0"/>
    <x v="0"/>
    <d v="2025-12-01T00:00:00"/>
    <x v="0"/>
    <m/>
  </r>
  <r>
    <s v="0262025"/>
    <x v="114"/>
    <x v="114"/>
    <s v="025"/>
    <s v="Brasil \ SP \ Agudos"/>
    <s v="Centro"/>
    <x v="0"/>
    <n v="2"/>
    <s v="Reforma"/>
    <s v="102-Aguardando Plantio"/>
    <m/>
    <n v="1.85"/>
    <s v="Parceria rural (Turvinho)"/>
    <m/>
    <m/>
    <m/>
    <m/>
    <x v="0"/>
    <x v="0"/>
    <x v="0"/>
    <m/>
    <m/>
    <m/>
    <m/>
    <m/>
    <m/>
    <m/>
    <s v="Centro"/>
    <s v="Centro"/>
    <s v="SOLLUM"/>
    <s v="GERAÇÃO"/>
    <s v="JFI DUARTINA"/>
    <s v="BRACELL"/>
    <n v="55.991002999999999"/>
    <n v="60.795271"/>
    <n v="64.012968999999998"/>
    <n v="69.089190000000002"/>
    <m/>
    <x v="0"/>
    <x v="1"/>
    <m/>
    <x v="0"/>
    <m/>
  </r>
  <r>
    <s v="0264001"/>
    <x v="115"/>
    <x v="115"/>
    <s v="001"/>
    <s v="Brasil \ SP \ Pirajuí"/>
    <s v="Norte"/>
    <x v="3"/>
    <n v="2"/>
    <s v="Reforma"/>
    <s v="102-Aguardando Plantio"/>
    <m/>
    <n v="17.989999999999998"/>
    <s v="Parceria rural"/>
    <m/>
    <m/>
    <m/>
    <m/>
    <x v="2"/>
    <x v="2"/>
    <x v="2"/>
    <m/>
    <m/>
    <d v="2024-07-28T00:00:00"/>
    <m/>
    <d v="2024-06-01T00:00:00"/>
    <d v="2024-07-28T00:00:00"/>
    <d v="2024-07-06T00:00:00"/>
    <s v="Norte"/>
    <s v="Norte"/>
    <s v="EMFLORA"/>
    <s v="CARPELO"/>
    <s v="GERS"/>
    <s v="INOVESA"/>
    <n v="16.746758"/>
    <n v="36.704296999999997"/>
    <n v="54.829281999999999"/>
    <n v="61.600779000000003"/>
    <s v="rebaixamento"/>
    <x v="1"/>
    <x v="8"/>
    <d v="2025-02-01T00:00:00"/>
    <x v="1"/>
    <m/>
  </r>
  <r>
    <s v="0264004"/>
    <x v="115"/>
    <x v="115"/>
    <s v="004"/>
    <s v="Brasil \ SP \ Pirajuí"/>
    <s v="Norte"/>
    <x v="3"/>
    <n v="2"/>
    <s v="Reforma"/>
    <s v="102-Aguardando Plantio"/>
    <m/>
    <n v="9.49"/>
    <s v="Parceria rural"/>
    <m/>
    <m/>
    <m/>
    <m/>
    <x v="2"/>
    <x v="1"/>
    <x v="2"/>
    <m/>
    <m/>
    <d v="2024-07-28T00:00:00"/>
    <m/>
    <d v="2024-06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05"/>
    <x v="115"/>
    <x v="115"/>
    <s v="005"/>
    <s v="Brasil \ SP \ Pirajuí"/>
    <s v="Norte"/>
    <x v="3"/>
    <n v="2"/>
    <s v="Reforma"/>
    <s v="102-Aguardando Plantio"/>
    <m/>
    <n v="6.89"/>
    <s v="Parceria rural"/>
    <m/>
    <m/>
    <m/>
    <m/>
    <x v="2"/>
    <x v="1"/>
    <x v="2"/>
    <m/>
    <m/>
    <d v="2024-07-28T00:00:00"/>
    <m/>
    <d v="2024-07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06"/>
    <x v="115"/>
    <x v="115"/>
    <s v="006"/>
    <s v="Brasil \ SP \ Pirajuí"/>
    <s v="Norte"/>
    <x v="3"/>
    <n v="2"/>
    <s v="Reforma"/>
    <s v="102-Aguardando Plantio"/>
    <m/>
    <n v="19.07"/>
    <s v="Parceria rural"/>
    <m/>
    <m/>
    <m/>
    <m/>
    <x v="2"/>
    <x v="1"/>
    <x v="2"/>
    <m/>
    <m/>
    <d v="2024-07-28T00:00:00"/>
    <m/>
    <d v="2024-06-01T00:00:00"/>
    <d v="2024-07-28T00:00:00"/>
    <d v="2024-07-08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08"/>
    <x v="115"/>
    <x v="115"/>
    <s v="008"/>
    <s v="Brasil \ SP \ Pirajuí"/>
    <s v="Norte"/>
    <x v="3"/>
    <n v="2"/>
    <s v="Reforma"/>
    <s v="102-Aguardando Plantio"/>
    <m/>
    <n v="5.96"/>
    <s v="Parceria rural"/>
    <m/>
    <m/>
    <m/>
    <m/>
    <x v="2"/>
    <x v="1"/>
    <x v="2"/>
    <m/>
    <m/>
    <d v="2024-07-28T00:00:00"/>
    <m/>
    <d v="2024-07-01T00:00:00"/>
    <d v="2024-07-28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09"/>
    <x v="115"/>
    <x v="115"/>
    <s v="009"/>
    <s v="Brasil \ SP \ Pirajuí"/>
    <s v="Norte"/>
    <x v="3"/>
    <n v="2"/>
    <s v="Reforma"/>
    <s v="102-Aguardando Plantio"/>
    <m/>
    <n v="14.51"/>
    <s v="Parceria rural"/>
    <m/>
    <m/>
    <m/>
    <m/>
    <x v="2"/>
    <x v="1"/>
    <x v="2"/>
    <m/>
    <m/>
    <d v="2024-07-27T00:00:00"/>
    <m/>
    <d v="2024-07-01T00:00:00"/>
    <d v="2024-07-27T00:00:00"/>
    <d v="2024-07-0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10"/>
    <x v="115"/>
    <x v="115"/>
    <s v="010"/>
    <s v="Brasil \ SP \ Pirajuí"/>
    <s v="Norte"/>
    <x v="3"/>
    <n v="2"/>
    <s v="Reforma"/>
    <s v="102-Aguardando Plantio"/>
    <m/>
    <n v="4.74"/>
    <s v="Parceria rural"/>
    <m/>
    <m/>
    <m/>
    <m/>
    <x v="2"/>
    <x v="1"/>
    <x v="1"/>
    <m/>
    <m/>
    <d v="2024-07-27T00:00:00"/>
    <m/>
    <d v="2024-07-01T00:00:00"/>
    <d v="2024-07-27T00:00:00"/>
    <d v="2024-07-05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18"/>
    <x v="115"/>
    <x v="115"/>
    <s v="018"/>
    <s v="Brasil \ SP \ Pirajuí"/>
    <s v="Norte"/>
    <x v="3"/>
    <n v="2"/>
    <s v="Reforma"/>
    <s v="102-Aguardando Plantio"/>
    <m/>
    <n v="23.32"/>
    <s v="Parceria rural"/>
    <m/>
    <m/>
    <m/>
    <m/>
    <x v="2"/>
    <x v="1"/>
    <x v="2"/>
    <m/>
    <m/>
    <d v="2024-07-24T00:00:00"/>
    <m/>
    <d v="2024-06-01T00:00:00"/>
    <d v="2024-07-24T00:00:00"/>
    <d v="2024-06-26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19"/>
    <x v="115"/>
    <x v="115"/>
    <s v="019"/>
    <s v="Brasil \ SP \ Pirajuí"/>
    <s v="Norte"/>
    <x v="3"/>
    <n v="2"/>
    <s v="Reforma"/>
    <s v="102-Aguardando Plantio"/>
    <m/>
    <n v="10.58"/>
    <s v="Parceria rural"/>
    <m/>
    <m/>
    <m/>
    <m/>
    <x v="2"/>
    <x v="1"/>
    <x v="2"/>
    <m/>
    <m/>
    <d v="2024-07-24T00:00:00"/>
    <m/>
    <d v="2024-06-01T00:00:00"/>
    <d v="2024-07-24T00:00:00"/>
    <d v="2024-06-27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1"/>
    <x v="115"/>
    <x v="115"/>
    <s v="021"/>
    <s v="Brasil \ SP \ Pirajuí"/>
    <s v="Norte"/>
    <x v="3"/>
    <n v="2"/>
    <s v="Reforma"/>
    <s v="102-Aguardando Plantio"/>
    <m/>
    <n v="8.17"/>
    <s v="Parceria rural"/>
    <m/>
    <m/>
    <m/>
    <m/>
    <x v="2"/>
    <x v="1"/>
    <x v="2"/>
    <m/>
    <m/>
    <d v="2024-07-26T00:00:00"/>
    <m/>
    <d v="2024-07-01T00:00:00"/>
    <d v="2024-07-26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2"/>
    <x v="115"/>
    <x v="115"/>
    <s v="022"/>
    <s v="Brasil \ SP \ Pirajuí"/>
    <s v="Norte"/>
    <x v="3"/>
    <n v="2"/>
    <s v="Reforma"/>
    <s v="102-Aguardando Plantio"/>
    <m/>
    <n v="17.329999999999998"/>
    <s v="Parceria rural"/>
    <m/>
    <m/>
    <m/>
    <m/>
    <x v="2"/>
    <x v="1"/>
    <x v="1"/>
    <m/>
    <m/>
    <d v="2024-07-27T00:00:00"/>
    <m/>
    <d v="2024-07-01T00:00:00"/>
    <d v="2024-07-27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4"/>
    <x v="115"/>
    <x v="115"/>
    <s v="024"/>
    <s v="Brasil \ SP \ Pirajuí"/>
    <s v="Norte"/>
    <x v="3"/>
    <n v="2"/>
    <s v="Reforma"/>
    <s v="102-Aguardando Plantio"/>
    <m/>
    <n v="8.7200000000000006"/>
    <s v="Parceria rural"/>
    <m/>
    <m/>
    <m/>
    <m/>
    <x v="2"/>
    <x v="1"/>
    <x v="1"/>
    <m/>
    <m/>
    <d v="2024-07-28T00:00:00"/>
    <m/>
    <d v="2024-07-01T00:00:00"/>
    <d v="2024-07-28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6"/>
    <x v="115"/>
    <x v="115"/>
    <s v="026"/>
    <s v="Brasil \ SP \ Pirajuí"/>
    <s v="Norte"/>
    <x v="3"/>
    <n v="2"/>
    <s v="Reforma"/>
    <s v="102-Aguardando Plantio"/>
    <m/>
    <n v="2.48"/>
    <s v="Parceria rural"/>
    <m/>
    <m/>
    <m/>
    <m/>
    <x v="2"/>
    <x v="1"/>
    <x v="1"/>
    <m/>
    <m/>
    <d v="2024-07-27T00:00:00"/>
    <m/>
    <d v="2024-07-01T00:00:00"/>
    <d v="2024-07-27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7"/>
    <x v="115"/>
    <x v="115"/>
    <s v="027"/>
    <s v="Brasil \ SP \ Pirajuí"/>
    <s v="Norte"/>
    <x v="3"/>
    <n v="2"/>
    <s v="Reforma"/>
    <s v="102-Aguardando Plantio"/>
    <m/>
    <n v="16.27"/>
    <s v="Parceria rural"/>
    <m/>
    <m/>
    <m/>
    <m/>
    <x v="2"/>
    <x v="1"/>
    <x v="1"/>
    <m/>
    <m/>
    <d v="2024-07-26T00:00:00"/>
    <m/>
    <d v="2024-07-01T00:00:00"/>
    <d v="2024-07-26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8"/>
    <x v="115"/>
    <x v="115"/>
    <s v="028"/>
    <s v="Brasil \ SP \ Pirajuí"/>
    <s v="Norte"/>
    <x v="3"/>
    <n v="2"/>
    <s v="Reforma"/>
    <s v="102-Aguardando Plantio"/>
    <m/>
    <n v="8.59"/>
    <s v="Parceria rural"/>
    <m/>
    <m/>
    <m/>
    <m/>
    <x v="2"/>
    <x v="1"/>
    <x v="1"/>
    <m/>
    <m/>
    <d v="2024-07-26T00:00:00"/>
    <m/>
    <d v="2024-07-01T00:00:00"/>
    <d v="2024-07-26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29"/>
    <x v="115"/>
    <x v="115"/>
    <s v="029"/>
    <s v="Brasil \ SP \ Pirajuí"/>
    <s v="Norte"/>
    <x v="3"/>
    <n v="2"/>
    <s v="Reforma"/>
    <s v="102-Aguardando Plantio"/>
    <m/>
    <n v="2.62"/>
    <s v="Parceria rural"/>
    <m/>
    <m/>
    <m/>
    <m/>
    <x v="2"/>
    <x v="1"/>
    <x v="2"/>
    <m/>
    <m/>
    <d v="2024-07-28T00:00:00"/>
    <m/>
    <d v="2024-07-01T00:00:00"/>
    <d v="2024-07-28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30"/>
    <x v="115"/>
    <x v="115"/>
    <s v="030"/>
    <s v="Brasil \ SP \ Pirajuí"/>
    <s v="Norte"/>
    <x v="3"/>
    <n v="2"/>
    <s v="Reforma"/>
    <s v="102-Aguardando Plantio"/>
    <m/>
    <n v="1.91"/>
    <s v="Parceria rural"/>
    <m/>
    <m/>
    <m/>
    <m/>
    <x v="2"/>
    <x v="1"/>
    <x v="1"/>
    <m/>
    <m/>
    <d v="2024-07-27T00:00:00"/>
    <m/>
    <d v="2024-07-01T00:00:00"/>
    <d v="2024-07-27T00:00:00"/>
    <d v="2024-07-0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31"/>
    <x v="115"/>
    <x v="115"/>
    <s v="031"/>
    <s v="Brasil \ SP \ Pirajuí"/>
    <s v="Norte"/>
    <x v="3"/>
    <n v="2"/>
    <s v="Reforma"/>
    <s v="102-Aguardando Plantio"/>
    <m/>
    <n v="5.56"/>
    <s v="Parceria rural"/>
    <m/>
    <m/>
    <m/>
    <m/>
    <x v="2"/>
    <x v="1"/>
    <x v="2"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2-01T00:00:00"/>
    <x v="1"/>
    <m/>
  </r>
  <r>
    <s v="0264012"/>
    <x v="115"/>
    <x v="115"/>
    <s v="012"/>
    <s v="Brasil \ SP \ Pirajuí"/>
    <s v="Norte"/>
    <x v="3"/>
    <n v="2"/>
    <s v="Reforma"/>
    <s v="102-Aguardando Plantio"/>
    <m/>
    <n v="37.64"/>
    <s v="Parceria rural"/>
    <m/>
    <m/>
    <m/>
    <m/>
    <x v="2"/>
    <x v="1"/>
    <x v="2"/>
    <m/>
    <m/>
    <d v="2024-07-25T00:00:00"/>
    <m/>
    <d v="2024-06-01T00:00:00"/>
    <d v="2024-07-25T00:00:00"/>
    <d v="2024-06-2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13"/>
    <x v="115"/>
    <x v="115"/>
    <s v="013"/>
    <s v="Brasil \ SP \ Pirajuí"/>
    <s v="Norte"/>
    <x v="3"/>
    <n v="2"/>
    <s v="Reforma"/>
    <s v="102-Aguardando Plantio"/>
    <m/>
    <n v="30.58"/>
    <s v="Parceria rural"/>
    <m/>
    <m/>
    <m/>
    <m/>
    <x v="2"/>
    <x v="1"/>
    <x v="2"/>
    <m/>
    <m/>
    <d v="2024-07-26T00:00:00"/>
    <m/>
    <d v="2024-06-01T00:00:00"/>
    <d v="2024-07-26T00:00:00"/>
    <d v="2024-06-26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15"/>
    <x v="115"/>
    <x v="115"/>
    <s v="015"/>
    <s v="Brasil \ SP \ Pirajuí"/>
    <s v="Norte"/>
    <x v="3"/>
    <n v="2"/>
    <s v="Reforma"/>
    <s v="102-Aguardando Plantio"/>
    <m/>
    <n v="10.78"/>
    <s v="Parceria rural"/>
    <m/>
    <m/>
    <m/>
    <m/>
    <x v="2"/>
    <x v="1"/>
    <x v="2"/>
    <m/>
    <m/>
    <d v="2024-07-25T00:00:00"/>
    <m/>
    <d v="2024-06-01T00:00:00"/>
    <d v="2024-07-25T00:00:00"/>
    <d v="2024-06-23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16"/>
    <x v="115"/>
    <x v="115"/>
    <s v="016"/>
    <s v="Brasil \ SP \ Pirajuí"/>
    <s v="Norte"/>
    <x v="3"/>
    <n v="2"/>
    <s v="Reforma"/>
    <s v="102-Aguardando Plantio"/>
    <m/>
    <n v="20.66"/>
    <s v="Parceria rural"/>
    <m/>
    <m/>
    <m/>
    <m/>
    <x v="2"/>
    <x v="1"/>
    <x v="2"/>
    <m/>
    <m/>
    <d v="2024-07-25T00:00:00"/>
    <m/>
    <d v="2024-06-01T00:00:00"/>
    <d v="2024-07-25T00:00:00"/>
    <d v="2024-06-23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17"/>
    <x v="115"/>
    <x v="115"/>
    <s v="017"/>
    <s v="Brasil \ SP \ Pirajuí"/>
    <s v="Norte"/>
    <x v="3"/>
    <n v="2"/>
    <s v="Reforma"/>
    <s v="102-Aguardando Plantio"/>
    <m/>
    <n v="20.5"/>
    <s v="Parceria rural"/>
    <m/>
    <m/>
    <m/>
    <m/>
    <x v="1"/>
    <x v="1"/>
    <x v="1"/>
    <m/>
    <m/>
    <d v="2024-07-26T00:00:00"/>
    <m/>
    <d v="2024-06-01T00:00:00"/>
    <d v="2024-07-26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savannah"/>
    <x v="1"/>
    <x v="8"/>
    <d v="2025-03-01T00:00:00"/>
    <x v="3"/>
    <s v="agric"/>
  </r>
  <r>
    <s v="0264020"/>
    <x v="115"/>
    <x v="115"/>
    <s v="020"/>
    <s v="Brasil \ SP \ Pirajuí"/>
    <s v="Norte"/>
    <x v="3"/>
    <n v="2"/>
    <s v="Reforma"/>
    <s v="102-Aguardando Plantio"/>
    <m/>
    <n v="20.86"/>
    <s v="Parceria rural"/>
    <m/>
    <m/>
    <m/>
    <m/>
    <x v="2"/>
    <x v="1"/>
    <x v="2"/>
    <m/>
    <m/>
    <d v="2024-07-26T00:00:00"/>
    <m/>
    <d v="2024-07-01T00:00:00"/>
    <d v="2024-07-26T00:00:00"/>
    <m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25"/>
    <x v="115"/>
    <x v="115"/>
    <s v="025"/>
    <s v="Brasil \ SP \ Pirajuí"/>
    <s v="Norte"/>
    <x v="3"/>
    <n v="2"/>
    <s v="Reforma"/>
    <s v="102-Aguardando Plantio"/>
    <m/>
    <n v="6.81"/>
    <s v="Parceria rural"/>
    <m/>
    <m/>
    <m/>
    <m/>
    <x v="2"/>
    <x v="1"/>
    <x v="1"/>
    <m/>
    <m/>
    <d v="2024-07-27T00:00:00"/>
    <m/>
    <d v="2024-07-01T00:00:00"/>
    <d v="2024-07-27T00:00:00"/>
    <d v="2024-07-01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32"/>
    <x v="115"/>
    <x v="115"/>
    <s v="032"/>
    <s v="Brasil \ SP \ Pirajuí"/>
    <s v="Norte"/>
    <x v="3"/>
    <n v="2"/>
    <s v="Reforma"/>
    <s v="102-Aguardando Plantio"/>
    <m/>
    <n v="2.0099999999999998"/>
    <s v="Parceria rural"/>
    <m/>
    <m/>
    <m/>
    <m/>
    <x v="2"/>
    <x v="1"/>
    <x v="1"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4033"/>
    <x v="115"/>
    <x v="115"/>
    <s v="033"/>
    <s v="Brasil \ SP \ Pirajuí"/>
    <s v="Norte"/>
    <x v="3"/>
    <n v="2"/>
    <s v="Reforma"/>
    <s v="102-Aguardando Plantio"/>
    <m/>
    <n v="0.21"/>
    <s v="Parceria rural"/>
    <m/>
    <m/>
    <m/>
    <m/>
    <x v="0"/>
    <x v="0"/>
    <x v="0"/>
    <m/>
    <m/>
    <d v="2024-07-25T00:00:00"/>
    <m/>
    <d v="2024-06-01T00:00:00"/>
    <d v="2024-07-25T00:00:00"/>
    <d v="2024-06-22T00:00:00"/>
    <s v="Norte"/>
    <s v="Norte"/>
    <s v="EMFLORA"/>
    <s v="CARPELO"/>
    <s v="GERS"/>
    <s v="INOVESA"/>
    <n v="16.746758"/>
    <n v="36.704296999999997"/>
    <n v="54.829281999999999"/>
    <n v="61.600779000000003"/>
    <s v="Liberação de áreas"/>
    <x v="1"/>
    <x v="8"/>
    <d v="2025-03-01T00:00:00"/>
    <x v="3"/>
    <s v="agric"/>
  </r>
  <r>
    <s v="0265047"/>
    <x v="116"/>
    <x v="116"/>
    <s v="047"/>
    <s v="Brasil \ SP \ Paulistânia"/>
    <s v="Noroeste"/>
    <x v="0"/>
    <n v="1"/>
    <s v="Implantação"/>
    <s v="104-Crescimento"/>
    <d v="2019-11-06T00:00:00"/>
    <n v="2.87"/>
    <s v="Parceria rural"/>
    <m/>
    <m/>
    <m/>
    <m/>
    <x v="2"/>
    <x v="1"/>
    <x v="1"/>
    <m/>
    <m/>
    <d v="2024-11-01T00:00:00"/>
    <d v="2024-10-01T00:00:00"/>
    <d v="2024-12-01T00:00:00"/>
    <m/>
    <m/>
    <s v="Noroeste"/>
    <s v="Noroeste"/>
    <s v="GERAÇÃO"/>
    <s v="JFI DUARTINA"/>
    <s v="BRACELL"/>
    <s v="CARPELO"/>
    <n v="30.270976000000001"/>
    <n v="33.488674000000003"/>
    <n v="40.593654999999998"/>
    <n v="74.18647"/>
    <s v="pac"/>
    <x v="0"/>
    <x v="0"/>
    <d v="2025-06-01T00:00:00"/>
    <x v="0"/>
    <m/>
  </r>
  <r>
    <s v="0265048"/>
    <x v="116"/>
    <x v="116"/>
    <s v="048"/>
    <s v="Brasil \ SP \ Paulistânia"/>
    <s v="Noroeste"/>
    <x v="0"/>
    <n v="2"/>
    <s v="Reforma"/>
    <s v="102-Aguardando Plantio"/>
    <m/>
    <n v="2.54"/>
    <s v="Parceria rural"/>
    <m/>
    <m/>
    <m/>
    <m/>
    <x v="2"/>
    <x v="1"/>
    <x v="2"/>
    <m/>
    <m/>
    <d v="2024-10-20T00:00:00"/>
    <d v="2024-10-01T00:00:00"/>
    <d v="2024-09-01T00:00:00"/>
    <d v="2024-10-20T00:00:00"/>
    <d v="2024-09-07T00:00:00"/>
    <s v="Noroeste"/>
    <s v="Noroeste"/>
    <s v="GERAÇÃO"/>
    <s v="JFI DUARTINA"/>
    <s v="BRACELL"/>
    <s v="CARPELO"/>
    <n v="30.270976000000001"/>
    <n v="33.488674000000003"/>
    <n v="40.593654999999998"/>
    <n v="74.18647"/>
    <s v="Liberação de áreas"/>
    <x v="0"/>
    <x v="0"/>
    <d v="2025-06-01T00:00:00"/>
    <x v="0"/>
    <m/>
  </r>
  <r>
    <s v="0266047"/>
    <x v="117"/>
    <x v="117"/>
    <s v="047"/>
    <s v="Brasil \ SP \ Bauru"/>
    <s v="Norte"/>
    <x v="1"/>
    <n v="1"/>
    <s v="Implantação"/>
    <s v="104-Crescimento"/>
    <d v="2019-03-15T00:00:00"/>
    <n v="0.98"/>
    <s v="Parceria rural"/>
    <m/>
    <m/>
    <m/>
    <m/>
    <x v="0"/>
    <x v="0"/>
    <x v="0"/>
    <m/>
    <m/>
    <d v="2025-01-01T00:00:00"/>
    <d v="2025-01-01T00:00:00"/>
    <d v="2025-06-01T00:00:00"/>
    <m/>
    <m/>
    <s v="Norte"/>
    <s v="Norte"/>
    <s v="BRACELL"/>
    <s v="GERAÇÃO"/>
    <s v="JFI DUARTINA"/>
    <s v="SOLLUM"/>
    <n v="31.872268999999999"/>
    <n v="45.591970000000003"/>
    <n v="47.351838999999998"/>
    <n v="64.263705000000002"/>
    <s v="pac"/>
    <x v="1"/>
    <x v="1"/>
    <m/>
    <x v="0"/>
    <m/>
  </r>
  <r>
    <s v="0266048"/>
    <x v="117"/>
    <x v="117"/>
    <s v="048"/>
    <s v="Brasil \ SP \ Bauru"/>
    <s v="Norte"/>
    <x v="1"/>
    <n v="1"/>
    <s v="Implantação"/>
    <s v="104-Crescimento"/>
    <d v="2019-03-22T00:00:00"/>
    <n v="2.52"/>
    <s v="Parceria rural"/>
    <m/>
    <m/>
    <m/>
    <m/>
    <x v="0"/>
    <x v="0"/>
    <x v="0"/>
    <m/>
    <m/>
    <d v="2025-01-01T00:00:00"/>
    <d v="2025-01-01T00:00:00"/>
    <d v="2025-06-01T00:00:00"/>
    <m/>
    <m/>
    <s v="Norte"/>
    <s v="Norte"/>
    <s v="BRACELL"/>
    <s v="GERAÇÃO"/>
    <s v="JFI DUARTINA"/>
    <s v="SOLLUM"/>
    <n v="31.872268999999999"/>
    <n v="45.591970000000003"/>
    <n v="47.351838999999998"/>
    <n v="64.263705000000002"/>
    <s v="pac"/>
    <x v="1"/>
    <x v="1"/>
    <m/>
    <x v="0"/>
    <m/>
  </r>
  <r>
    <s v="0268030"/>
    <x v="118"/>
    <x v="118"/>
    <s v="030"/>
    <s v="Brasil \ SP \ Paulistânia"/>
    <s v="Centro"/>
    <x v="0"/>
    <n v="2"/>
    <s v="Reforma"/>
    <s v="102-Aguardando Plantio"/>
    <m/>
    <n v="1.47"/>
    <s v="Parceria rural (Turvinho)"/>
    <m/>
    <m/>
    <m/>
    <m/>
    <x v="1"/>
    <x v="1"/>
    <x v="1"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savannah"/>
    <x v="0"/>
    <x v="0"/>
    <d v="2025-06-01T00:00:00"/>
    <x v="0"/>
    <m/>
  </r>
  <r>
    <s v="0268031"/>
    <x v="118"/>
    <x v="118"/>
    <s v="031"/>
    <s v="Brasil \ SP \ Paulistânia"/>
    <s v="Centro"/>
    <x v="1"/>
    <n v="2"/>
    <s v="Reforma"/>
    <s v="102-Aguardando Plantio"/>
    <m/>
    <n v="0.42"/>
    <s v="Parceria rural (Turvinho)"/>
    <m/>
    <m/>
    <m/>
    <m/>
    <x v="1"/>
    <x v="1"/>
    <x v="1"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savannah"/>
    <x v="0"/>
    <x v="0"/>
    <d v="2025-06-01T00:00:00"/>
    <x v="0"/>
    <m/>
  </r>
  <r>
    <s v="0268032"/>
    <x v="118"/>
    <x v="118"/>
    <s v="032"/>
    <s v="Brasil \ SP \ Paulistânia"/>
    <s v="Centro"/>
    <x v="1"/>
    <n v="2"/>
    <s v="Reforma"/>
    <s v="102-Aguardando Plantio"/>
    <m/>
    <n v="1.71"/>
    <s v="Parceria rural (Turvinho)"/>
    <m/>
    <m/>
    <m/>
    <m/>
    <x v="0"/>
    <x v="0"/>
    <x v="0"/>
    <m/>
    <m/>
    <d v="2024-10-02T00:00:00"/>
    <m/>
    <d v="2024-10-01T00:00:00"/>
    <d v="2024-10-02T00:00:00"/>
    <d v="2024-10-01T00:00:00"/>
    <s v="Centro"/>
    <s v="Centro"/>
    <s v="BRACELL"/>
    <s v="GERAÇÃO"/>
    <s v="JFI DUARTINA"/>
    <s v="SOLLUM"/>
    <n v="26.569274"/>
    <n v="34.760769000000003"/>
    <n v="37.978467000000002"/>
    <n v="56.651949000000002"/>
    <s v="Liberação de áreas"/>
    <x v="0"/>
    <x v="0"/>
    <d v="2025-06-01T00:00:00"/>
    <x v="0"/>
    <m/>
  </r>
  <r>
    <s v="0269041"/>
    <x v="119"/>
    <x v="119"/>
    <s v="041"/>
    <s v="Brasil \ SP \ Paulistânia"/>
    <s v="Centro"/>
    <x v="1"/>
    <n v="3"/>
    <s v="Reforma"/>
    <s v="104-Crescimento"/>
    <m/>
    <n v="0.97"/>
    <s v="Parceria rural"/>
    <m/>
    <m/>
    <m/>
    <m/>
    <x v="0"/>
    <x v="0"/>
    <x v="0"/>
    <m/>
    <m/>
    <d v="2024-08-13T00:00:00"/>
    <m/>
    <d v="2024-08-01T00:00:00"/>
    <d v="2024-08-13T00:00:00"/>
    <d v="2024-08-12T00:00:00"/>
    <s v="Centro"/>
    <s v="Centro"/>
    <s v="BRACELL"/>
    <s v="GERAÇÃO"/>
    <s v="JFI DUARTINA"/>
    <s v="SOLLUM"/>
    <n v="23.799372000000002"/>
    <n v="32.198920999999999"/>
    <n v="35.416618"/>
    <n v="59.512546999999998"/>
    <s v="Liberação de áreas"/>
    <x v="0"/>
    <x v="0"/>
    <d v="2025-06-01T00:00:00"/>
    <x v="0"/>
    <m/>
  </r>
  <r>
    <s v="0269043"/>
    <x v="119"/>
    <x v="119"/>
    <s v="043"/>
    <s v="Brasil \ SP \ Paulistânia"/>
    <s v="Centro"/>
    <x v="1"/>
    <n v="3"/>
    <s v="Reforma"/>
    <s v="104-Crescimento"/>
    <m/>
    <n v="0.5"/>
    <s v="Parceria rural"/>
    <m/>
    <m/>
    <m/>
    <m/>
    <x v="0"/>
    <x v="0"/>
    <x v="0"/>
    <m/>
    <m/>
    <d v="2024-08-13T00:00:00"/>
    <m/>
    <d v="2024-08-01T00:00:00"/>
    <d v="2024-08-13T00:00:00"/>
    <d v="2024-08-12T00:00:00"/>
    <s v="Centro"/>
    <s v="Centro"/>
    <s v="BRACELL"/>
    <s v="GERAÇÃO"/>
    <s v="JFI DUARTINA"/>
    <s v="SOLLUM"/>
    <n v="23.799372000000002"/>
    <n v="32.198920999999999"/>
    <n v="35.416618"/>
    <n v="59.512546999999998"/>
    <s v="Liberação de áreas"/>
    <x v="0"/>
    <x v="0"/>
    <d v="2025-06-01T00:00:00"/>
    <x v="0"/>
    <m/>
  </r>
  <r>
    <s v="0270030"/>
    <x v="120"/>
    <x v="120"/>
    <s v="030"/>
    <s v="Brasil \ SP \ Agudos"/>
    <s v="Centro"/>
    <x v="1"/>
    <n v="1"/>
    <s v="Implantação"/>
    <s v="104-Crescimento"/>
    <d v="2021-04-03T00:00:00"/>
    <n v="0.77"/>
    <s v="Parceria rural (Estrela)"/>
    <m/>
    <m/>
    <m/>
    <m/>
    <x v="0"/>
    <x v="0"/>
    <x v="0"/>
    <m/>
    <m/>
    <d v="2026-05-01T00:00:00"/>
    <d v="2026-04-01T00:00:00"/>
    <m/>
    <m/>
    <m/>
    <s v="Centro"/>
    <s v="Centro"/>
    <s v="SOLLUM"/>
    <s v="BRACELL"/>
    <s v="NILZA"/>
    <s v="GERAÇÃO"/>
    <n v="27.395216999999999"/>
    <n v="30.229634999999998"/>
    <n v="46.053997000000003"/>
    <n v="64.774197000000001"/>
    <s v="pab"/>
    <x v="0"/>
    <x v="1"/>
    <m/>
    <x v="0"/>
    <m/>
  </r>
  <r>
    <s v="0270034"/>
    <x v="120"/>
    <x v="120"/>
    <s v="034"/>
    <s v="Brasil \ SP \ Agudos"/>
    <s v="Centro"/>
    <x v="1"/>
    <n v="1"/>
    <s v="Implantação"/>
    <s v="104-Crescimento"/>
    <d v="2021-04-02T00:00:00"/>
    <n v="4.2300000000000004"/>
    <s v="Parceria rural (Estrela)"/>
    <m/>
    <m/>
    <m/>
    <m/>
    <x v="0"/>
    <x v="0"/>
    <x v="0"/>
    <m/>
    <m/>
    <d v="2026-05-01T00:00:00"/>
    <d v="2026-04-01T00:00:00"/>
    <m/>
    <m/>
    <m/>
    <s v="Centro"/>
    <s v="Centro"/>
    <s v="SOLLUM"/>
    <s v="BRACELL"/>
    <s v="NILZA"/>
    <s v="GERAÇÃO"/>
    <n v="27.395216999999999"/>
    <n v="30.229634999999998"/>
    <n v="46.053997000000003"/>
    <n v="64.774197000000001"/>
    <s v="pab"/>
    <x v="0"/>
    <x v="1"/>
    <m/>
    <x v="0"/>
    <m/>
  </r>
  <r>
    <s v="0272001"/>
    <x v="121"/>
    <x v="121"/>
    <s v="001"/>
    <s v="Brasil \ SP \ Torrinha"/>
    <s v="Sul"/>
    <x v="1"/>
    <n v="1"/>
    <s v="Implantação"/>
    <s v="104-Crescimento"/>
    <d v="2019-10-14T00:00:00"/>
    <n v="13.7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2"/>
    <x v="121"/>
    <x v="121"/>
    <s v="002"/>
    <s v="Brasil \ SP \ Torrinha"/>
    <s v="Sul"/>
    <x v="1"/>
    <n v="1"/>
    <s v="Implantação"/>
    <s v="104-Crescimento"/>
    <d v="2019-10-11T00:00:00"/>
    <n v="10.9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3"/>
    <x v="121"/>
    <x v="121"/>
    <s v="003"/>
    <s v="Brasil \ SP \ Torrinha"/>
    <s v="Sul"/>
    <x v="0"/>
    <n v="1"/>
    <s v="Implantação"/>
    <s v="104-Crescimento"/>
    <d v="2019-10-15T00:00:00"/>
    <n v="12.76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5"/>
    <x v="121"/>
    <x v="121"/>
    <s v="005"/>
    <s v="Brasil \ SP \ Torrinha"/>
    <s v="Sul"/>
    <x v="0"/>
    <n v="1"/>
    <s v="Implantação"/>
    <s v="104-Crescimento"/>
    <d v="2019-10-17T00:00:00"/>
    <n v="1.92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6"/>
    <x v="121"/>
    <x v="121"/>
    <s v="006"/>
    <s v="Brasil \ SP \ Torrinha"/>
    <s v="Sul"/>
    <x v="1"/>
    <n v="1"/>
    <s v="Implantação"/>
    <s v="104-Crescimento"/>
    <d v="2019-10-17T00:00:00"/>
    <n v="1.57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7"/>
    <x v="121"/>
    <x v="121"/>
    <s v="007"/>
    <s v="Brasil \ SP \ Torrinha"/>
    <s v="Sul"/>
    <x v="1"/>
    <n v="2"/>
    <s v="Reforma"/>
    <s v="104-Crescimento"/>
    <d v="2020-05-12T00:00:00"/>
    <n v="6.59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8"/>
    <x v="121"/>
    <x v="121"/>
    <s v="008"/>
    <s v="Brasil \ SP \ Torrinha"/>
    <s v="Sul"/>
    <x v="1"/>
    <n v="1"/>
    <s v="Implantação"/>
    <s v="104-Crescimento"/>
    <d v="2019-10-17T00:00:00"/>
    <n v="1.21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09"/>
    <x v="121"/>
    <x v="121"/>
    <s v="009"/>
    <s v="Brasil \ SP \ Torrinha"/>
    <s v="Sul"/>
    <x v="1"/>
    <n v="1"/>
    <s v="Implantação"/>
    <s v="104-Crescimento"/>
    <d v="2019-10-18T00:00:00"/>
    <n v="13.8"/>
    <s v="Parceria rural"/>
    <m/>
    <m/>
    <m/>
    <m/>
    <x v="0"/>
    <x v="0"/>
    <x v="0"/>
    <m/>
    <m/>
    <d v="2025-03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0"/>
    <x v="121"/>
    <x v="121"/>
    <s v="010"/>
    <s v="Brasil \ SP \ Torrinha"/>
    <s v="Sul"/>
    <x v="1"/>
    <n v="1"/>
    <s v="Implantação"/>
    <s v="104-Crescimento"/>
    <d v="2019-10-17T00:00:00"/>
    <n v="16.3"/>
    <s v="Parceria rural"/>
    <m/>
    <m/>
    <m/>
    <m/>
    <x v="0"/>
    <x v="0"/>
    <x v="0"/>
    <m/>
    <m/>
    <d v="2025-04-01T00:00:00"/>
    <d v="2025-03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2"/>
    <x v="121"/>
    <x v="121"/>
    <s v="012"/>
    <s v="Brasil \ SP \ Torrinha"/>
    <s v="Sul"/>
    <x v="1"/>
    <n v="1"/>
    <s v="Rebrota"/>
    <s v="104-Crescimento"/>
    <d v="2018-08-19T00:00:00"/>
    <n v="18.739999999999998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5"/>
    <x v="121"/>
    <x v="121"/>
    <s v="015"/>
    <s v="Brasil \ SP \ Torrinha"/>
    <s v="Sul"/>
    <x v="1"/>
    <n v="1"/>
    <s v="Implantação"/>
    <s v="104-Crescimento"/>
    <d v="2019-10-15T00:00:00"/>
    <n v="1.86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6"/>
    <x v="121"/>
    <x v="121"/>
    <s v="016"/>
    <s v="Brasil \ SP \ Torrinha"/>
    <s v="Sul"/>
    <x v="1"/>
    <n v="1"/>
    <s v="Rebrota"/>
    <s v="104-Crescimento"/>
    <d v="2018-08-19T00:00:00"/>
    <n v="6.43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7"/>
    <x v="121"/>
    <x v="121"/>
    <s v="017"/>
    <s v="Brasil \ SP \ Torrinha"/>
    <s v="Sul"/>
    <x v="1"/>
    <n v="2"/>
    <s v="Reforma"/>
    <s v="104-Crescimento"/>
    <d v="2020-05-11T00:00:00"/>
    <n v="7.32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18"/>
    <x v="121"/>
    <x v="121"/>
    <s v="018"/>
    <s v="Brasil \ SP \ Torrinha"/>
    <s v="Sul"/>
    <x v="1"/>
    <n v="2"/>
    <s v="Reforma"/>
    <s v="104-Crescimento"/>
    <d v="2020-05-11T00:00:00"/>
    <n v="3.71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21"/>
    <x v="121"/>
    <x v="121"/>
    <s v="021"/>
    <s v="Brasil \ SP \ Torrinha"/>
    <s v="Sul"/>
    <x v="1"/>
    <n v="2"/>
    <s v="Reforma"/>
    <s v="104-Crescimento"/>
    <d v="2020-05-13T00:00:00"/>
    <n v="4.07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023"/>
    <x v="121"/>
    <x v="121"/>
    <s v="023"/>
    <s v="Brasil \ SP \ Torrinha"/>
    <s v="Sul"/>
    <x v="1"/>
    <n v="2"/>
    <s v="Reforma"/>
    <s v="104-Crescimento"/>
    <d v="2020-05-12T00:00:00"/>
    <n v="1.32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311"/>
    <x v="121"/>
    <x v="121"/>
    <s v="311"/>
    <s v="Brasil \ SP \ Torrinha"/>
    <s v="Sul"/>
    <x v="1"/>
    <n v="1"/>
    <s v="Implantação"/>
    <s v="104-Crescimento"/>
    <d v="2021-11-05T00:00:00"/>
    <n v="0.38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2312"/>
    <x v="121"/>
    <x v="121"/>
    <s v="312"/>
    <s v="Brasil \ SP \ Torrinha"/>
    <s v="Sul"/>
    <x v="1"/>
    <n v="1"/>
    <s v="Implantação"/>
    <s v="104-Crescimento"/>
    <d v="2021-11-04T00:00:00"/>
    <n v="0.66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378453"/>
    <n v="75.721556000000007"/>
    <n v="81.171507000000005"/>
    <n v="81.535763000000003"/>
    <s v="pac"/>
    <x v="3"/>
    <x v="12"/>
    <d v="2025-06-01T00:00:00"/>
    <x v="7"/>
    <m/>
  </r>
  <r>
    <s v="0273100"/>
    <x v="122"/>
    <x v="122"/>
    <s v="100"/>
    <s v="Brasil \ SP \ Duartina"/>
    <s v="Norte"/>
    <x v="1"/>
    <n v="2"/>
    <s v="Reforma"/>
    <s v="102-Aguardando Plantio"/>
    <m/>
    <n v="1.1200000000000001"/>
    <s v="Parceria rural (Turvinho)"/>
    <m/>
    <m/>
    <m/>
    <m/>
    <x v="0"/>
    <x v="0"/>
    <x v="0"/>
    <m/>
    <m/>
    <d v="2019-03-13T00:00:00"/>
    <m/>
    <m/>
    <m/>
    <m/>
    <s v="Norte"/>
    <s v="Norte"/>
    <s v="GERAÇÃO"/>
    <s v="JFI DUARTINA"/>
    <s v="CARPELO"/>
    <s v="BRACELL"/>
    <n v="18.837147000000002"/>
    <n v="20.597014999999999"/>
    <n v="37.770620000000001"/>
    <n v="43.718710999999999"/>
    <s v="Liberação de áreas"/>
    <x v="1"/>
    <x v="6"/>
    <d v="2025-07-01T00:00:00"/>
    <x v="6"/>
    <m/>
  </r>
  <r>
    <s v="0274002"/>
    <x v="123"/>
    <x v="123"/>
    <s v="002"/>
    <s v="Brasil \ SP \ Avaí"/>
    <s v="Norte"/>
    <x v="3"/>
    <n v="1"/>
    <s v="Implantação"/>
    <s v="104-Crescimento"/>
    <d v="2019-01-22T00:00:00"/>
    <n v="12.58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3"/>
    <x v="123"/>
    <x v="123"/>
    <s v="003"/>
    <s v="Brasil \ SP \ Avaí"/>
    <s v="Norte"/>
    <x v="3"/>
    <n v="1"/>
    <s v="Implantação"/>
    <s v="104-Crescimento"/>
    <d v="2019-01-22T00:00:00"/>
    <n v="20.05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4"/>
    <x v="123"/>
    <x v="123"/>
    <s v="004"/>
    <s v="Brasil \ SP \ Avaí"/>
    <s v="Norte"/>
    <x v="3"/>
    <n v="1"/>
    <s v="Implantação"/>
    <s v="104-Crescimento"/>
    <d v="2019-01-22T00:00:00"/>
    <n v="16.37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5"/>
    <x v="123"/>
    <x v="123"/>
    <s v="005"/>
    <s v="Brasil \ SP \ Avaí"/>
    <s v="Norte"/>
    <x v="3"/>
    <n v="1"/>
    <s v="Implantação"/>
    <s v="104-Crescimento"/>
    <d v="2019-01-26T00:00:00"/>
    <n v="38.14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6"/>
    <x v="123"/>
    <x v="123"/>
    <s v="006"/>
    <s v="Brasil \ SP \ Avaí"/>
    <s v="Norte"/>
    <x v="3"/>
    <n v="1"/>
    <s v="Implantação"/>
    <s v="104-Crescimento"/>
    <d v="2019-01-23T00:00:00"/>
    <n v="10.54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7"/>
    <x v="123"/>
    <x v="123"/>
    <s v="007"/>
    <s v="Brasil \ SP \ Avaí"/>
    <s v="Norte"/>
    <x v="3"/>
    <n v="1"/>
    <s v="Implantação"/>
    <s v="104-Crescimento"/>
    <d v="2019-01-25T00:00:00"/>
    <n v="13.08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4008"/>
    <x v="123"/>
    <x v="123"/>
    <s v="008"/>
    <s v="Brasil \ SP \ Avaí"/>
    <s v="Norte"/>
    <x v="3"/>
    <n v="1"/>
    <s v="Implantação"/>
    <s v="104-Crescimento"/>
    <d v="2019-01-26T00:00:00"/>
    <n v="15.12"/>
    <s v="Parceria rural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EMFLORA"/>
    <n v="21.527792999999999"/>
    <n v="23.287662000000001"/>
    <n v="39.440258"/>
    <n v="46.00956"/>
    <s v="pac"/>
    <x v="1"/>
    <x v="2"/>
    <d v="2025-06-01T00:00:00"/>
    <x v="7"/>
    <m/>
  </r>
  <r>
    <s v="0276003"/>
    <x v="124"/>
    <x v="124"/>
    <s v="003"/>
    <s v="Brasil \ SP \ Cabrália Paulista"/>
    <s v="Noroeste"/>
    <x v="1"/>
    <n v="1"/>
    <s v="Implantação"/>
    <s v="104-Crescimento"/>
    <d v="2018-11-27T00:00:00"/>
    <n v="41.96"/>
    <s v="Parceria rural"/>
    <m/>
    <m/>
    <m/>
    <m/>
    <x v="0"/>
    <x v="0"/>
    <x v="0"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6004"/>
    <x v="124"/>
    <x v="124"/>
    <s v="004"/>
    <s v="Brasil \ SP \ Cabrália Paulista"/>
    <s v="Noroeste"/>
    <x v="1"/>
    <n v="1"/>
    <s v="Implantação"/>
    <s v="104-Crescimento"/>
    <d v="2018-12-06T00:00:00"/>
    <n v="23.93"/>
    <s v="Parceria rural"/>
    <m/>
    <m/>
    <m/>
    <m/>
    <x v="0"/>
    <x v="0"/>
    <x v="0"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6005"/>
    <x v="124"/>
    <x v="124"/>
    <s v="005"/>
    <s v="Brasil \ SP \ Cabrália Paulista"/>
    <s v="Noroeste"/>
    <x v="1"/>
    <n v="1"/>
    <s v="Implantação"/>
    <s v="104-Crescimento"/>
    <d v="2018-12-03T00:00:00"/>
    <n v="5.14"/>
    <s v="Parceria rural"/>
    <m/>
    <m/>
    <m/>
    <m/>
    <x v="0"/>
    <x v="0"/>
    <x v="0"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6006"/>
    <x v="124"/>
    <x v="124"/>
    <s v="006"/>
    <s v="Brasil \ SP \ Cabrália Paulista"/>
    <s v="Noroeste"/>
    <x v="1"/>
    <n v="1"/>
    <s v="Implantação"/>
    <s v="104-Crescimento"/>
    <d v="2018-12-06T00:00:00"/>
    <n v="20.46"/>
    <s v="Parceria rural"/>
    <m/>
    <m/>
    <m/>
    <m/>
    <x v="0"/>
    <x v="0"/>
    <x v="0"/>
    <m/>
    <m/>
    <d v="2025-03-01T00:00:00"/>
    <d v="2025-02-01T00:00:00"/>
    <d v="2025-01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6007"/>
    <x v="124"/>
    <x v="124"/>
    <s v="007"/>
    <s v="Brasil \ SP \ Cabrália Paulista"/>
    <s v="Noroeste"/>
    <x v="1"/>
    <n v="1"/>
    <s v="Implantação"/>
    <s v="104-Crescimento"/>
    <d v="2018-12-07T00:00:00"/>
    <n v="7.39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6008"/>
    <x v="124"/>
    <x v="124"/>
    <s v="008"/>
    <s v="Brasil \ SP \ Cabrália Paulista"/>
    <s v="Noroeste"/>
    <x v="1"/>
    <n v="1"/>
    <s v="Implantação"/>
    <s v="104-Crescimento"/>
    <d v="2018-12-07T00:00:00"/>
    <n v="16.95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8.813426"/>
    <n v="20.485693000000001"/>
    <n v="43.521473999999998"/>
    <n v="52.589413"/>
    <s v="pac"/>
    <x v="2"/>
    <x v="2"/>
    <d v="2025-04-01T00:00:00"/>
    <x v="2"/>
    <m/>
  </r>
  <r>
    <s v="0279015"/>
    <x v="125"/>
    <x v="125"/>
    <s v="015"/>
    <s v="Brasil \ SP \ Gália"/>
    <s v="Norte"/>
    <x v="1"/>
    <n v="2"/>
    <s v="Reforma"/>
    <s v="102-Aguardando Plantio"/>
    <m/>
    <n v="0.43"/>
    <s v="Parceria rural"/>
    <m/>
    <m/>
    <m/>
    <m/>
    <x v="0"/>
    <x v="0"/>
    <x v="0"/>
    <m/>
    <m/>
    <d v="2024-08-30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x v="6"/>
    <d v="2025-07-01T00:00:00"/>
    <x v="6"/>
    <m/>
  </r>
  <r>
    <s v="0279016"/>
    <x v="125"/>
    <x v="125"/>
    <s v="016"/>
    <s v="Brasil \ SP \ Gália"/>
    <s v="Norte"/>
    <x v="1"/>
    <n v="2"/>
    <s v="Reforma"/>
    <s v="102-Aguardando Plantio"/>
    <m/>
    <n v="1.72"/>
    <s v="Parceria rural"/>
    <m/>
    <m/>
    <m/>
    <m/>
    <x v="0"/>
    <x v="0"/>
    <x v="0"/>
    <m/>
    <m/>
    <d v="2024-09-13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x v="6"/>
    <d v="2025-07-01T00:00:00"/>
    <x v="6"/>
    <m/>
  </r>
  <r>
    <s v="0279017"/>
    <x v="125"/>
    <x v="125"/>
    <s v="017"/>
    <s v="Brasil \ SP \ Gália"/>
    <s v="Norte"/>
    <x v="1"/>
    <n v="2"/>
    <s v="Reforma"/>
    <s v="102-Aguardando Plantio"/>
    <m/>
    <n v="0.28999999999999998"/>
    <s v="Parceria rural"/>
    <m/>
    <m/>
    <m/>
    <m/>
    <x v="0"/>
    <x v="0"/>
    <x v="0"/>
    <m/>
    <m/>
    <d v="2024-08-30T00:00:00"/>
    <m/>
    <m/>
    <m/>
    <m/>
    <s v="Norte"/>
    <s v="Norte"/>
    <s v="CARPELO"/>
    <s v="GERAÇÃO"/>
    <s v="JFI DUARTINA"/>
    <s v="GERS"/>
    <n v="20.396601"/>
    <n v="35.904701000000003"/>
    <n v="37.664569999999998"/>
    <n v="38.521585000000002"/>
    <s v="pas"/>
    <x v="1"/>
    <x v="6"/>
    <d v="2025-07-01T00:00:00"/>
    <x v="6"/>
    <m/>
  </r>
  <r>
    <s v="0280001"/>
    <x v="126"/>
    <x v="126"/>
    <s v="001"/>
    <s v="Brasil \ SP \ Avaí"/>
    <s v="Norte"/>
    <x v="1"/>
    <n v="2"/>
    <s v="Reforma"/>
    <s v="104-Crescimento"/>
    <d v="2021-04-01T00:00:00"/>
    <n v="4.49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02"/>
    <x v="126"/>
    <x v="126"/>
    <s v="002"/>
    <s v="Brasil \ SP \ Avaí"/>
    <s v="Norte"/>
    <x v="1"/>
    <n v="2"/>
    <s v="Reforma"/>
    <s v="104-Crescimento"/>
    <d v="2021-04-01T00:00:00"/>
    <n v="10.83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03"/>
    <x v="126"/>
    <x v="126"/>
    <s v="003"/>
    <s v="Brasil \ SP \ Avaí"/>
    <s v="Norte"/>
    <x v="1"/>
    <n v="2"/>
    <s v="Reforma"/>
    <s v="104-Crescimento"/>
    <d v="2021-04-01T00:00:00"/>
    <n v="5.98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04"/>
    <x v="126"/>
    <x v="126"/>
    <s v="004"/>
    <s v="Brasil \ SP \ Avaí"/>
    <s v="Norte"/>
    <x v="1"/>
    <n v="2"/>
    <s v="Rebrota"/>
    <s v="104-Crescimento"/>
    <d v="2018-03-01T00:00:00"/>
    <n v="8.9700000000000006"/>
    <s v="Parceria rural (Estrela)"/>
    <m/>
    <m/>
    <m/>
    <m/>
    <x v="0"/>
    <x v="0"/>
    <x v="0"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06"/>
    <x v="126"/>
    <x v="126"/>
    <s v="006"/>
    <s v="Brasil \ SP \ Avaí"/>
    <s v="Norte"/>
    <x v="1"/>
    <n v="1"/>
    <s v="Implantação"/>
    <s v="104-Crescimento"/>
    <d v="2021-04-01T00:00:00"/>
    <n v="9.24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09"/>
    <x v="126"/>
    <x v="126"/>
    <s v="009"/>
    <s v="Brasil \ SP \ Avaí"/>
    <s v="Norte"/>
    <x v="1"/>
    <n v="2"/>
    <s v="Rebrota"/>
    <s v="104-Crescimento"/>
    <d v="2018-03-01T00:00:00"/>
    <n v="11.91"/>
    <s v="Parceria rural (Estrela)"/>
    <m/>
    <m/>
    <m/>
    <m/>
    <x v="0"/>
    <x v="0"/>
    <x v="0"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10"/>
    <x v="126"/>
    <x v="126"/>
    <s v="010"/>
    <s v="Brasil \ SP \ Avaí"/>
    <s v="Norte"/>
    <x v="1"/>
    <n v="2"/>
    <s v="Rebrota"/>
    <s v="104-Crescimento"/>
    <d v="2018-03-01T00:00:00"/>
    <n v="3.19"/>
    <s v="Parceria rural (Estrela)"/>
    <m/>
    <m/>
    <m/>
    <m/>
    <x v="0"/>
    <x v="0"/>
    <x v="0"/>
    <m/>
    <m/>
    <d v="2025-06-01T00:00:00"/>
    <d v="2025-05-01T00:00:00"/>
    <d v="2025-08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11"/>
    <x v="126"/>
    <x v="126"/>
    <s v="011"/>
    <s v="Brasil \ SP \ Avaí"/>
    <s v="Norte"/>
    <x v="1"/>
    <n v="2"/>
    <s v="Rebrota"/>
    <s v="104-Crescimento"/>
    <d v="2018-03-01T00:00:00"/>
    <n v="18.309999999999999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0012"/>
    <x v="126"/>
    <x v="126"/>
    <s v="012"/>
    <s v="Brasil \ SP \ Avaí"/>
    <s v="Norte"/>
    <x v="1"/>
    <n v="2"/>
    <s v="Rebrota"/>
    <s v="104-Crescimento"/>
    <d v="2018-03-01T00:00:00"/>
    <n v="20.46"/>
    <s v="Parceria rural (Estrela)"/>
    <m/>
    <m/>
    <m/>
    <m/>
    <x v="0"/>
    <x v="0"/>
    <x v="0"/>
    <m/>
    <m/>
    <d v="2025-06-01T00:00:00"/>
    <d v="2025-05-01T00:00:00"/>
    <d v="2025-09-01T00:00:00"/>
    <m/>
    <m/>
    <s v="Norte"/>
    <s v="Norte"/>
    <s v="GERAÇÃO"/>
    <s v="JFI DUARTINA"/>
    <s v="EMFLORA"/>
    <s v="BRACELL"/>
    <n v="29.823264000000002"/>
    <n v="31.583131999999999"/>
    <n v="36.888804999999998"/>
    <n v="51.270997000000001"/>
    <s v="pac"/>
    <x v="1"/>
    <x v="2"/>
    <d v="2025-12-01T00:00:00"/>
    <x v="11"/>
    <m/>
  </r>
  <r>
    <s v="0281013"/>
    <x v="127"/>
    <x v="127"/>
    <s v="013"/>
    <s v="Brasil \ SP \ Avaí"/>
    <s v="Norte"/>
    <x v="3"/>
    <n v="1"/>
    <s v="Implantação"/>
    <s v="104-Crescimento"/>
    <d v="2020-05-04T00:00:00"/>
    <n v="9.3800000000000008"/>
    <s v="Parceria rural (Estrela)"/>
    <m/>
    <m/>
    <m/>
    <m/>
    <x v="0"/>
    <x v="0"/>
    <x v="0"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x v="9"/>
    <d v="2025-07-01T00:00:00"/>
    <x v="6"/>
    <m/>
  </r>
  <r>
    <s v="0281015"/>
    <x v="127"/>
    <x v="127"/>
    <s v="015"/>
    <s v="Brasil \ SP \ Avaí"/>
    <s v="Norte"/>
    <x v="3"/>
    <n v="1"/>
    <s v="Implantação"/>
    <s v="104-Crescimento"/>
    <d v="2020-05-05T00:00:00"/>
    <n v="11.37"/>
    <s v="Parceria rural (Estrela)"/>
    <m/>
    <m/>
    <m/>
    <m/>
    <x v="0"/>
    <x v="0"/>
    <x v="0"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x v="9"/>
    <d v="2025-07-01T00:00:00"/>
    <x v="6"/>
    <m/>
  </r>
  <r>
    <s v="0281018"/>
    <x v="127"/>
    <x v="127"/>
    <s v="018"/>
    <s v="Brasil \ SP \ Avaí"/>
    <s v="Norte"/>
    <x v="3"/>
    <n v="1"/>
    <s v="Implantação"/>
    <s v="104-Crescimento"/>
    <d v="2007-06-15T00:00:00"/>
    <n v="6.69"/>
    <s v="Parceria rural (Estrela)"/>
    <m/>
    <m/>
    <m/>
    <m/>
    <x v="0"/>
    <x v="0"/>
    <x v="0"/>
    <m/>
    <m/>
    <d v="2025-04-01T00:00:00"/>
    <d v="2026-03-01T00:00:00"/>
    <d v="2024-12-01T00:00:00"/>
    <m/>
    <m/>
    <s v="Norte"/>
    <s v="Norte"/>
    <s v="EMFLORA"/>
    <s v="GERAÇÃO"/>
    <s v="JFI DUARTINA"/>
    <s v="BRACELL"/>
    <n v="27.072686000000001"/>
    <n v="41.608550999999999"/>
    <n v="43.36842"/>
    <n v="57.796196999999999"/>
    <s v="pac"/>
    <x v="1"/>
    <x v="9"/>
    <d v="2025-07-01T00:00:00"/>
    <x v="6"/>
    <m/>
  </r>
  <r>
    <s v="0283001"/>
    <x v="128"/>
    <x v="128"/>
    <s v="001"/>
    <s v="Brasil \ SP \ Lupércio"/>
    <s v="Noroeste"/>
    <x v="1"/>
    <n v="1"/>
    <s v="Implantação"/>
    <s v="104-Crescimento"/>
    <d v="2020-05-16T00:00:00"/>
    <n v="10.42"/>
    <s v="Parceria rural (Turvinho)"/>
    <m/>
    <m/>
    <m/>
    <m/>
    <x v="0"/>
    <x v="0"/>
    <x v="0"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2"/>
    <x v="128"/>
    <x v="128"/>
    <s v="002"/>
    <s v="Brasil \ SP \ Lupércio"/>
    <s v="Noroeste"/>
    <x v="1"/>
    <n v="1"/>
    <s v="Implantação"/>
    <s v="104-Crescimento"/>
    <d v="2020-05-21T00:00:00"/>
    <n v="17.100000000000001"/>
    <s v="Parceria rural (Turvinho)"/>
    <m/>
    <m/>
    <m/>
    <m/>
    <x v="0"/>
    <x v="0"/>
    <x v="0"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3"/>
    <x v="128"/>
    <x v="128"/>
    <s v="003"/>
    <s v="Brasil \ SP \ Lupércio"/>
    <s v="Noroeste"/>
    <x v="1"/>
    <n v="1"/>
    <s v="Implantação"/>
    <s v="104-Crescimento"/>
    <d v="2020-05-19T00:00:00"/>
    <n v="22.77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4"/>
    <x v="128"/>
    <x v="128"/>
    <s v="004"/>
    <s v="Brasil \ SP \ Lupércio"/>
    <s v="Noroeste"/>
    <x v="1"/>
    <n v="1"/>
    <s v="Implantação"/>
    <s v="104-Crescimento"/>
    <d v="2020-05-28T00:00:00"/>
    <n v="19.53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5"/>
    <x v="128"/>
    <x v="128"/>
    <s v="005"/>
    <s v="Brasil \ SP \ Lupércio"/>
    <s v="Noroeste"/>
    <x v="0"/>
    <n v="1"/>
    <s v="Implantação"/>
    <s v="104-Crescimento"/>
    <d v="2020-05-22T00:00:00"/>
    <n v="15.9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6"/>
    <x v="128"/>
    <x v="128"/>
    <s v="006"/>
    <s v="Brasil \ SP \ Lupércio"/>
    <s v="Noroeste"/>
    <x v="0"/>
    <n v="1"/>
    <s v="Implantação"/>
    <s v="104-Crescimento"/>
    <d v="2020-06-22T00:00:00"/>
    <n v="17.32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7"/>
    <x v="128"/>
    <x v="128"/>
    <s v="007"/>
    <s v="Brasil \ SP \ Lupércio"/>
    <s v="Noroeste"/>
    <x v="1"/>
    <n v="1"/>
    <s v="Implantação"/>
    <s v="104-Crescimento"/>
    <d v="2020-05-28T00:00:00"/>
    <n v="24.24"/>
    <s v="Parceria rural (Turvinho)"/>
    <m/>
    <m/>
    <m/>
    <m/>
    <x v="0"/>
    <x v="0"/>
    <x v="0"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8"/>
    <x v="128"/>
    <x v="128"/>
    <s v="008"/>
    <s v="Brasil \ SP \ Lupércio"/>
    <s v="Noroeste"/>
    <x v="1"/>
    <n v="1"/>
    <s v="Implantação"/>
    <s v="104-Crescimento"/>
    <d v="2020-05-27T00:00:00"/>
    <n v="33.61"/>
    <s v="Parceria rural (Turvinho)"/>
    <m/>
    <m/>
    <m/>
    <m/>
    <x v="0"/>
    <x v="0"/>
    <x v="0"/>
    <m/>
    <s v="RAF"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09"/>
    <x v="128"/>
    <x v="128"/>
    <s v="009"/>
    <s v="Brasil \ SP \ Lupércio"/>
    <s v="Noroeste"/>
    <x v="1"/>
    <n v="1"/>
    <s v="Implantação"/>
    <s v="104-Crescimento"/>
    <d v="2020-05-28T00:00:00"/>
    <n v="26.32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10"/>
    <x v="128"/>
    <x v="128"/>
    <s v="010"/>
    <s v="Brasil \ SP \ Lupércio"/>
    <s v="Noroeste"/>
    <x v="0"/>
    <n v="1"/>
    <s v="Implantação"/>
    <s v="104-Crescimento"/>
    <d v="2020-06-05T00:00:00"/>
    <n v="5.66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12"/>
    <x v="128"/>
    <x v="128"/>
    <s v="012"/>
    <s v="Brasil \ SP \ Lupércio"/>
    <s v="Noroeste"/>
    <x v="0"/>
    <n v="1"/>
    <s v="Implantação"/>
    <s v="104-Crescimento"/>
    <d v="2020-06-22T00:00:00"/>
    <n v="2.75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3013"/>
    <x v="128"/>
    <x v="128"/>
    <s v="013"/>
    <s v="Brasil \ SP \ Lupércio"/>
    <s v="Noroeste"/>
    <x v="0"/>
    <n v="1"/>
    <s v="Implantação"/>
    <s v="104-Crescimento"/>
    <d v="2020-06-22T00:00:00"/>
    <n v="10.97"/>
    <s v="Parceria rural (Turvinho)"/>
    <m/>
    <m/>
    <m/>
    <m/>
    <x v="0"/>
    <x v="0"/>
    <x v="0"/>
    <m/>
    <m/>
    <d v="2025-11-01T00:00:00"/>
    <d v="2025-11-01T00:00:00"/>
    <d v="2025-04-01T00:00:00"/>
    <m/>
    <m/>
    <s v="Noroeste"/>
    <s v="Noroeste"/>
    <s v="CARPELO"/>
    <s v="JFI DUARTINA"/>
    <s v="GERAÇÃO"/>
    <s v="GERS"/>
    <n v="45.816023999999999"/>
    <n v="58.264448999999999"/>
    <n v="59.545743000000002"/>
    <n v="63.941009000000001"/>
    <s v="pac"/>
    <x v="2"/>
    <x v="1"/>
    <m/>
    <x v="0"/>
    <m/>
  </r>
  <r>
    <s v="0284014"/>
    <x v="129"/>
    <x v="129"/>
    <s v="014"/>
    <s v="Brasil \ SP \ Pirajuí"/>
    <s v="Norte"/>
    <x v="3"/>
    <n v="2"/>
    <s v="Reforma"/>
    <s v="102-Aguardando Plantio"/>
    <m/>
    <n v="1.8"/>
    <s v="Parceria rural"/>
    <m/>
    <m/>
    <m/>
    <m/>
    <x v="0"/>
    <x v="0"/>
    <x v="0"/>
    <m/>
    <m/>
    <d v="2024-06-03T00:00:00"/>
    <m/>
    <d v="2024-04-01T00:00:00"/>
    <d v="2024-06-03T00:00:00"/>
    <d v="2024-04-06T00:00:00"/>
    <s v="Norte"/>
    <s v="Norte"/>
    <s v="EMFLORA"/>
    <s v="CARPELO"/>
    <s v="GERS"/>
    <s v="INOVESA"/>
    <n v="17.547841999999999"/>
    <n v="44.440534"/>
    <n v="51.426074"/>
    <n v="57.789504999999998"/>
    <s v="Liberação de áreas"/>
    <x v="1"/>
    <x v="8"/>
    <d v="2025-07-01T00:00:00"/>
    <x v="6"/>
    <m/>
  </r>
  <r>
    <s v="0284020"/>
    <x v="129"/>
    <x v="129"/>
    <s v="020"/>
    <s v="Brasil \ SP \ Pirajuí"/>
    <s v="Norte"/>
    <x v="3"/>
    <n v="2"/>
    <s v="Reforma"/>
    <s v="102-Aguardando Plantio"/>
    <m/>
    <n v="0.04"/>
    <s v="Parceria rural"/>
    <m/>
    <m/>
    <m/>
    <m/>
    <x v="0"/>
    <x v="0"/>
    <x v="0"/>
    <m/>
    <m/>
    <d v="2024-05-30T00:00:00"/>
    <m/>
    <d v="2024-04-01T00:00:00"/>
    <d v="2024-05-30T00:00:00"/>
    <d v="2024-04-06T00:00:00"/>
    <s v="Norte"/>
    <s v="Norte"/>
    <s v="EMFLORA"/>
    <s v="CARPELO"/>
    <s v="GERS"/>
    <s v="INOVESA"/>
    <n v="17.547841999999999"/>
    <n v="44.440534"/>
    <n v="51.426074"/>
    <n v="57.789504999999998"/>
    <s v="Liberação de áreas"/>
    <x v="1"/>
    <x v="8"/>
    <d v="2025-07-01T00:00:00"/>
    <x v="6"/>
    <m/>
  </r>
  <r>
    <s v="0285009"/>
    <x v="130"/>
    <x v="130"/>
    <s v="009"/>
    <s v="Brasil \ SP \ Pirajuí"/>
    <s v="Norte"/>
    <x v="3"/>
    <n v="2"/>
    <s v="Reforma"/>
    <s v="102-Aguardando Plantio"/>
    <m/>
    <n v="3.15"/>
    <s v="Parceria rural"/>
    <m/>
    <m/>
    <m/>
    <m/>
    <x v="2"/>
    <x v="2"/>
    <x v="2"/>
    <s v="NÃO"/>
    <m/>
    <d v="2024-06-21T00:00:00"/>
    <m/>
    <d v="2024-04-01T00:00:00"/>
    <d v="2024-06-21T00:00:00"/>
    <d v="2024-04-09T00:00:00"/>
    <s v="Norte"/>
    <s v="Norte"/>
    <s v="EMFLORA"/>
    <s v="CARPELO"/>
    <s v="GERS"/>
    <s v="INOVESA"/>
    <n v="15.190384999999999"/>
    <n v="42.083077000000003"/>
    <n v="49.068617000000003"/>
    <n v="55.432046999999997"/>
    <s v="rebaixamento"/>
    <x v="1"/>
    <x v="9"/>
    <d v="2025-02-01T00:00:00"/>
    <x v="1"/>
    <m/>
  </r>
  <r>
    <s v="0285010"/>
    <x v="130"/>
    <x v="130"/>
    <s v="010"/>
    <s v="Brasil \ SP \ Pirajuí"/>
    <s v="Norte"/>
    <x v="3"/>
    <n v="1"/>
    <s v="Implantação"/>
    <s v="104-Crescimento"/>
    <d v="2019-09-26T00:00:00"/>
    <n v="2.94"/>
    <s v="Parceria rural"/>
    <m/>
    <m/>
    <m/>
    <m/>
    <x v="2"/>
    <x v="1"/>
    <x v="1"/>
    <m/>
    <m/>
    <d v="2019-02-01T00:00:00"/>
    <m/>
    <d v="2025-08-01T00:00:00"/>
    <m/>
    <m/>
    <s v="Norte"/>
    <s v="Norte"/>
    <s v="EMFLORA"/>
    <s v="CARPELO"/>
    <s v="GERS"/>
    <s v="INOVESA"/>
    <n v="15.190384999999999"/>
    <n v="42.083077000000003"/>
    <n v="49.068617000000003"/>
    <n v="55.432046999999997"/>
    <s v="pac"/>
    <x v="1"/>
    <x v="9"/>
    <m/>
    <x v="0"/>
    <m/>
  </r>
  <r>
    <s v="0285011"/>
    <x v="130"/>
    <x v="130"/>
    <s v="011"/>
    <s v="Brasil \ SP \ Pirajuí"/>
    <s v="Norte"/>
    <x v="3"/>
    <n v="2"/>
    <s v="Reforma"/>
    <s v="102-Aguardando Plantio"/>
    <m/>
    <n v="2.65"/>
    <s v="Parceria rural"/>
    <m/>
    <m/>
    <m/>
    <m/>
    <x v="2"/>
    <x v="1"/>
    <x v="1"/>
    <s v="NÃO"/>
    <m/>
    <d v="2024-06-21T00:00:00"/>
    <m/>
    <d v="2024-04-01T00:00:00"/>
    <d v="2024-06-21T00:00:00"/>
    <d v="2024-04-09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2-01T00:00:00"/>
    <x v="1"/>
    <m/>
  </r>
  <r>
    <s v="0285013"/>
    <x v="130"/>
    <x v="130"/>
    <s v="013"/>
    <s v="Brasil \ SP \ Pirajuí"/>
    <s v="Norte"/>
    <x v="3"/>
    <n v="2"/>
    <s v="Reforma"/>
    <s v="102-Aguardando Plantio"/>
    <m/>
    <n v="6.58"/>
    <s v="Parceria rural"/>
    <m/>
    <m/>
    <m/>
    <m/>
    <x v="2"/>
    <x v="1"/>
    <x v="2"/>
    <s v="NÃO"/>
    <m/>
    <d v="2024-06-06T00:00:00"/>
    <m/>
    <d v="2024-04-01T00:00:00"/>
    <d v="2024-06-06T00:00:00"/>
    <d v="2024-04-11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016"/>
    <x v="130"/>
    <x v="130"/>
    <s v="016"/>
    <s v="Brasil \ SP \ Pirajuí"/>
    <s v="Norte"/>
    <x v="3"/>
    <n v="1"/>
    <s v="Implantação"/>
    <s v="104-Crescimento"/>
    <d v="2019-09-26T00:00:00"/>
    <n v="0.96"/>
    <s v="Parceria rural"/>
    <m/>
    <m/>
    <m/>
    <m/>
    <x v="2"/>
    <x v="1"/>
    <x v="1"/>
    <m/>
    <m/>
    <d v="2019-02-01T00:00:00"/>
    <m/>
    <d v="2025-08-01T00:00:00"/>
    <m/>
    <m/>
    <s v="Norte"/>
    <s v="Norte"/>
    <s v="EMFLORA"/>
    <s v="CARPELO"/>
    <s v="GERS"/>
    <s v="INOVESA"/>
    <n v="15.190384999999999"/>
    <n v="42.083077000000003"/>
    <n v="49.068617000000003"/>
    <n v="55.432046999999997"/>
    <s v="pac"/>
    <x v="1"/>
    <x v="9"/>
    <m/>
    <x v="0"/>
    <m/>
  </r>
  <r>
    <s v="0285020"/>
    <x v="130"/>
    <x v="130"/>
    <s v="020"/>
    <s v="Brasil \ SP \ Pirajuí"/>
    <s v="Norte"/>
    <x v="3"/>
    <n v="2"/>
    <s v="Reforma"/>
    <s v="102-Aguardando Plantio"/>
    <m/>
    <n v="1.53"/>
    <s v="Parceria rural"/>
    <m/>
    <m/>
    <m/>
    <m/>
    <x v="2"/>
    <x v="1"/>
    <x v="1"/>
    <s v="NÃO"/>
    <m/>
    <d v="2024-06-07T00:00:00"/>
    <m/>
    <d v="2024-04-01T00:00:00"/>
    <d v="2024-06-07T00:00:00"/>
    <d v="2024-06-0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021"/>
    <x v="130"/>
    <x v="130"/>
    <s v="021"/>
    <s v="Brasil \ SP \ Pirajuí"/>
    <s v="Norte"/>
    <x v="3"/>
    <n v="2"/>
    <s v="Reforma"/>
    <s v="102-Aguardando Plantio"/>
    <m/>
    <n v="0.3"/>
    <s v="Parceria rural"/>
    <m/>
    <m/>
    <m/>
    <m/>
    <x v="0"/>
    <x v="0"/>
    <x v="0"/>
    <s v="NÃO"/>
    <m/>
    <d v="2024-07-23T00:00:00"/>
    <m/>
    <d v="2024-06-01T00:00:00"/>
    <d v="2024-07-23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022"/>
    <x v="130"/>
    <x v="130"/>
    <s v="022"/>
    <s v="Brasil \ SP \ Pirajuí"/>
    <s v="Norte"/>
    <x v="3"/>
    <n v="2"/>
    <s v="Reforma"/>
    <s v="102-Aguardando Plantio"/>
    <m/>
    <n v="2.52"/>
    <s v="Parceria rural"/>
    <m/>
    <m/>
    <m/>
    <m/>
    <x v="2"/>
    <x v="1"/>
    <x v="1"/>
    <s v="NÃO"/>
    <m/>
    <d v="2024-06-06T00:00:00"/>
    <m/>
    <d v="2024-04-01T00:00:00"/>
    <d v="2024-06-06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023"/>
    <x v="130"/>
    <x v="130"/>
    <s v="023"/>
    <s v="Brasil \ SP \ Pirajuí"/>
    <s v="Norte"/>
    <x v="3"/>
    <n v="2"/>
    <s v="Reforma"/>
    <s v="102-Aguardando Plantio"/>
    <m/>
    <n v="2.23"/>
    <s v="Parceria rural"/>
    <m/>
    <m/>
    <m/>
    <m/>
    <x v="2"/>
    <x v="1"/>
    <x v="1"/>
    <s v="NÃO"/>
    <m/>
    <d v="2024-06-06T00:00:00"/>
    <m/>
    <d v="2024-04-01T00:00:00"/>
    <d v="2024-06-06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026"/>
    <x v="130"/>
    <x v="130"/>
    <s v="026"/>
    <s v="Brasil \ SP \ Pirajuí"/>
    <s v="Norte"/>
    <x v="3"/>
    <n v="2"/>
    <s v="Reforma"/>
    <s v="102-Aguardando Plantio"/>
    <m/>
    <n v="0.35"/>
    <s v="Parceria rural"/>
    <m/>
    <m/>
    <m/>
    <m/>
    <x v="0"/>
    <x v="0"/>
    <x v="0"/>
    <s v="NÃO"/>
    <m/>
    <d v="2024-07-26T00:00:00"/>
    <m/>
    <d v="2024-07-01T00:00:00"/>
    <d v="2024-07-26T00:00:00"/>
    <d v="2024-07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1"/>
    <x v="130"/>
    <x v="130"/>
    <s v="301"/>
    <s v="Brasil \ SP \ Pirajuí"/>
    <s v="Norte"/>
    <x v="3"/>
    <n v="2"/>
    <s v="Reforma"/>
    <s v="102-Aguardando Plantio"/>
    <m/>
    <n v="0.95"/>
    <s v="Parceria rural"/>
    <m/>
    <m/>
    <m/>
    <m/>
    <x v="0"/>
    <x v="0"/>
    <x v="0"/>
    <s v="NÃO"/>
    <m/>
    <d v="2024-07-18T00:00:00"/>
    <m/>
    <d v="2024-04-01T00:00:00"/>
    <d v="2024-07-18T00:00:00"/>
    <d v="2024-04-0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2"/>
    <x v="130"/>
    <x v="130"/>
    <s v="302"/>
    <s v="Brasil \ SP \ Pirajuí"/>
    <s v="Norte"/>
    <x v="3"/>
    <n v="2"/>
    <s v="Reforma"/>
    <s v="102-Aguardando Plantio"/>
    <m/>
    <n v="1.89"/>
    <s v="Parceria rural"/>
    <m/>
    <m/>
    <m/>
    <m/>
    <x v="0"/>
    <x v="0"/>
    <x v="0"/>
    <s v="NÃO"/>
    <m/>
    <d v="2024-07-18T00:00:00"/>
    <m/>
    <d v="2024-04-01T00:00:00"/>
    <d v="2024-07-18T00:00:00"/>
    <d v="2024-04-1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4"/>
    <x v="130"/>
    <x v="130"/>
    <s v="304"/>
    <s v="Brasil \ SP \ Pirajuí"/>
    <s v="Norte"/>
    <x v="3"/>
    <n v="2"/>
    <s v="Reforma"/>
    <s v="102-Aguardando Plantio"/>
    <m/>
    <n v="1.1399999999999999"/>
    <s v="Parceria rural"/>
    <m/>
    <m/>
    <m/>
    <m/>
    <x v="2"/>
    <x v="1"/>
    <x v="1"/>
    <s v="NÃO"/>
    <m/>
    <d v="2024-06-26T00:00:00"/>
    <m/>
    <d v="2024-04-01T00:00:00"/>
    <d v="2024-06-26T00:00:00"/>
    <d v="2024-06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6"/>
    <x v="130"/>
    <x v="130"/>
    <s v="306"/>
    <s v="Brasil \ SP \ Pirajuí"/>
    <s v="Norte"/>
    <x v="3"/>
    <n v="2"/>
    <s v="Reforma"/>
    <s v="102-Aguardando Plantio"/>
    <m/>
    <n v="1.51"/>
    <s v="Parceria rural"/>
    <m/>
    <m/>
    <m/>
    <m/>
    <x v="2"/>
    <x v="1"/>
    <x v="1"/>
    <s v="NÃO"/>
    <m/>
    <d v="2024-06-26T00:00:00"/>
    <m/>
    <d v="2024-04-01T00:00:00"/>
    <d v="2024-06-26T00:00:00"/>
    <d v="2024-06-25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8"/>
    <x v="130"/>
    <x v="130"/>
    <s v="308"/>
    <s v="Brasil \ SP \ Pirajuí"/>
    <s v="Norte"/>
    <x v="3"/>
    <n v="2"/>
    <s v="Reforma"/>
    <s v="102-Aguardando Plantio"/>
    <m/>
    <n v="1.27"/>
    <s v="Parceria rural"/>
    <m/>
    <m/>
    <m/>
    <m/>
    <x v="0"/>
    <x v="0"/>
    <x v="0"/>
    <s v="NÃO"/>
    <m/>
    <d v="2024-07-24T00:00:00"/>
    <m/>
    <d v="2024-04-01T00:00:00"/>
    <d v="2024-07-24T00:00:00"/>
    <d v="2024-04-07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09"/>
    <x v="130"/>
    <x v="130"/>
    <s v="309"/>
    <s v="Brasil \ SP \ Pirajuí"/>
    <s v="Norte"/>
    <x v="3"/>
    <n v="2"/>
    <s v="Reforma"/>
    <s v="116-Aguardando Plantio - Manual"/>
    <m/>
    <n v="0.25"/>
    <s v="Parceria rural"/>
    <m/>
    <m/>
    <m/>
    <m/>
    <x v="0"/>
    <x v="0"/>
    <x v="0"/>
    <s v="NÃO"/>
    <m/>
    <d v="2024-08-03T00:00:00"/>
    <m/>
    <d v="2024-06-01T00:00:00"/>
    <d v="2024-08-03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13"/>
    <x v="130"/>
    <x v="130"/>
    <s v="313"/>
    <s v="Brasil \ SP \ Pirajuí"/>
    <s v="Norte"/>
    <x v="3"/>
    <n v="2"/>
    <s v="Reforma"/>
    <s v="102-Aguardando Plantio"/>
    <m/>
    <n v="0.85"/>
    <s v="Parceria rural"/>
    <m/>
    <m/>
    <m/>
    <m/>
    <x v="0"/>
    <x v="0"/>
    <x v="0"/>
    <s v="NÃO"/>
    <m/>
    <d v="2024-07-25T00:00:00"/>
    <m/>
    <d v="2024-06-01T00:00:00"/>
    <d v="2024-07-25T00:00:00"/>
    <d v="2024-06-13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5314"/>
    <x v="130"/>
    <x v="130"/>
    <s v="314"/>
    <s v="Brasil \ SP \ Pirajuí"/>
    <s v="Norte"/>
    <x v="3"/>
    <n v="2"/>
    <s v="Reforma"/>
    <s v="102-Aguardando Plantio"/>
    <m/>
    <n v="1.27"/>
    <s v="Parceria rural"/>
    <m/>
    <m/>
    <m/>
    <m/>
    <x v="2"/>
    <x v="1"/>
    <x v="1"/>
    <s v="NÃO"/>
    <m/>
    <d v="2024-07-27T00:00:00"/>
    <m/>
    <d v="2024-07-01T00:00:00"/>
    <d v="2024-07-27T00:00:00"/>
    <d v="2024-07-26T00:00:00"/>
    <s v="Norte"/>
    <s v="Norte"/>
    <s v="EMFLORA"/>
    <s v="CARPELO"/>
    <s v="GERS"/>
    <s v="INOVESA"/>
    <n v="15.190384999999999"/>
    <n v="42.083077000000003"/>
    <n v="49.068617000000003"/>
    <n v="55.432046999999997"/>
    <s v="Liberação de áreas"/>
    <x v="1"/>
    <x v="9"/>
    <d v="2025-07-01T00:00:00"/>
    <x v="6"/>
    <m/>
  </r>
  <r>
    <s v="0286010"/>
    <x v="131"/>
    <x v="131"/>
    <s v="010"/>
    <s v="Brasil \ SP \ Presidente Alves"/>
    <s v="Norte"/>
    <x v="3"/>
    <n v="1"/>
    <s v="Implantação"/>
    <s v="104-Crescimento"/>
    <d v="2019-02-21T00:00:00"/>
    <n v="1.46"/>
    <s v="Parceria rural"/>
    <m/>
    <m/>
    <m/>
    <m/>
    <x v="0"/>
    <x v="0"/>
    <x v="0"/>
    <m/>
    <m/>
    <d v="2019-01-14T00:00:00"/>
    <m/>
    <d v="2025-07-01T00:00:00"/>
    <m/>
    <m/>
    <s v="Norte"/>
    <s v="Norte"/>
    <s v="EMFLORA"/>
    <s v="GERAÇÃO"/>
    <s v="JFI DUARTINA"/>
    <s v="CARPELO"/>
    <n v="24.655716999999999"/>
    <n v="53.625038000000004"/>
    <n v="55.384906999999998"/>
    <n v="64.870697000000007"/>
    <s v="pac"/>
    <x v="1"/>
    <x v="1"/>
    <m/>
    <x v="0"/>
    <m/>
  </r>
  <r>
    <s v="0287001"/>
    <x v="132"/>
    <x v="132"/>
    <s v="001"/>
    <s v="Brasil \ SP \ Bauru"/>
    <s v="Norte"/>
    <x v="1"/>
    <n v="1"/>
    <s v="Implantação"/>
    <s v="104-Crescimento"/>
    <d v="2019-08-26T00:00:00"/>
    <n v="13.29"/>
    <s v="Parceria rural"/>
    <m/>
    <m/>
    <m/>
    <m/>
    <x v="0"/>
    <x v="0"/>
    <x v="0"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x v="2"/>
    <d v="2025-04-01T00:00:00"/>
    <x v="2"/>
    <m/>
  </r>
  <r>
    <s v="0287002"/>
    <x v="132"/>
    <x v="132"/>
    <s v="002"/>
    <s v="Brasil \ SP \ Bauru"/>
    <s v="Norte"/>
    <x v="1"/>
    <n v="1"/>
    <s v="Implantação"/>
    <s v="104-Crescimento"/>
    <d v="2019-08-22T00:00:00"/>
    <n v="19.2"/>
    <s v="Parceria rural"/>
    <m/>
    <m/>
    <m/>
    <m/>
    <x v="0"/>
    <x v="0"/>
    <x v="0"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x v="2"/>
    <d v="2025-04-01T00:00:00"/>
    <x v="2"/>
    <m/>
  </r>
  <r>
    <s v="0287006"/>
    <x v="132"/>
    <x v="132"/>
    <s v="006"/>
    <s v="Brasil \ SP \ Bauru"/>
    <s v="Norte"/>
    <x v="1"/>
    <n v="1"/>
    <s v="Implantação"/>
    <s v="104-Crescimento"/>
    <d v="2019-08-24T00:00:00"/>
    <n v="6.59"/>
    <s v="Parceria rural"/>
    <m/>
    <m/>
    <m/>
    <m/>
    <x v="0"/>
    <x v="0"/>
    <x v="0"/>
    <m/>
    <m/>
    <d v="2025-04-01T00:00:00"/>
    <d v="2025-04-01T00:00:00"/>
    <d v="2025-02-01T00:00:00"/>
    <m/>
    <m/>
    <s v="Norte"/>
    <s v="Norte"/>
    <s v="BRACELL"/>
    <s v="GERAÇÃO"/>
    <s v="JFI DUARTINA"/>
    <s v="SOLLUM"/>
    <n v="27.927137999999999"/>
    <n v="41.646839999999997"/>
    <n v="43.406708000000002"/>
    <n v="55.393636000000001"/>
    <s v="pac"/>
    <x v="1"/>
    <x v="2"/>
    <d v="2025-04-01T00:00:00"/>
    <x v="2"/>
    <m/>
  </r>
  <r>
    <s v="0288002"/>
    <x v="133"/>
    <x v="133"/>
    <s v="002"/>
    <s v="Brasil \ SP \ Bauru"/>
    <s v="Norte"/>
    <x v="1"/>
    <n v="1"/>
    <s v="Implantação"/>
    <s v="104-Crescimento"/>
    <d v="2019-09-02T00:00:00"/>
    <n v="7.05"/>
    <s v="Parceria rural"/>
    <m/>
    <m/>
    <m/>
    <m/>
    <x v="0"/>
    <x v="0"/>
    <x v="0"/>
    <m/>
    <m/>
    <d v="2025-04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8003"/>
    <x v="133"/>
    <x v="133"/>
    <s v="003"/>
    <s v="Brasil \ SP \ Bauru"/>
    <s v="Norte"/>
    <x v="1"/>
    <n v="1"/>
    <s v="Implantação"/>
    <s v="104-Crescimento"/>
    <d v="2019-09-02T00:00:00"/>
    <n v="10.14"/>
    <s v="Parceria rural"/>
    <m/>
    <m/>
    <m/>
    <m/>
    <x v="0"/>
    <x v="0"/>
    <x v="0"/>
    <m/>
    <m/>
    <d v="2025-04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8005"/>
    <x v="133"/>
    <x v="133"/>
    <s v="005"/>
    <s v="Brasil \ SP \ Bauru"/>
    <s v="Norte"/>
    <x v="1"/>
    <n v="1"/>
    <s v="Implantação"/>
    <s v="104-Crescimento"/>
    <d v="2019-09-03T00:00:00"/>
    <n v="11.13"/>
    <s v="Parceria rural"/>
    <m/>
    <m/>
    <m/>
    <m/>
    <x v="0"/>
    <x v="0"/>
    <x v="0"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8008"/>
    <x v="133"/>
    <x v="133"/>
    <s v="008"/>
    <s v="Brasil \ SP \ Bauru"/>
    <s v="Norte"/>
    <x v="1"/>
    <n v="1"/>
    <s v="Implantação"/>
    <s v="104-Crescimento"/>
    <d v="2019-08-27T00:00:00"/>
    <n v="2.2400000000000002"/>
    <s v="Parceria rural"/>
    <m/>
    <m/>
    <m/>
    <m/>
    <x v="0"/>
    <x v="0"/>
    <x v="0"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8009"/>
    <x v="133"/>
    <x v="133"/>
    <s v="009"/>
    <s v="Brasil \ SP \ Bauru"/>
    <s v="Norte"/>
    <x v="1"/>
    <n v="1"/>
    <s v="Implantação"/>
    <s v="104-Crescimento"/>
    <d v="2019-09-04T00:00:00"/>
    <n v="2.36"/>
    <s v="Parceria rural"/>
    <m/>
    <m/>
    <m/>
    <m/>
    <x v="0"/>
    <x v="0"/>
    <x v="0"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8010"/>
    <x v="133"/>
    <x v="133"/>
    <s v="010"/>
    <s v="Brasil \ SP \ Bauru"/>
    <s v="Norte"/>
    <x v="1"/>
    <n v="1"/>
    <s v="Implantação"/>
    <s v="104-Crescimento"/>
    <d v="2019-09-04T00:00:00"/>
    <n v="6.02"/>
    <s v="Parceria rural"/>
    <m/>
    <m/>
    <m/>
    <m/>
    <x v="0"/>
    <x v="0"/>
    <x v="0"/>
    <m/>
    <m/>
    <d v="2025-05-01T00:00:00"/>
    <d v="2025-04-01T00:00:00"/>
    <d v="2025-02-01T00:00:00"/>
    <m/>
    <m/>
    <s v="Norte"/>
    <s v="Norte"/>
    <s v="BRACELL"/>
    <s v="GERAÇÃO"/>
    <s v="JFI DUARTINA"/>
    <s v="SOLLUM"/>
    <n v="26.442139000000001"/>
    <n v="40.161839999999998"/>
    <n v="41.921709"/>
    <n v="53.908636000000001"/>
    <s v="pac"/>
    <x v="1"/>
    <x v="2"/>
    <d v="2025-04-01T00:00:00"/>
    <x v="2"/>
    <m/>
  </r>
  <r>
    <s v="0289006"/>
    <x v="134"/>
    <x v="134"/>
    <s v="006"/>
    <s v="Brasil \ SP \ Agudos"/>
    <s v="Centro"/>
    <x v="1"/>
    <n v="3"/>
    <s v="Reforma"/>
    <s v="102-Aguardando Plantio"/>
    <m/>
    <n v="2.09"/>
    <s v="Parceria rural (Estrela)"/>
    <m/>
    <m/>
    <m/>
    <m/>
    <x v="0"/>
    <x v="0"/>
    <x v="0"/>
    <m/>
    <m/>
    <d v="2023-08-22T00:00:00"/>
    <m/>
    <m/>
    <d v="2023-08-22T00:00:00"/>
    <d v="2023-06-25T00:00:00"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15"/>
    <x v="134"/>
    <x v="134"/>
    <s v="015"/>
    <s v="Brasil \ SP \ Agudos"/>
    <s v="Centro"/>
    <x v="1"/>
    <n v="1"/>
    <s v="Implantação"/>
    <s v="116-Aguardando Plantio - Manual"/>
    <m/>
    <n v="0.5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19"/>
    <x v="134"/>
    <x v="134"/>
    <s v="019"/>
    <s v="Brasil \ SP \ Agudos"/>
    <s v="Centro"/>
    <x v="1"/>
    <n v="1"/>
    <s v="Implantação"/>
    <s v="102-Aguardando Plantio"/>
    <m/>
    <n v="3"/>
    <s v="Parceria rural (Estrela)"/>
    <m/>
    <m/>
    <m/>
    <m/>
    <x v="0"/>
    <x v="0"/>
    <x v="0"/>
    <m/>
    <m/>
    <d v="2020-06-01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2"/>
    <x v="134"/>
    <x v="134"/>
    <s v="022"/>
    <s v="Brasil \ SP \ Agudos"/>
    <s v="Centro"/>
    <x v="1"/>
    <n v="1"/>
    <s v="Implantação"/>
    <s v="102-Aguardando Plantio"/>
    <m/>
    <n v="0.53"/>
    <s v="Parceria rural (Estrela)"/>
    <m/>
    <m/>
    <m/>
    <m/>
    <x v="0"/>
    <x v="0"/>
    <x v="0"/>
    <m/>
    <m/>
    <d v="2020-10-26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4"/>
    <x v="134"/>
    <x v="134"/>
    <s v="024"/>
    <s v="Brasil \ SP \ Agudos"/>
    <s v="Centro"/>
    <x v="1"/>
    <n v="1"/>
    <s v="Implantação"/>
    <s v="102-Aguardando Plantio"/>
    <m/>
    <n v="1.79"/>
    <s v="Parceria rural (Estrela)"/>
    <m/>
    <m/>
    <m/>
    <m/>
    <x v="0"/>
    <x v="0"/>
    <x v="0"/>
    <m/>
    <m/>
    <d v="2023-06-13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5"/>
    <x v="134"/>
    <x v="134"/>
    <s v="025"/>
    <s v="Brasil \ SP \ Agudos"/>
    <s v="Centro"/>
    <x v="1"/>
    <n v="3"/>
    <s v="Reforma"/>
    <s v="102-Aguardando Plantio"/>
    <m/>
    <n v="2.52"/>
    <s v="Parceria rural (Estrela)"/>
    <m/>
    <m/>
    <m/>
    <m/>
    <x v="0"/>
    <x v="0"/>
    <x v="0"/>
    <m/>
    <m/>
    <d v="2023-08-22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6"/>
    <x v="134"/>
    <x v="134"/>
    <s v="026"/>
    <s v="Brasil \ SP \ Agudos"/>
    <s v="Centro"/>
    <x v="1"/>
    <n v="1"/>
    <s v="Implantação"/>
    <s v="102-Aguardando Plantio"/>
    <m/>
    <n v="0.06"/>
    <s v="Parceria rural (Estrela)"/>
    <m/>
    <m/>
    <m/>
    <m/>
    <x v="0"/>
    <x v="0"/>
    <x v="0"/>
    <m/>
    <m/>
    <d v="2023-06-13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7"/>
    <x v="134"/>
    <x v="134"/>
    <s v="027"/>
    <s v="Brasil \ SP \ Agudos"/>
    <s v="Centro"/>
    <x v="1"/>
    <n v="1"/>
    <s v="Implantação"/>
    <s v="102-Aguardando Plantio"/>
    <m/>
    <n v="0.33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8"/>
    <x v="134"/>
    <x v="134"/>
    <s v="028"/>
    <s v="Brasil \ SP \ Agudos"/>
    <s v="Centro"/>
    <x v="1"/>
    <n v="1"/>
    <s v="Implantação"/>
    <s v="102-Aguardando Plantio"/>
    <m/>
    <n v="2.14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29"/>
    <x v="134"/>
    <x v="134"/>
    <s v="029"/>
    <s v="Brasil \ SP \ Agudos"/>
    <s v="Centro"/>
    <x v="1"/>
    <n v="1"/>
    <s v="Implantação"/>
    <s v="102-Aguardando Plantio"/>
    <m/>
    <n v="0.88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30"/>
    <x v="134"/>
    <x v="134"/>
    <s v="030"/>
    <s v="Brasil \ SP \ Agudos"/>
    <s v="Centro"/>
    <x v="1"/>
    <n v="1"/>
    <s v="Implantação"/>
    <s v="102-Aguardando Plantio"/>
    <m/>
    <n v="1.1299999999999999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89031"/>
    <x v="134"/>
    <x v="134"/>
    <s v="031"/>
    <s v="Brasil \ SP \ Agudos"/>
    <s v="Centro"/>
    <x v="1"/>
    <n v="1"/>
    <s v="Implantação"/>
    <s v="102-Aguardando Plantio"/>
    <m/>
    <n v="0.15"/>
    <s v="Parceria rural (Estrela)"/>
    <m/>
    <m/>
    <m/>
    <m/>
    <x v="0"/>
    <x v="0"/>
    <x v="0"/>
    <m/>
    <m/>
    <d v="2024-09-10T00:00:00"/>
    <m/>
    <m/>
    <m/>
    <m/>
    <s v="Centro"/>
    <s v="Centro"/>
    <s v="SOLLUM"/>
    <s v="BRACELL"/>
    <s v="NILZA"/>
    <s v="GERAÇÃO"/>
    <n v="30.499798999999999"/>
    <n v="43.929426999999997"/>
    <n v="49.562412000000002"/>
    <n v="69.258217000000002"/>
    <s v="Liberação de áreas"/>
    <x v="0"/>
    <x v="0"/>
    <d v="2025-12-01T00:00:00"/>
    <x v="0"/>
    <m/>
  </r>
  <r>
    <s v="0290001"/>
    <x v="135"/>
    <x v="135"/>
    <s v="001"/>
    <s v="Brasil \ SP \ Anhembi"/>
    <s v="Sul"/>
    <x v="1"/>
    <n v="1"/>
    <s v="Implantação"/>
    <s v="104-Crescimento"/>
    <d v="2019-07-19T00:00:00"/>
    <n v="10.17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02"/>
    <x v="135"/>
    <x v="135"/>
    <s v="002"/>
    <s v="Brasil \ SP \ Anhembi"/>
    <s v="Sul"/>
    <x v="1"/>
    <n v="1"/>
    <s v="Implantação"/>
    <s v="104-Crescimento"/>
    <d v="2019-07-19T00:00:00"/>
    <n v="6.34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03"/>
    <x v="135"/>
    <x v="135"/>
    <s v="003"/>
    <s v="Brasil \ SP \ Anhembi"/>
    <s v="Sul"/>
    <x v="1"/>
    <n v="1"/>
    <s v="Implantação"/>
    <s v="104-Crescimento"/>
    <d v="2019-07-19T00:00:00"/>
    <n v="7.23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04"/>
    <x v="135"/>
    <x v="135"/>
    <s v="004"/>
    <s v="Brasil \ SP \ Anhembi"/>
    <s v="Sul"/>
    <x v="1"/>
    <n v="1"/>
    <s v="Implantação"/>
    <s v="104-Crescimento"/>
    <d v="2019-07-20T00:00:00"/>
    <n v="22.18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1"/>
    <x v="135"/>
    <x v="135"/>
    <s v="011"/>
    <s v="Brasil \ SP \ Anhembi"/>
    <s v="Sul"/>
    <x v="1"/>
    <n v="1"/>
    <s v="Implantação"/>
    <s v="104-Crescimento"/>
    <d v="2019-07-24T00:00:00"/>
    <n v="19.82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4"/>
    <x v="135"/>
    <x v="135"/>
    <s v="014"/>
    <s v="Brasil \ SP \ Anhembi"/>
    <s v="Sul"/>
    <x v="1"/>
    <n v="2"/>
    <s v="Reforma"/>
    <s v="104-Crescimento"/>
    <d v="2020-09-16T00:00:00"/>
    <n v="17.760000000000002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5"/>
    <x v="135"/>
    <x v="135"/>
    <s v="015"/>
    <s v="Brasil \ SP \ Anhembi"/>
    <s v="Sul"/>
    <x v="1"/>
    <n v="2"/>
    <s v="Reforma"/>
    <s v="104-Crescimento"/>
    <d v="2020-09-16T00:00:00"/>
    <n v="11.7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6"/>
    <x v="135"/>
    <x v="135"/>
    <s v="016"/>
    <s v="Brasil \ SP \ Anhembi"/>
    <s v="Sul"/>
    <x v="1"/>
    <n v="2"/>
    <s v="Reforma"/>
    <s v="104-Crescimento"/>
    <d v="2020-09-18T00:00:00"/>
    <n v="17.55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7"/>
    <x v="135"/>
    <x v="135"/>
    <s v="017"/>
    <s v="Brasil \ SP \ Anhembi"/>
    <s v="Sul"/>
    <x v="1"/>
    <n v="2"/>
    <s v="Reforma"/>
    <s v="104-Crescimento"/>
    <d v="2020-09-18T00:00:00"/>
    <n v="9.9600000000000009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8"/>
    <x v="135"/>
    <x v="135"/>
    <s v="018"/>
    <s v="Brasil \ SP \ Anhembi"/>
    <s v="Sul"/>
    <x v="1"/>
    <n v="2"/>
    <s v="Reforma"/>
    <s v="104-Crescimento"/>
    <d v="2020-09-19T00:00:00"/>
    <n v="6.48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19"/>
    <x v="135"/>
    <x v="135"/>
    <s v="019"/>
    <s v="Brasil \ SP \ Anhembi"/>
    <s v="Sul"/>
    <x v="1"/>
    <n v="2"/>
    <s v="Reforma"/>
    <s v="104-Crescimento"/>
    <d v="2020-09-19T00:00:00"/>
    <n v="10.08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0"/>
    <x v="135"/>
    <x v="135"/>
    <s v="020"/>
    <s v="Brasil \ SP \ Anhembi"/>
    <s v="Sul"/>
    <x v="1"/>
    <n v="2"/>
    <s v="Reforma"/>
    <s v="104-Crescimento"/>
    <d v="2020-09-21T00:00:00"/>
    <n v="4.04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1"/>
    <x v="135"/>
    <x v="135"/>
    <s v="021"/>
    <s v="Brasil \ SP \ Anhembi"/>
    <s v="Sul"/>
    <x v="1"/>
    <n v="2"/>
    <s v="Reforma"/>
    <s v="104-Crescimento"/>
    <d v="2020-10-01T00:00:00"/>
    <n v="26.08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2"/>
    <x v="135"/>
    <x v="135"/>
    <s v="022"/>
    <s v="Brasil \ SP \ Anhembi"/>
    <s v="Sul"/>
    <x v="1"/>
    <n v="2"/>
    <s v="Reforma"/>
    <s v="104-Crescimento"/>
    <d v="2020-09-24T00:00:00"/>
    <n v="11.21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3"/>
    <x v="135"/>
    <x v="135"/>
    <s v="023"/>
    <s v="Brasil \ SP \ Anhembi"/>
    <s v="Sul"/>
    <x v="1"/>
    <n v="2"/>
    <s v="Reforma"/>
    <s v="104-Crescimento"/>
    <d v="2020-09-21T00:00:00"/>
    <n v="12.67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4"/>
    <x v="135"/>
    <x v="135"/>
    <s v="024"/>
    <s v="Brasil \ SP \ Anhembi"/>
    <s v="Sul"/>
    <x v="1"/>
    <n v="2"/>
    <s v="Reforma"/>
    <s v="104-Crescimento"/>
    <d v="2020-09-26T00:00:00"/>
    <n v="17.27"/>
    <s v="Parceria rural (Turvinho)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5"/>
    <x v="135"/>
    <x v="135"/>
    <s v="025"/>
    <s v="Brasil \ SP \ Anhembi"/>
    <s v="Sul"/>
    <x v="1"/>
    <n v="2"/>
    <s v="Reforma"/>
    <s v="104-Crescimento"/>
    <d v="2020-09-24T00:00:00"/>
    <n v="12.54"/>
    <s v="Parceria rural (Turvinho)"/>
    <m/>
    <m/>
    <m/>
    <m/>
    <x v="0"/>
    <x v="0"/>
    <x v="0"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6"/>
    <x v="135"/>
    <x v="135"/>
    <s v="026"/>
    <s v="Brasil \ SP \ Anhembi"/>
    <s v="Sul"/>
    <x v="1"/>
    <n v="2"/>
    <s v="Reforma"/>
    <s v="104-Crescimento"/>
    <d v="2020-09-29T00:00:00"/>
    <n v="11.93"/>
    <s v="Parceria rural (Turvinho)"/>
    <m/>
    <m/>
    <m/>
    <m/>
    <x v="0"/>
    <x v="0"/>
    <x v="0"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7"/>
    <x v="135"/>
    <x v="135"/>
    <s v="027"/>
    <s v="Brasil \ SP \ Anhembi"/>
    <s v="Sul"/>
    <x v="1"/>
    <n v="2"/>
    <s v="Reforma"/>
    <s v="104-Crescimento"/>
    <d v="2020-09-30T00:00:00"/>
    <n v="11.98"/>
    <s v="Parceria rural (Turvinho)"/>
    <m/>
    <m/>
    <m/>
    <m/>
    <x v="0"/>
    <x v="0"/>
    <x v="0"/>
    <m/>
    <m/>
    <d v="2026-05-01T00:00:00"/>
    <m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8"/>
    <x v="135"/>
    <x v="135"/>
    <s v="028"/>
    <s v="Brasil \ SP \ Anhembi"/>
    <s v="Sul"/>
    <x v="1"/>
    <n v="2"/>
    <s v="Reforma"/>
    <s v="104-Crescimento"/>
    <d v="2020-10-05T00:00:00"/>
    <n v="21.53"/>
    <s v="Parceria rural (Turvinho)"/>
    <m/>
    <m/>
    <m/>
    <m/>
    <x v="0"/>
    <x v="0"/>
    <x v="0"/>
    <m/>
    <m/>
    <d v="2026-05-01T00:00:00"/>
    <d v="2026-06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0029"/>
    <x v="135"/>
    <x v="135"/>
    <s v="029"/>
    <s v="Brasil \ SP \ Anhembi"/>
    <s v="Sul"/>
    <x v="1"/>
    <n v="1"/>
    <s v="Implantação"/>
    <s v="104-Crescimento"/>
    <d v="2021-06-11T00:00:00"/>
    <n v="3.47"/>
    <s v="Parceria rural (Turvinho)"/>
    <m/>
    <m/>
    <m/>
    <m/>
    <x v="0"/>
    <x v="0"/>
    <x v="0"/>
    <m/>
    <m/>
    <d v="2026-05-01T00:00:00"/>
    <d v="2026-06-01T00:00:00"/>
    <d v="2025-08-01T00:00:00"/>
    <m/>
    <m/>
    <s v="Sul"/>
    <s v="Sul"/>
    <s v="NILZA"/>
    <s v="JFI ITATINGA"/>
    <s v="SOLLUM"/>
    <s v="MIGRAR"/>
    <n v="69.24306"/>
    <n v="70.675241999999997"/>
    <n v="89.028013000000001"/>
    <n v="112.981573"/>
    <s v="pac"/>
    <x v="0"/>
    <x v="3"/>
    <m/>
    <x v="0"/>
    <m/>
  </r>
  <r>
    <s v="0291029"/>
    <x v="136"/>
    <x v="136"/>
    <s v="029"/>
    <s v="Brasil \ SP \ Pirajuí"/>
    <s v="Norte"/>
    <x v="3"/>
    <n v="2"/>
    <s v="Reforma"/>
    <s v="102-Aguardando Plantio"/>
    <m/>
    <n v="12"/>
    <s v="Parceria rural (Turvinho)"/>
    <m/>
    <m/>
    <m/>
    <m/>
    <x v="2"/>
    <x v="1"/>
    <x v="1"/>
    <m/>
    <m/>
    <d v="2024-05-15T22:24:48"/>
    <m/>
    <d v="2024-03-01T00:00:00"/>
    <d v="2024-05-15T00:00:00"/>
    <d v="2024-04-07T00:00:00"/>
    <s v="Norte"/>
    <s v="Norte"/>
    <s v="EMFLORA"/>
    <s v="CARPELO"/>
    <s v="GERAÇÃO"/>
    <s v="JFI DUARTINA"/>
    <n v="21.314595000000001"/>
    <n v="48.002485"/>
    <n v="52.727663"/>
    <n v="54.487532000000002"/>
    <s v="Liberação de áreas"/>
    <x v="1"/>
    <x v="8"/>
    <d v="2025-07-01T00:00:00"/>
    <x v="6"/>
    <s v="Sem acesso"/>
  </r>
  <r>
    <s v="0291310"/>
    <x v="136"/>
    <x v="136"/>
    <s v="310"/>
    <s v="Brasil \ SP \ Pirajuí"/>
    <s v="Norte"/>
    <x v="3"/>
    <n v="1"/>
    <s v="Implantação"/>
    <s v="104-Crescimento"/>
    <d v="2019-11-25T00:00:00"/>
    <n v="2"/>
    <s v="Parceria rural (Turvinho)"/>
    <m/>
    <m/>
    <m/>
    <m/>
    <x v="0"/>
    <x v="0"/>
    <x v="0"/>
    <m/>
    <m/>
    <d v="2019-11-25T00:00:00"/>
    <m/>
    <d v="2025-08-01T00:00:00"/>
    <m/>
    <m/>
    <s v="Norte"/>
    <s v="Norte"/>
    <s v="EMFLORA"/>
    <s v="CARPELO"/>
    <s v="GERAÇÃO"/>
    <s v="JFI DUARTINA"/>
    <n v="21.314595000000001"/>
    <n v="48.002485"/>
    <n v="52.727663"/>
    <n v="54.487532000000002"/>
    <s v="pac"/>
    <x v="1"/>
    <x v="8"/>
    <d v="2025-07-01T00:00:00"/>
    <x v="6"/>
    <s v="Sem acesso"/>
  </r>
  <r>
    <s v="0292013"/>
    <x v="137"/>
    <x v="137"/>
    <s v="013"/>
    <s v="Brasil \ SP \ Garça"/>
    <s v="Noroeste"/>
    <x v="0"/>
    <n v="2"/>
    <s v="Reforma"/>
    <s v="102-Aguardando Plantio"/>
    <m/>
    <n v="0.22"/>
    <s v="Parceria rural (Estrela)"/>
    <m/>
    <m/>
    <m/>
    <m/>
    <x v="0"/>
    <x v="0"/>
    <x v="0"/>
    <m/>
    <m/>
    <d v="2024-05-15T10:30:14"/>
    <m/>
    <d v="2024-03-01T00:00:00"/>
    <d v="2024-05-14T00:00:00"/>
    <d v="2024-03-01T00:00:00"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x v="10"/>
    <d v="2025-07-01T00:00:00"/>
    <x v="6"/>
    <m/>
  </r>
  <r>
    <s v="0292027"/>
    <x v="137"/>
    <x v="137"/>
    <s v="027"/>
    <s v="Brasil \ SP \ Garça"/>
    <s v="Noroeste"/>
    <x v="0"/>
    <n v="2"/>
    <s v="Reforma"/>
    <s v="102-Aguardando Plantio"/>
    <m/>
    <n v="1.46"/>
    <s v="Parceria rural (Estrela)"/>
    <m/>
    <m/>
    <m/>
    <m/>
    <x v="0"/>
    <x v="0"/>
    <x v="0"/>
    <m/>
    <m/>
    <d v="2024-05-15T10:30:19"/>
    <m/>
    <d v="2024-03-01T00:00:00"/>
    <d v="2024-05-14T00:00:00"/>
    <d v="2024-03-03T00:00:00"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x v="10"/>
    <d v="2025-07-01T00:00:00"/>
    <x v="6"/>
    <m/>
  </r>
  <r>
    <s v="0292303"/>
    <x v="137"/>
    <x v="137"/>
    <s v="303"/>
    <s v="Brasil \ SP \ Garça"/>
    <s v="Noroeste"/>
    <x v="0"/>
    <n v="2"/>
    <s v="Reforma"/>
    <s v="102-Aguardando Plantio"/>
    <m/>
    <n v="1.27"/>
    <s v="Parceria rural (Estrela)"/>
    <m/>
    <m/>
    <m/>
    <m/>
    <x v="0"/>
    <x v="0"/>
    <x v="0"/>
    <m/>
    <m/>
    <d v="2024-04-23T14:09:51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x v="10"/>
    <d v="2025-07-01T00:00:00"/>
    <x v="6"/>
    <m/>
  </r>
  <r>
    <s v="0292304"/>
    <x v="137"/>
    <x v="137"/>
    <s v="304"/>
    <s v="Brasil \ SP \ Garça"/>
    <s v="Noroeste"/>
    <x v="0"/>
    <n v="2"/>
    <s v="Reforma"/>
    <s v="102-Aguardando Plantio"/>
    <m/>
    <n v="1.0900000000000001"/>
    <s v="Parceria rural (Estrela)"/>
    <m/>
    <m/>
    <m/>
    <m/>
    <x v="0"/>
    <x v="0"/>
    <x v="0"/>
    <m/>
    <m/>
    <d v="2024-04-22T10:07:37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x v="10"/>
    <d v="2025-07-01T00:00:00"/>
    <x v="6"/>
    <m/>
  </r>
  <r>
    <s v="0292310"/>
    <x v="137"/>
    <x v="137"/>
    <s v="310"/>
    <s v="Brasil \ SP \ Garça"/>
    <s v="Noroeste"/>
    <x v="0"/>
    <n v="2"/>
    <s v="Reforma"/>
    <s v="102-Aguardando Plantio"/>
    <m/>
    <n v="1.51"/>
    <s v="Parceria rural (Estrela)"/>
    <m/>
    <m/>
    <m/>
    <m/>
    <x v="0"/>
    <x v="0"/>
    <x v="0"/>
    <m/>
    <m/>
    <d v="2024-04-25T04:56:12"/>
    <m/>
    <m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Liberação de áreas"/>
    <x v="2"/>
    <x v="10"/>
    <d v="2025-07-01T00:00:00"/>
    <x v="6"/>
    <m/>
  </r>
  <r>
    <s v="0292900"/>
    <x v="137"/>
    <x v="137"/>
    <s v="900"/>
    <s v="Brasil \ SP \ Garça"/>
    <s v="Noroeste"/>
    <x v="0"/>
    <n v="1"/>
    <s v="Implantação"/>
    <s v="104-Crescimento"/>
    <d v="2020-07-31T00:00:00"/>
    <n v="0.06"/>
    <s v="Parceria rural (Estrela)"/>
    <m/>
    <m/>
    <m/>
    <m/>
    <x v="0"/>
    <x v="0"/>
    <x v="0"/>
    <m/>
    <m/>
    <d v="2024-07-31T00:00:00"/>
    <m/>
    <d v="2024-08-01T00:00:00"/>
    <m/>
    <m/>
    <s v="Noroeste"/>
    <s v="Noroeste"/>
    <s v="CARPELO"/>
    <s v="JFI DUARTINA"/>
    <s v="GERAÇÃO"/>
    <s v="GERS"/>
    <n v="30.149318999999998"/>
    <n v="42.597743999999999"/>
    <n v="43.879036999999997"/>
    <n v="48.274303000000003"/>
    <s v="pac"/>
    <x v="2"/>
    <x v="10"/>
    <d v="2025-07-01T00:00:00"/>
    <x v="6"/>
    <m/>
  </r>
  <r>
    <s v="0293001"/>
    <x v="138"/>
    <x v="138"/>
    <s v="001"/>
    <s v="Brasil \ SP \ Agudos"/>
    <s v="Centro"/>
    <x v="0"/>
    <n v="1"/>
    <s v="Implantação"/>
    <s v="104-Crescimento"/>
    <d v="2019-06-25T00:00:00"/>
    <n v="19.739999999999998"/>
    <s v="Parceria rural"/>
    <m/>
    <m/>
    <m/>
    <m/>
    <x v="0"/>
    <x v="0"/>
    <x v="0"/>
    <m/>
    <m/>
    <d v="2019-04-01T00:00:00"/>
    <m/>
    <d v="2025-05-01T00:00:00"/>
    <m/>
    <m/>
    <s v="Centro"/>
    <s v="Centro"/>
    <s v="GERAÇÃO"/>
    <s v="JFI DUARTINA"/>
    <s v="BRACELL"/>
    <s v="SOLLUM"/>
    <n v="50.221452999999997"/>
    <n v="53.439151000000003"/>
    <n v="58.515371999999999"/>
    <n v="72.116967000000002"/>
    <s v="pac"/>
    <x v="0"/>
    <x v="0"/>
    <d v="2025-08-01T00:00:00"/>
    <x v="0"/>
    <m/>
  </r>
  <r>
    <s v="0293004"/>
    <x v="138"/>
    <x v="138"/>
    <s v="004"/>
    <s v="Brasil \ SP \ Agudos"/>
    <s v="Centro"/>
    <x v="0"/>
    <n v="1"/>
    <s v="Implantação"/>
    <s v="104-Crescimento"/>
    <d v="2019-06-28T00:00:00"/>
    <n v="18"/>
    <s v="Parceria rural"/>
    <m/>
    <m/>
    <m/>
    <m/>
    <x v="0"/>
    <x v="0"/>
    <x v="0"/>
    <m/>
    <m/>
    <d v="2019-04-01T00:00:00"/>
    <m/>
    <d v="2025-04-01T00:00:00"/>
    <m/>
    <m/>
    <s v="Centro"/>
    <s v="Centro"/>
    <s v="GERAÇÃO"/>
    <s v="JFI DUARTINA"/>
    <s v="BRACELL"/>
    <s v="SOLLUM"/>
    <n v="50.221452999999997"/>
    <n v="53.439151000000003"/>
    <n v="58.515371999999999"/>
    <n v="72.116967000000002"/>
    <s v="pac"/>
    <x v="0"/>
    <x v="0"/>
    <d v="2025-08-01T00:00:00"/>
    <x v="0"/>
    <m/>
  </r>
  <r>
    <s v="0294047"/>
    <x v="139"/>
    <x v="139"/>
    <s v="047"/>
    <s v="Brasil \ SP \ Álvaro de Carvalho"/>
    <s v="Noroeste"/>
    <x v="1"/>
    <n v="2"/>
    <s v="Reforma"/>
    <s v="102-Aguardando Plantio"/>
    <m/>
    <n v="0.44"/>
    <s v="Parceria rural (Estrela)"/>
    <m/>
    <m/>
    <m/>
    <m/>
    <x v="1"/>
    <x v="1"/>
    <x v="2"/>
    <m/>
    <m/>
    <d v="2024-06-10T00:00:00"/>
    <m/>
    <d v="2024-04-01T00:00:00"/>
    <d v="2024-06-10T00:00:00"/>
    <d v="2024-05-14T00:00:00"/>
    <s v="Noroeste"/>
    <s v="Noroeste"/>
    <s v="GERS"/>
    <s v="CARPELO"/>
    <s v="GN"/>
    <s v="EMFLORA"/>
    <n v="14.953519999999999"/>
    <n v="30.910413999999999"/>
    <n v="52.904583000000002"/>
    <n v="59.679504999999999"/>
    <s v="savannah"/>
    <x v="2"/>
    <x v="13"/>
    <d v="2025-10-01T00:00:00"/>
    <x v="0"/>
    <m/>
  </r>
  <r>
    <s v="0294060"/>
    <x v="139"/>
    <x v="139"/>
    <s v="060"/>
    <s v="Brasil \ SP \ Álvaro de Carvalho"/>
    <s v="Noroeste"/>
    <x v="1"/>
    <n v="1"/>
    <s v="Implantação"/>
    <s v="104-Crescimento"/>
    <d v="2021-11-05T00:00:00"/>
    <n v="11.42"/>
    <s v="Parceria rural (Estrela)"/>
    <m/>
    <m/>
    <m/>
    <m/>
    <x v="0"/>
    <x v="0"/>
    <x v="0"/>
    <m/>
    <m/>
    <d v="2026-03-01T00:00:00"/>
    <d v="2026-03-01T00:00:00"/>
    <m/>
    <m/>
    <m/>
    <s v="Noroeste"/>
    <s v="Noroeste"/>
    <s v="GERS"/>
    <s v="CARPELO"/>
    <s v="GN"/>
    <s v="EMFLORA"/>
    <n v="14.953519999999999"/>
    <n v="30.910413999999999"/>
    <n v="52.904583000000002"/>
    <n v="59.679504999999999"/>
    <s v="pab"/>
    <x v="2"/>
    <x v="1"/>
    <m/>
    <x v="0"/>
    <m/>
  </r>
  <r>
    <s v="0294065"/>
    <x v="139"/>
    <x v="139"/>
    <s v="065"/>
    <s v="Brasil \ SP \ Garça"/>
    <s v="Noroeste"/>
    <x v="1"/>
    <n v="1"/>
    <s v="Implantação"/>
    <s v="104-Crescimento"/>
    <d v="2019-09-02T00:00:00"/>
    <n v="11.47"/>
    <s v="Parceria rural (Estrela)"/>
    <m/>
    <m/>
    <m/>
    <m/>
    <x v="0"/>
    <x v="0"/>
    <x v="0"/>
    <m/>
    <m/>
    <d v="2026-03-01T00:00:00"/>
    <d v="2026-03-01T00:00:00"/>
    <d v="2025-07-01T00:00:00"/>
    <m/>
    <m/>
    <s v="Noroeste"/>
    <s v="Noroeste"/>
    <s v="GERS"/>
    <s v="CARPELO"/>
    <s v="GN"/>
    <s v="EMFLORA"/>
    <n v="14.953519999999999"/>
    <n v="30.910413999999999"/>
    <n v="52.904583000000002"/>
    <n v="59.679504999999999"/>
    <s v="pac"/>
    <x v="2"/>
    <x v="4"/>
    <d v="2025-10-01T00:00:00"/>
    <x v="0"/>
    <m/>
  </r>
  <r>
    <s v="0296012"/>
    <x v="140"/>
    <x v="140"/>
    <s v="012"/>
    <s v="Brasil \ SP \ Garça"/>
    <s v="Norte"/>
    <x v="1"/>
    <n v="2"/>
    <s v="Reforma"/>
    <s v="102-Aguardando Plantio"/>
    <m/>
    <n v="2"/>
    <s v="Parceria rural (Estrela)"/>
    <m/>
    <m/>
    <m/>
    <m/>
    <x v="2"/>
    <x v="1"/>
    <x v="1"/>
    <m/>
    <m/>
    <d v="2024-05-15T10:36:11"/>
    <m/>
    <d v="2024-02-01T00:00:00"/>
    <d v="2024-05-14T00:00:00"/>
    <d v="2024-02-18T00:00:00"/>
    <s v="Norte"/>
    <s v="Norte"/>
    <s v="CARPELO"/>
    <s v="EMFLORA"/>
    <s v="GERS"/>
    <s v="GERAÇÃO"/>
    <n v="20.612373000000002"/>
    <n v="29.332056000000001"/>
    <n v="38.737357000000003"/>
    <n v="49.721147000000002"/>
    <s v="Liberação de áreas"/>
    <x v="1"/>
    <x v="8"/>
    <d v="2025-07-01T00:00:00"/>
    <x v="6"/>
    <m/>
  </r>
  <r>
    <s v="0298001"/>
    <x v="141"/>
    <x v="141"/>
    <s v="001"/>
    <s v="Brasil \ SP \ Bofete"/>
    <s v="Sul"/>
    <x v="0"/>
    <n v="2"/>
    <s v="Reforma"/>
    <s v="102-Aguardando Plantio"/>
    <m/>
    <n v="35.33"/>
    <s v="Parceria rural (Turvinho)"/>
    <m/>
    <m/>
    <m/>
    <m/>
    <x v="2"/>
    <x v="1"/>
    <x v="2"/>
    <m/>
    <m/>
    <d v="2024-11-01T00:00:00"/>
    <d v="2024-11-01T00:00:00"/>
    <d v="2024-11-01T00:00:00"/>
    <d v="2024-12-17T00:00:00"/>
    <d v="2024-12-11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3-01T00:00:00"/>
    <x v="3"/>
    <m/>
  </r>
  <r>
    <s v="0298002"/>
    <x v="141"/>
    <x v="141"/>
    <s v="002"/>
    <s v="Brasil \ SP \ Bofete"/>
    <s v="Sul"/>
    <x v="0"/>
    <n v="2"/>
    <s v="Reforma"/>
    <s v="102-Aguardando Plantio"/>
    <m/>
    <n v="10.65"/>
    <s v="Parceria rural (Turvinho)"/>
    <m/>
    <m/>
    <m/>
    <m/>
    <x v="0"/>
    <x v="0"/>
    <x v="0"/>
    <m/>
    <m/>
    <d v="2024-11-01T00:00:00"/>
    <d v="2024-11-01T00:00:00"/>
    <d v="2024-11-01T00:00:00"/>
    <d v="2024-12-20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03"/>
    <x v="141"/>
    <x v="141"/>
    <s v="003"/>
    <s v="Brasil \ SP \ Bofete"/>
    <s v="Sul"/>
    <x v="0"/>
    <n v="2"/>
    <s v="Reforma"/>
    <s v="102-Aguardando Plantio"/>
    <m/>
    <n v="36.020000000000003"/>
    <s v="Parceria rural (Turvinho)"/>
    <m/>
    <m/>
    <m/>
    <m/>
    <x v="2"/>
    <x v="1"/>
    <x v="2"/>
    <m/>
    <m/>
    <d v="2024-12-01T00:00:00"/>
    <d v="2024-11-01T00:00:00"/>
    <d v="2024-11-01T00:00:00"/>
    <d v="2024-12-06T00:00:00"/>
    <d v="2024-12-02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2-01T00:00:00"/>
    <x v="1"/>
    <s v="Adiantado para substituir as áreas que o preparo não conseguiu entrar (chuva)"/>
  </r>
  <r>
    <s v="0298004"/>
    <x v="141"/>
    <x v="141"/>
    <s v="004"/>
    <s v="Brasil \ SP \ Bofete"/>
    <s v="Sul"/>
    <x v="0"/>
    <n v="2"/>
    <s v="Reforma"/>
    <s v="102-Aguardando Plantio"/>
    <m/>
    <n v="38.380000000000003"/>
    <s v="Parceria rural (Turvinho)"/>
    <m/>
    <m/>
    <m/>
    <m/>
    <x v="2"/>
    <x v="1"/>
    <x v="2"/>
    <m/>
    <m/>
    <d v="2024-12-01T00:00:00"/>
    <d v="2024-12-01T00:00:00"/>
    <d v="2024-11-01T00:00:00"/>
    <d v="2024-12-17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3-01T00:00:00"/>
    <x v="3"/>
    <m/>
  </r>
  <r>
    <s v="0298005"/>
    <x v="141"/>
    <x v="141"/>
    <s v="005"/>
    <s v="Brasil \ SP \ Bofete"/>
    <s v="Sul"/>
    <x v="0"/>
    <n v="2"/>
    <s v="Reforma"/>
    <s v="102-Aguardando Plantio"/>
    <m/>
    <n v="20.62"/>
    <s v="Parceria rural (Turvinho)"/>
    <m/>
    <m/>
    <m/>
    <m/>
    <x v="0"/>
    <x v="0"/>
    <x v="0"/>
    <m/>
    <m/>
    <d v="2024-12-01T00:00:00"/>
    <d v="2024-12-01T00:00:00"/>
    <d v="2024-11-01T00:00:00"/>
    <d v="2024-12-06T00:00:00"/>
    <d v="2024-12-04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06"/>
    <x v="141"/>
    <x v="141"/>
    <s v="006"/>
    <s v="Brasil \ SP \ Bofete"/>
    <s v="Sul"/>
    <x v="0"/>
    <n v="2"/>
    <s v="Reforma"/>
    <s v="102-Aguardando Plantio"/>
    <m/>
    <n v="11.41"/>
    <s v="Parceria rural (Turvinho)"/>
    <m/>
    <m/>
    <m/>
    <m/>
    <x v="2"/>
    <x v="1"/>
    <x v="2"/>
    <m/>
    <m/>
    <d v="2024-12-01T00:00:00"/>
    <d v="2024-12-01T00:00:00"/>
    <d v="2024-11-01T00:00:00"/>
    <d v="2024-12-06T00:00:00"/>
    <d v="2024-11-27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2-01T00:00:00"/>
    <x v="1"/>
    <s v="Adiantado para substituir as áreas que o preparo não conseguiu entrar (chuva)"/>
  </r>
  <r>
    <s v="0298007"/>
    <x v="141"/>
    <x v="141"/>
    <s v="007"/>
    <s v="Brasil \ SP \ Bofete"/>
    <s v="Sul"/>
    <x v="0"/>
    <n v="2"/>
    <s v="Reforma"/>
    <s v="102-Aguardando Plantio"/>
    <m/>
    <n v="21.48"/>
    <s v="Parceria rural (Turvinho)"/>
    <m/>
    <m/>
    <m/>
    <m/>
    <x v="2"/>
    <x v="1"/>
    <x v="2"/>
    <m/>
    <m/>
    <d v="2024-12-01T00:00:00"/>
    <d v="2024-12-01T00:00:00"/>
    <d v="2024-11-01T00:00:00"/>
    <d v="2024-12-17T00:00:00"/>
    <d v="2024-12-05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3-01T00:00:00"/>
    <x v="3"/>
    <m/>
  </r>
  <r>
    <s v="0298008"/>
    <x v="141"/>
    <x v="141"/>
    <s v="008"/>
    <s v="Brasil \ SP \ Bofete"/>
    <s v="Sul"/>
    <x v="0"/>
    <n v="2"/>
    <s v="Reforma"/>
    <s v="102-Aguardando Plantio"/>
    <m/>
    <n v="22.48"/>
    <s v="Parceria rural (Turvinho)"/>
    <m/>
    <m/>
    <m/>
    <m/>
    <x v="2"/>
    <x v="1"/>
    <x v="2"/>
    <m/>
    <m/>
    <d v="2024-12-01T00:00:00"/>
    <d v="2024-12-01T00:00:00"/>
    <d v="2024-11-01T00:00:00"/>
    <d v="2024-12-06T00:00:00"/>
    <d v="2024-12-03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3-01T00:00:00"/>
    <x v="3"/>
    <s v="Adiantado para substituir as áreas que o preparo não conseguiu entrar (chuva)"/>
  </r>
  <r>
    <s v="0298009"/>
    <x v="141"/>
    <x v="141"/>
    <s v="009"/>
    <s v="Brasil \ SP \ Bofete"/>
    <s v="Sul"/>
    <x v="0"/>
    <n v="2"/>
    <s v="Reforma"/>
    <s v="102-Aguardando Plantio"/>
    <m/>
    <n v="11.45"/>
    <s v="Parceria rural (Turvinho)"/>
    <m/>
    <m/>
    <m/>
    <m/>
    <x v="2"/>
    <x v="1"/>
    <x v="2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2-01T00:00:00"/>
    <x v="1"/>
    <s v="Adiantado para substituir as áreas que o preparo não conseguiu entrar (chuva)"/>
  </r>
  <r>
    <s v="0298010"/>
    <x v="141"/>
    <x v="141"/>
    <s v="010"/>
    <s v="Brasil \ SP \ Bofete"/>
    <s v="Sul"/>
    <x v="0"/>
    <n v="2"/>
    <s v="Reforma"/>
    <s v="102-Aguardando Plantio"/>
    <m/>
    <n v="20.92"/>
    <s v="Parceria rural (Turvinho)"/>
    <m/>
    <m/>
    <m/>
    <m/>
    <x v="0"/>
    <x v="0"/>
    <x v="0"/>
    <m/>
    <m/>
    <d v="2024-12-01T00:00:00"/>
    <d v="2024-12-01T00:00:00"/>
    <d v="2024-12-01T00:00:00"/>
    <d v="2024-12-23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11"/>
    <x v="141"/>
    <x v="141"/>
    <s v="011"/>
    <s v="Brasil \ SP \ Bofete"/>
    <s v="Sul"/>
    <x v="0"/>
    <n v="2"/>
    <s v="Reforma"/>
    <s v="102-Aguardando Plantio"/>
    <m/>
    <n v="45.6"/>
    <s v="Parceria rural (Turvinho)"/>
    <m/>
    <m/>
    <m/>
    <m/>
    <x v="2"/>
    <x v="1"/>
    <x v="2"/>
    <m/>
    <m/>
    <d v="2024-12-01T00:00:00"/>
    <d v="2024-12-01T00:00:00"/>
    <d v="2024-12-01T00:00:00"/>
    <d v="2024-12-06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2-01T00:00:00"/>
    <x v="1"/>
    <m/>
  </r>
  <r>
    <s v="0298012"/>
    <x v="141"/>
    <x v="141"/>
    <s v="012"/>
    <s v="Brasil \ SP \ Bofete"/>
    <s v="Sul"/>
    <x v="0"/>
    <n v="2"/>
    <s v="Reforma"/>
    <s v="102-Aguardando Plantio"/>
    <m/>
    <n v="19.8"/>
    <s v="Parceria rural (Turvinho)"/>
    <m/>
    <m/>
    <m/>
    <m/>
    <x v="2"/>
    <x v="1"/>
    <x v="2"/>
    <m/>
    <m/>
    <d v="2024-12-01T00:00:00"/>
    <d v="2024-12-01T00:00:00"/>
    <d v="2024-12-01T00:00:00"/>
    <d v="2024-12-17T00:00:00"/>
    <d v="2024-12-0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3-01T00:00:00"/>
    <x v="3"/>
    <m/>
  </r>
  <r>
    <s v="0298013"/>
    <x v="141"/>
    <x v="141"/>
    <s v="013"/>
    <s v="Brasil \ SP \ Bofete"/>
    <s v="Sul"/>
    <x v="0"/>
    <n v="2"/>
    <s v="Reforma"/>
    <s v="102-Aguardando Plantio"/>
    <m/>
    <n v="1"/>
    <s v="Parceria rural (Turvinho)"/>
    <m/>
    <m/>
    <m/>
    <m/>
    <x v="2"/>
    <x v="1"/>
    <x v="2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14"/>
    <x v="141"/>
    <x v="141"/>
    <s v="014"/>
    <s v="Brasil \ SP \ Bofete"/>
    <s v="Sul"/>
    <x v="0"/>
    <n v="2"/>
    <s v="Reforma"/>
    <s v="102-Aguardando Plantio"/>
    <m/>
    <n v="3.72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15"/>
    <x v="141"/>
    <x v="141"/>
    <s v="015"/>
    <s v="Brasil \ SP \ Bofete"/>
    <s v="Sul"/>
    <x v="0"/>
    <n v="2"/>
    <s v="Reforma"/>
    <s v="102-Aguardando Plantio"/>
    <m/>
    <n v="0.99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16"/>
    <x v="141"/>
    <x v="141"/>
    <s v="016"/>
    <s v="Brasil \ SP \ Bofete"/>
    <s v="Sul"/>
    <x v="0"/>
    <n v="2"/>
    <s v="Reforma"/>
    <s v="102-Aguardando Plantio"/>
    <m/>
    <n v="1.89"/>
    <s v="Parceria rural (Turvinho)"/>
    <m/>
    <m/>
    <m/>
    <m/>
    <x v="0"/>
    <x v="0"/>
    <x v="0"/>
    <m/>
    <m/>
    <d v="2024-12-01T00:00:00"/>
    <d v="2024-12-01T00:00:00"/>
    <d v="2024-12-01T00:00:00"/>
    <d v="2024-12-03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m/>
  </r>
  <r>
    <s v="0298018"/>
    <x v="141"/>
    <x v="141"/>
    <s v="018"/>
    <s v="Brasil \ SP \ Bofete"/>
    <s v="Sul"/>
    <x v="0"/>
    <n v="2"/>
    <s v="Reforma"/>
    <s v="102-Aguardando Plantio"/>
    <m/>
    <n v="0.94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19"/>
    <x v="141"/>
    <x v="141"/>
    <s v="019"/>
    <s v="Brasil \ SP \ Bofete"/>
    <s v="Sul"/>
    <x v="0"/>
    <n v="2"/>
    <s v="Reforma"/>
    <s v="102-Aguardando Plantio"/>
    <m/>
    <n v="2.74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0"/>
    <x v="141"/>
    <x v="141"/>
    <s v="020"/>
    <s v="Brasil \ SP \ Bofete"/>
    <s v="Sul"/>
    <x v="0"/>
    <n v="2"/>
    <s v="Reforma"/>
    <s v="102-Aguardando Plantio"/>
    <m/>
    <n v="2.71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1"/>
    <x v="141"/>
    <x v="141"/>
    <s v="021"/>
    <s v="Brasil \ SP \ Bofete"/>
    <s v="Sul"/>
    <x v="0"/>
    <n v="2"/>
    <s v="Reforma"/>
    <s v="102-Aguardando Plantio"/>
    <m/>
    <n v="7.6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m/>
  </r>
  <r>
    <s v="0298022"/>
    <x v="141"/>
    <x v="141"/>
    <s v="022"/>
    <s v="Brasil \ SP \ Bofete"/>
    <s v="Sul"/>
    <x v="0"/>
    <n v="2"/>
    <s v="Reforma"/>
    <s v="102-Aguardando Plantio"/>
    <m/>
    <n v="6.06"/>
    <s v="Parceria rural (Turvinho)"/>
    <m/>
    <m/>
    <m/>
    <m/>
    <x v="0"/>
    <x v="0"/>
    <x v="0"/>
    <m/>
    <m/>
    <d v="2024-12-01T00:00:00"/>
    <d v="2024-12-01T00:00:00"/>
    <d v="2024-12-01T00:00:00"/>
    <d v="2024-12-01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4"/>
    <x v="141"/>
    <x v="141"/>
    <s v="024"/>
    <s v="Brasil \ SP \ Bofete"/>
    <s v="Sul"/>
    <x v="0"/>
    <n v="2"/>
    <s v="Reforma"/>
    <s v="102-Aguardando Plantio"/>
    <m/>
    <n v="1.65"/>
    <s v="Parceria rural (Turvinho)"/>
    <m/>
    <m/>
    <m/>
    <m/>
    <x v="2"/>
    <x v="1"/>
    <x v="2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5"/>
    <x v="141"/>
    <x v="141"/>
    <s v="025"/>
    <s v="Brasil \ SP \ Bofete"/>
    <s v="Sul"/>
    <x v="0"/>
    <n v="2"/>
    <s v="Reforma"/>
    <s v="102-Aguardando Plantio"/>
    <m/>
    <n v="1.87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6"/>
    <x v="141"/>
    <x v="141"/>
    <s v="026"/>
    <s v="Brasil \ SP \ Bofete"/>
    <s v="Sul"/>
    <x v="0"/>
    <n v="2"/>
    <s v="Reforma"/>
    <s v="102-Aguardando Plantio"/>
    <m/>
    <n v="0.71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7"/>
    <x v="141"/>
    <x v="141"/>
    <s v="027"/>
    <s v="Brasil \ SP \ Bofete"/>
    <s v="Sul"/>
    <x v="0"/>
    <n v="2"/>
    <s v="Reforma"/>
    <s v="102-Aguardando Plantio"/>
    <m/>
    <n v="10.62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8"/>
    <x v="141"/>
    <x v="141"/>
    <s v="028"/>
    <s v="Brasil \ SP \ Bofete"/>
    <s v="Sul"/>
    <x v="1"/>
    <n v="2"/>
    <s v="Reforma"/>
    <s v="102-Aguardando Plantio"/>
    <m/>
    <n v="5.19"/>
    <s v="Parceria rural (Turvinho)"/>
    <m/>
    <m/>
    <m/>
    <m/>
    <x v="0"/>
    <x v="0"/>
    <x v="0"/>
    <m/>
    <m/>
    <d v="2024-12-01T00:00:00"/>
    <d v="2024-12-01T00:00:00"/>
    <d v="2024-12-01T00:00:00"/>
    <d v="2024-12-01T00:00:00"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29"/>
    <x v="141"/>
    <x v="141"/>
    <s v="029"/>
    <s v="Brasil \ SP \ Bofete"/>
    <s v="Sul"/>
    <x v="0"/>
    <n v="2"/>
    <s v="Reforma"/>
    <s v="102-Aguardando Plantio"/>
    <m/>
    <n v="3.13"/>
    <s v="Parceria rural (Turvinho)"/>
    <m/>
    <m/>
    <m/>
    <m/>
    <x v="0"/>
    <x v="0"/>
    <x v="0"/>
    <m/>
    <m/>
    <d v="2024-12-01T00:00:00"/>
    <d v="2024-12-01T00:00:00"/>
    <d v="2024-12-01T00:00:00"/>
    <m/>
    <m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4-01T00:00:00"/>
    <x v="2"/>
    <s v="Adiantado para substituir as áreas que o preparo não conseguiu entrar (chuva)"/>
  </r>
  <r>
    <s v="0298030"/>
    <x v="141"/>
    <x v="141"/>
    <s v="030"/>
    <s v="Brasil \ SP \ Bofete"/>
    <s v="Sul"/>
    <x v="1"/>
    <n v="2"/>
    <s v="Reforma"/>
    <s v="102-Aguardando Plantio"/>
    <m/>
    <n v="9.69"/>
    <s v="Parceria rural (Turvinho)"/>
    <m/>
    <m/>
    <m/>
    <m/>
    <x v="2"/>
    <x v="1"/>
    <x v="2"/>
    <m/>
    <m/>
    <d v="2025-01-01T00:00:00"/>
    <d v="2024-12-01T00:00:00"/>
    <d v="2024-12-01T00:00:00"/>
    <d v="2024-12-21T00:00:00"/>
    <d v="2024-12-1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1"/>
    <x v="141"/>
    <x v="141"/>
    <s v="031"/>
    <s v="Brasil \ SP \ Bofete"/>
    <s v="Sul"/>
    <x v="1"/>
    <n v="2"/>
    <s v="Reforma"/>
    <s v="102-Aguardando Plantio"/>
    <m/>
    <n v="0.56999999999999995"/>
    <s v="Parceria rural (Turvinho)"/>
    <m/>
    <m/>
    <m/>
    <m/>
    <x v="0"/>
    <x v="0"/>
    <x v="0"/>
    <m/>
    <m/>
    <d v="2025-01-01T00:00:00"/>
    <d v="2024-12-01T00:00:00"/>
    <d v="2024-12-01T00:00:00"/>
    <d v="2024-12-20T00:00:00"/>
    <d v="2024-12-13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2"/>
    <x v="141"/>
    <x v="141"/>
    <s v="032"/>
    <s v="Brasil \ SP \ Bofete"/>
    <s v="Sul"/>
    <x v="0"/>
    <n v="2"/>
    <s v="Reforma"/>
    <s v="102-Aguardando Plantio"/>
    <m/>
    <n v="13.25"/>
    <s v="Parceria rural (Turvinho)"/>
    <m/>
    <m/>
    <m/>
    <m/>
    <x v="2"/>
    <x v="1"/>
    <x v="2"/>
    <m/>
    <m/>
    <d v="2025-01-01T00:00:00"/>
    <d v="2024-12-01T00:00:00"/>
    <d v="2024-12-01T00:00:00"/>
    <d v="2024-12-21T00:00:00"/>
    <d v="2024-12-1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3"/>
    <x v="141"/>
    <x v="141"/>
    <s v="033"/>
    <s v="Brasil \ SP \ Bofete"/>
    <s v="Sul"/>
    <x v="0"/>
    <n v="2"/>
    <s v="Reforma"/>
    <s v="102-Aguardando Plantio"/>
    <m/>
    <n v="12.38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5"/>
    <x v="141"/>
    <x v="141"/>
    <s v="035"/>
    <s v="Brasil \ SP \ Bofete"/>
    <s v="Sul"/>
    <x v="0"/>
    <n v="2"/>
    <s v="Reforma"/>
    <s v="102-Aguardando Plantio"/>
    <m/>
    <n v="2.77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8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6"/>
    <x v="141"/>
    <x v="141"/>
    <s v="036"/>
    <s v="Brasil \ SP \ Bofete"/>
    <s v="Sul"/>
    <x v="0"/>
    <n v="2"/>
    <s v="Reforma"/>
    <s v="102-Aguardando Plantio"/>
    <m/>
    <n v="0.64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7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4-01T00:00:00"/>
    <x v="2"/>
    <m/>
  </r>
  <r>
    <s v="0298037"/>
    <x v="141"/>
    <x v="141"/>
    <s v="037"/>
    <s v="Brasil \ SP \ Bofete"/>
    <s v="Sul"/>
    <x v="0"/>
    <n v="2"/>
    <s v="Reforma"/>
    <s v="102-Aguardando Plantio"/>
    <m/>
    <n v="0.12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38"/>
    <x v="141"/>
    <x v="141"/>
    <s v="038"/>
    <s v="Brasil \ SP \ Bofete"/>
    <s v="Sul"/>
    <x v="0"/>
    <n v="2"/>
    <s v="Reforma"/>
    <s v="102-Aguardando Plantio"/>
    <m/>
    <n v="0.65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39"/>
    <x v="141"/>
    <x v="141"/>
    <s v="039"/>
    <s v="Brasil \ SP \ Bofete"/>
    <s v="Sul"/>
    <x v="1"/>
    <n v="2"/>
    <s v="Reforma"/>
    <s v="102-Aguardando Plantio"/>
    <m/>
    <n v="1.19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0"/>
    <x v="141"/>
    <x v="141"/>
    <s v="040"/>
    <s v="Brasil \ SP \ Bofete"/>
    <s v="Sul"/>
    <x v="1"/>
    <n v="2"/>
    <s v="Reforma"/>
    <s v="102-Aguardando Plantio"/>
    <m/>
    <n v="12.08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1"/>
    <x v="141"/>
    <x v="141"/>
    <s v="041"/>
    <s v="Brasil \ SP \ Bofete"/>
    <s v="Sul"/>
    <x v="1"/>
    <n v="2"/>
    <s v="Reforma"/>
    <s v="102-Aguardando Plantio"/>
    <m/>
    <n v="2.4"/>
    <s v="Parceria rural (Turvinho)"/>
    <m/>
    <m/>
    <m/>
    <m/>
    <x v="0"/>
    <x v="0"/>
    <x v="0"/>
    <m/>
    <m/>
    <d v="2025-01-01T00:00:00"/>
    <d v="2025-01-01T00:00:00"/>
    <d v="2024-12-01T00:00:00"/>
    <d v="2025-01-03T00:00:00"/>
    <d v="2024-12-24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2"/>
    <x v="141"/>
    <x v="141"/>
    <s v="042"/>
    <s v="Brasil \ SP \ Bofete"/>
    <s v="Sul"/>
    <x v="1"/>
    <n v="2"/>
    <s v="Reforma"/>
    <s v="102-Aguardando Plantio"/>
    <m/>
    <n v="11.49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2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3"/>
    <x v="141"/>
    <x v="141"/>
    <s v="043"/>
    <s v="Brasil \ SP \ Bofete"/>
    <s v="Sul"/>
    <x v="1"/>
    <n v="2"/>
    <s v="Reforma"/>
    <s v="102-Aguardando Plantio"/>
    <m/>
    <n v="3.96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21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4"/>
    <x v="141"/>
    <x v="141"/>
    <s v="044"/>
    <s v="Brasil \ SP \ Bofete"/>
    <s v="Sul"/>
    <x v="1"/>
    <n v="2"/>
    <s v="Reforma"/>
    <s v="102-Aguardando Plantio"/>
    <m/>
    <n v="2.77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5"/>
    <x v="141"/>
    <x v="141"/>
    <s v="045"/>
    <s v="Brasil \ SP \ Bofete"/>
    <s v="Sul"/>
    <x v="1"/>
    <n v="2"/>
    <s v="Reforma"/>
    <s v="102-Aguardando Plantio"/>
    <m/>
    <n v="1.07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6"/>
    <x v="141"/>
    <x v="141"/>
    <s v="046"/>
    <s v="Brasil \ SP \ Bofete"/>
    <s v="Sul"/>
    <x v="1"/>
    <n v="2"/>
    <s v="Reforma"/>
    <s v="102-Aguardando Plantio"/>
    <m/>
    <n v="0.93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7"/>
    <x v="141"/>
    <x v="141"/>
    <s v="047"/>
    <s v="Brasil \ SP \ Bofete"/>
    <s v="Sul"/>
    <x v="1"/>
    <n v="2"/>
    <s v="Reforma"/>
    <s v="102-Aguardando Plantio"/>
    <m/>
    <n v="6.41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8"/>
    <x v="141"/>
    <x v="141"/>
    <s v="048"/>
    <s v="Brasil \ SP \ Bofete"/>
    <s v="Sul"/>
    <x v="1"/>
    <n v="2"/>
    <s v="Reforma"/>
    <s v="102-Aguardando Plantio"/>
    <m/>
    <n v="14.94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2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49"/>
    <x v="141"/>
    <x v="141"/>
    <s v="049"/>
    <s v="Brasil \ SP \ Bofete"/>
    <s v="Sul"/>
    <x v="1"/>
    <n v="2"/>
    <s v="Reforma"/>
    <s v="102-Aguardando Plantio"/>
    <m/>
    <n v="1.1399999999999999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50"/>
    <x v="141"/>
    <x v="141"/>
    <s v="050"/>
    <s v="Brasil \ SP \ Bofete"/>
    <s v="Sul"/>
    <x v="1"/>
    <n v="2"/>
    <s v="Reforma"/>
    <s v="102-Aguardando Plantio"/>
    <m/>
    <n v="0.5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51"/>
    <x v="141"/>
    <x v="141"/>
    <s v="051"/>
    <s v="Brasil \ SP \ Bofete"/>
    <s v="Sul"/>
    <x v="0"/>
    <n v="2"/>
    <s v="Reforma"/>
    <s v="102-Aguardando Plantio"/>
    <m/>
    <n v="1.07"/>
    <s v="Parceria rural (Turvinho)"/>
    <m/>
    <m/>
    <m/>
    <m/>
    <x v="0"/>
    <x v="0"/>
    <x v="0"/>
    <m/>
    <m/>
    <d v="2025-01-01T00:00:00"/>
    <d v="2025-01-01T00:00:00"/>
    <d v="2024-12-01T00:00:00"/>
    <d v="2025-01-01T00:00:00"/>
    <m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58"/>
    <x v="141"/>
    <x v="141"/>
    <s v="058"/>
    <s v="Brasil \ SP \ Bofete"/>
    <s v="Sul"/>
    <x v="1"/>
    <n v="2"/>
    <s v="Reforma"/>
    <s v="102-Aguardando Plantio"/>
    <m/>
    <n v="7.0000000000000007E-2"/>
    <s v="Parceria rural (Turvinho)"/>
    <m/>
    <m/>
    <m/>
    <m/>
    <x v="0"/>
    <x v="0"/>
    <x v="0"/>
    <m/>
    <m/>
    <d v="2025-01-01T00:00:00"/>
    <d v="2025-01-01T00:00:00"/>
    <d v="2024-12-01T00:00:00"/>
    <d v="2025-01-03T00:00:00"/>
    <d v="2024-12-30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0"/>
    <x v="141"/>
    <x v="141"/>
    <s v="060"/>
    <s v="Brasil \ SP \ Bofete"/>
    <s v="Sul"/>
    <x v="0"/>
    <n v="2"/>
    <s v="Reforma"/>
    <s v="102-Aguardando Plantio"/>
    <m/>
    <n v="0.75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03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1"/>
    <x v="141"/>
    <x v="141"/>
    <s v="061"/>
    <s v="Brasil \ SP \ Bofete"/>
    <s v="Sul"/>
    <x v="0"/>
    <n v="2"/>
    <s v="Reforma"/>
    <s v="102-Aguardando Plantio"/>
    <m/>
    <n v="0.34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01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5-01T00:00:00"/>
    <x v="5"/>
    <m/>
  </r>
  <r>
    <s v="0298062"/>
    <x v="141"/>
    <x v="141"/>
    <s v="062"/>
    <s v="Brasil \ SP \ Bofete"/>
    <s v="Sul"/>
    <x v="1"/>
    <n v="2"/>
    <s v="Reforma"/>
    <s v="102-Aguardando Plantio"/>
    <m/>
    <n v="0.22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6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3"/>
    <x v="141"/>
    <x v="141"/>
    <s v="063"/>
    <s v="Brasil \ SP \ Bofete"/>
    <s v="Sul"/>
    <x v="0"/>
    <n v="2"/>
    <s v="Reforma"/>
    <s v="102-Aguardando Plantio"/>
    <m/>
    <n v="0.15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06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4"/>
    <x v="141"/>
    <x v="141"/>
    <s v="064"/>
    <s v="Brasil \ SP \ Bofete"/>
    <s v="Sul"/>
    <x v="0"/>
    <n v="2"/>
    <s v="Reforma"/>
    <s v="102-Aguardando Plantio"/>
    <m/>
    <n v="0.84"/>
    <s v="Parceria rural (Turvinho)"/>
    <m/>
    <m/>
    <m/>
    <m/>
    <x v="2"/>
    <x v="1"/>
    <x v="2"/>
    <m/>
    <m/>
    <d v="2025-01-01T00:00:00"/>
    <d v="2025-01-01T00:00:00"/>
    <d v="2024-12-01T00:00:00"/>
    <d v="2025-01-01T00:00:00"/>
    <d v="2024-12-10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5-01T00:00:00"/>
    <x v="5"/>
    <m/>
  </r>
  <r>
    <s v="0298065"/>
    <x v="141"/>
    <x v="141"/>
    <s v="065"/>
    <s v="Brasil \ SP \ Bofete"/>
    <s v="Sul"/>
    <x v="0"/>
    <n v="2"/>
    <s v="Reforma"/>
    <s v="102-Aguardando Plantio"/>
    <m/>
    <n v="0.32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2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6"/>
    <x v="141"/>
    <x v="141"/>
    <s v="066"/>
    <s v="Brasil \ SP \ Bofete"/>
    <s v="Sul"/>
    <x v="1"/>
    <n v="2"/>
    <s v="Reforma"/>
    <s v="102-Aguardando Plantio"/>
    <m/>
    <n v="0.2"/>
    <s v="Parceria rural (Turvinho)"/>
    <m/>
    <m/>
    <m/>
    <m/>
    <x v="0"/>
    <x v="0"/>
    <x v="0"/>
    <m/>
    <m/>
    <d v="2025-01-01T00:00:00"/>
    <d v="2025-01-01T00:00:00"/>
    <d v="2024-12-01T00:00:00"/>
    <d v="2025-01-01T00:00:00"/>
    <d v="2024-12-19T00:00:00"/>
    <s v="Sul"/>
    <s v="Sul"/>
    <s v="JFI ITATINGA"/>
    <s v="NILZA"/>
    <s v="SOLLUM"/>
    <s v="RA"/>
    <n v="48.351058999999999"/>
    <n v="84.186273999999997"/>
    <n v="103.971227"/>
    <n v="134.34224399999999"/>
    <s v="cto baldeio"/>
    <x v="3"/>
    <x v="14"/>
    <d v="2025-05-01T00:00:00"/>
    <x v="5"/>
    <m/>
  </r>
  <r>
    <s v="0298067"/>
    <x v="141"/>
    <x v="141"/>
    <s v="067"/>
    <s v="Brasil \ SP \ Bofete"/>
    <s v="Sul"/>
    <x v="0"/>
    <n v="2"/>
    <s v="Reforma"/>
    <s v="102-Aguardando Plantio"/>
    <m/>
    <n v="1.34"/>
    <s v="Parceria rural (Turvinho)"/>
    <m/>
    <m/>
    <m/>
    <m/>
    <x v="0"/>
    <x v="0"/>
    <x v="0"/>
    <m/>
    <m/>
    <d v="2019-04-04T00:00:00"/>
    <m/>
    <d v="2024-12-01T00:00:00"/>
    <d v="2024-12-17T00:00:00"/>
    <d v="2024-12-11T00:00:00"/>
    <s v="Sul"/>
    <s v="Sul"/>
    <s v="JFI ITATINGA"/>
    <s v="NILZA"/>
    <s v="SOLLUM"/>
    <s v="RA"/>
    <n v="48.351058999999999"/>
    <n v="84.186273999999997"/>
    <n v="103.971227"/>
    <n v="134.34224399999999"/>
    <s v="Liberação de áreas"/>
    <x v="3"/>
    <x v="14"/>
    <d v="2025-05-01T00:00:00"/>
    <x v="5"/>
    <m/>
  </r>
  <r>
    <s v="0298100"/>
    <x v="141"/>
    <x v="141"/>
    <s v="100"/>
    <s v="Brasil \ SP \ Bofete"/>
    <s v="Sul"/>
    <x v="0"/>
    <n v="1"/>
    <s v="Implantação"/>
    <s v="102-Aguardando Plantio"/>
    <m/>
    <n v="4.18"/>
    <s v="Parceria rural (Turvinho)"/>
    <m/>
    <m/>
    <m/>
    <m/>
    <x v="0"/>
    <x v="0"/>
    <x v="0"/>
    <m/>
    <m/>
    <d v="2019-04-04T00:00:00"/>
    <m/>
    <m/>
    <m/>
    <m/>
    <s v="Sul"/>
    <s v="Sul"/>
    <s v="JFI ITATINGA"/>
    <s v="NILZA"/>
    <s v="SOLLUM"/>
    <s v="RA"/>
    <n v="48.351058999999999"/>
    <n v="84.186273999999997"/>
    <n v="103.971227"/>
    <n v="134.34224399999999"/>
    <s v="pab"/>
    <x v="3"/>
    <x v="14"/>
    <d v="2025-05-01T00:00:00"/>
    <x v="5"/>
    <m/>
  </r>
  <r>
    <s v="0299002"/>
    <x v="142"/>
    <x v="142"/>
    <s v="002"/>
    <s v="Brasil \ SP \ Pirajuí"/>
    <s v="Norte"/>
    <x v="3"/>
    <n v="3"/>
    <s v="Reforma"/>
    <s v="102-Aguardando Plantio"/>
    <m/>
    <n v="24.52"/>
    <s v="Parceria rural"/>
    <m/>
    <m/>
    <m/>
    <m/>
    <x v="2"/>
    <x v="2"/>
    <x v="2"/>
    <m/>
    <m/>
    <d v="2024-06-06T00:00:00"/>
    <m/>
    <d v="2024-03-01T00:00:00"/>
    <d v="2024-06-06T00:00:00"/>
    <d v="2024-04-03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03"/>
    <x v="142"/>
    <x v="142"/>
    <s v="003"/>
    <s v="Brasil \ SP \ Pirajuí"/>
    <s v="Norte"/>
    <x v="3"/>
    <n v="3"/>
    <s v="Reforma"/>
    <s v="102-Aguardando Plantio"/>
    <m/>
    <n v="9.74"/>
    <s v="Parceria rural"/>
    <m/>
    <m/>
    <m/>
    <m/>
    <x v="1"/>
    <x v="2"/>
    <x v="1"/>
    <m/>
    <m/>
    <d v="2024-05-31T00:00:00"/>
    <m/>
    <d v="2024-03-01T00:00:00"/>
    <d v="2024-05-31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savannah/rebaixador"/>
    <x v="1"/>
    <x v="9"/>
    <d v="2025-02-01T00:00:00"/>
    <x v="1"/>
    <m/>
  </r>
  <r>
    <s v="0299004"/>
    <x v="142"/>
    <x v="142"/>
    <s v="004"/>
    <s v="Brasil \ SP \ Pirajuí"/>
    <s v="Norte"/>
    <x v="3"/>
    <n v="3"/>
    <s v="Reforma"/>
    <s v="102-Aguardando Plantio"/>
    <m/>
    <n v="2"/>
    <s v="Parceria rural"/>
    <m/>
    <m/>
    <m/>
    <m/>
    <x v="2"/>
    <x v="2"/>
    <x v="2"/>
    <m/>
    <m/>
    <d v="2024-06-23T00:00:00"/>
    <m/>
    <d v="2024-03-01T00:00:00"/>
    <d v="2024-06-23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09"/>
    <x v="142"/>
    <x v="142"/>
    <s v="009"/>
    <s v="Brasil \ SP \ Pirajuí"/>
    <s v="Norte"/>
    <x v="3"/>
    <n v="2"/>
    <s v="Reforma"/>
    <s v="102-Aguardando Plantio"/>
    <m/>
    <n v="2.78"/>
    <s v="Parceria rural"/>
    <m/>
    <m/>
    <m/>
    <m/>
    <x v="2"/>
    <x v="1"/>
    <x v="2"/>
    <m/>
    <m/>
    <d v="2024-05-26T00:00:00"/>
    <m/>
    <d v="2024-03-01T00:00:00"/>
    <d v="2024-05-26T00:00:00"/>
    <d v="2024-04-03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x v="9"/>
    <d v="2025-02-01T00:00:00"/>
    <x v="1"/>
    <m/>
  </r>
  <r>
    <s v="0299010"/>
    <x v="142"/>
    <x v="142"/>
    <s v="010"/>
    <s v="Brasil \ SP \ Pirajuí"/>
    <s v="Norte"/>
    <x v="3"/>
    <n v="2"/>
    <s v="Reforma"/>
    <s v="102-Aguardando Plantio"/>
    <m/>
    <n v="10.74"/>
    <s v="Parceria rural"/>
    <m/>
    <m/>
    <m/>
    <m/>
    <x v="2"/>
    <x v="2"/>
    <x v="2"/>
    <m/>
    <m/>
    <d v="2024-05-31T00:00:00"/>
    <m/>
    <d v="2024-03-01T00:00:00"/>
    <d v="2024-05-31T00:00:00"/>
    <d v="2024-03-25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11"/>
    <x v="142"/>
    <x v="142"/>
    <s v="011"/>
    <s v="Brasil \ SP \ Pirajuí"/>
    <s v="Norte"/>
    <x v="3"/>
    <n v="2"/>
    <s v="Reforma"/>
    <s v="102-Aguardando Plantio"/>
    <m/>
    <n v="13.67"/>
    <s v="Parceria rural"/>
    <m/>
    <m/>
    <m/>
    <m/>
    <x v="2"/>
    <x v="2"/>
    <x v="1"/>
    <m/>
    <m/>
    <d v="2024-06-02T00:00:00"/>
    <m/>
    <d v="2024-03-01T00:00:00"/>
    <d v="2024-06-06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12"/>
    <x v="142"/>
    <x v="142"/>
    <s v="012"/>
    <s v="Brasil \ SP \ Pirajuí"/>
    <s v="Norte"/>
    <x v="3"/>
    <n v="2"/>
    <s v="Reforma"/>
    <s v="102-Aguardando Plantio"/>
    <m/>
    <n v="3.15"/>
    <s v="Parceria rural"/>
    <m/>
    <m/>
    <m/>
    <m/>
    <x v="2"/>
    <x v="1"/>
    <x v="2"/>
    <m/>
    <m/>
    <d v="2024-05-31T00:00:00"/>
    <m/>
    <d v="2024-03-01T00:00:00"/>
    <d v="2024-05-31T00:00:00"/>
    <d v="2024-03-28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x v="9"/>
    <d v="2025-02-01T00:00:00"/>
    <x v="1"/>
    <m/>
  </r>
  <r>
    <s v="0299013"/>
    <x v="142"/>
    <x v="142"/>
    <s v="013"/>
    <s v="Brasil \ SP \ Pirajuí"/>
    <s v="Norte"/>
    <x v="3"/>
    <n v="2"/>
    <s v="Reforma"/>
    <s v="102-Aguardando Plantio"/>
    <m/>
    <n v="5.57"/>
    <s v="Parceria rural"/>
    <m/>
    <m/>
    <m/>
    <m/>
    <x v="2"/>
    <x v="2"/>
    <x v="1"/>
    <m/>
    <m/>
    <d v="2024-06-06T00:00:00"/>
    <m/>
    <d v="2024-03-01T00:00:00"/>
    <d v="2024-06-06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14"/>
    <x v="142"/>
    <x v="142"/>
    <s v="014"/>
    <s v="Brasil \ SP \ Pirajuí"/>
    <s v="Norte"/>
    <x v="3"/>
    <n v="2"/>
    <s v="Reforma"/>
    <s v="102-Aguardando Plantio"/>
    <m/>
    <n v="8.4"/>
    <s v="Parceria rural"/>
    <m/>
    <m/>
    <m/>
    <m/>
    <x v="1"/>
    <x v="1"/>
    <x v="1"/>
    <m/>
    <m/>
    <d v="2024-05-29T00:00:00"/>
    <m/>
    <d v="2024-03-01T00:00:00"/>
    <d v="2024-05-29T00:00:00"/>
    <d v="2024-03-20T00:00:00"/>
    <s v="Norte"/>
    <s v="Norte"/>
    <s v="EMFLORA"/>
    <s v="CARPELO"/>
    <s v="GERS"/>
    <s v="INOVESA"/>
    <n v="22.129906999999999"/>
    <n v="49.022599"/>
    <n v="56.008139"/>
    <n v="62.371569999999998"/>
    <s v="savannah"/>
    <x v="1"/>
    <x v="9"/>
    <d v="2025-02-01T00:00:00"/>
    <x v="1"/>
    <m/>
  </r>
  <r>
    <s v="0299018"/>
    <x v="142"/>
    <x v="142"/>
    <s v="018"/>
    <s v="Brasil \ SP \ Pirajuí"/>
    <s v="Norte"/>
    <x v="3"/>
    <n v="2"/>
    <s v="Reforma"/>
    <s v="102-Aguardando Plantio"/>
    <m/>
    <n v="0.81"/>
    <s v="Parceria rural"/>
    <m/>
    <m/>
    <m/>
    <m/>
    <x v="2"/>
    <x v="1"/>
    <x v="2"/>
    <m/>
    <m/>
    <d v="2024-05-28T00:00:00"/>
    <m/>
    <d v="2024-03-01T00:00:00"/>
    <d v="2024-05-28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Liberação de áreas"/>
    <x v="1"/>
    <x v="9"/>
    <d v="2025-02-01T00:00:00"/>
    <x v="1"/>
    <m/>
  </r>
  <r>
    <s v="0299019"/>
    <x v="142"/>
    <x v="142"/>
    <s v="019"/>
    <s v="Brasil \ SP \ Pirajuí"/>
    <s v="Norte"/>
    <x v="3"/>
    <n v="2"/>
    <s v="Reforma"/>
    <s v="102-Aguardando Plantio"/>
    <m/>
    <n v="3.76"/>
    <s v="Parceria rural"/>
    <m/>
    <m/>
    <m/>
    <m/>
    <x v="2"/>
    <x v="2"/>
    <x v="2"/>
    <m/>
    <m/>
    <d v="2024-05-28T00:00:00"/>
    <m/>
    <d v="2024-03-01T00:00:00"/>
    <d v="2024-05-28T00:00:00"/>
    <d v="2024-04-04T00:00:00"/>
    <s v="Norte"/>
    <s v="Norte"/>
    <s v="EMFLORA"/>
    <s v="CARPELO"/>
    <s v="GERS"/>
    <s v="INOVESA"/>
    <n v="22.129906999999999"/>
    <n v="49.022599"/>
    <n v="56.008139"/>
    <n v="62.371569999999998"/>
    <s v="rebaixamento"/>
    <x v="1"/>
    <x v="9"/>
    <d v="2025-02-01T00:00:00"/>
    <x v="1"/>
    <m/>
  </r>
  <r>
    <s v="0299026"/>
    <x v="142"/>
    <x v="142"/>
    <s v="026"/>
    <s v="Brasil \ SP \ Pirajuí"/>
    <s v="Norte"/>
    <x v="3"/>
    <n v="3"/>
    <s v="Reforma"/>
    <s v="102-Aguardando Plantio"/>
    <m/>
    <n v="7.04"/>
    <s v="Parceria rural"/>
    <m/>
    <m/>
    <m/>
    <m/>
    <x v="1"/>
    <x v="2"/>
    <x v="1"/>
    <m/>
    <m/>
    <d v="2024-06-01T00:00:00"/>
    <m/>
    <d v="2024-03-01T00:00:00"/>
    <d v="2024-06-01T00:00:00"/>
    <d v="2024-03-26T00:00:00"/>
    <s v="Norte"/>
    <s v="Norte"/>
    <s v="EMFLORA"/>
    <s v="CARPELO"/>
    <s v="GERS"/>
    <s v="INOVESA"/>
    <n v="22.129906999999999"/>
    <n v="49.022599"/>
    <n v="56.008139"/>
    <n v="62.371569999999998"/>
    <s v="savannah/rebaixador"/>
    <x v="1"/>
    <x v="9"/>
    <d v="2025-02-01T00:00:00"/>
    <x v="1"/>
    <m/>
  </r>
  <r>
    <s v="0301001"/>
    <x v="143"/>
    <x v="143"/>
    <s v="001"/>
    <s v="Brasil \ SP \ Avaí"/>
    <s v="Norte"/>
    <x v="1"/>
    <n v="2"/>
    <s v="Reforma"/>
    <s v="104-Crescimento"/>
    <d v="2020-02-18T00:00:00"/>
    <n v="17.73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x v="15"/>
    <d v="2025-11-01T00:00:00"/>
    <x v="12"/>
    <m/>
  </r>
  <r>
    <s v="0301002"/>
    <x v="143"/>
    <x v="143"/>
    <s v="002"/>
    <s v="Brasil \ SP \ Avaí"/>
    <s v="Norte"/>
    <x v="1"/>
    <n v="2"/>
    <s v="Reforma"/>
    <s v="104-Crescimento"/>
    <d v="2020-02-19T00:00:00"/>
    <n v="13.62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x v="15"/>
    <d v="2025-11-01T00:00:00"/>
    <x v="12"/>
    <m/>
  </r>
  <r>
    <s v="0301003"/>
    <x v="143"/>
    <x v="143"/>
    <s v="003"/>
    <s v="Brasil \ SP \ Avaí"/>
    <s v="Norte"/>
    <x v="1"/>
    <n v="2"/>
    <s v="Reforma"/>
    <s v="104-Crescimento"/>
    <d v="2020-02-14T00:00:00"/>
    <n v="10.75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x v="15"/>
    <d v="2025-11-01T00:00:00"/>
    <x v="12"/>
    <m/>
  </r>
  <r>
    <s v="0301005"/>
    <x v="143"/>
    <x v="143"/>
    <s v="005"/>
    <s v="Brasil \ SP \ Avaí"/>
    <s v="Norte"/>
    <x v="1"/>
    <n v="2"/>
    <s v="Reforma"/>
    <s v="104-Crescimento"/>
    <d v="2020-02-18T00:00:00"/>
    <n v="4.33"/>
    <s v="Parceria rural"/>
    <m/>
    <m/>
    <m/>
    <m/>
    <x v="0"/>
    <x v="0"/>
    <x v="0"/>
    <m/>
    <m/>
    <d v="2019-03-01T00:00:00"/>
    <m/>
    <d v="2025-08-01T00:00:00"/>
    <m/>
    <m/>
    <s v="Norte"/>
    <s v="Norte"/>
    <s v="GERAÇÃO"/>
    <s v="JFI DUARTINA"/>
    <s v="BRACELL"/>
    <s v="CARPELO"/>
    <n v="19.351112000000001"/>
    <n v="21.110980999999999"/>
    <n v="30.865392"/>
    <n v="47.319789"/>
    <s v="pac"/>
    <x v="1"/>
    <x v="15"/>
    <d v="2025-11-01T00:00:00"/>
    <x v="12"/>
    <m/>
  </r>
  <r>
    <s v="0302045"/>
    <x v="144"/>
    <x v="144"/>
    <s v="045"/>
    <s v="Brasil \ SP \ Lupércio"/>
    <s v="Noroeste"/>
    <x v="0"/>
    <n v="1"/>
    <s v="Implantação"/>
    <s v="102-Aguardando Plantio"/>
    <m/>
    <n v="1.05"/>
    <s v="Parceria rural (Turvinho)"/>
    <m/>
    <m/>
    <m/>
    <m/>
    <x v="0"/>
    <x v="0"/>
    <x v="0"/>
    <m/>
    <m/>
    <d v="2019-03-2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067"/>
    <x v="144"/>
    <x v="144"/>
    <s v="067"/>
    <s v="Brasil \ SP \ Lupércio"/>
    <s v="Noroeste"/>
    <x v="0"/>
    <n v="1"/>
    <s v="Implantação"/>
    <s v="102-Aguardando Plantio"/>
    <m/>
    <n v="0.19"/>
    <s v="Parceria rural (Turvinho)"/>
    <m/>
    <m/>
    <m/>
    <m/>
    <x v="0"/>
    <x v="0"/>
    <x v="0"/>
    <m/>
    <m/>
    <d v="2019-03-2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068"/>
    <x v="144"/>
    <x v="144"/>
    <s v="068"/>
    <s v="Brasil \ SP \ Lupércio"/>
    <s v="Noroeste"/>
    <x v="0"/>
    <n v="2"/>
    <s v="Reforma"/>
    <s v="102-Aguardando Plantio"/>
    <m/>
    <n v="0.18"/>
    <s v="Parceria rural (Turvinho)"/>
    <m/>
    <m/>
    <m/>
    <m/>
    <x v="0"/>
    <x v="0"/>
    <x v="0"/>
    <m/>
    <m/>
    <d v="2024-03-23T17:53:01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069"/>
    <x v="144"/>
    <x v="144"/>
    <s v="069"/>
    <s v="Brasil \ SP \ Lupércio"/>
    <s v="Noroeste"/>
    <x v="0"/>
    <n v="2"/>
    <s v="Reforma"/>
    <s v="102-Aguardando Plantio"/>
    <m/>
    <n v="0.25"/>
    <s v="Parceria rural (Turvinho)"/>
    <m/>
    <m/>
    <m/>
    <m/>
    <x v="0"/>
    <x v="0"/>
    <x v="0"/>
    <m/>
    <m/>
    <d v="2024-03-23T17:51:32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072"/>
    <x v="144"/>
    <x v="144"/>
    <s v="072"/>
    <s v="Brasil \ SP \ Lupércio"/>
    <s v="Noroeste"/>
    <x v="0"/>
    <n v="1"/>
    <s v="Implantação"/>
    <s v="102-Aguardando Plantio"/>
    <m/>
    <n v="10.14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073"/>
    <x v="144"/>
    <x v="144"/>
    <s v="073"/>
    <s v="Brasil \ SP \ Lupércio"/>
    <s v="Noroeste"/>
    <x v="0"/>
    <n v="1"/>
    <s v="Implantação"/>
    <s v="102-Aguardando Plantio"/>
    <m/>
    <n v="3.38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074"/>
    <x v="144"/>
    <x v="144"/>
    <s v="074"/>
    <s v="Brasil \ SP \ Lupércio"/>
    <s v="Noroeste"/>
    <x v="0"/>
    <n v="1"/>
    <s v="Implantação"/>
    <s v="102-Aguardando Plantio"/>
    <m/>
    <n v="5.28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075"/>
    <x v="144"/>
    <x v="144"/>
    <s v="075"/>
    <s v="Brasil \ SP \ Lupércio"/>
    <s v="Noroeste"/>
    <x v="0"/>
    <n v="1"/>
    <s v="Implantação"/>
    <s v="102-Aguardando Plantio"/>
    <m/>
    <n v="2.65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076"/>
    <x v="144"/>
    <x v="144"/>
    <s v="076"/>
    <s v="Brasil \ SP \ Lupércio"/>
    <s v="Noroeste"/>
    <x v="0"/>
    <n v="1"/>
    <s v="Implantação"/>
    <s v="102-Aguardando Plantio"/>
    <m/>
    <n v="3.7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077"/>
    <x v="144"/>
    <x v="144"/>
    <s v="077"/>
    <s v="Brasil \ SP \ Lupércio"/>
    <s v="Noroeste"/>
    <x v="0"/>
    <n v="1"/>
    <s v="Implantação"/>
    <s v="102-Aguardando Plantio"/>
    <m/>
    <n v="0.21"/>
    <s v="Parceria rural (Turvinho)"/>
    <m/>
    <m/>
    <m/>
    <m/>
    <x v="0"/>
    <x v="0"/>
    <x v="0"/>
    <m/>
    <m/>
    <m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m/>
    <x v="2"/>
    <x v="10"/>
    <d v="2025-07-01T00:00:00"/>
    <x v="6"/>
    <m/>
  </r>
  <r>
    <s v="0302321"/>
    <x v="144"/>
    <x v="144"/>
    <s v="321"/>
    <s v="Brasil \ SP \ Lupércio"/>
    <s v="Noroeste"/>
    <x v="0"/>
    <n v="1"/>
    <s v="Implantação"/>
    <s v="116-Aguardando Plantio - Manual"/>
    <m/>
    <n v="0.82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23"/>
    <x v="144"/>
    <x v="144"/>
    <s v="323"/>
    <s v="Brasil \ SP \ Lupércio"/>
    <s v="Noroeste"/>
    <x v="0"/>
    <n v="1"/>
    <s v="Implantação"/>
    <s v="116-Aguardando Plantio - Manual"/>
    <m/>
    <n v="0.57999999999999996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26"/>
    <x v="144"/>
    <x v="144"/>
    <s v="326"/>
    <s v="Brasil \ SP \ Lupércio"/>
    <s v="Noroeste"/>
    <x v="0"/>
    <n v="1"/>
    <s v="Implantação"/>
    <s v="116-Aguardando Plantio - Manual"/>
    <m/>
    <n v="0.38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28"/>
    <x v="144"/>
    <x v="144"/>
    <s v="328"/>
    <s v="Brasil \ SP \ Lupércio"/>
    <s v="Noroeste"/>
    <x v="0"/>
    <n v="1"/>
    <s v="Implantação"/>
    <s v="116-Aguardando Plantio - Manual"/>
    <m/>
    <n v="2.2200000000000002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46"/>
    <x v="144"/>
    <x v="144"/>
    <s v="346"/>
    <s v="Brasil \ SP \ Lupércio"/>
    <s v="Noroeste"/>
    <x v="0"/>
    <n v="1"/>
    <s v="Implantação"/>
    <s v="116-Aguardando Plantio - Manual"/>
    <m/>
    <n v="0.28000000000000003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51"/>
    <x v="144"/>
    <x v="144"/>
    <s v="351"/>
    <s v="Brasil \ SP \ Ocauçu"/>
    <s v="Noroeste"/>
    <x v="0"/>
    <n v="1"/>
    <s v="Implantação"/>
    <s v="116-Aguardando Plantio - Manual"/>
    <m/>
    <n v="0.1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53"/>
    <x v="144"/>
    <x v="144"/>
    <s v="353"/>
    <s v="Brasil \ SP \ Lupércio"/>
    <s v="Noroeste"/>
    <x v="0"/>
    <n v="1"/>
    <s v="Implantação"/>
    <s v="116-Aguardando Plantio - Manual"/>
    <m/>
    <n v="0.98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2354"/>
    <x v="144"/>
    <x v="144"/>
    <s v="354"/>
    <s v="Brasil \ SP \ Ocauçu"/>
    <s v="Noroeste"/>
    <x v="0"/>
    <n v="1"/>
    <s v="Implantação"/>
    <s v="116-Aguardando Plantio - Manual"/>
    <m/>
    <n v="0.09"/>
    <s v="Parceria rural (Turvinho)"/>
    <m/>
    <m/>
    <m/>
    <m/>
    <x v="0"/>
    <x v="0"/>
    <x v="0"/>
    <m/>
    <m/>
    <d v="2021-09-17T00:00:00"/>
    <m/>
    <m/>
    <m/>
    <m/>
    <s v="Noroeste"/>
    <s v="Noroeste"/>
    <s v="CARPELO"/>
    <s v="JFI DUARTINA"/>
    <s v="GERAÇÃO"/>
    <s v="GERS"/>
    <n v="50.606934000000003"/>
    <n v="63.055357999999998"/>
    <n v="64.336652000000001"/>
    <n v="68.731917999999993"/>
    <s v="Liberação de áreas"/>
    <x v="2"/>
    <x v="10"/>
    <d v="2025-07-01T00:00:00"/>
    <x v="6"/>
    <m/>
  </r>
  <r>
    <s v="0305015"/>
    <x v="145"/>
    <x v="145"/>
    <s v="015"/>
    <s v="Brasil \ SP \ Pirajuí"/>
    <s v="Norte"/>
    <x v="3"/>
    <n v="1"/>
    <s v="Implantação"/>
    <s v="102-Aguardando Plantio"/>
    <m/>
    <n v="0.89"/>
    <s v="Parceria rural"/>
    <m/>
    <m/>
    <m/>
    <m/>
    <x v="0"/>
    <x v="0"/>
    <x v="0"/>
    <m/>
    <m/>
    <d v="2019-05-15T00:00:00"/>
    <m/>
    <m/>
    <m/>
    <m/>
    <s v="Norte"/>
    <s v="Norte"/>
    <s v="EMFLORA"/>
    <s v="INOVESA"/>
    <s v="GERS"/>
    <s v="CARPELO"/>
    <n v="15.841272999999999"/>
    <n v="42.574575000000003"/>
    <n v="52.049726999999997"/>
    <n v="52.778458000000001"/>
    <s v="Liberação de áreas"/>
    <x v="1"/>
    <x v="9"/>
    <d v="2025-07-01T00:00:00"/>
    <x v="6"/>
    <m/>
  </r>
  <r>
    <s v="0307006"/>
    <x v="146"/>
    <x v="146"/>
    <s v="006"/>
    <s v="Brasil \ SP \ Garça"/>
    <s v="Norte"/>
    <x v="3"/>
    <n v="2"/>
    <s v="Reforma"/>
    <s v="102-Aguardando Plantio"/>
    <m/>
    <n v="0.84"/>
    <s v="Parceria rural (Turvinho)"/>
    <m/>
    <m/>
    <m/>
    <m/>
    <x v="0"/>
    <x v="0"/>
    <x v="0"/>
    <m/>
    <m/>
    <d v="2024-05-20T23:58:32"/>
    <m/>
    <d v="2024-03-01T00:00:00"/>
    <d v="2024-05-20T00:00:00"/>
    <d v="2024-03-17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x v="8"/>
    <d v="2025-05-01T00:00:00"/>
    <x v="5"/>
    <m/>
  </r>
  <r>
    <s v="0307010"/>
    <x v="146"/>
    <x v="146"/>
    <s v="010"/>
    <s v="Brasil \ SP \ Garça"/>
    <s v="Norte"/>
    <x v="3"/>
    <n v="2"/>
    <s v="Reforma"/>
    <s v="102-Aguardando Plantio"/>
    <m/>
    <n v="3.55"/>
    <s v="Parceria rural (Turvinho)"/>
    <m/>
    <m/>
    <m/>
    <m/>
    <x v="0"/>
    <x v="0"/>
    <x v="0"/>
    <m/>
    <m/>
    <d v="2024-05-02T05:47:01"/>
    <m/>
    <d v="2024-03-01T00:00:00"/>
    <d v="2024-05-02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x v="8"/>
    <d v="2025-05-01T00:00:00"/>
    <x v="5"/>
    <m/>
  </r>
  <r>
    <s v="0307014"/>
    <x v="146"/>
    <x v="146"/>
    <s v="014"/>
    <s v="Brasil \ SP \ Garça"/>
    <s v="Norte"/>
    <x v="3"/>
    <n v="2"/>
    <s v="Reforma"/>
    <s v="102-Aguardando Plantio"/>
    <m/>
    <n v="2.21"/>
    <s v="Parceria rural (Turvinho)"/>
    <m/>
    <m/>
    <m/>
    <m/>
    <x v="0"/>
    <x v="0"/>
    <x v="0"/>
    <m/>
    <m/>
    <d v="2024-05-15T10:34:01"/>
    <m/>
    <d v="2024-03-01T00:00:00"/>
    <d v="2024-05-14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x v="8"/>
    <d v="2025-05-01T00:00:00"/>
    <x v="5"/>
    <m/>
  </r>
  <r>
    <s v="0307016"/>
    <x v="146"/>
    <x v="146"/>
    <s v="016"/>
    <s v="Brasil \ SP \ Garça"/>
    <s v="Norte"/>
    <x v="3"/>
    <n v="2"/>
    <s v="Reforma"/>
    <s v="102-Aguardando Plantio"/>
    <m/>
    <n v="0.06"/>
    <s v="Parceria rural (Turvinho)"/>
    <m/>
    <m/>
    <m/>
    <m/>
    <x v="0"/>
    <x v="0"/>
    <x v="0"/>
    <m/>
    <m/>
    <d v="2024-05-15T10:34:09"/>
    <m/>
    <d v="2024-03-01T00:00:00"/>
    <d v="2024-05-14T00:00:00"/>
    <d v="2024-03-14T00:00:00"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x v="8"/>
    <d v="2025-05-01T00:00:00"/>
    <x v="5"/>
    <m/>
  </r>
  <r>
    <s v="0307017"/>
    <x v="146"/>
    <x v="146"/>
    <s v="017"/>
    <s v="Brasil \ SP \ Garça"/>
    <s v="Norte"/>
    <x v="3"/>
    <n v="1"/>
    <s v="Implantação"/>
    <s v="102-Aguardando Plantio"/>
    <m/>
    <n v="1.73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1.365133"/>
    <n v="30.084816"/>
    <n v="39.490116999999998"/>
    <n v="50.473906999999997"/>
    <s v="Liberação de áreas"/>
    <x v="1"/>
    <x v="8"/>
    <d v="2025-05-01T00:00:00"/>
    <x v="5"/>
    <m/>
  </r>
  <r>
    <s v="0308004"/>
    <x v="147"/>
    <x v="147"/>
    <s v="004"/>
    <s v="Brasil \ SP \ Pirajuí"/>
    <s v="Norte"/>
    <x v="3"/>
    <n v="2"/>
    <s v="Reforma"/>
    <s v="102-Aguardando Plantio"/>
    <m/>
    <n v="17.53"/>
    <s v="Parceria rural (Estrela)"/>
    <m/>
    <m/>
    <m/>
    <m/>
    <x v="2"/>
    <x v="1"/>
    <x v="2"/>
    <m/>
    <m/>
    <d v="2024-10-01T00:00:00"/>
    <m/>
    <d v="2024-09-01T00:00:00"/>
    <d v="2024-10-01T00:00:00"/>
    <d v="2024-09-2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07"/>
    <x v="147"/>
    <x v="147"/>
    <s v="007"/>
    <s v="Brasil \ SP \ Pirajuí"/>
    <s v="Norte"/>
    <x v="3"/>
    <n v="2"/>
    <s v="Reforma"/>
    <s v="102-Aguardando Plantio"/>
    <m/>
    <n v="30.5"/>
    <s v="Parceria rural (Estrela)"/>
    <m/>
    <m/>
    <m/>
    <m/>
    <x v="2"/>
    <x v="1"/>
    <x v="2"/>
    <m/>
    <m/>
    <d v="2024-10-01T00:00:00"/>
    <m/>
    <d v="2024-09-01T00:00:00"/>
    <d v="2024-10-01T00:00:00"/>
    <d v="2024-09-1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08"/>
    <x v="147"/>
    <x v="147"/>
    <s v="008"/>
    <s v="Brasil \ SP \ Pirajuí"/>
    <s v="Norte"/>
    <x v="3"/>
    <n v="2"/>
    <s v="Reforma"/>
    <s v="102-Aguardando Plantio"/>
    <m/>
    <n v="13.31"/>
    <s v="Parceria rural (Estrela)"/>
    <m/>
    <m/>
    <m/>
    <m/>
    <x v="2"/>
    <x v="1"/>
    <x v="1"/>
    <m/>
    <m/>
    <d v="2024-10-01T00:00:00"/>
    <m/>
    <d v="2024-09-01T00:00:00"/>
    <d v="2024-10-01T00:00:00"/>
    <d v="2024-09-15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09"/>
    <x v="147"/>
    <x v="147"/>
    <s v="009"/>
    <s v="Brasil \ SP \ Pirajuí"/>
    <s v="Norte"/>
    <x v="3"/>
    <n v="2"/>
    <s v="Reforma"/>
    <s v="102-Aguardando Plantio"/>
    <m/>
    <n v="25.78"/>
    <s v="Parceria rural (Estrela)"/>
    <m/>
    <m/>
    <m/>
    <m/>
    <x v="2"/>
    <x v="1"/>
    <x v="2"/>
    <m/>
    <m/>
    <d v="2024-10-01T00:00:00"/>
    <m/>
    <d v="2024-08-01T00:00:00"/>
    <d v="2024-10-01T00:00:00"/>
    <d v="2024-09-15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0"/>
    <x v="147"/>
    <x v="147"/>
    <s v="010"/>
    <s v="Brasil \ SP \ Pirajuí"/>
    <s v="Norte"/>
    <x v="3"/>
    <n v="2"/>
    <s v="Reforma"/>
    <s v="102-Aguardando Plantio"/>
    <m/>
    <n v="56.31"/>
    <s v="Parceria rural (Estrela)"/>
    <m/>
    <m/>
    <m/>
    <m/>
    <x v="2"/>
    <x v="1"/>
    <x v="2"/>
    <m/>
    <m/>
    <d v="2024-10-01T00:00:00"/>
    <m/>
    <d v="2024-08-01T00:00:00"/>
    <d v="2024-10-01T00:00:00"/>
    <d v="2024-09-01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1"/>
    <x v="147"/>
    <x v="147"/>
    <s v="011"/>
    <s v="Brasil \ SP \ Pirajuí"/>
    <s v="Norte"/>
    <x v="3"/>
    <n v="2"/>
    <s v="Reforma"/>
    <s v="102-Aguardando Plantio"/>
    <m/>
    <n v="58.63"/>
    <s v="Parceria rural (Estrela)"/>
    <m/>
    <m/>
    <m/>
    <m/>
    <x v="2"/>
    <x v="1"/>
    <x v="2"/>
    <m/>
    <m/>
    <d v="2024-10-01T00:00:00"/>
    <m/>
    <d v="2024-08-01T00:00:00"/>
    <d v="2024-10-01T00:00:00"/>
    <d v="2024-09-03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2"/>
    <x v="147"/>
    <x v="147"/>
    <s v="012"/>
    <s v="Brasil \ SP \ Pirajuí"/>
    <s v="Norte"/>
    <x v="3"/>
    <n v="2"/>
    <s v="Reforma"/>
    <s v="102-Aguardando Plantio"/>
    <m/>
    <n v="12.15"/>
    <s v="Parceria rural (Estrela)"/>
    <m/>
    <m/>
    <m/>
    <m/>
    <x v="2"/>
    <x v="1"/>
    <x v="2"/>
    <m/>
    <m/>
    <d v="2024-10-01T00:00:00"/>
    <m/>
    <d v="2024-09-01T00:00:00"/>
    <d v="2024-10-01T00:00:00"/>
    <d v="2024-09-14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5"/>
    <x v="147"/>
    <x v="147"/>
    <s v="015"/>
    <s v="Brasil \ SP \ Pirajuí"/>
    <s v="Norte"/>
    <x v="3"/>
    <n v="2"/>
    <s v="Reforma"/>
    <s v="102-Aguardando Plantio"/>
    <m/>
    <n v="13.32"/>
    <s v="Parceria rural (Estrela)"/>
    <m/>
    <m/>
    <m/>
    <m/>
    <x v="2"/>
    <x v="1"/>
    <x v="2"/>
    <m/>
    <m/>
    <d v="2024-09-24T00:00:00"/>
    <m/>
    <d v="2024-09-01T00:00:00"/>
    <d v="2024-09-24T00:00:00"/>
    <d v="2024-09-11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6"/>
    <x v="147"/>
    <x v="147"/>
    <s v="016"/>
    <s v="Brasil \ SP \ Pirajuí"/>
    <s v="Norte"/>
    <x v="3"/>
    <n v="2"/>
    <s v="Reforma"/>
    <s v="102-Aguardando Plantio"/>
    <m/>
    <n v="28.75"/>
    <s v="Parceria rural (Estrela)"/>
    <m/>
    <m/>
    <m/>
    <m/>
    <x v="2"/>
    <x v="1"/>
    <x v="2"/>
    <m/>
    <m/>
    <d v="2024-09-21T00:00:00"/>
    <m/>
    <d v="2024-09-01T00:00:00"/>
    <d v="2024-09-21T00:00:00"/>
    <d v="2024-09-0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7"/>
    <x v="147"/>
    <x v="147"/>
    <s v="017"/>
    <s v="Brasil \ SP \ Pirajuí"/>
    <s v="Norte"/>
    <x v="3"/>
    <n v="2"/>
    <s v="Reforma"/>
    <s v="102-Aguardando Plantio"/>
    <m/>
    <n v="11.46"/>
    <s v="Parceria rural (Estrela)"/>
    <m/>
    <m/>
    <m/>
    <m/>
    <x v="2"/>
    <x v="1"/>
    <x v="1"/>
    <m/>
    <m/>
    <d v="2024-09-21T00:00:00"/>
    <m/>
    <d v="2024-09-01T00:00:00"/>
    <d v="2024-09-21T00:00:00"/>
    <d v="2024-09-0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18"/>
    <x v="147"/>
    <x v="147"/>
    <s v="018"/>
    <s v="Brasil \ SP \ Pirajuí"/>
    <s v="Norte"/>
    <x v="3"/>
    <n v="2"/>
    <s v="Reforma"/>
    <s v="102-Aguardando Plantio"/>
    <m/>
    <n v="17.489999999999998"/>
    <s v="Parceria rural (Estrela)"/>
    <m/>
    <m/>
    <m/>
    <m/>
    <x v="2"/>
    <x v="1"/>
    <x v="2"/>
    <m/>
    <m/>
    <d v="2024-09-21T00:00:00"/>
    <m/>
    <d v="2024-09-01T00:00:00"/>
    <d v="2024-09-21T00:00:00"/>
    <d v="2024-09-07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20"/>
    <x v="147"/>
    <x v="147"/>
    <s v="020"/>
    <s v="Brasil \ SP \ Pirajuí"/>
    <s v="Norte"/>
    <x v="3"/>
    <n v="2"/>
    <s v="Reforma"/>
    <s v="102-Aguardando Plantio"/>
    <m/>
    <n v="18.53"/>
    <s v="Parceria rural (Estrela)"/>
    <m/>
    <m/>
    <m/>
    <m/>
    <x v="2"/>
    <x v="1"/>
    <x v="2"/>
    <m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8021"/>
    <x v="147"/>
    <x v="147"/>
    <s v="021"/>
    <s v="Brasil \ SP \ Pirajuí"/>
    <s v="Norte"/>
    <x v="3"/>
    <n v="2"/>
    <s v="Reforma"/>
    <s v="102-Aguardando Plantio"/>
    <m/>
    <n v="11.27"/>
    <s v="Parceria rural (Estrela)"/>
    <m/>
    <m/>
    <m/>
    <m/>
    <x v="1"/>
    <x v="1"/>
    <x v="1"/>
    <m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savannah"/>
    <x v="1"/>
    <x v="7"/>
    <d v="2025-03-01T00:00:00"/>
    <x v="3"/>
    <m/>
  </r>
  <r>
    <s v="0308022"/>
    <x v="147"/>
    <x v="147"/>
    <s v="022"/>
    <s v="Brasil \ SP \ Pirajuí"/>
    <s v="Norte"/>
    <x v="3"/>
    <n v="2"/>
    <s v="Reforma"/>
    <s v="102-Aguardando Plantio"/>
    <m/>
    <n v="14.47"/>
    <s v="Parceria rural (Estrela)"/>
    <m/>
    <m/>
    <m/>
    <m/>
    <x v="2"/>
    <x v="1"/>
    <x v="1"/>
    <s v="SIM"/>
    <m/>
    <d v="2024-09-23T00:00:00"/>
    <m/>
    <d v="2024-09-01T00:00:00"/>
    <d v="2024-09-23T00:00:00"/>
    <d v="2024-09-1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23"/>
    <x v="147"/>
    <x v="147"/>
    <s v="023"/>
    <s v="Brasil \ SP \ Guarantã"/>
    <s v="Norte"/>
    <x v="3"/>
    <n v="2"/>
    <s v="Reforma"/>
    <s v="102-Aguardando Plantio"/>
    <m/>
    <n v="29.51"/>
    <s v="Parceria rural (Estrela)"/>
    <m/>
    <m/>
    <m/>
    <m/>
    <x v="2"/>
    <x v="1"/>
    <x v="2"/>
    <m/>
    <m/>
    <d v="2024-09-20T00:00:00"/>
    <m/>
    <d v="2024-09-01T00:00:00"/>
    <d v="2024-09-20T00:00:00"/>
    <d v="2024-09-06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24"/>
    <x v="147"/>
    <x v="147"/>
    <s v="024"/>
    <s v="Brasil \ SP \ Guarantã"/>
    <s v="Norte"/>
    <x v="3"/>
    <n v="2"/>
    <s v="Reforma"/>
    <s v="102-Aguardando Plantio"/>
    <m/>
    <n v="18.12"/>
    <s v="Parceria rural (Estrela)"/>
    <m/>
    <m/>
    <m/>
    <m/>
    <x v="2"/>
    <x v="1"/>
    <x v="2"/>
    <m/>
    <m/>
    <d v="2024-09-19T00:00:00"/>
    <m/>
    <d v="2024-09-01T00:00:00"/>
    <d v="2024-09-19T00:00:00"/>
    <d v="2024-09-03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25"/>
    <x v="147"/>
    <x v="147"/>
    <s v="025"/>
    <s v="Brasil \ SP \ Guarantã"/>
    <s v="Norte"/>
    <x v="3"/>
    <n v="2"/>
    <s v="Reforma"/>
    <s v="102-Aguardando Plantio"/>
    <m/>
    <n v="19.38"/>
    <s v="Parceria rural (Estrela)"/>
    <m/>
    <m/>
    <m/>
    <m/>
    <x v="2"/>
    <x v="1"/>
    <x v="2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26"/>
    <x v="147"/>
    <x v="147"/>
    <s v="026"/>
    <s v="Brasil \ SP \ Guarantã"/>
    <s v="Norte"/>
    <x v="3"/>
    <n v="2"/>
    <s v="Reforma"/>
    <s v="102-Aguardando Plantio"/>
    <m/>
    <n v="23.22"/>
    <s v="Parceria rural (Estrela)"/>
    <m/>
    <m/>
    <m/>
    <m/>
    <x v="2"/>
    <x v="1"/>
    <x v="2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27"/>
    <x v="147"/>
    <x v="147"/>
    <s v="027"/>
    <s v="Brasil \ SP \ Pirajuí"/>
    <s v="Norte"/>
    <x v="3"/>
    <n v="2"/>
    <s v="Reforma"/>
    <s v="102-Aguardando Plantio"/>
    <m/>
    <n v="2.93"/>
    <s v="Parceria rural (Estrela)"/>
    <m/>
    <m/>
    <m/>
    <m/>
    <x v="2"/>
    <x v="1"/>
    <x v="1"/>
    <s v="SIM"/>
    <m/>
    <d v="2024-10-01T00:00:00"/>
    <m/>
    <d v="2024-09-01T00:00:00"/>
    <d v="2024-10-01T00:00:00"/>
    <d v="2024-09-20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032"/>
    <x v="147"/>
    <x v="147"/>
    <s v="032"/>
    <s v="Brasil \ SP \ Guarantã"/>
    <s v="Norte"/>
    <x v="3"/>
    <n v="1"/>
    <s v="Implantação"/>
    <s v="102-Aguardando Plantio"/>
    <m/>
    <n v="2.97"/>
    <s v="Parceria rural (Estrela)"/>
    <m/>
    <m/>
    <m/>
    <m/>
    <x v="0"/>
    <x v="0"/>
    <x v="0"/>
    <m/>
    <m/>
    <d v="2024-01-31T00:00:00"/>
    <m/>
    <m/>
    <m/>
    <m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s v="Sem acesso"/>
  </r>
  <r>
    <s v="0308035"/>
    <x v="147"/>
    <x v="147"/>
    <s v="035"/>
    <s v="Brasil \ SP \ Pirajuí"/>
    <s v="Norte"/>
    <x v="3"/>
    <n v="2"/>
    <s v="Reforma"/>
    <s v="102-Aguardando Plantio"/>
    <m/>
    <n v="0.2"/>
    <s v="Parceria rural (Estrela)"/>
    <m/>
    <m/>
    <m/>
    <m/>
    <x v="2"/>
    <x v="1"/>
    <x v="2"/>
    <m/>
    <m/>
    <d v="2024-10-01T00:00:00"/>
    <m/>
    <d v="2024-09-01T00:00:00"/>
    <d v="2024-10-01T00:00:00"/>
    <d v="2024-09-1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3-01T00:00:00"/>
    <x v="3"/>
    <m/>
  </r>
  <r>
    <s v="0308322"/>
    <x v="147"/>
    <x v="147"/>
    <s v="322"/>
    <s v="Brasil \ SP \ Pirajuí"/>
    <s v="Norte"/>
    <x v="3"/>
    <n v="2"/>
    <s v="Reforma"/>
    <s v="116-Aguardando Plantio - Manual"/>
    <m/>
    <n v="0.88"/>
    <s v="Parceria rural (Estrela)"/>
    <m/>
    <m/>
    <m/>
    <m/>
    <x v="0"/>
    <x v="0"/>
    <x v="0"/>
    <s v="SIM"/>
    <m/>
    <d v="2024-09-23T00:00:00"/>
    <m/>
    <d v="2024-09-01T00:00:00"/>
    <d v="2024-09-23T00:00:00"/>
    <d v="2024-09-09T00:00:00"/>
    <s v="Norte"/>
    <s v="Norte"/>
    <s v="EMFLORA"/>
    <s v="CARPELO"/>
    <s v="GERS"/>
    <s v="INOVESA"/>
    <n v="16.895851"/>
    <n v="33.933633"/>
    <n v="40.919173000000001"/>
    <n v="55.595635000000001"/>
    <s v="Liberação de áreas"/>
    <x v="1"/>
    <x v="7"/>
    <d v="2025-02-01T00:00:00"/>
    <x v="1"/>
    <m/>
  </r>
  <r>
    <s v="0309001"/>
    <x v="148"/>
    <x v="148"/>
    <s v="001"/>
    <s v="Brasil \ SP \ Marília"/>
    <s v="Noroeste"/>
    <x v="3"/>
    <n v="1"/>
    <s v="Implantação"/>
    <s v="104-Crescimento"/>
    <d v="2019-08-22T00:00:00"/>
    <n v="6.27"/>
    <s v="Parceria rural"/>
    <s v="coppice"/>
    <m/>
    <m/>
    <m/>
    <x v="0"/>
    <x v="0"/>
    <x v="0"/>
    <m/>
    <m/>
    <d v="2025-05-01T00:00:00"/>
    <d v="2025-05-01T00:00:00"/>
    <d v="2025-03-01T00:00:00"/>
    <m/>
    <m/>
    <s v="Noroeste"/>
    <s v="coppice"/>
    <s v="GERS"/>
    <s v="CARPELO"/>
    <s v="GN"/>
    <s v="EMFLORA"/>
    <n v="21.849091999999999"/>
    <n v="37.805987000000002"/>
    <n v="53.471642000000003"/>
    <n v="66.575076999999993"/>
    <s v="pac"/>
    <x v="2"/>
    <x v="1"/>
    <m/>
    <x v="4"/>
    <m/>
  </r>
  <r>
    <s v="0309002"/>
    <x v="148"/>
    <x v="148"/>
    <s v="002"/>
    <s v="Brasil \ SP \ Marília"/>
    <s v="Noroeste"/>
    <x v="1"/>
    <n v="1"/>
    <s v="Implantação"/>
    <s v="104-Crescimento"/>
    <d v="2019-08-15T00:00:00"/>
    <n v="8.93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3"/>
    <x v="148"/>
    <x v="148"/>
    <s v="003"/>
    <s v="Brasil \ SP \ Marília"/>
    <s v="Noroeste"/>
    <x v="1"/>
    <n v="1"/>
    <s v="Implantação"/>
    <s v="104-Crescimento"/>
    <d v="2019-08-13T00:00:00"/>
    <n v="31.26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4"/>
    <x v="148"/>
    <x v="148"/>
    <s v="004"/>
    <s v="Brasil \ SP \ Marília"/>
    <s v="Noroeste"/>
    <x v="1"/>
    <n v="1"/>
    <s v="Implantação"/>
    <s v="104-Crescimento"/>
    <d v="2019-08-16T00:00:00"/>
    <n v="32.17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5"/>
    <x v="148"/>
    <x v="148"/>
    <s v="005"/>
    <s v="Brasil \ SP \ Marília"/>
    <s v="Noroeste"/>
    <x v="1"/>
    <n v="1"/>
    <s v="Implantação"/>
    <s v="104-Crescimento"/>
    <d v="2019-08-16T00:00:00"/>
    <n v="12.96"/>
    <s v="Parceria rural"/>
    <s v="coppice"/>
    <m/>
    <m/>
    <m/>
    <x v="0"/>
    <x v="0"/>
    <x v="0"/>
    <m/>
    <m/>
    <d v="2025-05-01T00:00:00"/>
    <d v="2025-05-01T00:00:00"/>
    <d v="2025-03-01T00:00:00"/>
    <m/>
    <m/>
    <s v="Noroeste"/>
    <s v="coppice"/>
    <s v="GERS"/>
    <s v="CARPELO"/>
    <s v="GN"/>
    <s v="EMFLORA"/>
    <n v="21.849091999999999"/>
    <n v="37.805987000000002"/>
    <n v="53.471642000000003"/>
    <n v="66.575076999999993"/>
    <s v="pac"/>
    <x v="2"/>
    <x v="1"/>
    <m/>
    <x v="4"/>
    <m/>
  </r>
  <r>
    <s v="0309006"/>
    <x v="148"/>
    <x v="148"/>
    <s v="006"/>
    <s v="Brasil \ SP \ Marília"/>
    <s v="Noroeste"/>
    <x v="1"/>
    <n v="1"/>
    <s v="Implantação"/>
    <s v="104-Crescimento"/>
    <d v="2019-08-23T00:00:00"/>
    <n v="5.27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7"/>
    <x v="148"/>
    <x v="148"/>
    <s v="007"/>
    <s v="Brasil \ SP \ Vera Cruz"/>
    <s v="Noroeste"/>
    <x v="1"/>
    <n v="1"/>
    <s v="Implantação"/>
    <s v="104-Crescimento"/>
    <d v="2019-08-19T00:00:00"/>
    <n v="7.46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8"/>
    <x v="148"/>
    <x v="148"/>
    <s v="008"/>
    <s v="Brasil \ SP \ Vera Cruz"/>
    <s v="Noroeste"/>
    <x v="1"/>
    <n v="1"/>
    <s v="Implantação"/>
    <s v="104-Crescimento"/>
    <d v="2019-08-19T00:00:00"/>
    <n v="15.64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09"/>
    <x v="148"/>
    <x v="148"/>
    <s v="009"/>
    <s v="Brasil \ SP \ Vera Cruz"/>
    <s v="Noroeste"/>
    <x v="1"/>
    <n v="1"/>
    <s v="Implantação"/>
    <s v="104-Crescimento"/>
    <d v="2019-08-20T00:00:00"/>
    <n v="15.37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0"/>
    <x v="148"/>
    <x v="148"/>
    <s v="010"/>
    <s v="Brasil \ SP \ Vera Cruz"/>
    <s v="Noroeste"/>
    <x v="1"/>
    <n v="1"/>
    <s v="Implantação"/>
    <s v="104-Crescimento"/>
    <d v="2019-08-19T00:00:00"/>
    <n v="5.2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1"/>
    <x v="148"/>
    <x v="148"/>
    <s v="011"/>
    <s v="Brasil \ SP \ Vera Cruz"/>
    <s v="Noroeste"/>
    <x v="1"/>
    <n v="1"/>
    <s v="Implantação"/>
    <s v="104-Crescimento"/>
    <d v="2019-08-23T00:00:00"/>
    <n v="26.96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2"/>
    <x v="148"/>
    <x v="148"/>
    <s v="012"/>
    <s v="Brasil \ SP \ Vera Cruz"/>
    <s v="Noroeste"/>
    <x v="1"/>
    <n v="1"/>
    <s v="Implantação"/>
    <s v="104-Crescimento"/>
    <d v="2019-08-27T00:00:00"/>
    <n v="36.35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3"/>
    <x v="148"/>
    <x v="148"/>
    <s v="013"/>
    <s v="Brasil \ SP \ Vera Cruz"/>
    <s v="Noroeste"/>
    <x v="1"/>
    <n v="1"/>
    <s v="Implantação"/>
    <s v="104-Crescimento"/>
    <d v="2019-08-22T00:00:00"/>
    <n v="19.91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5"/>
    <x v="148"/>
    <x v="148"/>
    <s v="015"/>
    <s v="Brasil \ SP \ Vera Cruz"/>
    <s v="Noroeste"/>
    <x v="1"/>
    <n v="1"/>
    <s v="Implantação"/>
    <s v="104-Crescimento"/>
    <d v="2019-08-23T00:00:00"/>
    <n v="10.119999999999999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6"/>
    <x v="148"/>
    <x v="148"/>
    <s v="016"/>
    <s v="Brasil \ SP \ Marília"/>
    <s v="Noroeste"/>
    <x v="3"/>
    <n v="1"/>
    <s v="Implantação"/>
    <s v="104-Crescimento"/>
    <d v="2020-04-29T00:00:00"/>
    <n v="19.14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17"/>
    <x v="148"/>
    <x v="148"/>
    <s v="017"/>
    <s v="Brasil \ SP \ Marília"/>
    <s v="Noroeste"/>
    <x v="1"/>
    <n v="1"/>
    <s v="Implantação"/>
    <s v="104-Crescimento"/>
    <d v="2021-03-10T00:00:00"/>
    <n v="1.99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09020"/>
    <x v="148"/>
    <x v="148"/>
    <s v="020"/>
    <s v="Brasil \ SP \ Vera Cruz"/>
    <s v="Noroeste"/>
    <x v="1"/>
    <n v="1"/>
    <s v="Implantação"/>
    <s v="104-Crescimento"/>
    <d v="2021-02-22T00:00:00"/>
    <n v="6.88"/>
    <s v="Parceria rural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21.849091999999999"/>
    <n v="37.805987000000002"/>
    <n v="53.471642000000003"/>
    <n v="66.575076999999993"/>
    <s v="pac"/>
    <x v="2"/>
    <x v="2"/>
    <d v="2025-07-01T00:00:00"/>
    <x v="6"/>
    <m/>
  </r>
  <r>
    <s v="0310029"/>
    <x v="149"/>
    <x v="149"/>
    <s v="029"/>
    <s v="Brasil \ SP \ Vera Cruz"/>
    <s v="Noroeste"/>
    <x v="1"/>
    <n v="3"/>
    <s v="Reforma"/>
    <s v="104-Crescimento"/>
    <d v="2025-01-17T00:00:00"/>
    <n v="1.2"/>
    <s v="Parceria rural"/>
    <m/>
    <s v="Rehab Silv"/>
    <s v="Rehab"/>
    <m/>
    <x v="0"/>
    <x v="0"/>
    <x v="0"/>
    <m/>
    <m/>
    <d v="2022-07-21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x v="10"/>
    <d v="2025-01-01T00:00:00"/>
    <x v="1"/>
    <m/>
  </r>
  <r>
    <s v="0310030"/>
    <x v="149"/>
    <x v="149"/>
    <s v="030"/>
    <s v="Brasil \ SP \ Vera Cruz"/>
    <s v="Noroeste"/>
    <x v="1"/>
    <n v="3"/>
    <s v="Reforma"/>
    <s v="104-Crescimento"/>
    <d v="2024-12-30T00:00:00"/>
    <n v="0.28999999999999998"/>
    <s v="Parceria rural"/>
    <m/>
    <s v="Rehab Silv"/>
    <s v="Rehab"/>
    <m/>
    <x v="0"/>
    <x v="0"/>
    <x v="0"/>
    <m/>
    <m/>
    <d v="2022-07-21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x v="10"/>
    <d v="2025-01-01T00:00:00"/>
    <x v="1"/>
    <m/>
  </r>
  <r>
    <s v="0310031"/>
    <x v="149"/>
    <x v="149"/>
    <s v="031"/>
    <s v="Brasil \ SP \ Vera Cruz"/>
    <s v="Noroeste"/>
    <x v="1"/>
    <n v="3"/>
    <s v="Reforma"/>
    <s v="104-Crescimento"/>
    <d v="2025-01-17T00:00:00"/>
    <n v="0.4"/>
    <s v="Parceria rural"/>
    <m/>
    <s v="Rehab Silv"/>
    <s v="Rehab"/>
    <m/>
    <x v="0"/>
    <x v="0"/>
    <x v="0"/>
    <m/>
    <m/>
    <d v="2023-03-07T00:00:00"/>
    <m/>
    <m/>
    <m/>
    <m/>
    <s v="Noroeste"/>
    <s v="Rehab Silv"/>
    <s v="CARPELO"/>
    <s v="GERS"/>
    <s v="JFI DUARTINA"/>
    <s v="GERAÇÃO"/>
    <n v="40.586458999999998"/>
    <n v="55.124130000000001"/>
    <n v="64.331549999999993"/>
    <n v="65.612842999999998"/>
    <s v="pas"/>
    <x v="2"/>
    <x v="10"/>
    <d v="2025-01-01T00:00:00"/>
    <x v="1"/>
    <m/>
  </r>
  <r>
    <s v="0311013"/>
    <x v="150"/>
    <x v="150"/>
    <s v="013"/>
    <s v="Brasil \ SP \ Arealva"/>
    <s v="Norte"/>
    <x v="3"/>
    <n v="3"/>
    <s v="Reforma"/>
    <s v="104-Crescimento"/>
    <d v="2023-04-10T00:00:00"/>
    <n v="16.02"/>
    <s v="Parceria rural"/>
    <m/>
    <s v="Rehab DO"/>
    <s v="Rehab"/>
    <m/>
    <x v="0"/>
    <x v="0"/>
    <x v="0"/>
    <m/>
    <m/>
    <d v="2022-11-01T00:00:00"/>
    <m/>
    <m/>
    <d v="2022-11-01T00:00:00"/>
    <d v="2022-10-25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x v="1"/>
    <d v="2025-06-01T00:00:00"/>
    <x v="0"/>
    <m/>
  </r>
  <r>
    <s v="0311014"/>
    <x v="150"/>
    <x v="150"/>
    <s v="014"/>
    <s v="Brasil \ SP \ Arealva"/>
    <s v="Norte"/>
    <x v="3"/>
    <n v="3"/>
    <s v="Reforma"/>
    <s v="104-Crescimento"/>
    <d v="2023-03-31T00:00:00"/>
    <n v="16.760000000000002"/>
    <s v="Parceria rural"/>
    <m/>
    <s v="Rehab DO"/>
    <s v="Rehab"/>
    <m/>
    <x v="0"/>
    <x v="0"/>
    <x v="0"/>
    <m/>
    <m/>
    <d v="2022-11-01T00:00:00"/>
    <m/>
    <m/>
    <d v="2022-11-01T00:00:00"/>
    <d v="2022-10-25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x v="1"/>
    <d v="2025-06-01T00:00:00"/>
    <x v="0"/>
    <m/>
  </r>
  <r>
    <s v="0311015"/>
    <x v="150"/>
    <x v="150"/>
    <s v="015"/>
    <s v="Brasil \ SP \ Arealva"/>
    <s v="Norte"/>
    <x v="3"/>
    <n v="3"/>
    <s v="Reforma"/>
    <s v="104-Crescimento"/>
    <d v="2023-03-28T00:00:00"/>
    <n v="24.09"/>
    <s v="Parceria rural"/>
    <m/>
    <s v="Rehab DO"/>
    <s v="Rehab"/>
    <m/>
    <x v="0"/>
    <x v="0"/>
    <x v="0"/>
    <m/>
    <m/>
    <d v="2022-10-27T00:00:00"/>
    <m/>
    <m/>
    <d v="2022-10-27T00:00:00"/>
    <d v="2022-10-21T00:00:00"/>
    <s v="Norte"/>
    <s v="Rehab DO"/>
    <s v="BRACELL"/>
    <s v="EMFLORA"/>
    <s v="GERAÇÃO"/>
    <s v="SOLLUM"/>
    <n v="50.642263"/>
    <n v="62.402437999999997"/>
    <n v="73.559398999999999"/>
    <n v="73.648999000000003"/>
    <s v="cto baldeio"/>
    <x v="1"/>
    <x v="1"/>
    <d v="2025-06-01T00:00:00"/>
    <x v="0"/>
    <m/>
  </r>
  <r>
    <s v="0312007"/>
    <x v="151"/>
    <x v="151"/>
    <s v="007"/>
    <s v="Brasil \ SP \ Reginópolis"/>
    <s v="Norte"/>
    <x v="3"/>
    <n v="3"/>
    <s v="Reforma"/>
    <s v="104-Crescimento"/>
    <d v="2022-05-10T00:00:00"/>
    <n v="1.95"/>
    <s v="Parceria rural"/>
    <m/>
    <s v="Rehab DO"/>
    <s v="Rehab"/>
    <m/>
    <x v="0"/>
    <x v="0"/>
    <x v="0"/>
    <m/>
    <s v="RAF"/>
    <d v="2022-03-25T00:00:00"/>
    <m/>
    <m/>
    <d v="2022-03-25T00:00:00"/>
    <d v="2022-02-18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2008"/>
    <x v="151"/>
    <x v="151"/>
    <s v="008"/>
    <s v="Brasil \ SP \ Reginópolis"/>
    <s v="Norte"/>
    <x v="3"/>
    <n v="3"/>
    <s v="Reforma"/>
    <s v="104-Crescimento"/>
    <d v="2022-04-18T00:00:00"/>
    <n v="35.03"/>
    <s v="Parceria rural"/>
    <m/>
    <s v="Rehab DO"/>
    <s v="Rehab"/>
    <m/>
    <x v="0"/>
    <x v="0"/>
    <x v="0"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2011"/>
    <x v="151"/>
    <x v="151"/>
    <s v="011"/>
    <s v="Brasil \ SP \ Reginópolis"/>
    <s v="Norte"/>
    <x v="3"/>
    <n v="3"/>
    <s v="Reforma"/>
    <s v="104-Crescimento"/>
    <d v="2022-04-18T00:00:00"/>
    <n v="31.59"/>
    <s v="Parceria rural"/>
    <m/>
    <s v="Rehab DO"/>
    <s v="Rehab"/>
    <m/>
    <x v="0"/>
    <x v="0"/>
    <x v="0"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2014"/>
    <x v="151"/>
    <x v="151"/>
    <s v="014"/>
    <s v="Brasil \ SP \ Reginópolis"/>
    <s v="Norte"/>
    <x v="3"/>
    <n v="3"/>
    <s v="Reforma"/>
    <s v="104-Crescimento"/>
    <d v="2022-05-03T00:00:00"/>
    <n v="63.77"/>
    <s v="Parceria rural"/>
    <m/>
    <s v="Rehab DO"/>
    <s v="Rehab"/>
    <m/>
    <x v="0"/>
    <x v="0"/>
    <x v="0"/>
    <m/>
    <m/>
    <d v="2022-03-10T00:00:00"/>
    <m/>
    <m/>
    <d v="2022-03-10T00:00:00"/>
    <d v="2022-03-09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7-01T00:00:00"/>
    <x v="0"/>
    <m/>
  </r>
  <r>
    <s v="0312023"/>
    <x v="151"/>
    <x v="151"/>
    <s v="023"/>
    <s v="Brasil \ SP \ Reginópolis"/>
    <s v="Norte"/>
    <x v="3"/>
    <n v="3"/>
    <s v="Reforma"/>
    <s v="104-Crescimento"/>
    <d v="2022-04-18T00:00:00"/>
    <n v="7.2030000000000003"/>
    <s v="Parceria rural"/>
    <m/>
    <s v="Rehab DO"/>
    <s v="Rehab"/>
    <m/>
    <x v="0"/>
    <x v="0"/>
    <x v="0"/>
    <m/>
    <m/>
    <d v="2022-03-10T00:00:00"/>
    <m/>
    <m/>
    <d v="2022-03-10T00:00:00"/>
    <d v="2022-02-03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2031"/>
    <x v="151"/>
    <x v="151"/>
    <s v="031"/>
    <s v="Brasil \ SP \ Reginópolis"/>
    <s v="Norte"/>
    <x v="3"/>
    <n v="3"/>
    <s v="Reforma"/>
    <s v="104-Crescimento"/>
    <d v="2022-04-21T00:00:00"/>
    <n v="8.4700000000000006"/>
    <s v="Parceria rural"/>
    <m/>
    <s v="Rehab DO"/>
    <s v="Rehab"/>
    <m/>
    <x v="0"/>
    <x v="0"/>
    <x v="0"/>
    <m/>
    <m/>
    <d v="2022-02-02T00:00:00"/>
    <m/>
    <m/>
    <d v="2022-02-02T00:00:00"/>
    <d v="2022-01-16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2032"/>
    <x v="151"/>
    <x v="151"/>
    <s v="032"/>
    <s v="Brasil \ SP \ Reginópolis"/>
    <s v="Norte"/>
    <x v="3"/>
    <n v="3"/>
    <s v="Reforma"/>
    <s v="104-Crescimento"/>
    <d v="2022-04-21T00:00:00"/>
    <n v="9.15"/>
    <s v="Parceria rural"/>
    <m/>
    <s v="Rehab DO"/>
    <s v="Rehab"/>
    <m/>
    <x v="0"/>
    <x v="0"/>
    <x v="0"/>
    <m/>
    <m/>
    <d v="2022-02-03T00:00:00"/>
    <m/>
    <m/>
    <d v="2022-02-03T00:00:00"/>
    <d v="2022-02-02T00:00:00"/>
    <s v="Norte"/>
    <s v="Rehab DO"/>
    <s v="EMFLORA"/>
    <s v="GERAÇÃO"/>
    <s v="JFI DUARTINA"/>
    <s v="BRACELL"/>
    <n v="38.554288"/>
    <n v="55.297178000000002"/>
    <n v="57.057046"/>
    <n v="62.893965999999999"/>
    <s v="cto baldeio"/>
    <x v="1"/>
    <x v="1"/>
    <d v="2025-06-01T00:00:00"/>
    <x v="0"/>
    <m/>
  </r>
  <r>
    <s v="0315001"/>
    <x v="152"/>
    <x v="152"/>
    <s v="001"/>
    <s v="Brasil \ SP \ Pederneiras"/>
    <s v="Norte"/>
    <x v="3"/>
    <n v="3"/>
    <s v="Reforma"/>
    <s v="104-Crescimento"/>
    <d v="2022-12-20T00:00:00"/>
    <n v="3.5"/>
    <s v="Parceria rural"/>
    <m/>
    <s v="Rehab Silv"/>
    <s v="Rehab"/>
    <m/>
    <x v="0"/>
    <x v="0"/>
    <x v="0"/>
    <m/>
    <s v="RAF"/>
    <d v="2022-10-12T00:00:00"/>
    <m/>
    <m/>
    <d v="2022-10-12T00:00:00"/>
    <d v="2022-08-24T00:00:00"/>
    <s v="Norte"/>
    <s v="Rehab Silv"/>
    <s v="BRACELL"/>
    <s v="SOLLUM"/>
    <s v="GERAÇÃO"/>
    <s v="JFI DUARTINA"/>
    <n v="56.706992"/>
    <n v="64.742400000000004"/>
    <n v="79.624127999999999"/>
    <n v="81.383995999999996"/>
    <s v="cto baldeio"/>
    <x v="1"/>
    <x v="1"/>
    <d v="2025-05-01T00:00:00"/>
    <x v="0"/>
    <m/>
  </r>
  <r>
    <s v="0315010"/>
    <x v="152"/>
    <x v="152"/>
    <s v="010"/>
    <s v="Brasil \ SP \ Pederneiras"/>
    <s v="Norte"/>
    <x v="3"/>
    <n v="3"/>
    <s v="Reforma"/>
    <s v="104-Crescimento"/>
    <d v="2023-01-05T00:00:00"/>
    <n v="0.64"/>
    <s v="Parceria rural"/>
    <m/>
    <s v="Rehab Silv"/>
    <s v="Rehab"/>
    <m/>
    <x v="0"/>
    <x v="0"/>
    <x v="0"/>
    <m/>
    <s v="RAF"/>
    <d v="2022-10-17T00:00:00"/>
    <m/>
    <m/>
    <d v="2022-10-25T00:00:00"/>
    <d v="2022-09-13T00:00:00"/>
    <s v="Norte"/>
    <s v="Rehab Silv"/>
    <s v="BRACELL"/>
    <s v="SOLLUM"/>
    <s v="GERAÇÃO"/>
    <s v="JFI DUARTINA"/>
    <n v="56.706992"/>
    <n v="64.742400000000004"/>
    <n v="79.624127999999999"/>
    <n v="81.383995999999996"/>
    <s v="cto baldeio"/>
    <x v="1"/>
    <x v="1"/>
    <d v="2025-05-01T00:00:00"/>
    <x v="0"/>
    <m/>
  </r>
  <r>
    <s v="0315043"/>
    <x v="152"/>
    <x v="152"/>
    <s v="043"/>
    <s v="Brasil \ SP \ Pederneiras"/>
    <s v="Norte"/>
    <x v="3"/>
    <n v="3"/>
    <s v="Reforma"/>
    <s v="104-Crescimento"/>
    <d v="2023-01-04T00:00:00"/>
    <n v="1.01"/>
    <s v="Parceria rural"/>
    <m/>
    <s v="Rehab Silv"/>
    <s v="Rehab"/>
    <m/>
    <x v="0"/>
    <x v="0"/>
    <x v="0"/>
    <m/>
    <s v="RAF"/>
    <d v="2022-10-17T00:00:00"/>
    <m/>
    <m/>
    <m/>
    <m/>
    <s v="Norte"/>
    <s v="Rehab Silv"/>
    <s v="BRACELL"/>
    <s v="SOLLUM"/>
    <s v="GERAÇÃO"/>
    <s v="JFI DUARTINA"/>
    <n v="56.706992"/>
    <n v="64.742400000000004"/>
    <n v="79.624127999999999"/>
    <n v="81.383995999999996"/>
    <s v="pas"/>
    <x v="1"/>
    <x v="1"/>
    <d v="2025-05-01T00:00:00"/>
    <x v="0"/>
    <m/>
  </r>
  <r>
    <s v="0315045"/>
    <x v="152"/>
    <x v="152"/>
    <s v="045"/>
    <s v="Brasil \ SP \ Pederneiras"/>
    <s v="Norte"/>
    <x v="3"/>
    <n v="3"/>
    <s v="Reforma"/>
    <s v="104-Crescimento"/>
    <d v="2023-01-17T00:00:00"/>
    <n v="6.32"/>
    <s v="Parceria rural"/>
    <m/>
    <s v="Rehab Silv"/>
    <s v="Rehab"/>
    <m/>
    <x v="0"/>
    <x v="0"/>
    <x v="0"/>
    <m/>
    <s v="RAF"/>
    <d v="2022-10-17T00:00:00"/>
    <m/>
    <m/>
    <m/>
    <m/>
    <s v="Norte"/>
    <s v="Rehab Silv"/>
    <s v="BRACELL"/>
    <s v="SOLLUM"/>
    <s v="GERAÇÃO"/>
    <s v="JFI DUARTINA"/>
    <n v="56.706992"/>
    <n v="64.742400000000004"/>
    <n v="79.624127999999999"/>
    <n v="81.383995999999996"/>
    <s v="pas"/>
    <x v="1"/>
    <x v="1"/>
    <d v="2025-05-01T00:00:00"/>
    <x v="0"/>
    <m/>
  </r>
  <r>
    <s v="0315046"/>
    <x v="152"/>
    <x v="152"/>
    <s v="046"/>
    <s v="Brasil \ SP \ Pederneiras"/>
    <s v="Norte"/>
    <x v="3"/>
    <n v="3"/>
    <s v="Reforma"/>
    <s v="102-Aguardando Plantio"/>
    <m/>
    <n v="6.91"/>
    <s v="Parceria rural"/>
    <m/>
    <m/>
    <m/>
    <m/>
    <x v="0"/>
    <x v="0"/>
    <x v="0"/>
    <m/>
    <m/>
    <d v="2022-10-17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02"/>
    <x v="152"/>
    <x v="152"/>
    <s v="302"/>
    <s v="Brasil \ SP \ Pederneiras"/>
    <s v="Norte"/>
    <x v="3"/>
    <n v="3"/>
    <s v="Reforma"/>
    <s v="116-Aguardando Plantio - Manual"/>
    <m/>
    <n v="3.32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06"/>
    <x v="152"/>
    <x v="152"/>
    <s v="306"/>
    <s v="Brasil \ SP \ Pederneiras"/>
    <s v="Norte"/>
    <x v="3"/>
    <n v="3"/>
    <s v="Reforma"/>
    <s v="116-Aguardando Plantio - Manual"/>
    <m/>
    <n v="3.31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07"/>
    <x v="152"/>
    <x v="152"/>
    <s v="307"/>
    <s v="Brasil \ SP \ Pederneiras"/>
    <s v="Norte"/>
    <x v="3"/>
    <n v="3"/>
    <s v="Reforma"/>
    <s v="116-Aguardando Plantio - Manual"/>
    <m/>
    <n v="2.68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08"/>
    <x v="152"/>
    <x v="152"/>
    <s v="308"/>
    <s v="Brasil \ SP \ Pederneiras"/>
    <s v="Norte"/>
    <x v="3"/>
    <n v="3"/>
    <s v="Reforma"/>
    <s v="116-Aguardando Plantio - Manual"/>
    <m/>
    <n v="9.42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14"/>
    <x v="152"/>
    <x v="152"/>
    <s v="314"/>
    <s v="Brasil \ SP \ Pederneiras"/>
    <s v="Norte"/>
    <x v="3"/>
    <n v="3"/>
    <s v="Reforma"/>
    <s v="116-Aguardando Plantio - Manual"/>
    <m/>
    <n v="3.55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15"/>
    <x v="152"/>
    <x v="152"/>
    <s v="315"/>
    <s v="Brasil \ SP \ Pederneiras"/>
    <s v="Norte"/>
    <x v="3"/>
    <n v="3"/>
    <s v="Reforma"/>
    <s v="116-Aguardando Plantio - Manual"/>
    <m/>
    <n v="10.16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20"/>
    <x v="152"/>
    <x v="152"/>
    <s v="320"/>
    <s v="Brasil \ SP \ Pederneiras"/>
    <s v="Norte"/>
    <x v="3"/>
    <n v="3"/>
    <s v="Reforma"/>
    <s v="116-Aguardando Plantio - Manual"/>
    <m/>
    <n v="0.96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29"/>
    <x v="152"/>
    <x v="152"/>
    <s v="329"/>
    <s v="Brasil \ SP \ Pederneiras"/>
    <s v="Norte"/>
    <x v="3"/>
    <n v="3"/>
    <s v="Reforma"/>
    <s v="116-Aguardando Plantio - Manual"/>
    <m/>
    <n v="4.03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30"/>
    <x v="152"/>
    <x v="152"/>
    <s v="330"/>
    <s v="Brasil \ SP \ Pederneiras"/>
    <s v="Norte"/>
    <x v="3"/>
    <n v="3"/>
    <s v="Reforma"/>
    <s v="116-Aguardando Plantio - Manual"/>
    <m/>
    <n v="0.92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37"/>
    <x v="152"/>
    <x v="152"/>
    <s v="337"/>
    <s v="Brasil \ SP \ Pederneiras"/>
    <s v="Norte"/>
    <x v="3"/>
    <n v="3"/>
    <s v="Reforma"/>
    <s v="116-Aguardando Plantio - Manual"/>
    <m/>
    <n v="5.93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38"/>
    <x v="152"/>
    <x v="152"/>
    <s v="338"/>
    <s v="Brasil \ SP \ Pederneiras"/>
    <s v="Norte"/>
    <x v="3"/>
    <n v="3"/>
    <s v="Reforma"/>
    <s v="116-Aguardando Plantio - Manual"/>
    <m/>
    <n v="2.29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40"/>
    <x v="152"/>
    <x v="152"/>
    <s v="340"/>
    <s v="Brasil \ SP \ Pederneiras"/>
    <s v="Norte"/>
    <x v="3"/>
    <n v="3"/>
    <s v="Reforma"/>
    <s v="116-Aguardando Plantio - Manual"/>
    <m/>
    <n v="0.4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5345"/>
    <x v="152"/>
    <x v="152"/>
    <s v="345"/>
    <s v="Brasil \ SP \ Pederneiras"/>
    <s v="Norte"/>
    <x v="3"/>
    <n v="3"/>
    <s v="Reforma"/>
    <s v="116-Aguardando Plantio - Manual"/>
    <m/>
    <n v="1.89"/>
    <s v="Parceria rural"/>
    <m/>
    <m/>
    <m/>
    <m/>
    <x v="0"/>
    <x v="0"/>
    <x v="0"/>
    <m/>
    <m/>
    <d v="2022-12-09T00:00:00"/>
    <m/>
    <m/>
    <m/>
    <m/>
    <s v="Norte"/>
    <s v="Norte"/>
    <s v="BRACELL"/>
    <s v="SOLLUM"/>
    <s v="GERAÇÃO"/>
    <s v="JFI DUARTINA"/>
    <n v="56.706992"/>
    <n v="64.742400000000004"/>
    <n v="79.624127999999999"/>
    <n v="81.383995999999996"/>
    <s v="Liberação de áreas"/>
    <x v="1"/>
    <x v="1"/>
    <d v="2025-05-01T00:00:00"/>
    <x v="0"/>
    <m/>
  </r>
  <r>
    <s v="0318006"/>
    <x v="153"/>
    <x v="153"/>
    <s v="006"/>
    <s v="Brasil \ SP \ Paulistânia"/>
    <s v="Noroeste"/>
    <x v="0"/>
    <n v="1"/>
    <s v="Implantação"/>
    <s v="104-Crescimento"/>
    <d v="2019-06-06T00:00:00"/>
    <n v="2.5"/>
    <s v="Parceria rural"/>
    <m/>
    <m/>
    <m/>
    <m/>
    <x v="0"/>
    <x v="0"/>
    <x v="0"/>
    <m/>
    <m/>
    <d v="2025-01-01T00:00:00"/>
    <d v="2024-11-01T00:00:00"/>
    <d v="2025-05-01T00:00:00"/>
    <m/>
    <m/>
    <s v="Noroeste"/>
    <s v="Noroeste"/>
    <s v="GERAÇÃO"/>
    <s v="JFI DUARTINA"/>
    <s v="BRACELL"/>
    <s v="CARPELO"/>
    <n v="18.922376"/>
    <n v="22.140073999999998"/>
    <n v="33.290337000000001"/>
    <n v="68.616506000000001"/>
    <s v="pac"/>
    <x v="2"/>
    <x v="4"/>
    <m/>
    <x v="0"/>
    <m/>
  </r>
  <r>
    <s v="0320015"/>
    <x v="154"/>
    <x v="154"/>
    <s v="015"/>
    <s v="Brasil \ SP \ Presidente Alves"/>
    <s v="Norte"/>
    <x v="3"/>
    <n v="1"/>
    <s v="Implantação"/>
    <s v="102-Aguardando Plantio"/>
    <m/>
    <n v="33.74"/>
    <s v="Parceria rural (Turvinho)"/>
    <m/>
    <m/>
    <m/>
    <m/>
    <x v="2"/>
    <x v="1"/>
    <x v="1"/>
    <s v="SIM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Liberação de áreas"/>
    <x v="1"/>
    <x v="8"/>
    <d v="2025-06-01T00:00:00"/>
    <x v="7"/>
    <m/>
  </r>
  <r>
    <s v="0320016"/>
    <x v="154"/>
    <x v="154"/>
    <s v="016"/>
    <s v="Brasil \ SP \ Pirajuí"/>
    <s v="Norte"/>
    <x v="3"/>
    <n v="1"/>
    <s v="Implantação"/>
    <s v="102-Aguardando Plantio"/>
    <m/>
    <n v="1.03"/>
    <s v="Parceria rural (Turvinho)"/>
    <m/>
    <m/>
    <m/>
    <m/>
    <x v="0"/>
    <x v="0"/>
    <x v="0"/>
    <s v="SIM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Liberação de áreas"/>
    <x v="1"/>
    <x v="8"/>
    <d v="2025-06-01T00:00:00"/>
    <x v="7"/>
    <m/>
  </r>
  <r>
    <s v="0320019"/>
    <x v="154"/>
    <x v="154"/>
    <s v="019"/>
    <s v="Brasil \ SP \ Presidente Alves"/>
    <s v="Norte"/>
    <x v="3"/>
    <n v="2"/>
    <s v="Reforma"/>
    <s v="102-Aguardando Plantio"/>
    <m/>
    <n v="64.900000000000006"/>
    <s v="Parceria rural (Turvinho)"/>
    <m/>
    <m/>
    <m/>
    <m/>
    <x v="1"/>
    <x v="2"/>
    <x v="1"/>
    <s v="NÃO"/>
    <m/>
    <d v="2024-06-12T00:00:00"/>
    <m/>
    <m/>
    <m/>
    <m/>
    <s v="Norte"/>
    <s v="Norte"/>
    <s v="EMFLORA"/>
    <s v="CARPELO"/>
    <s v="GERS"/>
    <s v="GERAÇÃO"/>
    <n v="20.577997"/>
    <n v="29.128533000000001"/>
    <n v="47.253518"/>
    <n v="58.237307999999999"/>
    <s v="savannah/rebaixador"/>
    <x v="1"/>
    <x v="8"/>
    <d v="2025-06-01T00:00:00"/>
    <x v="7"/>
    <m/>
  </r>
  <r>
    <s v="0323004"/>
    <x v="155"/>
    <x v="155"/>
    <s v="004"/>
    <s v="Brasil \ SP \ Bauru"/>
    <s v="Centro"/>
    <x v="0"/>
    <m/>
    <m/>
    <s v="104-Crescimento"/>
    <m/>
    <n v="0.38"/>
    <s v="Parceria rural"/>
    <m/>
    <m/>
    <m/>
    <m/>
    <x v="0"/>
    <x v="0"/>
    <x v="0"/>
    <m/>
    <m/>
    <m/>
    <m/>
    <d v="2024-05-01T00:00:00"/>
    <d v="2024-06-28T00:00:00"/>
    <d v="2024-05-14T00:00:00"/>
    <s v="Centro"/>
    <s v="Centro"/>
    <s v="BRACELL"/>
    <s v="SOLLUM"/>
    <s v="GERAÇÃO"/>
    <s v="JFI DUARTINA"/>
    <n v="18.931327"/>
    <n v="42.180948000000001"/>
    <n v="58.256644999999999"/>
    <n v="60.016514000000001"/>
    <s v="cto baldeio"/>
    <x v="0"/>
    <x v="1"/>
    <m/>
    <x v="0"/>
    <m/>
  </r>
  <r>
    <s v="0324018"/>
    <x v="156"/>
    <x v="156"/>
    <s v="018"/>
    <s v="Brasil \ SP \ Presidente Alves"/>
    <s v="Norte"/>
    <x v="1"/>
    <n v="2"/>
    <s v="Reforma"/>
    <s v="102-Aguardando Plantio"/>
    <m/>
    <n v="5.22"/>
    <s v="Parceria rural"/>
    <m/>
    <m/>
    <m/>
    <m/>
    <x v="2"/>
    <x v="1"/>
    <x v="2"/>
    <m/>
    <m/>
    <d v="2024-10-07T00:00:00"/>
    <m/>
    <d v="2024-09-01T00:00:00"/>
    <d v="2024-10-07T00:00:00"/>
    <d v="2024-09-10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3-01T00:00:00"/>
    <x v="3"/>
    <m/>
  </r>
  <r>
    <s v="0324021"/>
    <x v="156"/>
    <x v="156"/>
    <s v="021"/>
    <s v="Brasil \ SP \ Presidente Alves"/>
    <s v="Norte"/>
    <x v="1"/>
    <n v="2"/>
    <s v="Reforma"/>
    <s v="102-Aguardando Plantio"/>
    <m/>
    <n v="12.73"/>
    <s v="Parceria rural"/>
    <m/>
    <m/>
    <m/>
    <m/>
    <x v="2"/>
    <x v="1"/>
    <x v="1"/>
    <m/>
    <m/>
    <d v="2024-10-05T00:00:00"/>
    <m/>
    <d v="2024-09-01T00:00:00"/>
    <d v="2024-10-05T00:00:00"/>
    <d v="2024-09-10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3-01T00:00:00"/>
    <x v="3"/>
    <m/>
  </r>
  <r>
    <s v="0324023"/>
    <x v="156"/>
    <x v="156"/>
    <s v="023"/>
    <s v="Brasil \ SP \ Presidente Alves"/>
    <s v="Norte"/>
    <x v="1"/>
    <n v="2"/>
    <s v="Reforma"/>
    <s v="102-Aguardando Plantio"/>
    <m/>
    <n v="12.07"/>
    <s v="Parceria rural"/>
    <m/>
    <m/>
    <m/>
    <m/>
    <x v="2"/>
    <x v="1"/>
    <x v="2"/>
    <m/>
    <m/>
    <d v="2024-10-06T00:00:00"/>
    <m/>
    <d v="2024-09-01T00:00:00"/>
    <d v="2024-10-06T00:00:00"/>
    <d v="2024-09-12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3-01T00:00:00"/>
    <x v="3"/>
    <m/>
  </r>
  <r>
    <s v="0324030"/>
    <x v="156"/>
    <x v="156"/>
    <s v="030"/>
    <s v="Brasil \ SP \ Gália"/>
    <s v="Norte"/>
    <x v="1"/>
    <n v="2"/>
    <s v="Reforma"/>
    <s v="102-Aguardando Plantio"/>
    <m/>
    <n v="4.22"/>
    <s v="Parceria rural"/>
    <m/>
    <m/>
    <m/>
    <m/>
    <x v="2"/>
    <x v="1"/>
    <x v="2"/>
    <m/>
    <m/>
    <d v="2024-10-11T00:00:00"/>
    <m/>
    <d v="2024-09-01T00:00:00"/>
    <d v="2024-10-11T00:00:00"/>
    <d v="2024-09-14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2-01T00:00:00"/>
    <x v="1"/>
    <m/>
  </r>
  <r>
    <s v="0324031"/>
    <x v="156"/>
    <x v="156"/>
    <s v="031"/>
    <s v="Brasil \ SP \ Gália"/>
    <s v="Norte"/>
    <x v="1"/>
    <n v="2"/>
    <s v="Reforma"/>
    <s v="102-Aguardando Plantio"/>
    <m/>
    <n v="15.25"/>
    <s v="Parceria rural"/>
    <m/>
    <m/>
    <m/>
    <m/>
    <x v="2"/>
    <x v="1"/>
    <x v="2"/>
    <m/>
    <m/>
    <d v="2024-10-08T00:00:00"/>
    <m/>
    <d v="2024-09-01T00:00:00"/>
    <d v="2024-10-08T00:00:00"/>
    <d v="2024-09-16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2-01T00:00:00"/>
    <x v="1"/>
    <m/>
  </r>
  <r>
    <s v="0324032"/>
    <x v="156"/>
    <x v="156"/>
    <s v="032"/>
    <s v="Brasil \ SP \ Gália"/>
    <s v="Norte"/>
    <x v="1"/>
    <n v="2"/>
    <s v="Reforma"/>
    <s v="102-Aguardando Plantio"/>
    <m/>
    <n v="16.329999999999998"/>
    <s v="Parceria rural"/>
    <m/>
    <m/>
    <m/>
    <m/>
    <x v="2"/>
    <x v="1"/>
    <x v="2"/>
    <m/>
    <m/>
    <d v="2024-10-09T00:00:00"/>
    <m/>
    <d v="2024-09-01T00:00:00"/>
    <d v="2024-10-09T00:00:00"/>
    <d v="2024-09-17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2-01T00:00:00"/>
    <x v="1"/>
    <m/>
  </r>
  <r>
    <s v="0324033"/>
    <x v="156"/>
    <x v="156"/>
    <s v="033"/>
    <s v="Brasil \ SP \ Gália"/>
    <s v="Norte"/>
    <x v="1"/>
    <n v="2"/>
    <s v="Reforma"/>
    <s v="102-Aguardando Plantio"/>
    <m/>
    <n v="7.45"/>
    <s v="Parceria rural"/>
    <m/>
    <m/>
    <m/>
    <m/>
    <x v="2"/>
    <x v="1"/>
    <x v="2"/>
    <m/>
    <m/>
    <d v="2024-10-11T00:00:00"/>
    <m/>
    <d v="2024-09-01T00:00:00"/>
    <d v="2024-10-11T00:00:00"/>
    <d v="2024-09-14T00:00:00"/>
    <s v="Norte"/>
    <s v="Norte"/>
    <s v="CARPELO"/>
    <s v="GERAÇÃO"/>
    <s v="JFI DUARTINA"/>
    <s v="EMFLORA"/>
    <n v="26.766472"/>
    <n v="32.222929999999998"/>
    <n v="33.982798000000003"/>
    <n v="37.380460999999997"/>
    <s v="Liberação de áreas"/>
    <x v="1"/>
    <x v="6"/>
    <d v="2025-02-01T00:00:00"/>
    <x v="1"/>
    <m/>
  </r>
  <r>
    <s v="0325036"/>
    <x v="157"/>
    <x v="157"/>
    <s v="036"/>
    <s v="Brasil \ SP \ Presidente Alves"/>
    <s v="Norte"/>
    <x v="1"/>
    <n v="2"/>
    <s v="Reforma"/>
    <s v="102-Aguardando Plantio"/>
    <m/>
    <n v="10.32"/>
    <s v="Parceria rural"/>
    <m/>
    <m/>
    <m/>
    <m/>
    <x v="2"/>
    <x v="1"/>
    <x v="2"/>
    <m/>
    <m/>
    <d v="2024-09-02T00:00:00"/>
    <m/>
    <d v="2024-08-01T00:00:00"/>
    <d v="2024-09-02T00:00:00"/>
    <d v="2024-08-20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x v="2"/>
    <d v="2025-02-01T00:00:00"/>
    <x v="1"/>
    <m/>
  </r>
  <r>
    <s v="0325044"/>
    <x v="157"/>
    <x v="157"/>
    <s v="044"/>
    <s v="Brasil \ SP \ Presidente Alves"/>
    <s v="Norte"/>
    <x v="1"/>
    <n v="2"/>
    <s v="Reforma"/>
    <s v="102-Aguardando Plantio"/>
    <m/>
    <n v="1.87"/>
    <s v="Parceria rural"/>
    <m/>
    <m/>
    <m/>
    <m/>
    <x v="2"/>
    <x v="1"/>
    <x v="2"/>
    <m/>
    <m/>
    <d v="2024-10-01T00:00:00"/>
    <m/>
    <d v="2024-08-01T00:00:00"/>
    <d v="2024-10-01T00:00:00"/>
    <d v="2024-08-0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x v="2"/>
    <d v="2025-02-01T00:00:00"/>
    <x v="1"/>
    <s v="Preparo de solo não executado"/>
  </r>
  <r>
    <s v="0325054"/>
    <x v="157"/>
    <x v="157"/>
    <s v="054"/>
    <s v="Brasil \ SP \ Presidente Alves"/>
    <s v="Norte"/>
    <x v="1"/>
    <n v="2"/>
    <s v="Reforma"/>
    <s v="102-Aguardando Plantio"/>
    <m/>
    <n v="1.85"/>
    <s v="Parceria rural"/>
    <m/>
    <m/>
    <m/>
    <m/>
    <x v="2"/>
    <x v="1"/>
    <x v="2"/>
    <m/>
    <m/>
    <d v="2024-09-02T00:00:00"/>
    <m/>
    <d v="2024-08-01T00:00:00"/>
    <d v="2024-09-02T00:00:00"/>
    <d v="2024-08-1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x v="2"/>
    <d v="2025-02-01T00:00:00"/>
    <x v="1"/>
    <s v="Preparo de solo não executado"/>
  </r>
  <r>
    <s v="0325058"/>
    <x v="157"/>
    <x v="157"/>
    <s v="058"/>
    <s v="Brasil \ SP \ Presidente Alves"/>
    <s v="Norte"/>
    <x v="1"/>
    <n v="2"/>
    <s v="Reforma"/>
    <s v="102-Aguardando Plantio"/>
    <m/>
    <n v="0.05"/>
    <s v="Parceria rural"/>
    <m/>
    <m/>
    <m/>
    <m/>
    <x v="2"/>
    <x v="1"/>
    <x v="2"/>
    <m/>
    <m/>
    <d v="2024-09-02T00:00:00"/>
    <m/>
    <d v="2024-08-01T00:00:00"/>
    <d v="2024-09-02T00:00:00"/>
    <d v="2024-08-19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x v="2"/>
    <d v="2025-02-01T00:00:00"/>
    <x v="1"/>
    <s v="Preparo de solo não executado"/>
  </r>
  <r>
    <s v="0325062"/>
    <x v="157"/>
    <x v="157"/>
    <s v="062"/>
    <s v="Brasil \ SP \ Presidente Alves"/>
    <s v="Norte"/>
    <x v="1"/>
    <n v="2"/>
    <s v="Reforma"/>
    <s v="102-Aguardando Plantio"/>
    <m/>
    <n v="0.03"/>
    <s v="Parceria rural"/>
    <m/>
    <m/>
    <m/>
    <m/>
    <x v="2"/>
    <x v="1"/>
    <x v="2"/>
    <m/>
    <m/>
    <d v="2024-10-22T00:00:00"/>
    <m/>
    <d v="2024-08-01T00:00:00"/>
    <d v="2024-10-22T00:00:00"/>
    <d v="2024-08-28T00:00:00"/>
    <s v="Norte"/>
    <s v="Norte"/>
    <s v="CARPELO"/>
    <s v="GERAÇÃO"/>
    <s v="EMFLORA"/>
    <s v="JFI DUARTINA"/>
    <n v="29.810279000000001"/>
    <n v="32.554738"/>
    <n v="33.065255999999998"/>
    <n v="34.314607000000002"/>
    <s v="Liberação de áreas"/>
    <x v="1"/>
    <x v="2"/>
    <d v="2025-02-01T00:00:00"/>
    <x v="1"/>
    <s v="Preparo de solo não executado"/>
  </r>
  <r>
    <s v="0326001"/>
    <x v="158"/>
    <x v="158"/>
    <s v="001"/>
    <s v="Brasil \ SP \ Pederneiras"/>
    <s v="Norte"/>
    <x v="1"/>
    <n v="1"/>
    <s v="Implantação"/>
    <s v="104-Crescimento"/>
    <d v="2020-01-16T00:00:00"/>
    <n v="3.86"/>
    <s v="Parceria rural"/>
    <m/>
    <m/>
    <m/>
    <m/>
    <x v="0"/>
    <x v="0"/>
    <x v="0"/>
    <m/>
    <m/>
    <d v="2025-05-01T00:00:00"/>
    <d v="2025-05-01T00:00:00"/>
    <m/>
    <m/>
    <m/>
    <s v="Norte"/>
    <s v="Norte"/>
    <s v="BRACELL"/>
    <s v="SOLLUM"/>
    <s v="NILZA"/>
    <s v="GERAÇÃO"/>
    <n v="30.343302999999999"/>
    <n v="50.728467000000002"/>
    <n v="69.193073999999996"/>
    <n v="69.668621000000002"/>
    <s v="pab"/>
    <x v="1"/>
    <x v="13"/>
    <m/>
    <x v="0"/>
    <m/>
  </r>
  <r>
    <s v="0326002"/>
    <x v="158"/>
    <x v="158"/>
    <s v="002"/>
    <s v="Brasil \ SP \ Pederneiras"/>
    <s v="Norte"/>
    <x v="1"/>
    <n v="1"/>
    <s v="Implantação"/>
    <s v="102-Aguardando Plantio"/>
    <m/>
    <n v="0.67"/>
    <s v="Parceria rural"/>
    <m/>
    <m/>
    <m/>
    <m/>
    <x v="0"/>
    <x v="0"/>
    <x v="0"/>
    <m/>
    <m/>
    <d v="2019-04-02T00:00:00"/>
    <m/>
    <m/>
    <m/>
    <m/>
    <s v="Norte"/>
    <s v="Norte"/>
    <s v="BRACELL"/>
    <s v="SOLLUM"/>
    <s v="NILZA"/>
    <s v="GERAÇÃO"/>
    <n v="30.343302999999999"/>
    <n v="50.728467000000002"/>
    <n v="69.193073999999996"/>
    <n v="69.668621000000002"/>
    <s v="Liberação de áreas"/>
    <x v="0"/>
    <x v="3"/>
    <d v="2025-06-01T00:00:00"/>
    <x v="0"/>
    <m/>
  </r>
  <r>
    <s v="0327024"/>
    <x v="159"/>
    <x v="159"/>
    <s v="024"/>
    <s v="Brasil \ SP \ Agudos"/>
    <s v="Centro"/>
    <x v="1"/>
    <n v="1"/>
    <s v="Implantação"/>
    <s v="104-Crescimento"/>
    <d v="2019-05-28T00:00:00"/>
    <n v="1.1499999999999999"/>
    <s v="Parceria rural"/>
    <m/>
    <m/>
    <m/>
    <m/>
    <x v="0"/>
    <x v="0"/>
    <x v="0"/>
    <m/>
    <m/>
    <d v="2019-04-02T00:00:00"/>
    <m/>
    <d v="2025-05-01T00:00:00"/>
    <m/>
    <m/>
    <s v="Centro"/>
    <s v="Centro"/>
    <s v="BRACELL"/>
    <s v="SOLLUM"/>
    <s v="GERAÇÃO"/>
    <s v="JFI DUARTINA"/>
    <n v="10.718145"/>
    <n v="42.355544999999999"/>
    <n v="45.262706000000001"/>
    <n v="48.480404"/>
    <s v="pac"/>
    <x v="0"/>
    <x v="0"/>
    <m/>
    <x v="0"/>
    <m/>
  </r>
  <r>
    <s v="0332004"/>
    <x v="160"/>
    <x v="160"/>
    <s v="004"/>
    <s v="Brasil \ SP \ Echaporã"/>
    <s v="Noroeste"/>
    <x v="0"/>
    <n v="2"/>
    <s v="Reforma"/>
    <s v="102-Aguardando Plantio"/>
    <m/>
    <n v="18.05"/>
    <s v="Parceria rural (Estrela)"/>
    <m/>
    <m/>
    <m/>
    <m/>
    <x v="2"/>
    <x v="1"/>
    <x v="1"/>
    <m/>
    <m/>
    <d v="2024-11-01T00:00:00"/>
    <d v="2024-10-01T00:00:00"/>
    <d v="2024-10-01T00:00:00"/>
    <d v="2024-10-26T00:00:00"/>
    <d v="2024-10-23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2005"/>
    <x v="160"/>
    <x v="160"/>
    <s v="005"/>
    <s v="Brasil \ SP \ Echaporã"/>
    <s v="Noroeste"/>
    <x v="1"/>
    <n v="2"/>
    <s v="Reforma"/>
    <s v="102-Aguardando Plantio"/>
    <m/>
    <n v="53.35"/>
    <s v="Parceria rural (Estrela)"/>
    <m/>
    <m/>
    <m/>
    <m/>
    <x v="2"/>
    <x v="1"/>
    <x v="1"/>
    <m/>
    <m/>
    <d v="2024-11-01T00:00:00"/>
    <d v="2024-10-01T00:00:00"/>
    <d v="2024-09-01T00:00:00"/>
    <d v="2024-10-30T00:00:00"/>
    <d v="2024-10-11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2006"/>
    <x v="160"/>
    <x v="160"/>
    <s v="006"/>
    <s v="Brasil \ SP \ Echaporã"/>
    <s v="Noroeste"/>
    <x v="1"/>
    <n v="2"/>
    <s v="Reforma"/>
    <s v="102-Aguardando Plantio"/>
    <m/>
    <n v="49.49"/>
    <s v="Parceria rural (Estrela)"/>
    <m/>
    <m/>
    <m/>
    <m/>
    <x v="2"/>
    <x v="1"/>
    <x v="1"/>
    <m/>
    <m/>
    <d v="2024-11-01T00:00:00"/>
    <d v="2024-10-01T00:00:00"/>
    <d v="2024-10-01T00:00:00"/>
    <d v="2024-10-30T00:00:00"/>
    <d v="2024-10-13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2007"/>
    <x v="160"/>
    <x v="160"/>
    <s v="007"/>
    <s v="Brasil \ SP \ Echaporã"/>
    <s v="Noroeste"/>
    <x v="1"/>
    <n v="2"/>
    <s v="Reforma"/>
    <s v="102-Aguardando Plantio"/>
    <m/>
    <n v="34.86"/>
    <s v="Parceria rural (Estrela)"/>
    <m/>
    <m/>
    <m/>
    <m/>
    <x v="2"/>
    <x v="1"/>
    <x v="1"/>
    <m/>
    <m/>
    <d v="2024-11-01T00:00:00"/>
    <d v="2024-10-01T00:00:00"/>
    <d v="2024-10-01T00:00:00"/>
    <d v="2024-10-29T00:00:00"/>
    <d v="2024-10-16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2008"/>
    <x v="160"/>
    <x v="160"/>
    <s v="008"/>
    <s v="Brasil \ SP \ Echaporã"/>
    <s v="Noroeste"/>
    <x v="0"/>
    <n v="2"/>
    <s v="Reforma"/>
    <s v="102-Aguardando Plantio"/>
    <m/>
    <n v="81.3"/>
    <s v="Parceria rural (Estrela)"/>
    <m/>
    <m/>
    <m/>
    <m/>
    <x v="2"/>
    <x v="1"/>
    <x v="1"/>
    <m/>
    <m/>
    <d v="2024-11-01T00:00:00"/>
    <d v="2024-10-01T00:00:00"/>
    <d v="2024-10-01T00:00:00"/>
    <d v="2024-10-30T00:00:00"/>
    <d v="2024-10-22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2015"/>
    <x v="160"/>
    <x v="160"/>
    <s v="015"/>
    <s v="Brasil \ SP \ Echaporã"/>
    <s v="Noroeste"/>
    <x v="1"/>
    <n v="2"/>
    <s v="Reforma"/>
    <s v="102-Aguardando Plantio"/>
    <m/>
    <n v="0.51"/>
    <s v="Parceria rural (Estrela)"/>
    <m/>
    <m/>
    <m/>
    <m/>
    <x v="2"/>
    <x v="1"/>
    <x v="1"/>
    <m/>
    <m/>
    <d v="2024-11-01T00:00:00"/>
    <d v="2024-10-01T00:00:00"/>
    <d v="2024-10-01T00:00:00"/>
    <d v="2024-10-29T00:00:00"/>
    <d v="2024-10-10T00:00:00"/>
    <s v="Noroeste"/>
    <s v="Noroeste"/>
    <s v="CARPELO"/>
    <s v="GERS"/>
    <s v="GN"/>
    <s v="INOVESA"/>
    <n v="81.753095000000002"/>
    <n v="87.395838999999995"/>
    <n v="98.731318999999999"/>
    <n v="118.47004800000001"/>
    <s v="Liberação de áreas"/>
    <x v="2"/>
    <x v="10"/>
    <d v="2025-02-01T00:00:00"/>
    <x v="1"/>
    <m/>
  </r>
  <r>
    <s v="0334004"/>
    <x v="161"/>
    <x v="161"/>
    <s v="004"/>
    <s v="Brasil \ SP \ Agudos"/>
    <s v="Centro"/>
    <x v="0"/>
    <n v="2"/>
    <s v="Reforma"/>
    <s v="102-Aguardando Plantio"/>
    <m/>
    <n v="2.75"/>
    <s v="Parceria rural"/>
    <m/>
    <m/>
    <m/>
    <m/>
    <x v="0"/>
    <x v="0"/>
    <x v="0"/>
    <m/>
    <m/>
    <d v="2019-05-01T00:00:00"/>
    <m/>
    <m/>
    <m/>
    <m/>
    <s v="Centro"/>
    <s v="Centro"/>
    <s v="GERAÇÃO"/>
    <s v="JFI DUARTINA"/>
    <s v="BRACELL"/>
    <s v="SOLLUM"/>
    <n v="50.554935999999998"/>
    <n v="53.772633999999996"/>
    <n v="58.848855"/>
    <n v="72.030619000000002"/>
    <s v="Liberação de áreas"/>
    <x v="0"/>
    <x v="0"/>
    <d v="2025-07-01T00:00:00"/>
    <x v="6"/>
    <m/>
  </r>
  <r>
    <s v="0336001"/>
    <x v="162"/>
    <x v="162"/>
    <s v="001"/>
    <s v="Brasil \ SP \ Pirajuí"/>
    <s v="Norte"/>
    <x v="3"/>
    <n v="1"/>
    <s v="Implantação"/>
    <s v="104-Crescimento"/>
    <d v="2019-07-06T00:00:00"/>
    <n v="4.67"/>
    <s v="Parceria rural"/>
    <m/>
    <m/>
    <m/>
    <m/>
    <x v="0"/>
    <x v="0"/>
    <x v="0"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x v="8"/>
    <d v="2025-07-01T00:00:00"/>
    <x v="6"/>
    <m/>
  </r>
  <r>
    <s v="0336002"/>
    <x v="162"/>
    <x v="162"/>
    <s v="002"/>
    <s v="Brasil \ SP \ Pirajuí"/>
    <s v="Norte"/>
    <x v="3"/>
    <n v="1"/>
    <s v="Implantação"/>
    <s v="104-Crescimento"/>
    <d v="2019-07-06T00:00:00"/>
    <n v="14.26"/>
    <s v="Parceria rural"/>
    <m/>
    <m/>
    <m/>
    <m/>
    <x v="0"/>
    <x v="0"/>
    <x v="0"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x v="8"/>
    <d v="2025-07-01T00:00:00"/>
    <x v="6"/>
    <m/>
  </r>
  <r>
    <s v="0336003"/>
    <x v="162"/>
    <x v="162"/>
    <s v="003"/>
    <s v="Brasil \ SP \ Pirajuí"/>
    <s v="Norte"/>
    <x v="3"/>
    <n v="1"/>
    <s v="Implantação"/>
    <s v="104-Crescimento"/>
    <d v="2019-07-06T00:00:00"/>
    <n v="18.57"/>
    <s v="Parceria rural"/>
    <m/>
    <m/>
    <m/>
    <m/>
    <x v="0"/>
    <x v="0"/>
    <x v="0"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x v="8"/>
    <d v="2025-07-01T00:00:00"/>
    <x v="6"/>
    <m/>
  </r>
  <r>
    <s v="0336004"/>
    <x v="162"/>
    <x v="162"/>
    <s v="004"/>
    <s v="Brasil \ SP \ Pirajuí"/>
    <s v="Norte"/>
    <x v="3"/>
    <n v="1"/>
    <s v="Implantação"/>
    <s v="104-Crescimento"/>
    <d v="2019-07-10T00:00:00"/>
    <n v="2.97"/>
    <s v="Parceria rural"/>
    <m/>
    <m/>
    <m/>
    <m/>
    <x v="0"/>
    <x v="0"/>
    <x v="0"/>
    <m/>
    <m/>
    <d v="2024-12-01T00:00:00"/>
    <d v="2024-12-01T00:00:00"/>
    <d v="2025-01-01T00:00:00"/>
    <m/>
    <m/>
    <s v="Norte"/>
    <s v="Norte"/>
    <s v="EMFLORA"/>
    <s v="CARPELO"/>
    <s v="INOVESA"/>
    <s v="GERS"/>
    <n v="13.546746000000001"/>
    <n v="56.496200000000002"/>
    <n v="57.027492000000002"/>
    <n v="63.481740000000002"/>
    <s v="pac"/>
    <x v="1"/>
    <x v="8"/>
    <d v="2025-07-01T00:00:00"/>
    <x v="6"/>
    <m/>
  </r>
  <r>
    <s v="0343001"/>
    <x v="163"/>
    <x v="163"/>
    <s v="001"/>
    <s v="Brasil \ SP \ Avaí"/>
    <s v="Norte"/>
    <x v="1"/>
    <n v="1"/>
    <s v="Implantação"/>
    <s v="104-Crescimento"/>
    <d v="2019-08-27T00:00:00"/>
    <n v="19.850000000000001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2"/>
    <x v="163"/>
    <x v="163"/>
    <s v="002"/>
    <s v="Brasil \ SP \ Avaí"/>
    <s v="Norte"/>
    <x v="1"/>
    <n v="1"/>
    <s v="Implantação"/>
    <s v="104-Crescimento"/>
    <d v="2019-08-26T00:00:00"/>
    <n v="19.09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3"/>
    <x v="163"/>
    <x v="163"/>
    <s v="003"/>
    <s v="Brasil \ SP \ Avaí"/>
    <s v="Norte"/>
    <x v="1"/>
    <n v="1"/>
    <s v="Implantação"/>
    <s v="104-Crescimento"/>
    <d v="2019-08-22T00:00:00"/>
    <n v="19.309999999999999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4"/>
    <x v="163"/>
    <x v="163"/>
    <s v="004"/>
    <s v="Brasil \ SP \ Avaí"/>
    <s v="Norte"/>
    <x v="3"/>
    <n v="1"/>
    <s v="Implantação"/>
    <s v="104-Crescimento"/>
    <d v="2019-08-27T00:00:00"/>
    <n v="16.420000000000002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5"/>
    <x v="163"/>
    <x v="163"/>
    <s v="005"/>
    <s v="Brasil \ SP \ Avaí"/>
    <s v="Norte"/>
    <x v="3"/>
    <n v="1"/>
    <s v="Implantação"/>
    <s v="104-Crescimento"/>
    <d v="2019-08-20T00:00:00"/>
    <n v="33.520000000000003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6"/>
    <x v="163"/>
    <x v="163"/>
    <s v="006"/>
    <s v="Brasil \ SP \ Avaí"/>
    <s v="Norte"/>
    <x v="3"/>
    <n v="1"/>
    <s v="Implantação"/>
    <s v="104-Crescimento"/>
    <d v="2019-08-21T00:00:00"/>
    <n v="19.760000000000002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7"/>
    <x v="163"/>
    <x v="163"/>
    <s v="007"/>
    <s v="Brasil \ SP \ Avaí"/>
    <s v="Norte"/>
    <x v="3"/>
    <n v="1"/>
    <s v="Implantação"/>
    <s v="104-Crescimento"/>
    <d v="2019-08-29T00:00:00"/>
    <n v="5.52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08"/>
    <x v="163"/>
    <x v="163"/>
    <s v="008"/>
    <s v="Brasil \ SP \ Avaí"/>
    <s v="Norte"/>
    <x v="1"/>
    <n v="1"/>
    <s v="Implantação"/>
    <s v="104-Crescimento"/>
    <d v="2019-08-27T00:00:00"/>
    <n v="25.58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11"/>
    <x v="163"/>
    <x v="163"/>
    <s v="011"/>
    <s v="Brasil \ SP \ Avaí"/>
    <s v="Norte"/>
    <x v="1"/>
    <n v="1"/>
    <s v="Implantação"/>
    <s v="104-Crescimento"/>
    <d v="2019-09-02T00:00:00"/>
    <n v="9.7799999999999994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12"/>
    <x v="163"/>
    <x v="163"/>
    <s v="012"/>
    <s v="Brasil \ SP \ Avaí"/>
    <s v="Norte"/>
    <x v="1"/>
    <n v="1"/>
    <s v="Implantação"/>
    <s v="104-Crescimento"/>
    <d v="2019-08-30T00:00:00"/>
    <n v="8.26"/>
    <s v="Parceria rural (Turvinho)"/>
    <s v="coppice"/>
    <m/>
    <m/>
    <m/>
    <x v="0"/>
    <x v="0"/>
    <x v="0"/>
    <m/>
    <m/>
    <d v="2025-03-01T00:00:00"/>
    <d v="2025-03-01T00:00:00"/>
    <d v="2025-02-01T00:00:00"/>
    <m/>
    <m/>
    <s v="Norte"/>
    <s v="coppice"/>
    <s v="GERAÇÃO"/>
    <s v="JFI DUARTINA"/>
    <s v="BRACELL"/>
    <s v="CARPELO"/>
    <n v="18.809339000000001"/>
    <n v="20.569206999999999"/>
    <n v="37.453674999999997"/>
    <n v="44.090187"/>
    <s v="pac"/>
    <x v="1"/>
    <x v="1"/>
    <m/>
    <x v="4"/>
    <m/>
  </r>
  <r>
    <s v="0343014"/>
    <x v="163"/>
    <x v="163"/>
    <s v="014"/>
    <s v="Brasil \ SP \ Avaí"/>
    <s v="Norte"/>
    <x v="1"/>
    <n v="1"/>
    <s v="Implantação"/>
    <s v="104-Crescimento"/>
    <d v="2019-09-02T00:00:00"/>
    <n v="2.97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15"/>
    <x v="163"/>
    <x v="163"/>
    <s v="015"/>
    <s v="Brasil \ SP \ Avaí"/>
    <s v="Norte"/>
    <x v="1"/>
    <n v="1"/>
    <s v="Implantação"/>
    <s v="104-Crescimento"/>
    <d v="2019-09-02T00:00:00"/>
    <n v="14.91"/>
    <s v="Parceria rural (Turvinho)"/>
    <s v="coppice"/>
    <m/>
    <m/>
    <m/>
    <x v="0"/>
    <x v="0"/>
    <x v="0"/>
    <m/>
    <m/>
    <d v="2025-03-01T00:00:00"/>
    <d v="2025-03-01T00:00:00"/>
    <d v="2025-02-01T00:00:00"/>
    <m/>
    <m/>
    <s v="Norte"/>
    <s v="coppice"/>
    <s v="GERAÇÃO"/>
    <s v="JFI DUARTINA"/>
    <s v="BRACELL"/>
    <s v="CARPELO"/>
    <n v="18.809339000000001"/>
    <n v="20.569206999999999"/>
    <n v="37.453674999999997"/>
    <n v="44.090187"/>
    <s v="pac"/>
    <x v="1"/>
    <x v="1"/>
    <m/>
    <x v="4"/>
    <m/>
  </r>
  <r>
    <s v="0343016"/>
    <x v="163"/>
    <x v="163"/>
    <s v="016"/>
    <s v="Brasil \ SP \ Avaí"/>
    <s v="Norte"/>
    <x v="3"/>
    <n v="1"/>
    <s v="Implantação"/>
    <s v="104-Crescimento"/>
    <d v="2019-09-03T00:00:00"/>
    <n v="8.11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20"/>
    <x v="163"/>
    <x v="163"/>
    <s v="020"/>
    <s v="Brasil \ SP \ Avaí"/>
    <s v="Norte"/>
    <x v="3"/>
    <n v="1"/>
    <s v="Implantação"/>
    <s v="104-Crescimento"/>
    <d v="2017-12-01T00:00:00"/>
    <n v="1.25"/>
    <s v="Parceria rural (Turvinho)"/>
    <m/>
    <m/>
    <m/>
    <m/>
    <x v="0"/>
    <x v="0"/>
    <x v="0"/>
    <m/>
    <m/>
    <d v="2019-08-27T00:00:00"/>
    <m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3021"/>
    <x v="163"/>
    <x v="163"/>
    <s v="021"/>
    <s v="Brasil \ SP \ Avaí"/>
    <s v="Norte"/>
    <x v="3"/>
    <n v="1"/>
    <s v="Implantação"/>
    <s v="104-Crescimento"/>
    <d v="2020-04-09T00:00:00"/>
    <n v="0.37"/>
    <s v="Parceria rural (Turvinho)"/>
    <m/>
    <m/>
    <m/>
    <m/>
    <x v="0"/>
    <x v="0"/>
    <x v="0"/>
    <m/>
    <m/>
    <d v="2025-03-01T00:00:00"/>
    <d v="2025-03-01T00:00:00"/>
    <d v="2025-02-01T00:00:00"/>
    <m/>
    <m/>
    <s v="Norte"/>
    <s v="Norte"/>
    <s v="GERAÇÃO"/>
    <s v="JFI DUARTINA"/>
    <s v="BRACELL"/>
    <s v="CARPELO"/>
    <n v="18.809339000000001"/>
    <n v="20.569206999999999"/>
    <n v="37.453674999999997"/>
    <n v="44.090187"/>
    <s v="pac"/>
    <x v="1"/>
    <x v="2"/>
    <d v="2025-06-01T00:00:00"/>
    <x v="7"/>
    <m/>
  </r>
  <r>
    <s v="0344060"/>
    <x v="164"/>
    <x v="164"/>
    <s v="060"/>
    <s v="Brasil \ SP \ Botucatu"/>
    <s v="Sul"/>
    <x v="5"/>
    <n v="2"/>
    <s v="Reforma"/>
    <s v="102-Aguardando Plantio"/>
    <m/>
    <n v="1.8"/>
    <s v="Parceria rural (Estrela)"/>
    <m/>
    <m/>
    <m/>
    <n v="2"/>
    <x v="2"/>
    <x v="1"/>
    <x v="2"/>
    <m/>
    <m/>
    <d v="2024-09-11T00:00:00"/>
    <m/>
    <d v="2024-08-01T00:00:00"/>
    <d v="2024-09-11T00:00:00"/>
    <d v="2024-08-06T00:00:00"/>
    <s v="Sul"/>
    <s v="Sul"/>
    <s v="JFI ITATINGA"/>
    <s v="NILZA"/>
    <s v="SOLLUM"/>
    <s v="BRACELL"/>
    <n v="45.801428999999999"/>
    <n v="49.391226000000003"/>
    <n v="69.176179000000005"/>
    <n v="116.60604499999999"/>
    <s v="Liberação de áreas"/>
    <x v="0"/>
    <x v="3"/>
    <d v="2026-01-01T00:00:00"/>
    <x v="0"/>
    <m/>
  </r>
  <r>
    <s v="0344061"/>
    <x v="164"/>
    <x v="164"/>
    <s v="061"/>
    <s v="Brasil \ SP \ Botucatu"/>
    <s v="Sul"/>
    <x v="5"/>
    <n v="2"/>
    <s v="Reforma"/>
    <s v="102-Aguardando Plantio"/>
    <m/>
    <n v="7.0000000000000007E-2"/>
    <s v="Parceria rural (Estrela)"/>
    <m/>
    <m/>
    <m/>
    <n v="2"/>
    <x v="2"/>
    <x v="1"/>
    <x v="2"/>
    <m/>
    <m/>
    <d v="2024-07-23T00:00:00"/>
    <m/>
    <d v="2024-07-01T00:00:00"/>
    <d v="2024-07-23T00:00:00"/>
    <d v="2024-07-16T00:00:00"/>
    <s v="Sul"/>
    <s v="Sul"/>
    <s v="JFI ITATINGA"/>
    <s v="NILZA"/>
    <s v="SOLLUM"/>
    <s v="BRACELL"/>
    <n v="45.801428999999999"/>
    <n v="49.391226000000003"/>
    <n v="69.176179000000005"/>
    <n v="116.60604499999999"/>
    <s v="Liberação de áreas"/>
    <x v="0"/>
    <x v="3"/>
    <d v="2026-01-01T00:00:00"/>
    <x v="0"/>
    <m/>
  </r>
  <r>
    <s v="0346001"/>
    <x v="165"/>
    <x v="165"/>
    <s v="001"/>
    <s v="Brasil \ SP \ Agudos"/>
    <s v="Centro"/>
    <x v="0"/>
    <n v="2"/>
    <s v="Reforma"/>
    <s v="104-Crescimento"/>
    <d v="2020-03-01T00:00:00"/>
    <n v="19.62"/>
    <s v="Parceria rural"/>
    <m/>
    <m/>
    <m/>
    <m/>
    <x v="0"/>
    <x v="0"/>
    <x v="0"/>
    <m/>
    <m/>
    <d v="2025-12-01T00:00:00"/>
    <d v="2026-01-01T00:00:00"/>
    <d v="2025-05-01T00:00:00"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pac"/>
    <x v="0"/>
    <x v="0"/>
    <m/>
    <x v="0"/>
    <m/>
  </r>
  <r>
    <s v="0346002"/>
    <x v="165"/>
    <x v="165"/>
    <s v="002"/>
    <s v="Brasil \ SP \ Agudos"/>
    <s v="Centro"/>
    <x v="0"/>
    <n v="2"/>
    <s v="Reforma"/>
    <s v="104-Crescimento"/>
    <d v="2020-03-01T00:00:00"/>
    <n v="20.34"/>
    <s v="Parceria rural"/>
    <m/>
    <m/>
    <m/>
    <m/>
    <x v="0"/>
    <x v="0"/>
    <x v="0"/>
    <m/>
    <m/>
    <d v="2026-01-01T00:00:00"/>
    <d v="2026-01-01T00:00:00"/>
    <d v="2025-05-01T00:00:00"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pac"/>
    <x v="0"/>
    <x v="0"/>
    <m/>
    <x v="0"/>
    <m/>
  </r>
  <r>
    <s v="0346003"/>
    <x v="165"/>
    <x v="165"/>
    <s v="003"/>
    <s v="Brasil \ SP \ Agudos"/>
    <s v="Centro"/>
    <x v="0"/>
    <n v="1"/>
    <s v="Implantação"/>
    <s v="102-Aguardando Plantio"/>
    <m/>
    <n v="3.9"/>
    <s v="Parceria rural"/>
    <m/>
    <m/>
    <m/>
    <m/>
    <x v="0"/>
    <x v="0"/>
    <x v="0"/>
    <m/>
    <m/>
    <d v="2019-05-13T00:00:00"/>
    <m/>
    <m/>
    <m/>
    <m/>
    <s v="Centro"/>
    <s v="Centro"/>
    <s v="GERAÇÃO"/>
    <s v="JFI DUARTINA"/>
    <s v="BRACELL"/>
    <s v="SOLLUM"/>
    <n v="51.956364000000001"/>
    <n v="55.174061999999999"/>
    <n v="60.250283000000003"/>
    <n v="73.851877999999999"/>
    <s v="Liberação de áreas"/>
    <x v="0"/>
    <x v="0"/>
    <d v="2025-08-01T00:00:00"/>
    <x v="0"/>
    <m/>
  </r>
  <r>
    <s v="0347001"/>
    <x v="166"/>
    <x v="166"/>
    <s v="001"/>
    <s v="Brasil \ SP \ Santa Cruz do Rio Pardo"/>
    <s v="Centro"/>
    <x v="0"/>
    <n v="2"/>
    <s v="Reforma"/>
    <s v="102-Aguardando Plantio"/>
    <m/>
    <n v="29.83"/>
    <s v="Parceria rural (Estrela)"/>
    <m/>
    <m/>
    <m/>
    <m/>
    <x v="2"/>
    <x v="1"/>
    <x v="1"/>
    <m/>
    <m/>
    <d v="2024-11-01T00:00:00"/>
    <d v="2024-12-01T00:00:00"/>
    <d v="2024-11-01T00:00:00"/>
    <d v="2024-12-19T00:00:00"/>
    <d v="2024-11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2-01T00:00:00"/>
    <x v="1"/>
    <m/>
  </r>
  <r>
    <s v="0347002"/>
    <x v="166"/>
    <x v="166"/>
    <s v="002"/>
    <s v="Brasil \ SP \ Santa Cruz do Rio Pardo"/>
    <s v="Centro"/>
    <x v="0"/>
    <n v="2"/>
    <s v="Reforma"/>
    <s v="102-Aguardando Plantio"/>
    <m/>
    <n v="31.29"/>
    <s v="Parceria rural (Estrela)"/>
    <m/>
    <m/>
    <m/>
    <m/>
    <x v="2"/>
    <x v="1"/>
    <x v="1"/>
    <m/>
    <m/>
    <d v="2024-11-01T00:00:00"/>
    <d v="2024-12-01T00:00:00"/>
    <d v="2024-11-01T00:00:00"/>
    <d v="2024-12-21T00:00:00"/>
    <d v="2024-11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08"/>
    <x v="166"/>
    <x v="166"/>
    <s v="008"/>
    <s v="Brasil \ SP \ Santa Cruz do Rio Pardo"/>
    <s v="Centro"/>
    <x v="0"/>
    <n v="2"/>
    <s v="Reforma"/>
    <s v="102-Aguardando Plantio"/>
    <m/>
    <n v="17.36"/>
    <s v="Parceria rural (Estrela)"/>
    <m/>
    <m/>
    <m/>
    <m/>
    <x v="2"/>
    <x v="1"/>
    <x v="1"/>
    <m/>
    <m/>
    <d v="2024-12-01T00:00:00"/>
    <d v="2024-12-01T00:00:00"/>
    <d v="2024-12-01T00:00:00"/>
    <d v="2024-12-21T00:00:00"/>
    <d v="2024-12-0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09"/>
    <x v="166"/>
    <x v="166"/>
    <s v="009"/>
    <s v="Brasil \ SP \ Santa Cruz do Rio Pardo"/>
    <s v="Centro"/>
    <x v="0"/>
    <n v="2"/>
    <s v="Reforma"/>
    <s v="102-Aguardando Plantio"/>
    <m/>
    <n v="18.989999999999998"/>
    <s v="Parceria rural (Estrela)"/>
    <m/>
    <m/>
    <m/>
    <m/>
    <x v="2"/>
    <x v="1"/>
    <x v="1"/>
    <m/>
    <m/>
    <d v="2024-12-01T00:00:00"/>
    <d v="2024-12-01T00:00:00"/>
    <d v="2024-12-01T00:00:00"/>
    <d v="2024-12-21T00:00:00"/>
    <d v="2024-12-0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13"/>
    <x v="166"/>
    <x v="166"/>
    <s v="013"/>
    <s v="Brasil \ SP \ Santa Cruz do Rio Pardo"/>
    <s v="Centro"/>
    <x v="0"/>
    <n v="2"/>
    <s v="Reforma"/>
    <s v="102-Aguardando Plantio"/>
    <m/>
    <n v="8.31"/>
    <s v="Parceria rural (Estrela)"/>
    <m/>
    <m/>
    <m/>
    <m/>
    <x v="2"/>
    <x v="1"/>
    <x v="2"/>
    <m/>
    <m/>
    <d v="2024-12-01T00:00:00"/>
    <d v="2024-12-01T00:00:00"/>
    <d v="2024-12-01T00:00:00"/>
    <d v="2024-12-21T00:00:00"/>
    <d v="2024-12-0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14"/>
    <x v="166"/>
    <x v="166"/>
    <s v="014"/>
    <s v="Brasil \ SP \ Santa Cruz do Rio Pardo"/>
    <s v="Centro"/>
    <x v="0"/>
    <n v="2"/>
    <s v="Reforma"/>
    <s v="102-Aguardando Plantio"/>
    <m/>
    <n v="5.58"/>
    <s v="Parceria rural (Estrela)"/>
    <m/>
    <m/>
    <m/>
    <m/>
    <x v="2"/>
    <x v="1"/>
    <x v="2"/>
    <m/>
    <m/>
    <d v="2024-12-01T00:00:00"/>
    <d v="2024-12-01T00:00:00"/>
    <d v="2024-12-01T00:00:00"/>
    <d v="2024-12-27T00:00:00"/>
    <d v="2024-12-0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15"/>
    <x v="166"/>
    <x v="166"/>
    <s v="015"/>
    <s v="Brasil \ SP \ Santa Cruz do Rio Pardo"/>
    <s v="Centro"/>
    <x v="0"/>
    <n v="2"/>
    <s v="Reforma"/>
    <s v="102-Aguardando Plantio"/>
    <m/>
    <n v="42.09"/>
    <s v="Parceria rural (Estrela)"/>
    <m/>
    <m/>
    <m/>
    <m/>
    <x v="2"/>
    <x v="1"/>
    <x v="2"/>
    <m/>
    <m/>
    <d v="2024-12-01T00:00:00"/>
    <d v="2024-12-01T00:00:00"/>
    <d v="2024-12-01T00:00:00"/>
    <d v="2024-12-28T00:00:00"/>
    <d v="2024-12-0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17"/>
    <x v="166"/>
    <x v="166"/>
    <s v="017"/>
    <s v="Brasil \ SP \ Santa Cruz do Rio Pardo"/>
    <s v="Centro"/>
    <x v="0"/>
    <n v="2"/>
    <s v="Reforma"/>
    <s v="102-Aguardando Plantio"/>
    <m/>
    <n v="21.05"/>
    <s v="Parceria rural (Estrela)"/>
    <m/>
    <m/>
    <m/>
    <m/>
    <x v="2"/>
    <x v="1"/>
    <x v="2"/>
    <m/>
    <m/>
    <d v="2024-12-01T00:00:00"/>
    <d v="2024-12-01T00:00:00"/>
    <d v="2024-12-01T00:00:00"/>
    <d v="2024-12-28T00:00:00"/>
    <d v="2024-12-1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18"/>
    <x v="166"/>
    <x v="166"/>
    <s v="018"/>
    <s v="Brasil \ SP \ Santa Cruz do Rio Pardo"/>
    <s v="Centro"/>
    <x v="0"/>
    <n v="2"/>
    <s v="Reforma"/>
    <s v="102-Aguardando Plantio"/>
    <m/>
    <n v="27.71"/>
    <s v="Parceria rural (Estrela)"/>
    <m/>
    <m/>
    <m/>
    <m/>
    <x v="2"/>
    <x v="1"/>
    <x v="1"/>
    <m/>
    <m/>
    <d v="2024-12-01T00:00:00"/>
    <d v="2024-12-01T00:00:00"/>
    <d v="2024-12-01T00:00:00"/>
    <d v="2025-01-01T00:00:00"/>
    <d v="2024-12-1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4-01T00:00:00"/>
    <x v="2"/>
    <m/>
  </r>
  <r>
    <s v="0347019"/>
    <x v="166"/>
    <x v="166"/>
    <s v="019"/>
    <s v="Brasil \ SP \ Santa Cruz do Rio Pardo"/>
    <s v="Centro"/>
    <x v="0"/>
    <n v="2"/>
    <s v="Reforma"/>
    <s v="102-Aguardando Plantio"/>
    <m/>
    <n v="33.4"/>
    <s v="Parceria rural (Estrela)"/>
    <m/>
    <m/>
    <m/>
    <m/>
    <x v="2"/>
    <x v="1"/>
    <x v="2"/>
    <m/>
    <m/>
    <d v="2024-12-01T00:00:00"/>
    <d v="2024-12-01T00:00:00"/>
    <d v="2024-12-01T00:00:00"/>
    <d v="2024-12-24T00:00:00"/>
    <d v="2024-12-2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4-01T00:00:00"/>
    <x v="2"/>
    <m/>
  </r>
  <r>
    <s v="0347020"/>
    <x v="166"/>
    <x v="166"/>
    <s v="020"/>
    <s v="Brasil \ SP \ Santa Cruz do Rio Pardo"/>
    <s v="Centro"/>
    <x v="0"/>
    <n v="2"/>
    <s v="Reforma"/>
    <s v="102-Aguardando Plantio"/>
    <m/>
    <n v="8.2100000000000009"/>
    <s v="Parceria rural (Estrela)"/>
    <m/>
    <m/>
    <m/>
    <m/>
    <x v="2"/>
    <x v="1"/>
    <x v="2"/>
    <m/>
    <m/>
    <d v="2024-12-01T00:00:00"/>
    <d v="2024-12-01T00:00:00"/>
    <d v="2024-12-01T00:00:00"/>
    <d v="2025-01-05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23"/>
    <x v="166"/>
    <x v="166"/>
    <s v="023"/>
    <s v="Brasil \ SP \ Santa Cruz do Rio Pardo"/>
    <s v="Centro"/>
    <x v="0"/>
    <n v="2"/>
    <s v="Reforma"/>
    <s v="102-Aguardando Plantio"/>
    <m/>
    <n v="16.04"/>
    <s v="Parceria rural (Estrela)"/>
    <m/>
    <m/>
    <m/>
    <m/>
    <x v="2"/>
    <x v="1"/>
    <x v="2"/>
    <m/>
    <m/>
    <d v="2024-12-01T00:00:00"/>
    <d v="2024-12-01T00:00:00"/>
    <d v="2024-12-01T00:00:00"/>
    <d v="2024-12-27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24"/>
    <x v="166"/>
    <x v="166"/>
    <s v="024"/>
    <s v="Brasil \ SP \ Santa Cruz do Rio Pardo"/>
    <s v="Centro"/>
    <x v="0"/>
    <n v="2"/>
    <s v="Reforma"/>
    <s v="102-Aguardando Plantio"/>
    <m/>
    <n v="7.64"/>
    <s v="Parceria rural (Estrela)"/>
    <m/>
    <m/>
    <m/>
    <m/>
    <x v="2"/>
    <x v="1"/>
    <x v="2"/>
    <m/>
    <m/>
    <d v="2024-12-01T00:00:00"/>
    <d v="2024-12-01T00:00:00"/>
    <d v="2024-12-01T00:00:00"/>
    <d v="2024-12-24T00:00:00"/>
    <d v="2024-12-2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25"/>
    <x v="166"/>
    <x v="166"/>
    <s v="025"/>
    <s v="Brasil \ SP \ Santa Cruz do Rio Pardo"/>
    <s v="Centro"/>
    <x v="0"/>
    <n v="2"/>
    <s v="Reforma"/>
    <s v="102-Aguardando Plantio"/>
    <m/>
    <n v="10.14"/>
    <s v="Parceria rural (Estrela)"/>
    <m/>
    <m/>
    <m/>
    <m/>
    <x v="2"/>
    <x v="1"/>
    <x v="2"/>
    <m/>
    <m/>
    <d v="2024-12-01T00:00:00"/>
    <d v="2024-12-01T00:00:00"/>
    <d v="2024-12-01T00:00:00"/>
    <d v="2024-12-23T00:00:00"/>
    <d v="2024-12-2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26"/>
    <x v="166"/>
    <x v="166"/>
    <s v="026"/>
    <s v="Brasil \ SP \ Santa Cruz do Rio Pardo"/>
    <s v="Centro"/>
    <x v="0"/>
    <n v="2"/>
    <s v="Reforma"/>
    <s v="102-Aguardando Plantio"/>
    <m/>
    <n v="20.94"/>
    <s v="Parceria rural (Estrela)"/>
    <m/>
    <m/>
    <m/>
    <m/>
    <x v="2"/>
    <x v="1"/>
    <x v="2"/>
    <m/>
    <m/>
    <d v="2024-12-01T00:00:00"/>
    <d v="2024-12-01T00:00:00"/>
    <d v="2024-12-01T00:00:00"/>
    <d v="2024-12-24T00:00:00"/>
    <d v="2024-12-1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27"/>
    <x v="166"/>
    <x v="166"/>
    <s v="027"/>
    <s v="Brasil \ SP \ Santa Cruz do Rio Pardo"/>
    <s v="Centro"/>
    <x v="0"/>
    <n v="2"/>
    <s v="Reforma"/>
    <s v="102-Aguardando Plantio"/>
    <m/>
    <n v="19.28"/>
    <s v="Parceria rural (Estrela)"/>
    <m/>
    <m/>
    <m/>
    <m/>
    <x v="2"/>
    <x v="1"/>
    <x v="2"/>
    <m/>
    <m/>
    <d v="2024-12-01T00:00:00"/>
    <d v="2025-01-01T00:00:00"/>
    <d v="2024-12-01T00:00:00"/>
    <d v="2025-01-01T00:00:00"/>
    <d v="2024-12-19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31"/>
    <x v="166"/>
    <x v="166"/>
    <s v="031"/>
    <s v="Brasil \ SP \ Santa Cruz do Rio Pardo"/>
    <s v="Centro"/>
    <x v="0"/>
    <n v="2"/>
    <s v="Reforma"/>
    <s v="102-Aguardando Plantio"/>
    <m/>
    <n v="16.010000000000002"/>
    <s v="Parceria rural (Estrela)"/>
    <m/>
    <m/>
    <m/>
    <m/>
    <x v="2"/>
    <x v="1"/>
    <x v="2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7032"/>
    <x v="166"/>
    <x v="166"/>
    <s v="032"/>
    <s v="Brasil \ SP \ Santa Cruz do Rio Pardo"/>
    <s v="Centro"/>
    <x v="0"/>
    <n v="2"/>
    <s v="Reforma"/>
    <s v="102-Aguardando Plantio"/>
    <m/>
    <n v="6.13"/>
    <s v="Parceria rural (Estrela)"/>
    <m/>
    <m/>
    <m/>
    <m/>
    <x v="2"/>
    <x v="1"/>
    <x v="2"/>
    <m/>
    <m/>
    <d v="2024-12-01T00:00:00"/>
    <d v="2025-01-01T00:00:00"/>
    <d v="2024-12-01T00:00:00"/>
    <d v="2025-01-05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33"/>
    <x v="166"/>
    <x v="166"/>
    <s v="033"/>
    <s v="Brasil \ SP \ Santa Cruz do Rio Pardo"/>
    <s v="Centro"/>
    <x v="0"/>
    <n v="2"/>
    <s v="Reforma"/>
    <s v="102-Aguardando Plantio"/>
    <m/>
    <n v="22.93"/>
    <s v="Parceria rural (Estrela)"/>
    <m/>
    <m/>
    <m/>
    <m/>
    <x v="2"/>
    <x v="1"/>
    <x v="2"/>
    <m/>
    <m/>
    <d v="2024-12-01T00:00:00"/>
    <d v="2025-01-01T00:00:00"/>
    <d v="2024-12-01T00:00:00"/>
    <d v="2025-01-03T00:00:00"/>
    <d v="2024-12-2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34"/>
    <x v="166"/>
    <x v="166"/>
    <s v="034"/>
    <s v="Brasil \ SP \ Santa Cruz do Rio Pardo"/>
    <s v="Centro"/>
    <x v="0"/>
    <n v="2"/>
    <s v="Reforma"/>
    <s v="102-Aguardando Plantio"/>
    <m/>
    <n v="26.4"/>
    <s v="Parceria rural (Estrela)"/>
    <m/>
    <m/>
    <m/>
    <m/>
    <x v="2"/>
    <x v="1"/>
    <x v="2"/>
    <m/>
    <m/>
    <d v="2024-12-01T00:00:00"/>
    <d v="2025-01-01T00:00:00"/>
    <d v="2024-12-01T00:00:00"/>
    <d v="2025-01-03T00:00:00"/>
    <d v="2024-12-27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36"/>
    <x v="166"/>
    <x v="166"/>
    <s v="036"/>
    <s v="Brasil \ SP \ Santa Cruz do Rio Pardo"/>
    <s v="Centro"/>
    <x v="0"/>
    <n v="2"/>
    <s v="Reforma"/>
    <s v="102-Aguardando Plantio"/>
    <m/>
    <n v="6.31"/>
    <s v="Parceria rural (Estrela)"/>
    <m/>
    <m/>
    <m/>
    <m/>
    <x v="2"/>
    <x v="1"/>
    <x v="2"/>
    <m/>
    <m/>
    <d v="2024-12-01T00:00:00"/>
    <d v="2025-01-01T00:00:00"/>
    <d v="2024-12-01T00:00:00"/>
    <d v="2025-01-01T00:00:00"/>
    <d v="2024-12-23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38"/>
    <x v="166"/>
    <x v="166"/>
    <s v="038"/>
    <s v="Brasil \ SP \ Santa Cruz do Rio Pardo"/>
    <s v="Centro"/>
    <x v="0"/>
    <n v="2"/>
    <s v="Reforma"/>
    <s v="102-Aguardando Plantio"/>
    <m/>
    <n v="12.29"/>
    <s v="Parceria rural (Estrela)"/>
    <m/>
    <m/>
    <m/>
    <m/>
    <x v="2"/>
    <x v="1"/>
    <x v="2"/>
    <m/>
    <m/>
    <d v="2024-12-01T00:00:00"/>
    <d v="2025-01-01T00:00:00"/>
    <d v="2024-12-01T00:00:00"/>
    <d v="2025-01-05T00:00:00"/>
    <d v="2024-12-31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1"/>
    <x v="166"/>
    <x v="166"/>
    <s v="041"/>
    <s v="Brasil \ SP \ Santa Cruz do Rio Pardo"/>
    <s v="Centro"/>
    <x v="0"/>
    <n v="2"/>
    <s v="Reforma"/>
    <s v="102-Aguardando Plantio"/>
    <m/>
    <n v="35.270000000000003"/>
    <s v="Parceria rural (Estrela)"/>
    <m/>
    <m/>
    <m/>
    <m/>
    <x v="2"/>
    <x v="1"/>
    <x v="2"/>
    <m/>
    <m/>
    <d v="2024-12-01T00:00:00"/>
    <d v="2025-01-01T00:00:00"/>
    <d v="2024-12-01T00:00:00"/>
    <d v="2025-01-06T00:00:00"/>
    <d v="2025-01-06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3"/>
    <x v="166"/>
    <x v="166"/>
    <s v="043"/>
    <s v="Brasil \ SP \ Santa Cruz do Rio Pardo"/>
    <s v="Centro"/>
    <x v="0"/>
    <n v="2"/>
    <s v="Reforma"/>
    <s v="102-Aguardando Plantio"/>
    <m/>
    <n v="8.61"/>
    <s v="Parceria rural (Estrela)"/>
    <m/>
    <m/>
    <m/>
    <m/>
    <x v="2"/>
    <x v="1"/>
    <x v="2"/>
    <m/>
    <m/>
    <d v="2024-12-01T00:00:00"/>
    <d v="2025-01-01T00:00:00"/>
    <d v="2024-12-01T00:00:00"/>
    <d v="2025-01-11T00:00:00"/>
    <d v="2025-01-08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4"/>
    <x v="166"/>
    <x v="166"/>
    <s v="044"/>
    <s v="Brasil \ SP \ Santa Cruz do Rio Pardo"/>
    <s v="Centro"/>
    <x v="0"/>
    <n v="2"/>
    <s v="Reforma"/>
    <s v="102-Aguardando Plantio"/>
    <m/>
    <n v="16.29"/>
    <s v="Parceria rural (Estrela)"/>
    <m/>
    <m/>
    <m/>
    <m/>
    <x v="2"/>
    <x v="1"/>
    <x v="2"/>
    <m/>
    <m/>
    <d v="2024-12-01T00:00:00"/>
    <d v="2025-01-01T00:00:00"/>
    <d v="2024-12-01T00:00:00"/>
    <d v="2025-01-12T00:00:00"/>
    <d v="2025-01-1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6"/>
    <x v="166"/>
    <x v="166"/>
    <s v="046"/>
    <s v="Brasil \ SP \ Santa Cruz do Rio Pardo"/>
    <s v="Centro"/>
    <x v="0"/>
    <n v="2"/>
    <s v="Reforma"/>
    <s v="102-Aguardando Plantio"/>
    <m/>
    <n v="14.2"/>
    <s v="Parceria rural (Estrela)"/>
    <m/>
    <m/>
    <m/>
    <m/>
    <x v="2"/>
    <x v="1"/>
    <x v="2"/>
    <m/>
    <m/>
    <d v="2024-12-01T00:00:00"/>
    <d v="2025-01-01T00:00:00"/>
    <d v="2024-12-01T00:00:00"/>
    <d v="2025-01-08T00:00:00"/>
    <d v="2025-01-0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7"/>
    <x v="166"/>
    <x v="166"/>
    <s v="047"/>
    <s v="Brasil \ SP \ Santa Cruz do Rio Pardo"/>
    <s v="Centro"/>
    <x v="0"/>
    <n v="2"/>
    <s v="Reforma"/>
    <s v="102-Aguardando Plantio"/>
    <m/>
    <n v="28.76"/>
    <s v="Parceria rural (Estrela)"/>
    <m/>
    <m/>
    <m/>
    <m/>
    <x v="2"/>
    <x v="1"/>
    <x v="2"/>
    <m/>
    <m/>
    <d v="2024-12-01T00:00:00"/>
    <d v="2025-01-01T00:00:00"/>
    <d v="2024-12-01T00:00:00"/>
    <d v="2025-01-05T00:00:00"/>
    <d v="2024-12-30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8"/>
    <x v="166"/>
    <x v="166"/>
    <s v="048"/>
    <s v="Brasil \ SP \ Santa Cruz do Rio Pardo"/>
    <s v="Centro"/>
    <x v="0"/>
    <n v="2"/>
    <s v="Reforma"/>
    <s v="102-Aguardando Plantio"/>
    <m/>
    <n v="19.18"/>
    <s v="Parceria rural (Estrela)"/>
    <m/>
    <m/>
    <m/>
    <m/>
    <x v="2"/>
    <x v="1"/>
    <x v="2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cto baldeio"/>
    <x v="0"/>
    <x v="3"/>
    <d v="2025-03-01T00:00:00"/>
    <x v="3"/>
    <m/>
  </r>
  <r>
    <s v="0347049"/>
    <x v="166"/>
    <x v="166"/>
    <s v="049"/>
    <s v="Brasil \ SP \ Santa Cruz do Rio Pardo"/>
    <s v="Centro"/>
    <x v="0"/>
    <n v="2"/>
    <s v="Reforma"/>
    <s v="102-Aguardando Plantio"/>
    <m/>
    <n v="7.6"/>
    <s v="Parceria rural (Estrela)"/>
    <m/>
    <m/>
    <m/>
    <m/>
    <x v="2"/>
    <x v="1"/>
    <x v="2"/>
    <m/>
    <m/>
    <d v="2024-12-01T00:00:00"/>
    <d v="2025-01-01T00:00:00"/>
    <d v="2024-12-01T00:00:00"/>
    <d v="2025-01-01T00:00:00"/>
    <d v="2024-12-24T00:00:00"/>
    <s v="Centro"/>
    <s v="Centro"/>
    <s v="GERAÇÃO"/>
    <s v="JFI DUARTINA"/>
    <s v="BRACELL"/>
    <s v="SOLLUM"/>
    <n v="62.179673000000001"/>
    <n v="65.397371000000007"/>
    <n v="70.473591999999996"/>
    <n v="89.557975999999996"/>
    <s v="Liberação de áreas"/>
    <x v="0"/>
    <x v="3"/>
    <d v="2025-03-01T00:00:00"/>
    <x v="3"/>
    <m/>
  </r>
  <r>
    <s v="0348028"/>
    <x v="167"/>
    <x v="167"/>
    <s v="028"/>
    <s v="Brasil \ SP \ Presidente Alves"/>
    <s v="Norte"/>
    <x v="3"/>
    <n v="2"/>
    <s v="Reforma"/>
    <s v="102-Aguardando Plantio"/>
    <m/>
    <n v="16.57"/>
    <s v="Parceria rural"/>
    <m/>
    <m/>
    <m/>
    <m/>
    <x v="2"/>
    <x v="1"/>
    <x v="2"/>
    <m/>
    <m/>
    <d v="2024-08-03T00:00:00"/>
    <m/>
    <d v="2024-07-01T00:00:00"/>
    <d v="2024-08-03T00:00:00"/>
    <d v="2024-07-15T00:00:00"/>
    <s v="Norte"/>
    <s v="Norte"/>
    <s v="EMFLORA"/>
    <s v="CARPELO"/>
    <s v="GERAÇÃO"/>
    <s v="JFI DUARTINA"/>
    <n v="30.306273000000001"/>
    <n v="34.433512"/>
    <n v="37.842889"/>
    <n v="39.602756999999997"/>
    <s v="Liberação de áreas"/>
    <x v="1"/>
    <x v="6"/>
    <d v="2025-03-01T00:00:00"/>
    <x v="3"/>
    <m/>
  </r>
  <r>
    <s v="0348036"/>
    <x v="167"/>
    <x v="167"/>
    <s v="036"/>
    <s v="Brasil \ SP \ Presidente Alves"/>
    <s v="Norte"/>
    <x v="1"/>
    <n v="2"/>
    <s v="Reforma"/>
    <s v="102-Aguardando Plantio"/>
    <m/>
    <n v="2.76"/>
    <s v="Parceria rural"/>
    <m/>
    <m/>
    <m/>
    <m/>
    <x v="2"/>
    <x v="1"/>
    <x v="1"/>
    <m/>
    <m/>
    <d v="2024-09-08T00:00:00"/>
    <m/>
    <d v="2024-08-01T00:00:00"/>
    <d v="2024-09-08T00:00:00"/>
    <d v="2024-08-10T00:00:00"/>
    <s v="Norte"/>
    <s v="Norte"/>
    <s v="EMFLORA"/>
    <s v="CARPELO"/>
    <s v="GERAÇÃO"/>
    <s v="JFI DUARTINA"/>
    <n v="30.306273000000001"/>
    <n v="34.433512"/>
    <n v="37.842889"/>
    <n v="39.602756999999997"/>
    <s v="Liberação de áreas"/>
    <x v="1"/>
    <x v="2"/>
    <d v="2025-02-01T00:00:00"/>
    <x v="1"/>
    <m/>
  </r>
  <r>
    <s v="0349006"/>
    <x v="168"/>
    <x v="168"/>
    <s v="006"/>
    <s v="Brasil \ SP \ Cabrália Paulista"/>
    <s v="Noroeste"/>
    <x v="0"/>
    <n v="2"/>
    <s v="Reforma"/>
    <s v="102-Aguardando Plantio"/>
    <m/>
    <n v="32.64"/>
    <s v="Parceria rural"/>
    <m/>
    <m/>
    <m/>
    <m/>
    <x v="2"/>
    <x v="1"/>
    <x v="1"/>
    <m/>
    <m/>
    <d v="2025-01-01T00:00:00"/>
    <d v="2024-12-01T00:00:00"/>
    <d v="2024-11-01T00:00:00"/>
    <d v="2024-12-27T00:00:00"/>
    <d v="2024-11-27T00:00:00"/>
    <s v="Noroeste"/>
    <s v="Noroeste"/>
    <s v="JFI DUARTINA"/>
    <s v="GERAÇÃO"/>
    <s v="BRACELL"/>
    <s v="CARPELO"/>
    <n v="27.283928"/>
    <n v="30.318905999999998"/>
    <n v="45.443159999999999"/>
    <n v="59.175260999999999"/>
    <s v="Liberação de áreas"/>
    <x v="2"/>
    <x v="4"/>
    <d v="2025-02-01T00:00:00"/>
    <x v="1"/>
    <m/>
  </r>
  <r>
    <s v="0349008"/>
    <x v="168"/>
    <x v="168"/>
    <s v="008"/>
    <s v="Brasil \ SP \ Cabrália Paulista"/>
    <s v="Noroeste"/>
    <x v="0"/>
    <n v="2"/>
    <s v="Reforma"/>
    <s v="102-Aguardando Plantio"/>
    <m/>
    <n v="12.49"/>
    <s v="Parceria rural"/>
    <m/>
    <m/>
    <m/>
    <m/>
    <x v="2"/>
    <x v="1"/>
    <x v="1"/>
    <m/>
    <m/>
    <d v="2025-01-01T00:00:00"/>
    <d v="2024-11-01T00:00:00"/>
    <d v="2024-11-01T00:00:00"/>
    <d v="2024-12-30T00:00:00"/>
    <d v="2024-11-24T00:00:00"/>
    <s v="Noroeste"/>
    <s v="Noroeste"/>
    <s v="JFI DUARTINA"/>
    <s v="GERAÇÃO"/>
    <s v="BRACELL"/>
    <s v="CARPELO"/>
    <n v="27.283928"/>
    <n v="30.318905999999998"/>
    <n v="45.443159999999999"/>
    <n v="59.175260999999999"/>
    <s v="Liberação de áreas"/>
    <x v="2"/>
    <x v="4"/>
    <d v="2025-02-01T00:00:00"/>
    <x v="1"/>
    <m/>
  </r>
  <r>
    <s v="0351001"/>
    <x v="169"/>
    <x v="169"/>
    <s v="001"/>
    <s v="Brasil \ SP \ Oriente"/>
    <s v="Noroeste"/>
    <x v="3"/>
    <n v="1"/>
    <s v="Implantação"/>
    <s v="104-Crescimento"/>
    <d v="2019-11-10T00:00:00"/>
    <n v="32.049999999999997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5-01T00:00:00"/>
    <x v="5"/>
    <m/>
  </r>
  <r>
    <s v="0351002"/>
    <x v="169"/>
    <x v="169"/>
    <s v="002"/>
    <s v="Brasil \ SP \ Oriente"/>
    <s v="Noroeste"/>
    <x v="3"/>
    <n v="1"/>
    <s v="Implantação"/>
    <s v="104-Crescimento"/>
    <d v="2019-10-31T00:00:00"/>
    <n v="11.09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5-01T00:00:00"/>
    <x v="5"/>
    <m/>
  </r>
  <r>
    <s v="0351003"/>
    <x v="169"/>
    <x v="169"/>
    <s v="003"/>
    <s v="Brasil \ SP \ Oriente"/>
    <s v="Noroeste"/>
    <x v="3"/>
    <n v="1"/>
    <s v="Implantação"/>
    <s v="104-Crescimento"/>
    <d v="2019-11-29T00:00:00"/>
    <n v="15.25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5-01T00:00:00"/>
    <x v="5"/>
    <m/>
  </r>
  <r>
    <s v="0351004"/>
    <x v="169"/>
    <x v="169"/>
    <s v="004"/>
    <s v="Brasil \ SP \ Oriente"/>
    <s v="Noroeste"/>
    <x v="3"/>
    <n v="1"/>
    <s v="Implantação"/>
    <s v="104-Crescimento"/>
    <d v="2019-11-01T00:00:00"/>
    <n v="24.65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5-01T00:00:00"/>
    <x v="5"/>
    <m/>
  </r>
  <r>
    <s v="0351005"/>
    <x v="169"/>
    <x v="169"/>
    <s v="005"/>
    <s v="Brasil \ SP \ Oriente"/>
    <s v="Noroeste"/>
    <x v="3"/>
    <n v="1"/>
    <s v="Implantação"/>
    <s v="104-Crescimento"/>
    <d v="2019-10-21T00:00:00"/>
    <n v="12.88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5-01T00:00:00"/>
    <x v="5"/>
    <m/>
  </r>
  <r>
    <s v="0351006"/>
    <x v="169"/>
    <x v="169"/>
    <s v="006"/>
    <s v="Brasil \ SP \ Oriente"/>
    <s v="Noroeste"/>
    <x v="3"/>
    <n v="1"/>
    <s v="Implantação"/>
    <s v="104-Crescimento"/>
    <d v="2019-10-30T00:00:00"/>
    <n v="26.16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7-01T00:00:00"/>
    <x v="6"/>
    <m/>
  </r>
  <r>
    <s v="0351007"/>
    <x v="169"/>
    <x v="169"/>
    <s v="007"/>
    <s v="Brasil \ SP \ Oriente"/>
    <s v="Noroeste"/>
    <x v="3"/>
    <n v="1"/>
    <s v="Implantação"/>
    <s v="104-Crescimento"/>
    <d v="2019-10-28T00:00:00"/>
    <n v="11.7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7-01T00:00:00"/>
    <x v="6"/>
    <m/>
  </r>
  <r>
    <s v="0351008"/>
    <x v="169"/>
    <x v="169"/>
    <s v="008"/>
    <s v="Brasil \ SP \ Oriente"/>
    <s v="Noroeste"/>
    <x v="3"/>
    <n v="1"/>
    <s v="Implantação"/>
    <s v="104-Crescimento"/>
    <d v="2019-10-17T00:00:00"/>
    <n v="25.68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7-01T00:00:00"/>
    <x v="6"/>
    <m/>
  </r>
  <r>
    <s v="0351009"/>
    <x v="169"/>
    <x v="169"/>
    <s v="009"/>
    <s v="Brasil \ SP \ Oriente"/>
    <s v="Noroeste"/>
    <x v="3"/>
    <n v="1"/>
    <s v="Implantação"/>
    <s v="104-Crescimento"/>
    <d v="2019-10-18T00:00:00"/>
    <n v="19.399999999999999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4-12-1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11"/>
    <x v="169"/>
    <x v="169"/>
    <s v="011"/>
    <s v="Brasil \ SP \ Oriente"/>
    <s v="Noroeste"/>
    <x v="3"/>
    <n v="1"/>
    <s v="Implantação"/>
    <s v="104-Crescimento"/>
    <d v="2019-10-27T00:00:00"/>
    <n v="39.020000000000003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4-12-15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12"/>
    <x v="169"/>
    <x v="169"/>
    <s v="012"/>
    <s v="Brasil \ SP \ Oriente"/>
    <s v="Noroeste"/>
    <x v="3"/>
    <n v="1"/>
    <s v="Implantação"/>
    <s v="104-Crescimento"/>
    <d v="2019-12-03T00:00:00"/>
    <n v="26.14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4-12-18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13"/>
    <x v="169"/>
    <x v="169"/>
    <s v="013"/>
    <s v="Brasil \ SP \ Oriente"/>
    <s v="Noroeste"/>
    <x v="3"/>
    <n v="1"/>
    <s v="Implantação"/>
    <s v="104-Crescimento"/>
    <d v="2019-10-01T00:00:00"/>
    <n v="29.93"/>
    <s v="Parceria rural (Turvinho)"/>
    <m/>
    <m/>
    <m/>
    <m/>
    <x v="0"/>
    <x v="0"/>
    <x v="0"/>
    <m/>
    <m/>
    <d v="2025-01-01T00:00:00"/>
    <d v="2025-01-01T00:00:00"/>
    <d v="2024-11-01T00:00:00"/>
    <d v="2025-01-27T00:00:00"/>
    <d v="2024-12-23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14"/>
    <x v="169"/>
    <x v="169"/>
    <s v="014"/>
    <s v="Brasil \ SP \ Oriente"/>
    <s v="Noroeste"/>
    <x v="3"/>
    <n v="1"/>
    <s v="Implantação"/>
    <s v="104-Crescimento"/>
    <d v="2019-09-30T00:00:00"/>
    <n v="35.56"/>
    <s v="Parceria rural (Turvinho)"/>
    <m/>
    <m/>
    <m/>
    <m/>
    <x v="0"/>
    <x v="0"/>
    <x v="0"/>
    <m/>
    <m/>
    <d v="2025-01-01T00:00:00"/>
    <d v="2025-01-01T00:00:00"/>
    <d v="2024-12-01T00:00:00"/>
    <m/>
    <d v="2024-12-2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5-01T00:00:00"/>
    <x v="5"/>
    <m/>
  </r>
  <r>
    <s v="0351015"/>
    <x v="169"/>
    <x v="169"/>
    <s v="015"/>
    <s v="Brasil \ SP \ Oriente"/>
    <s v="Noroeste"/>
    <x v="3"/>
    <n v="1"/>
    <s v="Implantação"/>
    <s v="104-Crescimento"/>
    <d v="2019-09-28T00:00:00"/>
    <n v="4.03"/>
    <s v="Parceria rural (Turvinho)"/>
    <m/>
    <m/>
    <m/>
    <m/>
    <x v="0"/>
    <x v="0"/>
    <x v="0"/>
    <m/>
    <m/>
    <d v="2025-01-01T00:00:00"/>
    <d v="2025-01-01T00:00:00"/>
    <d v="2024-12-01T00:00:00"/>
    <m/>
    <d v="2024-12-19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5-01T00:00:00"/>
    <x v="5"/>
    <m/>
  </r>
  <r>
    <s v="0351016"/>
    <x v="169"/>
    <x v="169"/>
    <s v="016"/>
    <s v="Brasil \ SP \ Oriente"/>
    <s v="Noroeste"/>
    <x v="3"/>
    <n v="1"/>
    <s v="Implantação"/>
    <s v="104-Crescimento"/>
    <d v="2019-08-07T00:00:00"/>
    <n v="32.729999999999997"/>
    <s v="Parceria rural (Turvinho)"/>
    <m/>
    <m/>
    <m/>
    <m/>
    <x v="0"/>
    <x v="0"/>
    <x v="0"/>
    <m/>
    <m/>
    <d v="2025-01-01T00:00:00"/>
    <d v="2025-01-01T00:00:00"/>
    <d v="2024-12-01T00:00:00"/>
    <m/>
    <d v="2024-12-26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5-01T00:00:00"/>
    <x v="5"/>
    <m/>
  </r>
  <r>
    <s v="0351017"/>
    <x v="169"/>
    <x v="169"/>
    <s v="017"/>
    <s v="Brasil \ SP \ Marília"/>
    <s v="Noroeste"/>
    <x v="3"/>
    <n v="1"/>
    <s v="Implantação"/>
    <s v="104-Crescimento"/>
    <d v="2019-09-30T00:00:00"/>
    <n v="26.96"/>
    <s v="Parceria rural (Turvinho)"/>
    <m/>
    <m/>
    <m/>
    <m/>
    <x v="0"/>
    <x v="0"/>
    <x v="0"/>
    <m/>
    <m/>
    <d v="2025-01-01T00:00:00"/>
    <d v="2025-01-01T00:00:00"/>
    <d v="2024-12-01T00:00:00"/>
    <m/>
    <d v="2025-01-02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5-01T00:00:00"/>
    <x v="5"/>
    <m/>
  </r>
  <r>
    <s v="0351018"/>
    <x v="169"/>
    <x v="169"/>
    <s v="018"/>
    <s v="Brasil \ SP \ Marília"/>
    <s v="Noroeste"/>
    <x v="3"/>
    <n v="1"/>
    <s v="Implantação"/>
    <s v="104-Crescimento"/>
    <d v="2019-10-07T00:00:00"/>
    <n v="14.49"/>
    <s v="Parceria rural (Turvinho)"/>
    <m/>
    <m/>
    <m/>
    <m/>
    <x v="0"/>
    <x v="0"/>
    <x v="0"/>
    <m/>
    <m/>
    <d v="2025-01-01T00:00:00"/>
    <d v="2025-01-01T00:00:00"/>
    <d v="2024-12-01T00:00:00"/>
    <m/>
    <d v="2024-12-26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5-01T00:00:00"/>
    <x v="5"/>
    <m/>
  </r>
  <r>
    <s v="0351019"/>
    <x v="169"/>
    <x v="169"/>
    <s v="019"/>
    <s v="Brasil \ SP \ Marília"/>
    <s v="Noroeste"/>
    <x v="3"/>
    <n v="1"/>
    <s v="Implantação"/>
    <s v="104-Crescimento"/>
    <d v="2019-10-15T00:00:00"/>
    <n v="58"/>
    <s v="Parceria rural (Turvinho)"/>
    <m/>
    <m/>
    <m/>
    <m/>
    <x v="0"/>
    <x v="0"/>
    <x v="0"/>
    <m/>
    <m/>
    <d v="2025-02-01T00:00:00"/>
    <d v="2025-02-01T00:00:00"/>
    <d v="2024-12-01T00:00:00"/>
    <m/>
    <d v="2024-12-3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6-01T00:00:00"/>
    <x v="7"/>
    <m/>
  </r>
  <r>
    <s v="0351020"/>
    <x v="169"/>
    <x v="169"/>
    <s v="020"/>
    <s v="Brasil \ SP \ Marília"/>
    <s v="Noroeste"/>
    <x v="3"/>
    <n v="1"/>
    <s v="Implantação"/>
    <s v="104-Crescimento"/>
    <d v="2019-11-14T00:00:00"/>
    <n v="9.24"/>
    <s v="Parceria rural (Turvinho)"/>
    <m/>
    <m/>
    <m/>
    <m/>
    <x v="0"/>
    <x v="0"/>
    <x v="0"/>
    <m/>
    <m/>
    <d v="2025-02-01T00:00:00"/>
    <d v="2025-02-01T00:00:00"/>
    <d v="2024-12-01T00:00:00"/>
    <m/>
    <d v="2024-12-31T00:00:00"/>
    <s v="Noroeste"/>
    <s v="Noroeste"/>
    <s v="GN"/>
    <s v="GERS"/>
    <s v="INOVESA"/>
    <s v="CARPELO"/>
    <n v="50.089257000000003"/>
    <n v="55.946103000000001"/>
    <n v="69.827985999999996"/>
    <n v="71.902996999999999"/>
    <s v="cto colheita"/>
    <x v="2"/>
    <x v="15"/>
    <d v="2025-06-01T00:00:00"/>
    <x v="7"/>
    <m/>
  </r>
  <r>
    <s v="0351021"/>
    <x v="169"/>
    <x v="169"/>
    <s v="021"/>
    <s v="Brasil \ SP \ Marília"/>
    <s v="Noroeste"/>
    <x v="3"/>
    <n v="1"/>
    <s v="Implantação"/>
    <s v="104-Crescimento"/>
    <d v="2019-11-12T00:00:00"/>
    <n v="13.12"/>
    <s v="Parceria rural (Turvinho)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22"/>
    <x v="169"/>
    <x v="169"/>
    <s v="022"/>
    <s v="Brasil \ SP \ Marília"/>
    <s v="Noroeste"/>
    <x v="3"/>
    <n v="1"/>
    <s v="Implantação"/>
    <s v="104-Crescimento"/>
    <d v="2019-11-12T00:00:00"/>
    <n v="21.36"/>
    <s v="Parceria rural (Turvinho)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23"/>
    <x v="169"/>
    <x v="169"/>
    <s v="023"/>
    <s v="Brasil \ SP \ Marília"/>
    <s v="Noroeste"/>
    <x v="3"/>
    <n v="1"/>
    <s v="Implantação"/>
    <s v="104-Crescimento"/>
    <d v="2019-11-11T00:00:00"/>
    <n v="11.76"/>
    <s v="Parceria rural (Turvinho)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24"/>
    <x v="169"/>
    <x v="169"/>
    <s v="024"/>
    <s v="Brasil \ SP \ Marília"/>
    <s v="Noroeste"/>
    <x v="3"/>
    <n v="1"/>
    <s v="Implantação"/>
    <s v="104-Crescimento"/>
    <d v="2019-11-14T00:00:00"/>
    <n v="2.1800000000000002"/>
    <s v="Parceria rural (Turvinho)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25"/>
    <x v="169"/>
    <x v="169"/>
    <s v="025"/>
    <s v="Brasil \ SP \ Oriente"/>
    <s v="Noroeste"/>
    <x v="3"/>
    <n v="1"/>
    <s v="Implantação"/>
    <s v="104-Crescimento"/>
    <d v="2019-10-23T00:00:00"/>
    <n v="12.01"/>
    <s v="Parceria rural (Turvinho)"/>
    <m/>
    <m/>
    <m/>
    <m/>
    <x v="0"/>
    <x v="0"/>
    <x v="0"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26"/>
    <x v="169"/>
    <x v="169"/>
    <s v="026"/>
    <s v="Brasil \ SP \ Oriente"/>
    <s v="Noroeste"/>
    <x v="3"/>
    <n v="1"/>
    <s v="Implantação"/>
    <s v="104-Crescimento"/>
    <d v="2019-09-26T00:00:00"/>
    <n v="17.8"/>
    <s v="Parceria rural (Turvinho)"/>
    <m/>
    <m/>
    <m/>
    <m/>
    <x v="0"/>
    <x v="0"/>
    <x v="0"/>
    <m/>
    <m/>
    <d v="2025-01-01T00:00:00"/>
    <d v="2025-01-01T00:00:00"/>
    <d v="2024-12-01T00:00:00"/>
    <d v="2025-01-16T00:00:00"/>
    <d v="2024-12-06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27"/>
    <x v="169"/>
    <x v="169"/>
    <s v="027"/>
    <s v="Brasil \ SP \ Oriente"/>
    <s v="Noroeste"/>
    <x v="3"/>
    <n v="1"/>
    <s v="Implantação"/>
    <s v="104-Crescimento"/>
    <d v="2019-09-26T00:00:00"/>
    <n v="10.46"/>
    <s v="Parceria rural (Turvinho)"/>
    <m/>
    <m/>
    <m/>
    <m/>
    <x v="0"/>
    <x v="0"/>
    <x v="0"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28"/>
    <x v="169"/>
    <x v="169"/>
    <s v="028"/>
    <s v="Brasil \ SP \ Oriente"/>
    <s v="Noroeste"/>
    <x v="3"/>
    <n v="1"/>
    <s v="Implantação"/>
    <s v="104-Crescimento"/>
    <d v="2019-09-27T00:00:00"/>
    <n v="12.52"/>
    <s v="Parceria rural (Turvinho)"/>
    <m/>
    <m/>
    <m/>
    <m/>
    <x v="0"/>
    <x v="0"/>
    <x v="0"/>
    <m/>
    <m/>
    <d v="2025-01-01T00:00:00"/>
    <d v="2025-01-01T00:00:00"/>
    <d v="2024-12-01T00:00:00"/>
    <d v="2025-01-18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29"/>
    <x v="169"/>
    <x v="169"/>
    <s v="029"/>
    <s v="Brasil \ SP \ Oriente"/>
    <s v="Noroeste"/>
    <x v="3"/>
    <n v="1"/>
    <s v="Implantação"/>
    <s v="104-Crescimento"/>
    <d v="2019-09-27T00:00:00"/>
    <n v="18.149999999999999"/>
    <s v="Parceria rural (Turvinho)"/>
    <m/>
    <m/>
    <m/>
    <m/>
    <x v="0"/>
    <x v="0"/>
    <x v="0"/>
    <m/>
    <m/>
    <d v="2025-01-01T00:00:00"/>
    <d v="2025-01-01T00:00:00"/>
    <d v="2024-12-01T00:00:00"/>
    <d v="2025-01-18T00:00:00"/>
    <d v="2024-12-02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0"/>
    <x v="169"/>
    <x v="169"/>
    <s v="030"/>
    <s v="Brasil \ SP \ Oriente"/>
    <s v="Noroeste"/>
    <x v="3"/>
    <n v="1"/>
    <s v="Implantação"/>
    <s v="104-Crescimento"/>
    <d v="2019-10-21T00:00:00"/>
    <n v="5.08"/>
    <s v="Parceria rural (Turvinho)"/>
    <m/>
    <m/>
    <m/>
    <m/>
    <x v="0"/>
    <x v="0"/>
    <x v="0"/>
    <m/>
    <m/>
    <d v="2025-01-01T00:00:00"/>
    <d v="2025-01-01T00:00:00"/>
    <d v="2024-12-01T00:00:00"/>
    <d v="2025-01-19T00:00:00"/>
    <d v="2024-12-04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1"/>
    <x v="169"/>
    <x v="169"/>
    <s v="031"/>
    <s v="Brasil \ SP \ Oriente"/>
    <s v="Noroeste"/>
    <x v="3"/>
    <n v="1"/>
    <s v="Implantação"/>
    <s v="104-Crescimento"/>
    <d v="2019-11-06T00:00:00"/>
    <n v="8.98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4-12-05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2"/>
    <x v="169"/>
    <x v="169"/>
    <s v="032"/>
    <s v="Brasil \ SP \ Oriente"/>
    <s v="Noroeste"/>
    <x v="3"/>
    <n v="1"/>
    <s v="Implantação"/>
    <s v="104-Crescimento"/>
    <d v="2019-11-07T00:00:00"/>
    <n v="27.32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3"/>
    <x v="169"/>
    <x v="169"/>
    <s v="033"/>
    <s v="Brasil \ SP \ Oriente"/>
    <s v="Noroeste"/>
    <x v="3"/>
    <n v="1"/>
    <s v="Implantação"/>
    <s v="104-Crescimento"/>
    <d v="2019-11-14T00:00:00"/>
    <n v="7.9"/>
    <s v="Parceria rural (Turvinho)"/>
    <m/>
    <m/>
    <m/>
    <m/>
    <x v="0"/>
    <x v="0"/>
    <x v="0"/>
    <m/>
    <m/>
    <d v="2025-02-01T00:00:00"/>
    <d v="2025-02-01T00:00:00"/>
    <d v="2024-12-01T00:00:00"/>
    <d v="2025-02-01T00:00:00"/>
    <d v="2025-01-19T00:00:00"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4"/>
    <x v="169"/>
    <x v="169"/>
    <s v="034"/>
    <s v="Brasil \ SP \ Oriente"/>
    <s v="Noroeste"/>
    <x v="3"/>
    <n v="1"/>
    <s v="Implantação"/>
    <s v="104-Crescimento"/>
    <d v="2019-11-07T00:00:00"/>
    <n v="33.409999999999997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5"/>
    <x v="169"/>
    <x v="169"/>
    <s v="035"/>
    <s v="Brasil \ SP \ Oriente"/>
    <s v="Noroeste"/>
    <x v="3"/>
    <n v="1"/>
    <s v="Implantação"/>
    <s v="104-Crescimento"/>
    <d v="2019-11-07T00:00:00"/>
    <n v="12.49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6"/>
    <x v="169"/>
    <x v="169"/>
    <s v="036"/>
    <s v="Brasil \ SP \ Oriente"/>
    <s v="Noroeste"/>
    <x v="3"/>
    <n v="1"/>
    <s v="Implantação"/>
    <s v="104-Crescimento"/>
    <d v="2019-11-11T00:00:00"/>
    <n v="27.38"/>
    <s v="Parceria rural (Turvinho)"/>
    <m/>
    <m/>
    <m/>
    <m/>
    <x v="0"/>
    <x v="0"/>
    <x v="0"/>
    <m/>
    <m/>
    <d v="2025-02-01T00:00:00"/>
    <d v="2025-02-01T00:00:00"/>
    <d v="2024-12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37"/>
    <x v="169"/>
    <x v="169"/>
    <s v="037"/>
    <s v="Brasil \ SP \ Oriente"/>
    <s v="Noroeste"/>
    <x v="3"/>
    <n v="1"/>
    <s v="Implantação"/>
    <s v="104-Crescimento"/>
    <d v="2019-11-11T00:00:00"/>
    <n v="2.74"/>
    <s v="Parceria rural (Turvinho)"/>
    <m/>
    <m/>
    <m/>
    <m/>
    <x v="0"/>
    <x v="0"/>
    <x v="0"/>
    <m/>
    <m/>
    <d v="2025-02-01T00:00:00"/>
    <d v="2025-02-01T00:00:00"/>
    <d v="2024-12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42"/>
    <x v="169"/>
    <x v="169"/>
    <s v="042"/>
    <s v="Brasil \ SP \ Oriente"/>
    <s v="Noroeste"/>
    <x v="3"/>
    <n v="1"/>
    <s v="Implantação"/>
    <s v="104-Crescimento"/>
    <d v="2021-04-21T00:00:00"/>
    <n v="3.49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43"/>
    <x v="169"/>
    <x v="169"/>
    <s v="043"/>
    <s v="Brasil \ SP \ Oriente"/>
    <s v="Noroeste"/>
    <x v="3"/>
    <n v="1"/>
    <s v="Implantação"/>
    <s v="104-Crescimento"/>
    <d v="2019-11-07T00:00:00"/>
    <n v="5.26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45"/>
    <x v="169"/>
    <x v="169"/>
    <s v="045"/>
    <s v="Brasil \ SP \ Marília"/>
    <s v="Noroeste"/>
    <x v="3"/>
    <n v="1"/>
    <s v="Implantação"/>
    <s v="104-Crescimento"/>
    <d v="2019-10-15T00:00:00"/>
    <n v="2.4500000000000002"/>
    <s v="Parceria rural (Turvinho)"/>
    <m/>
    <m/>
    <m/>
    <m/>
    <x v="0"/>
    <x v="0"/>
    <x v="0"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48"/>
    <x v="169"/>
    <x v="169"/>
    <s v="048"/>
    <s v="Brasil \ SP \ Oriente"/>
    <s v="Noroeste"/>
    <x v="3"/>
    <n v="1"/>
    <s v="Implantação"/>
    <s v="104-Crescimento"/>
    <d v="2020-12-15T00:00:00"/>
    <n v="10.66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49"/>
    <x v="169"/>
    <x v="169"/>
    <s v="049"/>
    <s v="Brasil \ SP \ Marília"/>
    <s v="Noroeste"/>
    <x v="3"/>
    <n v="1"/>
    <s v="Implantação"/>
    <s v="104-Crescimento"/>
    <d v="2020-12-15T00:00:00"/>
    <n v="11.36"/>
    <s v="Parceria rural (Turvinho)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050"/>
    <x v="169"/>
    <x v="169"/>
    <s v="050"/>
    <s v="Brasil \ SP \ Oriente"/>
    <s v="Noroeste"/>
    <x v="3"/>
    <n v="1"/>
    <s v="Implantação"/>
    <s v="104-Crescimento"/>
    <d v="2021-04-21T00:00:00"/>
    <n v="4.7300000000000004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51"/>
    <x v="169"/>
    <x v="169"/>
    <s v="051"/>
    <s v="Brasil \ SP \ Oriente"/>
    <s v="Noroeste"/>
    <x v="3"/>
    <n v="1"/>
    <s v="Implantação"/>
    <s v="104-Crescimento"/>
    <d v="2021-04-21T00:00:00"/>
    <n v="1.91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053"/>
    <x v="169"/>
    <x v="169"/>
    <s v="053"/>
    <s v="Brasil \ SP \ Marília"/>
    <s v="Noroeste"/>
    <x v="3"/>
    <n v="1"/>
    <s v="Implantação"/>
    <s v="102-Aguardando Plantio"/>
    <m/>
    <n v="0.16"/>
    <s v="Parceria rural (Turvinho)"/>
    <m/>
    <m/>
    <m/>
    <m/>
    <x v="0"/>
    <x v="0"/>
    <x v="0"/>
    <m/>
    <m/>
    <d v="2021-08-1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057"/>
    <x v="169"/>
    <x v="169"/>
    <s v="057"/>
    <s v="Brasil \ SP \ Marília"/>
    <s v="Noroeste"/>
    <x v="3"/>
    <n v="1"/>
    <s v="Implantação"/>
    <s v="102-Aguardando Plantio"/>
    <m/>
    <n v="0.34"/>
    <s v="Parceria rural (Turvinho)"/>
    <m/>
    <m/>
    <m/>
    <m/>
    <x v="0"/>
    <x v="0"/>
    <x v="0"/>
    <m/>
    <m/>
    <d v="2019-11-0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062"/>
    <x v="169"/>
    <x v="169"/>
    <s v="062"/>
    <s v="Brasil \ SP \ Oriente"/>
    <s v="Noroeste"/>
    <x v="3"/>
    <n v="1"/>
    <s v="Implantação"/>
    <s v="102-Aguardando Plantio"/>
    <m/>
    <n v="0.23"/>
    <s v="Parceria rural (Turvinho)"/>
    <m/>
    <m/>
    <m/>
    <m/>
    <x v="0"/>
    <x v="0"/>
    <x v="0"/>
    <m/>
    <m/>
    <d v="2022-03-14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063"/>
    <x v="169"/>
    <x v="169"/>
    <s v="063"/>
    <s v="Brasil \ SP \ Oriente"/>
    <s v="Noroeste"/>
    <x v="3"/>
    <n v="1"/>
    <s v="Implantação"/>
    <s v="102-Aguardando Plantio"/>
    <m/>
    <n v="0.4"/>
    <s v="Parceria rural (Turvinho)"/>
    <m/>
    <m/>
    <m/>
    <m/>
    <x v="0"/>
    <x v="0"/>
    <x v="0"/>
    <m/>
    <m/>
    <d v="2022-03-14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066"/>
    <x v="169"/>
    <x v="169"/>
    <s v="066"/>
    <s v="Brasil \ SP \ Oriente"/>
    <s v="Noroeste"/>
    <x v="3"/>
    <n v="1"/>
    <s v="Implantação"/>
    <s v="102-Aguardando Plantio"/>
    <m/>
    <n v="0.1"/>
    <s v="Parceria rural (Turvinho)"/>
    <m/>
    <m/>
    <m/>
    <m/>
    <x v="0"/>
    <x v="0"/>
    <x v="0"/>
    <m/>
    <m/>
    <d v="2019-11-07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067"/>
    <x v="169"/>
    <x v="169"/>
    <s v="067"/>
    <s v="Brasil \ SP \ Oriente"/>
    <s v="Noroeste"/>
    <x v="3"/>
    <n v="1"/>
    <s v="Implantação"/>
    <s v="102-Aguardando Plantio"/>
    <m/>
    <n v="7.02"/>
    <s v="Parceria rural (Turvinho)"/>
    <m/>
    <m/>
    <m/>
    <m/>
    <x v="0"/>
    <x v="0"/>
    <x v="0"/>
    <m/>
    <m/>
    <d v="2024-08-15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308"/>
    <x v="169"/>
    <x v="169"/>
    <s v="308"/>
    <s v="Brasil \ SP \ Oriente"/>
    <s v="Noroeste"/>
    <x v="3"/>
    <n v="1"/>
    <s v="Implantação"/>
    <s v="104-Crescimento"/>
    <d v="2021-11-15T00:00:00"/>
    <n v="1.05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11"/>
    <x v="169"/>
    <x v="169"/>
    <s v="311"/>
    <s v="Brasil \ SP \ Oriente"/>
    <s v="Noroeste"/>
    <x v="3"/>
    <n v="1"/>
    <s v="Implantação"/>
    <s v="104-Crescimento"/>
    <d v="2021-11-15T00:00:00"/>
    <n v="2.4900000000000002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13"/>
    <x v="169"/>
    <x v="169"/>
    <s v="313"/>
    <s v="Brasil \ SP \ Oriente"/>
    <s v="Noroeste"/>
    <x v="3"/>
    <n v="1"/>
    <s v="Implantação"/>
    <s v="104-Crescimento"/>
    <d v="2021-11-21T00:00:00"/>
    <n v="2.1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15"/>
    <x v="169"/>
    <x v="169"/>
    <s v="315"/>
    <s v="Brasil \ SP \ Oriente"/>
    <s v="Noroeste"/>
    <x v="3"/>
    <n v="1"/>
    <s v="Implantação"/>
    <s v="104-Crescimento"/>
    <d v="2021-11-15T00:00:00"/>
    <n v="1.35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16"/>
    <x v="169"/>
    <x v="169"/>
    <s v="316"/>
    <s v="Brasil \ SP \ Oriente"/>
    <s v="Noroeste"/>
    <x v="3"/>
    <n v="1"/>
    <s v="Implantação"/>
    <s v="104-Crescimento"/>
    <d v="2021-11-15T00:00:00"/>
    <n v="1.82"/>
    <s v="Parceria rural (Turvinho)"/>
    <m/>
    <m/>
    <m/>
    <m/>
    <x v="0"/>
    <x v="0"/>
    <x v="0"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329"/>
    <x v="169"/>
    <x v="169"/>
    <s v="329"/>
    <s v="Brasil \ SP \ Oriente"/>
    <s v="Noroeste"/>
    <x v="3"/>
    <n v="1"/>
    <s v="Implantação"/>
    <s v="104-Crescimento"/>
    <d v="2021-11-21T00:00:00"/>
    <n v="0.76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30"/>
    <x v="169"/>
    <x v="169"/>
    <s v="330"/>
    <s v="Brasil \ SP \ Oriente"/>
    <s v="Noroeste"/>
    <x v="3"/>
    <n v="1"/>
    <s v="Implantação"/>
    <s v="104-Crescimento"/>
    <d v="2021-11-30T00:00:00"/>
    <n v="1.01"/>
    <s v="Parceria rural (Turvinho)"/>
    <m/>
    <m/>
    <m/>
    <m/>
    <x v="0"/>
    <x v="0"/>
    <x v="0"/>
    <m/>
    <m/>
    <d v="2025-02-01T00:00:00"/>
    <d v="2025-02-01T00:00:00"/>
    <d v="2025-01-01T00:00:00"/>
    <d v="2025-02-01T00:00:00"/>
    <m/>
    <s v="Noroeste"/>
    <s v="Noroeste"/>
    <s v="GN"/>
    <s v="GERS"/>
    <s v="INOVESA"/>
    <s v="CARPELO"/>
    <n v="50.089257000000003"/>
    <n v="55.946103000000001"/>
    <n v="69.827985999999996"/>
    <n v="71.902996999999999"/>
    <s v="cto baldeio"/>
    <x v="2"/>
    <x v="15"/>
    <d v="2025-06-01T00:00:00"/>
    <x v="7"/>
    <m/>
  </r>
  <r>
    <s v="0351331"/>
    <x v="169"/>
    <x v="169"/>
    <s v="331"/>
    <s v="Brasil \ SP \ Oriente"/>
    <s v="Noroeste"/>
    <x v="3"/>
    <n v="1"/>
    <s v="Implantação"/>
    <s v="104-Crescimento"/>
    <d v="2021-12-13T00:00:00"/>
    <n v="2.63"/>
    <s v="Parceria rural (Turvinho)"/>
    <m/>
    <m/>
    <m/>
    <m/>
    <x v="0"/>
    <x v="0"/>
    <x v="0"/>
    <m/>
    <m/>
    <d v="2025-02-01T00:00:00"/>
    <d v="2025-02-01T00:00:00"/>
    <d v="2025-01-01T00:00:00"/>
    <m/>
    <m/>
    <s v="Noroeste"/>
    <s v="Noroeste"/>
    <s v="GN"/>
    <s v="GERS"/>
    <s v="INOVESA"/>
    <s v="CARPELO"/>
    <n v="50.089257000000003"/>
    <n v="55.946103000000001"/>
    <n v="69.827985999999996"/>
    <n v="71.902996999999999"/>
    <s v="pac"/>
    <x v="2"/>
    <x v="15"/>
    <d v="2025-06-01T00:00:00"/>
    <x v="7"/>
    <m/>
  </r>
  <r>
    <s v="0351335"/>
    <x v="169"/>
    <x v="169"/>
    <s v="335"/>
    <s v="Brasil \ SP \ Oriente"/>
    <s v="Noroeste"/>
    <x v="3"/>
    <n v="1"/>
    <s v="Implantação"/>
    <s v="116-Aguardando Plantio - Manual"/>
    <m/>
    <n v="0.05"/>
    <s v="Parceria rural (Turvinho)"/>
    <m/>
    <m/>
    <m/>
    <m/>
    <x v="0"/>
    <x v="0"/>
    <x v="0"/>
    <m/>
    <m/>
    <d v="2019-11-10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1353"/>
    <x v="169"/>
    <x v="169"/>
    <s v="353"/>
    <s v="Brasil \ SP \ Oriente"/>
    <s v="Noroeste"/>
    <x v="3"/>
    <n v="2"/>
    <s v="Reforma"/>
    <s v="116-Aguardando Plantio - Manual"/>
    <m/>
    <n v="8.68"/>
    <s v="Parceria rural (Turvinho)"/>
    <m/>
    <m/>
    <m/>
    <m/>
    <x v="0"/>
    <x v="0"/>
    <x v="0"/>
    <m/>
    <m/>
    <d v="2023-09-22T00:00:00"/>
    <m/>
    <m/>
    <m/>
    <m/>
    <s v="Noroeste"/>
    <s v="Noroeste"/>
    <s v="GN"/>
    <s v="GERS"/>
    <s v="INOVESA"/>
    <s v="CARPELO"/>
    <n v="50.089257000000003"/>
    <n v="55.946103000000001"/>
    <n v="69.827985999999996"/>
    <n v="71.902996999999999"/>
    <s v="Liberação de áreas"/>
    <x v="2"/>
    <x v="15"/>
    <d v="2025-06-01T00:00:00"/>
    <x v="7"/>
    <m/>
  </r>
  <r>
    <s v="0352001"/>
    <x v="170"/>
    <x v="170"/>
    <s v="001"/>
    <s v="Brasil \ SP \ Lucianópolis"/>
    <s v="Noroeste"/>
    <x v="0"/>
    <n v="1"/>
    <s v="Implantação"/>
    <s v="104-Crescimento"/>
    <d v="2019-07-30T00:00:00"/>
    <n v="23.65"/>
    <s v="Parceria rural"/>
    <m/>
    <m/>
    <m/>
    <m/>
    <x v="0"/>
    <x v="0"/>
    <x v="0"/>
    <m/>
    <m/>
    <d v="2025-01-01T00:00:00"/>
    <d v="2024-12-01T00:00:00"/>
    <d v="2024-12-01T00:00:00"/>
    <d v="2025-01-24T00:00:00"/>
    <d v="2024-12-30T00:00:00"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02"/>
    <x v="170"/>
    <x v="170"/>
    <s v="002"/>
    <s v="Brasil \ SP \ Lucianópolis"/>
    <s v="Noroeste"/>
    <x v="0"/>
    <n v="1"/>
    <s v="Implantação"/>
    <s v="104-Crescimento"/>
    <d v="2019-07-26T00:00:00"/>
    <n v="25.04"/>
    <s v="Parceria rural"/>
    <s v="coppice"/>
    <m/>
    <m/>
    <m/>
    <x v="0"/>
    <x v="0"/>
    <x v="0"/>
    <m/>
    <m/>
    <d v="2025-01-01T00:00:00"/>
    <d v="2024-12-01T00:00:00"/>
    <d v="2024-12-01T00:00:00"/>
    <d v="2025-01-24T00:00:00"/>
    <d v="2024-12-2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x v="1"/>
    <m/>
    <x v="4"/>
    <m/>
  </r>
  <r>
    <s v="0352003"/>
    <x v="170"/>
    <x v="170"/>
    <s v="003"/>
    <s v="Brasil \ SP \ Lucianópolis"/>
    <s v="Noroeste"/>
    <x v="0"/>
    <n v="1"/>
    <s v="Implantação"/>
    <s v="104-Crescimento"/>
    <d v="2019-07-24T00:00:00"/>
    <n v="19.66"/>
    <s v="Parceria rural"/>
    <m/>
    <m/>
    <m/>
    <m/>
    <x v="0"/>
    <x v="0"/>
    <x v="0"/>
    <m/>
    <m/>
    <d v="2025-01-01T00:00:00"/>
    <d v="2024-12-01T00:00:00"/>
    <d v="2024-12-01T00:00:00"/>
    <d v="2025-01-23T00:00:00"/>
    <d v="2024-12-22T00:00:00"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04"/>
    <x v="170"/>
    <x v="170"/>
    <s v="004"/>
    <s v="Brasil \ SP \ Lucianópolis"/>
    <s v="Noroeste"/>
    <x v="0"/>
    <n v="1"/>
    <s v="Implantação"/>
    <s v="104-Crescimento"/>
    <d v="2019-07-27T00:00:00"/>
    <n v="21.81"/>
    <s v="Parceria rural"/>
    <s v="coppice"/>
    <m/>
    <m/>
    <m/>
    <x v="0"/>
    <x v="0"/>
    <x v="0"/>
    <m/>
    <m/>
    <d v="2025-01-01T00:00:00"/>
    <d v="2024-12-01T00:00:00"/>
    <d v="2024-12-01T00:00:00"/>
    <d v="2025-01-21T00:00:00"/>
    <d v="2024-12-22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x v="1"/>
    <m/>
    <x v="4"/>
    <m/>
  </r>
  <r>
    <s v="0352005"/>
    <x v="170"/>
    <x v="170"/>
    <s v="005"/>
    <s v="Brasil \ SP \ Lucianópolis"/>
    <s v="Noroeste"/>
    <x v="0"/>
    <n v="1"/>
    <s v="Implantação"/>
    <s v="104-Crescimento"/>
    <d v="2019-07-27T00:00:00"/>
    <n v="1.79"/>
    <s v="Parceria rural"/>
    <s v="coppice"/>
    <m/>
    <m/>
    <m/>
    <x v="0"/>
    <x v="0"/>
    <x v="0"/>
    <m/>
    <m/>
    <d v="2025-01-01T00:00:00"/>
    <d v="2024-12-01T00:00:00"/>
    <d v="2024-12-01T00:00:00"/>
    <d v="2025-01-22T00:00:00"/>
    <d v="2024-12-1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x v="1"/>
    <m/>
    <x v="4"/>
    <m/>
  </r>
  <r>
    <s v="0352006"/>
    <x v="170"/>
    <x v="170"/>
    <s v="006"/>
    <s v="Brasil \ SP \ Lucianópolis"/>
    <s v="Noroeste"/>
    <x v="0"/>
    <n v="1"/>
    <s v="Implantação"/>
    <s v="104-Crescimento"/>
    <d v="2019-07-20T00:00:00"/>
    <n v="12.06"/>
    <s v="Parceria rural"/>
    <s v="coppice"/>
    <m/>
    <m/>
    <m/>
    <x v="0"/>
    <x v="0"/>
    <x v="0"/>
    <m/>
    <m/>
    <d v="2025-01-01T00:00:00"/>
    <d v="2024-12-01T00:00:00"/>
    <d v="2024-12-01T00:00:00"/>
    <d v="2025-01-21T00:00:00"/>
    <d v="2024-12-28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x v="1"/>
    <m/>
    <x v="4"/>
    <m/>
  </r>
  <r>
    <s v="0352007"/>
    <x v="170"/>
    <x v="170"/>
    <s v="007"/>
    <s v="Brasil \ SP \ Lucianópolis"/>
    <s v="Noroeste"/>
    <x v="0"/>
    <n v="1"/>
    <s v="Implantação"/>
    <s v="104-Crescimento"/>
    <d v="2019-07-22T00:00:00"/>
    <n v="15.84"/>
    <s v="Parceria rural"/>
    <s v="coppice"/>
    <m/>
    <m/>
    <m/>
    <x v="0"/>
    <x v="0"/>
    <x v="0"/>
    <m/>
    <m/>
    <d v="2025-01-01T00:00:00"/>
    <d v="2024-12-01T00:00:00"/>
    <d v="2024-12-01T00:00:00"/>
    <d v="2025-01-20T00:00:00"/>
    <d v="2024-12-29T00:00:00"/>
    <s v="Noroeste"/>
    <s v="coppice"/>
    <s v="JFI DUARTINA"/>
    <s v="GERAÇÃO"/>
    <s v="CARPELO"/>
    <s v="BRACELL"/>
    <n v="24.085003"/>
    <n v="27.120085"/>
    <n v="47.891347000000003"/>
    <n v="58.577970999999998"/>
    <s v="cto baldeio"/>
    <x v="2"/>
    <x v="1"/>
    <m/>
    <x v="4"/>
    <m/>
  </r>
  <r>
    <s v="0352008"/>
    <x v="170"/>
    <x v="170"/>
    <s v="008"/>
    <s v="Brasil \ SP \ Lucianópolis"/>
    <s v="Noroeste"/>
    <x v="0"/>
    <n v="1"/>
    <s v="Implantação"/>
    <s v="104-Crescimento"/>
    <d v="2019-07-18T00:00:00"/>
    <n v="43.28"/>
    <s v="Parceria rural"/>
    <m/>
    <m/>
    <m/>
    <m/>
    <x v="0"/>
    <x v="0"/>
    <x v="0"/>
    <m/>
    <m/>
    <d v="2025-01-01T00:00:00"/>
    <d v="2024-12-01T00:00:00"/>
    <d v="2025-01-01T00:00:00"/>
    <d v="2025-01-2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09"/>
    <x v="170"/>
    <x v="170"/>
    <s v="009"/>
    <s v="Brasil \ SP \ Lucianópolis"/>
    <s v="Noroeste"/>
    <x v="0"/>
    <n v="1"/>
    <s v="Implantação"/>
    <s v="104-Crescimento"/>
    <d v="2019-07-24T00:00:00"/>
    <n v="35.97"/>
    <s v="Parceria rural"/>
    <m/>
    <m/>
    <m/>
    <m/>
    <x v="0"/>
    <x v="0"/>
    <x v="0"/>
    <m/>
    <m/>
    <d v="2025-01-01T00:00:00"/>
    <d v="2024-12-01T00:00:00"/>
    <d v="2025-01-01T00:00:00"/>
    <d v="2025-01-2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0"/>
    <x v="170"/>
    <x v="170"/>
    <s v="010"/>
    <s v="Brasil \ SP \ Lucianópolis"/>
    <s v="Noroeste"/>
    <x v="0"/>
    <n v="1"/>
    <s v="Implantação"/>
    <s v="104-Crescimento"/>
    <d v="2019-07-27T00:00:00"/>
    <n v="21.46"/>
    <s v="Parceria rural"/>
    <m/>
    <m/>
    <m/>
    <m/>
    <x v="0"/>
    <x v="0"/>
    <x v="0"/>
    <m/>
    <m/>
    <d v="2025-01-01T00:00:00"/>
    <d v="2024-12-01T00:00:00"/>
    <d v="2025-01-01T00:00:00"/>
    <d v="2025-01-20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1"/>
    <x v="170"/>
    <x v="170"/>
    <s v="011"/>
    <s v="Brasil \ SP \ Lucianópolis"/>
    <s v="Noroeste"/>
    <x v="0"/>
    <n v="1"/>
    <s v="Implantação"/>
    <s v="104-Crescimento"/>
    <d v="2019-07-22T00:00:00"/>
    <n v="26.97"/>
    <s v="Parceria rural"/>
    <m/>
    <m/>
    <m/>
    <m/>
    <x v="0"/>
    <x v="0"/>
    <x v="0"/>
    <m/>
    <m/>
    <d v="2025-01-01T00:00:00"/>
    <d v="2025-01-01T00:00:00"/>
    <d v="2025-01-01T00:00:00"/>
    <d v="2025-01-22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2"/>
    <x v="170"/>
    <x v="170"/>
    <s v="012"/>
    <s v="Brasil \ SP \ Lucianópolis"/>
    <s v="Noroeste"/>
    <x v="0"/>
    <n v="1"/>
    <s v="Implantação"/>
    <s v="104-Crescimento"/>
    <d v="2019-07-24T00:00:00"/>
    <n v="30.68"/>
    <s v="Parceria rural"/>
    <m/>
    <m/>
    <m/>
    <m/>
    <x v="0"/>
    <x v="0"/>
    <x v="0"/>
    <m/>
    <m/>
    <d v="2025-01-01T00:00:00"/>
    <d v="2025-01-01T00:00:00"/>
    <d v="2025-01-01T00:00:00"/>
    <d v="2025-01-20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3"/>
    <x v="170"/>
    <x v="170"/>
    <s v="013"/>
    <s v="Brasil \ SP \ Lucianópolis"/>
    <s v="Noroeste"/>
    <x v="0"/>
    <n v="1"/>
    <s v="Implantação"/>
    <s v="104-Crescimento"/>
    <d v="2019-07-24T00:00:00"/>
    <n v="17.079999999999998"/>
    <s v="Parceria rural"/>
    <m/>
    <m/>
    <m/>
    <m/>
    <x v="0"/>
    <x v="0"/>
    <x v="0"/>
    <m/>
    <m/>
    <d v="2025-01-01T00:00:00"/>
    <d v="2025-01-01T00:00:00"/>
    <d v="2025-01-01T00:00:00"/>
    <d v="2025-01-17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4"/>
    <x v="170"/>
    <x v="170"/>
    <s v="014"/>
    <s v="Brasil \ SP \ Lucianópolis"/>
    <s v="Noroeste"/>
    <x v="0"/>
    <n v="1"/>
    <s v="Implantação"/>
    <s v="104-Crescimento"/>
    <d v="2019-07-30T00:00:00"/>
    <n v="33.44"/>
    <s v="Parceria rural"/>
    <m/>
    <m/>
    <m/>
    <m/>
    <x v="0"/>
    <x v="0"/>
    <x v="0"/>
    <m/>
    <m/>
    <d v="2025-01-01T00:00:00"/>
    <d v="2025-01-01T00:00:00"/>
    <d v="2025-01-01T00:00:00"/>
    <d v="2025-01-23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5"/>
    <x v="170"/>
    <x v="170"/>
    <s v="015"/>
    <s v="Brasil \ SP \ Lucianópolis"/>
    <s v="Noroeste"/>
    <x v="0"/>
    <n v="1"/>
    <s v="Implantação"/>
    <s v="104-Crescimento"/>
    <d v="2019-07-30T00:00:00"/>
    <n v="2.61"/>
    <s v="Parceria rural"/>
    <m/>
    <m/>
    <m/>
    <m/>
    <x v="0"/>
    <x v="0"/>
    <x v="0"/>
    <m/>
    <m/>
    <d v="2025-01-01T00:00:00"/>
    <d v="2025-01-01T00:00:00"/>
    <d v="2025-01-01T00:00:00"/>
    <d v="2025-01-24T00:00:00"/>
    <m/>
    <s v="Noroeste"/>
    <s v="Noroeste"/>
    <s v="JFI DUARTINA"/>
    <s v="GERAÇÃO"/>
    <s v="CARPELO"/>
    <s v="BRACELL"/>
    <n v="24.085003"/>
    <n v="27.120085"/>
    <n v="47.891347000000003"/>
    <n v="58.577970999999998"/>
    <s v="cto baldeio"/>
    <x v="2"/>
    <x v="4"/>
    <d v="2025-03-01T00:00:00"/>
    <x v="3"/>
    <m/>
  </r>
  <r>
    <s v="0352019"/>
    <x v="170"/>
    <x v="170"/>
    <s v="019"/>
    <s v="Brasil \ SP \ Lucianópolis"/>
    <s v="Noroeste"/>
    <x v="0"/>
    <n v="1"/>
    <s v="Implantação"/>
    <s v="104-Crescimento"/>
    <d v="2019-07-24T00:00:00"/>
    <n v="11.49"/>
    <s v="Parceria rural"/>
    <m/>
    <m/>
    <m/>
    <m/>
    <x v="0"/>
    <x v="0"/>
    <x v="0"/>
    <m/>
    <m/>
    <d v="2025-01-01T00:00:00"/>
    <d v="2025-01-01T00:00:00"/>
    <d v="2025-01-01T00:00:00"/>
    <m/>
    <m/>
    <s v="Noroeste"/>
    <s v="Noroeste"/>
    <s v="JFI DUARTINA"/>
    <s v="GERAÇÃO"/>
    <s v="CARPELO"/>
    <s v="BRACELL"/>
    <n v="24.085003"/>
    <n v="27.120085"/>
    <n v="47.891347000000003"/>
    <n v="58.577970999999998"/>
    <s v="pac"/>
    <x v="2"/>
    <x v="4"/>
    <d v="2025-03-01T00:00:00"/>
    <x v="3"/>
    <m/>
  </r>
  <r>
    <s v="0353001"/>
    <x v="171"/>
    <x v="171"/>
    <s v="001"/>
    <s v="Brasil \ SP \ Lucianópolis"/>
    <s v="Noroeste"/>
    <x v="0"/>
    <n v="1"/>
    <s v="Implantação"/>
    <s v="104-Crescimento"/>
    <d v="2019-08-05T00:00:00"/>
    <n v="28.34"/>
    <s v="Parceria rural"/>
    <m/>
    <m/>
    <m/>
    <m/>
    <x v="0"/>
    <x v="0"/>
    <x v="0"/>
    <m/>
    <m/>
    <d v="2025-06-01T00:00:00"/>
    <d v="2025-06-01T00:00:00"/>
    <d v="2025-01-01T00:00:00"/>
    <m/>
    <d v="2025-01-17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x v="2"/>
    <d v="2025-03-01T00:00:00"/>
    <x v="3"/>
    <m/>
  </r>
  <r>
    <s v="0353002"/>
    <x v="171"/>
    <x v="171"/>
    <s v="002"/>
    <s v="Brasil \ SP \ Lucianópolis"/>
    <s v="Noroeste"/>
    <x v="1"/>
    <n v="1"/>
    <s v="Implantação"/>
    <s v="104-Crescimento"/>
    <d v="2019-08-08T00:00:00"/>
    <n v="39.619999999999997"/>
    <s v="Parceria rural"/>
    <s v="coppice"/>
    <m/>
    <m/>
    <m/>
    <x v="0"/>
    <x v="0"/>
    <x v="0"/>
    <m/>
    <m/>
    <d v="2025-06-01T00:00:00"/>
    <d v="2025-06-01T00:00:00"/>
    <d v="2025-01-01T00:00:00"/>
    <m/>
    <d v="2025-01-14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x v="1"/>
    <m/>
    <x v="4"/>
    <m/>
  </r>
  <r>
    <s v="0353003"/>
    <x v="171"/>
    <x v="171"/>
    <s v="003"/>
    <s v="Brasil \ SP \ Lucianópolis"/>
    <s v="Noroeste"/>
    <x v="0"/>
    <n v="1"/>
    <s v="Implantação"/>
    <s v="104-Crescimento"/>
    <d v="2019-08-16T00:00:00"/>
    <n v="69.88"/>
    <s v="Parceria rural"/>
    <s v="coppice"/>
    <m/>
    <m/>
    <m/>
    <x v="0"/>
    <x v="0"/>
    <x v="0"/>
    <m/>
    <m/>
    <d v="2025-06-01T00:00:00"/>
    <d v="2025-06-01T00:00:00"/>
    <d v="2025-01-01T00:00:00"/>
    <m/>
    <d v="2025-01-08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x v="1"/>
    <m/>
    <x v="4"/>
    <m/>
  </r>
  <r>
    <s v="0353004"/>
    <x v="171"/>
    <x v="171"/>
    <s v="004"/>
    <s v="Brasil \ SP \ Lucianópolis"/>
    <s v="Noroeste"/>
    <x v="0"/>
    <n v="1"/>
    <s v="Implantação"/>
    <s v="104-Crescimento"/>
    <d v="2019-08-05T00:00:00"/>
    <n v="5.58"/>
    <s v="Parceria rural"/>
    <s v="coppice"/>
    <m/>
    <m/>
    <m/>
    <x v="0"/>
    <x v="0"/>
    <x v="0"/>
    <m/>
    <m/>
    <d v="2025-06-01T00:00:00"/>
    <d v="2025-06-01T00:00:00"/>
    <d v="2025-01-01T00:00:00"/>
    <m/>
    <d v="2025-01-09T00:00:00"/>
    <s v="Noroeste"/>
    <s v="coppice"/>
    <s v="JFI DUARTINA"/>
    <s v="GERAÇÃO"/>
    <s v="CARPELO"/>
    <s v="BRACELL"/>
    <n v="21.799372999999999"/>
    <n v="24.834454999999998"/>
    <n v="45.614652"/>
    <n v="56.292341"/>
    <s v="cto colheita"/>
    <x v="1"/>
    <x v="1"/>
    <m/>
    <x v="4"/>
    <m/>
  </r>
  <r>
    <s v="0353005"/>
    <x v="171"/>
    <x v="171"/>
    <s v="005"/>
    <s v="Brasil \ SP \ Lucianópolis"/>
    <s v="Noroeste"/>
    <x v="1"/>
    <n v="1"/>
    <s v="Implantação"/>
    <s v="104-Crescimento"/>
    <d v="2019-08-09T00:00:00"/>
    <n v="48.22"/>
    <s v="Parceria rural"/>
    <m/>
    <m/>
    <m/>
    <m/>
    <x v="0"/>
    <x v="0"/>
    <x v="0"/>
    <m/>
    <m/>
    <d v="2025-06-01T00:00:00"/>
    <d v="2025-06-01T00:00:00"/>
    <d v="2025-01-01T00:00:00"/>
    <m/>
    <d v="2025-01-10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x v="2"/>
    <d v="2025-03-01T00:00:00"/>
    <x v="3"/>
    <m/>
  </r>
  <r>
    <s v="0353007"/>
    <x v="171"/>
    <x v="171"/>
    <s v="007"/>
    <s v="Brasil \ SP \ Lucianópolis"/>
    <s v="Noroeste"/>
    <x v="1"/>
    <n v="1"/>
    <s v="Implantação"/>
    <s v="104-Crescimento"/>
    <d v="2019-08-08T00:00:00"/>
    <n v="22.46"/>
    <s v="Parceria rural"/>
    <m/>
    <m/>
    <m/>
    <m/>
    <x v="0"/>
    <x v="0"/>
    <x v="0"/>
    <m/>
    <m/>
    <d v="2025-06-01T00:00:00"/>
    <d v="2025-06-01T00:00:00"/>
    <d v="2025-01-01T00:00:00"/>
    <m/>
    <d v="2025-01-13T00:00:00"/>
    <s v="Noroeste"/>
    <s v="Noroeste"/>
    <s v="JFI DUARTINA"/>
    <s v="GERAÇÃO"/>
    <s v="CARPELO"/>
    <s v="BRACELL"/>
    <n v="21.799372999999999"/>
    <n v="24.834454999999998"/>
    <n v="45.614652"/>
    <n v="56.292341"/>
    <s v="cto colheita"/>
    <x v="1"/>
    <x v="2"/>
    <d v="2025-03-01T00:00:00"/>
    <x v="3"/>
    <m/>
  </r>
  <r>
    <s v="0354001"/>
    <x v="172"/>
    <x v="172"/>
    <s v="001"/>
    <s v="Brasil \ SP \ Lucianópolis"/>
    <s v="Noroeste"/>
    <x v="1"/>
    <n v="1"/>
    <s v="Implantação"/>
    <s v="104-Crescimento"/>
    <d v="2019-09-27T00:00:00"/>
    <n v="44.55"/>
    <s v="Parceria rural"/>
    <m/>
    <m/>
    <m/>
    <m/>
    <x v="0"/>
    <x v="0"/>
    <x v="0"/>
    <m/>
    <m/>
    <d v="2025-07-01T00:00:00"/>
    <d v="2025-07-01T00:00:00"/>
    <d v="2025-01-01T00:00:00"/>
    <m/>
    <d v="2025-01-24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4-01T00:00:00"/>
    <x v="2"/>
    <m/>
  </r>
  <r>
    <s v="0354002"/>
    <x v="172"/>
    <x v="172"/>
    <s v="002"/>
    <s v="Brasil \ SP \ Lucianópolis"/>
    <s v="Noroeste"/>
    <x v="1"/>
    <n v="1"/>
    <s v="Implantação"/>
    <s v="104-Crescimento"/>
    <d v="2019-09-24T00:00:00"/>
    <n v="35.04"/>
    <s v="Parceria rural"/>
    <s v="coppice"/>
    <m/>
    <m/>
    <m/>
    <x v="0"/>
    <x v="0"/>
    <x v="0"/>
    <m/>
    <m/>
    <d v="2025-07-01T00:00:00"/>
    <d v="2025-07-01T00:00:00"/>
    <d v="2025-01-01T00:00:00"/>
    <m/>
    <d v="2025-01-22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x v="1"/>
    <m/>
    <x v="4"/>
    <m/>
  </r>
  <r>
    <s v="0354003"/>
    <x v="172"/>
    <x v="172"/>
    <s v="003"/>
    <s v="Brasil \ SP \ Lucianópolis"/>
    <s v="Noroeste"/>
    <x v="1"/>
    <n v="1"/>
    <s v="Implantação"/>
    <s v="104-Crescimento"/>
    <d v="2019-10-08T00:00:00"/>
    <n v="28.74"/>
    <s v="Parceria rural"/>
    <m/>
    <m/>
    <m/>
    <m/>
    <x v="0"/>
    <x v="0"/>
    <x v="0"/>
    <m/>
    <m/>
    <d v="2025-07-01T00:00:00"/>
    <d v="2025-07-01T00:00:00"/>
    <d v="2025-01-01T00:00:00"/>
    <m/>
    <d v="2025-01-2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4-01T00:00:00"/>
    <x v="2"/>
    <m/>
  </r>
  <r>
    <s v="0354004"/>
    <x v="172"/>
    <x v="172"/>
    <s v="004"/>
    <s v="Brasil \ SP \ Lucianópolis"/>
    <s v="Noroeste"/>
    <x v="1"/>
    <n v="1"/>
    <s v="Implantação"/>
    <s v="104-Crescimento"/>
    <d v="2019-10-08T00:00:00"/>
    <n v="28.62"/>
    <s v="Parceria rural"/>
    <m/>
    <m/>
    <m/>
    <m/>
    <x v="0"/>
    <x v="0"/>
    <x v="0"/>
    <m/>
    <m/>
    <d v="2025-07-01T00:00:00"/>
    <d v="2025-07-01T00:00:00"/>
    <d v="2025-01-01T00:00:00"/>
    <m/>
    <d v="2025-01-20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4-01T00:00:00"/>
    <x v="2"/>
    <m/>
  </r>
  <r>
    <s v="0354005"/>
    <x v="172"/>
    <x v="172"/>
    <s v="005"/>
    <s v="Brasil \ SP \ Lucianópolis"/>
    <s v="Noroeste"/>
    <x v="1"/>
    <n v="1"/>
    <s v="Implantação"/>
    <s v="104-Crescimento"/>
    <d v="2019-10-04T00:00:00"/>
    <n v="20.58"/>
    <s v="Parceria rural"/>
    <s v="coppice"/>
    <m/>
    <m/>
    <m/>
    <x v="0"/>
    <x v="0"/>
    <x v="0"/>
    <m/>
    <m/>
    <d v="2025-07-01T00:00:00"/>
    <d v="2025-07-01T00:00:00"/>
    <d v="2025-01-01T00:00:00"/>
    <m/>
    <d v="2025-01-18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x v="1"/>
    <m/>
    <x v="4"/>
    <m/>
  </r>
  <r>
    <s v="0354006"/>
    <x v="172"/>
    <x v="172"/>
    <s v="006"/>
    <s v="Brasil \ SP \ Lucianópolis"/>
    <s v="Noroeste"/>
    <x v="1"/>
    <n v="1"/>
    <s v="Implantação"/>
    <s v="104-Crescimento"/>
    <d v="2019-10-14T00:00:00"/>
    <n v="24.98"/>
    <s v="Parceria rural"/>
    <s v="coppice"/>
    <m/>
    <m/>
    <m/>
    <x v="0"/>
    <x v="0"/>
    <x v="0"/>
    <m/>
    <m/>
    <d v="2025-07-01T00:00:00"/>
    <d v="2025-07-01T00:00:00"/>
    <d v="2025-01-01T00:00:00"/>
    <m/>
    <d v="2025-01-14T00:00:00"/>
    <s v="Noroeste"/>
    <s v="coppice"/>
    <s v="JFI DUARTINA"/>
    <s v="GERAÇÃO"/>
    <s v="CARPELO"/>
    <s v="BRACELL"/>
    <n v="21.494706000000001"/>
    <n v="24.529788"/>
    <n v="45.309984999999998"/>
    <n v="55.987673999999998"/>
    <s v="cto colheita"/>
    <x v="2"/>
    <x v="1"/>
    <m/>
    <x v="4"/>
    <m/>
  </r>
  <r>
    <s v="0354007"/>
    <x v="172"/>
    <x v="172"/>
    <s v="007"/>
    <s v="Brasil \ SP \ Lucianópolis"/>
    <s v="Noroeste"/>
    <x v="1"/>
    <n v="1"/>
    <s v="Implantação"/>
    <s v="104-Crescimento"/>
    <d v="2019-10-15T00:00:00"/>
    <n v="25.59"/>
    <s v="Parceria rural"/>
    <m/>
    <m/>
    <m/>
    <m/>
    <x v="0"/>
    <x v="0"/>
    <x v="0"/>
    <m/>
    <m/>
    <d v="2025-07-01T00:00:00"/>
    <d v="2025-07-01T00:00:00"/>
    <d v="2025-01-01T00:00:00"/>
    <m/>
    <d v="2025-01-1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3-01T00:00:00"/>
    <x v="3"/>
    <m/>
  </r>
  <r>
    <s v="0354008"/>
    <x v="172"/>
    <x v="172"/>
    <s v="008"/>
    <s v="Brasil \ SP \ Lucianópolis"/>
    <s v="Noroeste"/>
    <x v="1"/>
    <n v="1"/>
    <s v="Implantação"/>
    <s v="104-Crescimento"/>
    <d v="2019-10-17T00:00:00"/>
    <n v="20.29"/>
    <s v="Parceria rural"/>
    <m/>
    <m/>
    <m/>
    <m/>
    <x v="0"/>
    <x v="0"/>
    <x v="0"/>
    <m/>
    <m/>
    <d v="2025-07-01T00:00:00"/>
    <d v="2025-07-01T00:00:00"/>
    <d v="2025-01-01T00:00:00"/>
    <m/>
    <d v="2025-01-09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3-01T00:00:00"/>
    <x v="3"/>
    <m/>
  </r>
  <r>
    <s v="0354009"/>
    <x v="172"/>
    <x v="172"/>
    <s v="009"/>
    <s v="Brasil \ SP \ Lucianópolis"/>
    <s v="Noroeste"/>
    <x v="1"/>
    <n v="1"/>
    <s v="Implantação"/>
    <s v="104-Crescimento"/>
    <d v="2020-04-07T00:00:00"/>
    <n v="4.87"/>
    <s v="Parceria rural"/>
    <m/>
    <m/>
    <m/>
    <m/>
    <x v="0"/>
    <x v="0"/>
    <x v="0"/>
    <m/>
    <m/>
    <d v="2025-07-01T00:00:00"/>
    <d v="2025-07-01T00:00:00"/>
    <d v="2025-01-01T00:00:00"/>
    <m/>
    <d v="2025-01-22T00:00:00"/>
    <s v="Noroeste"/>
    <s v="Noroeste"/>
    <s v="JFI DUARTINA"/>
    <s v="GERAÇÃO"/>
    <s v="CARPELO"/>
    <s v="BRACELL"/>
    <n v="21.494706000000001"/>
    <n v="24.529788"/>
    <n v="45.309984999999998"/>
    <n v="55.987673999999998"/>
    <s v="cto colheita"/>
    <x v="2"/>
    <x v="2"/>
    <d v="2025-03-01T00:00:00"/>
    <x v="3"/>
    <m/>
  </r>
  <r>
    <s v="0354010"/>
    <x v="172"/>
    <x v="172"/>
    <s v="010"/>
    <s v="Brasil \ SP \ Lucianópolis"/>
    <s v="Noroeste"/>
    <x v="1"/>
    <n v="1"/>
    <s v="Implantação"/>
    <s v="104-Crescimento"/>
    <d v="2020-04-02T00:00:00"/>
    <n v="9.9499999999999993"/>
    <s v="Parceria rural"/>
    <m/>
    <m/>
    <m/>
    <m/>
    <x v="0"/>
    <x v="0"/>
    <x v="0"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x v="2"/>
    <d v="2025-05-01T00:00:00"/>
    <x v="5"/>
    <m/>
  </r>
  <r>
    <s v="0354011"/>
    <x v="172"/>
    <x v="172"/>
    <s v="011"/>
    <s v="Brasil \ SP \ Lucianópolis"/>
    <s v="Noroeste"/>
    <x v="0"/>
    <n v="1"/>
    <s v="Implantação"/>
    <s v="104-Crescimento"/>
    <d v="2020-04-02T00:00:00"/>
    <n v="33.44"/>
    <s v="Parceria rural"/>
    <m/>
    <m/>
    <m/>
    <m/>
    <x v="0"/>
    <x v="0"/>
    <x v="0"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x v="2"/>
    <d v="2025-05-01T00:00:00"/>
    <x v="5"/>
    <m/>
  </r>
  <r>
    <s v="0354012"/>
    <x v="172"/>
    <x v="172"/>
    <s v="012"/>
    <s v="Brasil \ SP \ Lucianópolis"/>
    <s v="Noroeste"/>
    <x v="0"/>
    <n v="1"/>
    <s v="Implantação"/>
    <s v="104-Crescimento"/>
    <d v="2020-04-06T00:00:00"/>
    <n v="9.76"/>
    <s v="Parceria rural"/>
    <s v="coppice"/>
    <m/>
    <m/>
    <m/>
    <x v="0"/>
    <x v="0"/>
    <x v="0"/>
    <m/>
    <m/>
    <d v="2025-07-01T00:00:00"/>
    <d v="2025-07-01T00:00:00"/>
    <d v="2025-02-01T00:00:00"/>
    <m/>
    <m/>
    <s v="Noroeste"/>
    <s v="coppice"/>
    <s v="JFI DUARTINA"/>
    <s v="GERAÇÃO"/>
    <s v="CARPELO"/>
    <s v="BRACELL"/>
    <n v="21.494706000000001"/>
    <n v="24.529788"/>
    <n v="45.309984999999998"/>
    <n v="55.987673999999998"/>
    <s v="pac"/>
    <x v="2"/>
    <x v="1"/>
    <m/>
    <x v="4"/>
    <m/>
  </r>
  <r>
    <s v="0354013"/>
    <x v="172"/>
    <x v="172"/>
    <s v="013"/>
    <s v="Brasil \ SP \ Lucianópolis"/>
    <s v="Noroeste"/>
    <x v="0"/>
    <n v="2"/>
    <s v="Reforma"/>
    <s v="104-Crescimento"/>
    <d v="2020-04-06T00:00:00"/>
    <n v="48.52"/>
    <s v="Parceria rural"/>
    <m/>
    <m/>
    <m/>
    <m/>
    <x v="0"/>
    <x v="0"/>
    <x v="0"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x v="2"/>
    <d v="2025-05-01T00:00:00"/>
    <x v="5"/>
    <m/>
  </r>
  <r>
    <s v="0354014"/>
    <x v="172"/>
    <x v="172"/>
    <s v="014"/>
    <s v="Brasil \ SP \ Lucianópolis"/>
    <s v="Noroeste"/>
    <x v="1"/>
    <n v="1"/>
    <s v="Implantação"/>
    <s v="104-Crescimento"/>
    <d v="2019-10-08T00:00:00"/>
    <n v="2.76"/>
    <s v="Parceria rural"/>
    <m/>
    <m/>
    <m/>
    <m/>
    <x v="0"/>
    <x v="0"/>
    <x v="0"/>
    <m/>
    <m/>
    <d v="2025-07-01T00:00:00"/>
    <d v="2025-07-01T00:00:00"/>
    <d v="2025-02-01T00:00:00"/>
    <m/>
    <m/>
    <s v="Noroeste"/>
    <s v="Noroeste"/>
    <s v="JFI DUARTINA"/>
    <s v="GERAÇÃO"/>
    <s v="CARPELO"/>
    <s v="BRACELL"/>
    <n v="21.494706000000001"/>
    <n v="24.529788"/>
    <n v="45.309984999999998"/>
    <n v="55.987673999999998"/>
    <s v="pac"/>
    <x v="2"/>
    <x v="2"/>
    <d v="2025-05-01T00:00:00"/>
    <x v="5"/>
    <m/>
  </r>
  <r>
    <s v="0355001"/>
    <x v="173"/>
    <x v="173"/>
    <s v="001"/>
    <s v="Brasil \ SP \ Gália"/>
    <s v="Noroeste"/>
    <x v="1"/>
    <n v="1"/>
    <s v="Implantação"/>
    <s v="104-Crescimento"/>
    <d v="2019-11-14T00:00:00"/>
    <n v="1.34"/>
    <s v="Parceria rural (Turvinho)"/>
    <s v="coppice"/>
    <m/>
    <m/>
    <m/>
    <x v="0"/>
    <x v="0"/>
    <x v="0"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x v="1"/>
    <m/>
    <x v="4"/>
    <m/>
  </r>
  <r>
    <s v="0355004"/>
    <x v="173"/>
    <x v="173"/>
    <s v="004"/>
    <s v="Brasil \ SP \ Gália"/>
    <s v="Noroeste"/>
    <x v="1"/>
    <n v="1"/>
    <s v="Implantação"/>
    <s v="104-Crescimento"/>
    <d v="2019-11-14T00:00:00"/>
    <n v="2.73"/>
    <s v="Parceria rural (Turvinho)"/>
    <s v="coppice"/>
    <m/>
    <m/>
    <m/>
    <x v="0"/>
    <x v="0"/>
    <x v="0"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x v="1"/>
    <m/>
    <x v="4"/>
    <m/>
  </r>
  <r>
    <s v="0355005"/>
    <x v="173"/>
    <x v="173"/>
    <s v="005"/>
    <s v="Brasil \ SP \ Gália"/>
    <s v="Noroeste"/>
    <x v="1"/>
    <n v="1"/>
    <s v="Implantação"/>
    <s v="104-Crescimento"/>
    <d v="2019-11-15T00:00:00"/>
    <n v="7.3"/>
    <s v="Parceria rural (Turvinho)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x v="11"/>
    <m/>
    <x v="0"/>
    <m/>
  </r>
  <r>
    <s v="0355007"/>
    <x v="173"/>
    <x v="173"/>
    <s v="007"/>
    <s v="Brasil \ SP \ Gália"/>
    <s v="Noroeste"/>
    <x v="1"/>
    <n v="1"/>
    <s v="Implantação"/>
    <s v="104-Crescimento"/>
    <d v="2019-11-14T00:00:00"/>
    <n v="11.81"/>
    <s v="Parceria rural (Turvinho)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x v="11"/>
    <m/>
    <x v="0"/>
    <m/>
  </r>
  <r>
    <s v="0355008"/>
    <x v="173"/>
    <x v="173"/>
    <s v="008"/>
    <s v="Brasil \ SP \ Gália"/>
    <s v="Noroeste"/>
    <x v="1"/>
    <n v="1"/>
    <s v="Implantação"/>
    <s v="104-Crescimento"/>
    <d v="2019-11-14T00:00:00"/>
    <n v="9.15"/>
    <s v="Parceria rural (Turvinho)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x v="11"/>
    <m/>
    <x v="0"/>
    <m/>
  </r>
  <r>
    <s v="0355009"/>
    <x v="173"/>
    <x v="173"/>
    <s v="009"/>
    <s v="Brasil \ SP \ Gália"/>
    <s v="Noroeste"/>
    <x v="1"/>
    <n v="1"/>
    <s v="Implantação"/>
    <s v="104-Crescimento"/>
    <d v="2019-11-14T00:00:00"/>
    <n v="22.38"/>
    <s v="Parceria rural (Turvinho)"/>
    <s v="coppice"/>
    <m/>
    <m/>
    <m/>
    <x v="0"/>
    <x v="0"/>
    <x v="0"/>
    <m/>
    <m/>
    <d v="2025-06-01T00:00:00"/>
    <d v="2025-06-01T00:00:00"/>
    <d v="2025-06-01T00:00:00"/>
    <m/>
    <m/>
    <s v="Noroeste"/>
    <s v="coppice"/>
    <s v="CARPELO"/>
    <s v="JFI DUARTINA"/>
    <s v="GERS"/>
    <s v="GERAÇÃO"/>
    <n v="20.473797999999999"/>
    <n v="34.916849999999997"/>
    <n v="38.598782"/>
    <n v="38.986454000000002"/>
    <s v="pac"/>
    <x v="2"/>
    <x v="1"/>
    <m/>
    <x v="4"/>
    <m/>
  </r>
  <r>
    <s v="0355011"/>
    <x v="173"/>
    <x v="173"/>
    <s v="011"/>
    <s v="Brasil \ SP \ Gália"/>
    <s v="Noroeste"/>
    <x v="1"/>
    <n v="1"/>
    <s v="Implantação"/>
    <s v="104-Crescimento"/>
    <d v="2019-11-13T00:00:00"/>
    <n v="22.32"/>
    <s v="Parceria rural (Turvinho)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S"/>
    <s v="GERAÇÃO"/>
    <n v="20.473797999999999"/>
    <n v="34.916849999999997"/>
    <n v="38.598782"/>
    <n v="38.986454000000002"/>
    <s v="pac"/>
    <x v="2"/>
    <x v="11"/>
    <m/>
    <x v="0"/>
    <m/>
  </r>
  <r>
    <s v="0358001"/>
    <x v="174"/>
    <x v="174"/>
    <s v="001"/>
    <s v="Brasil \ SP \ Avaí"/>
    <s v="Norte"/>
    <x v="3"/>
    <n v="1"/>
    <s v="Implantação"/>
    <s v="104-Crescimento"/>
    <d v="2019-10-07T00:00:00"/>
    <n v="7.35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x v="2"/>
    <d v="2025-04-01T00:00:00"/>
    <x v="2"/>
    <m/>
  </r>
  <r>
    <s v="0358002"/>
    <x v="174"/>
    <x v="174"/>
    <s v="002"/>
    <s v="Brasil \ SP \ Avaí"/>
    <s v="Norte"/>
    <x v="3"/>
    <n v="1"/>
    <s v="Implantação"/>
    <s v="104-Crescimento"/>
    <d v="2020-01-06T00:00:00"/>
    <n v="14.22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x v="2"/>
    <d v="2025-04-01T00:00:00"/>
    <x v="2"/>
    <m/>
  </r>
  <r>
    <s v="0358003"/>
    <x v="174"/>
    <x v="174"/>
    <s v="003"/>
    <s v="Brasil \ SP \ Avaí"/>
    <s v="Norte"/>
    <x v="3"/>
    <n v="1"/>
    <s v="Implantação"/>
    <s v="104-Crescimento"/>
    <d v="2019-10-07T00:00:00"/>
    <n v="62.62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077201000000002"/>
    <n v="44.665990000000001"/>
    <n v="46.151544999999999"/>
    <n v="47.911413000000003"/>
    <s v="pac"/>
    <x v="1"/>
    <x v="2"/>
    <d v="2025-04-01T00:00:00"/>
    <x v="2"/>
    <m/>
  </r>
  <r>
    <s v="0359001"/>
    <x v="175"/>
    <x v="175"/>
    <s v="001"/>
    <s v="Brasil \ SP \ Avaí"/>
    <s v="Norte"/>
    <x v="3"/>
    <n v="1"/>
    <s v="Implantação"/>
    <s v="104-Crescimento"/>
    <d v="2019-12-17T00:00:00"/>
    <n v="20.7"/>
    <s v="Parceria rural"/>
    <m/>
    <m/>
    <m/>
    <m/>
    <x v="0"/>
    <x v="0"/>
    <x v="0"/>
    <m/>
    <m/>
    <d v="2025-05-01T00:00:00"/>
    <d v="2025-05-01T00:00:00"/>
    <d v="2024-12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2"/>
    <x v="175"/>
    <x v="175"/>
    <s v="002"/>
    <s v="Brasil \ SP \ Avaí"/>
    <s v="Norte"/>
    <x v="3"/>
    <n v="1"/>
    <s v="Implantação"/>
    <s v="104-Crescimento"/>
    <d v="2019-12-21T00:00:00"/>
    <n v="28.13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3"/>
    <x v="175"/>
    <x v="175"/>
    <s v="003"/>
    <s v="Brasil \ SP \ Avaí"/>
    <s v="Norte"/>
    <x v="3"/>
    <n v="1"/>
    <s v="Implantação"/>
    <s v="104-Crescimento"/>
    <d v="2019-12-19T00:00:00"/>
    <n v="12.6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4"/>
    <x v="175"/>
    <x v="175"/>
    <s v="004"/>
    <s v="Brasil \ SP \ Avaí"/>
    <s v="Norte"/>
    <x v="3"/>
    <n v="1"/>
    <s v="Implantação"/>
    <s v="104-Crescimento"/>
    <d v="2019-12-20T00:00:00"/>
    <n v="11.92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5"/>
    <x v="175"/>
    <x v="175"/>
    <s v="005"/>
    <s v="Brasil \ SP \ Avaí"/>
    <s v="Norte"/>
    <x v="3"/>
    <n v="1"/>
    <s v="Implantação"/>
    <s v="104-Crescimento"/>
    <d v="2020-01-06T00:00:00"/>
    <n v="51.37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6"/>
    <x v="175"/>
    <x v="175"/>
    <s v="006"/>
    <s v="Brasil \ SP \ Avaí"/>
    <s v="Norte"/>
    <x v="3"/>
    <n v="1"/>
    <s v="Implantação"/>
    <s v="104-Crescimento"/>
    <d v="2020-01-06T00:00:00"/>
    <n v="12"/>
    <s v="Parceria rural"/>
    <m/>
    <m/>
    <m/>
    <m/>
    <x v="0"/>
    <x v="0"/>
    <x v="0"/>
    <m/>
    <m/>
    <d v="2025-05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7"/>
    <x v="175"/>
    <x v="175"/>
    <s v="007"/>
    <s v="Brasil \ SP \ Avaí"/>
    <s v="Norte"/>
    <x v="3"/>
    <n v="1"/>
    <s v="Implantação"/>
    <s v="104-Crescimento"/>
    <d v="2019-12-17T00:00:00"/>
    <n v="17.45"/>
    <s v="Parceria rural"/>
    <m/>
    <m/>
    <m/>
    <m/>
    <x v="0"/>
    <x v="0"/>
    <x v="0"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8"/>
    <x v="175"/>
    <x v="175"/>
    <s v="008"/>
    <s v="Brasil \ SP \ Avaí"/>
    <s v="Norte"/>
    <x v="3"/>
    <n v="1"/>
    <s v="Implantação"/>
    <s v="104-Crescimento"/>
    <d v="2019-12-17T00:00:00"/>
    <n v="8.6300000000000008"/>
    <s v="Parceria rural"/>
    <m/>
    <m/>
    <m/>
    <m/>
    <x v="0"/>
    <x v="0"/>
    <x v="0"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59009"/>
    <x v="175"/>
    <x v="175"/>
    <s v="009"/>
    <s v="Brasil \ SP \ Avaí"/>
    <s v="Norte"/>
    <x v="3"/>
    <n v="1"/>
    <s v="Implantação"/>
    <s v="104-Crescimento"/>
    <d v="2019-12-17T00:00:00"/>
    <n v="20.54"/>
    <s v="Parceria rural"/>
    <m/>
    <m/>
    <m/>
    <m/>
    <x v="0"/>
    <x v="0"/>
    <x v="0"/>
    <m/>
    <m/>
    <d v="2025-06-01T00:00:00"/>
    <d v="2025-05-01T00:00:00"/>
    <d v="2025-01-01T00:00:00"/>
    <m/>
    <m/>
    <s v="Norte"/>
    <s v="Norte"/>
    <s v="EMFLORA"/>
    <s v="BRACELL"/>
    <s v="GERAÇÃO"/>
    <s v="JFI DUARTINA"/>
    <n v="37.467936999999999"/>
    <n v="45.056725999999998"/>
    <n v="46.542281000000003"/>
    <n v="48.302149999999997"/>
    <s v="pac"/>
    <x v="1"/>
    <x v="2"/>
    <d v="2025-04-01T00:00:00"/>
    <x v="2"/>
    <m/>
  </r>
  <r>
    <s v="0360001"/>
    <x v="176"/>
    <x v="176"/>
    <s v="001"/>
    <s v="Brasil \ SP \ Garça"/>
    <s v="Noroeste"/>
    <x v="1"/>
    <n v="1"/>
    <s v="Implantação"/>
    <s v="104-Crescimento"/>
    <d v="2020-01-09T00:00:00"/>
    <n v="55.1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x v="10"/>
    <d v="2025-04-01T00:00:00"/>
    <x v="2"/>
    <m/>
  </r>
  <r>
    <s v="0360002"/>
    <x v="176"/>
    <x v="176"/>
    <s v="002"/>
    <s v="Brasil \ SP \ Garça"/>
    <s v="Noroeste"/>
    <x v="1"/>
    <n v="1"/>
    <s v="Implantação"/>
    <s v="104-Crescimento"/>
    <d v="2020-01-30T00:00:00"/>
    <n v="52.83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x v="10"/>
    <d v="2025-04-01T00:00:00"/>
    <x v="2"/>
    <m/>
  </r>
  <r>
    <s v="0360003"/>
    <x v="176"/>
    <x v="176"/>
    <s v="003"/>
    <s v="Brasil \ SP \ Garça"/>
    <s v="Noroeste"/>
    <x v="1"/>
    <n v="1"/>
    <s v="Implantação"/>
    <s v="104-Crescimento"/>
    <d v="2020-01-23T00:00:00"/>
    <n v="63.17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EMFLORA"/>
    <s v="GERAÇÃO"/>
    <n v="17.576245"/>
    <n v="26.939377"/>
    <n v="55.315548"/>
    <n v="55.814346999999998"/>
    <s v="pac"/>
    <x v="2"/>
    <x v="10"/>
    <d v="2025-04-01T00:00:00"/>
    <x v="2"/>
    <m/>
  </r>
  <r>
    <s v="0362001"/>
    <x v="177"/>
    <x v="177"/>
    <s v="001"/>
    <s v="Brasil \ SP \ Torrinha"/>
    <s v="Sul"/>
    <x v="1"/>
    <n v="1"/>
    <s v="Implantação"/>
    <s v="104-Crescimento"/>
    <d v="2020-02-07T00:00:00"/>
    <n v="25.28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NILZA"/>
    <s v="SOLLUM"/>
    <s v="JFI DOURADO"/>
    <n v="62.784849999999999"/>
    <n v="79.778375999999994"/>
    <n v="80.142632000000006"/>
    <n v="81.127951999999993"/>
    <s v="pac"/>
    <x v="3"/>
    <x v="12"/>
    <d v="2025-05-01T00:00:00"/>
    <x v="5"/>
    <m/>
  </r>
  <r>
    <s v="0362002"/>
    <x v="177"/>
    <x v="177"/>
    <s v="002"/>
    <s v="Brasil \ SP \ Torrinha"/>
    <s v="Sul"/>
    <x v="1"/>
    <n v="1"/>
    <s v="Implantação"/>
    <s v="104-Crescimento"/>
    <d v="2020-02-07T00:00:00"/>
    <n v="20.93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NILZA"/>
    <s v="SOLLUM"/>
    <s v="JFI DOURADO"/>
    <n v="62.784849999999999"/>
    <n v="79.778375999999994"/>
    <n v="80.142632000000006"/>
    <n v="81.127951999999993"/>
    <s v="pac"/>
    <x v="3"/>
    <x v="12"/>
    <d v="2025-05-01T00:00:00"/>
    <x v="5"/>
    <m/>
  </r>
  <r>
    <s v="0363002"/>
    <x v="178"/>
    <x v="178"/>
    <s v="002"/>
    <s v="Brasil \ SP \ Cabrália Paulista"/>
    <s v="Noroeste"/>
    <x v="1"/>
    <n v="1"/>
    <s v="Implantação"/>
    <s v="104-Crescimento"/>
    <d v="2019-09-04T00:00:00"/>
    <n v="24.55"/>
    <s v="Parceria rural"/>
    <m/>
    <m/>
    <m/>
    <m/>
    <x v="0"/>
    <x v="0"/>
    <x v="0"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20.694025"/>
    <n v="23.161234"/>
    <n v="45.402071999999997"/>
    <n v="55.264954000000003"/>
    <s v="pac"/>
    <x v="2"/>
    <x v="4"/>
    <d v="2025-05-01T00:00:00"/>
    <x v="5"/>
    <m/>
  </r>
  <r>
    <s v="0363003"/>
    <x v="178"/>
    <x v="178"/>
    <s v="003"/>
    <s v="Brasil \ SP \ Cabrália Paulista"/>
    <s v="Noroeste"/>
    <x v="1"/>
    <n v="1"/>
    <s v="Implantação"/>
    <s v="104-Crescimento"/>
    <d v="2019-09-04T00:00:00"/>
    <n v="16.12"/>
    <s v="Parceria rural"/>
    <m/>
    <m/>
    <m/>
    <m/>
    <x v="0"/>
    <x v="0"/>
    <x v="0"/>
    <m/>
    <m/>
    <d v="2025-02-01T00:00:00"/>
    <d v="2025-02-01T00:00:00"/>
    <d v="2025-01-01T00:00:00"/>
    <m/>
    <m/>
    <s v="Noroeste"/>
    <s v="Noroeste"/>
    <s v="GERAÇÃO"/>
    <s v="JFI DUARTINA"/>
    <s v="BRACELL"/>
    <s v="CARPELO"/>
    <n v="20.694025"/>
    <n v="23.161234"/>
    <n v="45.402071999999997"/>
    <n v="55.264954000000003"/>
    <s v="pac"/>
    <x v="2"/>
    <x v="4"/>
    <d v="2025-05-01T00:00:00"/>
    <x v="5"/>
    <m/>
  </r>
  <r>
    <s v="0366001"/>
    <x v="179"/>
    <x v="179"/>
    <s v="001"/>
    <s v="Brasil \ SP \ Getulina"/>
    <s v="Noroeste"/>
    <x v="3"/>
    <n v="1"/>
    <s v="Implantação"/>
    <s v="104-Crescimento"/>
    <d v="2019-10-25T00:00:00"/>
    <n v="5.71"/>
    <s v="Parceria rural"/>
    <m/>
    <m/>
    <m/>
    <m/>
    <x v="0"/>
    <x v="0"/>
    <x v="0"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2"/>
    <x v="179"/>
    <x v="179"/>
    <s v="002"/>
    <s v="Brasil \ SP \ Getulina"/>
    <s v="Noroeste"/>
    <x v="3"/>
    <n v="1"/>
    <s v="Implantação"/>
    <s v="104-Crescimento"/>
    <d v="2019-10-24T00:00:00"/>
    <n v="23.75"/>
    <s v="Parceria rural"/>
    <m/>
    <m/>
    <m/>
    <m/>
    <x v="0"/>
    <x v="0"/>
    <x v="0"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3"/>
    <x v="179"/>
    <x v="179"/>
    <s v="003"/>
    <s v="Brasil \ SP \ Getulina"/>
    <s v="Noroeste"/>
    <x v="3"/>
    <n v="1"/>
    <s v="Implantação"/>
    <s v="104-Crescimento"/>
    <d v="2019-10-18T00:00:00"/>
    <n v="13.49"/>
    <s v="Parceria rural"/>
    <m/>
    <m/>
    <m/>
    <m/>
    <x v="0"/>
    <x v="0"/>
    <x v="0"/>
    <m/>
    <m/>
    <d v="2025-08-01T00:00:00"/>
    <d v="2025-08-01T00:00:00"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4"/>
    <x v="179"/>
    <x v="179"/>
    <s v="004"/>
    <s v="Brasil \ SP \ Getulina"/>
    <s v="Noroeste"/>
    <x v="3"/>
    <n v="1"/>
    <s v="Implantação"/>
    <s v="104-Crescimento"/>
    <d v="2019-10-25T00:00:00"/>
    <n v="8.35"/>
    <s v="Parceria rural"/>
    <m/>
    <m/>
    <m/>
    <m/>
    <x v="0"/>
    <x v="0"/>
    <x v="0"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5"/>
    <x v="179"/>
    <x v="179"/>
    <s v="005"/>
    <s v="Brasil \ SP \ Getulina"/>
    <s v="Noroeste"/>
    <x v="3"/>
    <n v="1"/>
    <s v="Implantação"/>
    <s v="104-Crescimento"/>
    <d v="2019-10-23T00:00:00"/>
    <n v="26.15"/>
    <s v="Parceria rural"/>
    <m/>
    <m/>
    <m/>
    <m/>
    <x v="0"/>
    <x v="0"/>
    <x v="0"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6"/>
    <x v="179"/>
    <x v="179"/>
    <s v="006"/>
    <s v="Brasil \ SP \ Getulina"/>
    <s v="Noroeste"/>
    <x v="3"/>
    <n v="1"/>
    <s v="Implantação"/>
    <s v="104-Crescimento"/>
    <d v="2019-10-24T00:00:00"/>
    <n v="8.19"/>
    <s v="Parceria rural"/>
    <m/>
    <m/>
    <m/>
    <m/>
    <x v="0"/>
    <x v="0"/>
    <x v="0"/>
    <m/>
    <m/>
    <d v="2025-08-01T00:00:00"/>
    <m/>
    <d v="2025-01-01T00:00:00"/>
    <m/>
    <d v="2025-01-04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7"/>
    <x v="179"/>
    <x v="179"/>
    <s v="007"/>
    <s v="Brasil \ SP \ Getulina"/>
    <s v="Noroeste"/>
    <x v="3"/>
    <n v="1"/>
    <s v="Implantação"/>
    <s v="104-Crescimento"/>
    <d v="2019-10-21T00:00:00"/>
    <n v="5.46"/>
    <s v="Parceria rural"/>
    <m/>
    <m/>
    <m/>
    <m/>
    <x v="0"/>
    <x v="0"/>
    <x v="0"/>
    <m/>
    <m/>
    <d v="2025-08-01T00:00:00"/>
    <m/>
    <d v="2025-01-01T00:00:00"/>
    <m/>
    <d v="2025-01-06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6008"/>
    <x v="179"/>
    <x v="179"/>
    <s v="008"/>
    <s v="Brasil \ SP \ Getulina"/>
    <s v="Noroeste"/>
    <x v="3"/>
    <n v="1"/>
    <s v="Implantação"/>
    <s v="104-Crescimento"/>
    <d v="2019-10-21T00:00:00"/>
    <n v="16.329999999999998"/>
    <s v="Parceria rural"/>
    <m/>
    <m/>
    <m/>
    <m/>
    <x v="0"/>
    <x v="0"/>
    <x v="0"/>
    <m/>
    <m/>
    <d v="2025-08-01T00:00:00"/>
    <m/>
    <d v="2025-01-01T00:00:00"/>
    <m/>
    <d v="2025-01-06T00:00:00"/>
    <s v="Noroeste"/>
    <s v="Noroeste"/>
    <s v="GN"/>
    <s v="INOVESA"/>
    <s v="GERS"/>
    <s v="CARPELO"/>
    <n v="9.6425560000000008"/>
    <n v="37.174854000000003"/>
    <n v="61.962004"/>
    <n v="77.918897999999999"/>
    <s v="cto colheita"/>
    <x v="2"/>
    <x v="11"/>
    <d v="2025-06-01T00:00:00"/>
    <x v="7"/>
    <m/>
  </r>
  <r>
    <s v="0367001"/>
    <x v="180"/>
    <x v="180"/>
    <s v="001"/>
    <s v="Brasil \ SP \ Getulina"/>
    <s v="Noroeste"/>
    <x v="3"/>
    <n v="2"/>
    <s v="Reforma"/>
    <s v="102-Aguardando Plantio"/>
    <m/>
    <n v="23.92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03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04"/>
    <x v="180"/>
    <x v="180"/>
    <s v="004"/>
    <s v="Brasil \ SP \ Getulina"/>
    <s v="Noroeste"/>
    <x v="3"/>
    <n v="2"/>
    <s v="Reforma"/>
    <s v="102-Aguardando Plantio"/>
    <m/>
    <n v="6.41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0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05"/>
    <x v="180"/>
    <x v="180"/>
    <s v="005"/>
    <s v="Brasil \ SP \ Getulina"/>
    <s v="Noroeste"/>
    <x v="3"/>
    <n v="2"/>
    <s v="Reforma"/>
    <s v="102-Aguardando Plantio"/>
    <m/>
    <n v="13.2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0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06"/>
    <x v="180"/>
    <x v="180"/>
    <s v="006"/>
    <s v="Brasil \ SP \ Getulina"/>
    <s v="Noroeste"/>
    <x v="3"/>
    <n v="2"/>
    <s v="Reforma"/>
    <s v="102-Aguardando Plantio"/>
    <m/>
    <n v="12.56"/>
    <s v="Parceria rural"/>
    <s v="coppice"/>
    <m/>
    <m/>
    <m/>
    <x v="2"/>
    <x v="1"/>
    <x v="2"/>
    <m/>
    <m/>
    <d v="2024-12-01T00:00:00"/>
    <d v="2024-12-01T00:00:00"/>
    <d v="2024-11-01T00:00:00"/>
    <d v="2024-12-01T00:00:00"/>
    <d v="2024-11-07T00:00:00"/>
    <s v="Noroeste"/>
    <s v="coppice"/>
    <s v="GN"/>
    <s v="INOVESA"/>
    <s v="GERS"/>
    <s v="CARPELO"/>
    <n v="11.404407000000001"/>
    <n v="38.943998999999998"/>
    <n v="63.723855"/>
    <n v="79.680749000000006"/>
    <s v="cto baldeio"/>
    <x v="2"/>
    <x v="1"/>
    <m/>
    <x v="4"/>
    <m/>
  </r>
  <r>
    <s v="0367007"/>
    <x v="180"/>
    <x v="180"/>
    <s v="007"/>
    <s v="Brasil \ SP \ Getulina"/>
    <s v="Noroeste"/>
    <x v="3"/>
    <n v="2"/>
    <s v="Reforma"/>
    <s v="102-Aguardando Plantio"/>
    <m/>
    <n v="5.47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09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08"/>
    <x v="180"/>
    <x v="180"/>
    <s v="008"/>
    <s v="Brasil \ SP \ Getulina"/>
    <s v="Noroeste"/>
    <x v="3"/>
    <n v="2"/>
    <s v="Reforma"/>
    <s v="102-Aguardando Plantio"/>
    <m/>
    <n v="61.01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1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09"/>
    <x v="180"/>
    <x v="180"/>
    <s v="009"/>
    <s v="Brasil \ SP \ Getulina"/>
    <s v="Noroeste"/>
    <x v="3"/>
    <n v="2"/>
    <s v="Reforma"/>
    <s v="102-Aguardando Plantio"/>
    <m/>
    <n v="42.53"/>
    <s v="Parceria rural"/>
    <m/>
    <m/>
    <m/>
    <m/>
    <x v="2"/>
    <x v="1"/>
    <x v="2"/>
    <m/>
    <m/>
    <d v="2024-12-01T00:00:00"/>
    <d v="2024-12-01T00:00:00"/>
    <d v="2024-11-01T00:00:00"/>
    <d v="2024-12-01T00:00:00"/>
    <d v="2024-11-16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10"/>
    <x v="180"/>
    <x v="180"/>
    <s v="010"/>
    <s v="Brasil \ SP \ Getulina"/>
    <s v="Noroeste"/>
    <x v="3"/>
    <n v="2"/>
    <s v="Reforma"/>
    <s v="102-Aguardando Plantio"/>
    <m/>
    <n v="17.54"/>
    <s v="Parceria rural"/>
    <m/>
    <m/>
    <m/>
    <m/>
    <x v="2"/>
    <x v="1"/>
    <x v="2"/>
    <m/>
    <m/>
    <d v="2024-12-01T00:00:00"/>
    <d v="2024-12-01T00:00:00"/>
    <d v="2024-11-01T00:00:00"/>
    <d v="2024-12-03T00:00:00"/>
    <d v="2024-11-15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11"/>
    <x v="180"/>
    <x v="180"/>
    <s v="011"/>
    <s v="Brasil \ SP \ Getulina"/>
    <s v="Noroeste"/>
    <x v="3"/>
    <n v="2"/>
    <s v="Reforma"/>
    <s v="102-Aguardando Plantio"/>
    <m/>
    <n v="27.32"/>
    <s v="Parceria rural"/>
    <m/>
    <m/>
    <m/>
    <m/>
    <x v="2"/>
    <x v="1"/>
    <x v="2"/>
    <m/>
    <m/>
    <d v="2024-12-01T00:00:00"/>
    <d v="2024-12-01T00:00:00"/>
    <d v="2024-11-01T00:00:00"/>
    <d v="2024-12-03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12"/>
    <x v="180"/>
    <x v="180"/>
    <s v="012"/>
    <s v="Brasil \ SP \ Getulina"/>
    <s v="Noroeste"/>
    <x v="3"/>
    <n v="2"/>
    <s v="Reforma"/>
    <s v="102-Aguardando Plantio"/>
    <m/>
    <n v="35.26"/>
    <s v="Parceria rural"/>
    <m/>
    <m/>
    <m/>
    <m/>
    <x v="2"/>
    <x v="1"/>
    <x v="2"/>
    <m/>
    <m/>
    <d v="2024-12-01T00:00:00"/>
    <d v="2024-12-01T00:00:00"/>
    <d v="2024-11-01T00:00:00"/>
    <d v="2024-12-08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13"/>
    <x v="180"/>
    <x v="180"/>
    <s v="013"/>
    <s v="Brasil \ SP \ Getulina"/>
    <s v="Noroeste"/>
    <x v="3"/>
    <n v="2"/>
    <s v="Reforma"/>
    <s v="102-Aguardando Plantio"/>
    <m/>
    <n v="13.18"/>
    <s v="Parceria rural"/>
    <m/>
    <m/>
    <m/>
    <m/>
    <x v="2"/>
    <x v="1"/>
    <x v="2"/>
    <m/>
    <m/>
    <d v="2024-12-01T00:00:00"/>
    <d v="2024-12-01T00:00:00"/>
    <d v="2024-11-01T00:00:00"/>
    <d v="2024-12-04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7014"/>
    <x v="180"/>
    <x v="180"/>
    <s v="014"/>
    <s v="Brasil \ SP \ Getulina"/>
    <s v="Noroeste"/>
    <x v="3"/>
    <n v="2"/>
    <s v="Reforma"/>
    <s v="102-Aguardando Plantio"/>
    <m/>
    <n v="16.350000000000001"/>
    <s v="Parceria rural"/>
    <m/>
    <m/>
    <m/>
    <m/>
    <x v="2"/>
    <x v="1"/>
    <x v="2"/>
    <m/>
    <m/>
    <d v="2024-12-01T00:00:00"/>
    <d v="2024-12-01T00:00:00"/>
    <d v="2024-11-01T00:00:00"/>
    <d v="2024-12-06T00:00:00"/>
    <d v="2024-11-14T00:00:00"/>
    <s v="Noroeste"/>
    <s v="Noroeste"/>
    <s v="GN"/>
    <s v="INOVESA"/>
    <s v="GERS"/>
    <s v="CARPELO"/>
    <n v="11.404407000000001"/>
    <n v="38.943998999999998"/>
    <n v="63.723855"/>
    <n v="79.680749000000006"/>
    <s v="Liberação de áreas"/>
    <x v="2"/>
    <x v="11"/>
    <d v="2025-03-01T00:00:00"/>
    <x v="3"/>
    <m/>
  </r>
  <r>
    <s v="0368306"/>
    <x v="181"/>
    <x v="181"/>
    <s v="306"/>
    <s v="Brasil \ SP \ Garça"/>
    <s v="Noroeste"/>
    <x v="0"/>
    <n v="1"/>
    <s v="Implantação"/>
    <s v="116-Aguardando Plantio - Manual"/>
    <m/>
    <n v="0.28999999999999998"/>
    <s v="Parceria rural (Turvinho)"/>
    <m/>
    <m/>
    <m/>
    <m/>
    <x v="0"/>
    <x v="0"/>
    <x v="0"/>
    <m/>
    <m/>
    <d v="2019-11-01T00:00:00"/>
    <m/>
    <m/>
    <m/>
    <m/>
    <s v="Noroeste"/>
    <s v="Noroeste"/>
    <s v="CARPELO"/>
    <s v="JFI DUARTINA"/>
    <s v="GERAÇÃO"/>
    <s v="GERS"/>
    <n v="31.892990999999999"/>
    <n v="44.341414999999998"/>
    <n v="45.622709"/>
    <n v="50.017975"/>
    <s v="Liberação de áreas"/>
    <x v="2"/>
    <x v="10"/>
    <d v="2025-07-01T00:00:00"/>
    <x v="6"/>
    <m/>
  </r>
  <r>
    <s v="0371012"/>
    <x v="182"/>
    <x v="182"/>
    <s v="012"/>
    <s v="Brasil \ SP \ Getulina"/>
    <s v="Noroeste"/>
    <x v="3"/>
    <n v="2"/>
    <s v="Reforma"/>
    <s v="102-Aguardando Plantio"/>
    <m/>
    <n v="47.68"/>
    <s v="Parceria rural"/>
    <m/>
    <m/>
    <m/>
    <m/>
    <x v="2"/>
    <x v="1"/>
    <x v="2"/>
    <m/>
    <m/>
    <d v="2024-11-01T00:00:00"/>
    <d v="2024-11-01T00:00:00"/>
    <d v="2024-10-01T00:00:00"/>
    <d v="2024-11-02T00:00:00"/>
    <d v="2024-10-06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4"/>
    <x v="182"/>
    <x v="182"/>
    <s v="014"/>
    <s v="Brasil \ SP \ Getulina"/>
    <s v="Noroeste"/>
    <x v="3"/>
    <n v="2"/>
    <s v="Reforma"/>
    <s v="102-Aguardando Plantio"/>
    <m/>
    <n v="36.5"/>
    <s v="Parceria rural"/>
    <m/>
    <m/>
    <m/>
    <m/>
    <x v="2"/>
    <x v="1"/>
    <x v="2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5"/>
    <x v="182"/>
    <x v="182"/>
    <s v="015"/>
    <s v="Brasil \ SP \ Getulina"/>
    <s v="Noroeste"/>
    <x v="3"/>
    <n v="2"/>
    <s v="Reforma"/>
    <s v="102-Aguardando Plantio"/>
    <m/>
    <n v="16.78"/>
    <s v="Parceria rural"/>
    <m/>
    <m/>
    <m/>
    <m/>
    <x v="2"/>
    <x v="1"/>
    <x v="2"/>
    <m/>
    <m/>
    <d v="2024-11-01T00:00:00"/>
    <d v="2024-11-01T00:00:00"/>
    <d v="2024-10-01T00:00:00"/>
    <d v="2024-11-28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6"/>
    <x v="182"/>
    <x v="182"/>
    <s v="016"/>
    <s v="Brasil \ SP \ Getulina"/>
    <s v="Noroeste"/>
    <x v="3"/>
    <n v="2"/>
    <s v="Reforma"/>
    <s v="102-Aguardando Plantio"/>
    <m/>
    <n v="25.36"/>
    <s v="Parceria rural"/>
    <m/>
    <m/>
    <m/>
    <m/>
    <x v="2"/>
    <x v="1"/>
    <x v="2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7"/>
    <x v="182"/>
    <x v="182"/>
    <s v="017"/>
    <s v="Brasil \ SP \ Getulina"/>
    <s v="Noroeste"/>
    <x v="3"/>
    <n v="2"/>
    <s v="Reforma"/>
    <s v="102-Aguardando Plantio"/>
    <m/>
    <n v="24.49"/>
    <s v="Parceria rural"/>
    <m/>
    <m/>
    <m/>
    <m/>
    <x v="2"/>
    <x v="1"/>
    <x v="2"/>
    <m/>
    <m/>
    <d v="2024-11-01T00:00:00"/>
    <d v="2024-11-01T00:00:00"/>
    <d v="2024-10-01T00:00:00"/>
    <d v="2024-11-01T00:00:00"/>
    <d v="2024-10-11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8"/>
    <x v="182"/>
    <x v="182"/>
    <s v="018"/>
    <s v="Brasil \ SP \ Getulina"/>
    <s v="Noroeste"/>
    <x v="3"/>
    <n v="2"/>
    <s v="Reforma"/>
    <s v="102-Aguardando Plantio"/>
    <m/>
    <n v="23.19"/>
    <s v="Parceria rural"/>
    <m/>
    <m/>
    <m/>
    <m/>
    <x v="2"/>
    <x v="1"/>
    <x v="2"/>
    <m/>
    <m/>
    <d v="2024-11-01T00:00:00"/>
    <d v="2024-11-01T00:00:00"/>
    <d v="2024-10-01T00:00:00"/>
    <d v="2024-11-01T00:00:00"/>
    <d v="2024-10-14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19"/>
    <x v="182"/>
    <x v="182"/>
    <s v="019"/>
    <s v="Brasil \ SP \ Getulina"/>
    <s v="Noroeste"/>
    <x v="3"/>
    <n v="2"/>
    <s v="Reforma"/>
    <s v="102-Aguardando Plantio"/>
    <m/>
    <n v="9.8800000000000008"/>
    <s v="Parceria rural"/>
    <m/>
    <m/>
    <m/>
    <m/>
    <x v="2"/>
    <x v="1"/>
    <x v="2"/>
    <m/>
    <m/>
    <d v="2024-11-01T00:00:00"/>
    <d v="2024-11-01T00:00:00"/>
    <d v="2024-10-01T00:00:00"/>
    <d v="2024-11-12T00:00:00"/>
    <d v="2024-10-15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20"/>
    <x v="182"/>
    <x v="182"/>
    <s v="020"/>
    <s v="Brasil \ SP \ Getulina"/>
    <s v="Noroeste"/>
    <x v="3"/>
    <n v="2"/>
    <s v="Reforma"/>
    <s v="102-Aguardando Plantio"/>
    <m/>
    <n v="49.32"/>
    <s v="Parceria rural"/>
    <m/>
    <m/>
    <m/>
    <m/>
    <x v="2"/>
    <x v="1"/>
    <x v="2"/>
    <m/>
    <m/>
    <d v="2024-11-01T00:00:00"/>
    <d v="2024-11-01T00:00:00"/>
    <d v="2024-10-01T00:00:00"/>
    <d v="2024-11-12T00:00:00"/>
    <d v="2024-10-15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22"/>
    <x v="182"/>
    <x v="182"/>
    <s v="022"/>
    <s v="Brasil \ SP \ Getulina"/>
    <s v="Noroeste"/>
    <x v="3"/>
    <n v="2"/>
    <s v="Reforma"/>
    <s v="102-Aguardando Plantio"/>
    <m/>
    <n v="12.12"/>
    <s v="Parceria rural"/>
    <m/>
    <m/>
    <m/>
    <m/>
    <x v="2"/>
    <x v="1"/>
    <x v="2"/>
    <m/>
    <m/>
    <d v="2024-11-01T00:00:00"/>
    <d v="2024-11-01T00:00:00"/>
    <d v="2024-10-01T00:00:00"/>
    <d v="2024-11-13T00:00:00"/>
    <d v="2024-10-19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1023"/>
    <x v="182"/>
    <x v="182"/>
    <s v="023"/>
    <s v="Brasil \ SP \ Getulina"/>
    <s v="Noroeste"/>
    <x v="3"/>
    <n v="2"/>
    <s v="Reforma"/>
    <s v="102-Aguardando Plantio"/>
    <m/>
    <n v="26.61"/>
    <s v="Parceria rural"/>
    <m/>
    <m/>
    <m/>
    <m/>
    <x v="2"/>
    <x v="1"/>
    <x v="2"/>
    <m/>
    <m/>
    <d v="2024-11-01T00:00:00"/>
    <d v="2024-11-01T00:00:00"/>
    <d v="2024-10-01T00:00:00"/>
    <d v="2024-11-01T00:00:00"/>
    <d v="2024-10-14T00:00:00"/>
    <s v="Noroeste"/>
    <s v="Noroeste"/>
    <s v="GN"/>
    <s v="INOVESA"/>
    <s v="GERS"/>
    <s v="CARPELO"/>
    <n v="18.352115999999999"/>
    <n v="51.640213000000003"/>
    <n v="70.671564000000004"/>
    <n v="86.628459000000007"/>
    <s v="Liberação de áreas"/>
    <x v="2"/>
    <x v="11"/>
    <d v="2025-02-01T00:00:00"/>
    <x v="1"/>
    <m/>
  </r>
  <r>
    <s v="0372001"/>
    <x v="183"/>
    <x v="183"/>
    <s v="001"/>
    <s v="Brasil \ SP \ Getulina"/>
    <s v="Noroeste"/>
    <x v="3"/>
    <n v="1"/>
    <s v="Implantação"/>
    <s v="104-Crescimento"/>
    <d v="2019-09-25T00:00:00"/>
    <n v="19.12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2"/>
    <x v="183"/>
    <x v="183"/>
    <s v="002"/>
    <s v="Brasil \ SP \ Getulina"/>
    <s v="Noroeste"/>
    <x v="3"/>
    <n v="1"/>
    <s v="Implantação"/>
    <s v="104-Crescimento"/>
    <d v="2019-09-30T00:00:00"/>
    <n v="16.32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3"/>
    <x v="183"/>
    <x v="183"/>
    <s v="003"/>
    <s v="Brasil \ SP \ Getulina"/>
    <s v="Noroeste"/>
    <x v="3"/>
    <n v="1"/>
    <s v="Implantação"/>
    <s v="104-Crescimento"/>
    <d v="2019-10-03T00:00:00"/>
    <n v="15.01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4"/>
    <x v="183"/>
    <x v="183"/>
    <s v="004"/>
    <s v="Brasil \ SP \ Getulina"/>
    <s v="Noroeste"/>
    <x v="3"/>
    <n v="1"/>
    <s v="Implantação"/>
    <s v="104-Crescimento"/>
    <d v="2019-10-02T00:00:00"/>
    <n v="27.55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5"/>
    <x v="183"/>
    <x v="183"/>
    <s v="005"/>
    <s v="Brasil \ SP \ Getulina"/>
    <s v="Noroeste"/>
    <x v="3"/>
    <n v="1"/>
    <s v="Implantação"/>
    <s v="104-Crescimento"/>
    <d v="2019-09-28T00:00:00"/>
    <n v="33.19"/>
    <s v="Parceria rural"/>
    <m/>
    <m/>
    <m/>
    <m/>
    <x v="0"/>
    <x v="0"/>
    <x v="0"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6"/>
    <x v="183"/>
    <x v="183"/>
    <s v="006"/>
    <s v="Brasil \ SP \ Getulina"/>
    <s v="Noroeste"/>
    <x v="3"/>
    <n v="1"/>
    <s v="Implantação"/>
    <s v="104-Crescimento"/>
    <d v="2019-09-25T00:00:00"/>
    <n v="50.16"/>
    <s v="Parceria rural"/>
    <m/>
    <m/>
    <m/>
    <m/>
    <x v="0"/>
    <x v="0"/>
    <x v="0"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7"/>
    <x v="183"/>
    <x v="183"/>
    <s v="007"/>
    <s v="Brasil \ SP \ Getulina"/>
    <s v="Noroeste"/>
    <x v="3"/>
    <n v="1"/>
    <s v="Implantação"/>
    <s v="104-Crescimento"/>
    <d v="2019-09-28T00:00:00"/>
    <n v="38"/>
    <s v="Parceria rural"/>
    <m/>
    <m/>
    <m/>
    <m/>
    <x v="0"/>
    <x v="0"/>
    <x v="0"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8"/>
    <x v="183"/>
    <x v="183"/>
    <s v="008"/>
    <s v="Brasil \ SP \ Getulina"/>
    <s v="Noroeste"/>
    <x v="3"/>
    <n v="1"/>
    <s v="Implantação"/>
    <s v="104-Crescimento"/>
    <d v="2019-10-01T00:00:00"/>
    <n v="9.81"/>
    <s v="Parceria rural"/>
    <m/>
    <m/>
    <m/>
    <m/>
    <x v="0"/>
    <x v="0"/>
    <x v="0"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09"/>
    <x v="183"/>
    <x v="183"/>
    <s v="009"/>
    <s v="Brasil \ SP \ Getulina"/>
    <s v="Noroeste"/>
    <x v="3"/>
    <n v="1"/>
    <s v="Implantação"/>
    <s v="104-Crescimento"/>
    <d v="2019-10-22T00:00:00"/>
    <n v="24.09"/>
    <s v="Parceria rural"/>
    <m/>
    <m/>
    <m/>
    <m/>
    <x v="0"/>
    <x v="0"/>
    <x v="0"/>
    <m/>
    <m/>
    <d v="2025-07-01T00:00:00"/>
    <d v="2025-06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0"/>
    <x v="183"/>
    <x v="183"/>
    <s v="010"/>
    <s v="Brasil \ SP \ Getulina"/>
    <s v="Noroeste"/>
    <x v="3"/>
    <n v="1"/>
    <s v="Implantação"/>
    <s v="104-Crescimento"/>
    <d v="2019-09-30T00:00:00"/>
    <n v="33"/>
    <s v="Parceria rural"/>
    <m/>
    <m/>
    <m/>
    <m/>
    <x v="0"/>
    <x v="0"/>
    <x v="0"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1"/>
    <x v="183"/>
    <x v="183"/>
    <s v="011"/>
    <s v="Brasil \ SP \ Getulina"/>
    <s v="Noroeste"/>
    <x v="3"/>
    <n v="1"/>
    <s v="Implantação"/>
    <s v="104-Crescimento"/>
    <d v="2019-10-03T00:00:00"/>
    <n v="9.86"/>
    <s v="Parceria rural"/>
    <m/>
    <m/>
    <m/>
    <m/>
    <x v="0"/>
    <x v="0"/>
    <x v="0"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2"/>
    <x v="183"/>
    <x v="183"/>
    <s v="012"/>
    <s v="Brasil \ SP \ Getulina"/>
    <s v="Noroeste"/>
    <x v="3"/>
    <n v="1"/>
    <s v="Implantação"/>
    <s v="104-Crescimento"/>
    <d v="2019-09-23T00:00:00"/>
    <n v="19.93"/>
    <s v="Parceria rural"/>
    <m/>
    <m/>
    <m/>
    <m/>
    <x v="0"/>
    <x v="0"/>
    <x v="0"/>
    <m/>
    <m/>
    <d v="2025-07-01T00:00:00"/>
    <d v="2025-07-01T00:00:00"/>
    <d v="2025-08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3"/>
    <x v="183"/>
    <x v="183"/>
    <s v="013"/>
    <s v="Brasil \ SP \ Getulina"/>
    <s v="Noroeste"/>
    <x v="3"/>
    <n v="1"/>
    <s v="Implantação"/>
    <s v="104-Crescimento"/>
    <d v="2019-09-26T00:00:00"/>
    <n v="10.25"/>
    <s v="Parceria rural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4"/>
    <x v="183"/>
    <x v="183"/>
    <s v="014"/>
    <s v="Brasil \ SP \ Getulina"/>
    <s v="Noroeste"/>
    <x v="3"/>
    <n v="1"/>
    <s v="Implantação"/>
    <s v="104-Crescimento"/>
    <d v="2019-09-27T00:00:00"/>
    <n v="17.86"/>
    <s v="Parceria rural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3"/>
    <d v="2025-11-01T00:00:00"/>
    <x v="0"/>
    <m/>
  </r>
  <r>
    <s v="0372015"/>
    <x v="183"/>
    <x v="183"/>
    <s v="015"/>
    <s v="Brasil \ SP \ Getulina"/>
    <s v="Noroeste"/>
    <x v="3"/>
    <n v="1"/>
    <s v="Implantação"/>
    <s v="104-Crescimento"/>
    <d v="2021-10-19T00:00:00"/>
    <n v="19.75"/>
    <s v="Parceria rural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CARPELO"/>
    <n v="13.168592"/>
    <n v="40.700890000000001"/>
    <n v="65.488039999999998"/>
    <n v="81.444935000000001"/>
    <s v="pac"/>
    <x v="2"/>
    <x v="10"/>
    <d v="2025-11-01T00:00:00"/>
    <x v="0"/>
    <m/>
  </r>
  <r>
    <s v="0372019"/>
    <x v="183"/>
    <x v="183"/>
    <s v="019"/>
    <s v="Brasil \ SP \ Getulina"/>
    <s v="Noroeste"/>
    <x v="3"/>
    <n v="1"/>
    <s v="Implantação"/>
    <s v="102-Aguardando Plantio"/>
    <m/>
    <n v="1.37"/>
    <s v="Parceria rural"/>
    <m/>
    <m/>
    <m/>
    <m/>
    <x v="0"/>
    <x v="0"/>
    <x v="0"/>
    <m/>
    <m/>
    <m/>
    <m/>
    <m/>
    <m/>
    <m/>
    <s v="Noroeste"/>
    <s v="Noroeste"/>
    <s v="GN"/>
    <s v="INOVESA"/>
    <s v="GERS"/>
    <s v="CARPELO"/>
    <n v="13.168592"/>
    <n v="40.700890000000001"/>
    <n v="65.488039999999998"/>
    <n v="81.444935000000001"/>
    <m/>
    <x v="2"/>
    <x v="13"/>
    <d v="2025-11-01T00:00:00"/>
    <x v="0"/>
    <m/>
  </r>
  <r>
    <s v="0374002"/>
    <x v="184"/>
    <x v="184"/>
    <s v="002"/>
    <s v="Brasil \ SP \ Getulina"/>
    <s v="Noroeste"/>
    <x v="3"/>
    <n v="2"/>
    <s v="Reforma"/>
    <s v="102-Aguardando Plantio"/>
    <m/>
    <n v="15.61"/>
    <s v="Parceria rural"/>
    <m/>
    <m/>
    <m/>
    <m/>
    <x v="2"/>
    <x v="1"/>
    <x v="2"/>
    <m/>
    <m/>
    <d v="2024-11-01T00:00:00"/>
    <d v="2024-11-01T00:00:00"/>
    <d v="2024-10-01T00:00:00"/>
    <d v="2024-11-07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03"/>
    <x v="184"/>
    <x v="184"/>
    <s v="003"/>
    <s v="Brasil \ SP \ Getulina"/>
    <s v="Noroeste"/>
    <x v="3"/>
    <n v="2"/>
    <s v="Reforma"/>
    <s v="102-Aguardando Plantio"/>
    <m/>
    <n v="42.22"/>
    <s v="Parceria rural"/>
    <m/>
    <m/>
    <m/>
    <m/>
    <x v="2"/>
    <x v="1"/>
    <x v="2"/>
    <m/>
    <m/>
    <d v="2024-11-01T00:00:00"/>
    <d v="2024-11-01T00:00:00"/>
    <d v="2024-10-01T00:00:00"/>
    <d v="2024-11-07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04"/>
    <x v="184"/>
    <x v="184"/>
    <s v="004"/>
    <s v="Brasil \ SP \ Getulina"/>
    <s v="Noroeste"/>
    <x v="3"/>
    <n v="2"/>
    <s v="Reforma"/>
    <s v="102-Aguardando Plantio"/>
    <m/>
    <n v="17.989999999999998"/>
    <s v="Parceria rural"/>
    <m/>
    <m/>
    <m/>
    <m/>
    <x v="2"/>
    <x v="1"/>
    <x v="2"/>
    <m/>
    <m/>
    <d v="2024-11-01T00:00:00"/>
    <d v="2024-11-01T00:00:00"/>
    <d v="2024-10-01T00:00:00"/>
    <d v="2024-11-06T00:00:00"/>
    <d v="2024-10-2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05"/>
    <x v="184"/>
    <x v="184"/>
    <s v="005"/>
    <s v="Brasil \ SP \ Getulina"/>
    <s v="Noroeste"/>
    <x v="3"/>
    <n v="2"/>
    <s v="Reforma"/>
    <s v="102-Aguardando Plantio"/>
    <m/>
    <n v="25.73"/>
    <s v="Parceria rural"/>
    <m/>
    <m/>
    <m/>
    <m/>
    <x v="2"/>
    <x v="1"/>
    <x v="2"/>
    <m/>
    <m/>
    <d v="2024-11-01T00:00:00"/>
    <d v="2024-11-01T00:00:00"/>
    <d v="2024-10-01T00:00:00"/>
    <d v="2024-11-06T00:00:00"/>
    <d v="2024-10-2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12"/>
    <x v="184"/>
    <x v="184"/>
    <s v="012"/>
    <s v="Brasil \ SP \ Getulina"/>
    <s v="Noroeste"/>
    <x v="3"/>
    <n v="2"/>
    <s v="Reforma"/>
    <s v="102-Aguardando Plantio"/>
    <m/>
    <n v="25.01"/>
    <s v="Parceria rural"/>
    <m/>
    <m/>
    <m/>
    <m/>
    <x v="2"/>
    <x v="1"/>
    <x v="2"/>
    <m/>
    <m/>
    <d v="2024-11-01T00:00:00"/>
    <d v="2024-11-01T00:00:00"/>
    <d v="2024-10-01T00:00:00"/>
    <d v="2024-11-12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13"/>
    <x v="184"/>
    <x v="184"/>
    <s v="013"/>
    <s v="Brasil \ SP \ Getulina"/>
    <s v="Noroeste"/>
    <x v="3"/>
    <n v="2"/>
    <s v="Reforma"/>
    <s v="102-Aguardando Plantio"/>
    <m/>
    <n v="18.600000000000001"/>
    <s v="Parceria rural"/>
    <m/>
    <m/>
    <m/>
    <m/>
    <x v="2"/>
    <x v="1"/>
    <x v="2"/>
    <m/>
    <m/>
    <d v="2024-11-01T00:00:00"/>
    <d v="2024-11-01T00:00:00"/>
    <d v="2024-10-01T00:00:00"/>
    <d v="2024-11-09T00:00:00"/>
    <d v="2024-10-29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2-01T00:00:00"/>
    <x v="1"/>
    <m/>
  </r>
  <r>
    <s v="0374022"/>
    <x v="184"/>
    <x v="184"/>
    <s v="022"/>
    <s v="Brasil \ SP \ Getulina"/>
    <s v="Noroeste"/>
    <x v="3"/>
    <n v="1"/>
    <s v="Implantação"/>
    <s v="102-Aguardando Plantio"/>
    <m/>
    <n v="23.72"/>
    <s v="Parceria rural"/>
    <m/>
    <m/>
    <m/>
    <m/>
    <x v="2"/>
    <x v="1"/>
    <x v="1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x v="11"/>
    <d v="2025-02-01T00:00:00"/>
    <x v="1"/>
    <m/>
  </r>
  <r>
    <s v="0374001"/>
    <x v="184"/>
    <x v="184"/>
    <s v="001"/>
    <s v="Brasil \ SP \ Getulina"/>
    <s v="Noroeste"/>
    <x v="3"/>
    <n v="2"/>
    <s v="Reforma"/>
    <s v="102-Aguardando Plantio"/>
    <m/>
    <n v="7.09"/>
    <s v="Parceria rural"/>
    <m/>
    <m/>
    <m/>
    <m/>
    <x v="2"/>
    <x v="1"/>
    <x v="2"/>
    <m/>
    <m/>
    <d v="2024-11-01T00:00:00"/>
    <d v="2024-11-01T00:00:00"/>
    <d v="2024-10-01T00:00:00"/>
    <d v="2024-11-09T00:00:00"/>
    <d v="2024-10-25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07"/>
    <x v="184"/>
    <x v="184"/>
    <s v="007"/>
    <s v="Brasil \ SP \ Getulina"/>
    <s v="Noroeste"/>
    <x v="3"/>
    <n v="2"/>
    <s v="Reforma"/>
    <s v="102-Aguardando Plantio"/>
    <m/>
    <n v="27.93"/>
    <s v="Parceria rural"/>
    <m/>
    <m/>
    <m/>
    <m/>
    <x v="2"/>
    <x v="1"/>
    <x v="2"/>
    <m/>
    <m/>
    <d v="2024-11-01T00:00:00"/>
    <d v="2024-11-01T00:00:00"/>
    <d v="2024-10-01T00:00:00"/>
    <d v="2024-11-09T00:00:00"/>
    <d v="2024-10-2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09"/>
    <x v="184"/>
    <x v="184"/>
    <s v="009"/>
    <s v="Brasil \ SP \ Getulina"/>
    <s v="Noroeste"/>
    <x v="3"/>
    <n v="2"/>
    <s v="Reforma"/>
    <s v="102-Aguardando Plantio"/>
    <m/>
    <n v="17.09"/>
    <s v="Parceria rural"/>
    <m/>
    <m/>
    <m/>
    <m/>
    <x v="2"/>
    <x v="1"/>
    <x v="2"/>
    <m/>
    <m/>
    <d v="2024-11-01T00:00:00"/>
    <d v="2024-11-01T00:00:00"/>
    <d v="2024-10-01T00:00:00"/>
    <d v="2024-11-09T00:00:00"/>
    <d v="2024-10-22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10"/>
    <x v="184"/>
    <x v="184"/>
    <s v="010"/>
    <s v="Brasil \ SP \ Getulina"/>
    <s v="Noroeste"/>
    <x v="3"/>
    <n v="2"/>
    <s v="Reforma"/>
    <s v="102-Aguardando Plantio"/>
    <m/>
    <n v="26.3"/>
    <s v="Parceria rural"/>
    <m/>
    <m/>
    <m/>
    <m/>
    <x v="2"/>
    <x v="1"/>
    <x v="2"/>
    <m/>
    <m/>
    <d v="2024-11-01T00:00:00"/>
    <d v="2024-11-01T00:00:00"/>
    <d v="2024-10-01T00:00:00"/>
    <d v="2024-11-08T00:00:00"/>
    <d v="2024-10-2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14"/>
    <x v="184"/>
    <x v="184"/>
    <s v="014"/>
    <s v="Brasil \ SP \ Getulina"/>
    <s v="Noroeste"/>
    <x v="3"/>
    <n v="2"/>
    <s v="Reforma"/>
    <s v="102-Aguardando Plantio"/>
    <m/>
    <n v="28"/>
    <s v="Parceria rural"/>
    <m/>
    <m/>
    <m/>
    <m/>
    <x v="2"/>
    <x v="1"/>
    <x v="2"/>
    <m/>
    <m/>
    <d v="2024-11-01T00:00:00"/>
    <d v="2024-11-01T00:00:00"/>
    <d v="2024-10-01T00:00:00"/>
    <d v="2024-11-11T00:00:00"/>
    <d v="2024-10-30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16"/>
    <x v="184"/>
    <x v="184"/>
    <s v="016"/>
    <s v="Brasil \ SP \ Getulina"/>
    <s v="Noroeste"/>
    <x v="3"/>
    <n v="2"/>
    <s v="Reforma"/>
    <s v="102-Aguardando Plantio"/>
    <m/>
    <n v="24.43"/>
    <s v="Parceria rural"/>
    <m/>
    <m/>
    <m/>
    <m/>
    <x v="2"/>
    <x v="1"/>
    <x v="2"/>
    <m/>
    <m/>
    <d v="2024-11-01T00:00:00"/>
    <d v="2024-11-01T00:00:00"/>
    <d v="2024-10-01T00:00:00"/>
    <d v="2024-11-10T00:00:00"/>
    <d v="2024-10-30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17"/>
    <x v="184"/>
    <x v="184"/>
    <s v="017"/>
    <s v="Brasil \ SP \ Getulina"/>
    <s v="Noroeste"/>
    <x v="3"/>
    <n v="2"/>
    <s v="Reforma"/>
    <s v="102-Aguardando Plantio"/>
    <m/>
    <n v="16.989999999999998"/>
    <s v="Parceria rural"/>
    <m/>
    <m/>
    <m/>
    <m/>
    <x v="2"/>
    <x v="1"/>
    <x v="2"/>
    <m/>
    <m/>
    <d v="2024-11-01T00:00:00"/>
    <d v="2024-11-01T00:00:00"/>
    <d v="2024-10-01T00:00:00"/>
    <d v="2024-11-09T00:00:00"/>
    <d v="2024-11-0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18"/>
    <x v="184"/>
    <x v="184"/>
    <s v="018"/>
    <s v="Brasil \ SP \ Getulina"/>
    <s v="Noroeste"/>
    <x v="3"/>
    <n v="2"/>
    <s v="Reforma"/>
    <s v="102-Aguardando Plantio"/>
    <m/>
    <n v="16.88"/>
    <s v="Parceria rural"/>
    <m/>
    <m/>
    <m/>
    <m/>
    <x v="2"/>
    <x v="1"/>
    <x v="2"/>
    <m/>
    <m/>
    <d v="2024-11-01T00:00:00"/>
    <d v="2024-11-01T00:00:00"/>
    <d v="2024-11-01T00:00:00"/>
    <d v="2024-11-09T00:00:00"/>
    <d v="2024-11-01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20"/>
    <x v="184"/>
    <x v="184"/>
    <s v="020"/>
    <s v="Brasil \ SP \ Getulina"/>
    <s v="Noroeste"/>
    <x v="3"/>
    <n v="2"/>
    <s v="Reforma"/>
    <s v="102-Aguardando Plantio"/>
    <m/>
    <n v="5.0199999999999996"/>
    <s v="Parceria rural"/>
    <m/>
    <m/>
    <m/>
    <m/>
    <x v="2"/>
    <x v="1"/>
    <x v="2"/>
    <m/>
    <m/>
    <d v="2024-11-01T00:00:00"/>
    <d v="2024-11-01T00:00:00"/>
    <d v="2024-11-01T00:00:00"/>
    <d v="2024-11-10T00:00:00"/>
    <d v="2024-11-03T00:00:00"/>
    <s v="Noroeste"/>
    <s v="Noroeste"/>
    <s v="GN"/>
    <s v="INOVESA"/>
    <s v="GERS"/>
    <s v="CARPELO"/>
    <n v="5.9522259999999996"/>
    <n v="33.484524"/>
    <n v="58.271673999999997"/>
    <n v="74.228567999999996"/>
    <s v="Liberação de áreas"/>
    <x v="2"/>
    <x v="11"/>
    <d v="2025-03-01T00:00:00"/>
    <x v="3"/>
    <m/>
  </r>
  <r>
    <s v="0374023"/>
    <x v="184"/>
    <x v="184"/>
    <s v="023"/>
    <s v="Brasil \ SP \ Getulina"/>
    <s v="Noroeste"/>
    <x v="3"/>
    <n v="1"/>
    <s v="Implantação"/>
    <s v="102-Aguardando Plantio"/>
    <m/>
    <n v="1.1399999999999999"/>
    <s v="Parceria rural"/>
    <m/>
    <m/>
    <m/>
    <m/>
    <x v="2"/>
    <x v="1"/>
    <x v="1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x v="11"/>
    <d v="2025-03-01T00:00:00"/>
    <x v="3"/>
    <m/>
  </r>
  <r>
    <s v="0374024"/>
    <x v="184"/>
    <x v="184"/>
    <s v="024"/>
    <s v="Brasil \ SP \ Getulina"/>
    <s v="Noroeste"/>
    <x v="3"/>
    <n v="1"/>
    <s v="Implantação"/>
    <s v="102-Aguardando Plantio"/>
    <m/>
    <n v="0.85"/>
    <s v="Parceria rural"/>
    <m/>
    <m/>
    <m/>
    <m/>
    <x v="2"/>
    <x v="1"/>
    <x v="1"/>
    <m/>
    <m/>
    <m/>
    <m/>
    <m/>
    <m/>
    <m/>
    <s v="Noroeste"/>
    <s v="Noroeste"/>
    <s v="GN"/>
    <s v="INOVESA"/>
    <s v="GERS"/>
    <s v="CARPELO"/>
    <n v="5.9522259999999996"/>
    <n v="33.484524"/>
    <n v="58.271673999999997"/>
    <n v="74.228567999999996"/>
    <m/>
    <x v="2"/>
    <x v="11"/>
    <d v="2025-03-01T00:00:00"/>
    <x v="3"/>
    <m/>
  </r>
  <r>
    <s v="0375001"/>
    <x v="185"/>
    <x v="185"/>
    <s v="001"/>
    <s v="Brasil \ SP \ Pirajuí"/>
    <s v="Norte"/>
    <x v="3"/>
    <n v="2"/>
    <s v="Reforma"/>
    <s v="102-Aguardando Plantio"/>
    <m/>
    <n v="19.13"/>
    <s v="Parceria rural (Turvinho)"/>
    <m/>
    <m/>
    <m/>
    <m/>
    <x v="2"/>
    <x v="1"/>
    <x v="2"/>
    <m/>
    <m/>
    <d v="2024-08-05T00:00:00"/>
    <m/>
    <d v="2024-08-01T00:00:00"/>
    <d v="2024-08-05T00:00:00"/>
    <d v="2024-08-0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4-01T00:00:00"/>
    <x v="2"/>
    <m/>
  </r>
  <r>
    <s v="0375002"/>
    <x v="185"/>
    <x v="185"/>
    <s v="002"/>
    <s v="Brasil \ SP \ Pirajuí"/>
    <s v="Norte"/>
    <x v="3"/>
    <n v="2"/>
    <s v="Reforma"/>
    <s v="102-Aguardando Plantio"/>
    <m/>
    <n v="25.79"/>
    <s v="Parceria rural (Turvinho)"/>
    <m/>
    <m/>
    <m/>
    <m/>
    <x v="2"/>
    <x v="1"/>
    <x v="2"/>
    <m/>
    <m/>
    <d v="2024-08-05T00:00:00"/>
    <m/>
    <d v="2024-08-01T00:00:00"/>
    <d v="2024-08-05T00:00:00"/>
    <d v="2024-08-04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4-01T00:00:00"/>
    <x v="2"/>
    <m/>
  </r>
  <r>
    <s v="0375003"/>
    <x v="185"/>
    <x v="185"/>
    <s v="003"/>
    <s v="Brasil \ SP \ Pirajuí"/>
    <s v="Norte"/>
    <x v="3"/>
    <n v="2"/>
    <s v="Reforma"/>
    <s v="102-Aguardando Plantio"/>
    <m/>
    <n v="6.32"/>
    <s v="Parceria rural (Turvinho)"/>
    <m/>
    <m/>
    <m/>
    <m/>
    <x v="2"/>
    <x v="1"/>
    <x v="1"/>
    <m/>
    <m/>
    <d v="2024-08-04T00:00:00"/>
    <m/>
    <d v="2024-08-01T00:00:00"/>
    <d v="2024-08-04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4-01T00:00:00"/>
    <x v="2"/>
    <m/>
  </r>
  <r>
    <s v="0375004"/>
    <x v="185"/>
    <x v="185"/>
    <s v="004"/>
    <s v="Brasil \ SP \ Pirajuí"/>
    <s v="Norte"/>
    <x v="3"/>
    <n v="2"/>
    <s v="Reforma"/>
    <s v="102-Aguardando Plantio"/>
    <m/>
    <n v="41.66"/>
    <s v="Parceria rural (Turvinho)"/>
    <m/>
    <m/>
    <m/>
    <m/>
    <x v="2"/>
    <x v="1"/>
    <x v="2"/>
    <m/>
    <m/>
    <d v="2024-08-05T00:00:00"/>
    <m/>
    <d v="2024-08-01T00:00:00"/>
    <d v="2024-08-05T00:00:00"/>
    <d v="2024-08-0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06"/>
    <x v="185"/>
    <x v="185"/>
    <s v="006"/>
    <s v="Brasil \ SP \ Pirajuí"/>
    <s v="Norte"/>
    <x v="3"/>
    <n v="2"/>
    <s v="Reforma"/>
    <s v="102-Aguardando Plantio"/>
    <m/>
    <n v="19.190000000000001"/>
    <s v="Parceria rural (Turvinho)"/>
    <m/>
    <m/>
    <m/>
    <m/>
    <x v="2"/>
    <x v="1"/>
    <x v="2"/>
    <m/>
    <m/>
    <d v="2024-08-05T00:00:00"/>
    <m/>
    <d v="2024-08-01T00:00:00"/>
    <d v="2024-08-05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4-01T00:00:00"/>
    <x v="2"/>
    <m/>
  </r>
  <r>
    <s v="0375008"/>
    <x v="185"/>
    <x v="185"/>
    <s v="008"/>
    <s v="Brasil \ SP \ Pirajuí"/>
    <s v="Norte"/>
    <x v="3"/>
    <n v="2"/>
    <s v="Reforma"/>
    <s v="102-Aguardando Plantio"/>
    <m/>
    <n v="9"/>
    <s v="Parceria rural (Turvinho)"/>
    <m/>
    <m/>
    <m/>
    <m/>
    <x v="2"/>
    <x v="1"/>
    <x v="2"/>
    <m/>
    <m/>
    <d v="2024-08-03T00:00:00"/>
    <m/>
    <d v="2024-08-01T00:00:00"/>
    <d v="2024-08-03T00:00:00"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09"/>
    <x v="185"/>
    <x v="185"/>
    <s v="009"/>
    <s v="Brasil \ SP \ Pirajuí"/>
    <s v="Norte"/>
    <x v="3"/>
    <n v="2"/>
    <s v="Reforma"/>
    <s v="102-Aguardando Plantio"/>
    <m/>
    <n v="18.96"/>
    <s v="Parceria rural (Turvinho)"/>
    <m/>
    <m/>
    <m/>
    <m/>
    <x v="2"/>
    <x v="1"/>
    <x v="2"/>
    <m/>
    <m/>
    <d v="2024-08-03T00:00:00"/>
    <m/>
    <d v="2024-07-01T00:00:00"/>
    <d v="2024-08-03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0"/>
    <x v="185"/>
    <x v="185"/>
    <s v="010"/>
    <s v="Brasil \ SP \ Pirajuí"/>
    <s v="Norte"/>
    <x v="3"/>
    <n v="2"/>
    <s v="Reforma"/>
    <s v="102-Aguardando Plantio"/>
    <m/>
    <n v="7.64"/>
    <s v="Parceria rural (Turvinho)"/>
    <m/>
    <m/>
    <m/>
    <m/>
    <x v="2"/>
    <x v="1"/>
    <x v="2"/>
    <m/>
    <m/>
    <d v="2024-08-03T00:00:00"/>
    <m/>
    <d v="2024-07-01T00:00:00"/>
    <d v="2024-08-03T00:00:00"/>
    <d v="2024-07-2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1"/>
    <x v="185"/>
    <x v="185"/>
    <s v="011"/>
    <s v="Brasil \ SP \ Pirajuí"/>
    <s v="Norte"/>
    <x v="3"/>
    <n v="2"/>
    <s v="Reforma"/>
    <s v="102-Aguardando Plantio"/>
    <m/>
    <n v="7.65"/>
    <s v="Parceria rural (Turvinho)"/>
    <m/>
    <m/>
    <m/>
    <m/>
    <x v="2"/>
    <x v="1"/>
    <x v="2"/>
    <m/>
    <m/>
    <d v="2024-08-08T00:00:00"/>
    <m/>
    <d v="2024-07-01T00:00:00"/>
    <d v="2024-08-08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2"/>
    <x v="185"/>
    <x v="185"/>
    <s v="012"/>
    <s v="Brasil \ SP \ Pirajuí"/>
    <s v="Norte"/>
    <x v="3"/>
    <n v="2"/>
    <s v="Reforma"/>
    <s v="102-Aguardando Plantio"/>
    <m/>
    <n v="19.8"/>
    <s v="Parceria rural (Turvinho)"/>
    <m/>
    <m/>
    <m/>
    <m/>
    <x v="2"/>
    <x v="1"/>
    <x v="2"/>
    <m/>
    <m/>
    <d v="2024-08-03T00:00:00"/>
    <m/>
    <d v="2024-07-01T00:00:00"/>
    <d v="2024-08-03T00:00:00"/>
    <d v="2024-07-2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3"/>
    <x v="185"/>
    <x v="185"/>
    <s v="013"/>
    <s v="Brasil \ SP \ Pirajuí"/>
    <s v="Norte"/>
    <x v="3"/>
    <n v="2"/>
    <s v="Reforma"/>
    <s v="102-Aguardando Plantio"/>
    <m/>
    <n v="13.16"/>
    <s v="Parceria rural (Turvinho)"/>
    <m/>
    <m/>
    <m/>
    <m/>
    <x v="2"/>
    <x v="1"/>
    <x v="2"/>
    <m/>
    <m/>
    <d v="2024-08-01T00:00:00"/>
    <m/>
    <d v="2024-07-01T00:00:00"/>
    <d v="2024-08-01T00:00:00"/>
    <d v="2024-07-23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4"/>
    <x v="185"/>
    <x v="185"/>
    <s v="014"/>
    <s v="Brasil \ SP \ Pirajuí"/>
    <s v="Norte"/>
    <x v="3"/>
    <n v="2"/>
    <s v="Reforma"/>
    <s v="102-Aguardando Plantio"/>
    <m/>
    <n v="41.62"/>
    <s v="Parceria rural (Turvinho)"/>
    <m/>
    <m/>
    <m/>
    <m/>
    <x v="2"/>
    <x v="1"/>
    <x v="2"/>
    <m/>
    <m/>
    <d v="2024-08-02T00:00:00"/>
    <m/>
    <d v="2024-07-01T00:00:00"/>
    <d v="2024-08-02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5"/>
    <x v="185"/>
    <x v="185"/>
    <s v="015"/>
    <s v="Brasil \ SP \ Pirajuí"/>
    <s v="Norte"/>
    <x v="3"/>
    <n v="2"/>
    <s v="Reforma"/>
    <s v="102-Aguardando Plantio"/>
    <m/>
    <n v="12.53"/>
    <s v="Parceria rural (Turvinho)"/>
    <m/>
    <m/>
    <m/>
    <m/>
    <x v="2"/>
    <x v="1"/>
    <x v="2"/>
    <m/>
    <m/>
    <d v="2024-08-03T00:00:00"/>
    <m/>
    <d v="2024-07-01T00:00:00"/>
    <d v="2024-08-03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6"/>
    <x v="185"/>
    <x v="185"/>
    <s v="016"/>
    <s v="Brasil \ SP \ Pirajuí"/>
    <s v="Norte"/>
    <x v="3"/>
    <n v="2"/>
    <s v="Reforma"/>
    <s v="102-Aguardando Plantio"/>
    <m/>
    <n v="22.92"/>
    <s v="Parceria rural (Turvinho)"/>
    <m/>
    <m/>
    <m/>
    <m/>
    <x v="2"/>
    <x v="1"/>
    <x v="2"/>
    <m/>
    <m/>
    <d v="2024-08-01T00:00:00"/>
    <m/>
    <d v="2024-07-01T00:00:00"/>
    <d v="2024-08-01T00:00:00"/>
    <d v="2024-07-2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8"/>
    <x v="185"/>
    <x v="185"/>
    <s v="018"/>
    <s v="Brasil \ SP \ Pirajuí"/>
    <s v="Norte"/>
    <x v="3"/>
    <n v="2"/>
    <s v="Reforma"/>
    <s v="102-Aguardando Plantio"/>
    <m/>
    <n v="15.53"/>
    <s v="Parceria rural (Turvinho)"/>
    <m/>
    <m/>
    <m/>
    <m/>
    <x v="2"/>
    <x v="1"/>
    <x v="2"/>
    <m/>
    <m/>
    <d v="2024-07-29T00:00:00"/>
    <m/>
    <d v="2024-07-01T00:00:00"/>
    <d v="2024-07-29T00:00:00"/>
    <d v="2024-07-10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19"/>
    <x v="185"/>
    <x v="185"/>
    <s v="019"/>
    <s v="Brasil \ SP \ Pirajuí"/>
    <s v="Norte"/>
    <x v="3"/>
    <n v="2"/>
    <s v="Reforma"/>
    <s v="102-Aguardando Plantio"/>
    <m/>
    <n v="6.48"/>
    <s v="Parceria rural (Turvinho)"/>
    <m/>
    <m/>
    <m/>
    <m/>
    <x v="2"/>
    <x v="1"/>
    <x v="2"/>
    <m/>
    <m/>
    <d v="2024-07-29T00:00:00"/>
    <m/>
    <d v="2024-07-01T00:00:00"/>
    <d v="2024-07-29T00:00:00"/>
    <d v="2024-07-08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20"/>
    <x v="185"/>
    <x v="185"/>
    <s v="020"/>
    <s v="Brasil \ SP \ Pirajuí"/>
    <s v="Norte"/>
    <x v="3"/>
    <n v="2"/>
    <s v="Reforma"/>
    <s v="102-Aguardando Plantio"/>
    <m/>
    <n v="21.23"/>
    <s v="Parceria rural (Turvinho)"/>
    <m/>
    <m/>
    <m/>
    <m/>
    <x v="2"/>
    <x v="1"/>
    <x v="2"/>
    <m/>
    <m/>
    <d v="2024-07-30T00:00:00"/>
    <m/>
    <d v="2024-07-01T00:00:00"/>
    <d v="2024-07-30T00:00:00"/>
    <d v="2024-07-22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21"/>
    <x v="185"/>
    <x v="185"/>
    <s v="021"/>
    <s v="Brasil \ SP \ Presidente Alves"/>
    <s v="Norte"/>
    <x v="3"/>
    <n v="2"/>
    <s v="Reforma"/>
    <s v="102-Aguardando Plantio"/>
    <m/>
    <n v="32.840000000000003"/>
    <s v="Parceria rural (Turvinho)"/>
    <m/>
    <m/>
    <m/>
    <m/>
    <x v="2"/>
    <x v="1"/>
    <x v="2"/>
    <m/>
    <m/>
    <d v="2024-08-03T00:00:00"/>
    <m/>
    <d v="2024-07-01T00:00:00"/>
    <d v="2024-08-03T00:00:00"/>
    <d v="2024-07-21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23"/>
    <x v="185"/>
    <x v="185"/>
    <s v="023"/>
    <s v="Brasil \ SP \ Presidente Alves"/>
    <s v="Norte"/>
    <x v="3"/>
    <n v="2"/>
    <s v="Reforma"/>
    <s v="102-Aguardando Plantio"/>
    <m/>
    <n v="23.27"/>
    <s v="Parceria rural (Turvinho)"/>
    <m/>
    <m/>
    <m/>
    <m/>
    <x v="2"/>
    <x v="1"/>
    <x v="2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24"/>
    <x v="185"/>
    <x v="185"/>
    <s v="024"/>
    <s v="Brasil \ SP \ Presidente Alves"/>
    <s v="Norte"/>
    <x v="3"/>
    <n v="2"/>
    <s v="Reforma"/>
    <s v="102-Aguardando Plantio"/>
    <m/>
    <n v="7.71"/>
    <s v="Parceria rural (Turvinho)"/>
    <m/>
    <m/>
    <m/>
    <m/>
    <x v="2"/>
    <x v="1"/>
    <x v="2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25"/>
    <x v="185"/>
    <x v="185"/>
    <s v="025"/>
    <s v="Brasil \ SP \ Presidente Alves"/>
    <s v="Norte"/>
    <x v="3"/>
    <n v="2"/>
    <s v="Reforma"/>
    <s v="102-Aguardando Plantio"/>
    <m/>
    <n v="10.7"/>
    <s v="Parceria rural (Turvinho)"/>
    <m/>
    <m/>
    <m/>
    <m/>
    <x v="2"/>
    <x v="1"/>
    <x v="2"/>
    <m/>
    <m/>
    <d v="2024-08-03T00:00:00"/>
    <m/>
    <d v="2024-07-01T00:00:00"/>
    <d v="2024-08-03T00:00:00"/>
    <d v="2024-07-19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26"/>
    <x v="185"/>
    <x v="185"/>
    <s v="026"/>
    <s v="Brasil \ SP \ Pirajuí"/>
    <s v="Norte"/>
    <x v="3"/>
    <n v="2"/>
    <s v="Reforma"/>
    <s v="102-Aguardando Plantio"/>
    <m/>
    <n v="49.9"/>
    <s v="Parceria rural (Turvinho)"/>
    <m/>
    <m/>
    <m/>
    <m/>
    <x v="2"/>
    <x v="1"/>
    <x v="2"/>
    <m/>
    <m/>
    <d v="2024-08-02T00:00:00"/>
    <m/>
    <d v="2024-07-01T00:00:00"/>
    <d v="2024-08-02T00:00:00"/>
    <d v="2024-07-15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27"/>
    <x v="185"/>
    <x v="185"/>
    <s v="027"/>
    <s v="Brasil \ SP \ Pirajuí"/>
    <s v="Norte"/>
    <x v="3"/>
    <n v="2"/>
    <s v="Reforma"/>
    <s v="102-Aguardando Plantio"/>
    <m/>
    <n v="16.37"/>
    <s v="Parceria rural (Turvinho)"/>
    <m/>
    <m/>
    <m/>
    <m/>
    <x v="2"/>
    <x v="1"/>
    <x v="2"/>
    <m/>
    <m/>
    <d v="2024-07-30T00:00:00"/>
    <m/>
    <d v="2024-07-01T00:00:00"/>
    <d v="2024-07-30T00:00:00"/>
    <d v="2024-07-10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29"/>
    <x v="185"/>
    <x v="185"/>
    <s v="029"/>
    <s v="Brasil \ SP \ Pirajuí"/>
    <s v="Norte"/>
    <x v="3"/>
    <n v="2"/>
    <s v="Reforma"/>
    <s v="102-Aguardando Plantio"/>
    <m/>
    <n v="23.58"/>
    <s v="Parceria rural (Turvinho)"/>
    <m/>
    <m/>
    <m/>
    <m/>
    <x v="2"/>
    <x v="1"/>
    <x v="2"/>
    <m/>
    <m/>
    <d v="2024-07-30T00:00:00"/>
    <m/>
    <d v="2024-07-01T00:00:00"/>
    <d v="2024-07-30T00:00:00"/>
    <d v="2024-07-11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0"/>
    <x v="185"/>
    <x v="185"/>
    <s v="030"/>
    <s v="Brasil \ SP \ Pirajuí"/>
    <s v="Norte"/>
    <x v="3"/>
    <n v="2"/>
    <s v="Reforma"/>
    <s v="102-Aguardando Plantio"/>
    <m/>
    <n v="17.75"/>
    <s v="Parceria rural (Turvinho)"/>
    <m/>
    <m/>
    <m/>
    <m/>
    <x v="2"/>
    <x v="1"/>
    <x v="2"/>
    <m/>
    <m/>
    <d v="2024-08-01T00:00:00"/>
    <m/>
    <d v="2024-07-01T00:00:00"/>
    <d v="2024-08-01T00:00:00"/>
    <d v="2024-07-12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4"/>
    <x v="185"/>
    <x v="185"/>
    <s v="034"/>
    <s v="Brasil \ SP \ Pirajuí"/>
    <s v="Norte"/>
    <x v="3"/>
    <n v="2"/>
    <s v="Reforma"/>
    <s v="102-Aguardando Plantio"/>
    <m/>
    <n v="8.9600000000000009"/>
    <s v="Parceria rural (Turvinho)"/>
    <m/>
    <m/>
    <m/>
    <m/>
    <x v="2"/>
    <x v="1"/>
    <x v="2"/>
    <m/>
    <m/>
    <d v="2024-08-04T00:00:00"/>
    <m/>
    <d v="2024-07-01T00:00:00"/>
    <d v="2024-08-04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5"/>
    <x v="185"/>
    <x v="185"/>
    <s v="035"/>
    <s v="Brasil \ SP \ Pirajuí"/>
    <s v="Norte"/>
    <x v="3"/>
    <n v="2"/>
    <s v="Reforma"/>
    <s v="102-Aguardando Plantio"/>
    <m/>
    <n v="8.26"/>
    <s v="Parceria rural (Turvinho)"/>
    <m/>
    <m/>
    <m/>
    <m/>
    <x v="2"/>
    <x v="1"/>
    <x v="2"/>
    <m/>
    <m/>
    <d v="2024-08-03T00:00:00"/>
    <m/>
    <d v="2024-07-01T00:00:00"/>
    <d v="2024-08-03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6"/>
    <x v="185"/>
    <x v="185"/>
    <s v="036"/>
    <s v="Brasil \ SP \ Pirajuí"/>
    <s v="Norte"/>
    <x v="3"/>
    <n v="2"/>
    <s v="Reforma"/>
    <s v="102-Aguardando Plantio"/>
    <m/>
    <n v="5.41"/>
    <s v="Parceria rural (Turvinho)"/>
    <m/>
    <m/>
    <m/>
    <m/>
    <x v="2"/>
    <x v="1"/>
    <x v="2"/>
    <m/>
    <m/>
    <d v="2024-08-03T00:00:00"/>
    <m/>
    <d v="2024-07-01T00:00:00"/>
    <d v="2024-08-03T00:00:00"/>
    <d v="2024-07-16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037"/>
    <x v="185"/>
    <x v="185"/>
    <s v="037"/>
    <s v="Brasil \ SP \ Pirajuí"/>
    <s v="Norte"/>
    <x v="3"/>
    <n v="2"/>
    <s v="Reforma"/>
    <s v="102-Aguardando Plantio"/>
    <m/>
    <n v="12.23"/>
    <s v="Parceria rural (Turvinho)"/>
    <m/>
    <m/>
    <m/>
    <m/>
    <x v="2"/>
    <x v="1"/>
    <x v="2"/>
    <m/>
    <m/>
    <d v="2024-08-03T00:00:00"/>
    <m/>
    <d v="2024-07-01T00:00:00"/>
    <d v="2024-08-03T00:00:00"/>
    <d v="2024-07-18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8"/>
    <x v="185"/>
    <x v="185"/>
    <s v="038"/>
    <s v="Brasil \ SP \ Pirajuí"/>
    <s v="Norte"/>
    <x v="3"/>
    <n v="2"/>
    <s v="Reforma"/>
    <s v="102-Aguardando Plantio"/>
    <m/>
    <n v="6.93"/>
    <s v="Parceria rural (Turvinho)"/>
    <m/>
    <m/>
    <m/>
    <m/>
    <x v="2"/>
    <x v="1"/>
    <x v="2"/>
    <m/>
    <m/>
    <d v="2024-08-03T00:00:00"/>
    <m/>
    <d v="2024-07-01T00:00:00"/>
    <d v="2024-08-03T00:00:00"/>
    <d v="2024-07-1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039"/>
    <x v="185"/>
    <x v="185"/>
    <s v="039"/>
    <s v="Brasil \ SP \ Presidente Alves"/>
    <s v="Norte"/>
    <x v="3"/>
    <n v="2"/>
    <s v="Reforma"/>
    <s v="102-Aguardando Plantio"/>
    <m/>
    <n v="6.44"/>
    <s v="Parceria rural (Turvinho)"/>
    <m/>
    <m/>
    <m/>
    <m/>
    <x v="2"/>
    <x v="1"/>
    <x v="2"/>
    <m/>
    <m/>
    <d v="2024-08-03T00:00:00"/>
    <m/>
    <d v="2024-07-01T00:00:00"/>
    <d v="2024-08-03T00:00:00"/>
    <d v="2024-07-17T00:00:00"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6-01T00:00:00"/>
    <x v="7"/>
    <m/>
  </r>
  <r>
    <s v="0375358"/>
    <x v="185"/>
    <x v="185"/>
    <s v="358"/>
    <s v="Brasil \ SP \ Pirajuí"/>
    <s v="Norte"/>
    <x v="3"/>
    <n v="1"/>
    <s v="Implantação"/>
    <s v="116-Aguardando Plantio - Manual"/>
    <m/>
    <n v="0.64"/>
    <s v="Parceria rural (Turvinho)"/>
    <m/>
    <m/>
    <m/>
    <m/>
    <x v="0"/>
    <x v="0"/>
    <x v="0"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360"/>
    <x v="185"/>
    <x v="185"/>
    <s v="360"/>
    <s v="Brasil \ SP \ Pirajuí"/>
    <s v="Norte"/>
    <x v="3"/>
    <n v="1"/>
    <s v="Implantação"/>
    <s v="116-Aguardando Plantio - Manual"/>
    <m/>
    <n v="0.45"/>
    <s v="Parceria rural (Turvinho)"/>
    <m/>
    <m/>
    <m/>
    <m/>
    <x v="0"/>
    <x v="0"/>
    <x v="0"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362"/>
    <x v="185"/>
    <x v="185"/>
    <s v="362"/>
    <s v="Brasil \ SP \ Pirajuí"/>
    <s v="Norte"/>
    <x v="3"/>
    <n v="1"/>
    <s v="Implantação"/>
    <s v="116-Aguardando Plantio - Manual"/>
    <m/>
    <n v="0.67"/>
    <s v="Parceria rural (Turvinho)"/>
    <m/>
    <m/>
    <m/>
    <m/>
    <x v="0"/>
    <x v="0"/>
    <x v="0"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5363"/>
    <x v="185"/>
    <x v="185"/>
    <s v="363"/>
    <s v="Brasil \ SP \ Pirajuí"/>
    <s v="Norte"/>
    <x v="3"/>
    <n v="1"/>
    <s v="Implantação"/>
    <s v="116-Aguardando Plantio - Manual"/>
    <m/>
    <n v="0.36"/>
    <s v="Parceria rural (Turvinho)"/>
    <m/>
    <m/>
    <m/>
    <m/>
    <x v="0"/>
    <x v="0"/>
    <x v="0"/>
    <m/>
    <m/>
    <d v="2019-11-27T00:00:00"/>
    <m/>
    <m/>
    <m/>
    <m/>
    <s v="Norte"/>
    <s v="Norte"/>
    <s v="EMFLORA"/>
    <s v="CARPELO"/>
    <s v="GERS"/>
    <s v="GERAÇÃO"/>
    <n v="21.851690000000001"/>
    <n v="30.402227"/>
    <n v="48.527211000000001"/>
    <n v="59.511001"/>
    <s v="Liberação de áreas"/>
    <x v="1"/>
    <x v="6"/>
    <d v="2025-05-01T00:00:00"/>
    <x v="5"/>
    <m/>
  </r>
  <r>
    <s v="0377001"/>
    <x v="186"/>
    <x v="186"/>
    <s v="001"/>
    <s v="Brasil \ SP \ Gália"/>
    <s v="Noroeste"/>
    <x v="0"/>
    <n v="1"/>
    <s v="Implantação"/>
    <s v="104-Crescimento"/>
    <d v="2019-10-15T00:00:00"/>
    <n v="7.55"/>
    <s v="Parceria rural (Turvinho)"/>
    <m/>
    <m/>
    <m/>
    <m/>
    <x v="0"/>
    <x v="0"/>
    <x v="0"/>
    <m/>
    <m/>
    <d v="2025-08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2"/>
    <x v="186"/>
    <x v="186"/>
    <s v="002"/>
    <s v="Brasil \ SP \ Gália"/>
    <s v="Noroeste"/>
    <x v="0"/>
    <n v="1"/>
    <s v="Implantação"/>
    <s v="104-Crescimento"/>
    <d v="2019-10-16T00:00:00"/>
    <n v="14.35"/>
    <s v="Parceria rural (Turvinho)"/>
    <m/>
    <m/>
    <m/>
    <m/>
    <x v="0"/>
    <x v="0"/>
    <x v="0"/>
    <m/>
    <m/>
    <d v="2025-08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3"/>
    <x v="186"/>
    <x v="186"/>
    <s v="003"/>
    <s v="Brasil \ SP \ Gália"/>
    <s v="Noroeste"/>
    <x v="0"/>
    <n v="1"/>
    <s v="Implantação"/>
    <s v="104-Crescimento"/>
    <d v="2019-10-08T00:00:00"/>
    <n v="26.45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4"/>
    <x v="186"/>
    <x v="186"/>
    <s v="004"/>
    <s v="Brasil \ SP \ Gália"/>
    <s v="Noroeste"/>
    <x v="0"/>
    <n v="1"/>
    <s v="Implantação"/>
    <s v="104-Crescimento"/>
    <d v="2019-10-20T00:00:00"/>
    <n v="67.94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5"/>
    <x v="186"/>
    <x v="186"/>
    <s v="005"/>
    <s v="Brasil \ SP \ Gália"/>
    <s v="Noroeste"/>
    <x v="0"/>
    <n v="1"/>
    <s v="Implantação"/>
    <s v="104-Crescimento"/>
    <d v="2019-10-09T00:00:00"/>
    <n v="15.67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6"/>
    <x v="186"/>
    <x v="186"/>
    <s v="006"/>
    <s v="Brasil \ SP \ Alvinlândia"/>
    <s v="Noroeste"/>
    <x v="0"/>
    <n v="1"/>
    <s v="Implantação"/>
    <s v="104-Crescimento"/>
    <d v="2019-10-14T00:00:00"/>
    <n v="23.46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7"/>
    <x v="186"/>
    <x v="186"/>
    <s v="007"/>
    <s v="Brasil \ SP \ Alvinlândia"/>
    <s v="Noroeste"/>
    <x v="0"/>
    <n v="1"/>
    <s v="Implantação"/>
    <s v="104-Crescimento"/>
    <d v="2019-10-21T00:00:00"/>
    <n v="17.760000000000002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8"/>
    <x v="186"/>
    <x v="186"/>
    <s v="008"/>
    <s v="Brasil \ SP \ Alvinlândia"/>
    <s v="Noroeste"/>
    <x v="0"/>
    <n v="1"/>
    <s v="Implantação"/>
    <s v="104-Crescimento"/>
    <d v="2019-10-21T00:00:00"/>
    <n v="17.64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7009"/>
    <x v="186"/>
    <x v="186"/>
    <s v="009"/>
    <s v="Brasil \ SP \ Alvinlândia"/>
    <s v="Noroeste"/>
    <x v="0"/>
    <n v="1"/>
    <s v="Rebrota"/>
    <s v="104-Crescimento"/>
    <d v="2007-05-01T00:00:00"/>
    <n v="3.53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CARPELO"/>
    <s v="JFI DUARTINA"/>
    <s v="GERAÇÃO"/>
    <s v="GERS"/>
    <n v="37.724626999999998"/>
    <n v="41.125230000000002"/>
    <n v="44.160311999999998"/>
    <n v="55.849611000000003"/>
    <s v="pac"/>
    <x v="2"/>
    <x v="2"/>
    <d v="2025-10-01T00:00:00"/>
    <x v="13"/>
    <m/>
  </r>
  <r>
    <s v="0378001"/>
    <x v="187"/>
    <x v="187"/>
    <s v="001"/>
    <s v="Brasil \ SP \ Oriente"/>
    <s v="Noroeste"/>
    <x v="1"/>
    <n v="1"/>
    <s v="Implantação"/>
    <s v="104-Crescimento"/>
    <d v="2020-04-14T00:00:00"/>
    <n v="34.549999999999997"/>
    <s v="Parceria rural (Turvinho)"/>
    <s v="coppice"/>
    <m/>
    <m/>
    <m/>
    <x v="0"/>
    <x v="0"/>
    <x v="0"/>
    <m/>
    <m/>
    <d v="2025-07-01T00:00:00"/>
    <d v="2025-07-01T00:00:00"/>
    <d v="2025-04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02"/>
    <x v="187"/>
    <x v="187"/>
    <s v="002"/>
    <s v="Brasil \ SP \ Oriente"/>
    <s v="Noroeste"/>
    <x v="1"/>
    <n v="1"/>
    <s v="Implantação"/>
    <s v="104-Crescimento"/>
    <d v="2020-04-13T00:00:00"/>
    <n v="35.46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3"/>
    <x v="187"/>
    <x v="187"/>
    <s v="003"/>
    <s v="Brasil \ SP \ Oriente"/>
    <s v="Noroeste"/>
    <x v="3"/>
    <n v="1"/>
    <s v="Implantação"/>
    <s v="104-Crescimento"/>
    <d v="2020-04-18T00:00:00"/>
    <n v="40.85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4"/>
    <x v="187"/>
    <x v="187"/>
    <s v="004"/>
    <s v="Brasil \ SP \ Oriente"/>
    <s v="Noroeste"/>
    <x v="3"/>
    <n v="1"/>
    <s v="Implantação"/>
    <s v="104-Crescimento"/>
    <d v="2020-04-18T00:00:00"/>
    <n v="11.72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5"/>
    <x v="187"/>
    <x v="187"/>
    <s v="005"/>
    <s v="Brasil \ SP \ Oriente"/>
    <s v="Noroeste"/>
    <x v="3"/>
    <n v="1"/>
    <s v="Implantação"/>
    <s v="104-Crescimento"/>
    <d v="2020-05-22T00:00:00"/>
    <n v="30.28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6"/>
    <x v="187"/>
    <x v="187"/>
    <s v="006"/>
    <s v="Brasil \ SP \ Oriente"/>
    <s v="Noroeste"/>
    <x v="3"/>
    <n v="1"/>
    <s v="Implantação"/>
    <s v="104-Crescimento"/>
    <d v="2020-05-22T00:00:00"/>
    <n v="11.23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7"/>
    <x v="187"/>
    <x v="187"/>
    <s v="007"/>
    <s v="Brasil \ SP \ Oriente"/>
    <s v="Noroeste"/>
    <x v="3"/>
    <n v="1"/>
    <s v="Implantação"/>
    <s v="104-Crescimento"/>
    <d v="2020-05-20T00:00:00"/>
    <n v="28.34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08"/>
    <x v="187"/>
    <x v="187"/>
    <s v="008"/>
    <s v="Brasil \ SP \ Oriente"/>
    <s v="Noroeste"/>
    <x v="3"/>
    <n v="1"/>
    <s v="Implantação"/>
    <s v="104-Crescimento"/>
    <d v="2020-05-20T00:00:00"/>
    <n v="10.81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09"/>
    <x v="187"/>
    <x v="187"/>
    <s v="009"/>
    <s v="Brasil \ SP \ Oriente"/>
    <s v="Noroeste"/>
    <x v="3"/>
    <n v="1"/>
    <s v="Implantação"/>
    <s v="104-Crescimento"/>
    <d v="2020-06-23T00:00:00"/>
    <n v="35.35"/>
    <s v="Parceria rural (Turvinho)"/>
    <s v="coppice"/>
    <m/>
    <m/>
    <m/>
    <x v="0"/>
    <x v="0"/>
    <x v="0"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10"/>
    <x v="187"/>
    <x v="187"/>
    <s v="010"/>
    <s v="Brasil \ SP \ Oriente"/>
    <s v="Noroeste"/>
    <x v="3"/>
    <n v="1"/>
    <s v="Implantação"/>
    <s v="104-Crescimento"/>
    <d v="2020-06-26T00:00:00"/>
    <n v="3.53"/>
    <s v="Parceria rural (Turvinho)"/>
    <s v="coppice"/>
    <m/>
    <m/>
    <m/>
    <x v="0"/>
    <x v="0"/>
    <x v="0"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11"/>
    <x v="187"/>
    <x v="187"/>
    <s v="011"/>
    <s v="Brasil \ SP \ Oriente"/>
    <s v="Noroeste"/>
    <x v="3"/>
    <n v="1"/>
    <s v="Implantação"/>
    <s v="104-Crescimento"/>
    <d v="2020-06-24T00:00:00"/>
    <n v="13.19"/>
    <s v="Parceria rural (Turvinho)"/>
    <s v="coppice"/>
    <m/>
    <m/>
    <m/>
    <x v="0"/>
    <x v="0"/>
    <x v="0"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12"/>
    <x v="187"/>
    <x v="187"/>
    <s v="012"/>
    <s v="Brasil \ SP \ Oriente"/>
    <s v="Noroeste"/>
    <x v="3"/>
    <n v="1"/>
    <s v="Implantação"/>
    <s v="104-Crescimento"/>
    <d v="2020-06-25T00:00:00"/>
    <n v="22.35"/>
    <s v="Parceria rural (Turvinho)"/>
    <m/>
    <m/>
    <m/>
    <m/>
    <x v="0"/>
    <x v="0"/>
    <x v="0"/>
    <m/>
    <m/>
    <d v="2025-07-01T00:00:00"/>
    <d v="2025-07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14"/>
    <x v="187"/>
    <x v="187"/>
    <s v="014"/>
    <s v="Brasil \ SP \ Oriente"/>
    <s v="Noroeste"/>
    <x v="3"/>
    <n v="1"/>
    <s v="Implantação"/>
    <s v="104-Crescimento"/>
    <d v="2020-07-01T00:00:00"/>
    <n v="10.42"/>
    <s v="Parceria rural (Turvinho)"/>
    <m/>
    <m/>
    <m/>
    <m/>
    <x v="0"/>
    <x v="0"/>
    <x v="0"/>
    <m/>
    <m/>
    <d v="2025-07-01T00:00:00"/>
    <d v="2025-07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15"/>
    <x v="187"/>
    <x v="187"/>
    <s v="015"/>
    <s v="Brasil \ SP \ Oriente"/>
    <s v="Noroeste"/>
    <x v="3"/>
    <n v="1"/>
    <s v="Implantação"/>
    <s v="104-Crescimento"/>
    <d v="2020-07-01T00:00:00"/>
    <n v="14.26"/>
    <s v="Parceria rural (Turvinho)"/>
    <s v="coppice"/>
    <m/>
    <m/>
    <m/>
    <x v="0"/>
    <x v="0"/>
    <x v="0"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16"/>
    <x v="187"/>
    <x v="187"/>
    <s v="016"/>
    <s v="Brasil \ SP \ Oriente"/>
    <s v="Noroeste"/>
    <x v="3"/>
    <n v="1"/>
    <s v="Implantação"/>
    <s v="104-Crescimento"/>
    <d v="2020-07-02T00:00:00"/>
    <n v="15.97"/>
    <s v="Parceria rural (Turvinho)"/>
    <s v="coppice"/>
    <m/>
    <m/>
    <m/>
    <x v="0"/>
    <x v="0"/>
    <x v="0"/>
    <m/>
    <m/>
    <d v="2025-07-01T00:00:00"/>
    <d v="2025-07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18"/>
    <x v="187"/>
    <x v="187"/>
    <s v="018"/>
    <s v="Brasil \ SP \ Oriente"/>
    <s v="Noroeste"/>
    <x v="1"/>
    <n v="1"/>
    <s v="Implantação"/>
    <s v="104-Crescimento"/>
    <d v="2020-10-26T00:00:00"/>
    <n v="63.39"/>
    <s v="Parceria rural (Turvinho)"/>
    <s v="coppice"/>
    <m/>
    <m/>
    <m/>
    <x v="0"/>
    <x v="0"/>
    <x v="0"/>
    <m/>
    <m/>
    <d v="2025-07-01T00:00:00"/>
    <d v="2025-07-01T00:00:00"/>
    <d v="2025-07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20"/>
    <x v="187"/>
    <x v="187"/>
    <s v="020"/>
    <s v="Brasil \ SP \ Oriente"/>
    <s v="Noroeste"/>
    <x v="1"/>
    <n v="1"/>
    <s v="Implantação"/>
    <s v="104-Crescimento"/>
    <d v="2020-05-29T00:00:00"/>
    <n v="19.77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21"/>
    <x v="187"/>
    <x v="187"/>
    <s v="021"/>
    <s v="Brasil \ SP \ Oriente"/>
    <s v="Noroeste"/>
    <x v="1"/>
    <n v="1"/>
    <s v="Implantação"/>
    <s v="104-Crescimento"/>
    <d v="2020-05-27T00:00:00"/>
    <n v="34.4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5-01T00:00:00"/>
    <x v="5"/>
    <m/>
  </r>
  <r>
    <s v="0378022"/>
    <x v="187"/>
    <x v="187"/>
    <s v="022"/>
    <s v="Brasil \ SP \ Oriente"/>
    <s v="Noroeste"/>
    <x v="3"/>
    <n v="1"/>
    <s v="Implantação"/>
    <s v="104-Crescimento"/>
    <d v="2020-05-29T00:00:00"/>
    <n v="59.01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6-01T00:00:00"/>
    <x v="7"/>
    <m/>
  </r>
  <r>
    <s v="0378023"/>
    <x v="187"/>
    <x v="187"/>
    <s v="023"/>
    <s v="Brasil \ SP \ Oriente"/>
    <s v="Noroeste"/>
    <x v="3"/>
    <n v="1"/>
    <s v="Implantação"/>
    <s v="104-Crescimento"/>
    <d v="2020-06-02T00:00:00"/>
    <n v="33.19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6-01T00:00:00"/>
    <x v="7"/>
    <m/>
  </r>
  <r>
    <s v="0378024"/>
    <x v="187"/>
    <x v="187"/>
    <s v="024"/>
    <s v="Brasil \ SP \ Oriente"/>
    <s v="Noroeste"/>
    <x v="3"/>
    <n v="1"/>
    <s v="Implantação"/>
    <s v="104-Crescimento"/>
    <d v="2020-05-29T00:00:00"/>
    <n v="32.85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6-01T00:00:00"/>
    <x v="7"/>
    <m/>
  </r>
  <r>
    <s v="0378025"/>
    <x v="187"/>
    <x v="187"/>
    <s v="025"/>
    <s v="Brasil \ SP \ Oriente"/>
    <s v="Noroeste"/>
    <x v="3"/>
    <n v="1"/>
    <s v="Implantação"/>
    <s v="104-Crescimento"/>
    <d v="2020-05-29T00:00:00"/>
    <n v="47.56"/>
    <s v="Parceria rural (Turvinho)"/>
    <m/>
    <m/>
    <m/>
    <m/>
    <x v="0"/>
    <x v="0"/>
    <x v="0"/>
    <m/>
    <m/>
    <d v="2025-07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d v="2025-06-01T00:00:00"/>
    <x v="7"/>
    <m/>
  </r>
  <r>
    <s v="0378026"/>
    <x v="187"/>
    <x v="187"/>
    <s v="026"/>
    <s v="Brasil \ SP \ Oriente"/>
    <s v="Noroeste"/>
    <x v="3"/>
    <n v="1"/>
    <s v="Implantação"/>
    <s v="104-Crescimento"/>
    <d v="2020-06-03T00:00:00"/>
    <n v="35.25"/>
    <s v="Parceria rural (Turvinho)"/>
    <m/>
    <m/>
    <m/>
    <m/>
    <x v="0"/>
    <x v="0"/>
    <x v="0"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27"/>
    <x v="187"/>
    <x v="187"/>
    <s v="027"/>
    <s v="Brasil \ SP \ Oriente"/>
    <s v="Noroeste"/>
    <x v="3"/>
    <n v="1"/>
    <s v="Implantação"/>
    <s v="104-Crescimento"/>
    <d v="2020-06-02T00:00:00"/>
    <n v="17.71"/>
    <s v="Parceria rural (Turvinho)"/>
    <m/>
    <m/>
    <m/>
    <m/>
    <x v="0"/>
    <x v="0"/>
    <x v="0"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28"/>
    <x v="187"/>
    <x v="187"/>
    <s v="028"/>
    <s v="Brasil \ SP \ Oriente"/>
    <s v="Noroeste"/>
    <x v="3"/>
    <n v="1"/>
    <s v="Implantação"/>
    <s v="104-Crescimento"/>
    <d v="2020-06-04T00:00:00"/>
    <n v="40.29"/>
    <s v="Parceria rural (Turvinho)"/>
    <m/>
    <m/>
    <m/>
    <m/>
    <x v="0"/>
    <x v="0"/>
    <x v="0"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29"/>
    <x v="187"/>
    <x v="187"/>
    <s v="029"/>
    <s v="Brasil \ SP \ Oriente"/>
    <s v="Noroeste"/>
    <x v="3"/>
    <n v="1"/>
    <s v="Implantação"/>
    <s v="104-Crescimento"/>
    <d v="2020-06-05T00:00:00"/>
    <n v="59.57"/>
    <s v="Parceria rural (Turvinho)"/>
    <m/>
    <m/>
    <m/>
    <m/>
    <x v="0"/>
    <x v="0"/>
    <x v="0"/>
    <m/>
    <m/>
    <d v="2025-08-01T00:00:00"/>
    <d v="2025-07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0"/>
    <x v="187"/>
    <x v="187"/>
    <s v="030"/>
    <s v="Brasil \ SP \ Oriente"/>
    <s v="Noroeste"/>
    <x v="3"/>
    <n v="1"/>
    <s v="Implantação"/>
    <s v="104-Crescimento"/>
    <d v="2020-06-08T00:00:00"/>
    <n v="33.049999999999997"/>
    <s v="Parceria rural (Turvinho)"/>
    <m/>
    <m/>
    <m/>
    <m/>
    <x v="0"/>
    <x v="0"/>
    <x v="0"/>
    <m/>
    <m/>
    <d v="2025-08-01T00:00:00"/>
    <d v="2025-08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1"/>
    <x v="187"/>
    <x v="187"/>
    <s v="031"/>
    <s v="Brasil \ SP \ Oriente"/>
    <s v="Noroeste"/>
    <x v="3"/>
    <n v="1"/>
    <s v="Implantação"/>
    <s v="104-Crescimento"/>
    <d v="2020-06-09T00:00:00"/>
    <n v="23.38"/>
    <s v="Parceria rural (Turvinho)"/>
    <m/>
    <m/>
    <m/>
    <m/>
    <x v="0"/>
    <x v="0"/>
    <x v="0"/>
    <m/>
    <m/>
    <d v="2025-08-01T00:00:00"/>
    <d v="2025-08-01T00:00:00"/>
    <d v="2025-04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2"/>
    <x v="187"/>
    <x v="187"/>
    <s v="032"/>
    <s v="Brasil \ SP \ Oriente"/>
    <s v="Noroeste"/>
    <x v="3"/>
    <n v="1"/>
    <s v="Implantação"/>
    <s v="104-Crescimento"/>
    <d v="2020-06-09T00:00:00"/>
    <n v="18.600000000000001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3"/>
    <x v="187"/>
    <x v="187"/>
    <s v="033"/>
    <s v="Brasil \ SP \ Oriente"/>
    <s v="Noroeste"/>
    <x v="3"/>
    <n v="1"/>
    <s v="Implantação"/>
    <s v="104-Crescimento"/>
    <d v="2020-06-10T00:00:00"/>
    <n v="18.809999999999999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4"/>
    <x v="187"/>
    <x v="187"/>
    <s v="034"/>
    <s v="Brasil \ SP \ Oriente"/>
    <s v="Noroeste"/>
    <x v="3"/>
    <n v="1"/>
    <s v="Implantação"/>
    <s v="104-Crescimento"/>
    <d v="2020-06-19T00:00:00"/>
    <n v="41.92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5"/>
    <x v="187"/>
    <x v="187"/>
    <s v="035"/>
    <s v="Brasil \ SP \ Oriente"/>
    <s v="Noroeste"/>
    <x v="3"/>
    <n v="1"/>
    <s v="Implantação"/>
    <s v="104-Crescimento"/>
    <d v="2020-06-15T00:00:00"/>
    <n v="46.42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6"/>
    <x v="187"/>
    <x v="187"/>
    <s v="036"/>
    <s v="Brasil \ SP \ Oriente"/>
    <s v="Noroeste"/>
    <x v="3"/>
    <n v="1"/>
    <s v="Implantação"/>
    <s v="104-Crescimento"/>
    <d v="2020-06-12T00:00:00"/>
    <n v="8.4600000000000009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7"/>
    <x v="187"/>
    <x v="187"/>
    <s v="037"/>
    <s v="Brasil \ SP \ Oriente"/>
    <s v="Noroeste"/>
    <x v="3"/>
    <n v="1"/>
    <s v="Implantação"/>
    <s v="104-Crescimento"/>
    <d v="2020-06-16T00:00:00"/>
    <n v="19.850000000000001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39"/>
    <x v="187"/>
    <x v="187"/>
    <s v="039"/>
    <s v="Brasil \ SP \ Oriente"/>
    <s v="Noroeste"/>
    <x v="3"/>
    <n v="1"/>
    <s v="Implantação"/>
    <s v="104-Crescimento"/>
    <d v="2020-06-17T00:00:00"/>
    <n v="15.82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41"/>
    <x v="187"/>
    <x v="187"/>
    <s v="041"/>
    <s v="Brasil \ SP \ Oriente"/>
    <s v="Noroeste"/>
    <x v="3"/>
    <n v="1"/>
    <s v="Implantação"/>
    <s v="104-Crescimento"/>
    <d v="2020-06-20T00:00:00"/>
    <n v="5.03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42"/>
    <x v="187"/>
    <x v="187"/>
    <s v="042"/>
    <s v="Brasil \ SP \ Oriente"/>
    <s v="Noroeste"/>
    <x v="3"/>
    <n v="1"/>
    <s v="Implantação"/>
    <s v="104-Crescimento"/>
    <d v="2020-06-19T00:00:00"/>
    <n v="12.06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47"/>
    <x v="187"/>
    <x v="187"/>
    <s v="047"/>
    <s v="Brasil \ SP \ Oriente"/>
    <s v="Noroeste"/>
    <x v="3"/>
    <n v="1"/>
    <s v="Implantação"/>
    <s v="104-Crescimento"/>
    <d v="2020-06-18T00:00:00"/>
    <n v="4.78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48"/>
    <x v="187"/>
    <x v="187"/>
    <s v="048"/>
    <s v="Brasil \ SP \ Oriente"/>
    <s v="Noroeste"/>
    <x v="3"/>
    <n v="1"/>
    <s v="Implantação"/>
    <s v="104-Crescimento"/>
    <d v="2020-06-18T00:00:00"/>
    <n v="7.41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1"/>
    <x v="187"/>
    <x v="187"/>
    <s v="051"/>
    <s v="Brasil \ SP \ Oriente"/>
    <s v="Noroeste"/>
    <x v="1"/>
    <n v="1"/>
    <s v="Implantação"/>
    <s v="104-Crescimento"/>
    <d v="2020-07-01T00:00:00"/>
    <n v="63.4"/>
    <s v="Parceria rural (Turvinho)"/>
    <s v="coppice"/>
    <m/>
    <m/>
    <m/>
    <x v="0"/>
    <x v="0"/>
    <x v="0"/>
    <m/>
    <m/>
    <d v="2025-08-01T00:00:00"/>
    <d v="2025-08-01T00:00:00"/>
    <d v="2025-05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52"/>
    <x v="187"/>
    <x v="187"/>
    <s v="052"/>
    <s v="Brasil \ SP \ Oriente"/>
    <s v="Noroeste"/>
    <x v="3"/>
    <n v="1"/>
    <s v="Implantação"/>
    <s v="104-Crescimento"/>
    <d v="2020-07-06T00:00:00"/>
    <n v="24.18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3"/>
    <x v="187"/>
    <x v="187"/>
    <s v="053"/>
    <s v="Brasil \ SP \ Oriente"/>
    <s v="Noroeste"/>
    <x v="3"/>
    <n v="1"/>
    <s v="Implantação"/>
    <s v="104-Crescimento"/>
    <d v="2020-07-06T00:00:00"/>
    <n v="50.13"/>
    <s v="Parceria rural (Turvinho)"/>
    <m/>
    <m/>
    <m/>
    <m/>
    <x v="0"/>
    <x v="0"/>
    <x v="0"/>
    <m/>
    <m/>
    <d v="2025-08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4"/>
    <x v="187"/>
    <x v="187"/>
    <s v="054"/>
    <s v="Brasil \ SP \ Oriente"/>
    <s v="Noroeste"/>
    <x v="3"/>
    <n v="1"/>
    <s v="Implantação"/>
    <s v="104-Crescimento"/>
    <d v="2020-07-09T00:00:00"/>
    <n v="20.45"/>
    <s v="Parceria rural (Turvinho)"/>
    <m/>
    <m/>
    <m/>
    <m/>
    <x v="0"/>
    <x v="0"/>
    <x v="0"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5"/>
    <x v="187"/>
    <x v="187"/>
    <s v="055"/>
    <s v="Brasil \ SP \ Oriente"/>
    <s v="Noroeste"/>
    <x v="3"/>
    <n v="1"/>
    <s v="Implantação"/>
    <s v="104-Crescimento"/>
    <d v="2020-07-08T00:00:00"/>
    <n v="38.71"/>
    <s v="Parceria rural (Turvinho)"/>
    <m/>
    <m/>
    <m/>
    <m/>
    <x v="0"/>
    <x v="0"/>
    <x v="0"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6"/>
    <x v="187"/>
    <x v="187"/>
    <s v="056"/>
    <s v="Brasil \ SP \ Oriente"/>
    <s v="Noroeste"/>
    <x v="3"/>
    <n v="1"/>
    <s v="Implantação"/>
    <s v="104-Crescimento"/>
    <d v="2020-07-10T00:00:00"/>
    <n v="70.069999999999993"/>
    <s v="Parceria rural (Turvinho)"/>
    <m/>
    <m/>
    <m/>
    <m/>
    <x v="0"/>
    <x v="0"/>
    <x v="0"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7"/>
    <x v="187"/>
    <x v="187"/>
    <s v="057"/>
    <s v="Brasil \ SP \ Oriente"/>
    <s v="Noroeste"/>
    <x v="3"/>
    <n v="1"/>
    <s v="Implantação"/>
    <s v="104-Crescimento"/>
    <d v="2020-07-11T00:00:00"/>
    <n v="30.53"/>
    <s v="Parceria rural (Turvinho)"/>
    <m/>
    <m/>
    <m/>
    <m/>
    <x v="0"/>
    <x v="0"/>
    <x v="0"/>
    <m/>
    <m/>
    <d v="2025-09-01T00:00:00"/>
    <d v="2025-08-01T00:00:00"/>
    <d v="2025-05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8"/>
    <x v="187"/>
    <x v="187"/>
    <s v="058"/>
    <s v="Brasil \ SP \ Oriente"/>
    <s v="Noroeste"/>
    <x v="3"/>
    <n v="1"/>
    <s v="Implantação"/>
    <s v="104-Crescimento"/>
    <d v="2020-08-07T00:00:00"/>
    <n v="17.04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59"/>
    <x v="187"/>
    <x v="187"/>
    <s v="059"/>
    <s v="Brasil \ SP \ Oriente"/>
    <s v="Noroeste"/>
    <x v="3"/>
    <n v="1"/>
    <s v="Implantação"/>
    <s v="104-Crescimento"/>
    <d v="2020-08-12T00:00:00"/>
    <n v="27.02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0"/>
    <x v="187"/>
    <x v="187"/>
    <s v="060"/>
    <s v="Brasil \ SP \ Oriente"/>
    <s v="Noroeste"/>
    <x v="3"/>
    <n v="1"/>
    <s v="Implantação"/>
    <s v="104-Crescimento"/>
    <d v="2020-08-06T00:00:00"/>
    <n v="15.6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1"/>
    <x v="187"/>
    <x v="187"/>
    <s v="061"/>
    <s v="Brasil \ SP \ Oriente"/>
    <s v="Noroeste"/>
    <x v="3"/>
    <n v="1"/>
    <s v="Implantação"/>
    <s v="104-Crescimento"/>
    <d v="2020-08-04T00:00:00"/>
    <n v="5.55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2"/>
    <x v="187"/>
    <x v="187"/>
    <s v="062"/>
    <s v="Brasil \ SP \ Oriente"/>
    <s v="Noroeste"/>
    <x v="3"/>
    <n v="1"/>
    <s v="Implantação"/>
    <s v="104-Crescimento"/>
    <d v="2020-08-03T00:00:00"/>
    <n v="8.99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3"/>
    <x v="187"/>
    <x v="187"/>
    <s v="063"/>
    <s v="Brasil \ SP \ Oriente"/>
    <s v="Noroeste"/>
    <x v="3"/>
    <n v="1"/>
    <s v="Implantação"/>
    <s v="104-Crescimento"/>
    <d v="2020-08-01T00:00:00"/>
    <n v="16.73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4"/>
    <x v="187"/>
    <x v="187"/>
    <s v="064"/>
    <s v="Brasil \ SP \ Oriente"/>
    <s v="Noroeste"/>
    <x v="3"/>
    <n v="1"/>
    <s v="Implantação"/>
    <s v="104-Crescimento"/>
    <d v="2020-08-03T00:00:00"/>
    <n v="12.46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6"/>
    <x v="187"/>
    <x v="187"/>
    <s v="066"/>
    <s v="Brasil \ SP \ Oriente"/>
    <s v="Noroeste"/>
    <x v="3"/>
    <n v="1"/>
    <s v="Implantação"/>
    <s v="104-Crescimento"/>
    <d v="2020-08-31T00:00:00"/>
    <n v="4.6900000000000004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7"/>
    <x v="187"/>
    <x v="187"/>
    <s v="067"/>
    <s v="Brasil \ SP \ Oriente"/>
    <s v="Noroeste"/>
    <x v="3"/>
    <n v="1"/>
    <s v="Implantação"/>
    <s v="104-Crescimento"/>
    <d v="2020-08-26T00:00:00"/>
    <n v="6.08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68"/>
    <x v="187"/>
    <x v="187"/>
    <s v="068"/>
    <s v="Brasil \ SP \ Oriente"/>
    <s v="Noroeste"/>
    <x v="3"/>
    <n v="1"/>
    <s v="Implantação"/>
    <s v="104-Crescimento"/>
    <d v="2020-08-21T00:00:00"/>
    <n v="18.62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0"/>
    <x v="187"/>
    <x v="187"/>
    <s v="070"/>
    <s v="Brasil \ SP \ Oriente"/>
    <s v="Noroeste"/>
    <x v="3"/>
    <n v="1"/>
    <s v="Implantação"/>
    <s v="104-Crescimento"/>
    <d v="2020-08-22T00:00:00"/>
    <n v="9.4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1"/>
    <x v="187"/>
    <x v="187"/>
    <s v="071"/>
    <s v="Brasil \ SP \ Oriente"/>
    <s v="Noroeste"/>
    <x v="3"/>
    <n v="1"/>
    <s v="Implantação"/>
    <s v="104-Crescimento"/>
    <d v="2020-08-24T00:00:00"/>
    <n v="3.16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2"/>
    <x v="187"/>
    <x v="187"/>
    <s v="072"/>
    <s v="Brasil \ SP \ Oriente"/>
    <s v="Noroeste"/>
    <x v="3"/>
    <n v="1"/>
    <s v="Implantação"/>
    <s v="104-Crescimento"/>
    <d v="2020-08-12T00:00:00"/>
    <n v="38.369999999999997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3"/>
    <x v="187"/>
    <x v="187"/>
    <s v="073"/>
    <s v="Brasil \ SP \ Oriente"/>
    <s v="Noroeste"/>
    <x v="3"/>
    <n v="1"/>
    <s v="Implantação"/>
    <s v="104-Crescimento"/>
    <d v="2020-08-12T00:00:00"/>
    <n v="17.95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4"/>
    <x v="187"/>
    <x v="187"/>
    <s v="074"/>
    <s v="Brasil \ SP \ Oriente"/>
    <s v="Noroeste"/>
    <x v="3"/>
    <n v="1"/>
    <s v="Implantação"/>
    <s v="104-Crescimento"/>
    <d v="2020-08-15T00:00:00"/>
    <n v="24.28"/>
    <s v="Parceria rural (Turvinho)"/>
    <m/>
    <m/>
    <m/>
    <m/>
    <x v="0"/>
    <x v="0"/>
    <x v="0"/>
    <m/>
    <m/>
    <d v="2025-09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5"/>
    <x v="187"/>
    <x v="187"/>
    <s v="075"/>
    <s v="Brasil \ SP \ Oriente"/>
    <s v="Noroeste"/>
    <x v="3"/>
    <n v="1"/>
    <s v="Implantação"/>
    <s v="104-Crescimento"/>
    <d v="2020-08-14T00:00:00"/>
    <n v="4.51"/>
    <s v="Parceria rural (Turvinho)"/>
    <m/>
    <m/>
    <m/>
    <m/>
    <x v="0"/>
    <x v="0"/>
    <x v="0"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6"/>
    <x v="187"/>
    <x v="187"/>
    <s v="076"/>
    <s v="Brasil \ SP \ Oriente"/>
    <s v="Noroeste"/>
    <x v="3"/>
    <n v="1"/>
    <s v="Implantação"/>
    <s v="104-Crescimento"/>
    <d v="2020-08-17T00:00:00"/>
    <n v="24.16"/>
    <s v="Parceria rural (Turvinho)"/>
    <m/>
    <m/>
    <m/>
    <m/>
    <x v="0"/>
    <x v="0"/>
    <x v="0"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7"/>
    <x v="187"/>
    <x v="187"/>
    <s v="077"/>
    <s v="Brasil \ SP \ Oriente"/>
    <s v="Noroeste"/>
    <x v="3"/>
    <n v="1"/>
    <s v="Implantação"/>
    <s v="104-Crescimento"/>
    <d v="2020-08-31T00:00:00"/>
    <n v="9.02"/>
    <s v="Parceria rural (Turvinho)"/>
    <m/>
    <m/>
    <m/>
    <m/>
    <x v="0"/>
    <x v="0"/>
    <x v="0"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78"/>
    <x v="187"/>
    <x v="187"/>
    <s v="078"/>
    <s v="Brasil \ SP \ Oriente"/>
    <s v="Noroeste"/>
    <x v="3"/>
    <n v="1"/>
    <s v="Implantação"/>
    <s v="104-Crescimento"/>
    <d v="2020-09-10T00:00:00"/>
    <n v="18.899999999999999"/>
    <s v="Parceria rural (Turvinho)"/>
    <s v="coppice"/>
    <m/>
    <m/>
    <m/>
    <x v="0"/>
    <x v="0"/>
    <x v="0"/>
    <m/>
    <m/>
    <d v="2025-10-01T00:00:00"/>
    <d v="2025-08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79"/>
    <x v="187"/>
    <x v="187"/>
    <s v="079"/>
    <s v="Brasil \ SP \ Oriente"/>
    <s v="Noroeste"/>
    <x v="3"/>
    <n v="1"/>
    <s v="Implantação"/>
    <s v="104-Crescimento"/>
    <d v="2020-09-03T00:00:00"/>
    <n v="30.72"/>
    <s v="Parceria rural (Turvinho)"/>
    <m/>
    <m/>
    <m/>
    <m/>
    <x v="0"/>
    <x v="0"/>
    <x v="0"/>
    <m/>
    <m/>
    <d v="2025-10-01T00:00:00"/>
    <d v="2025-08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0"/>
    <x v="187"/>
    <x v="187"/>
    <s v="080"/>
    <s v="Brasil \ SP \ Oriente"/>
    <s v="Noroeste"/>
    <x v="3"/>
    <n v="1"/>
    <s v="Implantação"/>
    <s v="104-Crescimento"/>
    <d v="2020-09-12T00:00:00"/>
    <n v="17.64"/>
    <s v="Parceria rural (Turvinho)"/>
    <s v="coppice"/>
    <m/>
    <m/>
    <m/>
    <x v="0"/>
    <x v="0"/>
    <x v="0"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81"/>
    <x v="187"/>
    <x v="187"/>
    <s v="081"/>
    <s v="Brasil \ SP \ Oriente"/>
    <s v="Noroeste"/>
    <x v="3"/>
    <n v="1"/>
    <s v="Implantação"/>
    <s v="104-Crescimento"/>
    <d v="2020-09-19T00:00:00"/>
    <n v="28.94"/>
    <s v="Parceria rural (Turvinho)"/>
    <m/>
    <m/>
    <m/>
    <m/>
    <x v="0"/>
    <x v="0"/>
    <x v="0"/>
    <m/>
    <s v="RAF"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2"/>
    <x v="187"/>
    <x v="187"/>
    <s v="082"/>
    <s v="Brasil \ SP \ Oriente"/>
    <s v="Noroeste"/>
    <x v="3"/>
    <n v="1"/>
    <s v="Implantação"/>
    <s v="104-Crescimento"/>
    <d v="2020-09-22T00:00:00"/>
    <n v="28.62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3"/>
    <x v="187"/>
    <x v="187"/>
    <s v="083"/>
    <s v="Brasil \ SP \ Marília"/>
    <s v="Noroeste"/>
    <x v="3"/>
    <n v="1"/>
    <s v="Implantação"/>
    <s v="104-Crescimento"/>
    <d v="2020-09-22T00:00:00"/>
    <n v="7.27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4"/>
    <x v="187"/>
    <x v="187"/>
    <s v="084"/>
    <s v="Brasil \ SP \ Marília"/>
    <s v="Noroeste"/>
    <x v="3"/>
    <n v="1"/>
    <s v="Implantação"/>
    <s v="104-Crescimento"/>
    <d v="2020-09-25T00:00:00"/>
    <n v="18.329999999999998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5"/>
    <x v="187"/>
    <x v="187"/>
    <s v="085"/>
    <s v="Brasil \ SP \ Marília"/>
    <s v="Noroeste"/>
    <x v="3"/>
    <n v="1"/>
    <s v="Implantação"/>
    <s v="104-Crescimento"/>
    <d v="2020-09-16T00:00:00"/>
    <n v="18.82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6"/>
    <x v="187"/>
    <x v="187"/>
    <s v="086"/>
    <s v="Brasil \ SP \ Marília"/>
    <s v="Noroeste"/>
    <x v="3"/>
    <n v="1"/>
    <s v="Implantação"/>
    <s v="104-Crescimento"/>
    <d v="2020-09-17T00:00:00"/>
    <n v="16.510000000000002"/>
    <s v="Parceria rural (Turvinho)"/>
    <m/>
    <m/>
    <m/>
    <m/>
    <x v="0"/>
    <x v="0"/>
    <x v="0"/>
    <m/>
    <s v="RAF"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7"/>
    <x v="187"/>
    <x v="187"/>
    <s v="087"/>
    <s v="Brasil \ SP \ Oriente"/>
    <s v="Noroeste"/>
    <x v="3"/>
    <n v="1"/>
    <s v="Implantação"/>
    <s v="104-Crescimento"/>
    <d v="2020-09-15T00:00:00"/>
    <n v="33.25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8"/>
    <x v="187"/>
    <x v="187"/>
    <s v="088"/>
    <s v="Brasil \ SP \ Oriente"/>
    <s v="Noroeste"/>
    <x v="3"/>
    <n v="1"/>
    <s v="Implantação"/>
    <s v="104-Crescimento"/>
    <d v="2020-09-02T00:00:00"/>
    <n v="35.229999999999997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89"/>
    <x v="187"/>
    <x v="187"/>
    <s v="089"/>
    <s v="Brasil \ SP \ Oriente"/>
    <s v="Noroeste"/>
    <x v="3"/>
    <n v="1"/>
    <s v="Implantação"/>
    <s v="104-Crescimento"/>
    <d v="2020-09-16T00:00:00"/>
    <n v="22.72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0"/>
    <x v="187"/>
    <x v="187"/>
    <s v="090"/>
    <s v="Brasil \ SP \ Oriente"/>
    <s v="Noroeste"/>
    <x v="3"/>
    <n v="1"/>
    <s v="Implantação"/>
    <s v="104-Crescimento"/>
    <d v="2020-09-26T00:00:00"/>
    <n v="40.19"/>
    <s v="Parceria rural (Turvinho)"/>
    <s v="coppice"/>
    <m/>
    <m/>
    <m/>
    <x v="0"/>
    <x v="0"/>
    <x v="0"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91"/>
    <x v="187"/>
    <x v="187"/>
    <s v="091"/>
    <s v="Brasil \ SP \ Oriente"/>
    <s v="Noroeste"/>
    <x v="3"/>
    <n v="1"/>
    <s v="Implantação"/>
    <s v="104-Crescimento"/>
    <d v="2020-09-01T00:00:00"/>
    <n v="18.55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2"/>
    <x v="187"/>
    <x v="187"/>
    <s v="092"/>
    <s v="Brasil \ SP \ Oriente"/>
    <s v="Noroeste"/>
    <x v="3"/>
    <n v="1"/>
    <s v="Implantação"/>
    <s v="104-Crescimento"/>
    <d v="2020-09-01T00:00:00"/>
    <n v="15.66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3"/>
    <x v="187"/>
    <x v="187"/>
    <s v="093"/>
    <s v="Brasil \ SP \ Oriente"/>
    <s v="Noroeste"/>
    <x v="3"/>
    <n v="1"/>
    <s v="Implantação"/>
    <s v="104-Crescimento"/>
    <d v="2020-09-04T00:00:00"/>
    <n v="11.64"/>
    <s v="Parceria rural (Turvinho)"/>
    <m/>
    <m/>
    <m/>
    <m/>
    <x v="0"/>
    <x v="0"/>
    <x v="0"/>
    <m/>
    <m/>
    <d v="2025-10-01T00:00:00"/>
    <d v="2025-09-01T00:00:00"/>
    <d v="2025-06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4"/>
    <x v="187"/>
    <x v="187"/>
    <s v="094"/>
    <s v="Brasil \ SP \ Oriente"/>
    <s v="Noroeste"/>
    <x v="3"/>
    <n v="1"/>
    <s v="Implantação"/>
    <s v="104-Crescimento"/>
    <d v="2020-09-03T00:00:00"/>
    <n v="13.77"/>
    <s v="Parceria rural (Turvinho)"/>
    <s v="coppice"/>
    <m/>
    <m/>
    <m/>
    <x v="0"/>
    <x v="0"/>
    <x v="0"/>
    <m/>
    <m/>
    <d v="2025-10-01T00:00:00"/>
    <d v="2025-09-01T00:00:00"/>
    <d v="2025-06-01T00:00:00"/>
    <m/>
    <m/>
    <s v="Noroeste"/>
    <s v="coppice"/>
    <s v="GN"/>
    <s v="GERS"/>
    <s v="CARPELO"/>
    <s v="INOVESA"/>
    <n v="57.334634000000001"/>
    <n v="63.191479000000001"/>
    <n v="71.416766999999993"/>
    <n v="77.073362000000003"/>
    <s v="pac"/>
    <x v="2"/>
    <x v="1"/>
    <m/>
    <x v="4"/>
    <m/>
  </r>
  <r>
    <s v="0378095"/>
    <x v="187"/>
    <x v="187"/>
    <s v="095"/>
    <s v="Brasil \ SP \ Oriente"/>
    <s v="Noroeste"/>
    <x v="3"/>
    <n v="1"/>
    <s v="Implantação"/>
    <s v="104-Crescimento"/>
    <d v="2020-10-25T00:00:00"/>
    <n v="46.47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6"/>
    <x v="187"/>
    <x v="187"/>
    <s v="096"/>
    <s v="Brasil \ SP \ Oriente"/>
    <s v="Noroeste"/>
    <x v="3"/>
    <n v="1"/>
    <s v="Implantação"/>
    <s v="104-Crescimento"/>
    <d v="2020-10-22T00:00:00"/>
    <n v="25.92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7"/>
    <x v="187"/>
    <x v="187"/>
    <s v="097"/>
    <s v="Brasil \ SP \ Oriente"/>
    <s v="Noroeste"/>
    <x v="3"/>
    <n v="1"/>
    <s v="Implantação"/>
    <s v="104-Crescimento"/>
    <d v="2020-09-26T00:00:00"/>
    <n v="45.63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8"/>
    <x v="187"/>
    <x v="187"/>
    <s v="098"/>
    <s v="Brasil \ SP \ Oriente"/>
    <s v="Noroeste"/>
    <x v="3"/>
    <n v="1"/>
    <s v="Implantação"/>
    <s v="104-Crescimento"/>
    <d v="2020-09-30T00:00:00"/>
    <n v="52.67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099"/>
    <x v="187"/>
    <x v="187"/>
    <s v="099"/>
    <s v="Brasil \ SP \ Oriente"/>
    <s v="Noroeste"/>
    <x v="3"/>
    <n v="1"/>
    <s v="Implantação"/>
    <s v="104-Crescimento"/>
    <d v="2020-09-30T00:00:00"/>
    <n v="32.49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0"/>
    <x v="187"/>
    <x v="187"/>
    <s v="100"/>
    <s v="Brasil \ SP \ Oriente"/>
    <s v="Noroeste"/>
    <x v="3"/>
    <n v="1"/>
    <s v="Implantação"/>
    <s v="104-Crescimento"/>
    <d v="2020-10-27T00:00:00"/>
    <n v="42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1"/>
    <x v="187"/>
    <x v="187"/>
    <s v="101"/>
    <s v="Brasil \ SP \ Oriente"/>
    <s v="Noroeste"/>
    <x v="3"/>
    <n v="1"/>
    <s v="Implantação"/>
    <s v="104-Crescimento"/>
    <d v="2020-10-02T00:00:00"/>
    <n v="43.37"/>
    <s v="Parceria rural (Turvinho)"/>
    <m/>
    <m/>
    <m/>
    <m/>
    <x v="0"/>
    <x v="0"/>
    <x v="0"/>
    <m/>
    <m/>
    <d v="2025-11-01T00:00:00"/>
    <d v="2025-09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2"/>
    <x v="187"/>
    <x v="187"/>
    <s v="102"/>
    <s v="Brasil \ SP \ Oriente"/>
    <s v="Noroeste"/>
    <x v="3"/>
    <n v="1"/>
    <s v="Implantação"/>
    <s v="104-Crescimento"/>
    <d v="2020-10-18T00:00:00"/>
    <n v="14.88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3"/>
    <x v="187"/>
    <x v="187"/>
    <s v="103"/>
    <s v="Brasil \ SP \ Oriente"/>
    <s v="Noroeste"/>
    <x v="3"/>
    <n v="1"/>
    <s v="Implantação"/>
    <s v="104-Crescimento"/>
    <d v="2020-11-19T00:00:00"/>
    <n v="23.99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4"/>
    <x v="187"/>
    <x v="187"/>
    <s v="104"/>
    <s v="Brasil \ SP \ Oriente"/>
    <s v="Noroeste"/>
    <x v="3"/>
    <n v="1"/>
    <s v="Implantação"/>
    <s v="104-Crescimento"/>
    <d v="2020-10-15T00:00:00"/>
    <n v="52.61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5"/>
    <x v="187"/>
    <x v="187"/>
    <s v="105"/>
    <s v="Brasil \ SP \ Oriente"/>
    <s v="Noroeste"/>
    <x v="3"/>
    <n v="1"/>
    <s v="Implantação"/>
    <s v="104-Crescimento"/>
    <d v="2020-10-17T00:00:00"/>
    <n v="14.57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6"/>
    <x v="187"/>
    <x v="187"/>
    <s v="106"/>
    <s v="Brasil \ SP \ Oriente"/>
    <s v="Noroeste"/>
    <x v="3"/>
    <n v="1"/>
    <s v="Implantação"/>
    <s v="104-Crescimento"/>
    <d v="2020-10-16T00:00:00"/>
    <n v="44.21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7"/>
    <x v="187"/>
    <x v="187"/>
    <s v="107"/>
    <s v="Brasil \ SP \ Oriente"/>
    <s v="Noroeste"/>
    <x v="1"/>
    <n v="1"/>
    <s v="Implantação"/>
    <s v="104-Crescimento"/>
    <d v="2020-10-09T00:00:00"/>
    <n v="50.96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8"/>
    <x v="187"/>
    <x v="187"/>
    <s v="108"/>
    <s v="Brasil \ SP \ Oriente"/>
    <s v="Noroeste"/>
    <x v="1"/>
    <n v="1"/>
    <s v="Implantação"/>
    <s v="104-Crescimento"/>
    <d v="2020-10-17T00:00:00"/>
    <n v="44.64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09"/>
    <x v="187"/>
    <x v="187"/>
    <s v="109"/>
    <s v="Brasil \ SP \ Oriente"/>
    <s v="Noroeste"/>
    <x v="1"/>
    <n v="2"/>
    <s v="Reforma"/>
    <s v="102-Aguardando Plantio"/>
    <m/>
    <n v="7.77"/>
    <s v="Parceria rural (Turvinho)"/>
    <m/>
    <m/>
    <m/>
    <m/>
    <x v="0"/>
    <x v="0"/>
    <x v="0"/>
    <s v="SIM"/>
    <m/>
    <d v="2022-12-28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10"/>
    <x v="187"/>
    <x v="187"/>
    <s v="110"/>
    <s v="Brasil \ SP \ Oriente"/>
    <s v="Noroeste"/>
    <x v="3"/>
    <n v="1"/>
    <s v="Implantação"/>
    <s v="104-Crescimento"/>
    <d v="2020-11-19T00:00:00"/>
    <n v="28.13"/>
    <s v="Parceria rural (Turvinho)"/>
    <m/>
    <m/>
    <m/>
    <m/>
    <x v="0"/>
    <x v="0"/>
    <x v="0"/>
    <m/>
    <m/>
    <d v="2025-11-01T00:00:00"/>
    <d v="2025-10-01T00:00:00"/>
    <d v="2025-07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1"/>
    <x v="187"/>
    <x v="187"/>
    <s v="111"/>
    <s v="Brasil \ SP \ Oriente"/>
    <s v="Noroeste"/>
    <x v="3"/>
    <n v="1"/>
    <s v="Implantação"/>
    <s v="104-Crescimento"/>
    <d v="2020-11-19T00:00:00"/>
    <n v="35.8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2"/>
    <x v="187"/>
    <x v="187"/>
    <s v="112"/>
    <s v="Brasil \ SP \ Oriente"/>
    <s v="Noroeste"/>
    <x v="3"/>
    <n v="1"/>
    <s v="Implantação"/>
    <s v="104-Crescimento"/>
    <d v="2020-11-19T00:00:00"/>
    <n v="7.5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3"/>
    <x v="187"/>
    <x v="187"/>
    <s v="113"/>
    <s v="Brasil \ SP \ Oriente"/>
    <s v="Noroeste"/>
    <x v="3"/>
    <n v="1"/>
    <s v="Implantação"/>
    <s v="104-Crescimento"/>
    <d v="2020-12-02T00:00:00"/>
    <n v="31.0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4"/>
    <x v="187"/>
    <x v="187"/>
    <s v="114"/>
    <s v="Brasil \ SP \ Oriente"/>
    <s v="Noroeste"/>
    <x v="3"/>
    <n v="1"/>
    <s v="Implantação"/>
    <s v="104-Crescimento"/>
    <d v="2020-12-02T00:00:00"/>
    <n v="34.3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5"/>
    <x v="187"/>
    <x v="187"/>
    <s v="115"/>
    <s v="Brasil \ SP \ Oriente"/>
    <s v="Noroeste"/>
    <x v="3"/>
    <n v="1"/>
    <s v="Implantação"/>
    <s v="104-Crescimento"/>
    <d v="2020-12-03T00:00:00"/>
    <n v="19.48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6"/>
    <x v="187"/>
    <x v="187"/>
    <s v="116"/>
    <s v="Brasil \ SP \ Oriente"/>
    <s v="Noroeste"/>
    <x v="3"/>
    <n v="1"/>
    <s v="Implantação"/>
    <s v="104-Crescimento"/>
    <d v="2020-12-03T00:00:00"/>
    <n v="6.2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17"/>
    <x v="187"/>
    <x v="187"/>
    <s v="117"/>
    <s v="Brasil \ SP \ Oriente"/>
    <s v="Noroeste"/>
    <x v="3"/>
    <n v="1"/>
    <s v="Implantação"/>
    <s v="104-Crescimento"/>
    <d v="2020-12-08T00:00:00"/>
    <n v="5.019999999999999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0"/>
    <x v="187"/>
    <x v="187"/>
    <s v="120"/>
    <s v="Brasil \ SP \ Oriente"/>
    <s v="Noroeste"/>
    <x v="3"/>
    <n v="1"/>
    <s v="Implantação"/>
    <s v="104-Crescimento"/>
    <d v="2021-09-14T00:00:00"/>
    <n v="2.38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2"/>
    <x v="187"/>
    <x v="187"/>
    <s v="122"/>
    <s v="Brasil \ SP \ Oriente"/>
    <s v="Noroeste"/>
    <x v="3"/>
    <n v="1"/>
    <s v="Implantação"/>
    <s v="104-Crescimento"/>
    <d v="2021-10-11T00:00:00"/>
    <n v="1.2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3"/>
    <x v="187"/>
    <x v="187"/>
    <s v="123"/>
    <s v="Brasil \ SP \ Oriente"/>
    <s v="Noroeste"/>
    <x v="3"/>
    <n v="1"/>
    <s v="Implantação"/>
    <s v="104-Crescimento"/>
    <d v="2021-09-17T00:00:00"/>
    <n v="0.5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4"/>
    <x v="187"/>
    <x v="187"/>
    <s v="124"/>
    <s v="Brasil \ SP \ Oriente"/>
    <s v="Noroeste"/>
    <x v="3"/>
    <n v="1"/>
    <s v="Implantação"/>
    <s v="104-Crescimento"/>
    <d v="2021-09-18T00:00:00"/>
    <n v="0.9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5"/>
    <x v="187"/>
    <x v="187"/>
    <s v="125"/>
    <s v="Brasil \ SP \ Oriente"/>
    <s v="Noroeste"/>
    <x v="3"/>
    <n v="1"/>
    <s v="Implantação"/>
    <s v="104-Crescimento"/>
    <d v="2021-10-11T00:00:00"/>
    <n v="0.2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7"/>
    <x v="187"/>
    <x v="187"/>
    <s v="127"/>
    <s v="Brasil \ SP \ Oriente"/>
    <s v="Noroeste"/>
    <x v="3"/>
    <n v="1"/>
    <s v="Implantação"/>
    <s v="104-Crescimento"/>
    <d v="2021-09-26T00:00:00"/>
    <n v="0.9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8"/>
    <x v="187"/>
    <x v="187"/>
    <s v="128"/>
    <s v="Brasil \ SP \ Oriente"/>
    <s v="Noroeste"/>
    <x v="3"/>
    <n v="1"/>
    <s v="Implantação"/>
    <s v="104-Crescimento"/>
    <d v="2021-09-27T00:00:00"/>
    <n v="0.5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29"/>
    <x v="187"/>
    <x v="187"/>
    <s v="129"/>
    <s v="Brasil \ SP \ Oriente"/>
    <s v="Noroeste"/>
    <x v="3"/>
    <n v="1"/>
    <s v="Implantação"/>
    <s v="104-Crescimento"/>
    <d v="2021-09-27T00:00:00"/>
    <n v="2.7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0"/>
    <x v="187"/>
    <x v="187"/>
    <s v="130"/>
    <s v="Brasil \ SP \ Oriente"/>
    <s v="Noroeste"/>
    <x v="3"/>
    <n v="1"/>
    <s v="Implantação"/>
    <s v="104-Crescimento"/>
    <d v="2021-09-28T00:00:00"/>
    <n v="0.3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1"/>
    <x v="187"/>
    <x v="187"/>
    <s v="131"/>
    <s v="Brasil \ SP \ Oriente"/>
    <s v="Noroeste"/>
    <x v="3"/>
    <n v="1"/>
    <s v="Implantação"/>
    <s v="104-Crescimento"/>
    <d v="2021-10-11T00:00:00"/>
    <n v="0.4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2"/>
    <x v="187"/>
    <x v="187"/>
    <s v="132"/>
    <s v="Brasil \ SP \ Oriente"/>
    <s v="Noroeste"/>
    <x v="3"/>
    <n v="1"/>
    <s v="Implantação"/>
    <s v="104-Crescimento"/>
    <d v="2021-12-19T00:00:00"/>
    <n v="0.3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3"/>
    <x v="187"/>
    <x v="187"/>
    <s v="133"/>
    <s v="Brasil \ SP \ Oriente"/>
    <s v="Noroeste"/>
    <x v="3"/>
    <n v="1"/>
    <s v="Implantação"/>
    <s v="104-Crescimento"/>
    <d v="2021-12-19T00:00:00"/>
    <n v="0.7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4"/>
    <x v="187"/>
    <x v="187"/>
    <s v="134"/>
    <s v="Brasil \ SP \ Oriente"/>
    <s v="Noroeste"/>
    <x v="3"/>
    <n v="1"/>
    <s v="Implantação"/>
    <s v="104-Crescimento"/>
    <d v="2021-12-19T00:00:00"/>
    <n v="1.090000000000000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5"/>
    <x v="187"/>
    <x v="187"/>
    <s v="135"/>
    <s v="Brasil \ SP \ Oriente"/>
    <s v="Noroeste"/>
    <x v="3"/>
    <n v="1"/>
    <s v="Implantação"/>
    <s v="104-Crescimento"/>
    <d v="2021-12-19T00:00:00"/>
    <n v="0.47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6"/>
    <x v="187"/>
    <x v="187"/>
    <s v="136"/>
    <s v="Brasil \ SP \ Oriente"/>
    <s v="Noroeste"/>
    <x v="3"/>
    <n v="1"/>
    <s v="Implantação"/>
    <s v="104-Crescimento"/>
    <d v="2021-12-19T00:00:00"/>
    <n v="1.1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37"/>
    <x v="187"/>
    <x v="187"/>
    <s v="137"/>
    <s v="Brasil \ SP \ Oriente"/>
    <s v="Noroeste"/>
    <x v="3"/>
    <n v="2"/>
    <s v="Reforma"/>
    <s v="102-Aguardando Plantio"/>
    <m/>
    <n v="0.41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38"/>
    <x v="187"/>
    <x v="187"/>
    <s v="138"/>
    <s v="Brasil \ SP \ Oriente"/>
    <s v="Noroeste"/>
    <x v="3"/>
    <n v="2"/>
    <s v="Reforma"/>
    <s v="102-Aguardando Plantio"/>
    <m/>
    <n v="0.16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39"/>
    <x v="187"/>
    <x v="187"/>
    <s v="139"/>
    <s v="Brasil \ SP \ Oriente"/>
    <s v="Noroeste"/>
    <x v="1"/>
    <n v="1"/>
    <s v="Implantação"/>
    <s v="104-Crescimento"/>
    <d v="2021-12-19T00:00:00"/>
    <n v="0.4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0"/>
    <x v="187"/>
    <x v="187"/>
    <s v="140"/>
    <s v="Brasil \ SP \ Oriente"/>
    <s v="Noroeste"/>
    <x v="1"/>
    <n v="1"/>
    <s v="Implantação"/>
    <s v="104-Crescimento"/>
    <d v="2021-12-19T00:00:00"/>
    <n v="0.7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1"/>
    <x v="187"/>
    <x v="187"/>
    <s v="141"/>
    <s v="Brasil \ SP \ Oriente"/>
    <s v="Noroeste"/>
    <x v="1"/>
    <n v="1"/>
    <s v="Implantação"/>
    <s v="104-Crescimento"/>
    <d v="2021-12-19T00:00:00"/>
    <n v="0.37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2"/>
    <x v="187"/>
    <x v="187"/>
    <s v="142"/>
    <s v="Brasil \ SP \ Oriente"/>
    <s v="Noroeste"/>
    <x v="1"/>
    <n v="1"/>
    <s v="Implantação"/>
    <s v="104-Crescimento"/>
    <d v="2021-12-19T00:00:00"/>
    <n v="0.28999999999999998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3"/>
    <x v="187"/>
    <x v="187"/>
    <s v="143"/>
    <s v="Brasil \ SP \ Oriente"/>
    <s v="Noroeste"/>
    <x v="3"/>
    <n v="1"/>
    <s v="Implantação"/>
    <s v="104-Crescimento"/>
    <d v="2021-12-19T00:00:00"/>
    <n v="1.5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4"/>
    <x v="187"/>
    <x v="187"/>
    <s v="144"/>
    <s v="Brasil \ SP \ Oriente"/>
    <s v="Noroeste"/>
    <x v="3"/>
    <n v="1"/>
    <s v="Implantação"/>
    <s v="104-Crescimento"/>
    <d v="2021-12-19T00:00:00"/>
    <n v="1.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5"/>
    <x v="187"/>
    <x v="187"/>
    <s v="145"/>
    <s v="Brasil \ SP \ Oriente"/>
    <s v="Noroeste"/>
    <x v="3"/>
    <n v="1"/>
    <s v="Implantação"/>
    <s v="104-Crescimento"/>
    <d v="2021-12-19T00:00:00"/>
    <n v="0.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6"/>
    <x v="187"/>
    <x v="187"/>
    <s v="146"/>
    <s v="Brasil \ SP \ Oriente"/>
    <s v="Noroeste"/>
    <x v="3"/>
    <n v="1"/>
    <s v="Implantação"/>
    <s v="104-Crescimento"/>
    <d v="2021-12-19T00:00:00"/>
    <n v="1.0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7"/>
    <x v="187"/>
    <x v="187"/>
    <s v="147"/>
    <s v="Brasil \ SP \ Oriente"/>
    <s v="Noroeste"/>
    <x v="1"/>
    <n v="1"/>
    <s v="Implantação"/>
    <s v="104-Crescimento"/>
    <d v="2021-12-19T00:00:00"/>
    <n v="0.1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8"/>
    <x v="187"/>
    <x v="187"/>
    <s v="148"/>
    <s v="Brasil \ SP \ Oriente"/>
    <s v="Noroeste"/>
    <x v="1"/>
    <n v="1"/>
    <s v="Implantação"/>
    <s v="104-Crescimento"/>
    <d v="2021-12-20T00:00:00"/>
    <n v="0.2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49"/>
    <x v="187"/>
    <x v="187"/>
    <s v="149"/>
    <s v="Brasil \ SP \ Oriente"/>
    <s v="Noroeste"/>
    <x v="1"/>
    <n v="1"/>
    <s v="Implantação"/>
    <s v="104-Crescimento"/>
    <d v="2021-12-20T00:00:00"/>
    <n v="0.0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50"/>
    <x v="187"/>
    <x v="187"/>
    <s v="150"/>
    <s v="Brasil \ SP \ Oriente"/>
    <s v="Noroeste"/>
    <x v="3"/>
    <n v="1"/>
    <s v="Implantação"/>
    <s v="104-Crescimento"/>
    <d v="2021-12-19T00:00:00"/>
    <n v="0.9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51"/>
    <x v="187"/>
    <x v="187"/>
    <s v="151"/>
    <s v="Brasil \ SP \ Oriente"/>
    <s v="Noroeste"/>
    <x v="1"/>
    <n v="2"/>
    <s v="Reforma"/>
    <s v="102-Aguardando Plantio"/>
    <m/>
    <n v="0.3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2"/>
    <x v="187"/>
    <x v="187"/>
    <s v="152"/>
    <s v="Brasil \ SP \ Oriente"/>
    <s v="Noroeste"/>
    <x v="3"/>
    <n v="2"/>
    <s v="Reforma"/>
    <s v="102-Aguardando Plantio"/>
    <m/>
    <n v="0.49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3"/>
    <x v="187"/>
    <x v="187"/>
    <s v="153"/>
    <s v="Brasil \ SP \ Oriente"/>
    <s v="Noroeste"/>
    <x v="3"/>
    <n v="2"/>
    <s v="Reforma"/>
    <s v="102-Aguardando Plantio"/>
    <m/>
    <n v="0.49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4"/>
    <x v="187"/>
    <x v="187"/>
    <s v="154"/>
    <s v="Brasil \ SP \ Oriente"/>
    <s v="Noroeste"/>
    <x v="3"/>
    <n v="2"/>
    <s v="Reforma"/>
    <s v="102-Aguardando Plantio"/>
    <m/>
    <n v="0.43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5"/>
    <x v="187"/>
    <x v="187"/>
    <s v="155"/>
    <s v="Brasil \ SP \ Oriente"/>
    <s v="Noroeste"/>
    <x v="3"/>
    <n v="1"/>
    <s v="Implantação"/>
    <s v="104-Crescimento"/>
    <d v="2021-12-19T00:00:00"/>
    <n v="0.15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56"/>
    <x v="187"/>
    <x v="187"/>
    <s v="156"/>
    <s v="Brasil \ SP \ Oriente"/>
    <s v="Noroeste"/>
    <x v="3"/>
    <n v="2"/>
    <s v="Reforma"/>
    <s v="102-Aguardando Plantio"/>
    <m/>
    <n v="0.34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7"/>
    <x v="187"/>
    <x v="187"/>
    <s v="157"/>
    <s v="Brasil \ SP \ Oriente"/>
    <s v="Noroeste"/>
    <x v="3"/>
    <n v="2"/>
    <s v="Reforma"/>
    <s v="102-Aguardando Plantio"/>
    <m/>
    <n v="0.67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8"/>
    <x v="187"/>
    <x v="187"/>
    <s v="158"/>
    <s v="Brasil \ SP \ Oriente"/>
    <s v="Noroeste"/>
    <x v="3"/>
    <n v="2"/>
    <s v="Reforma"/>
    <s v="102-Aguardando Plantio"/>
    <m/>
    <n v="0.17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59"/>
    <x v="187"/>
    <x v="187"/>
    <s v="159"/>
    <s v="Brasil \ SP \ Oriente"/>
    <s v="Noroeste"/>
    <x v="3"/>
    <n v="2"/>
    <s v="Reforma"/>
    <s v="102-Aguardando Plantio"/>
    <m/>
    <n v="0.22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60"/>
    <x v="187"/>
    <x v="187"/>
    <s v="160"/>
    <s v="Brasil \ SP \ Oriente"/>
    <s v="Noroeste"/>
    <x v="3"/>
    <n v="2"/>
    <s v="Reforma"/>
    <s v="102-Aguardando Plantio"/>
    <m/>
    <n v="1.58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164"/>
    <x v="187"/>
    <x v="187"/>
    <s v="164"/>
    <s v="Brasil \ SP \ Oriente"/>
    <s v="Noroeste"/>
    <x v="3"/>
    <n v="1"/>
    <s v="Implantação"/>
    <s v="104-Crescimento"/>
    <d v="2021-12-19T00:00:00"/>
    <n v="0.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165"/>
    <x v="187"/>
    <x v="187"/>
    <s v="165"/>
    <s v="Brasil \ SP \ Oriente"/>
    <s v="Noroeste"/>
    <x v="3"/>
    <n v="1"/>
    <s v="Implantação"/>
    <s v="104-Crescimento"/>
    <d v="2021-12-19T00:00:00"/>
    <n v="0.37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07"/>
    <x v="187"/>
    <x v="187"/>
    <s v="307"/>
    <s v="Brasil \ SP \ Oriente"/>
    <s v="Noroeste"/>
    <x v="3"/>
    <n v="1"/>
    <s v="Implantação"/>
    <s v="104-Crescimento"/>
    <d v="2021-10-07T00:00:00"/>
    <n v="1.159999999999999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12"/>
    <x v="187"/>
    <x v="187"/>
    <s v="312"/>
    <s v="Brasil \ SP \ Oriente"/>
    <s v="Noroeste"/>
    <x v="3"/>
    <n v="1"/>
    <s v="Implantação"/>
    <s v="104-Crescimento"/>
    <d v="2021-03-22T00:00:00"/>
    <n v="3.98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13"/>
    <x v="187"/>
    <x v="187"/>
    <s v="313"/>
    <s v="Brasil \ SP \ Oriente"/>
    <s v="Noroeste"/>
    <x v="3"/>
    <n v="1"/>
    <s v="Implantação"/>
    <s v="104-Crescimento"/>
    <d v="2021-04-10T00:00:00"/>
    <n v="6.5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14"/>
    <x v="187"/>
    <x v="187"/>
    <s v="314"/>
    <s v="Brasil \ SP \ Oriente"/>
    <s v="Noroeste"/>
    <x v="3"/>
    <n v="1"/>
    <s v="Implantação"/>
    <s v="104-Crescimento"/>
    <d v="2021-11-15T00:00:00"/>
    <n v="0.57999999999999996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15"/>
    <x v="187"/>
    <x v="187"/>
    <s v="315"/>
    <s v="Brasil \ SP \ Oriente"/>
    <s v="Noroeste"/>
    <x v="3"/>
    <n v="1"/>
    <s v="Implantação"/>
    <s v="104-Crescimento"/>
    <d v="2021-04-21T00:00:00"/>
    <n v="6.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16"/>
    <x v="187"/>
    <x v="187"/>
    <s v="316"/>
    <s v="Brasil \ SP \ Oriente"/>
    <s v="Noroeste"/>
    <x v="3"/>
    <n v="1"/>
    <s v="Implantação"/>
    <s v="104-Crescimento"/>
    <d v="2021-12-13T00:00:00"/>
    <n v="3.7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20"/>
    <x v="187"/>
    <x v="187"/>
    <s v="320"/>
    <s v="Brasil \ SP \ Oriente"/>
    <s v="Noroeste"/>
    <x v="1"/>
    <n v="1"/>
    <s v="Implantação"/>
    <s v="104-Crescimento"/>
    <d v="2021-04-10T00:00:00"/>
    <n v="2.09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24"/>
    <x v="187"/>
    <x v="187"/>
    <s v="324"/>
    <s v="Brasil \ SP \ Oriente"/>
    <s v="Noroeste"/>
    <x v="3"/>
    <n v="1"/>
    <s v="Implantação"/>
    <s v="104-Crescimento"/>
    <d v="2021-02-21T00:00:00"/>
    <n v="2.81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29"/>
    <x v="187"/>
    <x v="187"/>
    <s v="329"/>
    <s v="Brasil \ SP \ Oriente"/>
    <s v="Noroeste"/>
    <x v="3"/>
    <n v="2"/>
    <s v="Reforma"/>
    <s v="116-Aguardando Plantio - Manual"/>
    <m/>
    <n v="0.89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30"/>
    <x v="187"/>
    <x v="187"/>
    <s v="330"/>
    <s v="Brasil \ SP \ Oriente"/>
    <s v="Noroeste"/>
    <x v="3"/>
    <n v="2"/>
    <s v="Reforma"/>
    <s v="116-Aguardando Plantio - Manual"/>
    <m/>
    <n v="0.6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31"/>
    <x v="187"/>
    <x v="187"/>
    <s v="331"/>
    <s v="Brasil \ SP \ Oriente"/>
    <s v="Noroeste"/>
    <x v="3"/>
    <n v="2"/>
    <s v="Reforma"/>
    <s v="116-Aguardando Plantio - Manual"/>
    <m/>
    <n v="0.6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35"/>
    <x v="187"/>
    <x v="187"/>
    <s v="335"/>
    <s v="Brasil \ SP \ Oriente"/>
    <s v="Noroeste"/>
    <x v="3"/>
    <n v="1"/>
    <s v="Implantação"/>
    <s v="104-Crescimento"/>
    <d v="2021-07-20T00:00:00"/>
    <n v="8.31"/>
    <s v="Parceria rural (Turvinho)"/>
    <m/>
    <m/>
    <m/>
    <m/>
    <x v="0"/>
    <x v="0"/>
    <x v="0"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37"/>
    <x v="187"/>
    <x v="187"/>
    <s v="337"/>
    <s v="Brasil \ SP \ Oriente"/>
    <s v="Noroeste"/>
    <x v="3"/>
    <n v="2"/>
    <s v="Reforma"/>
    <s v="116-Aguardando Plantio - Manual"/>
    <m/>
    <n v="1.32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38"/>
    <x v="187"/>
    <x v="187"/>
    <s v="338"/>
    <s v="Brasil \ SP \ Oriente"/>
    <s v="Noroeste"/>
    <x v="3"/>
    <n v="1"/>
    <s v="Implantação"/>
    <s v="104-Crescimento"/>
    <d v="2021-08-19T00:00:00"/>
    <n v="1.32"/>
    <s v="Parceria rural (Turvinho)"/>
    <m/>
    <m/>
    <m/>
    <m/>
    <x v="0"/>
    <x v="0"/>
    <x v="0"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41"/>
    <x v="187"/>
    <x v="187"/>
    <s v="341"/>
    <s v="Brasil \ SP \ Oriente"/>
    <s v="Noroeste"/>
    <x v="3"/>
    <n v="1"/>
    <s v="Implantação"/>
    <s v="104-Crescimento"/>
    <d v="2021-09-01T00:00:00"/>
    <n v="0.83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49"/>
    <x v="187"/>
    <x v="187"/>
    <s v="349"/>
    <s v="Brasil \ SP \ Oriente"/>
    <s v="Noroeste"/>
    <x v="3"/>
    <n v="2"/>
    <s v="Reforma"/>
    <s v="116-Aguardando Plantio - Manual"/>
    <m/>
    <n v="14.39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57"/>
    <x v="187"/>
    <x v="187"/>
    <s v="357"/>
    <s v="Brasil \ SP \ Oriente"/>
    <s v="Noroeste"/>
    <x v="3"/>
    <n v="1"/>
    <s v="Implantação"/>
    <s v="104-Crescimento"/>
    <d v="2021-02-28T00:00:00"/>
    <n v="8.779999999999999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58"/>
    <x v="187"/>
    <x v="187"/>
    <s v="358"/>
    <s v="Brasil \ SP \ Oriente"/>
    <s v="Noroeste"/>
    <x v="3"/>
    <n v="1"/>
    <s v="Implantação"/>
    <s v="104-Crescimento"/>
    <d v="2021-02-21T00:00:00"/>
    <n v="1.33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71"/>
    <x v="187"/>
    <x v="187"/>
    <s v="371"/>
    <s v="Brasil \ SP \ Oriente"/>
    <s v="Noroeste"/>
    <x v="3"/>
    <n v="2"/>
    <s v="Reforma"/>
    <s v="116-Aguardando Plantio - Manual"/>
    <m/>
    <n v="2.4300000000000002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73"/>
    <x v="187"/>
    <x v="187"/>
    <s v="373"/>
    <s v="Brasil \ SP \ Oriente"/>
    <s v="Noroeste"/>
    <x v="3"/>
    <n v="1"/>
    <s v="Implantação"/>
    <s v="104-Crescimento"/>
    <d v="2021-02-21T00:00:00"/>
    <n v="1.72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74"/>
    <x v="187"/>
    <x v="187"/>
    <s v="374"/>
    <s v="Brasil \ SP \ Oriente"/>
    <s v="Noroeste"/>
    <x v="3"/>
    <n v="1"/>
    <s v="Implantação"/>
    <s v="104-Crescimento"/>
    <d v="2021-02-21T00:00:00"/>
    <n v="6.58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78"/>
    <x v="187"/>
    <x v="187"/>
    <s v="378"/>
    <s v="Brasil \ SP \ Oriente"/>
    <s v="Noroeste"/>
    <x v="3"/>
    <n v="1"/>
    <s v="Implantação"/>
    <s v="104-Crescimento"/>
    <d v="2022-01-17T00:00:00"/>
    <n v="5.84"/>
    <s v="Parceria rural (Turvinho)"/>
    <m/>
    <m/>
    <m/>
    <m/>
    <x v="0"/>
    <x v="0"/>
    <x v="0"/>
    <m/>
    <s v="RAF"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386"/>
    <x v="187"/>
    <x v="187"/>
    <s v="386"/>
    <s v="Brasil \ SP \ Marília"/>
    <s v="Noroeste"/>
    <x v="3"/>
    <n v="2"/>
    <s v="Reforma"/>
    <s v="116-Aguardando Plantio - Manual"/>
    <m/>
    <n v="5.66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87"/>
    <x v="187"/>
    <x v="187"/>
    <s v="387"/>
    <s v="Brasil \ SP \ Oriente"/>
    <s v="Noroeste"/>
    <x v="3"/>
    <n v="2"/>
    <s v="Reforma"/>
    <s v="116-Aguardando Plantio - Manual"/>
    <m/>
    <n v="1.94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88"/>
    <x v="187"/>
    <x v="187"/>
    <s v="388"/>
    <s v="Brasil \ SP \ Oriente"/>
    <s v="Noroeste"/>
    <x v="3"/>
    <n v="2"/>
    <s v="Reforma"/>
    <s v="116-Aguardando Plantio - Manual"/>
    <m/>
    <n v="5.33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89"/>
    <x v="187"/>
    <x v="187"/>
    <s v="389"/>
    <s v="Brasil \ SP \ Oriente"/>
    <s v="Noroeste"/>
    <x v="3"/>
    <n v="2"/>
    <s v="Reforma"/>
    <s v="116-Aguardando Plantio - Manual"/>
    <m/>
    <n v="0.92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90"/>
    <x v="187"/>
    <x v="187"/>
    <s v="390"/>
    <s v="Brasil \ SP \ Oriente"/>
    <s v="Noroeste"/>
    <x v="3"/>
    <n v="2"/>
    <s v="Reforma"/>
    <s v="116-Aguardando Plantio - Manual"/>
    <m/>
    <n v="0.88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91"/>
    <x v="187"/>
    <x v="187"/>
    <s v="391"/>
    <s v="Brasil \ SP \ Oriente"/>
    <s v="Noroeste"/>
    <x v="3"/>
    <n v="2"/>
    <s v="Reforma"/>
    <s v="116-Aguardando Plantio - Manual"/>
    <m/>
    <n v="1.71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392"/>
    <x v="187"/>
    <x v="187"/>
    <s v="392"/>
    <s v="Brasil \ SP \ Oriente"/>
    <s v="Noroeste"/>
    <x v="3"/>
    <n v="2"/>
    <s v="Reforma"/>
    <s v="116-Aguardando Plantio - Manual"/>
    <m/>
    <n v="0.27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1"/>
    <x v="187"/>
    <x v="187"/>
    <s v="401"/>
    <s v="Brasil \ SP \ Oriente"/>
    <s v="Noroeste"/>
    <x v="3"/>
    <n v="2"/>
    <s v="Reforma"/>
    <s v="102-Aguardando Plantio"/>
    <m/>
    <n v="1.92"/>
    <s v="Parceria rural (Turvinho)"/>
    <m/>
    <m/>
    <m/>
    <m/>
    <x v="0"/>
    <x v="0"/>
    <x v="0"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2"/>
    <x v="187"/>
    <x v="187"/>
    <s v="402"/>
    <s v="Brasil \ SP \ Oriente"/>
    <s v="Noroeste"/>
    <x v="3"/>
    <n v="2"/>
    <s v="Reforma"/>
    <s v="102-Aguardando Plantio"/>
    <m/>
    <n v="1.49"/>
    <s v="Parceria rural (Turvinho)"/>
    <m/>
    <m/>
    <m/>
    <m/>
    <x v="0"/>
    <x v="0"/>
    <x v="0"/>
    <s v="SIM"/>
    <m/>
    <d v="2023-09-22T00:00:00"/>
    <m/>
    <m/>
    <d v="2023-09-22T00:00:00"/>
    <d v="2023-07-26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4"/>
    <x v="187"/>
    <x v="187"/>
    <s v="404"/>
    <s v="Brasil \ SP \ Oriente"/>
    <s v="Noroeste"/>
    <x v="3"/>
    <n v="2"/>
    <s v="Reforma"/>
    <s v="102-Aguardando Plantio"/>
    <m/>
    <n v="3.36"/>
    <s v="Parceria rural (Turvinho)"/>
    <m/>
    <m/>
    <m/>
    <m/>
    <x v="0"/>
    <x v="0"/>
    <x v="0"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5"/>
    <x v="187"/>
    <x v="187"/>
    <s v="405"/>
    <s v="Brasil \ SP \ Oriente"/>
    <s v="Noroeste"/>
    <x v="3"/>
    <n v="2"/>
    <s v="Reforma"/>
    <s v="102-Aguardando Plantio"/>
    <m/>
    <n v="5.94"/>
    <s v="Parceria rural (Turvinho)"/>
    <m/>
    <m/>
    <m/>
    <m/>
    <x v="0"/>
    <x v="0"/>
    <x v="0"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7"/>
    <x v="187"/>
    <x v="187"/>
    <s v="407"/>
    <s v="Brasil \ SP \ Oriente"/>
    <s v="Noroeste"/>
    <x v="3"/>
    <n v="2"/>
    <s v="Reforma"/>
    <s v="102-Aguardando Plantio"/>
    <m/>
    <n v="5.6"/>
    <s v="Parceria rural (Turvinho)"/>
    <m/>
    <m/>
    <m/>
    <m/>
    <x v="0"/>
    <x v="0"/>
    <x v="0"/>
    <s v="SIM"/>
    <m/>
    <d v="2023-09-22T00:00:00"/>
    <m/>
    <m/>
    <d v="2023-09-22T00:00:00"/>
    <d v="2023-09-17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8"/>
    <x v="187"/>
    <x v="187"/>
    <s v="408"/>
    <s v="Brasil \ SP \ Oriente"/>
    <s v="Noroeste"/>
    <x v="3"/>
    <n v="2"/>
    <s v="Reforma"/>
    <s v="102-Aguardando Plantio"/>
    <m/>
    <n v="22.1"/>
    <s v="Parceria rural (Turvinho)"/>
    <m/>
    <m/>
    <m/>
    <m/>
    <x v="0"/>
    <x v="0"/>
    <x v="0"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09"/>
    <x v="187"/>
    <x v="187"/>
    <s v="409"/>
    <s v="Brasil \ SP \ Oriente"/>
    <s v="Noroeste"/>
    <x v="3"/>
    <n v="2"/>
    <s v="Reforma"/>
    <s v="102-Aguardando Plantio"/>
    <m/>
    <n v="1.08"/>
    <s v="Parceria rural (Turvinho)"/>
    <m/>
    <m/>
    <m/>
    <m/>
    <x v="0"/>
    <x v="0"/>
    <x v="0"/>
    <s v="SIM"/>
    <m/>
    <d v="2023-09-22T00:00:00"/>
    <m/>
    <m/>
    <d v="2023-09-2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12"/>
    <x v="187"/>
    <x v="187"/>
    <s v="412"/>
    <s v="Brasil \ SP \ Oriente"/>
    <s v="Noroeste"/>
    <x v="3"/>
    <n v="2"/>
    <s v="Reforma"/>
    <s v="102-Aguardando Plantio"/>
    <m/>
    <n v="0.37"/>
    <s v="Parceria rural (Turvinho)"/>
    <m/>
    <m/>
    <m/>
    <m/>
    <x v="0"/>
    <x v="0"/>
    <x v="0"/>
    <s v="SIM"/>
    <m/>
    <d v="2023-09-22T00:00:00"/>
    <m/>
    <m/>
    <d v="2023-09-22T00:00:00"/>
    <d v="2023-07-24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18"/>
    <x v="187"/>
    <x v="187"/>
    <s v="418"/>
    <s v="Brasil \ SP \ Oriente"/>
    <s v="Noroeste"/>
    <x v="3"/>
    <n v="2"/>
    <s v="Reforma"/>
    <s v="102-Aguardando Plantio"/>
    <m/>
    <n v="4.16"/>
    <s v="Parceria rural (Turvinho)"/>
    <m/>
    <m/>
    <m/>
    <m/>
    <x v="0"/>
    <x v="0"/>
    <x v="0"/>
    <s v="SIM"/>
    <m/>
    <d v="2023-09-22T00:00:00"/>
    <m/>
    <m/>
    <d v="2023-09-22T00:00:00"/>
    <d v="2023-07-26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19"/>
    <x v="187"/>
    <x v="187"/>
    <s v="419"/>
    <s v="Brasil \ SP \ Oriente"/>
    <s v="Noroeste"/>
    <x v="3"/>
    <n v="2"/>
    <s v="Reforma"/>
    <s v="102-Aguardando Plantio"/>
    <m/>
    <n v="66.92"/>
    <s v="Parceria rural (Turvinho)"/>
    <m/>
    <m/>
    <m/>
    <m/>
    <x v="0"/>
    <x v="0"/>
    <x v="0"/>
    <s v="SIM"/>
    <m/>
    <d v="2023-09-22T00:00:00"/>
    <m/>
    <m/>
    <d v="2023-09-22T00:00:00"/>
    <d v="2023-07-24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0"/>
    <x v="187"/>
    <x v="187"/>
    <s v="450"/>
    <s v="Brasil \ SP \ Oriente"/>
    <s v="Noroeste"/>
    <x v="3"/>
    <n v="2"/>
    <s v="Reforma"/>
    <s v="102-Aguardando Plantio"/>
    <m/>
    <n v="5.54"/>
    <s v="Parceria rural (Turvinho)"/>
    <m/>
    <m/>
    <m/>
    <m/>
    <x v="0"/>
    <x v="0"/>
    <x v="0"/>
    <s v="SIM"/>
    <m/>
    <d v="2023-09-12T00:00:00"/>
    <m/>
    <m/>
    <d v="2023-09-12T00:00:00"/>
    <d v="2023-07-30T00:00:00"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3"/>
    <x v="187"/>
    <x v="187"/>
    <s v="453"/>
    <s v="Brasil \ SP \ Oriente"/>
    <s v="Noroeste"/>
    <x v="3"/>
    <n v="2"/>
    <s v="Reforma"/>
    <s v="116-Aguardando Plantio - Manual"/>
    <m/>
    <n v="0.28000000000000003"/>
    <s v="Parceria rural (Turvinho)"/>
    <m/>
    <m/>
    <m/>
    <m/>
    <x v="0"/>
    <x v="0"/>
    <x v="0"/>
    <s v="SIM"/>
    <m/>
    <d v="2023-09-1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4"/>
    <x v="187"/>
    <x v="187"/>
    <s v="454"/>
    <s v="Brasil \ SP \ Oriente"/>
    <s v="Noroeste"/>
    <x v="3"/>
    <n v="2"/>
    <s v="Reforma"/>
    <s v="116-Aguardando Plantio - Manual"/>
    <m/>
    <n v="4.24"/>
    <s v="Parceria rural (Turvinho)"/>
    <m/>
    <m/>
    <m/>
    <m/>
    <x v="0"/>
    <x v="0"/>
    <x v="0"/>
    <s v="SIM"/>
    <m/>
    <d v="2023-09-1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5"/>
    <x v="187"/>
    <x v="187"/>
    <s v="455"/>
    <s v="Brasil \ SP \ Oriente"/>
    <s v="Noroeste"/>
    <x v="3"/>
    <n v="1"/>
    <s v="Implantação"/>
    <s v="102-Aguardando Plantio"/>
    <m/>
    <n v="0.03"/>
    <s v="Parceria rural (Turvinho)"/>
    <m/>
    <m/>
    <m/>
    <m/>
    <x v="0"/>
    <x v="0"/>
    <x v="0"/>
    <s v="SIM"/>
    <m/>
    <d v="2023-10-16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6"/>
    <x v="187"/>
    <x v="187"/>
    <s v="456"/>
    <s v="Brasil \ SP \ Oriente"/>
    <s v="Noroeste"/>
    <x v="3"/>
    <n v="2"/>
    <s v="Reforma"/>
    <s v="102-Aguardando Plantio"/>
    <m/>
    <n v="0.66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7"/>
    <x v="187"/>
    <x v="187"/>
    <s v="457"/>
    <s v="Brasil \ SP \ Oriente"/>
    <s v="Noroeste"/>
    <x v="3"/>
    <n v="2"/>
    <s v="Reforma"/>
    <s v="102-Aguardando Plantio"/>
    <m/>
    <n v="5.42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8"/>
    <x v="187"/>
    <x v="187"/>
    <s v="458"/>
    <s v="Brasil \ SP \ Oriente"/>
    <s v="Noroeste"/>
    <x v="3"/>
    <n v="2"/>
    <s v="Reforma"/>
    <s v="102-Aguardando Plantio"/>
    <m/>
    <n v="0.51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59"/>
    <x v="187"/>
    <x v="187"/>
    <s v="459"/>
    <s v="Brasil \ SP \ Oriente"/>
    <s v="Noroeste"/>
    <x v="3"/>
    <n v="2"/>
    <s v="Reforma"/>
    <s v="102-Aguardando Plantio"/>
    <m/>
    <n v="3.27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60"/>
    <x v="187"/>
    <x v="187"/>
    <s v="460"/>
    <s v="Brasil \ SP \ Marília"/>
    <s v="Noroeste"/>
    <x v="3"/>
    <n v="2"/>
    <s v="Reforma"/>
    <s v="102-Aguardando Plantio"/>
    <m/>
    <n v="1.43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61"/>
    <x v="187"/>
    <x v="187"/>
    <s v="461"/>
    <s v="Brasil \ SP \ Marília"/>
    <s v="Noroeste"/>
    <x v="3"/>
    <n v="2"/>
    <s v="Reforma"/>
    <s v="102-Aguardando Plantio"/>
    <m/>
    <n v="3.32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462"/>
    <x v="187"/>
    <x v="187"/>
    <s v="462"/>
    <s v="Brasil \ SP \ Marília"/>
    <s v="Noroeste"/>
    <x v="3"/>
    <n v="2"/>
    <s v="Reforma"/>
    <s v="102-Aguardando Plantio"/>
    <m/>
    <n v="25.94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603"/>
    <x v="187"/>
    <x v="187"/>
    <s v="603"/>
    <s v="Brasil \ SP \ Oriente"/>
    <s v="Noroeste"/>
    <x v="3"/>
    <n v="2"/>
    <s v="Reforma"/>
    <s v="116-Aguardando Plantio - Manual"/>
    <m/>
    <n v="1.45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604"/>
    <x v="187"/>
    <x v="187"/>
    <s v="604"/>
    <s v="Brasil \ SP \ Oriente"/>
    <s v="Noroeste"/>
    <x v="3"/>
    <n v="2"/>
    <s v="Reforma"/>
    <s v="116-Aguardando Plantio - Manual"/>
    <m/>
    <n v="1.29"/>
    <s v="Parceria rural (Turvinho)"/>
    <m/>
    <m/>
    <m/>
    <m/>
    <x v="0"/>
    <x v="0"/>
    <x v="0"/>
    <s v="SIM"/>
    <m/>
    <d v="2020-04-14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613"/>
    <x v="187"/>
    <x v="187"/>
    <s v="613"/>
    <s v="Brasil \ SP \ Oriente"/>
    <s v="Noroeste"/>
    <x v="3"/>
    <n v="1"/>
    <s v="Implantação"/>
    <s v="104-Crescimento"/>
    <d v="2021-12-22T00:00:00"/>
    <n v="2.17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614"/>
    <x v="187"/>
    <x v="187"/>
    <s v="614"/>
    <s v="Brasil \ SP \ Oriente"/>
    <s v="Noroeste"/>
    <x v="3"/>
    <n v="1"/>
    <s v="Implantação"/>
    <s v="104-Crescimento"/>
    <d v="2021-12-13T00:00:00"/>
    <n v="3.23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615"/>
    <x v="187"/>
    <x v="187"/>
    <s v="615"/>
    <s v="Brasil \ SP \ Oriente"/>
    <s v="Noroeste"/>
    <x v="3"/>
    <n v="1"/>
    <s v="Implantação"/>
    <s v="104-Crescimento"/>
    <d v="2021-11-02T00:00:00"/>
    <n v="5.04"/>
    <s v="Parceria rural (Turvinho)"/>
    <m/>
    <m/>
    <m/>
    <m/>
    <x v="0"/>
    <x v="0"/>
    <x v="0"/>
    <m/>
    <m/>
    <d v="2025-11-01T00:00:00"/>
    <d v="2025-10-01T00:00:00"/>
    <d v="2025-08-01T00:00:00"/>
    <m/>
    <m/>
    <s v="Noroeste"/>
    <s v="Noroeste"/>
    <s v="GN"/>
    <s v="GERS"/>
    <s v="CARPELO"/>
    <s v="INOVESA"/>
    <n v="57.334634000000001"/>
    <n v="63.191479000000001"/>
    <n v="71.416766999999993"/>
    <n v="77.073362000000003"/>
    <s v="pac"/>
    <x v="2"/>
    <x v="10"/>
    <m/>
    <x v="0"/>
    <m/>
  </r>
  <r>
    <s v="0378701"/>
    <x v="187"/>
    <x v="187"/>
    <s v="701"/>
    <s v="Brasil \ SP \ Oriente"/>
    <s v="Noroeste"/>
    <x v="3"/>
    <n v="2"/>
    <s v="Reforma"/>
    <s v="102-Aguardando Plantio"/>
    <m/>
    <n v="2.96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2"/>
    <x v="187"/>
    <x v="187"/>
    <s v="702"/>
    <s v="Brasil \ SP \ Oriente"/>
    <s v="Noroeste"/>
    <x v="3"/>
    <n v="2"/>
    <s v="Reforma"/>
    <s v="116-Aguardando Plantio - Manual"/>
    <m/>
    <n v="2.54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3"/>
    <x v="187"/>
    <x v="187"/>
    <s v="703"/>
    <s v="Brasil \ SP \ Oriente"/>
    <s v="Noroeste"/>
    <x v="3"/>
    <n v="2"/>
    <s v="Reforma"/>
    <s v="116-Aguardando Plantio - Manual"/>
    <m/>
    <n v="0.72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4"/>
    <x v="187"/>
    <x v="187"/>
    <s v="704"/>
    <s v="Brasil \ SP \ Oriente"/>
    <s v="Noroeste"/>
    <x v="3"/>
    <n v="2"/>
    <s v="Reforma"/>
    <s v="116-Aguardando Plantio - Manual"/>
    <m/>
    <n v="4.79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5"/>
    <x v="187"/>
    <x v="187"/>
    <s v="705"/>
    <s v="Brasil \ SP \ Oriente"/>
    <s v="Noroeste"/>
    <x v="3"/>
    <n v="2"/>
    <s v="Reforma"/>
    <s v="116-Aguardando Plantio - Manual"/>
    <m/>
    <n v="0.84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6"/>
    <x v="187"/>
    <x v="187"/>
    <s v="706"/>
    <s v="Brasil \ SP \ Oriente"/>
    <s v="Noroeste"/>
    <x v="3"/>
    <n v="2"/>
    <s v="Reforma"/>
    <s v="116-Aguardando Plantio - Manual"/>
    <m/>
    <n v="1.0900000000000001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7"/>
    <x v="187"/>
    <x v="187"/>
    <s v="707"/>
    <s v="Brasil \ SP \ Oriente"/>
    <s v="Noroeste"/>
    <x v="3"/>
    <n v="2"/>
    <s v="Reforma"/>
    <s v="116-Aguardando Plantio - Manual"/>
    <m/>
    <n v="0.33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09"/>
    <x v="187"/>
    <x v="187"/>
    <s v="709"/>
    <s v="Brasil \ SP \ Oriente"/>
    <s v="Noroeste"/>
    <x v="3"/>
    <n v="2"/>
    <s v="Reforma"/>
    <s v="116-Aguardando Plantio - Manual"/>
    <m/>
    <n v="2.08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18"/>
    <x v="187"/>
    <x v="187"/>
    <s v="718"/>
    <s v="Brasil \ SP \ Oriente"/>
    <s v="Noroeste"/>
    <x v="3"/>
    <n v="2"/>
    <s v="Reforma"/>
    <s v="116-Aguardando Plantio - Manual"/>
    <m/>
    <n v="0.37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57"/>
    <x v="187"/>
    <x v="187"/>
    <s v="757"/>
    <s v="Brasil \ SP \ Oriente"/>
    <s v="Noroeste"/>
    <x v="3"/>
    <n v="2"/>
    <s v="Reforma"/>
    <s v="116-Aguardando Plantio - Manual"/>
    <m/>
    <n v="0.86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58"/>
    <x v="187"/>
    <x v="187"/>
    <s v="758"/>
    <s v="Brasil \ SP \ Oriente"/>
    <s v="Noroeste"/>
    <x v="3"/>
    <n v="2"/>
    <s v="Reforma"/>
    <s v="116-Aguardando Plantio - Manual"/>
    <m/>
    <n v="0.27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59"/>
    <x v="187"/>
    <x v="187"/>
    <s v="759"/>
    <s v="Brasil \ SP \ Oriente"/>
    <s v="Noroeste"/>
    <x v="3"/>
    <n v="2"/>
    <s v="Reforma"/>
    <s v="116-Aguardando Plantio - Manual"/>
    <m/>
    <n v="2.29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60"/>
    <x v="187"/>
    <x v="187"/>
    <s v="760"/>
    <s v="Brasil \ SP \ Marília"/>
    <s v="Noroeste"/>
    <x v="3"/>
    <n v="2"/>
    <s v="Reforma"/>
    <s v="116-Aguardando Plantio - Manual"/>
    <m/>
    <n v="1.08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61"/>
    <x v="187"/>
    <x v="187"/>
    <s v="761"/>
    <s v="Brasil \ SP \ Marília"/>
    <s v="Noroeste"/>
    <x v="3"/>
    <n v="2"/>
    <s v="Reforma"/>
    <s v="116-Aguardando Plantio - Manual"/>
    <m/>
    <n v="2.46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62"/>
    <x v="187"/>
    <x v="187"/>
    <s v="762"/>
    <s v="Brasil \ SP \ Marília"/>
    <s v="Noroeste"/>
    <x v="3"/>
    <n v="2"/>
    <s v="Reforma"/>
    <s v="102-Aguardando Plantio"/>
    <m/>
    <n v="3.23"/>
    <s v="Parceria rural (Turvinho)"/>
    <m/>
    <m/>
    <m/>
    <m/>
    <x v="0"/>
    <x v="0"/>
    <x v="0"/>
    <s v="SIM"/>
    <m/>
    <d v="2023-09-22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8763"/>
    <x v="187"/>
    <x v="187"/>
    <s v="763"/>
    <s v="Brasil \ SP \ Oriente"/>
    <s v="Noroeste"/>
    <x v="3"/>
    <n v="2"/>
    <s v="Reforma"/>
    <s v="116-Aguardando Plantio - Manual"/>
    <m/>
    <n v="0.81"/>
    <s v="Parceria rural (Turvinho)"/>
    <m/>
    <m/>
    <m/>
    <m/>
    <x v="0"/>
    <x v="0"/>
    <x v="0"/>
    <s v="SIM"/>
    <m/>
    <d v="2021-11-19T00:00:00"/>
    <m/>
    <m/>
    <m/>
    <m/>
    <s v="Noroeste"/>
    <s v="Noroeste"/>
    <s v="GN"/>
    <s v="GERS"/>
    <s v="CARPELO"/>
    <s v="INOVESA"/>
    <n v="57.334634000000001"/>
    <n v="63.191479000000001"/>
    <n v="71.416766999999993"/>
    <n v="77.073362000000003"/>
    <s v="Liberação de áreas"/>
    <x v="2"/>
    <x v="10"/>
    <d v="2025-06-01T00:00:00"/>
    <x v="7"/>
    <m/>
  </r>
  <r>
    <s v="0379001"/>
    <x v="188"/>
    <x v="188"/>
    <s v="001"/>
    <s v="Brasil \ SP \ Álvaro de Carvalho"/>
    <s v="Noroeste"/>
    <x v="1"/>
    <n v="1"/>
    <s v="Implantação"/>
    <s v="104-Crescimento"/>
    <d v="2019-10-28T00:00:00"/>
    <n v="43.03"/>
    <s v="Parceria rural (Turvinho)"/>
    <m/>
    <m/>
    <m/>
    <m/>
    <x v="0"/>
    <x v="0"/>
    <x v="0"/>
    <m/>
    <m/>
    <d v="2021-11-19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2"/>
    <x v="188"/>
    <x v="188"/>
    <s v="002"/>
    <s v="Brasil \ SP \ Álvaro de Carvalho"/>
    <s v="Noroeste"/>
    <x v="1"/>
    <n v="1"/>
    <s v="Implantação"/>
    <s v="104-Crescimento"/>
    <d v="2019-11-07T00:00:00"/>
    <n v="31.96"/>
    <s v="Parceria rural (Turvinho)"/>
    <m/>
    <m/>
    <m/>
    <m/>
    <x v="0"/>
    <x v="0"/>
    <x v="0"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3"/>
    <x v="188"/>
    <x v="188"/>
    <s v="003"/>
    <s v="Brasil \ SP \ Álvaro de Carvalho"/>
    <s v="Noroeste"/>
    <x v="1"/>
    <n v="1"/>
    <s v="Implantação"/>
    <s v="104-Crescimento"/>
    <d v="2019-11-04T00:00:00"/>
    <n v="43.27"/>
    <s v="Parceria rural (Turvinho)"/>
    <m/>
    <m/>
    <m/>
    <m/>
    <x v="0"/>
    <x v="0"/>
    <x v="0"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4"/>
    <x v="188"/>
    <x v="188"/>
    <s v="004"/>
    <s v="Brasil \ SP \ Álvaro de Carvalho"/>
    <s v="Noroeste"/>
    <x v="1"/>
    <n v="1"/>
    <s v="Implantação"/>
    <s v="104-Crescimento"/>
    <d v="2019-11-12T00:00:00"/>
    <n v="51.46"/>
    <s v="Parceria rural (Turvinho)"/>
    <m/>
    <m/>
    <m/>
    <m/>
    <x v="0"/>
    <x v="0"/>
    <x v="0"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5"/>
    <x v="188"/>
    <x v="188"/>
    <s v="005"/>
    <s v="Brasil \ SP \ Álvaro de Carvalho"/>
    <s v="Noroeste"/>
    <x v="1"/>
    <n v="1"/>
    <s v="Implantação"/>
    <s v="104-Crescimento"/>
    <d v="2019-11-04T00:00:00"/>
    <n v="28.73"/>
    <s v="Parceria rural (Turvinho)"/>
    <m/>
    <m/>
    <m/>
    <m/>
    <x v="0"/>
    <x v="0"/>
    <x v="0"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6"/>
    <x v="188"/>
    <x v="188"/>
    <s v="006"/>
    <s v="Brasil \ SP \ Álvaro de Carvalho"/>
    <s v="Noroeste"/>
    <x v="1"/>
    <n v="1"/>
    <s v="Implantação"/>
    <s v="104-Crescimento"/>
    <d v="2019-11-12T00:00:00"/>
    <n v="37.409999999999997"/>
    <s v="Parceria rural (Turvinho)"/>
    <m/>
    <m/>
    <m/>
    <m/>
    <x v="0"/>
    <x v="0"/>
    <x v="0"/>
    <m/>
    <m/>
    <d v="2025-05-01T00:00:00"/>
    <d v="2025-05-01T00:00:00"/>
    <d v="2025-02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7"/>
    <x v="188"/>
    <x v="188"/>
    <s v="007"/>
    <s v="Brasil \ SP \ Álvaro de Carvalho"/>
    <s v="Noroeste"/>
    <x v="1"/>
    <n v="1"/>
    <s v="Implantação"/>
    <s v="104-Crescimento"/>
    <d v="2019-11-11T00:00:00"/>
    <n v="31.57"/>
    <s v="Parceria rural (Turvinho)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79008"/>
    <x v="188"/>
    <x v="188"/>
    <s v="008"/>
    <s v="Brasil \ SP \ Álvaro de Carvalho"/>
    <s v="Noroeste"/>
    <x v="1"/>
    <n v="1"/>
    <s v="Implantação"/>
    <s v="104-Crescimento"/>
    <d v="2019-11-12T00:00:00"/>
    <n v="35.33"/>
    <s v="Parceria rural (Turvinho)"/>
    <m/>
    <m/>
    <m/>
    <m/>
    <x v="0"/>
    <x v="0"/>
    <x v="0"/>
    <m/>
    <m/>
    <d v="2025-05-01T00:00:00"/>
    <d v="2025-05-01T00:00:00"/>
    <d v="2025-03-01T00:00:00"/>
    <m/>
    <m/>
    <s v="Noroeste"/>
    <s v="Noroeste"/>
    <s v="GERS"/>
    <s v="CARPELO"/>
    <s v="GN"/>
    <s v="EMFLORA"/>
    <n v="19.094828"/>
    <n v="35.051721999999998"/>
    <n v="56.740155000000001"/>
    <n v="63.820813000000001"/>
    <s v="pac"/>
    <x v="2"/>
    <x v="2"/>
    <d v="2025-06-01T00:00:00"/>
    <x v="7"/>
    <m/>
  </r>
  <r>
    <s v="0380001"/>
    <x v="189"/>
    <x v="189"/>
    <s v="001"/>
    <s v="Brasil \ SP \ Lupércio"/>
    <s v="Noroeste"/>
    <x v="0"/>
    <n v="1"/>
    <s v="Implantação"/>
    <s v="104-Crescimento"/>
    <d v="2019-09-07T00:00:00"/>
    <n v="19.760000000000002"/>
    <s v="Parceria rural"/>
    <m/>
    <m/>
    <m/>
    <m/>
    <x v="0"/>
    <x v="0"/>
    <x v="0"/>
    <m/>
    <m/>
    <d v="2021-11-19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02"/>
    <x v="189"/>
    <x v="189"/>
    <s v="002"/>
    <s v="Brasil \ SP \ Lupércio"/>
    <s v="Noroeste"/>
    <x v="0"/>
    <n v="1"/>
    <s v="Implantação"/>
    <s v="104-Crescimento"/>
    <d v="2019-09-06T00:00:00"/>
    <n v="24.68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03"/>
    <x v="189"/>
    <x v="189"/>
    <s v="003"/>
    <s v="Brasil \ SP \ Lupércio"/>
    <s v="Noroeste"/>
    <x v="0"/>
    <n v="1"/>
    <s v="Implantação"/>
    <s v="104-Crescimento"/>
    <d v="2019-09-05T00:00:00"/>
    <n v="13.14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05"/>
    <x v="189"/>
    <x v="189"/>
    <s v="005"/>
    <s v="Brasil \ SP \ Lupércio"/>
    <s v="Noroeste"/>
    <x v="0"/>
    <n v="1"/>
    <s v="Implantação"/>
    <s v="104-Crescimento"/>
    <d v="2019-09-04T00:00:00"/>
    <n v="4.87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08"/>
    <x v="189"/>
    <x v="189"/>
    <s v="008"/>
    <s v="Brasil \ SP \ Lupércio"/>
    <s v="Noroeste"/>
    <x v="0"/>
    <n v="1"/>
    <s v="Implantação"/>
    <s v="104-Crescimento"/>
    <d v="2019-09-03T00:00:00"/>
    <n v="3.4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11"/>
    <x v="189"/>
    <x v="189"/>
    <s v="011"/>
    <s v="Brasil \ SP \ Lupércio"/>
    <s v="Noroeste"/>
    <x v="0"/>
    <n v="1"/>
    <s v="Implantação"/>
    <s v="104-Crescimento"/>
    <d v="2020-07-01T00:00:00"/>
    <n v="0.46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12"/>
    <x v="189"/>
    <x v="189"/>
    <s v="012"/>
    <s v="Brasil \ SP \ Lupércio"/>
    <s v="Noroeste"/>
    <x v="0"/>
    <n v="1"/>
    <s v="Implantação"/>
    <s v="104-Crescimento"/>
    <d v="2020-07-01T00:00:00"/>
    <n v="1.28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13"/>
    <x v="189"/>
    <x v="189"/>
    <s v="013"/>
    <s v="Brasil \ SP \ Alvinlândia"/>
    <s v="Noroeste"/>
    <x v="0"/>
    <n v="1"/>
    <s v="Implantação"/>
    <s v="104-Crescimento"/>
    <d v="2020-07-01T00:00:00"/>
    <n v="0.17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0017"/>
    <x v="189"/>
    <x v="189"/>
    <s v="017"/>
    <s v="Brasil \ SP \ Alvinlândia"/>
    <s v="Noroeste"/>
    <x v="0"/>
    <n v="1"/>
    <s v="Implantação"/>
    <s v="104-Crescimento"/>
    <d v="2020-07-01T00:00:00"/>
    <n v="0.65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39.088549999999998"/>
    <n v="52.255000000000003"/>
    <n v="55.290081999999998"/>
    <n v="57.213534000000003"/>
    <s v="pac"/>
    <x v="2"/>
    <x v="1"/>
    <m/>
    <x v="0"/>
    <m/>
  </r>
  <r>
    <s v="0381001"/>
    <x v="190"/>
    <x v="190"/>
    <s v="001"/>
    <s v="Brasil \ SP \ Avaí"/>
    <s v="Norte"/>
    <x v="1"/>
    <n v="2"/>
    <s v="Reforma"/>
    <s v="102-Aguardando Plantio"/>
    <m/>
    <n v="34.82"/>
    <s v="Parceria rural"/>
    <m/>
    <m/>
    <m/>
    <m/>
    <x v="2"/>
    <x v="1"/>
    <x v="2"/>
    <m/>
    <m/>
    <d v="2024-10-15T00:00:00"/>
    <d v="2024-10-01T00:00:00"/>
    <d v="2024-10-01T00:00:00"/>
    <d v="2024-10-15T00:00:00"/>
    <d v="2024-10-04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2"/>
    <x v="190"/>
    <x v="190"/>
    <s v="002"/>
    <s v="Brasil \ SP \ Avaí"/>
    <s v="Norte"/>
    <x v="1"/>
    <n v="2"/>
    <s v="Reforma"/>
    <s v="102-Aguardando Plantio"/>
    <m/>
    <n v="55.1"/>
    <s v="Parceria rural"/>
    <m/>
    <m/>
    <m/>
    <m/>
    <x v="2"/>
    <x v="1"/>
    <x v="2"/>
    <m/>
    <m/>
    <d v="2024-10-15T00:00:00"/>
    <d v="2024-10-01T00:00:00"/>
    <d v="2024-09-01T00:00:00"/>
    <d v="2024-10-15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4"/>
    <x v="190"/>
    <x v="190"/>
    <s v="004"/>
    <s v="Brasil \ SP \ Avaí"/>
    <s v="Norte"/>
    <x v="1"/>
    <n v="2"/>
    <s v="Reforma"/>
    <s v="102-Aguardando Plantio"/>
    <m/>
    <n v="42.84"/>
    <s v="Parceria rural"/>
    <m/>
    <m/>
    <m/>
    <m/>
    <x v="2"/>
    <x v="1"/>
    <x v="2"/>
    <m/>
    <m/>
    <d v="2024-10-16T00:00:00"/>
    <d v="2024-10-01T00:00:00"/>
    <d v="2024-09-01T00:00:00"/>
    <d v="2024-10-16T00:00:00"/>
    <d v="2024-09-28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5"/>
    <x v="190"/>
    <x v="190"/>
    <s v="005"/>
    <s v="Brasil \ SP \ Avaí"/>
    <s v="Norte"/>
    <x v="1"/>
    <n v="2"/>
    <s v="Reforma"/>
    <s v="102-Aguardando Plantio"/>
    <m/>
    <n v="29.75"/>
    <s v="Parceria rural"/>
    <m/>
    <m/>
    <m/>
    <m/>
    <x v="2"/>
    <x v="1"/>
    <x v="2"/>
    <m/>
    <m/>
    <d v="2024-10-12T00:00:00"/>
    <d v="2024-10-01T00:00:00"/>
    <d v="2024-09-01T00:00:00"/>
    <d v="2024-10-12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6"/>
    <x v="190"/>
    <x v="190"/>
    <s v="006"/>
    <s v="Brasil \ SP \ Avaí"/>
    <s v="Norte"/>
    <x v="1"/>
    <n v="2"/>
    <s v="Reforma"/>
    <s v="102-Aguardando Plantio"/>
    <m/>
    <n v="41.62"/>
    <s v="Parceria rural"/>
    <m/>
    <m/>
    <m/>
    <m/>
    <x v="2"/>
    <x v="1"/>
    <x v="2"/>
    <m/>
    <m/>
    <d v="2024-10-16T00:00:00"/>
    <d v="2024-10-01T00:00:00"/>
    <d v="2024-09-01T00:00:00"/>
    <d v="2024-10-16T00:00:00"/>
    <d v="2024-10-07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7"/>
    <x v="190"/>
    <x v="190"/>
    <s v="007"/>
    <s v="Brasil \ SP \ Avaí"/>
    <s v="Norte"/>
    <x v="1"/>
    <n v="2"/>
    <s v="Reforma"/>
    <s v="102-Aguardando Plantio"/>
    <m/>
    <n v="17.829999999999998"/>
    <s v="Parceria rural"/>
    <m/>
    <m/>
    <m/>
    <m/>
    <x v="2"/>
    <x v="1"/>
    <x v="2"/>
    <m/>
    <m/>
    <d v="2024-10-16T00:00:00"/>
    <d v="2024-10-01T00:00:00"/>
    <d v="2024-09-01T00:00:00"/>
    <d v="2024-10-16T00:00:00"/>
    <d v="2024-10-1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09"/>
    <x v="190"/>
    <x v="190"/>
    <s v="009"/>
    <s v="Brasil \ SP \ Avaí"/>
    <s v="Norte"/>
    <x v="1"/>
    <n v="2"/>
    <s v="Reforma"/>
    <s v="102-Aguardando Plantio"/>
    <m/>
    <n v="7.28"/>
    <s v="Parceria rural"/>
    <m/>
    <m/>
    <m/>
    <m/>
    <x v="2"/>
    <x v="1"/>
    <x v="2"/>
    <m/>
    <m/>
    <d v="2024-10-16T00:00:00"/>
    <d v="2024-10-01T00:00:00"/>
    <d v="2024-09-01T00:00:00"/>
    <d v="2024-10-16T00:00:00"/>
    <d v="2024-10-01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1010"/>
    <x v="190"/>
    <x v="190"/>
    <s v="010"/>
    <s v="Brasil \ SP \ Avaí"/>
    <s v="Norte"/>
    <x v="1"/>
    <n v="2"/>
    <s v="Reforma"/>
    <s v="102-Aguardando Plantio"/>
    <m/>
    <n v="30.27"/>
    <s v="Parceria rural"/>
    <m/>
    <m/>
    <m/>
    <m/>
    <x v="2"/>
    <x v="1"/>
    <x v="2"/>
    <m/>
    <m/>
    <d v="2024-10-19T00:00:00"/>
    <d v="2024-10-01T00:00:00"/>
    <d v="2024-10-01T00:00:00"/>
    <d v="2024-10-19T00:00:00"/>
    <d v="2024-10-08T00:00:00"/>
    <s v="Norte"/>
    <s v="Norte"/>
    <s v="GERAÇÃO"/>
    <s v="JFI DUARTINA"/>
    <s v="CARPELO"/>
    <s v="EMFLORA"/>
    <n v="27.599989999999998"/>
    <n v="29.359859"/>
    <n v="33.340009000000002"/>
    <n v="37.414743999999999"/>
    <s v="Liberação de áreas"/>
    <x v="1"/>
    <x v="6"/>
    <d v="2025-02-01T00:00:00"/>
    <x v="1"/>
    <m/>
  </r>
  <r>
    <s v="0382004"/>
    <x v="191"/>
    <x v="191"/>
    <s v="004"/>
    <s v="Brasil \ SP \ Gália"/>
    <s v="Noroeste"/>
    <x v="0"/>
    <n v="1"/>
    <s v="Implantação"/>
    <s v="104-Crescimento"/>
    <d v="2019-09-01T00:00:00"/>
    <n v="49.54"/>
    <s v="Parceria rural"/>
    <m/>
    <m/>
    <m/>
    <m/>
    <x v="2"/>
    <x v="1"/>
    <x v="2"/>
    <m/>
    <m/>
    <d v="2024-11-01T00:00:00"/>
    <d v="2024-11-01T00:00:00"/>
    <d v="2024-11-01T00:00:00"/>
    <d v="2025-01-17T00:00:00"/>
    <d v="2024-11-10T00:00:00"/>
    <s v="Noroeste"/>
    <s v="Noroeste"/>
    <s v="JFI DUARTINA"/>
    <s v="GERAÇÃO"/>
    <s v="CARPELO"/>
    <s v="GERS"/>
    <n v="30.334634000000001"/>
    <n v="33.369717000000001"/>
    <n v="35.435949000000001"/>
    <n v="53.560932999999999"/>
    <s v="cto baldeio"/>
    <x v="2"/>
    <x v="4"/>
    <d v="2025-02-01T00:00:00"/>
    <x v="1"/>
    <m/>
  </r>
  <r>
    <s v="0382005"/>
    <x v="191"/>
    <x v="191"/>
    <s v="005"/>
    <s v="Brasil \ SP \ Gália"/>
    <s v="Noroeste"/>
    <x v="0"/>
    <n v="2"/>
    <s v="Reforma"/>
    <s v="102-Aguardando Plantio"/>
    <m/>
    <n v="9.49"/>
    <s v="Parceria rural"/>
    <m/>
    <m/>
    <m/>
    <m/>
    <x v="2"/>
    <x v="1"/>
    <x v="2"/>
    <m/>
    <m/>
    <d v="2024-11-01T00:00:00"/>
    <d v="2024-11-01T00:00:00"/>
    <d v="2024-11-01T00:00:00"/>
    <d v="2024-11-23T00:00:00"/>
    <d v="2024-11-10T00:00:00"/>
    <s v="Noroeste"/>
    <s v="Noroeste"/>
    <s v="JFI DUARTINA"/>
    <s v="GERAÇÃO"/>
    <s v="CARPELO"/>
    <s v="GERS"/>
    <n v="30.334634000000001"/>
    <n v="33.369717000000001"/>
    <n v="35.435949000000001"/>
    <n v="53.560932999999999"/>
    <s v="Liberação de áreas"/>
    <x v="2"/>
    <x v="4"/>
    <d v="2025-02-01T00:00:00"/>
    <x v="1"/>
    <m/>
  </r>
  <r>
    <s v="0383001"/>
    <x v="192"/>
    <x v="192"/>
    <s v="001"/>
    <s v="Brasil \ SP \ Paulistânia"/>
    <s v="Centro"/>
    <x v="0"/>
    <n v="1"/>
    <s v="Implantação"/>
    <s v="104-Crescimento"/>
    <d v="2020-10-15T00:00:00"/>
    <n v="5.81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3002"/>
    <x v="192"/>
    <x v="192"/>
    <s v="002"/>
    <s v="Brasil \ SP \ Paulistânia"/>
    <s v="Centro"/>
    <x v="0"/>
    <n v="1"/>
    <s v="Implantação"/>
    <s v="104-Crescimento"/>
    <d v="2020-09-30T00:00:00"/>
    <n v="7.78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3003"/>
    <x v="192"/>
    <x v="192"/>
    <s v="003"/>
    <s v="Brasil \ SP \ Paulistânia"/>
    <s v="Centro"/>
    <x v="0"/>
    <n v="1"/>
    <s v="Implantação"/>
    <s v="104-Crescimento"/>
    <d v="2020-09-23T00:00:00"/>
    <n v="7.43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3004"/>
    <x v="192"/>
    <x v="192"/>
    <s v="004"/>
    <s v="Brasil \ SP \ Paulistânia"/>
    <s v="Centro"/>
    <x v="0"/>
    <n v="1"/>
    <s v="Implantação"/>
    <s v="104-Crescimento"/>
    <d v="2020-09-30T00:00:00"/>
    <n v="18.89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3005"/>
    <x v="192"/>
    <x v="192"/>
    <s v="005"/>
    <s v="Brasil \ SP \ Paulistânia"/>
    <s v="Centro"/>
    <x v="0"/>
    <n v="1"/>
    <s v="Implantação"/>
    <s v="104-Crescimento"/>
    <d v="2020-12-08T00:00:00"/>
    <n v="5.44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3006"/>
    <x v="192"/>
    <x v="192"/>
    <s v="006"/>
    <s v="Brasil \ SP \ Paulistânia"/>
    <s v="Centro"/>
    <x v="0"/>
    <n v="1"/>
    <s v="Implantação"/>
    <s v="104-Crescimento"/>
    <d v="2020-12-15T00:00:00"/>
    <n v="3.53"/>
    <s v="Parceria rural"/>
    <m/>
    <m/>
    <m/>
    <m/>
    <x v="0"/>
    <x v="0"/>
    <x v="0"/>
    <m/>
    <m/>
    <d v="2025-11-01T00:00:00"/>
    <d v="2025-11-01T00:00:00"/>
    <d v="2025-07-01T00:00:00"/>
    <m/>
    <m/>
    <s v="Centro"/>
    <s v="Centro"/>
    <s v="GERAÇÃO"/>
    <s v="JFI DUARTINA"/>
    <s v="BRACELL"/>
    <s v="CARPELO"/>
    <n v="26.342918000000001"/>
    <n v="29.560616"/>
    <n v="36.665598000000003"/>
    <n v="76.037047999999999"/>
    <s v="pac"/>
    <x v="0"/>
    <x v="0"/>
    <m/>
    <x v="0"/>
    <m/>
  </r>
  <r>
    <s v="0384001"/>
    <x v="193"/>
    <x v="193"/>
    <s v="001"/>
    <s v="Brasil \ SP \ Lins"/>
    <s v="Noroeste"/>
    <x v="3"/>
    <n v="2"/>
    <s v="Reforma"/>
    <s v="102-Aguardando Plantio"/>
    <m/>
    <n v="7.38"/>
    <s v="Parceria rural"/>
    <m/>
    <m/>
    <m/>
    <m/>
    <x v="0"/>
    <x v="0"/>
    <x v="0"/>
    <m/>
    <m/>
    <d v="2025-01-01T00:00:00"/>
    <d v="2025-01-01T00:00:00"/>
    <d v="2024-11-01T00:00:00"/>
    <d v="2025-01-12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2"/>
    <x v="193"/>
    <x v="193"/>
    <s v="002"/>
    <s v="Brasil \ SP \ Lins"/>
    <s v="Noroeste"/>
    <x v="3"/>
    <n v="2"/>
    <s v="Reforma"/>
    <s v="102-Aguardando Plantio"/>
    <m/>
    <n v="17.649999999999999"/>
    <s v="Parceria rural"/>
    <m/>
    <m/>
    <m/>
    <m/>
    <x v="0"/>
    <x v="0"/>
    <x v="0"/>
    <m/>
    <m/>
    <d v="2025-01-01T00:00:00"/>
    <d v="2025-01-01T00:00:00"/>
    <d v="2024-11-01T00:00:00"/>
    <d v="2025-01-12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5-01T00:00:00"/>
    <x v="5"/>
    <m/>
  </r>
  <r>
    <s v="0384003"/>
    <x v="193"/>
    <x v="193"/>
    <s v="003"/>
    <s v="Brasil \ SP \ Lins"/>
    <s v="Noroeste"/>
    <x v="3"/>
    <n v="2"/>
    <s v="Reforma"/>
    <s v="102-Aguardando Plantio"/>
    <m/>
    <n v="15.41"/>
    <s v="Parceria rural"/>
    <m/>
    <m/>
    <m/>
    <m/>
    <x v="0"/>
    <x v="0"/>
    <x v="0"/>
    <m/>
    <m/>
    <d v="2025-01-01T00:00:00"/>
    <d v="2025-01-01T00:00:00"/>
    <d v="2024-11-01T00:00:00"/>
    <d v="2025-01-13T00:00:00"/>
    <d v="2024-11-23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4"/>
    <x v="193"/>
    <x v="193"/>
    <s v="004"/>
    <s v="Brasil \ SP \ Lins"/>
    <s v="Noroeste"/>
    <x v="3"/>
    <n v="2"/>
    <s v="Reforma"/>
    <s v="102-Aguardando Plantio"/>
    <m/>
    <n v="18.87"/>
    <s v="Parceria rural"/>
    <m/>
    <m/>
    <m/>
    <m/>
    <x v="0"/>
    <x v="0"/>
    <x v="0"/>
    <m/>
    <m/>
    <d v="2025-01-01T00:00:00"/>
    <d v="2025-01-01T00:00:00"/>
    <d v="2024-11-01T00:00:00"/>
    <d v="2025-01-13T00:00:00"/>
    <d v="2024-11-22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5"/>
    <x v="193"/>
    <x v="193"/>
    <s v="005"/>
    <s v="Brasil \ SP \ Lins"/>
    <s v="Noroeste"/>
    <x v="3"/>
    <n v="2"/>
    <s v="Reforma"/>
    <s v="102-Aguardando Plantio"/>
    <m/>
    <n v="17.04"/>
    <s v="Parceria rural"/>
    <m/>
    <m/>
    <m/>
    <m/>
    <x v="0"/>
    <x v="0"/>
    <x v="0"/>
    <m/>
    <m/>
    <d v="2025-01-01T00:00:00"/>
    <d v="2025-01-01T00:00:00"/>
    <d v="2024-11-01T00:00:00"/>
    <d v="2025-01-12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6"/>
    <x v="193"/>
    <x v="193"/>
    <s v="006"/>
    <s v="Brasil \ SP \ Lins"/>
    <s v="Noroeste"/>
    <x v="3"/>
    <n v="2"/>
    <s v="Reforma"/>
    <s v="102-Aguardando Plantio"/>
    <m/>
    <n v="31.72"/>
    <s v="Parceria rural"/>
    <m/>
    <m/>
    <m/>
    <m/>
    <x v="0"/>
    <x v="0"/>
    <x v="0"/>
    <m/>
    <m/>
    <d v="2025-01-01T00:00:00"/>
    <d v="2025-01-01T00:00:00"/>
    <d v="2024-11-01T00:00:00"/>
    <d v="2025-01-11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7"/>
    <x v="193"/>
    <x v="193"/>
    <s v="007"/>
    <s v="Brasil \ SP \ Lins"/>
    <s v="Noroeste"/>
    <x v="3"/>
    <n v="2"/>
    <s v="Reforma"/>
    <s v="102-Aguardando Plantio"/>
    <m/>
    <n v="16.63"/>
    <s v="Parceria rural"/>
    <m/>
    <m/>
    <m/>
    <m/>
    <x v="0"/>
    <x v="0"/>
    <x v="0"/>
    <m/>
    <m/>
    <d v="2025-01-01T00:00:00"/>
    <d v="2025-01-01T00:00:00"/>
    <d v="2024-11-01T00:00:00"/>
    <d v="2025-01-12T00:00:00"/>
    <d v="2024-11-20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4008"/>
    <x v="193"/>
    <x v="193"/>
    <s v="008"/>
    <s v="Brasil \ SP \ Lins"/>
    <s v="Noroeste"/>
    <x v="3"/>
    <n v="2"/>
    <s v="Reforma"/>
    <s v="102-Aguardando Plantio"/>
    <m/>
    <n v="20.43"/>
    <s v="Parceria rural"/>
    <m/>
    <m/>
    <m/>
    <m/>
    <x v="0"/>
    <x v="0"/>
    <x v="0"/>
    <m/>
    <m/>
    <d v="2025-01-01T00:00:00"/>
    <d v="2025-01-01T00:00:00"/>
    <d v="2024-11-01T00:00:00"/>
    <d v="2025-01-09T00:00:00"/>
    <d v="2024-11-18T00:00:00"/>
    <s v="Noroeste"/>
    <s v="Noroeste"/>
    <s v="INOVESA"/>
    <s v="GN"/>
    <s v="GERS"/>
    <s v="EMFLORA"/>
    <n v="17.421130000000002"/>
    <n v="27.717376999999999"/>
    <n v="52.186737000000001"/>
    <n v="56.414960999999998"/>
    <s v="cto baldeio"/>
    <x v="2"/>
    <x v="11"/>
    <d v="2025-06-01T00:00:00"/>
    <x v="7"/>
    <m/>
  </r>
  <r>
    <s v="0385001"/>
    <x v="194"/>
    <x v="194"/>
    <s v="001"/>
    <s v="Brasil \ SP \ Alvinlândia"/>
    <s v="Noroeste"/>
    <x v="0"/>
    <n v="1"/>
    <s v="Implantação"/>
    <s v="104-Crescimento"/>
    <d v="2019-09-18T00:00:00"/>
    <n v="3.55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03"/>
    <x v="194"/>
    <x v="194"/>
    <s v="003"/>
    <s v="Brasil \ SP \ Alvinlândia"/>
    <s v="Noroeste"/>
    <x v="0"/>
    <n v="1"/>
    <s v="Implantação"/>
    <s v="104-Crescimento"/>
    <d v="2019-09-18T00:00:00"/>
    <n v="3.37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05"/>
    <x v="194"/>
    <x v="194"/>
    <s v="005"/>
    <s v="Brasil \ SP \ Alvinlândia"/>
    <s v="Noroeste"/>
    <x v="0"/>
    <n v="1"/>
    <s v="Implantação"/>
    <s v="104-Crescimento"/>
    <d v="2019-09-19T00:00:00"/>
    <n v="7.09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09"/>
    <x v="194"/>
    <x v="194"/>
    <s v="009"/>
    <s v="Brasil \ SP \ Alvinlândia"/>
    <s v="Noroeste"/>
    <x v="0"/>
    <n v="1"/>
    <s v="Implantação"/>
    <s v="104-Crescimento"/>
    <d v="2019-09-18T00:00:00"/>
    <n v="9.66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10"/>
    <x v="194"/>
    <x v="194"/>
    <s v="010"/>
    <s v="Brasil \ SP \ Alvinlândia"/>
    <s v="Noroeste"/>
    <x v="0"/>
    <n v="1"/>
    <s v="Implantação"/>
    <s v="104-Crescimento"/>
    <d v="2019-09-12T00:00:00"/>
    <n v="18.52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11"/>
    <x v="194"/>
    <x v="194"/>
    <s v="011"/>
    <s v="Brasil \ SP \ Alvinlândia"/>
    <s v="Noroeste"/>
    <x v="0"/>
    <n v="1"/>
    <s v="Implantação"/>
    <s v="104-Crescimento"/>
    <d v="2019-09-12T00:00:00"/>
    <n v="12.15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12"/>
    <x v="194"/>
    <x v="194"/>
    <s v="012"/>
    <s v="Brasil \ SP \ Alvinlândia"/>
    <s v="Noroeste"/>
    <x v="0"/>
    <n v="1"/>
    <s v="Implantação"/>
    <s v="104-Crescimento"/>
    <d v="2019-09-16T00:00:00"/>
    <n v="14.7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13"/>
    <x v="194"/>
    <x v="194"/>
    <s v="013"/>
    <s v="Brasil \ SP \ Alvinlândia"/>
    <s v="Noroeste"/>
    <x v="0"/>
    <n v="1"/>
    <s v="Implantação"/>
    <s v="104-Crescimento"/>
    <d v="2019-09-16T00:00:00"/>
    <n v="1.81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14"/>
    <x v="194"/>
    <x v="194"/>
    <s v="014"/>
    <s v="Brasil \ SP \ Alvinlândia"/>
    <s v="Noroeste"/>
    <x v="0"/>
    <n v="1"/>
    <s v="Implantação"/>
    <s v="104-Crescimento"/>
    <d v="2019-09-14T00:00:00"/>
    <n v="18.32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17"/>
    <x v="194"/>
    <x v="194"/>
    <s v="017"/>
    <s v="Brasil \ SP \ Alvinlândia"/>
    <s v="Noroeste"/>
    <x v="0"/>
    <n v="1"/>
    <s v="Implantação"/>
    <s v="104-Crescimento"/>
    <d v="2019-09-17T00:00:00"/>
    <n v="2.1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18"/>
    <x v="194"/>
    <x v="194"/>
    <s v="018"/>
    <s v="Brasil \ SP \ Alvinlândia"/>
    <s v="Noroeste"/>
    <x v="0"/>
    <n v="1"/>
    <s v="Implantação"/>
    <s v="104-Crescimento"/>
    <d v="2019-09-17T00:00:00"/>
    <n v="2.48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20"/>
    <x v="194"/>
    <x v="194"/>
    <s v="020"/>
    <s v="Brasil \ SP \ Alvinlândia"/>
    <s v="Noroeste"/>
    <x v="0"/>
    <n v="1"/>
    <s v="Implantação"/>
    <s v="104-Crescimento"/>
    <d v="2019-09-07T00:00:00"/>
    <n v="28.39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21"/>
    <x v="194"/>
    <x v="194"/>
    <s v="021"/>
    <s v="Brasil \ SP \ Alvinlândia"/>
    <s v="Noroeste"/>
    <x v="0"/>
    <n v="1"/>
    <s v="Implantação"/>
    <s v="104-Crescimento"/>
    <d v="2019-09-08T00:00:00"/>
    <n v="31.3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22"/>
    <x v="194"/>
    <x v="194"/>
    <s v="022"/>
    <s v="Brasil \ SP \ Alvinlândia"/>
    <s v="Noroeste"/>
    <x v="0"/>
    <n v="1"/>
    <s v="Implantação"/>
    <s v="104-Crescimento"/>
    <d v="2019-09-21T00:00:00"/>
    <n v="18.11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23"/>
    <x v="194"/>
    <x v="194"/>
    <s v="023"/>
    <s v="Brasil \ SP \ Alvinlândia"/>
    <s v="Noroeste"/>
    <x v="0"/>
    <n v="1"/>
    <s v="Implantação"/>
    <s v="104-Crescimento"/>
    <d v="2019-09-21T00:00:00"/>
    <n v="19.61"/>
    <s v="Parceria rural"/>
    <m/>
    <m/>
    <m/>
    <m/>
    <x v="0"/>
    <x v="0"/>
    <x v="0"/>
    <m/>
    <m/>
    <d v="2025-10-01T00:00:00"/>
    <d v="2025-09-01T00:00:00"/>
    <d v="2025-05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24"/>
    <x v="194"/>
    <x v="194"/>
    <s v="024"/>
    <s v="Brasil \ SP \ Alvinlândia"/>
    <s v="Noroeste"/>
    <x v="0"/>
    <n v="1"/>
    <s v="Implantação"/>
    <s v="104-Crescimento"/>
    <d v="2019-09-19T00:00:00"/>
    <n v="5.85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25"/>
    <x v="194"/>
    <x v="194"/>
    <s v="025"/>
    <s v="Brasil \ SP \ Alvinlândia"/>
    <s v="Noroeste"/>
    <x v="0"/>
    <n v="1"/>
    <s v="Implantação"/>
    <s v="104-Crescimento"/>
    <d v="2019-09-19T00:00:00"/>
    <n v="10.45"/>
    <s v="Parceria rural"/>
    <s v="coppice"/>
    <m/>
    <m/>
    <m/>
    <x v="0"/>
    <x v="0"/>
    <x v="0"/>
    <m/>
    <m/>
    <d v="2025-10-01T00:00:00"/>
    <d v="2025-09-01T00:00:00"/>
    <d v="2025-05-01T00:00:00"/>
    <m/>
    <m/>
    <s v="Noroeste"/>
    <s v="coppic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4"/>
    <m/>
  </r>
  <r>
    <s v="0385026"/>
    <x v="194"/>
    <x v="194"/>
    <s v="026"/>
    <s v="Brasil \ SP \ Alvinlândia"/>
    <s v="Noroeste"/>
    <x v="0"/>
    <n v="1"/>
    <s v="Implantação"/>
    <s v="104-Crescimento"/>
    <d v="2020-07-20T00:00:00"/>
    <n v="8.44"/>
    <s v="Parceria rural"/>
    <m/>
    <m/>
    <m/>
    <m/>
    <x v="0"/>
    <x v="0"/>
    <x v="0"/>
    <m/>
    <m/>
    <d v="2025-10-01T00:00:00"/>
    <d v="2025-09-01T00:00:00"/>
    <d v="2025-06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5029"/>
    <x v="194"/>
    <x v="194"/>
    <s v="029"/>
    <s v="Brasil \ SP \ Alvinlândia"/>
    <s v="Noroeste"/>
    <x v="0"/>
    <n v="1"/>
    <s v="Implantação"/>
    <s v="104-Crescimento"/>
    <d v="2020-07-18T00:00:00"/>
    <n v="13.77"/>
    <s v="Parceria rural"/>
    <m/>
    <m/>
    <m/>
    <m/>
    <x v="0"/>
    <x v="0"/>
    <x v="0"/>
    <m/>
    <m/>
    <d v="2025-10-01T00:00:00"/>
    <d v="2025-09-01T00:00:00"/>
    <d v="2025-06-01T00:00:00"/>
    <m/>
    <m/>
    <s v="Noroeste"/>
    <s v="Noroeste"/>
    <s v="CARPELO"/>
    <s v="JFI DUARTINA"/>
    <s v="GERAÇÃO"/>
    <s v="GERS"/>
    <n v="41.382615999999999"/>
    <n v="53.538361000000002"/>
    <n v="56.573444000000002"/>
    <n v="59.507601000000001"/>
    <s v="pac"/>
    <x v="2"/>
    <x v="1"/>
    <m/>
    <x v="0"/>
    <m/>
  </r>
  <r>
    <s v="0386001"/>
    <x v="195"/>
    <x v="195"/>
    <s v="001"/>
    <s v="Brasil \ SP \ Lençóis Paulista"/>
    <s v="Centro"/>
    <x v="4"/>
    <n v="2"/>
    <s v="Reforma"/>
    <s v="104-Crescimento"/>
    <d v="2019-10-10T00:00:00"/>
    <n v="5.79"/>
    <s v="Parceria rural"/>
    <m/>
    <m/>
    <m/>
    <n v="3"/>
    <x v="0"/>
    <x v="0"/>
    <x v="0"/>
    <m/>
    <m/>
    <d v="2025-03-01T00:00:00"/>
    <d v="2025-03-01T00:00:00"/>
    <d v="2025-06-01T00:00:00"/>
    <m/>
    <m/>
    <s v="Centro"/>
    <s v="Centro"/>
    <s v="SOLLUM"/>
    <s v="NILZA"/>
    <s v="BRACELL"/>
    <s v="JFI ITATINGA"/>
    <n v="5.144882"/>
    <n v="23.787337999999998"/>
    <n v="47.451414"/>
    <n v="87.043419"/>
    <s v="pac"/>
    <x v="0"/>
    <x v="0"/>
    <m/>
    <x v="0"/>
    <m/>
  </r>
  <r>
    <s v="0387001"/>
    <x v="196"/>
    <x v="196"/>
    <s v="001"/>
    <s v="Brasil \ SP \ São Pedro do Turvo"/>
    <s v="Noroeste"/>
    <x v="0"/>
    <n v="1"/>
    <s v="Implantação"/>
    <s v="104-Crescimento"/>
    <d v="2019-11-27T00:00:00"/>
    <n v="18.11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3"/>
    <x v="196"/>
    <x v="196"/>
    <s v="003"/>
    <s v="Brasil \ SP \ São Pedro do Turvo"/>
    <s v="Noroeste"/>
    <x v="0"/>
    <n v="1"/>
    <s v="Implantação"/>
    <s v="104-Crescimento"/>
    <d v="2019-12-09T00:00:00"/>
    <n v="30.96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4"/>
    <x v="196"/>
    <x v="196"/>
    <s v="004"/>
    <s v="Brasil \ SP \ São Pedro do Turvo"/>
    <s v="Noroeste"/>
    <x v="0"/>
    <n v="1"/>
    <s v="Implantação"/>
    <s v="104-Crescimento"/>
    <d v="2019-12-13T00:00:00"/>
    <n v="22.4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5"/>
    <x v="196"/>
    <x v="196"/>
    <s v="005"/>
    <s v="Brasil \ SP \ São Pedro do Turvo"/>
    <s v="Noroeste"/>
    <x v="0"/>
    <n v="1"/>
    <s v="Implantação"/>
    <s v="104-Crescimento"/>
    <d v="2019-12-02T00:00:00"/>
    <n v="24.98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6"/>
    <x v="196"/>
    <x v="196"/>
    <s v="006"/>
    <s v="Brasil \ SP \ São Pedro do Turvo"/>
    <s v="Noroeste"/>
    <x v="0"/>
    <n v="1"/>
    <s v="Implantação"/>
    <s v="104-Crescimento"/>
    <d v="2019-12-02T00:00:00"/>
    <n v="15.85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7"/>
    <x v="196"/>
    <x v="196"/>
    <s v="007"/>
    <s v="Brasil \ SP \ São Pedro do Turvo"/>
    <s v="Noroeste"/>
    <x v="0"/>
    <n v="1"/>
    <s v="Implantação"/>
    <s v="104-Crescimento"/>
    <d v="2019-12-03T00:00:00"/>
    <n v="22.82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2-01T00:00:00"/>
    <x v="11"/>
    <m/>
  </r>
  <r>
    <s v="0387008"/>
    <x v="196"/>
    <x v="196"/>
    <s v="008"/>
    <s v="Brasil \ SP \ São Pedro do Turvo"/>
    <s v="Noroeste"/>
    <x v="0"/>
    <n v="1"/>
    <s v="Implantação"/>
    <s v="104-Crescimento"/>
    <d v="2019-11-29T00:00:00"/>
    <n v="49.97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1-01T00:00:00"/>
    <x v="12"/>
    <m/>
  </r>
  <r>
    <s v="0387009"/>
    <x v="196"/>
    <x v="196"/>
    <s v="009"/>
    <s v="Brasil \ SP \ São Pedro do Turvo"/>
    <s v="Noroeste"/>
    <x v="0"/>
    <n v="1"/>
    <s v="Implantação"/>
    <s v="104-Crescimento"/>
    <d v="2019-12-05T00:00:00"/>
    <n v="42.75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1-01T00:00:00"/>
    <x v="12"/>
    <m/>
  </r>
  <r>
    <s v="0387010"/>
    <x v="196"/>
    <x v="196"/>
    <s v="010"/>
    <s v="Brasil \ SP \ São Pedro do Turvo"/>
    <s v="Noroeste"/>
    <x v="0"/>
    <n v="1"/>
    <s v="Implantação"/>
    <s v="104-Crescimento"/>
    <d v="2019-12-12T00:00:00"/>
    <n v="36.979999999999997"/>
    <s v="Parceria rural"/>
    <s v="coppice"/>
    <m/>
    <m/>
    <m/>
    <x v="0"/>
    <x v="0"/>
    <x v="0"/>
    <m/>
    <m/>
    <d v="2025-11-01T00:00:00"/>
    <d v="2025-10-01T00:00:00"/>
    <d v="2025-09-01T00:00:00"/>
    <m/>
    <m/>
    <s v="Noroeste"/>
    <s v="coppice"/>
    <s v="JFI DUARTINA"/>
    <s v="GERAÇÃO"/>
    <s v="CARPELO"/>
    <s v="GERS"/>
    <n v="53.275039"/>
    <n v="56.310121000000002"/>
    <n v="67.157803000000001"/>
    <n v="85.282787999999996"/>
    <s v="pac"/>
    <x v="2"/>
    <x v="1"/>
    <m/>
    <x v="4"/>
    <m/>
  </r>
  <r>
    <s v="0387013"/>
    <x v="196"/>
    <x v="196"/>
    <s v="013"/>
    <s v="Brasil \ SP \ São Pedro do Turvo"/>
    <s v="Noroeste"/>
    <x v="0"/>
    <n v="1"/>
    <s v="Implantação"/>
    <s v="104-Crescimento"/>
    <d v="2019-12-09T00:00:00"/>
    <n v="11.41"/>
    <s v="Parceria rural"/>
    <m/>
    <m/>
    <m/>
    <m/>
    <x v="0"/>
    <x v="0"/>
    <x v="0"/>
    <m/>
    <m/>
    <d v="2025-11-01T00:00:00"/>
    <d v="2025-10-01T00:00:00"/>
    <d v="2025-09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1-01T00:00:00"/>
    <x v="12"/>
    <m/>
  </r>
  <r>
    <s v="0387014"/>
    <x v="196"/>
    <x v="196"/>
    <s v="014"/>
    <s v="Brasil \ SP \ São Pedro do Turvo"/>
    <s v="Noroeste"/>
    <x v="0"/>
    <n v="1"/>
    <s v="Implantação"/>
    <s v="104-Crescimento"/>
    <d v="2019-12-10T00:00:00"/>
    <n v="14.92"/>
    <s v="Parceria rural"/>
    <m/>
    <m/>
    <m/>
    <m/>
    <x v="0"/>
    <x v="0"/>
    <x v="0"/>
    <m/>
    <m/>
    <d v="2025-11-01T00:00:00"/>
    <d v="2025-10-01T00:00:00"/>
    <d v="2025-08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1-01T00:00:00"/>
    <x v="12"/>
    <m/>
  </r>
  <r>
    <s v="0387015"/>
    <x v="196"/>
    <x v="196"/>
    <s v="015"/>
    <s v="Brasil \ SP \ São Pedro do Turvo"/>
    <s v="Noroeste"/>
    <x v="0"/>
    <n v="1"/>
    <s v="Implantação"/>
    <s v="104-Crescimento"/>
    <d v="2019-11-27T00:00:00"/>
    <n v="6.36"/>
    <s v="Parceria rural"/>
    <m/>
    <m/>
    <m/>
    <m/>
    <x v="0"/>
    <x v="0"/>
    <x v="0"/>
    <m/>
    <m/>
    <d v="2025-11-01T00:00:00"/>
    <d v="2025-10-01T00:00:00"/>
    <d v="2025-08-01T00:00:00"/>
    <m/>
    <m/>
    <s v="Noroeste"/>
    <s v="Noroeste"/>
    <s v="JFI DUARTINA"/>
    <s v="GERAÇÃO"/>
    <s v="CARPELO"/>
    <s v="GERS"/>
    <n v="53.275039"/>
    <n v="56.310121000000002"/>
    <n v="67.157803000000001"/>
    <n v="85.282787999999996"/>
    <s v="pac"/>
    <x v="2"/>
    <x v="2"/>
    <d v="2025-11-01T00:00:00"/>
    <x v="12"/>
    <m/>
  </r>
  <r>
    <s v="0388001"/>
    <x v="197"/>
    <x v="197"/>
    <s v="001"/>
    <s v="Brasil \ SP \ Espírito Santo do Turvo"/>
    <s v="Noroeste"/>
    <x v="0"/>
    <n v="1"/>
    <s v="Implantação"/>
    <s v="104-Crescimento"/>
    <d v="2020-03-19T00:00:00"/>
    <n v="20.14"/>
    <s v="Parceria rural"/>
    <m/>
    <m/>
    <m/>
    <m/>
    <x v="0"/>
    <x v="0"/>
    <x v="0"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x v="1"/>
    <m/>
    <x v="0"/>
    <m/>
  </r>
  <r>
    <s v="0388002"/>
    <x v="197"/>
    <x v="197"/>
    <s v="002"/>
    <s v="Brasil \ SP \ Espírito Santo do Turvo"/>
    <s v="Noroeste"/>
    <x v="0"/>
    <n v="1"/>
    <s v="Implantação"/>
    <s v="104-Crescimento"/>
    <d v="2020-03-26T00:00:00"/>
    <n v="21.16"/>
    <s v="Parceria rural"/>
    <m/>
    <m/>
    <m/>
    <m/>
    <x v="0"/>
    <x v="0"/>
    <x v="0"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x v="1"/>
    <m/>
    <x v="0"/>
    <m/>
  </r>
  <r>
    <s v="0388003"/>
    <x v="197"/>
    <x v="197"/>
    <s v="003"/>
    <s v="Brasil \ SP \ Espírito Santo do Turvo"/>
    <s v="Noroeste"/>
    <x v="0"/>
    <n v="1"/>
    <s v="Implantação"/>
    <s v="104-Crescimento"/>
    <d v="2020-03-26T00:00:00"/>
    <n v="30.79"/>
    <s v="Parceria rural"/>
    <m/>
    <m/>
    <m/>
    <m/>
    <x v="0"/>
    <x v="0"/>
    <x v="0"/>
    <m/>
    <m/>
    <d v="2025-11-01T00:00:00"/>
    <d v="2025-11-01T00:00:00"/>
    <d v="2025-05-01T00:00:00"/>
    <m/>
    <m/>
    <s v="Noroeste"/>
    <s v="Noroeste"/>
    <s v="GERAÇÃO"/>
    <s v="JFI DUARTINA"/>
    <s v="BRACELL"/>
    <s v="CARPELO"/>
    <n v="36.144343999999997"/>
    <n v="39.362042000000002"/>
    <n v="46.467024000000002"/>
    <n v="79.356859999999998"/>
    <s v="pac"/>
    <x v="2"/>
    <x v="1"/>
    <m/>
    <x v="0"/>
    <m/>
  </r>
  <r>
    <s v="0389008"/>
    <x v="198"/>
    <x v="198"/>
    <s v="008"/>
    <s v="Brasil \ SP \ Garça"/>
    <s v="Norte"/>
    <x v="3"/>
    <n v="1"/>
    <s v="Implantação"/>
    <s v="102-Aguardando Plantio"/>
    <m/>
    <n v="14.03"/>
    <s v="Parceria rural (Turvinho)"/>
    <m/>
    <m/>
    <m/>
    <m/>
    <x v="0"/>
    <x v="0"/>
    <x v="0"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13"/>
    <x v="198"/>
    <x v="198"/>
    <s v="013"/>
    <s v="Brasil \ SP \ Garça"/>
    <s v="Norte"/>
    <x v="3"/>
    <n v="1"/>
    <s v="Implantação"/>
    <s v="102-Aguardando Plantio"/>
    <m/>
    <n v="28.74"/>
    <s v="Parceria rural (Turvinho)"/>
    <m/>
    <m/>
    <m/>
    <m/>
    <x v="0"/>
    <x v="0"/>
    <x v="0"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0"/>
    <x v="198"/>
    <x v="198"/>
    <s v="020"/>
    <s v="Brasil \ SP \ Garça"/>
    <s v="Norte"/>
    <x v="1"/>
    <n v="1"/>
    <s v="Implantação"/>
    <s v="102-Aguardando Plantio"/>
    <m/>
    <n v="0.47"/>
    <s v="Parceria rural (Turvinho)"/>
    <m/>
    <m/>
    <m/>
    <m/>
    <x v="0"/>
    <x v="0"/>
    <x v="0"/>
    <m/>
    <m/>
    <d v="2020-06-21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3"/>
    <x v="198"/>
    <x v="198"/>
    <s v="023"/>
    <s v="Brasil \ SP \ Garça"/>
    <s v="Norte"/>
    <x v="3"/>
    <n v="1"/>
    <s v="Implantação"/>
    <s v="102-Aguardando Plantio"/>
    <m/>
    <n v="1.1200000000000001"/>
    <s v="Parceria rural (Turvinho)"/>
    <m/>
    <m/>
    <m/>
    <m/>
    <x v="0"/>
    <x v="0"/>
    <x v="0"/>
    <m/>
    <m/>
    <d v="2022-11-27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4"/>
    <x v="198"/>
    <x v="198"/>
    <s v="024"/>
    <s v="Brasil \ SP \ Garça"/>
    <s v="Norte"/>
    <x v="3"/>
    <n v="1"/>
    <s v="Implantação"/>
    <s v="102-Aguardando Plantio"/>
    <m/>
    <n v="0.66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5"/>
    <x v="198"/>
    <x v="198"/>
    <s v="025"/>
    <s v="Brasil \ SP \ Garça"/>
    <s v="Norte"/>
    <x v="1"/>
    <n v="1"/>
    <s v="Implantação"/>
    <s v="102-Aguardando Plantio"/>
    <m/>
    <n v="0.41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6"/>
    <x v="198"/>
    <x v="198"/>
    <s v="026"/>
    <s v="Brasil \ SP \ Garça"/>
    <s v="Norte"/>
    <x v="1"/>
    <n v="1"/>
    <s v="Implantação"/>
    <s v="102-Aguardando Plantio"/>
    <m/>
    <n v="1.52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7"/>
    <x v="198"/>
    <x v="198"/>
    <s v="027"/>
    <s v="Brasil \ SP \ Garça"/>
    <s v="Norte"/>
    <x v="1"/>
    <n v="1"/>
    <s v="Implantação"/>
    <s v="102-Aguardando Plantio"/>
    <m/>
    <n v="2.5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8"/>
    <x v="198"/>
    <x v="198"/>
    <s v="028"/>
    <s v="Brasil \ SP \ Garça"/>
    <s v="Norte"/>
    <x v="1"/>
    <n v="1"/>
    <s v="Implantação"/>
    <s v="102-Aguardando Plantio"/>
    <m/>
    <n v="1.69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89029"/>
    <x v="198"/>
    <x v="198"/>
    <s v="029"/>
    <s v="Brasil \ SP \ Garça"/>
    <s v="Norte"/>
    <x v="1"/>
    <n v="1"/>
    <s v="Implantação"/>
    <s v="102-Aguardando Plantio"/>
    <m/>
    <n v="1.66"/>
    <s v="Parceria rural (Turvinho)"/>
    <m/>
    <m/>
    <m/>
    <m/>
    <x v="0"/>
    <x v="0"/>
    <x v="0"/>
    <m/>
    <m/>
    <d v="2024-05-22T00:00:00"/>
    <m/>
    <m/>
    <m/>
    <m/>
    <s v="Norte"/>
    <s v="Norte"/>
    <s v="CARPELO"/>
    <s v="EMFLORA"/>
    <s v="GERS"/>
    <s v="GERAÇÃO"/>
    <n v="22.058809"/>
    <n v="30.778492"/>
    <n v="40.183793000000001"/>
    <n v="51.167583"/>
    <s v="Liberação de áreas"/>
    <x v="1"/>
    <x v="8"/>
    <d v="2025-06-01T00:00:00"/>
    <x v="7"/>
    <m/>
  </r>
  <r>
    <s v="0390001"/>
    <x v="199"/>
    <x v="199"/>
    <s v="001"/>
    <s v="Brasil \ SP \ Cafelândia"/>
    <s v="Noroeste"/>
    <x v="3"/>
    <n v="2"/>
    <s v="Reforma"/>
    <s v="102-Aguardando Plantio"/>
    <m/>
    <n v="41.28"/>
    <s v="Parceria rural"/>
    <m/>
    <m/>
    <m/>
    <m/>
    <x v="2"/>
    <x v="1"/>
    <x v="2"/>
    <m/>
    <m/>
    <d v="2025-01-01T00:00:00"/>
    <d v="2025-01-01T00:00:00"/>
    <d v="2024-12-01T00:00:00"/>
    <d v="2025-01-01T00:00:00"/>
    <d v="2024-12-10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x v="11"/>
    <d v="2025-04-01T00:00:00"/>
    <x v="2"/>
    <m/>
  </r>
  <r>
    <s v="0390002"/>
    <x v="199"/>
    <x v="199"/>
    <s v="002"/>
    <s v="Brasil \ SP \ Cafelândia"/>
    <s v="Noroeste"/>
    <x v="3"/>
    <n v="2"/>
    <s v="Reforma"/>
    <s v="102-Aguardando Plantio"/>
    <m/>
    <n v="27.41"/>
    <s v="Parceria rural"/>
    <m/>
    <m/>
    <m/>
    <m/>
    <x v="2"/>
    <x v="1"/>
    <x v="2"/>
    <m/>
    <m/>
    <d v="2025-01-01T00:00:00"/>
    <d v="2025-01-01T00:00:00"/>
    <d v="2024-12-01T00:00:00"/>
    <d v="2025-01-01T00:00:00"/>
    <d v="2024-12-10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x v="11"/>
    <d v="2025-04-01T00:00:00"/>
    <x v="2"/>
    <m/>
  </r>
  <r>
    <s v="0390005"/>
    <x v="199"/>
    <x v="199"/>
    <s v="005"/>
    <s v="Brasil \ SP \ Cafelândia"/>
    <s v="Noroeste"/>
    <x v="3"/>
    <n v="2"/>
    <s v="Reforma"/>
    <s v="102-Aguardando Plantio"/>
    <m/>
    <n v="32.590000000000003"/>
    <s v="Parceria rural"/>
    <m/>
    <m/>
    <m/>
    <m/>
    <x v="2"/>
    <x v="1"/>
    <x v="2"/>
    <m/>
    <m/>
    <d v="2025-01-01T00:00:00"/>
    <d v="2025-01-01T00:00:00"/>
    <d v="2024-12-01T00:00:00"/>
    <d v="2025-01-01T00:00:00"/>
    <d v="2024-12-15T00:00:00"/>
    <s v="Noroeste"/>
    <s v="Noroeste"/>
    <s v="INOVESA"/>
    <s v="EMFLORA"/>
    <s v="GN"/>
    <s v="GERS"/>
    <n v="22.728155000000001"/>
    <n v="35.053916000000001"/>
    <n v="38.915788999999997"/>
    <n v="53.907175000000002"/>
    <s v="Liberação de áreas"/>
    <x v="2"/>
    <x v="11"/>
    <d v="2025-04-01T00:00:00"/>
    <x v="2"/>
    <m/>
  </r>
  <r>
    <s v="0390006"/>
    <x v="199"/>
    <x v="199"/>
    <s v="006"/>
    <s v="Brasil \ SP \ Cafelândia"/>
    <s v="Noroeste"/>
    <x v="3"/>
    <n v="2"/>
    <s v="Reforma"/>
    <s v="102-Aguardando Plantio"/>
    <m/>
    <n v="20.38"/>
    <s v="Parceria rural"/>
    <m/>
    <m/>
    <m/>
    <m/>
    <x v="2"/>
    <x v="1"/>
    <x v="2"/>
    <m/>
    <m/>
    <d v="2025-01-01T00:00:00"/>
    <d v="2025-01-01T00:00:00"/>
    <d v="2024-12-01T00:00:00"/>
    <d v="2025-01-01T00:00:00"/>
    <d v="2024-12-15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07"/>
    <x v="199"/>
    <x v="199"/>
    <s v="007"/>
    <s v="Brasil \ SP \ Cafelândia"/>
    <s v="Noroeste"/>
    <x v="3"/>
    <n v="2"/>
    <s v="Reforma"/>
    <s v="102-Aguardando Plantio"/>
    <m/>
    <n v="9.85"/>
    <s v="Parceria rural"/>
    <m/>
    <m/>
    <m/>
    <m/>
    <x v="2"/>
    <x v="1"/>
    <x v="2"/>
    <m/>
    <m/>
    <d v="2025-01-01T00:00:00"/>
    <d v="2025-01-01T00:00:00"/>
    <d v="2024-12-01T00:00:00"/>
    <d v="2025-01-01T00:00:00"/>
    <d v="2024-12-17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08"/>
    <x v="199"/>
    <x v="199"/>
    <s v="008"/>
    <s v="Brasil \ SP \ Cafelândia"/>
    <s v="Noroeste"/>
    <x v="3"/>
    <n v="2"/>
    <s v="Reforma"/>
    <s v="102-Aguardando Plantio"/>
    <m/>
    <n v="7.96"/>
    <s v="Parceria rural"/>
    <m/>
    <m/>
    <m/>
    <m/>
    <x v="2"/>
    <x v="1"/>
    <x v="2"/>
    <m/>
    <m/>
    <d v="2025-01-01T00:00:00"/>
    <d v="2025-01-01T00:00:00"/>
    <d v="2024-12-01T00:00:00"/>
    <d v="2025-01-05T00:00:00"/>
    <d v="2024-12-17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09"/>
    <x v="199"/>
    <x v="199"/>
    <s v="009"/>
    <s v="Brasil \ SP \ Cafelândia"/>
    <s v="Noroeste"/>
    <x v="3"/>
    <n v="2"/>
    <s v="Reforma"/>
    <s v="102-Aguardando Plantio"/>
    <m/>
    <n v="15.07"/>
    <s v="Parceria rural"/>
    <m/>
    <m/>
    <m/>
    <m/>
    <x v="2"/>
    <x v="1"/>
    <x v="2"/>
    <m/>
    <m/>
    <d v="2025-02-01T00:00:00"/>
    <d v="2025-01-01T00:00:00"/>
    <d v="2024-12-01T00:00:00"/>
    <d v="2025-01-05T00:00:00"/>
    <d v="2024-12-18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10"/>
    <x v="199"/>
    <x v="199"/>
    <s v="010"/>
    <s v="Brasil \ SP \ Cafelândia"/>
    <s v="Noroeste"/>
    <x v="3"/>
    <n v="2"/>
    <s v="Reforma"/>
    <s v="102-Aguardando Plantio"/>
    <m/>
    <n v="34.49"/>
    <s v="Parceria rural"/>
    <m/>
    <m/>
    <m/>
    <m/>
    <x v="2"/>
    <x v="1"/>
    <x v="2"/>
    <m/>
    <m/>
    <d v="2025-02-01T00:00:00"/>
    <d v="2025-01-01T00:00:00"/>
    <d v="2024-12-01T00:00:00"/>
    <d v="2025-01-04T00:00:00"/>
    <d v="2024-12-19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11"/>
    <x v="199"/>
    <x v="199"/>
    <s v="011"/>
    <s v="Brasil \ SP \ Cafelândia"/>
    <s v="Noroeste"/>
    <x v="3"/>
    <n v="2"/>
    <s v="Reforma"/>
    <s v="102-Aguardando Plantio"/>
    <m/>
    <n v="31.37"/>
    <s v="Parceria rural"/>
    <m/>
    <m/>
    <m/>
    <m/>
    <x v="2"/>
    <x v="1"/>
    <x v="2"/>
    <m/>
    <m/>
    <d v="2025-02-01T00:00:00"/>
    <d v="2025-01-01T00:00:00"/>
    <d v="2024-12-01T00:00:00"/>
    <d v="2025-01-05T00:00:00"/>
    <d v="2024-12-30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12"/>
    <x v="199"/>
    <x v="199"/>
    <s v="012"/>
    <s v="Brasil \ SP \ Cafelândia"/>
    <s v="Noroeste"/>
    <x v="3"/>
    <n v="2"/>
    <s v="Reforma"/>
    <s v="102-Aguardando Plantio"/>
    <m/>
    <n v="31.12"/>
    <s v="Parceria rural"/>
    <m/>
    <m/>
    <m/>
    <m/>
    <x v="2"/>
    <x v="1"/>
    <x v="2"/>
    <m/>
    <m/>
    <d v="2025-02-01T00:00:00"/>
    <d v="2025-01-01T00:00:00"/>
    <d v="2024-12-01T00:00:00"/>
    <d v="2025-01-03T00:00:00"/>
    <d v="2024-12-21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0014"/>
    <x v="199"/>
    <x v="199"/>
    <s v="014"/>
    <s v="Brasil \ SP \ Cafelândia"/>
    <s v="Noroeste"/>
    <x v="3"/>
    <n v="2"/>
    <s v="Reforma"/>
    <s v="102-Aguardando Plantio"/>
    <m/>
    <n v="19.57"/>
    <s v="Parceria rural"/>
    <m/>
    <m/>
    <m/>
    <m/>
    <x v="2"/>
    <x v="1"/>
    <x v="2"/>
    <m/>
    <m/>
    <d v="2025-02-01T00:00:00"/>
    <d v="2025-01-01T00:00:00"/>
    <d v="2024-12-01T00:00:00"/>
    <d v="2025-01-03T00:00:00"/>
    <d v="2024-12-20T00:00:00"/>
    <s v="Noroeste"/>
    <s v="Noroeste"/>
    <s v="INOVESA"/>
    <s v="EMFLORA"/>
    <s v="GN"/>
    <s v="GERS"/>
    <n v="22.728155000000001"/>
    <n v="35.053916000000001"/>
    <n v="38.915788999999997"/>
    <n v="53.907175000000002"/>
    <s v="cto baldeio"/>
    <x v="2"/>
    <x v="11"/>
    <d v="2025-04-01T00:00:00"/>
    <x v="2"/>
    <m/>
  </r>
  <r>
    <s v="0391001"/>
    <x v="200"/>
    <x v="200"/>
    <s v="001"/>
    <s v="Brasil \ SP \ Getulina"/>
    <s v="Noroeste"/>
    <x v="3"/>
    <n v="1"/>
    <s v="Implantação"/>
    <s v="104-Crescimento"/>
    <d v="2019-11-11T00:00:00"/>
    <n v="14.67"/>
    <s v="Parceria rural"/>
    <m/>
    <m/>
    <m/>
    <m/>
    <x v="0"/>
    <x v="0"/>
    <x v="0"/>
    <m/>
    <m/>
    <d v="2025-06-01T00:00:00"/>
    <d v="2025-06-01T00:00:00"/>
    <d v="2025-01-01T00:00:00"/>
    <m/>
    <d v="2025-01-11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x v="11"/>
    <d v="2025-06-01T00:00:00"/>
    <x v="7"/>
    <m/>
  </r>
  <r>
    <s v="0391002"/>
    <x v="200"/>
    <x v="200"/>
    <s v="002"/>
    <s v="Brasil \ SP \ Getulina"/>
    <s v="Noroeste"/>
    <x v="3"/>
    <n v="1"/>
    <s v="Implantação"/>
    <s v="104-Crescimento"/>
    <d v="2019-11-12T00:00:00"/>
    <n v="28.66"/>
    <s v="Parceria rural"/>
    <m/>
    <m/>
    <m/>
    <m/>
    <x v="0"/>
    <x v="0"/>
    <x v="0"/>
    <m/>
    <m/>
    <d v="2025-06-01T00:00:00"/>
    <d v="2025-06-01T00:00:00"/>
    <d v="2025-01-01T00:00:00"/>
    <m/>
    <d v="2025-01-09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x v="11"/>
    <d v="2025-06-01T00:00:00"/>
    <x v="7"/>
    <m/>
  </r>
  <r>
    <s v="0391003"/>
    <x v="200"/>
    <x v="200"/>
    <s v="003"/>
    <s v="Brasil \ SP \ Getulina"/>
    <s v="Noroeste"/>
    <x v="3"/>
    <n v="1"/>
    <s v="Implantação"/>
    <s v="104-Crescimento"/>
    <d v="2019-11-12T00:00:00"/>
    <n v="9.7100000000000009"/>
    <s v="Parceria rural"/>
    <m/>
    <m/>
    <m/>
    <m/>
    <x v="0"/>
    <x v="0"/>
    <x v="0"/>
    <m/>
    <m/>
    <d v="2025-06-01T00:00:00"/>
    <d v="2025-06-01T00:00:00"/>
    <d v="2025-01-01T00:00:00"/>
    <m/>
    <d v="2025-01-06T00:00:00"/>
    <s v="Noroeste"/>
    <s v="Noroeste"/>
    <s v="GN"/>
    <s v="INOVESA"/>
    <s v="GERS"/>
    <s v="EMFLORA"/>
    <n v="7.1238460000000003"/>
    <n v="23.821842"/>
    <n v="51.637250999999999"/>
    <n v="66.744033999999999"/>
    <s v="cto colheita"/>
    <x v="2"/>
    <x v="11"/>
    <d v="2025-06-01T00:00:00"/>
    <x v="7"/>
    <m/>
  </r>
  <r>
    <s v="0392001"/>
    <x v="201"/>
    <x v="201"/>
    <s v="001"/>
    <s v="Brasil \ SP \ Júlio Mesquita"/>
    <s v="Noroeste"/>
    <x v="1"/>
    <n v="3"/>
    <s v="Reforma"/>
    <s v="102-Aguardando Plantio"/>
    <m/>
    <n v="18.350000000000001"/>
    <s v="Parceria rural"/>
    <m/>
    <m/>
    <m/>
    <m/>
    <x v="2"/>
    <x v="1"/>
    <x v="2"/>
    <m/>
    <m/>
    <d v="2024-12-01T00:00:00"/>
    <d v="2024-12-01T00:00:00"/>
    <d v="2024-11-01T00:00:00"/>
    <d v="2024-12-20T00:00:00"/>
    <d v="2024-11-19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3-01T00:00:00"/>
    <x v="2"/>
    <m/>
  </r>
  <r>
    <s v="0392002"/>
    <x v="201"/>
    <x v="201"/>
    <s v="002"/>
    <s v="Brasil \ SP \ Júlio Mesquita"/>
    <s v="Noroeste"/>
    <x v="1"/>
    <n v="3"/>
    <s v="Reforma"/>
    <s v="102-Aguardando Plantio"/>
    <m/>
    <n v="12.18"/>
    <s v="Parceria rural"/>
    <m/>
    <m/>
    <m/>
    <m/>
    <x v="2"/>
    <x v="1"/>
    <x v="2"/>
    <m/>
    <m/>
    <d v="2024-12-01T00:00:00"/>
    <d v="2024-12-01T00:00:00"/>
    <d v="2024-11-01T00:00:00"/>
    <d v="2024-12-15T00:00:00"/>
    <d v="2024-11-20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3-01T00:00:00"/>
    <x v="2"/>
    <m/>
  </r>
  <r>
    <s v="0392003"/>
    <x v="201"/>
    <x v="201"/>
    <s v="003"/>
    <s v="Brasil \ SP \ Júlio Mesquita"/>
    <s v="Noroeste"/>
    <x v="1"/>
    <n v="2"/>
    <s v="Reforma"/>
    <s v="102-Aguardando Plantio"/>
    <m/>
    <n v="18.170000000000002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19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2004"/>
    <x v="201"/>
    <x v="201"/>
    <s v="004"/>
    <s v="Brasil \ SP \ Júlio Mesquita"/>
    <s v="Noroeste"/>
    <x v="1"/>
    <n v="2"/>
    <s v="Reforma"/>
    <s v="102-Aguardando Plantio"/>
    <m/>
    <n v="27.21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17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3"/>
    <m/>
  </r>
  <r>
    <s v="0392005"/>
    <x v="201"/>
    <x v="201"/>
    <s v="005"/>
    <s v="Brasil \ SP \ Júlio Mesquita"/>
    <s v="Noroeste"/>
    <x v="1"/>
    <n v="2"/>
    <s v="Reforma"/>
    <s v="102-Aguardando Plantio"/>
    <m/>
    <n v="12.34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16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2006"/>
    <x v="201"/>
    <x v="201"/>
    <s v="006"/>
    <s v="Brasil \ SP \ Júlio Mesquita"/>
    <s v="Noroeste"/>
    <x v="1"/>
    <n v="2"/>
    <s v="Reforma"/>
    <s v="102-Aguardando Plantio"/>
    <m/>
    <n v="15.94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17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2008"/>
    <x v="201"/>
    <x v="201"/>
    <s v="008"/>
    <s v="Brasil \ SP \ Júlio Mesquita"/>
    <s v="Noroeste"/>
    <x v="1"/>
    <n v="2"/>
    <s v="Reforma"/>
    <s v="102-Aguardando Plantio"/>
    <m/>
    <n v="8.4499999999999993"/>
    <s v="Parceria rural"/>
    <m/>
    <m/>
    <m/>
    <m/>
    <x v="2"/>
    <x v="1"/>
    <x v="2"/>
    <m/>
    <m/>
    <d v="2024-12-01T00:00:00"/>
    <d v="2024-12-01T00:00:00"/>
    <d v="2024-11-01T00:00:00"/>
    <d v="2024-12-22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2010"/>
    <x v="201"/>
    <x v="201"/>
    <s v="010"/>
    <s v="Brasil \ SP \ Júlio Mesquita"/>
    <s v="Noroeste"/>
    <x v="1"/>
    <n v="2"/>
    <s v="Reforma"/>
    <s v="102-Aguardando Plantio"/>
    <m/>
    <n v="19.600000000000001"/>
    <s v="Parceria rural"/>
    <m/>
    <m/>
    <m/>
    <m/>
    <x v="2"/>
    <x v="1"/>
    <x v="2"/>
    <m/>
    <m/>
    <d v="2024-12-01T00:00:00"/>
    <d v="2024-12-01T00:00:00"/>
    <d v="2024-11-01T00:00:00"/>
    <d v="2024-12-16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2011"/>
    <x v="201"/>
    <x v="201"/>
    <s v="011"/>
    <s v="Brasil \ SP \ Júlio Mesquita"/>
    <s v="Noroeste"/>
    <x v="1"/>
    <n v="2"/>
    <s v="Reforma"/>
    <s v="102-Aguardando Plantio"/>
    <m/>
    <n v="18.11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21T00:00:00"/>
    <s v="Noroeste"/>
    <s v="Noroeste"/>
    <s v="GERS"/>
    <s v="CARPELO"/>
    <s v="GN"/>
    <s v="EMFLORA"/>
    <n v="14.165187"/>
    <n v="30.122081000000001"/>
    <n v="42.197901000000002"/>
    <n v="46.53369"/>
    <s v="Liberação de áreas"/>
    <x v="2"/>
    <x v="10"/>
    <d v="2025-04-01T00:00:00"/>
    <x v="2"/>
    <m/>
  </r>
  <r>
    <s v="0393001"/>
    <x v="202"/>
    <x v="202"/>
    <s v="001"/>
    <s v="Brasil \ SP \ Júlio Mesquita"/>
    <s v="Noroeste"/>
    <x v="1"/>
    <n v="2"/>
    <s v="Reforma"/>
    <s v="102-Aguardando Plantio"/>
    <m/>
    <n v="66.63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0T00:00:00"/>
    <s v="Noroeste"/>
    <s v="Noroeste"/>
    <s v="GERS"/>
    <s v="CARPELO"/>
    <s v="GN"/>
    <s v="EMFLORA"/>
    <n v="8.5481239999999996"/>
    <n v="24.505019000000001"/>
    <n v="45.338785000000001"/>
    <n v="51.397255999999999"/>
    <s v="Liberação de áreas"/>
    <x v="2"/>
    <x v="10"/>
    <d v="2025-02-01T00:00:00"/>
    <x v="1"/>
    <m/>
  </r>
  <r>
    <s v="0393002"/>
    <x v="202"/>
    <x v="202"/>
    <s v="002"/>
    <s v="Brasil \ SP \ Júlio Mesquita"/>
    <s v="Noroeste"/>
    <x v="1"/>
    <n v="2"/>
    <s v="Reforma"/>
    <s v="102-Aguardando Plantio"/>
    <m/>
    <n v="20.03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11T00:00:00"/>
    <s v="Noroeste"/>
    <s v="Noroeste"/>
    <s v="GERS"/>
    <s v="CARPELO"/>
    <s v="GN"/>
    <s v="EMFLORA"/>
    <n v="8.5481239999999996"/>
    <n v="24.505019000000001"/>
    <n v="45.338785000000001"/>
    <n v="51.397255999999999"/>
    <s v="Liberação de áreas"/>
    <x v="2"/>
    <x v="10"/>
    <d v="2025-02-01T00:00:00"/>
    <x v="1"/>
    <m/>
  </r>
  <r>
    <s v="0394001"/>
    <x v="203"/>
    <x v="203"/>
    <s v="001"/>
    <s v="Brasil \ SP \ Júlio Mesquita"/>
    <s v="Noroeste"/>
    <x v="1"/>
    <n v="3"/>
    <s v="Reforma"/>
    <s v="102-Aguardando Plantio"/>
    <m/>
    <n v="6.91"/>
    <s v="Parceria rural"/>
    <m/>
    <m/>
    <m/>
    <m/>
    <x v="2"/>
    <x v="1"/>
    <x v="2"/>
    <m/>
    <m/>
    <d v="2024-11-01T00:00:00"/>
    <d v="2024-11-01T00:00:00"/>
    <d v="2024-10-01T00:00:00"/>
    <d v="2024-12-08T00:00:00"/>
    <d v="2024-10-25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3"/>
    <x v="203"/>
    <x v="203"/>
    <s v="003"/>
    <s v="Brasil \ SP \ Júlio Mesquita"/>
    <s v="Noroeste"/>
    <x v="1"/>
    <n v="3"/>
    <s v="Reforma"/>
    <s v="102-Aguardando Plantio"/>
    <m/>
    <n v="20.149999999999999"/>
    <s v="Parceria rural"/>
    <m/>
    <m/>
    <m/>
    <m/>
    <x v="2"/>
    <x v="1"/>
    <x v="2"/>
    <m/>
    <m/>
    <d v="2024-11-01T00:00:00"/>
    <d v="2024-11-01T00:00:00"/>
    <d v="2024-11-01T00:00:00"/>
    <d v="2024-12-10T00:00:00"/>
    <d v="2024-11-03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4"/>
    <x v="203"/>
    <x v="203"/>
    <s v="004"/>
    <s v="Brasil \ SP \ Júlio Mesquita"/>
    <s v="Noroeste"/>
    <x v="1"/>
    <n v="2"/>
    <s v="Reforma"/>
    <s v="102-Aguardando Plantio"/>
    <m/>
    <n v="35.47"/>
    <s v="Parceria rural"/>
    <m/>
    <m/>
    <m/>
    <m/>
    <x v="2"/>
    <x v="1"/>
    <x v="2"/>
    <m/>
    <m/>
    <d v="2024-11-01T00:00:00"/>
    <d v="2024-11-01T00:00:00"/>
    <d v="2024-10-01T00:00:00"/>
    <d v="2024-12-07T00:00:00"/>
    <d v="2024-10-29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5"/>
    <x v="203"/>
    <x v="203"/>
    <s v="005"/>
    <s v="Brasil \ SP \ Júlio Mesquita"/>
    <s v="Noroeste"/>
    <x v="1"/>
    <n v="2"/>
    <s v="Reforma"/>
    <s v="102-Aguardando Plantio"/>
    <m/>
    <n v="8.18"/>
    <s v="Parceria rural"/>
    <m/>
    <m/>
    <m/>
    <m/>
    <x v="2"/>
    <x v="1"/>
    <x v="2"/>
    <m/>
    <m/>
    <d v="2024-11-01T00:00:00"/>
    <d v="2024-11-01T00:00:00"/>
    <d v="2024-11-01T00:00:00"/>
    <d v="2024-12-06T00:00:00"/>
    <m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6"/>
    <x v="203"/>
    <x v="203"/>
    <s v="006"/>
    <s v="Brasil \ SP \ Júlio Mesquita"/>
    <s v="Noroeste"/>
    <x v="1"/>
    <n v="2"/>
    <s v="Reforma"/>
    <s v="102-Aguardando Plantio"/>
    <m/>
    <n v="2.8"/>
    <s v="Parceria rural"/>
    <m/>
    <m/>
    <m/>
    <m/>
    <x v="2"/>
    <x v="1"/>
    <x v="2"/>
    <m/>
    <m/>
    <d v="2024-11-01T00:00:00"/>
    <d v="2024-11-01T00:00:00"/>
    <d v="2024-10-01T00:00:00"/>
    <d v="2024-12-06T00:00:00"/>
    <d v="2024-10-26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7"/>
    <x v="203"/>
    <x v="203"/>
    <s v="007"/>
    <s v="Brasil \ SP \ Júlio Mesquita"/>
    <s v="Noroeste"/>
    <x v="1"/>
    <n v="2"/>
    <s v="Reforma"/>
    <s v="102-Aguardando Plantio"/>
    <m/>
    <n v="35.53"/>
    <s v="Parceria rural"/>
    <m/>
    <m/>
    <m/>
    <m/>
    <x v="2"/>
    <x v="1"/>
    <x v="2"/>
    <m/>
    <m/>
    <d v="2024-12-01T00:00:00"/>
    <d v="2024-11-01T00:00:00"/>
    <d v="2024-10-01T00:00:00"/>
    <d v="2024-12-06T00:00:00"/>
    <d v="2024-10-30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8"/>
    <x v="203"/>
    <x v="203"/>
    <s v="008"/>
    <s v="Brasil \ SP \ Júlio Mesquita"/>
    <s v="Noroeste"/>
    <x v="1"/>
    <n v="2"/>
    <s v="Reforma"/>
    <s v="102-Aguardando Plantio"/>
    <m/>
    <n v="21.98"/>
    <s v="Parceria rural"/>
    <m/>
    <m/>
    <m/>
    <m/>
    <x v="2"/>
    <x v="1"/>
    <x v="2"/>
    <m/>
    <m/>
    <d v="2024-12-01T00:00:00"/>
    <d v="2024-11-01T00:00:00"/>
    <d v="2024-10-01T00:00:00"/>
    <d v="2024-12-07T00:00:00"/>
    <d v="2024-10-26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09"/>
    <x v="203"/>
    <x v="203"/>
    <s v="009"/>
    <s v="Brasil \ SP \ Júlio Mesquita"/>
    <s v="Noroeste"/>
    <x v="1"/>
    <n v="2"/>
    <s v="Reforma"/>
    <s v="102-Aguardando Plantio"/>
    <m/>
    <n v="6.12"/>
    <s v="Parceria rural"/>
    <m/>
    <m/>
    <m/>
    <m/>
    <x v="2"/>
    <x v="1"/>
    <x v="2"/>
    <m/>
    <m/>
    <d v="2024-12-01T00:00:00"/>
    <d v="2024-11-01T00:00:00"/>
    <d v="2024-10-01T00:00:00"/>
    <d v="2024-12-08T00:00:00"/>
    <d v="2024-10-25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10"/>
    <x v="203"/>
    <x v="203"/>
    <s v="010"/>
    <s v="Brasil \ SP \ Júlio Mesquita"/>
    <s v="Noroeste"/>
    <x v="1"/>
    <n v="2"/>
    <s v="Reforma"/>
    <s v="102-Aguardando Plantio"/>
    <m/>
    <n v="38.590000000000003"/>
    <s v="Parceria rural"/>
    <m/>
    <m/>
    <m/>
    <m/>
    <x v="2"/>
    <x v="1"/>
    <x v="2"/>
    <m/>
    <m/>
    <d v="2024-12-01T00:00:00"/>
    <d v="2024-11-01T00:00:00"/>
    <d v="2024-10-01T00:00:00"/>
    <d v="2024-12-09T00:00:00"/>
    <d v="2024-11-04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011"/>
    <x v="203"/>
    <x v="203"/>
    <s v="011"/>
    <s v="Brasil \ SP \ Júlio Mesquita"/>
    <s v="Noroeste"/>
    <x v="1"/>
    <n v="2"/>
    <s v="Reforma"/>
    <s v="102-Aguardando Plantio"/>
    <m/>
    <n v="24.6"/>
    <s v="Parceria rural"/>
    <m/>
    <m/>
    <m/>
    <m/>
    <x v="2"/>
    <x v="1"/>
    <x v="2"/>
    <m/>
    <m/>
    <d v="2024-12-01T00:00:00"/>
    <d v="2024-11-01T00:00:00"/>
    <d v="2024-11-01T00:00:00"/>
    <d v="2024-12-09T00:00:00"/>
    <d v="2024-11-04T00:00:00"/>
    <s v="Noroeste"/>
    <s v="Noroeste"/>
    <s v="GERS"/>
    <s v="CARPELO"/>
    <s v="GN"/>
    <s v="EMFLORA"/>
    <n v="11.075274"/>
    <n v="27.032167999999999"/>
    <n v="43.661130999999997"/>
    <n v="49.062868000000002"/>
    <s v="Liberação de áreas"/>
    <x v="2"/>
    <x v="10"/>
    <d v="2025-03-01T00:00:00"/>
    <x v="3"/>
    <m/>
  </r>
  <r>
    <s v="0394100"/>
    <x v="203"/>
    <x v="203"/>
    <s v="100"/>
    <s v="Brasil \ SP \ Júlio Mesquita"/>
    <s v="Noroeste"/>
    <x v="1"/>
    <n v="1"/>
    <s v="Implantação"/>
    <s v="102-Aguardando Plantio"/>
    <m/>
    <n v="1.88"/>
    <s v="Parceria rural"/>
    <m/>
    <m/>
    <m/>
    <m/>
    <x v="0"/>
    <x v="0"/>
    <x v="0"/>
    <m/>
    <m/>
    <d v="2019-12-01T00:00:00"/>
    <m/>
    <m/>
    <m/>
    <m/>
    <s v="Noroeste"/>
    <s v="Noroeste"/>
    <s v="GERS"/>
    <s v="CARPELO"/>
    <s v="GN"/>
    <s v="EMFLORA"/>
    <n v="11.075274"/>
    <n v="27.032167999999999"/>
    <n v="43.661130999999997"/>
    <n v="49.062868000000002"/>
    <s v="pab"/>
    <x v="2"/>
    <x v="1"/>
    <m/>
    <x v="0"/>
    <m/>
  </r>
  <r>
    <s v="0395001"/>
    <x v="204"/>
    <x v="204"/>
    <s v="001"/>
    <s v="Brasil \ SP \ Júlio Mesquita"/>
    <s v="Norte"/>
    <x v="1"/>
    <n v="2"/>
    <s v="Reforma"/>
    <s v="102-Aguardando Plantio"/>
    <m/>
    <n v="11.32"/>
    <s v="Parceria rural"/>
    <m/>
    <m/>
    <m/>
    <m/>
    <x v="2"/>
    <x v="1"/>
    <x v="2"/>
    <m/>
    <m/>
    <d v="2024-12-01T00:00:00"/>
    <d v="2024-11-01T00:00:00"/>
    <d v="2024-11-01T00:00:00"/>
    <d v="2024-12-15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x v="10"/>
    <d v="2025-03-01T00:00:00"/>
    <x v="3"/>
    <m/>
  </r>
  <r>
    <s v="0395002"/>
    <x v="204"/>
    <x v="204"/>
    <s v="002"/>
    <s v="Brasil \ SP \ Júlio Mesquita"/>
    <s v="Norte"/>
    <x v="1"/>
    <n v="2"/>
    <s v="Reforma"/>
    <s v="102-Aguardando Plantio"/>
    <m/>
    <n v="18.28"/>
    <s v="Parceria rural"/>
    <m/>
    <m/>
    <m/>
    <m/>
    <x v="2"/>
    <x v="1"/>
    <x v="2"/>
    <m/>
    <m/>
    <d v="2024-12-01T00:00:00"/>
    <d v="2024-12-01T00:00:00"/>
    <d v="2024-11-01T00:00:00"/>
    <d v="2024-12-15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x v="10"/>
    <d v="2025-03-01T00:00:00"/>
    <x v="3"/>
    <m/>
  </r>
  <r>
    <s v="0395003"/>
    <x v="204"/>
    <x v="204"/>
    <s v="003"/>
    <s v="Brasil \ SP \ Júlio Mesquita"/>
    <s v="Norte"/>
    <x v="1"/>
    <n v="2"/>
    <s v="Reforma"/>
    <s v="102-Aguardando Plantio"/>
    <m/>
    <n v="7.75"/>
    <s v="Parceria rural"/>
    <m/>
    <m/>
    <m/>
    <m/>
    <x v="2"/>
    <x v="1"/>
    <x v="2"/>
    <m/>
    <m/>
    <d v="2024-12-01T00:00:00"/>
    <d v="2024-12-01T00:00:00"/>
    <d v="2024-11-01T00:00:00"/>
    <d v="2024-12-14T00:00:00"/>
    <d v="2024-11-12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x v="10"/>
    <d v="2025-03-01T00:00:00"/>
    <x v="3"/>
    <m/>
  </r>
  <r>
    <s v="0395004"/>
    <x v="204"/>
    <x v="204"/>
    <s v="004"/>
    <s v="Brasil \ SP \ Júlio Mesquita"/>
    <s v="Norte"/>
    <x v="1"/>
    <n v="2"/>
    <s v="Reforma"/>
    <s v="102-Aguardando Plantio"/>
    <m/>
    <n v="19.86"/>
    <s v="Parceria rural"/>
    <m/>
    <m/>
    <m/>
    <m/>
    <x v="2"/>
    <x v="1"/>
    <x v="2"/>
    <m/>
    <m/>
    <d v="2024-12-01T00:00:00"/>
    <d v="2024-12-01T00:00:00"/>
    <d v="2024-11-01T00:00:00"/>
    <d v="2024-12-14T00:00:00"/>
    <d v="2024-11-12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x v="10"/>
    <d v="2025-03-01T00:00:00"/>
    <x v="3"/>
    <m/>
  </r>
  <r>
    <s v="0395005"/>
    <x v="204"/>
    <x v="204"/>
    <s v="005"/>
    <s v="Brasil \ SP \ Júlio Mesquita"/>
    <s v="Norte"/>
    <x v="1"/>
    <n v="2"/>
    <s v="Reforma"/>
    <s v="102-Aguardando Plantio"/>
    <m/>
    <n v="28.38"/>
    <s v="Parceria rural"/>
    <m/>
    <m/>
    <m/>
    <m/>
    <x v="2"/>
    <x v="1"/>
    <x v="2"/>
    <m/>
    <m/>
    <d v="2024-12-01T00:00:00"/>
    <d v="2024-12-01T00:00:00"/>
    <d v="2024-11-01T00:00:00"/>
    <d v="2024-12-14T00:00:00"/>
    <d v="2024-11-14T00:00:00"/>
    <s v="Norte"/>
    <s v="Norte"/>
    <s v="GERS"/>
    <s v="CARPELO"/>
    <s v="GN"/>
    <s v="EMFLORA"/>
    <n v="9.8885889999999996"/>
    <n v="25.845483999999999"/>
    <n v="45.330043000000003"/>
    <n v="51.388514999999998"/>
    <s v="Liberação de áreas"/>
    <x v="2"/>
    <x v="10"/>
    <d v="2025-03-01T00:00:00"/>
    <x v="3"/>
    <m/>
  </r>
  <r>
    <s v="0396001"/>
    <x v="205"/>
    <x v="205"/>
    <s v="001"/>
    <s v="Brasil \ SP \ Júlio Mesquita"/>
    <s v="Noroeste"/>
    <x v="1"/>
    <n v="2"/>
    <s v="Reforma"/>
    <s v="102-Aguardando Plantio"/>
    <m/>
    <n v="29.26"/>
    <s v="Parceria rural"/>
    <m/>
    <m/>
    <m/>
    <m/>
    <x v="2"/>
    <x v="1"/>
    <x v="2"/>
    <m/>
    <m/>
    <d v="2024-12-01T00:00:00"/>
    <d v="2024-12-01T00:00:00"/>
    <d v="2024-11-01T00:00:00"/>
    <d v="2024-12-10T00:00:00"/>
    <d v="2024-11-05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x v="10"/>
    <d v="2025-03-01T00:00:00"/>
    <x v="3"/>
    <m/>
  </r>
  <r>
    <s v="0396002"/>
    <x v="205"/>
    <x v="205"/>
    <s v="002"/>
    <s v="Brasil \ SP \ Júlio Mesquita"/>
    <s v="Noroeste"/>
    <x v="1"/>
    <n v="2"/>
    <s v="Reforma"/>
    <s v="102-Aguardando Plantio"/>
    <m/>
    <n v="24.37"/>
    <s v="Parceria rural"/>
    <m/>
    <m/>
    <m/>
    <m/>
    <x v="2"/>
    <x v="1"/>
    <x v="2"/>
    <m/>
    <m/>
    <d v="2024-12-01T00:00:00"/>
    <d v="2024-12-01T00:00:00"/>
    <d v="2024-11-01T00:00:00"/>
    <d v="2024-12-10T00:00:00"/>
    <d v="2024-11-05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x v="10"/>
    <d v="2025-03-01T00:00:00"/>
    <x v="2"/>
    <m/>
  </r>
  <r>
    <s v="0396005"/>
    <x v="205"/>
    <x v="205"/>
    <s v="005"/>
    <s v="Brasil \ SP \ Júlio Mesquita"/>
    <s v="Noroeste"/>
    <x v="1"/>
    <n v="2"/>
    <s v="Reforma"/>
    <s v="102-Aguardando Plantio"/>
    <m/>
    <n v="40.01"/>
    <s v="Parceria rural"/>
    <m/>
    <m/>
    <m/>
    <m/>
    <x v="2"/>
    <x v="1"/>
    <x v="2"/>
    <m/>
    <m/>
    <d v="2024-12-01T00:00:00"/>
    <d v="2024-12-01T00:00:00"/>
    <d v="2024-11-01T00:00:00"/>
    <d v="2024-12-21T00:00:00"/>
    <d v="2024-11-23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x v="10"/>
    <d v="2025-03-01T00:00:00"/>
    <x v="3"/>
    <m/>
  </r>
  <r>
    <s v="0396006"/>
    <x v="205"/>
    <x v="205"/>
    <s v="006"/>
    <s v="Brasil \ SP \ Júlio Mesquita"/>
    <s v="Noroeste"/>
    <x v="1"/>
    <n v="2"/>
    <s v="Reforma"/>
    <s v="102-Aguardando Plantio"/>
    <m/>
    <n v="16.54"/>
    <s v="Parceria rural"/>
    <m/>
    <m/>
    <m/>
    <m/>
    <x v="2"/>
    <x v="1"/>
    <x v="2"/>
    <m/>
    <m/>
    <d v="2024-12-01T00:00:00"/>
    <d v="2024-12-01T00:00:00"/>
    <d v="2024-11-01T00:00:00"/>
    <d v="2024-12-18T00:00:00"/>
    <d v="2024-11-21T00:00:00"/>
    <s v="Noroeste"/>
    <s v="Noroeste"/>
    <s v="GERS"/>
    <s v="CARPELO"/>
    <s v="GN"/>
    <s v="EMFLORA"/>
    <n v="13.192242"/>
    <n v="29.149135999999999"/>
    <n v="43.278640000000003"/>
    <n v="47.614429000000001"/>
    <s v="Liberação de áreas"/>
    <x v="2"/>
    <x v="10"/>
    <d v="2025-03-01T00:00:00"/>
    <x v="3"/>
    <m/>
  </r>
  <r>
    <s v="0396007"/>
    <x v="205"/>
    <x v="205"/>
    <s v="007"/>
    <s v="Brasil \ SP \ Júlio Mesquita"/>
    <s v="Noroeste"/>
    <x v="1"/>
    <n v="2"/>
    <s v="Reforma"/>
    <s v="102-Aguardando Plantio"/>
    <m/>
    <n v="4.95"/>
    <s v="Parceria rural"/>
    <m/>
    <m/>
    <m/>
    <m/>
    <x v="2"/>
    <x v="2"/>
    <x v="2"/>
    <m/>
    <m/>
    <d v="2023-02-12T00:00:00"/>
    <m/>
    <m/>
    <d v="2023-02-12T00:00:00"/>
    <d v="2022-12-31T00:00:00"/>
    <s v="Noroeste"/>
    <s v="Noroeste"/>
    <s v="GERS"/>
    <s v="CARPELO"/>
    <s v="GN"/>
    <s v="EMFLORA"/>
    <n v="13.192242"/>
    <n v="29.149135999999999"/>
    <n v="43.278640000000003"/>
    <n v="47.614429000000001"/>
    <s v="rebaixamento"/>
    <x v="2"/>
    <x v="10"/>
    <d v="2025-03-01T00:00:00"/>
    <x v="3"/>
    <m/>
  </r>
  <r>
    <s v="0398001"/>
    <x v="206"/>
    <x v="206"/>
    <s v="001"/>
    <s v="Brasil \ SP \ Piratininga"/>
    <s v="Norte"/>
    <x v="1"/>
    <n v="1"/>
    <s v="Implantação"/>
    <s v="104-Crescimento"/>
    <d v="2019-10-21T00:00:00"/>
    <n v="8.43"/>
    <s v="Parceria rural"/>
    <m/>
    <m/>
    <m/>
    <m/>
    <x v="0"/>
    <x v="0"/>
    <x v="0"/>
    <m/>
    <m/>
    <d v="2025-04-01T00:00:00"/>
    <d v="2025-04-01T00:00:00"/>
    <d v="2025-01-01T00:00:00"/>
    <m/>
    <d v="2025-01-17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2"/>
    <x v="206"/>
    <x v="206"/>
    <s v="002"/>
    <s v="Brasil \ SP \ Piratininga"/>
    <s v="Norte"/>
    <x v="1"/>
    <n v="1"/>
    <s v="Implantação"/>
    <s v="104-Crescimento"/>
    <d v="2019-11-04T00:00:00"/>
    <n v="19.79"/>
    <s v="Parceria rural"/>
    <m/>
    <m/>
    <m/>
    <m/>
    <x v="0"/>
    <x v="0"/>
    <x v="0"/>
    <m/>
    <m/>
    <d v="2025-04-01T00:00:00"/>
    <d v="2025-04-01T00:00:00"/>
    <d v="2025-01-01T00:00:00"/>
    <m/>
    <d v="2025-01-11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3"/>
    <x v="206"/>
    <x v="206"/>
    <s v="003"/>
    <s v="Brasil \ SP \ Piratininga"/>
    <s v="Norte"/>
    <x v="1"/>
    <n v="1"/>
    <s v="Implantação"/>
    <s v="104-Crescimento"/>
    <d v="2019-10-28T00:00:00"/>
    <n v="24.25"/>
    <s v="Parceria rural"/>
    <m/>
    <m/>
    <m/>
    <m/>
    <x v="0"/>
    <x v="0"/>
    <x v="0"/>
    <m/>
    <m/>
    <d v="2025-04-01T00:00:00"/>
    <d v="2025-04-01T00:00:00"/>
    <d v="2025-01-01T00:00:00"/>
    <m/>
    <d v="2025-01-12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4"/>
    <x v="206"/>
    <x v="206"/>
    <s v="004"/>
    <s v="Brasil \ SP \ Piratininga"/>
    <s v="Norte"/>
    <x v="1"/>
    <n v="1"/>
    <s v="Implantação"/>
    <s v="104-Crescimento"/>
    <d v="2019-10-31T00:00:00"/>
    <n v="28.47"/>
    <s v="Parceria rural"/>
    <m/>
    <m/>
    <m/>
    <m/>
    <x v="0"/>
    <x v="0"/>
    <x v="0"/>
    <m/>
    <m/>
    <d v="2025-04-01T00:00:00"/>
    <d v="2025-04-01T00:00:00"/>
    <d v="2025-01-01T00:00:00"/>
    <m/>
    <d v="2025-01-13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5"/>
    <x v="206"/>
    <x v="206"/>
    <s v="005"/>
    <s v="Brasil \ SP \ Piratininga"/>
    <s v="Norte"/>
    <x v="1"/>
    <n v="1"/>
    <s v="Implantação"/>
    <s v="104-Crescimento"/>
    <d v="2019-11-04T00:00:00"/>
    <n v="26.73"/>
    <s v="Parceria rural"/>
    <m/>
    <m/>
    <m/>
    <m/>
    <x v="0"/>
    <x v="0"/>
    <x v="0"/>
    <m/>
    <m/>
    <d v="2025-04-01T00:00:00"/>
    <d v="2025-04-01T00:00:00"/>
    <d v="2025-01-01T00:00:00"/>
    <m/>
    <d v="2025-01-15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6"/>
    <x v="206"/>
    <x v="206"/>
    <s v="006"/>
    <s v="Brasil \ SP \ Piratininga"/>
    <s v="Norte"/>
    <x v="1"/>
    <n v="1"/>
    <s v="Implantação"/>
    <s v="104-Crescimento"/>
    <d v="2019-10-22T00:00:00"/>
    <n v="11.77"/>
    <s v="Parceria rural"/>
    <m/>
    <m/>
    <m/>
    <m/>
    <x v="0"/>
    <x v="0"/>
    <x v="0"/>
    <m/>
    <m/>
    <d v="2025-04-01T00:00:00"/>
    <d v="2025-04-01T00:00:00"/>
    <d v="2025-01-01T00:00:00"/>
    <m/>
    <d v="2025-01-16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8"/>
    <x v="206"/>
    <x v="206"/>
    <s v="008"/>
    <s v="Brasil \ SP \ Piratininga"/>
    <s v="Norte"/>
    <x v="1"/>
    <n v="1"/>
    <s v="Implantação"/>
    <s v="104-Crescimento"/>
    <d v="2019-10-28T00:00:00"/>
    <n v="2.4700000000000002"/>
    <s v="Parceria rural"/>
    <m/>
    <m/>
    <m/>
    <m/>
    <x v="0"/>
    <x v="0"/>
    <x v="0"/>
    <m/>
    <m/>
    <d v="2025-04-01T00:00:00"/>
    <d v="2025-04-01T00:00:00"/>
    <d v="2025-01-01T00:00:00"/>
    <m/>
    <d v="2025-01-17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09"/>
    <x v="206"/>
    <x v="206"/>
    <s v="009"/>
    <s v="Brasil \ SP \ Piratininga"/>
    <s v="Norte"/>
    <x v="1"/>
    <n v="1"/>
    <s v="Implantação"/>
    <s v="104-Crescimento"/>
    <d v="2019-10-31T00:00:00"/>
    <n v="2.13"/>
    <s v="Parceria rural"/>
    <m/>
    <m/>
    <m/>
    <m/>
    <x v="0"/>
    <x v="0"/>
    <x v="0"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10"/>
    <x v="206"/>
    <x v="206"/>
    <s v="010"/>
    <s v="Brasil \ SP \ Piratininga"/>
    <s v="Norte"/>
    <x v="1"/>
    <n v="1"/>
    <s v="Implantação"/>
    <s v="104-Crescimento"/>
    <d v="2019-10-28T00:00:00"/>
    <n v="3.8"/>
    <s v="Parceria rural"/>
    <m/>
    <m/>
    <m/>
    <m/>
    <x v="0"/>
    <x v="0"/>
    <x v="0"/>
    <m/>
    <m/>
    <d v="2025-04-01T00:00:00"/>
    <d v="2025-04-01T00:00:00"/>
    <d v="2025-01-01T00:00:00"/>
    <m/>
    <d v="2025-01-16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11"/>
    <x v="206"/>
    <x v="206"/>
    <s v="011"/>
    <s v="Brasil \ SP \ Piratininga"/>
    <s v="Norte"/>
    <x v="1"/>
    <n v="1"/>
    <s v="Implantação"/>
    <s v="104-Crescimento"/>
    <d v="2019-10-28T00:00:00"/>
    <n v="2.39"/>
    <s v="Parceria rural"/>
    <m/>
    <m/>
    <m/>
    <m/>
    <x v="0"/>
    <x v="0"/>
    <x v="0"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12"/>
    <x v="206"/>
    <x v="206"/>
    <s v="012"/>
    <s v="Brasil \ SP \ Piratininga"/>
    <s v="Norte"/>
    <x v="1"/>
    <n v="1"/>
    <s v="Implantação"/>
    <s v="104-Crescimento"/>
    <d v="2019-10-28T00:00:00"/>
    <n v="1.23"/>
    <s v="Parceria rural"/>
    <m/>
    <m/>
    <m/>
    <m/>
    <x v="0"/>
    <x v="0"/>
    <x v="0"/>
    <m/>
    <m/>
    <d v="2025-04-01T00:00:00"/>
    <d v="2025-04-01T00:00:00"/>
    <d v="2025-01-01T00:00:00"/>
    <m/>
    <d v="2025-01-14T00:00:00"/>
    <s v="Norte"/>
    <s v="Norte"/>
    <s v="GERAÇÃO"/>
    <s v="BRACELL"/>
    <s v="JFI DUARTINA"/>
    <s v="CARPELO"/>
    <n v="25.138234000000001"/>
    <n v="26.254923000000002"/>
    <n v="26.898102000000002"/>
    <n v="53.106909999999999"/>
    <s v="cto colheita"/>
    <x v="1"/>
    <x v="2"/>
    <d v="2025-03-01T00:00:00"/>
    <x v="3"/>
    <m/>
  </r>
  <r>
    <s v="0398013"/>
    <x v="206"/>
    <x v="206"/>
    <s v="013"/>
    <s v="Brasil \ SP \ Piratininga"/>
    <s v="Norte"/>
    <x v="1"/>
    <n v="1"/>
    <s v="Implantação"/>
    <s v="104-Crescimento"/>
    <d v="2020-06-12T00:00:00"/>
    <n v="15.34"/>
    <s v="Parceria rural"/>
    <m/>
    <m/>
    <m/>
    <m/>
    <x v="0"/>
    <x v="0"/>
    <x v="0"/>
    <m/>
    <m/>
    <d v="2025-04-01T00:00:00"/>
    <d v="2025-04-01T00:00:00"/>
    <d v="2025-01-01T00:00:00"/>
    <m/>
    <m/>
    <s v="Norte"/>
    <s v="Norte"/>
    <s v="GERAÇÃO"/>
    <s v="BRACELL"/>
    <s v="JFI DUARTINA"/>
    <s v="CARPELO"/>
    <n v="25.138234000000001"/>
    <n v="26.254923000000002"/>
    <n v="26.898102000000002"/>
    <n v="53.106909999999999"/>
    <s v="pac"/>
    <x v="1"/>
    <x v="2"/>
    <d v="2025-03-01T00:00:00"/>
    <x v="3"/>
    <m/>
  </r>
  <r>
    <s v="0398019"/>
    <x v="206"/>
    <x v="206"/>
    <s v="019"/>
    <s v="Brasil \ SP \ Piratininga"/>
    <s v="Norte"/>
    <x v="1"/>
    <n v="1"/>
    <s v="Implantação"/>
    <s v="102-Aguardando Plantio"/>
    <m/>
    <n v="1.81"/>
    <s v="Parceria rural"/>
    <m/>
    <m/>
    <m/>
    <m/>
    <x v="0"/>
    <x v="0"/>
    <x v="0"/>
    <m/>
    <m/>
    <m/>
    <m/>
    <m/>
    <m/>
    <m/>
    <s v="Norte"/>
    <s v="Norte"/>
    <s v="GERAÇÃO"/>
    <s v="BRACELL"/>
    <s v="JFI DUARTINA"/>
    <s v="CARPELO"/>
    <n v="25.138234000000001"/>
    <n v="26.254923000000002"/>
    <n v="26.898102000000002"/>
    <n v="53.106909999999999"/>
    <m/>
    <x v="1"/>
    <x v="2"/>
    <d v="2025-03-01T00:00:00"/>
    <x v="3"/>
    <m/>
  </r>
  <r>
    <s v="0399001"/>
    <x v="207"/>
    <x v="207"/>
    <s v="001"/>
    <s v="Brasil \ SP \ Marília"/>
    <s v="Noroeste"/>
    <x v="1"/>
    <n v="1"/>
    <s v="Implantação"/>
    <s v="104-Crescimento"/>
    <d v="2020-03-21T00:00:00"/>
    <n v="3.44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2"/>
    <x v="207"/>
    <x v="207"/>
    <s v="002"/>
    <s v="Brasil \ SP \ Marília"/>
    <s v="Noroeste"/>
    <x v="1"/>
    <n v="1"/>
    <s v="Implantação"/>
    <s v="104-Crescimento"/>
    <d v="2020-03-21T00:00:00"/>
    <n v="6.15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4"/>
    <x v="207"/>
    <x v="207"/>
    <s v="004"/>
    <s v="Brasil \ SP \ Marília"/>
    <s v="Noroeste"/>
    <x v="1"/>
    <n v="1"/>
    <s v="Implantação"/>
    <s v="104-Crescimento"/>
    <d v="2020-03-26T00:00:00"/>
    <n v="43.9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5"/>
    <x v="207"/>
    <x v="207"/>
    <s v="005"/>
    <s v="Brasil \ SP \ Marília"/>
    <s v="Noroeste"/>
    <x v="1"/>
    <n v="1"/>
    <s v="Implantação"/>
    <s v="104-Crescimento"/>
    <d v="2020-03-23T00:00:00"/>
    <n v="13.12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6"/>
    <x v="207"/>
    <x v="207"/>
    <s v="006"/>
    <s v="Brasil \ SP \ Marília"/>
    <s v="Noroeste"/>
    <x v="1"/>
    <n v="1"/>
    <s v="Implantação"/>
    <s v="104-Crescimento"/>
    <d v="2020-03-21T00:00:00"/>
    <n v="22.16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7"/>
    <x v="207"/>
    <x v="207"/>
    <s v="007"/>
    <s v="Brasil \ SP \ Marília"/>
    <s v="Noroeste"/>
    <x v="1"/>
    <n v="1"/>
    <s v="Implantação"/>
    <s v="104-Crescimento"/>
    <d v="2020-04-08T00:00:00"/>
    <n v="15.93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8"/>
    <x v="207"/>
    <x v="207"/>
    <s v="008"/>
    <s v="Brasil \ SP \ Marília"/>
    <s v="Noroeste"/>
    <x v="1"/>
    <n v="1"/>
    <s v="Implantação"/>
    <s v="104-Crescimento"/>
    <d v="2020-03-30T00:00:00"/>
    <n v="58.35"/>
    <s v="Parceria rural"/>
    <m/>
    <m/>
    <m/>
    <m/>
    <x v="0"/>
    <x v="0"/>
    <x v="0"/>
    <m/>
    <m/>
    <d v="2025-06-01T00:00:00"/>
    <d v="2025-06-01T00:00:00"/>
    <d v="2025-04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09"/>
    <x v="207"/>
    <x v="207"/>
    <s v="009"/>
    <s v="Brasil \ SP \ Marília"/>
    <s v="Noroeste"/>
    <x v="1"/>
    <n v="1"/>
    <s v="Implantação"/>
    <s v="104-Crescimento"/>
    <d v="2020-03-19T00:00:00"/>
    <n v="29.92"/>
    <s v="Parceria rural"/>
    <m/>
    <m/>
    <m/>
    <m/>
    <x v="0"/>
    <x v="0"/>
    <x v="0"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0"/>
    <x v="207"/>
    <x v="207"/>
    <s v="010"/>
    <s v="Brasil \ SP \ Marília"/>
    <s v="Noroeste"/>
    <x v="1"/>
    <n v="1"/>
    <s v="Implantação"/>
    <s v="104-Crescimento"/>
    <d v="2020-03-20T00:00:00"/>
    <n v="19.149999999999999"/>
    <s v="Parceria rural"/>
    <m/>
    <m/>
    <m/>
    <m/>
    <x v="0"/>
    <x v="0"/>
    <x v="0"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1"/>
    <x v="207"/>
    <x v="207"/>
    <s v="011"/>
    <s v="Brasil \ SP \ Marília"/>
    <s v="Noroeste"/>
    <x v="1"/>
    <n v="1"/>
    <s v="Implantação"/>
    <s v="104-Crescimento"/>
    <d v="2020-04-04T00:00:00"/>
    <n v="27.37"/>
    <s v="Parceria rural"/>
    <m/>
    <m/>
    <m/>
    <m/>
    <x v="0"/>
    <x v="0"/>
    <x v="0"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2"/>
    <x v="207"/>
    <x v="207"/>
    <s v="012"/>
    <s v="Brasil \ SP \ Marília"/>
    <s v="Noroeste"/>
    <x v="1"/>
    <n v="1"/>
    <s v="Implantação"/>
    <s v="104-Crescimento"/>
    <d v="2020-04-06T00:00:00"/>
    <n v="32.4"/>
    <s v="Parceria rural"/>
    <m/>
    <m/>
    <m/>
    <m/>
    <x v="0"/>
    <x v="0"/>
    <x v="0"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3"/>
    <x v="207"/>
    <x v="207"/>
    <s v="013"/>
    <s v="Brasil \ SP \ Marília"/>
    <s v="Noroeste"/>
    <x v="1"/>
    <n v="1"/>
    <s v="Implantação"/>
    <s v="104-Crescimento"/>
    <d v="2020-03-16T00:00:00"/>
    <n v="66.67"/>
    <s v="Parceria rural"/>
    <m/>
    <m/>
    <m/>
    <m/>
    <x v="0"/>
    <x v="0"/>
    <x v="0"/>
    <m/>
    <m/>
    <d v="2025-06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4"/>
    <x v="207"/>
    <x v="207"/>
    <s v="014"/>
    <s v="Brasil \ SP \ Marília"/>
    <s v="Noroeste"/>
    <x v="1"/>
    <n v="1"/>
    <s v="Implantação"/>
    <s v="104-Crescimento"/>
    <d v="2020-03-06T00:00:00"/>
    <n v="11.23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6"/>
    <x v="207"/>
    <x v="207"/>
    <s v="016"/>
    <s v="Brasil \ SP \ Marília"/>
    <s v="Noroeste"/>
    <x v="1"/>
    <n v="1"/>
    <s v="Implantação"/>
    <s v="104-Crescimento"/>
    <d v="2020-03-06T00:00:00"/>
    <n v="9.3800000000000008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7"/>
    <x v="207"/>
    <x v="207"/>
    <s v="017"/>
    <s v="Brasil \ SP \ Marília"/>
    <s v="Noroeste"/>
    <x v="1"/>
    <n v="1"/>
    <s v="Implantação"/>
    <s v="104-Crescimento"/>
    <d v="2020-02-18T00:00:00"/>
    <n v="54.74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8"/>
    <x v="207"/>
    <x v="207"/>
    <s v="018"/>
    <s v="Brasil \ SP \ Marília"/>
    <s v="Noroeste"/>
    <x v="1"/>
    <n v="1"/>
    <s v="Implantação"/>
    <s v="104-Crescimento"/>
    <d v="2020-03-05T00:00:00"/>
    <n v="32.6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19"/>
    <x v="207"/>
    <x v="207"/>
    <s v="019"/>
    <s v="Brasil \ SP \ Marília"/>
    <s v="Noroeste"/>
    <x v="1"/>
    <n v="1"/>
    <s v="Implantação"/>
    <s v="104-Crescimento"/>
    <d v="2020-03-17T00:00:00"/>
    <n v="13.18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20"/>
    <x v="207"/>
    <x v="207"/>
    <s v="020"/>
    <s v="Brasil \ SP \ Marília"/>
    <s v="Noroeste"/>
    <x v="1"/>
    <n v="1"/>
    <s v="Implantação"/>
    <s v="104-Crescimento"/>
    <d v="2020-03-18T00:00:00"/>
    <n v="55.9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21"/>
    <x v="207"/>
    <x v="207"/>
    <s v="021"/>
    <s v="Brasil \ SP \ Marília"/>
    <s v="Noroeste"/>
    <x v="1"/>
    <n v="1"/>
    <s v="Implantação"/>
    <s v="104-Crescimento"/>
    <d v="2020-03-10T00:00:00"/>
    <n v="26.12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22"/>
    <x v="207"/>
    <x v="207"/>
    <s v="022"/>
    <s v="Brasil \ SP \ Marília"/>
    <s v="Noroeste"/>
    <x v="1"/>
    <n v="1"/>
    <s v="Implantação"/>
    <s v="104-Crescimento"/>
    <d v="2020-03-16T00:00:00"/>
    <n v="34.19"/>
    <s v="Parceria rural"/>
    <m/>
    <m/>
    <m/>
    <m/>
    <x v="0"/>
    <x v="0"/>
    <x v="0"/>
    <m/>
    <m/>
    <d v="2025-07-01T00:00:00"/>
    <d v="2025-06-01T00:00:00"/>
    <d v="2025-05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8-01T00:00:00"/>
    <x v="8"/>
    <m/>
  </r>
  <r>
    <s v="0399023"/>
    <x v="207"/>
    <x v="207"/>
    <s v="023"/>
    <s v="Brasil \ SP \ Marília"/>
    <s v="Noroeste"/>
    <x v="1"/>
    <n v="1"/>
    <s v="Implantação"/>
    <s v="104-Crescimento"/>
    <d v="2020-04-09T00:00:00"/>
    <n v="32.24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024"/>
    <x v="207"/>
    <x v="207"/>
    <s v="024"/>
    <s v="Brasil \ SP \ Marília"/>
    <s v="Noroeste"/>
    <x v="1"/>
    <n v="1"/>
    <s v="Implantação"/>
    <s v="104-Crescimento"/>
    <d v="2020-03-28T00:00:00"/>
    <n v="4.47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026"/>
    <x v="207"/>
    <x v="207"/>
    <s v="026"/>
    <s v="Brasil \ SP \ Marília"/>
    <s v="Noroeste"/>
    <x v="1"/>
    <n v="1"/>
    <s v="Implantação"/>
    <s v="104-Crescimento"/>
    <d v="2020-08-21T00:00:00"/>
    <n v="6.99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06"/>
    <x v="207"/>
    <x v="207"/>
    <s v="306"/>
    <s v="Brasil \ SP \ Marília"/>
    <s v="Noroeste"/>
    <x v="1"/>
    <n v="1"/>
    <s v="Implantação"/>
    <s v="104-Crescimento"/>
    <d v="2020-08-25T00:00:00"/>
    <n v="0.85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07"/>
    <x v="207"/>
    <x v="207"/>
    <s v="307"/>
    <s v="Brasil \ SP \ Marília"/>
    <s v="Noroeste"/>
    <x v="1"/>
    <n v="1"/>
    <s v="Implantação"/>
    <s v="104-Crescimento"/>
    <d v="2020-08-25T00:00:00"/>
    <n v="0.95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13"/>
    <x v="207"/>
    <x v="207"/>
    <s v="313"/>
    <s v="Brasil \ SP \ Marília"/>
    <s v="Noroeste"/>
    <x v="1"/>
    <n v="1"/>
    <s v="Implantação"/>
    <s v="104-Crescimento"/>
    <d v="2020-08-25T00:00:00"/>
    <n v="8.23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17"/>
    <x v="207"/>
    <x v="207"/>
    <s v="317"/>
    <s v="Brasil \ SP \ Marília"/>
    <s v="Noroeste"/>
    <x v="1"/>
    <n v="1"/>
    <s v="Implantação"/>
    <s v="104-Crescimento"/>
    <d v="2020-08-24T00:00:00"/>
    <n v="1.71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18"/>
    <x v="207"/>
    <x v="207"/>
    <s v="318"/>
    <s v="Brasil \ SP \ Marília"/>
    <s v="Noroeste"/>
    <x v="1"/>
    <n v="1"/>
    <s v="Implantação"/>
    <s v="104-Crescimento"/>
    <d v="2020-08-24T00:00:00"/>
    <n v="2.69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20"/>
    <x v="207"/>
    <x v="207"/>
    <s v="320"/>
    <s v="Brasil \ SP \ Marília"/>
    <s v="Noroeste"/>
    <x v="1"/>
    <n v="1"/>
    <s v="Implantação"/>
    <s v="104-Crescimento"/>
    <d v="2020-08-21T00:00:00"/>
    <n v="3.35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399324"/>
    <x v="207"/>
    <x v="207"/>
    <s v="324"/>
    <s v="Brasil \ SP \ Marília"/>
    <s v="Noroeste"/>
    <x v="1"/>
    <n v="1"/>
    <s v="Implantação"/>
    <s v="104-Crescimento"/>
    <d v="2020-07-01T00:00:00"/>
    <n v="0.26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GERS"/>
    <s v="INOVESA"/>
    <s v="CARPELO"/>
    <n v="39.595165000000001"/>
    <n v="46.132649000000001"/>
    <n v="59.333893000000003"/>
    <n v="62.089542999999999"/>
    <s v="pac"/>
    <x v="2"/>
    <x v="15"/>
    <d v="2025-09-01T00:00:00"/>
    <x v="14"/>
    <m/>
  </r>
  <r>
    <s v="0401001"/>
    <x v="208"/>
    <x v="208"/>
    <s v="001"/>
    <s v="Brasil \ SP \ Guarantã"/>
    <s v="Norte"/>
    <x v="3"/>
    <n v="1"/>
    <s v="Implantação"/>
    <s v="104-Crescimento"/>
    <d v="2019-10-01T00:00:00"/>
    <n v="5.22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2"/>
    <x v="208"/>
    <x v="208"/>
    <s v="002"/>
    <s v="Brasil \ SP \ Guarantã"/>
    <s v="Norte"/>
    <x v="3"/>
    <n v="1"/>
    <s v="Implantação"/>
    <s v="104-Crescimento"/>
    <d v="2019-10-02T00:00:00"/>
    <n v="7.04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3"/>
    <x v="208"/>
    <x v="208"/>
    <s v="003"/>
    <s v="Brasil \ SP \ Guarantã"/>
    <s v="Norte"/>
    <x v="3"/>
    <n v="1"/>
    <s v="Implantação"/>
    <s v="104-Crescimento"/>
    <d v="2019-10-02T00:00:00"/>
    <n v="22.73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4"/>
    <x v="208"/>
    <x v="208"/>
    <s v="004"/>
    <s v="Brasil \ SP \ Guarantã"/>
    <s v="Norte"/>
    <x v="3"/>
    <n v="1"/>
    <s v="Implantação"/>
    <s v="104-Crescimento"/>
    <d v="2019-10-03T00:00:00"/>
    <n v="16.64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6"/>
    <x v="208"/>
    <x v="208"/>
    <s v="006"/>
    <s v="Brasil \ SP \ Guarantã"/>
    <s v="Norte"/>
    <x v="3"/>
    <n v="1"/>
    <s v="Implantação"/>
    <s v="104-Crescimento"/>
    <d v="2019-10-03T00:00:00"/>
    <n v="10.68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7"/>
    <x v="208"/>
    <x v="208"/>
    <s v="007"/>
    <s v="Brasil \ SP \ Guarantã"/>
    <s v="Norte"/>
    <x v="3"/>
    <n v="1"/>
    <s v="Implantação"/>
    <s v="104-Crescimento"/>
    <d v="2019-10-02T00:00:00"/>
    <n v="6.28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1008"/>
    <x v="208"/>
    <x v="208"/>
    <s v="008"/>
    <s v="Brasil \ SP \ Guarantã"/>
    <s v="Norte"/>
    <x v="3"/>
    <n v="1"/>
    <s v="Implantação"/>
    <s v="104-Crescimento"/>
    <d v="2019-10-03T00:00:00"/>
    <n v="6.16"/>
    <s v="Parceria rural"/>
    <m/>
    <m/>
    <m/>
    <m/>
    <x v="0"/>
    <x v="0"/>
    <x v="0"/>
    <m/>
    <m/>
    <d v="2025-06-01T00:00:00"/>
    <d v="2025-06-01T00:00:00"/>
    <d v="2025-02-01T00:00:00"/>
    <m/>
    <m/>
    <s v="Norte"/>
    <s v="Norte"/>
    <s v="GERS"/>
    <s v="EMFLORA"/>
    <s v="CARPELO"/>
    <s v="INOVESA"/>
    <n v="23.637263000000001"/>
    <n v="26.340233000000001"/>
    <n v="39.594157000000003"/>
    <n v="49.472541999999997"/>
    <s v="pac"/>
    <x v="1"/>
    <x v="13"/>
    <m/>
    <x v="0"/>
    <m/>
  </r>
  <r>
    <s v="0402001"/>
    <x v="209"/>
    <x v="209"/>
    <s v="001"/>
    <s v="Brasil \ SP \ Garça"/>
    <s v="Norte"/>
    <x v="1"/>
    <n v="1"/>
    <s v="Implantação"/>
    <s v="104-Crescimento"/>
    <d v="2020-09-12T00:00:00"/>
    <n v="20.76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2-01T00:00:00"/>
    <x v="11"/>
    <m/>
  </r>
  <r>
    <s v="0402002"/>
    <x v="209"/>
    <x v="209"/>
    <s v="002"/>
    <s v="Brasil \ SP \ Garça"/>
    <s v="Norte"/>
    <x v="1"/>
    <n v="1"/>
    <s v="Implantação"/>
    <s v="104-Crescimento"/>
    <d v="2020-09-10T00:00:00"/>
    <n v="33.340000000000003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2-01T00:00:00"/>
    <x v="11"/>
    <m/>
  </r>
  <r>
    <s v="0402003"/>
    <x v="209"/>
    <x v="209"/>
    <s v="003"/>
    <s v="Brasil \ SP \ Garça"/>
    <s v="Norte"/>
    <x v="1"/>
    <n v="1"/>
    <s v="Implantação"/>
    <s v="104-Crescimento"/>
    <d v="2020-09-18T00:00:00"/>
    <n v="42.57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2-01T00:00:00"/>
    <x v="11"/>
    <m/>
  </r>
  <r>
    <s v="0402004"/>
    <x v="209"/>
    <x v="209"/>
    <s v="004"/>
    <s v="Brasil \ SP \ Garça"/>
    <s v="Norte"/>
    <x v="1"/>
    <n v="1"/>
    <s v="Implantação"/>
    <s v="104-Crescimento"/>
    <d v="2020-09-14T00:00:00"/>
    <n v="31.9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1-01T00:00:00"/>
    <x v="12"/>
    <m/>
  </r>
  <r>
    <s v="0402005"/>
    <x v="209"/>
    <x v="209"/>
    <s v="005"/>
    <s v="Brasil \ SP \ Garça"/>
    <s v="Norte"/>
    <x v="1"/>
    <n v="1"/>
    <s v="Implantação"/>
    <s v="104-Crescimento"/>
    <d v="2020-09-02T00:00:00"/>
    <n v="14.78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1-01T00:00:00"/>
    <x v="12"/>
    <m/>
  </r>
  <r>
    <s v="0402008"/>
    <x v="209"/>
    <x v="209"/>
    <s v="008"/>
    <s v="Brasil \ SP \ Gália"/>
    <s v="Norte"/>
    <x v="1"/>
    <n v="1"/>
    <s v="Implantação"/>
    <s v="104-Crescimento"/>
    <d v="2020-09-21T00:00:00"/>
    <n v="11.48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1-01T00:00:00"/>
    <x v="12"/>
    <m/>
  </r>
  <r>
    <s v="0402009"/>
    <x v="209"/>
    <x v="209"/>
    <s v="009"/>
    <s v="Brasil \ SP \ Garça"/>
    <s v="Norte"/>
    <x v="1"/>
    <n v="2"/>
    <s v="Reforma"/>
    <s v="104-Crescimento"/>
    <d v="2020-09-21T00:00:00"/>
    <n v="2.37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1-01T00:00:00"/>
    <x v="12"/>
    <m/>
  </r>
  <r>
    <s v="0402010"/>
    <x v="209"/>
    <x v="209"/>
    <s v="010"/>
    <s v="Brasil \ SP \ Garça"/>
    <s v="Norte"/>
    <x v="1"/>
    <n v="2"/>
    <s v="Reforma"/>
    <s v="104-Crescimento"/>
    <d v="2020-09-21T00:00:00"/>
    <n v="22.02"/>
    <s v="Parceria rural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S"/>
    <s v="EMFLORA"/>
    <s v="GERAÇÃO"/>
    <n v="10.417602"/>
    <n v="28.542587000000001"/>
    <n v="36.889400000000002"/>
    <n v="39.235208"/>
    <s v="pac"/>
    <x v="1"/>
    <x v="15"/>
    <d v="2025-11-01T00:00:00"/>
    <x v="12"/>
    <m/>
  </r>
  <r>
    <s v="0402011"/>
    <x v="209"/>
    <x v="209"/>
    <s v="011"/>
    <s v="Brasil \ SP \ Gália"/>
    <s v="Norte"/>
    <x v="1"/>
    <n v="1"/>
    <s v="Implantação"/>
    <s v="102-Aguardando Plantio"/>
    <m/>
    <n v="1.42"/>
    <s v="Parceria rural"/>
    <m/>
    <m/>
    <m/>
    <m/>
    <x v="0"/>
    <x v="0"/>
    <x v="0"/>
    <m/>
    <m/>
    <d v="2020-08-20T00:00:00"/>
    <m/>
    <m/>
    <m/>
    <m/>
    <s v="Norte"/>
    <s v="Norte"/>
    <s v="CARPELO"/>
    <s v="GERS"/>
    <s v="EMFLORA"/>
    <s v="GERAÇÃO"/>
    <n v="10.417602"/>
    <n v="28.542587000000001"/>
    <n v="36.889400000000002"/>
    <n v="39.235208"/>
    <s v="Liberação de áreas"/>
    <x v="1"/>
    <x v="15"/>
    <d v="2025-11-01T00:00:00"/>
    <x v="12"/>
    <m/>
  </r>
  <r>
    <s v="0405001"/>
    <x v="210"/>
    <x v="210"/>
    <s v="001"/>
    <s v="Brasil \ SP \ São Pedro"/>
    <s v="Sul"/>
    <x v="1"/>
    <n v="1"/>
    <s v="Rebrota"/>
    <s v="102-Aguardando Plantio"/>
    <m/>
    <n v="15.06"/>
    <s v="Parceria rural"/>
    <m/>
    <m/>
    <m/>
    <m/>
    <x v="2"/>
    <x v="2"/>
    <x v="1"/>
    <m/>
    <m/>
    <d v="2024-09-19T00:00:00"/>
    <m/>
    <d v="2024-08-01T00:00:00"/>
    <d v="2024-09-19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4-01T00:00:00"/>
    <x v="3"/>
    <m/>
  </r>
  <r>
    <s v="0405002"/>
    <x v="210"/>
    <x v="210"/>
    <s v="002"/>
    <s v="Brasil \ SP \ São Pedro"/>
    <s v="Sul"/>
    <x v="1"/>
    <n v="2"/>
    <s v="Reforma"/>
    <s v="102-Aguardando Plantio"/>
    <m/>
    <n v="16.62"/>
    <s v="Parceria rural"/>
    <m/>
    <m/>
    <m/>
    <m/>
    <x v="2"/>
    <x v="2"/>
    <x v="1"/>
    <m/>
    <m/>
    <d v="2024-09-17T00:00:00"/>
    <m/>
    <d v="2024-08-01T00:00:00"/>
    <d v="2024-09-17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3-01T00:00:00"/>
    <x v="3"/>
    <m/>
  </r>
  <r>
    <s v="0405004"/>
    <x v="210"/>
    <x v="210"/>
    <s v="004"/>
    <s v="Brasil \ SP \ São Pedro"/>
    <s v="Sul"/>
    <x v="1"/>
    <n v="2"/>
    <s v="Reforma"/>
    <s v="102-Aguardando Plantio"/>
    <m/>
    <n v="18.59"/>
    <s v="Parceria rural"/>
    <m/>
    <m/>
    <m/>
    <m/>
    <x v="1"/>
    <x v="2"/>
    <x v="1"/>
    <m/>
    <m/>
    <d v="2024-09-15T00:00:00"/>
    <m/>
    <d v="2024-08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x v="16"/>
    <d v="2025-03-01T00:00:00"/>
    <x v="3"/>
    <m/>
  </r>
  <r>
    <s v="0405005"/>
    <x v="210"/>
    <x v="210"/>
    <s v="005"/>
    <s v="Brasil \ SP \ São Pedro"/>
    <s v="Sul"/>
    <x v="1"/>
    <n v="2"/>
    <s v="Reforma"/>
    <s v="102-Aguardando Plantio"/>
    <m/>
    <n v="16.78"/>
    <s v="Parceria rural"/>
    <m/>
    <m/>
    <m/>
    <m/>
    <x v="2"/>
    <x v="2"/>
    <x v="1"/>
    <m/>
    <m/>
    <d v="2024-09-15T00:00:00"/>
    <m/>
    <d v="2024-08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3-01T00:00:00"/>
    <x v="3"/>
    <m/>
  </r>
  <r>
    <s v="0405006"/>
    <x v="210"/>
    <x v="210"/>
    <s v="006"/>
    <s v="Brasil \ SP \ São Pedro"/>
    <s v="Sul"/>
    <x v="1"/>
    <n v="1"/>
    <s v="Rebrota"/>
    <s v="102-Aguardando Plantio"/>
    <m/>
    <n v="2.42"/>
    <s v="Parceria rural"/>
    <m/>
    <m/>
    <m/>
    <m/>
    <x v="1"/>
    <x v="2"/>
    <x v="1"/>
    <m/>
    <m/>
    <d v="2024-09-20T00:00:00"/>
    <m/>
    <d v="2024-09-01T00:00:00"/>
    <d v="2024-09-20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x v="16"/>
    <d v="2025-03-01T00:00:00"/>
    <x v="3"/>
    <m/>
  </r>
  <r>
    <s v="0405007"/>
    <x v="210"/>
    <x v="210"/>
    <s v="007"/>
    <s v="Brasil \ SP \ São Pedro"/>
    <s v="Sul"/>
    <x v="1"/>
    <n v="2"/>
    <s v="Reforma"/>
    <s v="102-Aguardando Plantio"/>
    <m/>
    <n v="11.84"/>
    <s v="Parceria rural"/>
    <m/>
    <m/>
    <m/>
    <m/>
    <x v="2"/>
    <x v="2"/>
    <x v="1"/>
    <m/>
    <m/>
    <d v="2024-09-15T00:00:00"/>
    <m/>
    <d v="2024-09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3-01T00:00:00"/>
    <x v="3"/>
    <m/>
  </r>
  <r>
    <s v="0405009"/>
    <x v="210"/>
    <x v="210"/>
    <s v="009"/>
    <s v="Brasil \ SP \ São Pedro"/>
    <s v="Sul"/>
    <x v="1"/>
    <n v="2"/>
    <s v="Reforma"/>
    <s v="102-Aguardando Plantio"/>
    <m/>
    <n v="5.95"/>
    <s v="Parceria rural"/>
    <m/>
    <m/>
    <m/>
    <m/>
    <x v="1"/>
    <x v="2"/>
    <x v="1"/>
    <m/>
    <m/>
    <d v="2024-09-13T00:00:00"/>
    <m/>
    <d v="2024-09-01T00:00:00"/>
    <d v="2024-09-13T00:00:00"/>
    <m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x v="16"/>
    <d v="2025-04-01T00:00:00"/>
    <x v="2"/>
    <m/>
  </r>
  <r>
    <s v="0405012"/>
    <x v="210"/>
    <x v="210"/>
    <s v="012"/>
    <s v="Brasil \ SP \ São Pedro"/>
    <s v="Sul"/>
    <x v="1"/>
    <n v="2"/>
    <s v="Reforma"/>
    <s v="102-Aguardando Plantio"/>
    <m/>
    <n v="24.9"/>
    <s v="Parceria rural"/>
    <m/>
    <m/>
    <m/>
    <m/>
    <x v="2"/>
    <x v="2"/>
    <x v="1"/>
    <m/>
    <m/>
    <d v="2024-09-30T00:00:00"/>
    <m/>
    <d v="2024-09-01T00:00:00"/>
    <d v="2024-09-30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4-01T00:00:00"/>
    <x v="2"/>
    <m/>
  </r>
  <r>
    <s v="0405013"/>
    <x v="210"/>
    <x v="210"/>
    <s v="013"/>
    <s v="Brasil \ SP \ São Pedro"/>
    <s v="Sul"/>
    <x v="1"/>
    <n v="2"/>
    <s v="Reforma"/>
    <s v="102-Aguardando Plantio"/>
    <m/>
    <n v="5.76"/>
    <s v="Parceria rural"/>
    <m/>
    <m/>
    <m/>
    <m/>
    <x v="2"/>
    <x v="2"/>
    <x v="1"/>
    <m/>
    <m/>
    <d v="2024-09-15T00:00:00"/>
    <m/>
    <d v="2024-09-01T00:00:00"/>
    <d v="2024-09-15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rebaixamento"/>
    <x v="3"/>
    <x v="16"/>
    <d v="2025-04-01T00:00:00"/>
    <x v="2"/>
    <m/>
  </r>
  <r>
    <s v="0405014"/>
    <x v="210"/>
    <x v="210"/>
    <s v="014"/>
    <s v="Brasil \ SP \ São Pedro"/>
    <s v="Sul"/>
    <x v="1"/>
    <n v="2"/>
    <s v="Reforma"/>
    <s v="102-Aguardando Plantio"/>
    <m/>
    <n v="6.15"/>
    <s v="Parceria rural"/>
    <m/>
    <m/>
    <m/>
    <m/>
    <x v="1"/>
    <x v="2"/>
    <x v="1"/>
    <m/>
    <m/>
    <d v="2024-09-11T00:00:00"/>
    <m/>
    <d v="2024-09-01T00:00:00"/>
    <d v="2024-09-11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x v="16"/>
    <d v="2025-04-01T00:00:00"/>
    <x v="2"/>
    <m/>
  </r>
  <r>
    <s v="0405015"/>
    <x v="210"/>
    <x v="210"/>
    <s v="015"/>
    <s v="Brasil \ SP \ São Pedro"/>
    <s v="Sul"/>
    <x v="1"/>
    <n v="2"/>
    <s v="Reforma"/>
    <s v="102-Aguardando Plantio"/>
    <m/>
    <n v="2.19"/>
    <s v="Parceria rural"/>
    <m/>
    <m/>
    <m/>
    <m/>
    <x v="1"/>
    <x v="2"/>
    <x v="1"/>
    <m/>
    <m/>
    <d v="2024-09-13T00:00:00"/>
    <m/>
    <d v="2024-09-01T00:00:00"/>
    <d v="2024-09-13T00:00:00"/>
    <d v="2024-09-09T00:00:00"/>
    <s v="Sul"/>
    <s v="Sul"/>
    <s v="MIGRAR"/>
    <s v="JFI DOURADO"/>
    <s v="NILZA"/>
    <s v="SOLLUM"/>
    <n v="51.762833000000001"/>
    <n v="109.02836000000001"/>
    <n v="115.670512"/>
    <n v="135.455465"/>
    <s v="savannah/rebaixador"/>
    <x v="3"/>
    <x v="16"/>
    <d v="2025-03-01T00:00:00"/>
    <x v="2"/>
    <m/>
  </r>
  <r>
    <s v="0405016"/>
    <x v="210"/>
    <x v="210"/>
    <s v="016"/>
    <s v="Brasil \ SP \ São Pedro"/>
    <s v="Sul"/>
    <x v="1"/>
    <n v="1"/>
    <s v="Rebrota"/>
    <s v="104-Crescimento"/>
    <d v="2015-11-04T00:00:00"/>
    <n v="0.56000000000000005"/>
    <s v="Parceria rural"/>
    <m/>
    <m/>
    <m/>
    <m/>
    <x v="3"/>
    <x v="3"/>
    <x v="0"/>
    <m/>
    <m/>
    <d v="2019-08-20T00:00:00"/>
    <m/>
    <d v="2025-08-01T00:00:00"/>
    <m/>
    <m/>
    <s v="Sul"/>
    <s v="Sul"/>
    <s v="MIGRAR"/>
    <s v="JFI DOURADO"/>
    <s v="NILZA"/>
    <s v="SOLLUM"/>
    <n v="51.762833000000001"/>
    <n v="109.02836000000001"/>
    <n v="115.670512"/>
    <n v="135.455465"/>
    <s v="pac"/>
    <x v="3"/>
    <x v="1"/>
    <m/>
    <x v="0"/>
    <m/>
  </r>
  <r>
    <s v="0409001"/>
    <x v="211"/>
    <x v="211"/>
    <s v="001"/>
    <s v="Brasil \ SP \ Piraju"/>
    <s v="Centro"/>
    <x v="0"/>
    <n v="1"/>
    <s v="Implantação"/>
    <s v="104-Crescimento"/>
    <d v="2020-06-26T00:00:00"/>
    <n v="12.8"/>
    <s v="Parceria rural"/>
    <m/>
    <m/>
    <m/>
    <m/>
    <x v="0"/>
    <x v="0"/>
    <x v="0"/>
    <m/>
    <m/>
    <d v="2026-01-01T00:00:00"/>
    <d v="2026-01-01T00:00:00"/>
    <d v="2025-09-01T00:00:00"/>
    <m/>
    <m/>
    <s v="Centro"/>
    <s v="Centro"/>
    <s v="JFI ITATINGA"/>
    <s v="SOLLUM"/>
    <s v="GERAÇÃO"/>
    <s v="JFI DUARTINA"/>
    <n v="108.23806399999999"/>
    <n v="109.659977"/>
    <n v="115.543117"/>
    <n v="118.76081499999999"/>
    <s v="pac"/>
    <x v="3"/>
    <x v="5"/>
    <m/>
    <x v="0"/>
    <m/>
  </r>
  <r>
    <s v="0410001"/>
    <x v="212"/>
    <x v="212"/>
    <s v="001"/>
    <s v="Brasil \ SP \ Álvaro de Carvalho"/>
    <s v="Noroeste"/>
    <x v="0"/>
    <n v="2"/>
    <s v="Reforma"/>
    <s v="104-Crescimento"/>
    <d v="2020-05-26T00:00:00"/>
    <n v="53.63"/>
    <s v="Parceria rural (Turvinho)"/>
    <m/>
    <m/>
    <m/>
    <m/>
    <x v="0"/>
    <x v="0"/>
    <x v="0"/>
    <m/>
    <m/>
    <d v="2020-05-26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2"/>
    <x v="212"/>
    <x v="212"/>
    <s v="002"/>
    <s v="Brasil \ SP \ Álvaro de Carvalho"/>
    <s v="Noroeste"/>
    <x v="1"/>
    <n v="2"/>
    <s v="Reforma"/>
    <s v="104-Crescimento"/>
    <d v="2020-05-27T00:00:00"/>
    <n v="14.51"/>
    <s v="Parceria rural (Turvinho)"/>
    <m/>
    <m/>
    <m/>
    <m/>
    <x v="0"/>
    <x v="0"/>
    <x v="0"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3"/>
    <x v="212"/>
    <x v="212"/>
    <s v="003"/>
    <s v="Brasil \ SP \ Álvaro de Carvalho"/>
    <s v="Noroeste"/>
    <x v="0"/>
    <n v="2"/>
    <s v="Reforma"/>
    <s v="104-Crescimento"/>
    <d v="2020-05-27T00:00:00"/>
    <n v="25.13"/>
    <s v="Parceria rural (Turvinho)"/>
    <m/>
    <m/>
    <m/>
    <m/>
    <x v="0"/>
    <x v="0"/>
    <x v="0"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4"/>
    <x v="212"/>
    <x v="212"/>
    <s v="004"/>
    <s v="Brasil \ SP \ Álvaro de Carvalho"/>
    <s v="Noroeste"/>
    <x v="0"/>
    <n v="2"/>
    <s v="Reforma"/>
    <s v="104-Crescimento"/>
    <d v="2020-05-28T00:00:00"/>
    <n v="19.260000000000002"/>
    <s v="Parceria rural (Turvinho)"/>
    <m/>
    <m/>
    <m/>
    <m/>
    <x v="0"/>
    <x v="0"/>
    <x v="0"/>
    <m/>
    <m/>
    <d v="2020-05-28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5"/>
    <x v="212"/>
    <x v="212"/>
    <s v="005"/>
    <s v="Brasil \ SP \ Álvaro de Carvalho"/>
    <s v="Noroeste"/>
    <x v="0"/>
    <n v="2"/>
    <s v="Reforma"/>
    <s v="104-Crescimento"/>
    <d v="2020-05-27T00:00:00"/>
    <n v="16.38"/>
    <s v="Parceria rural (Turvinho)"/>
    <m/>
    <m/>
    <m/>
    <m/>
    <x v="0"/>
    <x v="0"/>
    <x v="0"/>
    <m/>
    <m/>
    <d v="2020-05-27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6"/>
    <x v="212"/>
    <x v="212"/>
    <s v="006"/>
    <s v="Brasil \ SP \ Álvaro de Carvalho"/>
    <s v="Noroeste"/>
    <x v="1"/>
    <n v="2"/>
    <s v="Reforma"/>
    <s v="104-Crescimento"/>
    <d v="2020-05-29T00:00:00"/>
    <n v="20.420000000000002"/>
    <s v="Parceria rural (Turvinho)"/>
    <m/>
    <m/>
    <m/>
    <m/>
    <x v="0"/>
    <x v="0"/>
    <x v="0"/>
    <m/>
    <m/>
    <d v="2020-05-29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007"/>
    <x v="212"/>
    <x v="212"/>
    <s v="007"/>
    <s v="Brasil \ SP \ Álvaro de Carvalho"/>
    <s v="Noroeste"/>
    <x v="0"/>
    <n v="2"/>
    <s v="Reforma"/>
    <s v="104-Crescimento"/>
    <d v="2020-05-28T00:00:00"/>
    <n v="3.49"/>
    <s v="Parceria rural (Turvinho)"/>
    <m/>
    <m/>
    <m/>
    <m/>
    <x v="0"/>
    <x v="0"/>
    <x v="0"/>
    <m/>
    <m/>
    <d v="2020-05-28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306"/>
    <x v="212"/>
    <x v="212"/>
    <s v="306"/>
    <s v="Brasil \ SP \ Álvaro de Carvalho"/>
    <s v="Noroeste"/>
    <x v="0"/>
    <n v="1"/>
    <s v="Implantação"/>
    <s v="104-Crescimento"/>
    <d v="2020-07-30T00:00:00"/>
    <n v="4.79"/>
    <s v="Parceria rural (Turvinho)"/>
    <m/>
    <m/>
    <m/>
    <m/>
    <x v="0"/>
    <x v="0"/>
    <x v="0"/>
    <m/>
    <m/>
    <d v="2020-07-30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0307"/>
    <x v="212"/>
    <x v="212"/>
    <s v="307"/>
    <s v="Brasil \ SP \ Álvaro de Carvalho"/>
    <s v="Noroeste"/>
    <x v="0"/>
    <n v="1"/>
    <s v="Implantação"/>
    <s v="104-Crescimento"/>
    <d v="2020-07-30T00:00:00"/>
    <n v="1.77"/>
    <s v="Parceria rural (Turvinho)"/>
    <m/>
    <m/>
    <m/>
    <m/>
    <x v="0"/>
    <x v="0"/>
    <x v="0"/>
    <m/>
    <m/>
    <d v="2020-07-30T00:00:00"/>
    <m/>
    <d v="2025-06-01T00:00:00"/>
    <m/>
    <m/>
    <s v="Noroeste"/>
    <s v="Noroeste"/>
    <s v="GERS"/>
    <s v="CARPELO"/>
    <s v="EMFLORA"/>
    <s v="GN"/>
    <n v="1.3945320000000001"/>
    <n v="17.884391999999998"/>
    <n v="49.825873999999999"/>
    <n v="54.625579999999999"/>
    <s v="pac"/>
    <x v="2"/>
    <x v="15"/>
    <d v="2025-09-01T00:00:00"/>
    <x v="14"/>
    <m/>
  </r>
  <r>
    <s v="0413001"/>
    <x v="213"/>
    <x v="213"/>
    <s v="001"/>
    <s v="Brasil \ SP \ Mineiros do Tietê"/>
    <s v="Sul"/>
    <x v="1"/>
    <n v="1"/>
    <s v="Implantação"/>
    <s v="104-Crescimento"/>
    <d v="2020-04-21T00:00:00"/>
    <n v="14.82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3002"/>
    <x v="213"/>
    <x v="213"/>
    <s v="002"/>
    <s v="Brasil \ SP \ Mineiros do Tietê"/>
    <s v="Sul"/>
    <x v="1"/>
    <n v="1"/>
    <s v="Implantação"/>
    <s v="104-Crescimento"/>
    <d v="2020-04-21T00:00:00"/>
    <n v="19.809999999999999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3003"/>
    <x v="213"/>
    <x v="213"/>
    <s v="003"/>
    <s v="Brasil \ SP \ Mineiros do Tietê"/>
    <s v="Sul"/>
    <x v="1"/>
    <n v="1"/>
    <s v="Implantação"/>
    <s v="104-Crescimento"/>
    <d v="2020-05-02T00:00:00"/>
    <n v="17.75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3004"/>
    <x v="213"/>
    <x v="213"/>
    <s v="004"/>
    <s v="Brasil \ SP \ Mineiros do Tietê"/>
    <s v="Sul"/>
    <x v="1"/>
    <n v="1"/>
    <s v="Implantação"/>
    <s v="104-Crescimento"/>
    <d v="2020-04-24T00:00:00"/>
    <n v="16.73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3006"/>
    <x v="213"/>
    <x v="213"/>
    <s v="006"/>
    <s v="Brasil \ SP \ Mineiros do Tietê"/>
    <s v="Sul"/>
    <x v="1"/>
    <n v="1"/>
    <s v="Implantação"/>
    <s v="104-Crescimento"/>
    <d v="2020-04-28T00:00:00"/>
    <n v="7.62"/>
    <s v="Parceria rural"/>
    <m/>
    <m/>
    <m/>
    <m/>
    <x v="0"/>
    <x v="0"/>
    <x v="0"/>
    <m/>
    <m/>
    <d v="2025-04-01T00:00:00"/>
    <d v="2025-04-01T00:00:00"/>
    <d v="2025-04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3007"/>
    <x v="213"/>
    <x v="213"/>
    <s v="007"/>
    <s v="Brasil \ SP \ Mineiros do Tietê"/>
    <s v="Sul"/>
    <x v="1"/>
    <n v="1"/>
    <s v="Implantação"/>
    <s v="104-Crescimento"/>
    <d v="2020-04-27T00:00:00"/>
    <n v="14.66"/>
    <s v="Parceria rural"/>
    <m/>
    <m/>
    <m/>
    <m/>
    <x v="0"/>
    <x v="0"/>
    <x v="0"/>
    <m/>
    <m/>
    <d v="2025-04-01T00:00:00"/>
    <d v="2025-04-01T00:00:00"/>
    <d v="2025-04-01T00:00:00"/>
    <m/>
    <m/>
    <s v="Sul"/>
    <s v="Sul"/>
    <s v="NILZA"/>
    <s v="SOLLUM"/>
    <s v="MIGRAR"/>
    <s v="JFI DOURADO"/>
    <n v="58.115516"/>
    <n v="58.479773000000002"/>
    <n v="81.391081999999997"/>
    <n v="86.930189999999996"/>
    <s v="pac"/>
    <x v="0"/>
    <x v="3"/>
    <m/>
    <x v="0"/>
    <m/>
  </r>
  <r>
    <s v="0414002"/>
    <x v="214"/>
    <x v="214"/>
    <s v="002"/>
    <s v="Brasil \ SP \ Cabrália Paulista"/>
    <s v="Noroeste"/>
    <x v="1"/>
    <n v="1"/>
    <s v="Implantação"/>
    <s v="104-Crescimento"/>
    <d v="2019-11-01T00:00:00"/>
    <n v="26.1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6.504740000000002"/>
    <n v="19.722438"/>
    <n v="41.212786999999999"/>
    <n v="58.067794999999997"/>
    <s v="pac"/>
    <x v="2"/>
    <x v="2"/>
    <d v="2025-04-01T00:00:00"/>
    <x v="2"/>
    <m/>
  </r>
  <r>
    <s v="0414003"/>
    <x v="214"/>
    <x v="214"/>
    <s v="003"/>
    <s v="Brasil \ SP \ Cabrália Paulista"/>
    <s v="Noroeste"/>
    <x v="1"/>
    <n v="1"/>
    <s v="Implantação"/>
    <s v="104-Crescimento"/>
    <d v="2019-11-01T00:00:00"/>
    <n v="28.68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6.504740000000002"/>
    <n v="19.722438"/>
    <n v="41.212786999999999"/>
    <n v="58.067794999999997"/>
    <s v="pac"/>
    <x v="2"/>
    <x v="2"/>
    <d v="2025-04-01T00:00:00"/>
    <x v="2"/>
    <m/>
  </r>
  <r>
    <s v="0418001"/>
    <x v="215"/>
    <x v="215"/>
    <s v="001"/>
    <s v="Brasil \ SP \ Piratininga"/>
    <s v="Noroeste"/>
    <x v="1"/>
    <n v="1"/>
    <s v="Implantação"/>
    <s v="104-Crescimento"/>
    <d v="2019-12-08T00:00:00"/>
    <n v="12.49"/>
    <s v="Parceria rural"/>
    <m/>
    <m/>
    <m/>
    <m/>
    <x v="0"/>
    <x v="0"/>
    <x v="0"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x v="4"/>
    <d v="2025-05-01T00:00:00"/>
    <x v="5"/>
    <m/>
  </r>
  <r>
    <s v="0418002"/>
    <x v="215"/>
    <x v="215"/>
    <s v="002"/>
    <s v="Brasil \ SP \ Piratininga"/>
    <s v="Noroeste"/>
    <x v="1"/>
    <n v="1"/>
    <s v="Implantação"/>
    <s v="104-Crescimento"/>
    <d v="2019-12-10T00:00:00"/>
    <n v="7.51"/>
    <s v="Parceria rural"/>
    <m/>
    <m/>
    <m/>
    <m/>
    <x v="0"/>
    <x v="0"/>
    <x v="0"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x v="4"/>
    <d v="2025-05-01T00:00:00"/>
    <x v="5"/>
    <m/>
  </r>
  <r>
    <s v="0418003"/>
    <x v="215"/>
    <x v="215"/>
    <s v="003"/>
    <s v="Brasil \ SP \ Piratininga"/>
    <s v="Noroeste"/>
    <x v="1"/>
    <n v="1"/>
    <s v="Implantação"/>
    <s v="104-Crescimento"/>
    <d v="2019-12-12T00:00:00"/>
    <n v="10.54"/>
    <s v="Parceria rural"/>
    <m/>
    <m/>
    <m/>
    <m/>
    <x v="0"/>
    <x v="0"/>
    <x v="0"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x v="4"/>
    <d v="2025-05-01T00:00:00"/>
    <x v="5"/>
    <m/>
  </r>
  <r>
    <s v="0418007"/>
    <x v="215"/>
    <x v="215"/>
    <s v="007"/>
    <s v="Brasil \ SP \ Cabrália Paulista"/>
    <s v="Noroeste"/>
    <x v="1"/>
    <n v="1"/>
    <s v="Implantação"/>
    <s v="104-Crescimento"/>
    <d v="2019-12-12T00:00:00"/>
    <n v="0.06"/>
    <s v="Parceria rural"/>
    <m/>
    <m/>
    <m/>
    <m/>
    <x v="0"/>
    <x v="0"/>
    <x v="0"/>
    <m/>
    <m/>
    <d v="2025-02-01T00:00:00"/>
    <d v="2025-02-01T00:00:00"/>
    <d v="2025-02-01T00:00:00"/>
    <m/>
    <m/>
    <s v="Noroeste"/>
    <s v="Noroeste"/>
    <s v="GERAÇÃO"/>
    <s v="BRACELL"/>
    <s v="JFI DUARTINA"/>
    <s v="SOLLUM"/>
    <n v="22.379207999999998"/>
    <n v="22.526513000000001"/>
    <n v="25.596906000000001"/>
    <n v="66.719183000000001"/>
    <s v="pac"/>
    <x v="2"/>
    <x v="4"/>
    <d v="2025-05-01T00:00:00"/>
    <x v="5"/>
    <m/>
  </r>
  <r>
    <s v="0420003"/>
    <x v="216"/>
    <x v="216"/>
    <s v="003"/>
    <s v="Brasil \ SP \ Bofete"/>
    <s v="Sul"/>
    <x v="1"/>
    <n v="2"/>
    <s v="Reforma"/>
    <s v="102-Aguardando Plantio"/>
    <m/>
    <n v="14.29"/>
    <s v="Parceria rural"/>
    <m/>
    <m/>
    <m/>
    <m/>
    <x v="3"/>
    <x v="3"/>
    <x v="0"/>
    <m/>
    <m/>
    <d v="2024-08-23T00:00:00"/>
    <m/>
    <d v="2024-08-01T00:00:00"/>
    <d v="2024-08-23T00:00:00"/>
    <d v="2024-08-22T00:00:00"/>
    <s v="Sul"/>
    <s v="Sul"/>
    <s v="JFI ITATINGA"/>
    <s v="NILZA"/>
    <s v="SOLLUM"/>
    <s v="BRACELL"/>
    <n v="56.175334999999997"/>
    <n v="59.765132999999999"/>
    <n v="79.550085999999993"/>
    <n v="126.979952"/>
    <s v="cto baldeio"/>
    <x v="3"/>
    <x v="17"/>
    <d v="2025-04-01T00:00:00"/>
    <x v="2"/>
    <m/>
  </r>
  <r>
    <s v="0420004"/>
    <x v="216"/>
    <x v="216"/>
    <s v="004"/>
    <s v="Brasil \ SP \ Anhembi"/>
    <s v="Sul"/>
    <x v="1"/>
    <n v="2"/>
    <s v="Reforma"/>
    <s v="102-Aguardando Plantio"/>
    <m/>
    <n v="10.220000000000001"/>
    <s v="Parceria rural"/>
    <m/>
    <m/>
    <m/>
    <m/>
    <x v="1"/>
    <x v="2"/>
    <x v="0"/>
    <m/>
    <m/>
    <d v="2023-07-24T00:00:00"/>
    <m/>
    <m/>
    <d v="2023-07-24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/rebaixador"/>
    <x v="3"/>
    <x v="17"/>
    <d v="2025-04-01T00:00:00"/>
    <x v="2"/>
    <m/>
  </r>
  <r>
    <s v="0420005"/>
    <x v="216"/>
    <x v="216"/>
    <s v="005"/>
    <s v="Brasil \ SP \ Anhembi"/>
    <s v="Sul"/>
    <x v="1"/>
    <n v="2"/>
    <s v="Reforma"/>
    <s v="102-Aguardando Plantio"/>
    <m/>
    <n v="11.92"/>
    <s v="Parceria rural"/>
    <m/>
    <m/>
    <m/>
    <m/>
    <x v="1"/>
    <x v="2"/>
    <x v="0"/>
    <m/>
    <m/>
    <d v="2023-07-07T00:00:00"/>
    <m/>
    <m/>
    <d v="2023-07-07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/rebaixador"/>
    <x v="3"/>
    <x v="17"/>
    <d v="2025-04-01T00:00:00"/>
    <x v="2"/>
    <m/>
  </r>
  <r>
    <s v="0420006"/>
    <x v="216"/>
    <x v="216"/>
    <s v="006"/>
    <s v="Brasil \ SP \ Anhembi"/>
    <s v="Sul"/>
    <x v="1"/>
    <n v="2"/>
    <s v="Reforma"/>
    <s v="102-Aguardando Plantio"/>
    <m/>
    <n v="9.75"/>
    <s v="Parceria rural"/>
    <m/>
    <m/>
    <m/>
    <m/>
    <x v="2"/>
    <x v="1"/>
    <x v="0"/>
    <m/>
    <m/>
    <d v="2023-07-03T00:00:00"/>
    <m/>
    <m/>
    <d v="2023-07-03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4-01T00:00:00"/>
    <x v="2"/>
    <m/>
  </r>
  <r>
    <s v="0420013"/>
    <x v="216"/>
    <x v="216"/>
    <s v="013"/>
    <s v="Brasil \ SP \ Anhembi"/>
    <s v="Sul"/>
    <x v="1"/>
    <n v="2"/>
    <s v="Reforma"/>
    <s v="102-Aguardando Plantio"/>
    <m/>
    <n v="8.73"/>
    <s v="Parceria rural"/>
    <m/>
    <m/>
    <m/>
    <m/>
    <x v="2"/>
    <x v="1"/>
    <x v="0"/>
    <m/>
    <m/>
    <d v="2023-07-28T00:00:00"/>
    <m/>
    <m/>
    <d v="2023-07-28T00:00:00"/>
    <d v="2023-05-03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4-01T00:00:00"/>
    <x v="2"/>
    <m/>
  </r>
  <r>
    <s v="0420016"/>
    <x v="216"/>
    <x v="216"/>
    <s v="016"/>
    <s v="Brasil \ SP \ Anhembi"/>
    <s v="Sul"/>
    <x v="1"/>
    <n v="3"/>
    <s v="Reforma"/>
    <s v="102-Aguardando Plantio"/>
    <m/>
    <n v="8.91"/>
    <s v="Parceria rural"/>
    <m/>
    <s v="Rehab Silv"/>
    <s v="Rehab"/>
    <m/>
    <x v="0"/>
    <x v="0"/>
    <x v="0"/>
    <m/>
    <m/>
    <d v="2023-03-31T00:00:00"/>
    <m/>
    <m/>
    <d v="2023-03-31T00:00:00"/>
    <d v="2023-03-02T00:00:00"/>
    <s v="Sul"/>
    <s v="Rehab Silv"/>
    <s v="JFI ITATINGA"/>
    <s v="NILZA"/>
    <s v="SOLLUM"/>
    <s v="BRACELL"/>
    <n v="56.175334999999997"/>
    <n v="59.765132999999999"/>
    <n v="79.550085999999993"/>
    <n v="126.979952"/>
    <s v="cto baldeio"/>
    <x v="3"/>
    <x v="17"/>
    <d v="2025-04-01T00:00:00"/>
    <x v="2"/>
    <m/>
  </r>
  <r>
    <s v="0420019"/>
    <x v="216"/>
    <x v="216"/>
    <s v="019"/>
    <s v="Brasil \ SP \ Anhembi"/>
    <s v="Sul"/>
    <x v="1"/>
    <n v="3"/>
    <s v="Reforma"/>
    <s v="102-Aguardando Plantio"/>
    <m/>
    <n v="4.8"/>
    <s v="Parceria rural"/>
    <m/>
    <s v="Rehab Silv"/>
    <s v="Rehab"/>
    <m/>
    <x v="0"/>
    <x v="0"/>
    <x v="0"/>
    <m/>
    <m/>
    <d v="2023-03-30T00:00:00"/>
    <m/>
    <m/>
    <d v="2023-03-30T00:00:00"/>
    <d v="2023-03-03T00:00:00"/>
    <s v="Sul"/>
    <s v="Rehab Silv"/>
    <s v="JFI ITATINGA"/>
    <s v="NILZA"/>
    <s v="SOLLUM"/>
    <s v="BRACELL"/>
    <n v="56.175334999999997"/>
    <n v="59.765132999999999"/>
    <n v="79.550085999999993"/>
    <n v="126.979952"/>
    <s v="cto baldeio"/>
    <x v="3"/>
    <x v="17"/>
    <d v="2025-04-01T00:00:00"/>
    <x v="2"/>
    <m/>
  </r>
  <r>
    <s v="0420023"/>
    <x v="216"/>
    <x v="216"/>
    <s v="023"/>
    <s v="Brasil \ SP \ Bofete"/>
    <s v="Sul"/>
    <x v="1"/>
    <n v="2"/>
    <s v="Reforma"/>
    <s v="102-Aguardando Plantio"/>
    <m/>
    <n v="21.19"/>
    <s v="Parceria rural"/>
    <m/>
    <m/>
    <m/>
    <m/>
    <x v="1"/>
    <x v="1"/>
    <x v="0"/>
    <m/>
    <m/>
    <d v="2023-06-07T00:00:00"/>
    <m/>
    <m/>
    <d v="2023-06-07T00:00:00"/>
    <d v="2023-03-17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4-01T00:00:00"/>
    <x v="2"/>
    <m/>
  </r>
  <r>
    <s v="0420024"/>
    <x v="216"/>
    <x v="216"/>
    <s v="024"/>
    <s v="Brasil \ SP \ Bofete"/>
    <s v="Sul"/>
    <x v="1"/>
    <n v="2"/>
    <s v="Reforma"/>
    <s v="102-Aguardando Plantio"/>
    <m/>
    <n v="15.8"/>
    <s v="Parceria rural"/>
    <m/>
    <m/>
    <m/>
    <m/>
    <x v="1"/>
    <x v="1"/>
    <x v="0"/>
    <m/>
    <m/>
    <d v="2023-06-07T00:00:00"/>
    <m/>
    <m/>
    <d v="2023-06-07T00:00:00"/>
    <d v="2023-03-17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5-01T00:00:00"/>
    <x v="5"/>
    <m/>
  </r>
  <r>
    <s v="0420029"/>
    <x v="216"/>
    <x v="216"/>
    <s v="029"/>
    <s v="Brasil \ SP \ Bofete"/>
    <s v="Sul"/>
    <x v="1"/>
    <n v="2"/>
    <s v="Reforma"/>
    <s v="102-Aguardando Plantio"/>
    <m/>
    <n v="51.97"/>
    <s v="Parceria rural"/>
    <m/>
    <m/>
    <m/>
    <m/>
    <x v="1"/>
    <x v="1"/>
    <x v="0"/>
    <m/>
    <m/>
    <d v="2023-07-04T00:00:00"/>
    <m/>
    <m/>
    <d v="2023-07-04T00:00:00"/>
    <d v="2023-03-03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5-01T00:00:00"/>
    <x v="5"/>
    <m/>
  </r>
  <r>
    <s v="0420030"/>
    <x v="216"/>
    <x v="216"/>
    <s v="030"/>
    <s v="Brasil \ SP \ Bofete"/>
    <s v="Sul"/>
    <x v="1"/>
    <n v="2"/>
    <s v="Reforma"/>
    <s v="102-Aguardando Plantio"/>
    <m/>
    <n v="24.18"/>
    <s v="Parceria rural"/>
    <m/>
    <m/>
    <m/>
    <m/>
    <x v="2"/>
    <x v="1"/>
    <x v="0"/>
    <m/>
    <m/>
    <d v="2023-07-04T00:00:00"/>
    <m/>
    <m/>
    <d v="2023-07-04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5-01T00:00:00"/>
    <x v="5"/>
    <m/>
  </r>
  <r>
    <s v="0420031"/>
    <x v="216"/>
    <x v="216"/>
    <s v="031"/>
    <s v="Brasil \ SP \ Bofete"/>
    <s v="Sul"/>
    <x v="1"/>
    <n v="2"/>
    <s v="Reforma"/>
    <s v="102-Aguardando Plantio"/>
    <m/>
    <n v="9.15"/>
    <s v="Parceria rural"/>
    <m/>
    <m/>
    <m/>
    <m/>
    <x v="1"/>
    <x v="1"/>
    <x v="0"/>
    <m/>
    <m/>
    <d v="2023-07-26T00:00:00"/>
    <m/>
    <m/>
    <d v="2023-07-26T00:00:00"/>
    <d v="2023-03-01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5-01T00:00:00"/>
    <x v="5"/>
    <m/>
  </r>
  <r>
    <s v="0420032"/>
    <x v="216"/>
    <x v="216"/>
    <s v="032"/>
    <s v="Brasil \ SP \ Bofete"/>
    <s v="Sul"/>
    <x v="1"/>
    <n v="2"/>
    <s v="Reforma"/>
    <s v="102-Aguardando Plantio"/>
    <m/>
    <n v="26.63"/>
    <s v="Parceria rural"/>
    <m/>
    <m/>
    <m/>
    <m/>
    <x v="1"/>
    <x v="1"/>
    <x v="0"/>
    <m/>
    <m/>
    <d v="2023-07-28T00:00:00"/>
    <m/>
    <m/>
    <d v="2023-07-28T00:00:00"/>
    <d v="2023-03-01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5-01T00:00:00"/>
    <x v="5"/>
    <m/>
  </r>
  <r>
    <s v="0420034"/>
    <x v="216"/>
    <x v="216"/>
    <s v="034"/>
    <s v="Brasil \ SP \ Bofete"/>
    <s v="Sul"/>
    <x v="1"/>
    <n v="2"/>
    <s v="Reforma"/>
    <s v="102-Aguardando Plantio"/>
    <m/>
    <n v="28.75"/>
    <s v="Parceria rural"/>
    <m/>
    <m/>
    <m/>
    <m/>
    <x v="1"/>
    <x v="1"/>
    <x v="0"/>
    <m/>
    <m/>
    <d v="2023-07-28T00:00:00"/>
    <m/>
    <m/>
    <d v="2023-07-28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6-01T00:00:00"/>
    <x v="7"/>
    <m/>
  </r>
  <r>
    <s v="0420036"/>
    <x v="216"/>
    <x v="216"/>
    <s v="036"/>
    <s v="Brasil \ SP \ Bofete"/>
    <s v="Sul"/>
    <x v="1"/>
    <n v="2"/>
    <s v="Reforma"/>
    <s v="102-Aguardando Plantio"/>
    <m/>
    <n v="19.149999999999999"/>
    <s v="Parceria rural"/>
    <m/>
    <m/>
    <m/>
    <m/>
    <x v="1"/>
    <x v="1"/>
    <x v="0"/>
    <m/>
    <m/>
    <d v="2023-07-28T00:00:00"/>
    <m/>
    <m/>
    <d v="2023-07-28T00:00:00"/>
    <d v="2023-02-15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5-01T00:00:00"/>
    <x v="5"/>
    <m/>
  </r>
  <r>
    <s v="0420038"/>
    <x v="216"/>
    <x v="216"/>
    <s v="038"/>
    <s v="Brasil \ SP \ Bofete"/>
    <s v="Sul"/>
    <x v="1"/>
    <n v="2"/>
    <s v="Reforma"/>
    <s v="102-Aguardando Plantio"/>
    <m/>
    <n v="5.09"/>
    <s v="Parceria rural"/>
    <m/>
    <m/>
    <m/>
    <m/>
    <x v="1"/>
    <x v="1"/>
    <x v="0"/>
    <m/>
    <m/>
    <d v="2023-07-25T00:00:00"/>
    <m/>
    <m/>
    <d v="2023-07-25T00:00:00"/>
    <d v="2023-07-14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6-01T00:00:00"/>
    <x v="7"/>
    <m/>
  </r>
  <r>
    <s v="0420040"/>
    <x v="216"/>
    <x v="216"/>
    <s v="040"/>
    <s v="Brasil \ SP \ Bofete"/>
    <s v="Sul"/>
    <x v="1"/>
    <n v="2"/>
    <s v="Reforma"/>
    <s v="102-Aguardando Plantio"/>
    <m/>
    <n v="12.44"/>
    <s v="Parceria rural"/>
    <m/>
    <m/>
    <m/>
    <m/>
    <x v="1"/>
    <x v="1"/>
    <x v="0"/>
    <s v="SIM"/>
    <m/>
    <d v="2023-06-03T00:00:00"/>
    <m/>
    <m/>
    <d v="2023-06-03T00:00:00"/>
    <d v="2023-06-02T00:00:00"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6-01T00:00:00"/>
    <x v="7"/>
    <m/>
  </r>
  <r>
    <s v="0420061"/>
    <x v="216"/>
    <x v="216"/>
    <s v="061"/>
    <s v="Brasil \ SP \ Anhembi"/>
    <s v="Sul"/>
    <x v="1"/>
    <n v="3"/>
    <s v="Reforma"/>
    <s v="102-Aguardando Plantio"/>
    <m/>
    <n v="5.98"/>
    <s v="Parceria rural"/>
    <m/>
    <s v="Rehab Silv"/>
    <s v="Rehab"/>
    <m/>
    <x v="0"/>
    <x v="0"/>
    <x v="0"/>
    <s v="SIM"/>
    <m/>
    <d v="2023-07-1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062"/>
    <x v="216"/>
    <x v="216"/>
    <s v="062"/>
    <s v="Brasil \ SP \ Anhembi"/>
    <s v="Sul"/>
    <x v="1"/>
    <n v="3"/>
    <s v="Reforma"/>
    <s v="102-Aguardando Plantio"/>
    <m/>
    <n v="0.65"/>
    <s v="Parceria rural"/>
    <m/>
    <s v="Rehab Silv"/>
    <s v="Rehab"/>
    <m/>
    <x v="0"/>
    <x v="0"/>
    <x v="0"/>
    <m/>
    <m/>
    <d v="2023-07-1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063"/>
    <x v="216"/>
    <x v="216"/>
    <s v="063"/>
    <s v="Brasil \ SP \ Anhembi"/>
    <s v="Sul"/>
    <x v="1"/>
    <n v="3"/>
    <s v="Reforma"/>
    <s v="102-Aguardando Plantio"/>
    <m/>
    <n v="1.77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073"/>
    <x v="216"/>
    <x v="216"/>
    <s v="073"/>
    <s v="Brasil \ SP \ Anhembi"/>
    <s v="Sul"/>
    <x v="1"/>
    <n v="2"/>
    <s v="Reforma"/>
    <s v="102-Aguardando Plantio"/>
    <m/>
    <n v="11.14"/>
    <s v="Parceria rural"/>
    <m/>
    <m/>
    <m/>
    <m/>
    <x v="3"/>
    <x v="3"/>
    <x v="0"/>
    <m/>
    <m/>
    <d v="2023-07-03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076"/>
    <x v="216"/>
    <x v="216"/>
    <s v="076"/>
    <s v="Brasil \ SP \ Anhembi"/>
    <s v="Sul"/>
    <x v="1"/>
    <n v="2"/>
    <s v="Reforma"/>
    <s v="102-Aguardando Plantio"/>
    <m/>
    <n v="8.52"/>
    <s v="Parceria rural"/>
    <m/>
    <m/>
    <m/>
    <m/>
    <x v="2"/>
    <x v="1"/>
    <x v="0"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082"/>
    <x v="216"/>
    <x v="216"/>
    <s v="082"/>
    <s v="Brasil \ SP \ Anhembi"/>
    <s v="Sul"/>
    <x v="1"/>
    <n v="2"/>
    <s v="Reforma"/>
    <s v="102-Aguardando Plantio"/>
    <m/>
    <n v="1.49"/>
    <s v="Parceria rural"/>
    <m/>
    <m/>
    <m/>
    <m/>
    <x v="3"/>
    <x v="3"/>
    <x v="0"/>
    <m/>
    <m/>
    <d v="2023-07-1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083"/>
    <x v="216"/>
    <x v="216"/>
    <s v="083"/>
    <s v="Brasil \ SP \ Anhembi"/>
    <s v="Sul"/>
    <x v="1"/>
    <n v="3"/>
    <s v="Reforma"/>
    <s v="102-Aguardando Plantio"/>
    <m/>
    <n v="4.26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090"/>
    <x v="216"/>
    <x v="216"/>
    <s v="090"/>
    <s v="Brasil \ SP \ Anhembi"/>
    <s v="Sul"/>
    <x v="1"/>
    <n v="3"/>
    <s v="Reforma"/>
    <s v="102-Aguardando Plantio"/>
    <m/>
    <n v="1.06"/>
    <s v="Parceria rural"/>
    <m/>
    <s v="Rehab Silv"/>
    <s v="Rehab"/>
    <m/>
    <x v="0"/>
    <x v="0"/>
    <x v="0"/>
    <m/>
    <m/>
    <d v="2023-03-30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x v="17"/>
    <d v="2025-06-01T00:00:00"/>
    <x v="7"/>
    <m/>
  </r>
  <r>
    <s v="0420106"/>
    <x v="216"/>
    <x v="216"/>
    <s v="106"/>
    <s v="Brasil \ SP \ Bofete"/>
    <s v="Sul"/>
    <x v="1"/>
    <n v="2"/>
    <s v="Reforma"/>
    <s v="102-Aguardando Plantio"/>
    <m/>
    <n v="0.57999999999999996"/>
    <s v="Parceria rural"/>
    <m/>
    <m/>
    <m/>
    <m/>
    <x v="3"/>
    <x v="3"/>
    <x v="0"/>
    <m/>
    <m/>
    <d v="2023-06-07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112"/>
    <x v="216"/>
    <x v="216"/>
    <s v="112"/>
    <s v="Brasil \ SP \ Anhembi"/>
    <s v="Sul"/>
    <x v="1"/>
    <n v="2"/>
    <s v="Reforma"/>
    <s v="102-Aguardando Plantio"/>
    <m/>
    <n v="0.13"/>
    <s v="Parceria rural"/>
    <m/>
    <m/>
    <m/>
    <m/>
    <x v="3"/>
    <x v="3"/>
    <x v="0"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pas"/>
    <x v="3"/>
    <x v="17"/>
    <d v="2025-06-01T00:00:00"/>
    <x v="7"/>
    <m/>
  </r>
  <r>
    <s v="0420113"/>
    <x v="216"/>
    <x v="216"/>
    <s v="113"/>
    <s v="Brasil \ SP \ Anhembi"/>
    <s v="Sul"/>
    <x v="1"/>
    <n v="3"/>
    <s v="Reforma"/>
    <s v="102-Aguardando Plantio"/>
    <m/>
    <n v="0.43"/>
    <s v="Parceria rural"/>
    <m/>
    <s v="Rehab Silv"/>
    <s v="Rehab"/>
    <m/>
    <x v="0"/>
    <x v="0"/>
    <x v="0"/>
    <m/>
    <m/>
    <d v="2023-07-0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x v="17"/>
    <d v="2025-06-01T00:00:00"/>
    <x v="7"/>
    <m/>
  </r>
  <r>
    <s v="0420114"/>
    <x v="216"/>
    <x v="216"/>
    <s v="114"/>
    <s v="Brasil \ SP \ Anhembi"/>
    <s v="Sul"/>
    <x v="1"/>
    <n v="3"/>
    <s v="Reforma"/>
    <s v="102-Aguardando Plantio"/>
    <m/>
    <n v="0.54"/>
    <s v="Parceria rural"/>
    <m/>
    <s v="Rehab Silv"/>
    <s v="Rehab"/>
    <m/>
    <x v="0"/>
    <x v="0"/>
    <x v="0"/>
    <m/>
    <m/>
    <d v="2023-07-04T00:00:00"/>
    <m/>
    <m/>
    <m/>
    <m/>
    <s v="Sul"/>
    <s v="Rehab Silv"/>
    <s v="JFI ITATINGA"/>
    <s v="NILZA"/>
    <s v="SOLLUM"/>
    <s v="BRACELL"/>
    <n v="56.175334999999997"/>
    <n v="59.765132999999999"/>
    <n v="79.550085999999993"/>
    <n v="126.979952"/>
    <s v="pas"/>
    <x v="3"/>
    <x v="17"/>
    <d v="2025-06-01T00:00:00"/>
    <x v="7"/>
    <m/>
  </r>
  <r>
    <s v="0420118"/>
    <x v="216"/>
    <x v="216"/>
    <s v="118"/>
    <s v="Brasil \ SP \ Bofete"/>
    <s v="Sul"/>
    <x v="1"/>
    <n v="2"/>
    <s v="Reforma"/>
    <s v="102-Aguardando Plantio"/>
    <m/>
    <n v="8.02"/>
    <s v="Parceria rural"/>
    <m/>
    <m/>
    <m/>
    <m/>
    <x v="3"/>
    <x v="3"/>
    <x v="0"/>
    <m/>
    <m/>
    <d v="2023-07-04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130"/>
    <x v="216"/>
    <x v="216"/>
    <s v="130"/>
    <s v="Brasil \ SP \ Bofete"/>
    <s v="Sul"/>
    <x v="1"/>
    <n v="2"/>
    <s v="Reforma"/>
    <s v="102-Aguardando Plantio"/>
    <m/>
    <n v="5.97"/>
    <s v="Parceria rural"/>
    <m/>
    <m/>
    <m/>
    <m/>
    <x v="3"/>
    <x v="3"/>
    <x v="0"/>
    <s v="SIM"/>
    <m/>
    <d v="2023-06-01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134"/>
    <x v="216"/>
    <x v="216"/>
    <s v="134"/>
    <s v="Brasil \ SP \ Bofete"/>
    <s v="Sul"/>
    <x v="1"/>
    <n v="2"/>
    <s v="Reforma"/>
    <s v="102-Aguardando Plantio"/>
    <m/>
    <n v="15.52"/>
    <s v="Parceria rural"/>
    <m/>
    <m/>
    <m/>
    <m/>
    <x v="1"/>
    <x v="1"/>
    <x v="0"/>
    <s v="SIM"/>
    <m/>
    <d v="2023-06-07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savannah"/>
    <x v="3"/>
    <x v="17"/>
    <d v="2025-06-01T00:00:00"/>
    <x v="7"/>
    <m/>
  </r>
  <r>
    <s v="0420136"/>
    <x v="216"/>
    <x v="216"/>
    <s v="136"/>
    <s v="Brasil \ SP \ Anhembi"/>
    <s v="Sul"/>
    <x v="1"/>
    <n v="2"/>
    <s v="Reforma"/>
    <s v="102-Aguardando Plantio"/>
    <m/>
    <n v="3.67"/>
    <s v="Parceria rural"/>
    <m/>
    <m/>
    <m/>
    <m/>
    <x v="2"/>
    <x v="1"/>
    <x v="0"/>
    <m/>
    <m/>
    <d v="2023-01-01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143"/>
    <x v="216"/>
    <x v="216"/>
    <s v="143"/>
    <s v="Brasil \ SP \ Anhembi"/>
    <s v="Sul"/>
    <x v="1"/>
    <n v="2"/>
    <s v="Reforma"/>
    <s v="102-Aguardando Plantio"/>
    <m/>
    <n v="1.66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154"/>
    <x v="216"/>
    <x v="216"/>
    <s v="154"/>
    <s v="Brasil \ SP \ Anhembi"/>
    <s v="Sul"/>
    <x v="1"/>
    <n v="2"/>
    <s v="Reforma"/>
    <s v="102-Aguardando Plantio"/>
    <m/>
    <n v="0.72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155"/>
    <x v="216"/>
    <x v="216"/>
    <s v="155"/>
    <s v="Brasil \ SP \ Anhembi"/>
    <s v="Sul"/>
    <x v="1"/>
    <n v="2"/>
    <s v="Reforma"/>
    <s v="102-Aguardando Plantio"/>
    <m/>
    <n v="0.92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156"/>
    <x v="216"/>
    <x v="216"/>
    <s v="156"/>
    <s v="Brasil \ SP \ Anhembi"/>
    <s v="Sul"/>
    <x v="1"/>
    <n v="2"/>
    <s v="Reforma"/>
    <s v="102-Aguardando Plantio"/>
    <m/>
    <n v="0.63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158"/>
    <x v="216"/>
    <x v="216"/>
    <s v="158"/>
    <s v="Brasil \ SP \ Anhembi"/>
    <s v="Sul"/>
    <x v="1"/>
    <n v="2"/>
    <s v="Reforma"/>
    <s v="102-Aguardando Plantio"/>
    <m/>
    <n v="1.42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318"/>
    <x v="216"/>
    <x v="216"/>
    <s v="318"/>
    <s v="Brasil \ SP \ Anhembi"/>
    <s v="Sul"/>
    <x v="1"/>
    <n v="3"/>
    <s v="Reforma"/>
    <s v="116-Aguardando Plantio - Manual"/>
    <m/>
    <n v="0.71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385"/>
    <x v="216"/>
    <x v="216"/>
    <s v="385"/>
    <s v="Brasil \ SP \ Anhembi"/>
    <s v="Sul"/>
    <x v="1"/>
    <n v="2"/>
    <s v="Reforma"/>
    <s v="116-Aguardando Plantio - Manual"/>
    <m/>
    <n v="4.2300000000000004"/>
    <s v="Parceria rural"/>
    <m/>
    <m/>
    <m/>
    <m/>
    <x v="0"/>
    <x v="0"/>
    <x v="0"/>
    <s v="SIM"/>
    <m/>
    <d v="2023-07-28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386"/>
    <x v="216"/>
    <x v="216"/>
    <s v="386"/>
    <s v="Brasil \ SP \ Anhembi"/>
    <s v="Sul"/>
    <x v="1"/>
    <n v="2"/>
    <s v="Reforma"/>
    <s v="116-Aguardando Plantio - Manual"/>
    <m/>
    <n v="5.38"/>
    <s v="Parceria rural"/>
    <m/>
    <m/>
    <m/>
    <m/>
    <x v="3"/>
    <x v="3"/>
    <x v="0"/>
    <m/>
    <m/>
    <d v="2023-07-28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0396"/>
    <x v="216"/>
    <x v="216"/>
    <s v="396"/>
    <s v="Brasil \ SP \ Anhembi"/>
    <s v="Sul"/>
    <x v="1"/>
    <n v="3"/>
    <s v="Reforma"/>
    <s v="116-Aguardando Plantio - Manual"/>
    <m/>
    <n v="0.56999999999999995"/>
    <s v="Parceria rural"/>
    <m/>
    <m/>
    <m/>
    <m/>
    <x v="0"/>
    <x v="0"/>
    <x v="0"/>
    <m/>
    <m/>
    <m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m/>
    <x v="3"/>
    <x v="17"/>
    <d v="2025-06-01T00:00:00"/>
    <x v="7"/>
    <m/>
  </r>
  <r>
    <s v="0420397"/>
    <x v="216"/>
    <x v="216"/>
    <s v="397"/>
    <s v="Brasil \ SP \ Anhembi"/>
    <s v="Sul"/>
    <x v="1"/>
    <n v="2"/>
    <s v="Reforma"/>
    <s v="116-Aguardando Plantio - Manual"/>
    <m/>
    <n v="0.47"/>
    <s v="Parceria rural"/>
    <m/>
    <m/>
    <m/>
    <m/>
    <x v="2"/>
    <x v="1"/>
    <x v="0"/>
    <m/>
    <m/>
    <d v="2023-05-30T00:00:00"/>
    <m/>
    <m/>
    <m/>
    <m/>
    <s v="Sul"/>
    <s v="Sul"/>
    <s v="JFI ITATINGA"/>
    <s v="NILZA"/>
    <s v="SOLLUM"/>
    <s v="BRACELL"/>
    <n v="56.175334999999997"/>
    <n v="59.765132999999999"/>
    <n v="79.550085999999993"/>
    <n v="126.979952"/>
    <s v="Liberação de áreas"/>
    <x v="3"/>
    <x v="17"/>
    <d v="2025-06-01T00:00:00"/>
    <x v="7"/>
    <m/>
  </r>
  <r>
    <s v="0422001"/>
    <x v="217"/>
    <x v="217"/>
    <s v="001"/>
    <s v="Brasil \ SP \ Lins"/>
    <s v="Noroeste"/>
    <x v="3"/>
    <n v="1"/>
    <s v="Implantação"/>
    <s v="104-Crescimento"/>
    <d v="2019-10-29T00:00:00"/>
    <n v="20.56"/>
    <s v="Parceria rural"/>
    <m/>
    <m/>
    <m/>
    <m/>
    <x v="0"/>
    <x v="0"/>
    <x v="0"/>
    <m/>
    <m/>
    <d v="2024-12-01T00:00:00"/>
    <d v="2024-12-01T00:00:00"/>
    <d v="2024-11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02"/>
    <x v="217"/>
    <x v="217"/>
    <s v="002"/>
    <s v="Brasil \ SP \ Lins"/>
    <s v="Noroeste"/>
    <x v="3"/>
    <n v="2"/>
    <s v="Reforma"/>
    <s v="102-Aguardando Plantio"/>
    <m/>
    <n v="16.53"/>
    <s v="Parceria rural"/>
    <m/>
    <m/>
    <m/>
    <m/>
    <x v="0"/>
    <x v="0"/>
    <x v="0"/>
    <m/>
    <m/>
    <d v="2024-12-01T00:00:00"/>
    <d v="2024-12-01T00:00:00"/>
    <d v="2024-11-01T00:00:00"/>
    <d v="2025-01-13T00:00:00"/>
    <d v="2024-12-06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x v="11"/>
    <d v="2025-05-01T00:00:00"/>
    <x v="5"/>
    <m/>
  </r>
  <r>
    <s v="0422003"/>
    <x v="217"/>
    <x v="217"/>
    <s v="003"/>
    <s v="Brasil \ SP \ Lins"/>
    <s v="Noroeste"/>
    <x v="3"/>
    <n v="1"/>
    <s v="Implantação"/>
    <s v="104-Crescimento"/>
    <d v="2019-10-31T00:00:00"/>
    <n v="22.43"/>
    <s v="Parceria rural"/>
    <m/>
    <m/>
    <m/>
    <m/>
    <x v="0"/>
    <x v="0"/>
    <x v="0"/>
    <m/>
    <m/>
    <d v="2024-12-01T00:00:00"/>
    <d v="2024-12-01T00:00:00"/>
    <d v="2024-11-01T00:00:00"/>
    <d v="2025-01-16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x v="11"/>
    <d v="2025-05-01T00:00:00"/>
    <x v="5"/>
    <m/>
  </r>
  <r>
    <s v="0422004"/>
    <x v="217"/>
    <x v="217"/>
    <s v="004"/>
    <s v="Brasil \ SP \ Lins"/>
    <s v="Noroeste"/>
    <x v="3"/>
    <n v="2"/>
    <s v="Reforma"/>
    <s v="102-Aguardando Plantio"/>
    <m/>
    <n v="22.7"/>
    <s v="Parceria rural"/>
    <m/>
    <m/>
    <m/>
    <m/>
    <x v="0"/>
    <x v="0"/>
    <x v="0"/>
    <m/>
    <m/>
    <d v="2024-12-01T00:00:00"/>
    <d v="2024-12-01T00:00:00"/>
    <d v="2024-11-01T00:00:00"/>
    <d v="2025-01-15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x v="11"/>
    <d v="2025-05-01T00:00:00"/>
    <x v="5"/>
    <m/>
  </r>
  <r>
    <s v="0422005"/>
    <x v="217"/>
    <x v="217"/>
    <s v="005"/>
    <s v="Brasil \ SP \ Lins"/>
    <s v="Noroeste"/>
    <x v="3"/>
    <n v="1"/>
    <s v="Implantação"/>
    <s v="104-Crescimento"/>
    <d v="2019-11-07T00:00:00"/>
    <n v="27.3"/>
    <s v="Parceria rural"/>
    <m/>
    <m/>
    <m/>
    <m/>
    <x v="0"/>
    <x v="0"/>
    <x v="0"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06"/>
    <x v="217"/>
    <x v="217"/>
    <s v="006"/>
    <s v="Brasil \ SP \ Lins"/>
    <s v="Noroeste"/>
    <x v="3"/>
    <n v="1"/>
    <s v="Implantação"/>
    <s v="104-Crescimento"/>
    <d v="2019-11-06T00:00:00"/>
    <n v="19.190000000000001"/>
    <s v="Parceria rural"/>
    <m/>
    <m/>
    <m/>
    <m/>
    <x v="0"/>
    <x v="0"/>
    <x v="0"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07"/>
    <x v="217"/>
    <x v="217"/>
    <s v="007"/>
    <s v="Brasil \ SP \ Lins"/>
    <s v="Noroeste"/>
    <x v="3"/>
    <n v="1"/>
    <s v="Implantação"/>
    <s v="104-Crescimento"/>
    <d v="2019-11-06T00:00:00"/>
    <n v="45"/>
    <s v="Parceria rural"/>
    <m/>
    <m/>
    <m/>
    <m/>
    <x v="0"/>
    <x v="0"/>
    <x v="0"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08"/>
    <x v="217"/>
    <x v="217"/>
    <s v="008"/>
    <s v="Brasil \ SP \ Lins"/>
    <s v="Noroeste"/>
    <x v="3"/>
    <n v="1"/>
    <s v="Implantação"/>
    <s v="104-Crescimento"/>
    <d v="2019-11-10T00:00:00"/>
    <n v="26.89"/>
    <s v="Parceria rural"/>
    <m/>
    <m/>
    <m/>
    <m/>
    <x v="0"/>
    <x v="0"/>
    <x v="0"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09"/>
    <x v="217"/>
    <x v="217"/>
    <s v="009"/>
    <s v="Brasil \ SP \ Lins"/>
    <s v="Noroeste"/>
    <x v="3"/>
    <n v="1"/>
    <s v="Implantação"/>
    <s v="104-Crescimento"/>
    <d v="2019-11-06T00:00:00"/>
    <n v="18.399999999999999"/>
    <s v="Parceria rural"/>
    <m/>
    <m/>
    <m/>
    <m/>
    <x v="0"/>
    <x v="0"/>
    <x v="0"/>
    <m/>
    <m/>
    <d v="2024-12-01T00:00:00"/>
    <d v="2024-12-01T00:00:00"/>
    <d v="2024-12-01T00:00:00"/>
    <m/>
    <m/>
    <s v="Noroeste"/>
    <s v="Noroeste"/>
    <s v="INOVESA"/>
    <s v="GN"/>
    <s v="GERS"/>
    <s v="EMFLORA"/>
    <n v="20.034433"/>
    <n v="31.084379999999999"/>
    <n v="55.551796000000003"/>
    <n v="59.025280000000002"/>
    <s v="pac"/>
    <x v="2"/>
    <x v="11"/>
    <d v="2025-05-01T00:00:00"/>
    <x v="5"/>
    <m/>
  </r>
  <r>
    <s v="0422010"/>
    <x v="217"/>
    <x v="217"/>
    <s v="010"/>
    <s v="Brasil \ SP \ Lins"/>
    <s v="Noroeste"/>
    <x v="3"/>
    <n v="1"/>
    <s v="Implantação"/>
    <s v="104-Crescimento"/>
    <d v="2019-11-05T00:00:00"/>
    <n v="20.05"/>
    <s v="Parceria rural"/>
    <m/>
    <m/>
    <m/>
    <m/>
    <x v="0"/>
    <x v="0"/>
    <x v="0"/>
    <m/>
    <m/>
    <d v="2024-12-01T00:00:00"/>
    <d v="2024-12-01T00:00:00"/>
    <d v="2024-12-01T00:00:00"/>
    <m/>
    <d v="2024-12-01T00:00:00"/>
    <s v="Noroeste"/>
    <s v="Noroeste"/>
    <s v="INOVESA"/>
    <s v="GN"/>
    <s v="GERS"/>
    <s v="EMFLORA"/>
    <n v="20.034433"/>
    <n v="31.084379999999999"/>
    <n v="55.551796000000003"/>
    <n v="59.025280000000002"/>
    <s v="cto colheita"/>
    <x v="2"/>
    <x v="11"/>
    <d v="2025-05-01T00:00:00"/>
    <x v="5"/>
    <m/>
  </r>
  <r>
    <s v="0422011"/>
    <x v="217"/>
    <x v="217"/>
    <s v="011"/>
    <s v="Brasil \ SP \ Lins"/>
    <s v="Noroeste"/>
    <x v="3"/>
    <n v="1"/>
    <s v="Implantação"/>
    <s v="104-Crescimento"/>
    <d v="2019-11-04T00:00:00"/>
    <n v="30.07"/>
    <s v="Parceria rural"/>
    <m/>
    <m/>
    <m/>
    <m/>
    <x v="0"/>
    <x v="0"/>
    <x v="0"/>
    <m/>
    <m/>
    <d v="2024-12-01T00:00:00"/>
    <d v="2024-12-01T00:00:00"/>
    <d v="2024-12-01T00:00:00"/>
    <m/>
    <d v="2024-12-01T00:00:00"/>
    <s v="Noroeste"/>
    <s v="Noroeste"/>
    <s v="INOVESA"/>
    <s v="GN"/>
    <s v="GERS"/>
    <s v="EMFLORA"/>
    <n v="20.034433"/>
    <n v="31.084379999999999"/>
    <n v="55.551796000000003"/>
    <n v="59.025280000000002"/>
    <s v="cto colheita"/>
    <x v="2"/>
    <x v="11"/>
    <d v="2025-05-01T00:00:00"/>
    <x v="5"/>
    <m/>
  </r>
  <r>
    <s v="0422012"/>
    <x v="217"/>
    <x v="217"/>
    <s v="012"/>
    <s v="Brasil \ SP \ Lins"/>
    <s v="Noroeste"/>
    <x v="3"/>
    <n v="2"/>
    <s v="Reforma"/>
    <s v="102-Aguardando Plantio"/>
    <m/>
    <n v="1.54"/>
    <s v="Parceria rural"/>
    <m/>
    <m/>
    <m/>
    <m/>
    <x v="0"/>
    <x v="0"/>
    <x v="0"/>
    <m/>
    <m/>
    <d v="2024-12-01T00:00:00"/>
    <d v="2024-12-01T00:00:00"/>
    <d v="2024-12-01T00:00:00"/>
    <d v="2025-01-13T00:00:00"/>
    <d v="2024-12-05T00:00:00"/>
    <s v="Noroeste"/>
    <s v="Noroeste"/>
    <s v="INOVESA"/>
    <s v="GN"/>
    <s v="GERS"/>
    <s v="EMFLORA"/>
    <n v="20.034433"/>
    <n v="31.084379999999999"/>
    <n v="55.551796000000003"/>
    <n v="59.025280000000002"/>
    <s v="cto baldeio"/>
    <x v="2"/>
    <x v="11"/>
    <d v="2025-05-01T00:00:00"/>
    <x v="5"/>
    <m/>
  </r>
  <r>
    <s v="0425008"/>
    <x v="218"/>
    <x v="218"/>
    <s v="008"/>
    <s v="Brasil \ SP \ Reginópolis"/>
    <s v="Norte"/>
    <x v="3"/>
    <n v="2"/>
    <s v="Reforma"/>
    <s v="102-Aguardando Plantio"/>
    <m/>
    <n v="10.89"/>
    <s v="Parceria rural (Turvinho)"/>
    <m/>
    <m/>
    <m/>
    <m/>
    <x v="2"/>
    <x v="1"/>
    <x v="2"/>
    <m/>
    <m/>
    <d v="2024-09-01T00:00:00"/>
    <m/>
    <d v="2024-07-01T00:00:00"/>
    <d v="2024-09-01T00:00:00"/>
    <d v="2024-07-27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09"/>
    <x v="218"/>
    <x v="218"/>
    <s v="009"/>
    <s v="Brasil \ SP \ Reginópolis"/>
    <s v="Norte"/>
    <x v="3"/>
    <n v="2"/>
    <s v="Reforma"/>
    <s v="102-Aguardando Plantio"/>
    <m/>
    <n v="17.100000000000001"/>
    <s v="Parceria rural (Turvinho)"/>
    <m/>
    <m/>
    <m/>
    <m/>
    <x v="2"/>
    <x v="1"/>
    <x v="2"/>
    <m/>
    <m/>
    <d v="2024-09-01T00:00:00"/>
    <m/>
    <d v="2024-07-01T00:00:00"/>
    <d v="2024-09-01T00:00:00"/>
    <d v="2024-08-08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12"/>
    <x v="218"/>
    <x v="218"/>
    <s v="012"/>
    <s v="Brasil \ SP \ Reginópolis"/>
    <s v="Norte"/>
    <x v="3"/>
    <n v="2"/>
    <s v="Reforma"/>
    <s v="102-Aguardando Plantio"/>
    <m/>
    <n v="26.57"/>
    <s v="Parceria rural (Turvinho)"/>
    <m/>
    <m/>
    <m/>
    <m/>
    <x v="2"/>
    <x v="1"/>
    <x v="2"/>
    <m/>
    <m/>
    <d v="2024-08-31T00:00:00"/>
    <m/>
    <d v="2024-08-01T00:00:00"/>
    <d v="2024-08-31T00:00:00"/>
    <d v="2024-08-10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18"/>
    <x v="218"/>
    <x v="218"/>
    <s v="018"/>
    <s v="Brasil \ SP \ Reginópolis"/>
    <s v="Norte"/>
    <x v="3"/>
    <n v="2"/>
    <s v="Reforma"/>
    <s v="102-Aguardando Plantio"/>
    <m/>
    <n v="40.409999999999997"/>
    <s v="Parceria rural (Turvinho)"/>
    <m/>
    <m/>
    <m/>
    <m/>
    <x v="2"/>
    <x v="1"/>
    <x v="2"/>
    <m/>
    <m/>
    <d v="2024-08-28T00:00:00"/>
    <m/>
    <d v="2024-08-01T00:00:00"/>
    <d v="2024-08-28T00:00:00"/>
    <d v="2024-08-19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21"/>
    <x v="218"/>
    <x v="218"/>
    <s v="021"/>
    <s v="Brasil \ SP \ Reginópolis"/>
    <s v="Norte"/>
    <x v="3"/>
    <n v="2"/>
    <s v="Reforma"/>
    <s v="102-Aguardando Plantio"/>
    <m/>
    <n v="60.59"/>
    <s v="Parceria rural (Turvinho)"/>
    <m/>
    <m/>
    <m/>
    <m/>
    <x v="0"/>
    <x v="0"/>
    <x v="0"/>
    <m/>
    <m/>
    <d v="2024-09-10T00:00:00"/>
    <m/>
    <d v="2024-08-01T00:00:00"/>
    <d v="2024-09-10T00:00:00"/>
    <d v="2024-08-28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24"/>
    <x v="218"/>
    <x v="218"/>
    <s v="024"/>
    <s v="Brasil \ SP \ Reginópolis"/>
    <s v="Norte"/>
    <x v="3"/>
    <n v="2"/>
    <s v="Reforma"/>
    <s v="102-Aguardando Plantio"/>
    <m/>
    <n v="31.42"/>
    <s v="Parceria rural (Turvinho)"/>
    <m/>
    <m/>
    <m/>
    <m/>
    <x v="2"/>
    <x v="1"/>
    <x v="2"/>
    <m/>
    <m/>
    <d v="2024-09-08T00:00:00"/>
    <m/>
    <d v="2024-08-01T00:00:00"/>
    <d v="2024-09-08T00:00:00"/>
    <d v="2024-08-21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25"/>
    <x v="218"/>
    <x v="218"/>
    <s v="025"/>
    <s v="Brasil \ SP \ Reginópolis"/>
    <s v="Norte"/>
    <x v="3"/>
    <n v="2"/>
    <s v="Reforma"/>
    <s v="102-Aguardando Plantio"/>
    <m/>
    <n v="34.01"/>
    <s v="Parceria rural (Turvinho)"/>
    <m/>
    <m/>
    <m/>
    <m/>
    <x v="0"/>
    <x v="0"/>
    <x v="0"/>
    <m/>
    <m/>
    <d v="2024-09-10T00:00:00"/>
    <m/>
    <d v="2024-08-01T00:00:00"/>
    <d v="2024-09-10T00:00:00"/>
    <d v="2024-08-26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26"/>
    <x v="218"/>
    <x v="218"/>
    <s v="026"/>
    <s v="Brasil \ SP \ Reginópolis"/>
    <s v="Norte"/>
    <x v="3"/>
    <n v="2"/>
    <s v="Reforma"/>
    <s v="102-Aguardando Plantio"/>
    <m/>
    <n v="30.1"/>
    <s v="Parceria rural (Turvinho)"/>
    <m/>
    <m/>
    <m/>
    <m/>
    <x v="2"/>
    <x v="1"/>
    <x v="2"/>
    <m/>
    <m/>
    <d v="2024-09-09T00:00:00"/>
    <m/>
    <d v="2024-08-01T00:00:00"/>
    <d v="2024-09-09T00:00:00"/>
    <d v="2024-08-22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27"/>
    <x v="218"/>
    <x v="218"/>
    <s v="027"/>
    <s v="Brasil \ SP \ Reginópolis"/>
    <s v="Norte"/>
    <x v="3"/>
    <n v="2"/>
    <s v="Reforma"/>
    <s v="102-Aguardando Plantio"/>
    <m/>
    <n v="11.71"/>
    <s v="Parceria rural (Turvinho)"/>
    <m/>
    <m/>
    <m/>
    <m/>
    <x v="2"/>
    <x v="1"/>
    <x v="2"/>
    <m/>
    <m/>
    <d v="2024-09-06T00:00:00"/>
    <m/>
    <d v="2024-08-01T00:00:00"/>
    <d v="2024-09-06T00:00:00"/>
    <d v="2024-08-22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32"/>
    <x v="218"/>
    <x v="218"/>
    <s v="032"/>
    <s v="Brasil \ SP \ Reginópolis"/>
    <s v="Norte"/>
    <x v="3"/>
    <n v="2"/>
    <s v="Reforma"/>
    <s v="102-Aguardando Plantio"/>
    <m/>
    <n v="9.2899999999999991"/>
    <s v="Parceria rural (Turvinho)"/>
    <m/>
    <m/>
    <m/>
    <m/>
    <x v="2"/>
    <x v="1"/>
    <x v="2"/>
    <m/>
    <m/>
    <d v="2024-09-08T00:00:00"/>
    <m/>
    <d v="2024-08-01T00:00:00"/>
    <d v="2024-09-08T00:00:00"/>
    <d v="2024-08-26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5062"/>
    <x v="218"/>
    <x v="218"/>
    <s v="062"/>
    <s v="Brasil \ SP \ Reginópolis"/>
    <s v="Norte"/>
    <x v="3"/>
    <n v="2"/>
    <s v="Reforma"/>
    <s v="102-Aguardando Plantio"/>
    <m/>
    <n v="8.2899999999999991"/>
    <s v="Parceria rural (Turvinho)"/>
    <m/>
    <m/>
    <m/>
    <m/>
    <x v="1"/>
    <x v="1"/>
    <x v="1"/>
    <m/>
    <m/>
    <d v="2024-08-29T00:00:00"/>
    <m/>
    <d v="2024-08-01T00:00:00"/>
    <d v="2024-08-29T00:00:00"/>
    <d v="2024-08-11T00:00:00"/>
    <s v="Norte"/>
    <s v="Norte"/>
    <s v="EMFLORA"/>
    <s v="BRACELL"/>
    <s v="GERAÇÃO"/>
    <s v="JFI DUARTINA"/>
    <n v="45.744746999999997"/>
    <n v="60.402234"/>
    <n v="61.909658"/>
    <n v="63.669525999999998"/>
    <s v="savannah"/>
    <x v="1"/>
    <x v="2"/>
    <d v="2025-02-01T00:00:00"/>
    <x v="1"/>
    <m/>
  </r>
  <r>
    <s v="0425063"/>
    <x v="218"/>
    <x v="218"/>
    <s v="063"/>
    <s v="Brasil \ SP \ Reginópolis"/>
    <s v="Norte"/>
    <x v="3"/>
    <n v="2"/>
    <s v="Reforma"/>
    <s v="102-Aguardando Plantio"/>
    <m/>
    <n v="5.4"/>
    <s v="Parceria rural (Turvinho)"/>
    <m/>
    <m/>
    <m/>
    <m/>
    <x v="2"/>
    <x v="1"/>
    <x v="2"/>
    <m/>
    <m/>
    <d v="2024-08-28T00:00:00"/>
    <m/>
    <d v="2024-08-01T00:00:00"/>
    <d v="2024-08-28T00:00:00"/>
    <d v="2024-08-11T00:00:00"/>
    <s v="Norte"/>
    <s v="Norte"/>
    <s v="EMFLORA"/>
    <s v="BRACELL"/>
    <s v="GERAÇÃO"/>
    <s v="JFI DUARTINA"/>
    <n v="45.744746999999997"/>
    <n v="60.402234"/>
    <n v="61.909658"/>
    <n v="63.669525999999998"/>
    <s v="Liberação de áreas"/>
    <x v="1"/>
    <x v="2"/>
    <d v="2025-02-01T00:00:00"/>
    <x v="1"/>
    <m/>
  </r>
  <r>
    <s v="0427001"/>
    <x v="219"/>
    <x v="219"/>
    <s v="001"/>
    <s v="Brasil \ SP \ Marília"/>
    <s v="Noroeste"/>
    <x v="3"/>
    <n v="1"/>
    <s v="Implantação"/>
    <s v="104-Crescimento"/>
    <d v="2019-11-14T00:00:00"/>
    <n v="34.799999999999997"/>
    <s v="Parceria rural"/>
    <m/>
    <m/>
    <m/>
    <m/>
    <x v="0"/>
    <x v="0"/>
    <x v="0"/>
    <m/>
    <s v="RAF"/>
    <d v="2026-01-01T00:00:00"/>
    <d v="2025-12-01T00:00:00"/>
    <d v="2025-05-01T00:00:00"/>
    <m/>
    <m/>
    <s v="Noroeste"/>
    <s v="Noroeste"/>
    <s v="GN"/>
    <s v="GERS"/>
    <s v="INOVESA"/>
    <s v="CARPELO"/>
    <n v="27.619049"/>
    <n v="46.641962999999997"/>
    <n v="47.357778000000003"/>
    <n v="62.598857000000002"/>
    <s v="pac"/>
    <x v="2"/>
    <x v="11"/>
    <d v="2025-08-01T00:00:00"/>
    <x v="0"/>
    <m/>
  </r>
  <r>
    <s v="0427002"/>
    <x v="219"/>
    <x v="219"/>
    <s v="002"/>
    <s v="Brasil \ SP \ Marília"/>
    <s v="Noroeste"/>
    <x v="3"/>
    <n v="1"/>
    <s v="Implantação"/>
    <s v="104-Crescimento"/>
    <d v="2019-11-16T00:00:00"/>
    <n v="40.119999999999997"/>
    <s v="Parceria rural"/>
    <m/>
    <m/>
    <m/>
    <m/>
    <x v="0"/>
    <x v="0"/>
    <x v="0"/>
    <m/>
    <s v="RAF"/>
    <d v="2026-01-01T00:00:00"/>
    <d v="2026-01-01T00:00:00"/>
    <d v="2025-05-01T00:00:00"/>
    <m/>
    <m/>
    <s v="Noroeste"/>
    <s v="Noroeste"/>
    <s v="GN"/>
    <s v="GERS"/>
    <s v="INOVESA"/>
    <s v="CARPELO"/>
    <n v="27.619049"/>
    <n v="46.641962999999997"/>
    <n v="47.357778000000003"/>
    <n v="62.598857000000002"/>
    <s v="pac"/>
    <x v="2"/>
    <x v="11"/>
    <d v="2025-08-01T00:00:00"/>
    <x v="0"/>
    <m/>
  </r>
  <r>
    <s v="0427004"/>
    <x v="219"/>
    <x v="219"/>
    <s v="004"/>
    <s v="Brasil \ SP \ Marília"/>
    <s v="Noroeste"/>
    <x v="3"/>
    <n v="1"/>
    <s v="Implantação"/>
    <s v="102-Aguardando Plantio"/>
    <m/>
    <n v="2.95"/>
    <s v="Parceria rural"/>
    <m/>
    <m/>
    <m/>
    <m/>
    <x v="0"/>
    <x v="0"/>
    <x v="0"/>
    <m/>
    <m/>
    <d v="2019-09-20T00:00:00"/>
    <m/>
    <m/>
    <m/>
    <m/>
    <s v="Noroeste"/>
    <s v="Noroeste"/>
    <s v="GN"/>
    <s v="GERS"/>
    <s v="INOVESA"/>
    <s v="CARPELO"/>
    <n v="27.619049"/>
    <n v="46.641962999999997"/>
    <n v="47.357778000000003"/>
    <n v="62.598857000000002"/>
    <s v="Liberação de áreas"/>
    <x v="2"/>
    <x v="13"/>
    <d v="2025-08-01T00:00:00"/>
    <x v="0"/>
    <m/>
  </r>
  <r>
    <s v="0428001"/>
    <x v="220"/>
    <x v="220"/>
    <s v="001"/>
    <s v="Brasil \ SP \ Presidente Alves"/>
    <s v="Norte"/>
    <x v="3"/>
    <n v="1"/>
    <s v="Implantação"/>
    <s v="104-Crescimento"/>
    <d v="2020-01-27T00:00:00"/>
    <n v="16.579999999999998"/>
    <s v="Parceria rural (Turvinho)"/>
    <m/>
    <m/>
    <m/>
    <m/>
    <x v="0"/>
    <x v="0"/>
    <x v="0"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2"/>
    <x v="220"/>
    <x v="220"/>
    <s v="002"/>
    <s v="Brasil \ SP \ Presidente Alves"/>
    <s v="Norte"/>
    <x v="3"/>
    <n v="1"/>
    <s v="Implantação"/>
    <s v="104-Crescimento"/>
    <d v="2020-01-28T00:00:00"/>
    <n v="19.03"/>
    <s v="Parceria rural (Turvinho)"/>
    <m/>
    <m/>
    <m/>
    <m/>
    <x v="0"/>
    <x v="0"/>
    <x v="0"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3"/>
    <x v="220"/>
    <x v="220"/>
    <s v="003"/>
    <s v="Brasil \ SP \ Presidente Alves"/>
    <s v="Norte"/>
    <x v="3"/>
    <n v="1"/>
    <s v="Implantação"/>
    <s v="104-Crescimento"/>
    <d v="2020-01-27T00:00:00"/>
    <n v="23.51"/>
    <s v="Parceria rural (Turvinho)"/>
    <m/>
    <m/>
    <m/>
    <m/>
    <x v="0"/>
    <x v="0"/>
    <x v="0"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4"/>
    <x v="220"/>
    <x v="220"/>
    <s v="004"/>
    <s v="Brasil \ SP \ Presidente Alves"/>
    <s v="Norte"/>
    <x v="3"/>
    <n v="1"/>
    <s v="Implantação"/>
    <s v="104-Crescimento"/>
    <d v="2020-01-31T00:00:00"/>
    <n v="14.8"/>
    <s v="Parceria rural (Turvinho)"/>
    <m/>
    <m/>
    <m/>
    <m/>
    <x v="0"/>
    <x v="0"/>
    <x v="0"/>
    <m/>
    <m/>
    <d v="2026-04-01T00:00:00"/>
    <d v="2026-04-01T00:00:00"/>
    <d v="2025-02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5"/>
    <x v="220"/>
    <x v="220"/>
    <s v="005"/>
    <s v="Brasil \ SP \ Presidente Alves"/>
    <s v="Norte"/>
    <x v="3"/>
    <n v="1"/>
    <s v="Implantação"/>
    <s v="104-Crescimento"/>
    <d v="2020-01-27T00:00:00"/>
    <n v="33.35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6"/>
    <x v="220"/>
    <x v="220"/>
    <s v="006"/>
    <s v="Brasil \ SP \ Presidente Alves"/>
    <s v="Norte"/>
    <x v="3"/>
    <n v="1"/>
    <s v="Implantação"/>
    <s v="104-Crescimento"/>
    <d v="2020-02-05T00:00:00"/>
    <n v="23.77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07"/>
    <x v="220"/>
    <x v="220"/>
    <s v="007"/>
    <s v="Brasil \ SP \ Presidente Alves"/>
    <s v="Norte"/>
    <x v="3"/>
    <n v="1"/>
    <s v="Implantação"/>
    <s v="104-Crescimento"/>
    <d v="2020-02-07T00:00:00"/>
    <n v="31.36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010"/>
    <x v="220"/>
    <x v="220"/>
    <s v="010"/>
    <s v="Brasil \ SP \ Presidente Alves"/>
    <s v="Norte"/>
    <x v="3"/>
    <n v="1"/>
    <s v="Implantação"/>
    <s v="102-Aguardando Plantio"/>
    <m/>
    <n v="1.7"/>
    <s v="Parceria rural (Turvinho)"/>
    <m/>
    <m/>
    <m/>
    <m/>
    <x v="0"/>
    <x v="0"/>
    <x v="0"/>
    <m/>
    <m/>
    <d v="2021-09-21T00:00:00"/>
    <m/>
    <m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Liberação de áreas"/>
    <x v="1"/>
    <x v="6"/>
    <d v="2025-06-01T00:00:00"/>
    <x v="0"/>
    <m/>
  </r>
  <r>
    <s v="0428301"/>
    <x v="220"/>
    <x v="220"/>
    <s v="301"/>
    <s v="Brasil \ SP \ Presidente Alves"/>
    <s v="Norte"/>
    <x v="3"/>
    <n v="1"/>
    <s v="Implantação"/>
    <s v="104-Crescimento"/>
    <d v="2020-12-01T00:00:00"/>
    <n v="4.9400000000000004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2"/>
    <x v="220"/>
    <x v="220"/>
    <s v="302"/>
    <s v="Brasil \ SP \ Presidente Alves"/>
    <s v="Norte"/>
    <x v="3"/>
    <n v="1"/>
    <s v="Implantação"/>
    <s v="104-Crescimento"/>
    <d v="2020-11-01T00:00:00"/>
    <n v="9.3000000000000007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3"/>
    <x v="220"/>
    <x v="220"/>
    <s v="303"/>
    <s v="Brasil \ SP \ Presidente Alves"/>
    <s v="Norte"/>
    <x v="3"/>
    <n v="1"/>
    <s v="Implantação"/>
    <s v="104-Crescimento"/>
    <d v="2020-10-15T00:00:00"/>
    <n v="4.6500000000000004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4"/>
    <x v="220"/>
    <x v="220"/>
    <s v="304"/>
    <s v="Brasil \ SP \ Presidente Alves"/>
    <s v="Norte"/>
    <x v="3"/>
    <n v="1"/>
    <s v="Implantação"/>
    <s v="104-Crescimento"/>
    <d v="2020-10-16T00:00:00"/>
    <n v="9.42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5"/>
    <x v="220"/>
    <x v="220"/>
    <s v="305"/>
    <s v="Brasil \ SP \ Presidente Alves"/>
    <s v="Norte"/>
    <x v="3"/>
    <n v="1"/>
    <s v="Implantação"/>
    <s v="104-Crescimento"/>
    <d v="2020-11-01T00:00:00"/>
    <n v="7.27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6"/>
    <x v="220"/>
    <x v="220"/>
    <s v="306"/>
    <s v="Brasil \ SP \ Presidente Alves"/>
    <s v="Norte"/>
    <x v="3"/>
    <n v="1"/>
    <s v="Implantação"/>
    <s v="104-Crescimento"/>
    <d v="2020-10-16T00:00:00"/>
    <n v="3.15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28307"/>
    <x v="220"/>
    <x v="220"/>
    <s v="307"/>
    <s v="Brasil \ SP \ Presidente Alves"/>
    <s v="Norte"/>
    <x v="3"/>
    <n v="1"/>
    <s v="Implantação"/>
    <s v="104-Crescimento"/>
    <d v="2020-12-09T00:00:00"/>
    <n v="6.68"/>
    <s v="Parceria rural (Turvinho)"/>
    <m/>
    <m/>
    <m/>
    <m/>
    <x v="0"/>
    <x v="0"/>
    <x v="0"/>
    <m/>
    <m/>
    <d v="2026-04-01T00:00:00"/>
    <d v="2026-04-01T00:00:00"/>
    <d v="2025-03-01T00:00:00"/>
    <m/>
    <m/>
    <s v="Norte"/>
    <s v="Norte"/>
    <s v="EMFLORA"/>
    <s v="CARPELO"/>
    <s v="GERAÇÃO"/>
    <s v="JFI DUARTINA"/>
    <n v="29.504411999999999"/>
    <n v="30.577052999999999"/>
    <n v="42.307996000000003"/>
    <n v="44.067864999999998"/>
    <s v="pac"/>
    <x v="1"/>
    <x v="6"/>
    <d v="2025-06-01T00:00:00"/>
    <x v="0"/>
    <m/>
  </r>
  <r>
    <s v="0431001"/>
    <x v="221"/>
    <x v="221"/>
    <s v="001"/>
    <s v="Brasil \ SP \ Marília"/>
    <s v="Noroeste"/>
    <x v="1"/>
    <n v="1"/>
    <s v="Implantação"/>
    <s v="104-Crescimento"/>
    <d v="2020-04-27T00:00:00"/>
    <n v="15.84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2"/>
    <x v="221"/>
    <x v="221"/>
    <s v="002"/>
    <s v="Brasil \ SP \ Marília"/>
    <s v="Noroeste"/>
    <x v="1"/>
    <n v="1"/>
    <s v="Implantação"/>
    <s v="104-Crescimento"/>
    <d v="2020-04-29T00:00:00"/>
    <n v="15.92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3"/>
    <x v="221"/>
    <x v="221"/>
    <s v="003"/>
    <s v="Brasil \ SP \ Marília"/>
    <s v="Noroeste"/>
    <x v="1"/>
    <n v="1"/>
    <s v="Implantação"/>
    <s v="104-Crescimento"/>
    <d v="2020-04-25T00:00:00"/>
    <n v="10.29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4"/>
    <x v="221"/>
    <x v="221"/>
    <s v="004"/>
    <s v="Brasil \ SP \ Marília"/>
    <s v="Noroeste"/>
    <x v="1"/>
    <n v="1"/>
    <s v="Implantação"/>
    <s v="104-Crescimento"/>
    <d v="2020-05-01T00:00:00"/>
    <n v="3.09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5"/>
    <x v="221"/>
    <x v="221"/>
    <s v="005"/>
    <s v="Brasil \ SP \ Marília"/>
    <s v="Noroeste"/>
    <x v="1"/>
    <n v="1"/>
    <s v="Implantação"/>
    <s v="104-Crescimento"/>
    <d v="2020-06-22T00:00:00"/>
    <n v="3.4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6"/>
    <x v="221"/>
    <x v="221"/>
    <s v="006"/>
    <s v="Brasil \ SP \ Marília"/>
    <s v="Noroeste"/>
    <x v="1"/>
    <n v="1"/>
    <s v="Implantação"/>
    <s v="104-Crescimento"/>
    <d v="2020-06-09T00:00:00"/>
    <n v="10.08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7"/>
    <x v="221"/>
    <x v="221"/>
    <s v="007"/>
    <s v="Brasil \ SP \ Marília"/>
    <s v="Noroeste"/>
    <x v="1"/>
    <n v="1"/>
    <s v="Implantação"/>
    <s v="104-Crescimento"/>
    <d v="2020-06-09T00:00:00"/>
    <n v="11.59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8"/>
    <x v="221"/>
    <x v="221"/>
    <s v="008"/>
    <s v="Brasil \ SP \ Marília"/>
    <s v="Noroeste"/>
    <x v="1"/>
    <n v="1"/>
    <s v="Implantação"/>
    <s v="104-Crescimento"/>
    <d v="2020-06-09T00:00:00"/>
    <n v="14.48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09"/>
    <x v="221"/>
    <x v="221"/>
    <s v="009"/>
    <s v="Brasil \ SP \ Marília"/>
    <s v="Noroeste"/>
    <x v="1"/>
    <n v="1"/>
    <s v="Implantação"/>
    <s v="104-Crescimento"/>
    <d v="2020-06-19T00:00:00"/>
    <n v="52.1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10"/>
    <x v="221"/>
    <x v="221"/>
    <s v="010"/>
    <s v="Brasil \ SP \ Marília"/>
    <s v="Noroeste"/>
    <x v="1"/>
    <n v="1"/>
    <s v="Implantação"/>
    <s v="104-Crescimento"/>
    <d v="2020-06-22T00:00:00"/>
    <n v="12.53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11"/>
    <x v="221"/>
    <x v="221"/>
    <s v="011"/>
    <s v="Brasil \ SP \ Marília"/>
    <s v="Noroeste"/>
    <x v="1"/>
    <n v="1"/>
    <s v="Implantação"/>
    <s v="104-Crescimento"/>
    <d v="2020-06-15T00:00:00"/>
    <n v="13.11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12"/>
    <x v="221"/>
    <x v="221"/>
    <s v="012"/>
    <s v="Brasil \ SP \ Marília"/>
    <s v="Noroeste"/>
    <x v="1"/>
    <n v="1"/>
    <s v="Implantação"/>
    <s v="104-Crescimento"/>
    <d v="2020-06-17T00:00:00"/>
    <n v="26.1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13"/>
    <x v="221"/>
    <x v="221"/>
    <s v="013"/>
    <s v="Brasil \ SP \ Marília"/>
    <s v="Noroeste"/>
    <x v="1"/>
    <n v="1"/>
    <s v="Implantação"/>
    <s v="104-Crescimento"/>
    <d v="2020-06-18T00:00:00"/>
    <n v="11.09"/>
    <s v="Parceria rural"/>
    <m/>
    <m/>
    <m/>
    <m/>
    <x v="0"/>
    <x v="0"/>
    <x v="0"/>
    <m/>
    <m/>
    <d v="2026-05-01T00:00:00"/>
    <d v="2026-04-01T00:00:00"/>
    <d v="2025-07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015"/>
    <x v="221"/>
    <x v="221"/>
    <s v="015"/>
    <s v="Brasil \ SP \ Marília"/>
    <s v="Noroeste"/>
    <x v="1"/>
    <n v="1"/>
    <s v="Implantação"/>
    <s v="102-Aguardando Plantio"/>
    <m/>
    <n v="1.86"/>
    <s v="Parceria rural"/>
    <m/>
    <m/>
    <m/>
    <m/>
    <x v="0"/>
    <x v="0"/>
    <x v="0"/>
    <m/>
    <m/>
    <d v="2020-03-01T00:00:00"/>
    <m/>
    <m/>
    <m/>
    <m/>
    <s v="Noroeste"/>
    <s v="Noroeste"/>
    <s v="GERS"/>
    <s v="CARPELO"/>
    <s v="GN"/>
    <s v="EMFLORA"/>
    <n v="26.690776"/>
    <n v="42.647671000000003"/>
    <n v="45.042116999999998"/>
    <n v="62.774701"/>
    <s v="Liberação de áreas"/>
    <x v="2"/>
    <x v="15"/>
    <d v="2025-10-01T00:00:00"/>
    <x v="13"/>
    <m/>
  </r>
  <r>
    <s v="0431016"/>
    <x v="221"/>
    <x v="221"/>
    <s v="016"/>
    <s v="Brasil \ SP \ Marília"/>
    <s v="Noroeste"/>
    <x v="1"/>
    <n v="1"/>
    <s v="Implantação"/>
    <s v="104-Crescimento"/>
    <d v="2021-10-15T00:00:00"/>
    <n v="1.78"/>
    <s v="Parceria rural"/>
    <m/>
    <m/>
    <m/>
    <m/>
    <x v="0"/>
    <x v="0"/>
    <x v="0"/>
    <m/>
    <m/>
    <d v="2026-05-01T00:00:00"/>
    <d v="2026-04-01T00:00:00"/>
    <d v="2025-08-01T00:00:00"/>
    <m/>
    <m/>
    <s v="Noroeste"/>
    <s v="Noroeste"/>
    <s v="GERS"/>
    <s v="CARPELO"/>
    <s v="GN"/>
    <s v="EMFLORA"/>
    <n v="26.690776"/>
    <n v="42.647671000000003"/>
    <n v="45.042116999999998"/>
    <n v="62.774701"/>
    <s v="pac"/>
    <x v="2"/>
    <x v="15"/>
    <d v="2025-10-01T00:00:00"/>
    <x v="13"/>
    <m/>
  </r>
  <r>
    <s v="0431311"/>
    <x v="221"/>
    <x v="221"/>
    <s v="311"/>
    <s v="Brasil \ SP \ Marília"/>
    <s v="Noroeste"/>
    <x v="1"/>
    <n v="1"/>
    <s v="Implantação"/>
    <s v="116-Aguardando Plantio - Manual"/>
    <m/>
    <n v="1.32"/>
    <s v="Parceria rural"/>
    <m/>
    <m/>
    <m/>
    <m/>
    <x v="0"/>
    <x v="0"/>
    <x v="0"/>
    <m/>
    <m/>
    <d v="2020-03-01T00:00:00"/>
    <m/>
    <m/>
    <m/>
    <m/>
    <s v="Noroeste"/>
    <s v="Noroeste"/>
    <s v="GERS"/>
    <s v="CARPELO"/>
    <s v="GN"/>
    <s v="EMFLORA"/>
    <n v="26.690776"/>
    <n v="42.647671000000003"/>
    <n v="45.042116999999998"/>
    <n v="62.774701"/>
    <s v="Liberação de áreas"/>
    <x v="2"/>
    <x v="15"/>
    <d v="2025-10-01T00:00:00"/>
    <x v="13"/>
    <m/>
  </r>
  <r>
    <s v="0432004"/>
    <x v="222"/>
    <x v="222"/>
    <s v="004"/>
    <s v="Brasil \ SP \ Paulistânia"/>
    <s v="Centro"/>
    <x v="1"/>
    <n v="1"/>
    <s v="Implantação"/>
    <s v="104-Crescimento"/>
    <d v="2019-12-06T00:00:00"/>
    <n v="24.58"/>
    <s v="Parceria rural (Turvinho)"/>
    <m/>
    <m/>
    <m/>
    <m/>
    <x v="0"/>
    <x v="0"/>
    <x v="0"/>
    <m/>
    <m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x v="0"/>
    <m/>
    <x v="0"/>
    <m/>
  </r>
  <r>
    <s v="0432009"/>
    <x v="222"/>
    <x v="222"/>
    <s v="009"/>
    <s v="Brasil \ SP \ Paulistânia"/>
    <s v="Centro"/>
    <x v="1"/>
    <n v="3"/>
    <s v="Reforma"/>
    <s v="104-Crescimento"/>
    <d v="2019-12-06T00:00:00"/>
    <n v="2.02"/>
    <s v="Parceria rural (Turvinho)"/>
    <m/>
    <m/>
    <m/>
    <m/>
    <x v="0"/>
    <x v="0"/>
    <x v="0"/>
    <m/>
    <m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x v="0"/>
    <m/>
    <x v="0"/>
    <m/>
  </r>
  <r>
    <s v="0432010"/>
    <x v="222"/>
    <x v="222"/>
    <s v="010"/>
    <s v="Brasil \ SP \ Paulistânia"/>
    <s v="Centro"/>
    <x v="1"/>
    <n v="3"/>
    <s v="Reforma"/>
    <s v="104-Crescimento"/>
    <d v="2019-12-06T00:00:00"/>
    <n v="0.26"/>
    <s v="Parceria rural (Turvinho)"/>
    <m/>
    <m/>
    <m/>
    <m/>
    <x v="0"/>
    <x v="0"/>
    <x v="0"/>
    <m/>
    <s v="RAF"/>
    <d v="2025-12-01T00:00:00"/>
    <d v="2025-12-01T00:00:00"/>
    <d v="2025-05-01T00:00:00"/>
    <m/>
    <m/>
    <s v="Centro"/>
    <s v="Centro"/>
    <s v="GERAÇÃO"/>
    <s v="JFI DUARTINA"/>
    <s v="BRACELL"/>
    <s v="SOLLUM"/>
    <n v="28.839099000000001"/>
    <n v="32.056797000000003"/>
    <n v="32.74192"/>
    <n v="66.814937"/>
    <s v="pac"/>
    <x v="0"/>
    <x v="0"/>
    <m/>
    <x v="0"/>
    <m/>
  </r>
  <r>
    <s v="0432013"/>
    <x v="222"/>
    <x v="222"/>
    <s v="013"/>
    <s v="Brasil \ SP \ Paulistânia"/>
    <s v="Centro"/>
    <x v="1"/>
    <n v="4"/>
    <s v="Reforma"/>
    <s v="102-Aguardando Plantio"/>
    <m/>
    <n v="0.26"/>
    <s v="Parceria rural (Turvinho)"/>
    <m/>
    <m/>
    <m/>
    <m/>
    <x v="0"/>
    <x v="0"/>
    <x v="0"/>
    <m/>
    <m/>
    <d v="2023-12-01T00:00:00"/>
    <m/>
    <m/>
    <m/>
    <m/>
    <s v="Centro"/>
    <s v="Centro"/>
    <s v="GERAÇÃO"/>
    <s v="JFI DUARTINA"/>
    <s v="BRACELL"/>
    <s v="SOLLUM"/>
    <n v="28.839099000000001"/>
    <n v="32.056797000000003"/>
    <n v="32.74192"/>
    <n v="66.814937"/>
    <s v="Liberação de áreas"/>
    <x v="0"/>
    <x v="0"/>
    <d v="2025-08-01T00:00:00"/>
    <x v="0"/>
    <m/>
  </r>
  <r>
    <s v="0434001"/>
    <x v="223"/>
    <x v="223"/>
    <s v="001"/>
    <s v="Brasil \ SP \ Marília"/>
    <s v="Noroeste"/>
    <x v="1"/>
    <n v="1"/>
    <s v="Implantação"/>
    <s v="104-Crescimento"/>
    <d v="2020-05-11T00:00:00"/>
    <n v="6.4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2"/>
    <x v="223"/>
    <x v="223"/>
    <s v="002"/>
    <s v="Brasil \ SP \ Marília"/>
    <s v="Noroeste"/>
    <x v="1"/>
    <n v="1"/>
    <s v="Implantação"/>
    <s v="104-Crescimento"/>
    <d v="2020-05-11T00:00:00"/>
    <n v="7.11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3"/>
    <x v="223"/>
    <x v="223"/>
    <s v="003"/>
    <s v="Brasil \ SP \ Marília"/>
    <s v="Noroeste"/>
    <x v="1"/>
    <n v="1"/>
    <s v="Implantação"/>
    <s v="104-Crescimento"/>
    <d v="2020-05-12T00:00:00"/>
    <n v="11.28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4"/>
    <x v="223"/>
    <x v="223"/>
    <s v="004"/>
    <s v="Brasil \ SP \ Marília"/>
    <s v="Noroeste"/>
    <x v="1"/>
    <n v="1"/>
    <s v="Implantação"/>
    <s v="104-Crescimento"/>
    <d v="2020-05-14T00:00:00"/>
    <n v="19.690000000000001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6"/>
    <x v="223"/>
    <x v="223"/>
    <s v="006"/>
    <s v="Brasil \ SP \ Marília"/>
    <s v="Noroeste"/>
    <x v="1"/>
    <n v="1"/>
    <s v="Implantação"/>
    <s v="104-Crescimento"/>
    <d v="2020-05-14T00:00:00"/>
    <n v="16.989999999999998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8"/>
    <x v="223"/>
    <x v="223"/>
    <s v="008"/>
    <s v="Brasil \ SP \ Marília"/>
    <s v="Noroeste"/>
    <x v="1"/>
    <n v="1"/>
    <s v="Implantação"/>
    <s v="104-Crescimento"/>
    <d v="2020-05-19T00:00:00"/>
    <n v="16.82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09"/>
    <x v="223"/>
    <x v="223"/>
    <s v="009"/>
    <s v="Brasil \ SP \ Marília"/>
    <s v="Noroeste"/>
    <x v="3"/>
    <n v="1"/>
    <s v="Implantação"/>
    <s v="104-Crescimento"/>
    <d v="2020-05-15T00:00:00"/>
    <n v="10.29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10"/>
    <x v="223"/>
    <x v="223"/>
    <s v="010"/>
    <s v="Brasil \ SP \ Marília"/>
    <s v="Noroeste"/>
    <x v="3"/>
    <n v="1"/>
    <s v="Implantação"/>
    <s v="104-Crescimento"/>
    <d v="2020-05-15T00:00:00"/>
    <n v="17.559999999999999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11"/>
    <x v="223"/>
    <x v="223"/>
    <s v="011"/>
    <s v="Brasil \ SP \ Marília"/>
    <s v="Noroeste"/>
    <x v="1"/>
    <n v="1"/>
    <s v="Implantação"/>
    <s v="104-Crescimento"/>
    <d v="2020-05-20T00:00:00"/>
    <n v="10.78"/>
    <s v="Parceria rural"/>
    <m/>
    <m/>
    <m/>
    <m/>
    <x v="0"/>
    <x v="0"/>
    <x v="0"/>
    <m/>
    <m/>
    <d v="2025-06-01T00:00:00"/>
    <d v="2025-05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12"/>
    <x v="223"/>
    <x v="223"/>
    <s v="012"/>
    <s v="Brasil \ SP \ Marília"/>
    <s v="Noroeste"/>
    <x v="1"/>
    <n v="1"/>
    <s v="Implantação"/>
    <s v="104-Crescimento"/>
    <d v="2020-05-18T00:00:00"/>
    <n v="14.54"/>
    <s v="Parceria rural"/>
    <s v="coppice"/>
    <m/>
    <m/>
    <m/>
    <x v="0"/>
    <x v="0"/>
    <x v="0"/>
    <m/>
    <m/>
    <d v="2025-06-01T00:00:00"/>
    <d v="2025-06-01T00:00:00"/>
    <d v="2025-03-01T00:00:00"/>
    <m/>
    <m/>
    <s v="Noroeste"/>
    <s v="coppice"/>
    <s v="GERS"/>
    <s v="CARPELO"/>
    <s v="GN"/>
    <s v="EMFLORA"/>
    <n v="26.540545999999999"/>
    <n v="42.497439999999997"/>
    <n v="47.069659999999999"/>
    <n v="64.802244000000002"/>
    <s v="pac"/>
    <x v="2"/>
    <x v="1"/>
    <m/>
    <x v="4"/>
    <m/>
  </r>
  <r>
    <s v="0434013"/>
    <x v="223"/>
    <x v="223"/>
    <s v="013"/>
    <s v="Brasil \ SP \ Marília"/>
    <s v="Noroeste"/>
    <x v="1"/>
    <n v="1"/>
    <s v="Implantação"/>
    <s v="104-Crescimento"/>
    <d v="2020-05-16T00:00:00"/>
    <n v="6.83"/>
    <s v="Parceria rural"/>
    <m/>
    <m/>
    <m/>
    <m/>
    <x v="0"/>
    <x v="0"/>
    <x v="0"/>
    <m/>
    <m/>
    <d v="2025-06-01T00:00:00"/>
    <d v="2025-06-01T00:00:00"/>
    <d v="2025-03-01T00:00:00"/>
    <m/>
    <m/>
    <s v="Noroeste"/>
    <s v="Noroeste"/>
    <s v="GERS"/>
    <s v="CARPELO"/>
    <s v="GN"/>
    <s v="EMFLORA"/>
    <n v="26.540545999999999"/>
    <n v="42.497439999999997"/>
    <n v="47.069659999999999"/>
    <n v="64.802244000000002"/>
    <s v="pac"/>
    <x v="2"/>
    <x v="2"/>
    <d v="2025-06-01T00:00:00"/>
    <x v="7"/>
    <m/>
  </r>
  <r>
    <s v="0434014"/>
    <x v="223"/>
    <x v="223"/>
    <s v="014"/>
    <s v="Brasil \ SP \ Marília"/>
    <s v="Noroeste"/>
    <x v="1"/>
    <n v="1"/>
    <s v="Implantação"/>
    <s v="102-Aguardando Plantio"/>
    <m/>
    <n v="5.79"/>
    <s v="Parceria rural"/>
    <m/>
    <m/>
    <m/>
    <m/>
    <x v="0"/>
    <x v="0"/>
    <x v="0"/>
    <m/>
    <m/>
    <d v="2020-04-01T00:00:00"/>
    <m/>
    <m/>
    <m/>
    <m/>
    <s v="Noroeste"/>
    <s v="Noroeste"/>
    <s v="GERS"/>
    <s v="CARPELO"/>
    <s v="GN"/>
    <s v="EMFLORA"/>
    <n v="26.540545999999999"/>
    <n v="42.497439999999997"/>
    <n v="47.069659999999999"/>
    <n v="64.802244000000002"/>
    <s v="Liberação de áreas"/>
    <x v="2"/>
    <x v="2"/>
    <d v="2025-06-01T00:00:00"/>
    <x v="7"/>
    <m/>
  </r>
  <r>
    <s v="0435001"/>
    <x v="224"/>
    <x v="224"/>
    <s v="001"/>
    <s v="Brasil \ SP \ São Manuel"/>
    <s v="Sul"/>
    <x v="0"/>
    <n v="1"/>
    <s v="Implantação"/>
    <s v="104-Crescimento"/>
    <d v="2020-03-11T00:00:00"/>
    <n v="29.93"/>
    <s v="Parceria rural (Turvinho)"/>
    <m/>
    <m/>
    <m/>
    <m/>
    <x v="0"/>
    <x v="0"/>
    <x v="0"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2"/>
    <x v="224"/>
    <x v="224"/>
    <s v="002"/>
    <s v="Brasil \ SP \ São Manuel"/>
    <s v="Sul"/>
    <x v="0"/>
    <n v="1"/>
    <s v="Implantação"/>
    <s v="104-Crescimento"/>
    <d v="2020-03-12T00:00:00"/>
    <n v="18.39"/>
    <s v="Parceria rural (Turvinho)"/>
    <m/>
    <m/>
    <m/>
    <m/>
    <x v="0"/>
    <x v="0"/>
    <x v="0"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3"/>
    <x v="224"/>
    <x v="224"/>
    <s v="003"/>
    <s v="Brasil \ SP \ São Manuel"/>
    <s v="Sul"/>
    <x v="0"/>
    <n v="1"/>
    <s v="Implantação"/>
    <s v="104-Crescimento"/>
    <d v="2020-03-14T00:00:00"/>
    <n v="20.82"/>
    <s v="Parceria rural (Turvinho)"/>
    <m/>
    <m/>
    <m/>
    <m/>
    <x v="0"/>
    <x v="0"/>
    <x v="0"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4"/>
    <x v="224"/>
    <x v="224"/>
    <s v="004"/>
    <s v="Brasil \ SP \ São Manuel"/>
    <s v="Sul"/>
    <x v="0"/>
    <n v="1"/>
    <s v="Implantação"/>
    <s v="104-Crescimento"/>
    <d v="2020-08-18T00:00:00"/>
    <n v="12.25"/>
    <s v="Parceria rural (Turvinho)"/>
    <m/>
    <m/>
    <m/>
    <m/>
    <x v="0"/>
    <x v="0"/>
    <x v="0"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5"/>
    <x v="224"/>
    <x v="224"/>
    <s v="005"/>
    <s v="Brasil \ SP \ São Manuel"/>
    <s v="Sul"/>
    <x v="0"/>
    <n v="1"/>
    <s v="Implantação"/>
    <s v="104-Crescimento"/>
    <d v="2020-08-17T00:00:00"/>
    <n v="9.3000000000000007"/>
    <s v="Parceria rural (Turvinho)"/>
    <m/>
    <m/>
    <m/>
    <m/>
    <x v="0"/>
    <x v="0"/>
    <x v="0"/>
    <m/>
    <m/>
    <d v="2025-07-01T00:00:00"/>
    <d v="2025-07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6"/>
    <x v="224"/>
    <x v="224"/>
    <s v="006"/>
    <s v="Brasil \ SP \ São Manuel"/>
    <s v="Sul"/>
    <x v="0"/>
    <n v="1"/>
    <s v="Implantação"/>
    <s v="104-Crescimento"/>
    <d v="2020-08-17T00:00:00"/>
    <n v="4.51"/>
    <s v="Parceria rural (Turvinho)"/>
    <m/>
    <m/>
    <m/>
    <m/>
    <x v="0"/>
    <x v="0"/>
    <x v="0"/>
    <m/>
    <m/>
    <d v="2025-07-01T00:00:00"/>
    <d v="2025-08-01T00:00:00"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009"/>
    <x v="224"/>
    <x v="224"/>
    <s v="009"/>
    <s v="Brasil \ SP \ São Manuel"/>
    <s v="Sul"/>
    <x v="0"/>
    <n v="1"/>
    <s v="Implantação"/>
    <s v="102-Aguardando Plantio"/>
    <m/>
    <n v="0.56000000000000005"/>
    <s v="Parceria rural (Turvinho)"/>
    <m/>
    <m/>
    <m/>
    <m/>
    <x v="0"/>
    <x v="0"/>
    <x v="0"/>
    <m/>
    <m/>
    <d v="2021-03-30T00:00:00"/>
    <m/>
    <m/>
    <m/>
    <m/>
    <s v="Sul"/>
    <s v="Sul"/>
    <s v="NILZA"/>
    <s v="SOLLUM"/>
    <s v="JFI ITATINGA"/>
    <s v="BRACELL"/>
    <n v="22.034241000000002"/>
    <n v="41.819194000000003"/>
    <n v="53.916598999999998"/>
    <n v="89.249060999999998"/>
    <s v="Liberação de áreas"/>
    <x v="0"/>
    <x v="3"/>
    <d v="2025-08-01T00:00:00"/>
    <x v="0"/>
    <m/>
  </r>
  <r>
    <s v="0435101"/>
    <x v="224"/>
    <x v="224"/>
    <s v="101"/>
    <s v="Brasil \ SP \ São Manuel"/>
    <s v="Sul"/>
    <x v="0"/>
    <n v="1"/>
    <s v="Implantação"/>
    <s v="104-Crescimento"/>
    <d v="2020-03-11T00:00:00"/>
    <n v="0.41"/>
    <s v="Parceria rural (Turvinho)"/>
    <m/>
    <m/>
    <m/>
    <m/>
    <x v="0"/>
    <x v="0"/>
    <x v="0"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102"/>
    <x v="224"/>
    <x v="224"/>
    <s v="102"/>
    <s v="Brasil \ SP \ São Manuel"/>
    <s v="Sul"/>
    <x v="0"/>
    <n v="1"/>
    <s v="Implantação"/>
    <s v="104-Crescimento"/>
    <d v="2020-03-12T00:00:00"/>
    <n v="0.48"/>
    <s v="Parceria rural (Turvinho)"/>
    <m/>
    <m/>
    <m/>
    <m/>
    <x v="0"/>
    <x v="0"/>
    <x v="0"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103"/>
    <x v="224"/>
    <x v="224"/>
    <s v="103"/>
    <s v="Brasil \ SP \ São Manuel"/>
    <s v="Sul"/>
    <x v="0"/>
    <n v="1"/>
    <s v="Implantação"/>
    <s v="104-Crescimento"/>
    <d v="2020-03-14T00:00:00"/>
    <n v="1.17"/>
    <s v="Parceria rural (Turvinho)"/>
    <m/>
    <m/>
    <m/>
    <m/>
    <x v="0"/>
    <x v="0"/>
    <x v="0"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5106"/>
    <x v="224"/>
    <x v="224"/>
    <s v="106"/>
    <s v="Brasil \ SP \ São Manuel"/>
    <s v="Sul"/>
    <x v="0"/>
    <n v="1"/>
    <s v="Implantação"/>
    <s v="104-Crescimento"/>
    <d v="2020-08-17T00:00:00"/>
    <n v="0.26"/>
    <s v="Parceria rural (Turvinho)"/>
    <m/>
    <m/>
    <m/>
    <m/>
    <x v="0"/>
    <x v="0"/>
    <x v="0"/>
    <m/>
    <m/>
    <d v="2020-03-11T00:00:00"/>
    <m/>
    <d v="2025-05-01T00:00:00"/>
    <m/>
    <m/>
    <s v="Sul"/>
    <s v="Sul"/>
    <s v="NILZA"/>
    <s v="SOLLUM"/>
    <s v="JFI ITATINGA"/>
    <s v="BRACELL"/>
    <n v="22.034241000000002"/>
    <n v="41.819194000000003"/>
    <n v="53.916598999999998"/>
    <n v="89.249060999999998"/>
    <s v="pac"/>
    <x v="0"/>
    <x v="3"/>
    <m/>
    <x v="0"/>
    <m/>
  </r>
  <r>
    <s v="0436002"/>
    <x v="225"/>
    <x v="225"/>
    <s v="002"/>
    <s v="Brasil \ SP \ Gália"/>
    <s v="Noroeste"/>
    <x v="1"/>
    <n v="2"/>
    <s v="Reforma"/>
    <s v="104-Crescimento"/>
    <d v="2020-08-24T00:00:00"/>
    <n v="11.31"/>
    <s v="Parceria rural"/>
    <m/>
    <m/>
    <m/>
    <m/>
    <x v="0"/>
    <x v="0"/>
    <x v="0"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003"/>
    <x v="225"/>
    <x v="225"/>
    <s v="003"/>
    <s v="Brasil \ SP \ Gália"/>
    <s v="Noroeste"/>
    <x v="1"/>
    <n v="2"/>
    <s v="Reforma"/>
    <s v="104-Crescimento"/>
    <d v="2020-09-02T00:00:00"/>
    <n v="6.85"/>
    <s v="Parceria rural"/>
    <m/>
    <m/>
    <m/>
    <m/>
    <x v="0"/>
    <x v="0"/>
    <x v="0"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004"/>
    <x v="225"/>
    <x v="225"/>
    <s v="004"/>
    <s v="Brasil \ SP \ Gália"/>
    <s v="Noroeste"/>
    <x v="1"/>
    <n v="2"/>
    <s v="Reforma"/>
    <s v="104-Crescimento"/>
    <d v="2020-09-02T00:00:00"/>
    <n v="12.67"/>
    <s v="Parceria rural"/>
    <m/>
    <m/>
    <m/>
    <m/>
    <x v="0"/>
    <x v="0"/>
    <x v="0"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005"/>
    <x v="225"/>
    <x v="225"/>
    <s v="005"/>
    <s v="Brasil \ SP \ Gália"/>
    <s v="Noroeste"/>
    <x v="1"/>
    <n v="2"/>
    <s v="Reforma"/>
    <s v="104-Crescimento"/>
    <d v="2020-09-02T00:00:00"/>
    <n v="9.41"/>
    <s v="Parceria rural"/>
    <s v="coppice"/>
    <m/>
    <m/>
    <m/>
    <x v="0"/>
    <x v="0"/>
    <x v="0"/>
    <m/>
    <m/>
    <d v="2025-06-01T00:00:00"/>
    <d v="2025-05-01T00:00:00"/>
    <d v="2025-06-01T00:00:00"/>
    <m/>
    <m/>
    <s v="Noroeste"/>
    <s v="coppice"/>
    <s v="CARPELO"/>
    <s v="JFI DUARTINA"/>
    <s v="GERAÇÃO"/>
    <s v="GERS"/>
    <n v="22.133006000000002"/>
    <n v="32.332693999999996"/>
    <n v="39.257852999999997"/>
    <n v="40.257989999999999"/>
    <s v="pac"/>
    <x v="2"/>
    <x v="1"/>
    <m/>
    <x v="4"/>
    <m/>
  </r>
  <r>
    <s v="0436006"/>
    <x v="225"/>
    <x v="225"/>
    <s v="006"/>
    <s v="Brasil \ SP \ Gália"/>
    <s v="Noroeste"/>
    <x v="1"/>
    <n v="2"/>
    <s v="Reforma"/>
    <s v="104-Crescimento"/>
    <d v="2020-08-22T00:00:00"/>
    <n v="1.77"/>
    <s v="Parceria rural"/>
    <m/>
    <m/>
    <m/>
    <m/>
    <x v="0"/>
    <x v="0"/>
    <x v="0"/>
    <m/>
    <m/>
    <d v="2025-06-01T00:00:00"/>
    <d v="2025-05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007"/>
    <x v="225"/>
    <x v="225"/>
    <s v="007"/>
    <s v="Brasil \ SP \ Gália"/>
    <s v="Noroeste"/>
    <x v="1"/>
    <n v="2"/>
    <s v="Reforma"/>
    <s v="104-Crescimento"/>
    <d v="2020-08-24T00:00:00"/>
    <n v="13.31"/>
    <s v="Parceria rural"/>
    <s v="coppice"/>
    <m/>
    <m/>
    <m/>
    <x v="0"/>
    <x v="0"/>
    <x v="0"/>
    <m/>
    <m/>
    <d v="2025-06-01T00:00:00"/>
    <d v="2025-05-01T00:00:00"/>
    <d v="2025-06-01T00:00:00"/>
    <m/>
    <m/>
    <s v="Noroeste"/>
    <s v="coppice"/>
    <s v="CARPELO"/>
    <s v="JFI DUARTINA"/>
    <s v="GERAÇÃO"/>
    <s v="GERS"/>
    <n v="22.133006000000002"/>
    <n v="32.332693999999996"/>
    <n v="39.257852999999997"/>
    <n v="40.257989999999999"/>
    <s v="pac"/>
    <x v="2"/>
    <x v="1"/>
    <m/>
    <x v="4"/>
    <m/>
  </r>
  <r>
    <s v="0436008"/>
    <x v="225"/>
    <x v="225"/>
    <s v="008"/>
    <s v="Brasil \ SP \ Gália"/>
    <s v="Noroeste"/>
    <x v="1"/>
    <n v="2"/>
    <s v="Reforma"/>
    <s v="104-Crescimento"/>
    <d v="2020-08-22T00:00:00"/>
    <n v="17.760000000000002"/>
    <s v="Parceria rural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009"/>
    <x v="225"/>
    <x v="225"/>
    <s v="009"/>
    <s v="Brasil \ SP \ Gália"/>
    <s v="Noroeste"/>
    <x v="1"/>
    <n v="2"/>
    <s v="Reforma"/>
    <s v="104-Crescimento"/>
    <d v="2020-08-29T00:00:00"/>
    <n v="28.13"/>
    <s v="Parceria rural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6303"/>
    <x v="225"/>
    <x v="225"/>
    <s v="303"/>
    <s v="Brasil \ SP \ Gália"/>
    <s v="Noroeste"/>
    <x v="1"/>
    <n v="1"/>
    <s v="Implantação"/>
    <s v="104-Crescimento"/>
    <d v="2021-06-03T00:00:00"/>
    <n v="1.44"/>
    <s v="Parceria rural"/>
    <m/>
    <m/>
    <m/>
    <m/>
    <x v="0"/>
    <x v="0"/>
    <x v="0"/>
    <m/>
    <m/>
    <d v="2025-06-01T00:00:00"/>
    <d v="2025-06-01T00:00:00"/>
    <d v="2025-06-01T00:00:00"/>
    <m/>
    <m/>
    <s v="Noroeste"/>
    <s v="Noroeste"/>
    <s v="CARPELO"/>
    <s v="JFI DUARTINA"/>
    <s v="GERAÇÃO"/>
    <s v="GERS"/>
    <n v="22.133006000000002"/>
    <n v="32.332693999999996"/>
    <n v="39.257852999999997"/>
    <n v="40.257989999999999"/>
    <s v="pac"/>
    <x v="2"/>
    <x v="4"/>
    <m/>
    <x v="0"/>
    <m/>
  </r>
  <r>
    <s v="0437001"/>
    <x v="226"/>
    <x v="226"/>
    <s v="001"/>
    <s v="Brasil \ SP \ Marília"/>
    <s v="Noroeste"/>
    <x v="1"/>
    <n v="1"/>
    <s v="Implantação"/>
    <s v="104-Crescimento"/>
    <d v="2020-04-20T00:00:00"/>
    <n v="10.97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2"/>
    <x v="226"/>
    <x v="226"/>
    <s v="002"/>
    <s v="Brasil \ SP \ Marília"/>
    <s v="Noroeste"/>
    <x v="1"/>
    <n v="1"/>
    <s v="Implantação"/>
    <s v="104-Crescimento"/>
    <d v="2020-04-20T00:00:00"/>
    <n v="11.38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3"/>
    <x v="226"/>
    <x v="226"/>
    <s v="003"/>
    <s v="Brasil \ SP \ Marília"/>
    <s v="Noroeste"/>
    <x v="1"/>
    <n v="1"/>
    <s v="Implantação"/>
    <s v="104-Crescimento"/>
    <d v="2020-04-20T00:00:00"/>
    <n v="61.2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4"/>
    <x v="226"/>
    <x v="226"/>
    <s v="004"/>
    <s v="Brasil \ SP \ Marília"/>
    <s v="Noroeste"/>
    <x v="1"/>
    <n v="1"/>
    <s v="Implantação"/>
    <s v="104-Crescimento"/>
    <d v="2020-04-20T00:00:00"/>
    <n v="30.55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5"/>
    <x v="226"/>
    <x v="226"/>
    <s v="005"/>
    <s v="Brasil \ SP \ Marília"/>
    <s v="Noroeste"/>
    <x v="1"/>
    <n v="1"/>
    <s v="Implantação"/>
    <s v="104-Crescimento"/>
    <d v="2020-04-20T00:00:00"/>
    <n v="4.59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6"/>
    <x v="226"/>
    <x v="226"/>
    <s v="006"/>
    <s v="Brasil \ SP \ Marília"/>
    <s v="Noroeste"/>
    <x v="1"/>
    <n v="1"/>
    <s v="Implantação"/>
    <s v="104-Crescimento"/>
    <d v="2021-05-14T00:00:00"/>
    <n v="0.11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7"/>
    <x v="226"/>
    <x v="226"/>
    <s v="007"/>
    <s v="Brasil \ SP \ Marília"/>
    <s v="Noroeste"/>
    <x v="1"/>
    <n v="1"/>
    <s v="Implantação"/>
    <s v="104-Crescimento"/>
    <d v="2020-12-15T00:00:00"/>
    <n v="0.47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09"/>
    <x v="226"/>
    <x v="226"/>
    <s v="009"/>
    <s v="Brasil \ SP \ Marília"/>
    <s v="Noroeste"/>
    <x v="1"/>
    <n v="1"/>
    <s v="Implantação"/>
    <s v="104-Crescimento"/>
    <d v="2020-12-01T00:00:00"/>
    <n v="1.78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10"/>
    <x v="226"/>
    <x v="226"/>
    <s v="010"/>
    <s v="Brasil \ SP \ Marília"/>
    <s v="Noroeste"/>
    <x v="1"/>
    <n v="1"/>
    <s v="Implantação"/>
    <s v="104-Crescimento"/>
    <d v="2021-05-14T00:00:00"/>
    <n v="7.0000000000000007E-2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11"/>
    <x v="226"/>
    <x v="226"/>
    <s v="011"/>
    <s v="Brasil \ SP \ Marília"/>
    <s v="Noroeste"/>
    <x v="1"/>
    <n v="1"/>
    <s v="Implantação"/>
    <s v="104-Crescimento"/>
    <d v="2021-05-14T00:00:00"/>
    <n v="0.22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12"/>
    <x v="226"/>
    <x v="226"/>
    <s v="012"/>
    <s v="Brasil \ SP \ Marília"/>
    <s v="Noroeste"/>
    <x v="1"/>
    <n v="1"/>
    <s v="Implantação"/>
    <s v="104-Crescimento"/>
    <d v="2021-05-14T00:00:00"/>
    <n v="0.04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7013"/>
    <x v="226"/>
    <x v="226"/>
    <s v="013"/>
    <s v="Brasil \ SP \ Marília"/>
    <s v="Noroeste"/>
    <x v="1"/>
    <n v="1"/>
    <s v="Implantação"/>
    <s v="104-Crescimento"/>
    <d v="2020-04-20T00:00:00"/>
    <n v="0.26"/>
    <s v="Parceria rural"/>
    <m/>
    <m/>
    <m/>
    <m/>
    <x v="0"/>
    <x v="0"/>
    <x v="0"/>
    <m/>
    <m/>
    <d v="2026-04-01T00:00:00"/>
    <d v="2026-04-01T00:00:00"/>
    <d v="2025-07-01T00:00:00"/>
    <m/>
    <m/>
    <s v="Noroeste"/>
    <s v="Noroeste"/>
    <s v="GERS"/>
    <s v="GN"/>
    <s v="CARPELO"/>
    <s v="INOVESA"/>
    <n v="28.663011000000001"/>
    <n v="42.277161999999997"/>
    <n v="44.619906"/>
    <n v="62.015891000000003"/>
    <s v="pac"/>
    <x v="2"/>
    <x v="15"/>
    <d v="2025-10-01T00:00:00"/>
    <x v="13"/>
    <m/>
  </r>
  <r>
    <s v="0438001"/>
    <x v="227"/>
    <x v="227"/>
    <s v="001"/>
    <s v="Brasil \ SP \ Anhembi"/>
    <s v="Sul"/>
    <x v="1"/>
    <n v="2"/>
    <s v="Reforma"/>
    <s v="102-Aguardando Plantio"/>
    <m/>
    <n v="25.8"/>
    <s v="Parceria rural"/>
    <m/>
    <m/>
    <m/>
    <m/>
    <x v="2"/>
    <x v="1"/>
    <x v="2"/>
    <m/>
    <m/>
    <d v="2025-02-01T00:00:00"/>
    <d v="2025-02-01T00:00:00"/>
    <d v="2024-11-01T00:00:00"/>
    <d v="2025-02-01T00:00:00"/>
    <d v="2024-11-24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4-01T00:00:00"/>
    <x v="2"/>
    <m/>
  </r>
  <r>
    <s v="0438002"/>
    <x v="227"/>
    <x v="227"/>
    <s v="002"/>
    <s v="Brasil \ SP \ Anhembi"/>
    <s v="Sul"/>
    <x v="1"/>
    <n v="2"/>
    <s v="Reforma"/>
    <s v="102-Aguardando Plantio"/>
    <m/>
    <n v="18.649999999999999"/>
    <s v="Parceria rural"/>
    <m/>
    <m/>
    <m/>
    <m/>
    <x v="2"/>
    <x v="1"/>
    <x v="2"/>
    <m/>
    <m/>
    <d v="2025-02-01T00:00:00"/>
    <d v="2025-02-01T00:00:00"/>
    <d v="2024-11-01T00:00:00"/>
    <d v="2025-02-01T00:00:00"/>
    <d v="2024-11-27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4-01T00:00:00"/>
    <x v="2"/>
    <m/>
  </r>
  <r>
    <s v="0438003"/>
    <x v="227"/>
    <x v="227"/>
    <s v="003"/>
    <s v="Brasil \ SP \ Anhembi"/>
    <s v="Sul"/>
    <x v="1"/>
    <n v="2"/>
    <s v="Reforma"/>
    <s v="102-Aguardando Plantio"/>
    <m/>
    <n v="42.4"/>
    <s v="Parceria rural"/>
    <m/>
    <m/>
    <m/>
    <m/>
    <x v="2"/>
    <x v="1"/>
    <x v="2"/>
    <m/>
    <m/>
    <d v="2025-02-01T00:00:00"/>
    <d v="2025-02-01T00:00:00"/>
    <d v="2024-11-01T00:00:00"/>
    <d v="2025-02-01T00:00:00"/>
    <d v="2024-11-28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04"/>
    <x v="227"/>
    <x v="227"/>
    <s v="004"/>
    <s v="Brasil \ SP \ Anhembi"/>
    <s v="Sul"/>
    <x v="1"/>
    <n v="2"/>
    <s v="Reforma"/>
    <s v="102-Aguardando Plantio"/>
    <m/>
    <n v="27.37"/>
    <s v="Parceria rural"/>
    <m/>
    <m/>
    <m/>
    <m/>
    <x v="2"/>
    <x v="1"/>
    <x v="2"/>
    <m/>
    <m/>
    <d v="2025-02-01T00:00:00"/>
    <d v="2025-02-01T00:00:00"/>
    <d v="2024-11-01T00:00:00"/>
    <d v="2025-02-01T00:00:00"/>
    <d v="2024-12-03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05"/>
    <x v="227"/>
    <x v="227"/>
    <s v="005"/>
    <s v="Brasil \ SP \ Anhembi"/>
    <s v="Sul"/>
    <x v="1"/>
    <n v="2"/>
    <s v="Reforma"/>
    <s v="102-Aguardando Plantio"/>
    <m/>
    <n v="29.11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08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06"/>
    <x v="227"/>
    <x v="227"/>
    <s v="006"/>
    <s v="Brasil \ SP \ Anhembi"/>
    <s v="Sul"/>
    <x v="1"/>
    <n v="2"/>
    <s v="Reforma"/>
    <s v="102-Aguardando Plantio"/>
    <m/>
    <n v="21.82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09T00:00:00"/>
    <s v="Sul"/>
    <s v="Sul"/>
    <s v="NILZA"/>
    <s v="SOLLUM"/>
    <s v="MIGRAR"/>
    <s v="JFI ITATINGA"/>
    <n v="57.317833999999998"/>
    <n v="77.102785999999995"/>
    <n v="78.759463999999994"/>
    <n v="93.084479000000002"/>
    <s v="cto baldeio"/>
    <x v="3"/>
    <x v="5"/>
    <d v="2025-05-01T00:00:00"/>
    <x v="5"/>
    <m/>
  </r>
  <r>
    <s v="0438007"/>
    <x v="227"/>
    <x v="227"/>
    <s v="007"/>
    <s v="Brasil \ SP \ Anhembi"/>
    <s v="Sul"/>
    <x v="1"/>
    <n v="2"/>
    <s v="Reforma"/>
    <s v="102-Aguardando Plantio"/>
    <m/>
    <n v="77.67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02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09"/>
    <x v="227"/>
    <x v="227"/>
    <s v="009"/>
    <s v="Brasil \ SP \ Anhembi"/>
    <s v="Sul"/>
    <x v="1"/>
    <n v="2"/>
    <s v="Reforma"/>
    <s v="102-Aguardando Plantio"/>
    <m/>
    <n v="24.58"/>
    <s v="Parceria rural"/>
    <m/>
    <m/>
    <m/>
    <m/>
    <x v="2"/>
    <x v="1"/>
    <x v="2"/>
    <m/>
    <m/>
    <d v="2025-03-01T00:00:00"/>
    <d v="2025-02-01T00:00:00"/>
    <d v="2024-12-01T00:00:00"/>
    <d v="2025-02-01T00:00:00"/>
    <d v="2024-12-05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10"/>
    <x v="227"/>
    <x v="227"/>
    <s v="010"/>
    <s v="Brasil \ SP \ Anhembi"/>
    <s v="Sul"/>
    <x v="1"/>
    <n v="2"/>
    <s v="Reforma"/>
    <s v="102-Aguardando Plantio"/>
    <m/>
    <n v="13.16"/>
    <s v="Parceria rural"/>
    <m/>
    <m/>
    <m/>
    <m/>
    <x v="2"/>
    <x v="1"/>
    <x v="2"/>
    <m/>
    <m/>
    <d v="2025-03-01T00:00:00"/>
    <d v="2025-02-01T00:00:00"/>
    <d v="2024-12-01T00:00:00"/>
    <d v="2025-02-01T00:00:00"/>
    <d v="2024-12-05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5-01T00:00:00"/>
    <x v="5"/>
    <m/>
  </r>
  <r>
    <s v="0438011"/>
    <x v="227"/>
    <x v="227"/>
    <s v="011"/>
    <s v="Brasil \ SP \ Anhembi"/>
    <s v="Sul"/>
    <x v="1"/>
    <n v="2"/>
    <s v="Reforma"/>
    <s v="102-Aguardando Plantio"/>
    <m/>
    <n v="27.28"/>
    <s v="Parceria rural"/>
    <m/>
    <m/>
    <m/>
    <m/>
    <x v="2"/>
    <x v="1"/>
    <x v="2"/>
    <m/>
    <m/>
    <d v="2025-03-01T00:00:00"/>
    <d v="2025-02-01T00:00:00"/>
    <d v="2024-12-01T00:00:00"/>
    <d v="2025-02-01T00:00:00"/>
    <d v="2024-12-13T00:00:00"/>
    <s v="Sul"/>
    <s v="Sul"/>
    <s v="NILZA"/>
    <s v="SOLLUM"/>
    <s v="MIGRAR"/>
    <s v="JFI ITATINGA"/>
    <n v="57.317833999999998"/>
    <n v="77.102785999999995"/>
    <n v="78.759463999999994"/>
    <n v="93.084479000000002"/>
    <s v="Liberação de áreas"/>
    <x v="3"/>
    <x v="5"/>
    <d v="2025-06-01T00:00:00"/>
    <x v="7"/>
    <m/>
  </r>
  <r>
    <s v="0438012"/>
    <x v="227"/>
    <x v="227"/>
    <s v="012"/>
    <s v="Brasil \ SP \ Anhembi"/>
    <s v="Sul"/>
    <x v="1"/>
    <n v="2"/>
    <s v="Reforma"/>
    <s v="102-Aguardando Plantio"/>
    <m/>
    <n v="41.67"/>
    <s v="Parceria rural"/>
    <m/>
    <m/>
    <m/>
    <m/>
    <x v="2"/>
    <x v="1"/>
    <x v="2"/>
    <m/>
    <m/>
    <d v="2025-03-01T00:00:00"/>
    <d v="2025-02-01T00:00:00"/>
    <d v="2024-12-01T00:00:00"/>
    <d v="2025-02-01T00:00:00"/>
    <d v="2024-12-12T00:00:00"/>
    <s v="Sul"/>
    <s v="Sul"/>
    <s v="NILZA"/>
    <s v="SOLLUM"/>
    <s v="MIGRAR"/>
    <s v="JFI ITATINGA"/>
    <n v="57.317833999999998"/>
    <n v="77.102785999999995"/>
    <n v="78.759463999999994"/>
    <n v="93.084479000000002"/>
    <s v="cto baldeio"/>
    <x v="3"/>
    <x v="5"/>
    <d v="2025-05-01T00:00:00"/>
    <x v="5"/>
    <m/>
  </r>
  <r>
    <s v="0439001"/>
    <x v="228"/>
    <x v="228"/>
    <s v="001"/>
    <s v="Brasil \ SP \ Guaimbê"/>
    <s v="Noroeste"/>
    <x v="3"/>
    <n v="1"/>
    <s v="Implantação"/>
    <s v="104-Crescimento"/>
    <d v="2019-12-03T00:00:00"/>
    <n v="18.760000000000002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x v="15"/>
    <d v="2025-09-01T00:00:00"/>
    <x v="14"/>
    <m/>
  </r>
  <r>
    <s v="0439002"/>
    <x v="228"/>
    <x v="228"/>
    <s v="002"/>
    <s v="Brasil \ SP \ Guaimbê"/>
    <s v="Noroeste"/>
    <x v="3"/>
    <n v="1"/>
    <s v="Implantação"/>
    <s v="104-Crescimento"/>
    <d v="2019-12-03T00:00:00"/>
    <n v="15.36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x v="15"/>
    <d v="2025-09-01T00:00:00"/>
    <x v="14"/>
    <m/>
  </r>
  <r>
    <s v="0439003"/>
    <x v="228"/>
    <x v="228"/>
    <s v="003"/>
    <s v="Brasil \ SP \ Guaimbê"/>
    <s v="Noroeste"/>
    <x v="3"/>
    <n v="1"/>
    <s v="Implantação"/>
    <s v="104-Crescimento"/>
    <d v="2019-12-03T00:00:00"/>
    <n v="22.63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x v="15"/>
    <d v="2025-09-01T00:00:00"/>
    <x v="14"/>
    <m/>
  </r>
  <r>
    <s v="0439004"/>
    <x v="228"/>
    <x v="228"/>
    <s v="004"/>
    <s v="Brasil \ SP \ Guaimbê"/>
    <s v="Noroeste"/>
    <x v="3"/>
    <n v="1"/>
    <s v="Implantação"/>
    <s v="104-Crescimento"/>
    <d v="2019-12-04T00:00:00"/>
    <n v="7.81"/>
    <s v="Parceria rural"/>
    <m/>
    <m/>
    <m/>
    <m/>
    <x v="0"/>
    <x v="0"/>
    <x v="0"/>
    <m/>
    <m/>
    <d v="2025-07-01T00:00:00"/>
    <d v="2025-06-01T00:00:00"/>
    <d v="2025-06-01T00:00:00"/>
    <m/>
    <m/>
    <s v="Noroeste"/>
    <s v="Noroeste"/>
    <s v="GN"/>
    <s v="INOVESA"/>
    <s v="GERS"/>
    <s v="CARPELO"/>
    <n v="18.592689"/>
    <n v="24.535743"/>
    <n v="43.787640000000003"/>
    <n v="59.744534000000002"/>
    <s v="pac"/>
    <x v="2"/>
    <x v="15"/>
    <d v="2025-09-01T00:00:00"/>
    <x v="14"/>
    <m/>
  </r>
  <r>
    <s v="0443001"/>
    <x v="229"/>
    <x v="229"/>
    <s v="001"/>
    <s v="Brasil \ SP \ Marília"/>
    <s v="Noroeste"/>
    <x v="1"/>
    <n v="1"/>
    <s v="Implantação"/>
    <s v="104-Crescimento"/>
    <d v="2019-12-04T00:00:00"/>
    <n v="38.43"/>
    <s v="Parceria rural"/>
    <m/>
    <m/>
    <m/>
    <m/>
    <x v="0"/>
    <x v="0"/>
    <x v="0"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2"/>
    <x v="229"/>
    <x v="229"/>
    <s v="002"/>
    <s v="Brasil \ SP \ Marília"/>
    <s v="Noroeste"/>
    <x v="1"/>
    <n v="1"/>
    <s v="Implantação"/>
    <s v="104-Crescimento"/>
    <d v="2019-11-29T00:00:00"/>
    <n v="30.27"/>
    <s v="Parceria rural"/>
    <m/>
    <m/>
    <m/>
    <m/>
    <x v="0"/>
    <x v="0"/>
    <x v="0"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3"/>
    <x v="229"/>
    <x v="229"/>
    <s v="003"/>
    <s v="Brasil \ SP \ Marília"/>
    <s v="Noroeste"/>
    <x v="1"/>
    <n v="1"/>
    <s v="Implantação"/>
    <s v="104-Crescimento"/>
    <d v="2019-11-27T00:00:00"/>
    <n v="35.9"/>
    <s v="Parceria rural"/>
    <m/>
    <m/>
    <m/>
    <m/>
    <x v="0"/>
    <x v="0"/>
    <x v="0"/>
    <m/>
    <m/>
    <d v="2025-03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4"/>
    <x v="229"/>
    <x v="229"/>
    <s v="004"/>
    <s v="Brasil \ SP \ Marília"/>
    <s v="Noroeste"/>
    <x v="1"/>
    <n v="1"/>
    <s v="Implantação"/>
    <s v="104-Crescimento"/>
    <d v="2019-11-29T00:00:00"/>
    <n v="33.71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5"/>
    <x v="229"/>
    <x v="229"/>
    <s v="005"/>
    <s v="Brasil \ SP \ Marília"/>
    <s v="Noroeste"/>
    <x v="1"/>
    <n v="1"/>
    <s v="Implantação"/>
    <s v="104-Crescimento"/>
    <d v="2019-12-07T00:00:00"/>
    <n v="26.85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6"/>
    <x v="229"/>
    <x v="229"/>
    <s v="006"/>
    <s v="Brasil \ SP \ Marília"/>
    <s v="Noroeste"/>
    <x v="1"/>
    <n v="1"/>
    <s v="Implantação"/>
    <s v="104-Crescimento"/>
    <d v="2019-12-17T00:00:00"/>
    <n v="13.41"/>
    <s v="Parceria rural"/>
    <m/>
    <m/>
    <m/>
    <m/>
    <x v="0"/>
    <x v="0"/>
    <x v="0"/>
    <m/>
    <m/>
    <d v="2025-04-01T00:00:00"/>
    <d v="2025-03-01T00:00:00"/>
    <d v="2025-01-01T00:00:00"/>
    <m/>
    <d v="2025-01-27T00:00:00"/>
    <s v="Noroeste"/>
    <s v="Noroeste"/>
    <s v="CARPELO"/>
    <s v="GERS"/>
    <s v="GN"/>
    <s v="JFI DUARTINA"/>
    <n v="61.476669999999999"/>
    <n v="67.119412999999994"/>
    <n v="78.454892999999998"/>
    <n v="95.635576"/>
    <s v="cto colheita"/>
    <x v="2"/>
    <x v="2"/>
    <d v="2025-05-01T00:00:00"/>
    <x v="5"/>
    <m/>
  </r>
  <r>
    <s v="0443007"/>
    <x v="229"/>
    <x v="229"/>
    <s v="007"/>
    <s v="Brasil \ SP \ Marília"/>
    <s v="Noroeste"/>
    <x v="1"/>
    <n v="1"/>
    <s v="Implantação"/>
    <s v="104-Crescimento"/>
    <d v="2019-12-19T00:00:00"/>
    <n v="7.25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8"/>
    <x v="229"/>
    <x v="229"/>
    <s v="008"/>
    <s v="Brasil \ SP \ Marília"/>
    <s v="Noroeste"/>
    <x v="1"/>
    <n v="1"/>
    <s v="Implantação"/>
    <s v="104-Crescimento"/>
    <d v="2019-12-12T00:00:00"/>
    <n v="21.3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09"/>
    <x v="229"/>
    <x v="229"/>
    <s v="009"/>
    <s v="Brasil \ SP \ Marília"/>
    <s v="Noroeste"/>
    <x v="1"/>
    <n v="1"/>
    <s v="Implantação"/>
    <s v="104-Crescimento"/>
    <d v="2019-12-12T00:00:00"/>
    <n v="39.42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0"/>
    <x v="229"/>
    <x v="229"/>
    <s v="010"/>
    <s v="Brasil \ SP \ Marília"/>
    <s v="Noroeste"/>
    <x v="1"/>
    <n v="1"/>
    <s v="Implantação"/>
    <s v="104-Crescimento"/>
    <d v="2019-12-13T00:00:00"/>
    <n v="40.630000000000003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1"/>
    <x v="229"/>
    <x v="229"/>
    <s v="011"/>
    <s v="Brasil \ SP \ Marília"/>
    <s v="Noroeste"/>
    <x v="1"/>
    <n v="1"/>
    <s v="Implantação"/>
    <s v="104-Crescimento"/>
    <d v="2019-12-04T00:00:00"/>
    <n v="26.26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2"/>
    <x v="229"/>
    <x v="229"/>
    <s v="012"/>
    <s v="Brasil \ SP \ Marília"/>
    <s v="Noroeste"/>
    <x v="1"/>
    <n v="1"/>
    <s v="Implantação"/>
    <s v="104-Crescimento"/>
    <d v="2019-12-16T00:00:00"/>
    <n v="35.5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3"/>
    <x v="229"/>
    <x v="229"/>
    <s v="013"/>
    <s v="Brasil \ SP \ Marília"/>
    <s v="Noroeste"/>
    <x v="1"/>
    <n v="1"/>
    <s v="Implantação"/>
    <s v="104-Crescimento"/>
    <d v="2019-12-16T00:00:00"/>
    <n v="33.96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4"/>
    <x v="229"/>
    <x v="229"/>
    <s v="014"/>
    <s v="Brasil \ SP \ Marília"/>
    <s v="Noroeste"/>
    <x v="1"/>
    <n v="1"/>
    <s v="Implantação"/>
    <s v="104-Crescimento"/>
    <d v="2019-12-16T00:00:00"/>
    <n v="31.57"/>
    <s v="Parceria rural"/>
    <m/>
    <m/>
    <m/>
    <m/>
    <x v="0"/>
    <x v="0"/>
    <x v="0"/>
    <m/>
    <m/>
    <d v="2025-04-01T00:00:00"/>
    <d v="2025-03-01T00:00:00"/>
    <d v="2025-01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5"/>
    <x v="229"/>
    <x v="229"/>
    <s v="015"/>
    <s v="Brasil \ SP \ Marília"/>
    <s v="Noroeste"/>
    <x v="1"/>
    <n v="1"/>
    <s v="Implantação"/>
    <s v="104-Crescimento"/>
    <d v="2019-12-13T00:00:00"/>
    <n v="29.36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6"/>
    <x v="229"/>
    <x v="229"/>
    <s v="016"/>
    <s v="Brasil \ SP \ Marília"/>
    <s v="Noroeste"/>
    <x v="1"/>
    <n v="1"/>
    <s v="Implantação"/>
    <s v="104-Crescimento"/>
    <d v="2019-12-06T00:00:00"/>
    <n v="26.87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7"/>
    <x v="229"/>
    <x v="229"/>
    <s v="017"/>
    <s v="Brasil \ SP \ Marília"/>
    <s v="Noroeste"/>
    <x v="1"/>
    <n v="1"/>
    <s v="Implantação"/>
    <s v="104-Crescimento"/>
    <d v="2019-12-10T00:00:00"/>
    <n v="27.78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8"/>
    <x v="229"/>
    <x v="229"/>
    <s v="018"/>
    <s v="Brasil \ SP \ Marília"/>
    <s v="Noroeste"/>
    <x v="1"/>
    <n v="1"/>
    <s v="Implantação"/>
    <s v="104-Crescimento"/>
    <d v="2019-12-11T00:00:00"/>
    <n v="47.71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19"/>
    <x v="229"/>
    <x v="229"/>
    <s v="019"/>
    <s v="Brasil \ SP \ Marília"/>
    <s v="Noroeste"/>
    <x v="1"/>
    <n v="1"/>
    <s v="Implantação"/>
    <s v="104-Crescimento"/>
    <d v="2019-12-11T00:00:00"/>
    <n v="26.32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0"/>
    <x v="229"/>
    <x v="229"/>
    <s v="020"/>
    <s v="Brasil \ SP \ Marília"/>
    <s v="Noroeste"/>
    <x v="1"/>
    <n v="1"/>
    <s v="Implantação"/>
    <s v="104-Crescimento"/>
    <d v="2019-12-07T00:00:00"/>
    <n v="22.65"/>
    <s v="Parceria rural"/>
    <m/>
    <m/>
    <m/>
    <m/>
    <x v="0"/>
    <x v="0"/>
    <x v="0"/>
    <m/>
    <m/>
    <d v="2025-04-01T00:00:00"/>
    <d v="2025-03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1"/>
    <x v="229"/>
    <x v="229"/>
    <s v="021"/>
    <s v="Brasil \ SP \ Marília"/>
    <s v="Noroeste"/>
    <x v="1"/>
    <n v="1"/>
    <s v="Implantação"/>
    <s v="104-Crescimento"/>
    <d v="2019-12-17T00:00:00"/>
    <n v="6.51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2"/>
    <x v="229"/>
    <x v="229"/>
    <s v="022"/>
    <s v="Brasil \ SP \ Marília"/>
    <s v="Noroeste"/>
    <x v="1"/>
    <n v="1"/>
    <s v="Implantação"/>
    <s v="104-Crescimento"/>
    <d v="2019-11-30T00:00:00"/>
    <n v="12.3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3"/>
    <x v="229"/>
    <x v="229"/>
    <s v="023"/>
    <s v="Brasil \ SP \ Marília"/>
    <s v="Noroeste"/>
    <x v="1"/>
    <n v="1"/>
    <s v="Implantação"/>
    <s v="104-Crescimento"/>
    <d v="2019-12-06T00:00:00"/>
    <n v="9.3800000000000008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4"/>
    <x v="229"/>
    <x v="229"/>
    <s v="024"/>
    <s v="Brasil \ SP \ Marília"/>
    <s v="Noroeste"/>
    <x v="1"/>
    <n v="1"/>
    <s v="Implantação"/>
    <s v="104-Crescimento"/>
    <d v="2019-12-02T00:00:00"/>
    <n v="21.2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5"/>
    <x v="229"/>
    <x v="229"/>
    <s v="025"/>
    <s v="Brasil \ SP \ Marília"/>
    <s v="Noroeste"/>
    <x v="1"/>
    <n v="1"/>
    <s v="Implantação"/>
    <s v="104-Crescimento"/>
    <d v="2019-12-19T00:00:00"/>
    <n v="21.9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6"/>
    <x v="229"/>
    <x v="229"/>
    <s v="026"/>
    <s v="Brasil \ SP \ Marília"/>
    <s v="Noroeste"/>
    <x v="1"/>
    <n v="1"/>
    <s v="Implantação"/>
    <s v="104-Crescimento"/>
    <d v="2019-12-14T00:00:00"/>
    <n v="8.07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7"/>
    <x v="229"/>
    <x v="229"/>
    <s v="027"/>
    <s v="Brasil \ SP \ Marília"/>
    <s v="Noroeste"/>
    <x v="1"/>
    <n v="1"/>
    <s v="Implantação"/>
    <s v="104-Crescimento"/>
    <d v="2019-12-20T00:00:00"/>
    <n v="35.7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28"/>
    <x v="229"/>
    <x v="229"/>
    <s v="028"/>
    <s v="Brasil \ SP \ Marília"/>
    <s v="Noroeste"/>
    <x v="1"/>
    <n v="1"/>
    <s v="Implantação"/>
    <s v="104-Crescimento"/>
    <d v="2019-12-17T00:00:00"/>
    <n v="22.81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2"/>
    <x v="229"/>
    <x v="229"/>
    <s v="032"/>
    <s v="Brasil \ SP \ Marília"/>
    <s v="Noroeste"/>
    <x v="1"/>
    <n v="1"/>
    <s v="Implantação"/>
    <s v="104-Crescimento"/>
    <d v="2021-07-21T00:00:00"/>
    <n v="2.1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3"/>
    <x v="229"/>
    <x v="229"/>
    <s v="033"/>
    <s v="Brasil \ SP \ Marília"/>
    <s v="Noroeste"/>
    <x v="1"/>
    <n v="1"/>
    <s v="Implantação"/>
    <s v="104-Crescimento"/>
    <d v="2020-12-17T00:00:00"/>
    <n v="4.730000000000000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4"/>
    <x v="229"/>
    <x v="229"/>
    <s v="034"/>
    <s v="Brasil \ SP \ Marília"/>
    <s v="Noroeste"/>
    <x v="1"/>
    <n v="1"/>
    <s v="Implantação"/>
    <s v="104-Crescimento"/>
    <d v="2020-12-18T00:00:00"/>
    <n v="5.79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5"/>
    <x v="229"/>
    <x v="229"/>
    <s v="035"/>
    <s v="Brasil \ SP \ Marília"/>
    <s v="Noroeste"/>
    <x v="1"/>
    <n v="1"/>
    <s v="Implantação"/>
    <s v="104-Crescimento"/>
    <d v="2020-12-18T00:00:00"/>
    <n v="3.0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6"/>
    <x v="229"/>
    <x v="229"/>
    <s v="036"/>
    <s v="Brasil \ SP \ Marília"/>
    <s v="Noroeste"/>
    <x v="1"/>
    <n v="1"/>
    <s v="Implantação"/>
    <s v="104-Crescimento"/>
    <d v="2020-12-21T00:00:00"/>
    <n v="1.0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7"/>
    <x v="229"/>
    <x v="229"/>
    <s v="037"/>
    <s v="Brasil \ SP \ Marília"/>
    <s v="Noroeste"/>
    <x v="1"/>
    <n v="1"/>
    <s v="Implantação"/>
    <s v="104-Crescimento"/>
    <d v="2020-12-21T00:00:00"/>
    <n v="0.8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8"/>
    <x v="229"/>
    <x v="229"/>
    <s v="038"/>
    <s v="Brasil \ SP \ Marília"/>
    <s v="Noroeste"/>
    <x v="1"/>
    <n v="1"/>
    <s v="Implantação"/>
    <s v="104-Crescimento"/>
    <d v="2021-07-20T00:00:00"/>
    <n v="1.8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39"/>
    <x v="229"/>
    <x v="229"/>
    <s v="039"/>
    <s v="Brasil \ SP \ Marília"/>
    <s v="Noroeste"/>
    <x v="1"/>
    <n v="1"/>
    <s v="Implantação"/>
    <s v="104-Crescimento"/>
    <d v="2020-12-21T00:00:00"/>
    <n v="0.51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0"/>
    <x v="229"/>
    <x v="229"/>
    <s v="040"/>
    <s v="Brasil \ SP \ Marília"/>
    <s v="Noroeste"/>
    <x v="1"/>
    <n v="1"/>
    <s v="Implantação"/>
    <s v="104-Crescimento"/>
    <d v="2020-12-21T00:00:00"/>
    <n v="3.3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1"/>
    <x v="229"/>
    <x v="229"/>
    <s v="041"/>
    <s v="Brasil \ SP \ Marília"/>
    <s v="Noroeste"/>
    <x v="1"/>
    <n v="1"/>
    <s v="Implantação"/>
    <s v="104-Crescimento"/>
    <d v="2021-07-15T00:00:00"/>
    <n v="2.86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2"/>
    <x v="229"/>
    <x v="229"/>
    <s v="042"/>
    <s v="Brasil \ SP \ Marília"/>
    <s v="Noroeste"/>
    <x v="1"/>
    <n v="1"/>
    <s v="Implantação"/>
    <s v="104-Crescimento"/>
    <d v="2021-07-15T00:00:00"/>
    <n v="5.25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4"/>
    <x v="229"/>
    <x v="229"/>
    <s v="044"/>
    <s v="Brasil \ SP \ Marília"/>
    <s v="Noroeste"/>
    <x v="1"/>
    <n v="1"/>
    <s v="Implantação"/>
    <s v="104-Crescimento"/>
    <d v="2021-07-15T00:00:00"/>
    <n v="1.0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5"/>
    <x v="229"/>
    <x v="229"/>
    <s v="045"/>
    <s v="Brasil \ SP \ Marília"/>
    <s v="Noroeste"/>
    <x v="1"/>
    <n v="1"/>
    <s v="Implantação"/>
    <s v="104-Crescimento"/>
    <d v="2021-07-20T00:00:00"/>
    <n v="4.2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46"/>
    <x v="229"/>
    <x v="229"/>
    <s v="046"/>
    <s v="Brasil \ SP \ Marília"/>
    <s v="Noroeste"/>
    <x v="1"/>
    <n v="1"/>
    <s v="Implantação"/>
    <s v="104-Crescimento"/>
    <d v="2021-07-21T00:00:00"/>
    <n v="3.24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50"/>
    <x v="229"/>
    <x v="229"/>
    <s v="050"/>
    <s v="Brasil \ SP \ Marília"/>
    <s v="Noroeste"/>
    <x v="1"/>
    <n v="1"/>
    <s v="Implantação"/>
    <s v="104-Crescimento"/>
    <d v="2021-07-21T00:00:00"/>
    <n v="0.95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1.476669999999999"/>
    <n v="67.119412999999994"/>
    <n v="78.454892999999998"/>
    <n v="95.635576"/>
    <s v="pac"/>
    <x v="2"/>
    <x v="2"/>
    <d v="2025-05-01T00:00:00"/>
    <x v="5"/>
    <m/>
  </r>
  <r>
    <s v="0443051"/>
    <x v="229"/>
    <x v="229"/>
    <s v="051"/>
    <s v="Brasil \ SP \ Marília"/>
    <s v="Noroeste"/>
    <x v="1"/>
    <n v="1"/>
    <s v="Implantação"/>
    <s v="102-Aguardando Plantio"/>
    <m/>
    <n v="0.38"/>
    <s v="Parceria rural"/>
    <m/>
    <m/>
    <m/>
    <m/>
    <x v="0"/>
    <x v="0"/>
    <x v="0"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x v="2"/>
    <d v="2025-05-01T00:00:00"/>
    <x v="5"/>
    <m/>
  </r>
  <r>
    <s v="0443301"/>
    <x v="229"/>
    <x v="229"/>
    <s v="301"/>
    <s v="Brasil \ SP \ Marília"/>
    <s v="Noroeste"/>
    <x v="1"/>
    <n v="1"/>
    <s v="Implantação"/>
    <s v="116-Aguardando Plantio - Manual"/>
    <m/>
    <n v="0.84"/>
    <s v="Parceria rural"/>
    <m/>
    <m/>
    <m/>
    <m/>
    <x v="0"/>
    <x v="0"/>
    <x v="0"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x v="2"/>
    <d v="2025-05-01T00:00:00"/>
    <x v="5"/>
    <m/>
  </r>
  <r>
    <s v="0443319"/>
    <x v="229"/>
    <x v="229"/>
    <s v="319"/>
    <s v="Brasil \ SP \ Marília"/>
    <s v="Noroeste"/>
    <x v="1"/>
    <n v="1"/>
    <s v="Implantação"/>
    <s v="116-Aguardando Plantio - Manual"/>
    <m/>
    <n v="0.23"/>
    <s v="Parceria rural"/>
    <m/>
    <m/>
    <m/>
    <m/>
    <x v="0"/>
    <x v="0"/>
    <x v="0"/>
    <m/>
    <m/>
    <d v="2019-10-20T00:00:00"/>
    <m/>
    <m/>
    <m/>
    <m/>
    <s v="Noroeste"/>
    <s v="Noroeste"/>
    <s v="CARPELO"/>
    <s v="GERS"/>
    <s v="GN"/>
    <s v="JFI DUARTINA"/>
    <n v="61.476669999999999"/>
    <n v="67.119412999999994"/>
    <n v="78.454892999999998"/>
    <n v="95.635576"/>
    <s v="Liberação de áreas"/>
    <x v="2"/>
    <x v="2"/>
    <d v="2025-05-01T00:00:00"/>
    <x v="5"/>
    <m/>
  </r>
  <r>
    <s v="0444032"/>
    <x v="230"/>
    <x v="230"/>
    <s v="032"/>
    <s v="Brasil \ SP \ Marília"/>
    <s v="Noroeste"/>
    <x v="1"/>
    <n v="1"/>
    <s v="Implantação"/>
    <s v="104-Crescimento"/>
    <d v="2020-12-22T00:00:00"/>
    <n v="5.62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x v="2"/>
    <d v="2025-05-01T00:00:00"/>
    <x v="5"/>
    <m/>
  </r>
  <r>
    <s v="0444033"/>
    <x v="230"/>
    <x v="230"/>
    <s v="033"/>
    <s v="Brasil \ SP \ Marília"/>
    <s v="Noroeste"/>
    <x v="1"/>
    <n v="1"/>
    <s v="Implantação"/>
    <s v="104-Crescimento"/>
    <d v="2020-12-16T00:00:00"/>
    <n v="19.190000000000001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x v="2"/>
    <d v="2025-05-01T00:00:00"/>
    <x v="5"/>
    <m/>
  </r>
  <r>
    <s v="0444034"/>
    <x v="230"/>
    <x v="230"/>
    <s v="034"/>
    <s v="Brasil \ SP \ Marília"/>
    <s v="Noroeste"/>
    <x v="1"/>
    <n v="1"/>
    <s v="Implantação"/>
    <s v="104-Crescimento"/>
    <d v="2020-12-17T00:00:00"/>
    <n v="8.26"/>
    <s v="Parceria rural"/>
    <m/>
    <m/>
    <m/>
    <m/>
    <x v="0"/>
    <x v="0"/>
    <x v="0"/>
    <m/>
    <m/>
    <d v="2025-04-01T00:00:00"/>
    <d v="2025-04-01T00:00:00"/>
    <d v="2025-02-01T00:00:00"/>
    <m/>
    <m/>
    <s v="Noroeste"/>
    <s v="Noroeste"/>
    <s v="CARPELO"/>
    <s v="GERS"/>
    <s v="GN"/>
    <s v="JFI DUARTINA"/>
    <n v="60.840935999999999"/>
    <n v="66.483680000000007"/>
    <n v="77.819158999999999"/>
    <n v="94.245144999999994"/>
    <s v="pac"/>
    <x v="2"/>
    <x v="2"/>
    <d v="2025-05-01T00:00:00"/>
    <x v="5"/>
    <m/>
  </r>
  <r>
    <s v="0445001"/>
    <x v="231"/>
    <x v="231"/>
    <s v="001"/>
    <s v="Brasil \ SP \ Garça"/>
    <s v="Noroeste"/>
    <x v="1"/>
    <n v="1"/>
    <s v="Implantação"/>
    <s v="104-Crescimento"/>
    <d v="2020-09-24T00:00:00"/>
    <n v="13.0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2"/>
    <x v="231"/>
    <x v="231"/>
    <s v="002"/>
    <s v="Brasil \ SP \ Garça"/>
    <s v="Noroeste"/>
    <x v="1"/>
    <n v="1"/>
    <s v="Implantação"/>
    <s v="104-Crescimento"/>
    <d v="2020-10-01T00:00:00"/>
    <n v="13.79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3"/>
    <x v="231"/>
    <x v="231"/>
    <s v="003"/>
    <s v="Brasil \ SP \ Garça"/>
    <s v="Noroeste"/>
    <x v="1"/>
    <n v="1"/>
    <s v="Implantação"/>
    <s v="104-Crescimento"/>
    <d v="2020-10-08T00:00:00"/>
    <n v="17.510000000000002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4"/>
    <x v="231"/>
    <x v="231"/>
    <s v="004"/>
    <s v="Brasil \ SP \ Garça"/>
    <s v="Noroeste"/>
    <x v="1"/>
    <n v="1"/>
    <s v="Implantação"/>
    <s v="104-Crescimento"/>
    <d v="2020-10-07T00:00:00"/>
    <n v="29.78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5"/>
    <x v="231"/>
    <x v="231"/>
    <s v="005"/>
    <s v="Brasil \ SP \ Garça"/>
    <s v="Noroeste"/>
    <x v="1"/>
    <n v="1"/>
    <s v="Implantação"/>
    <s v="104-Crescimento"/>
    <d v="2020-10-08T00:00:00"/>
    <n v="16.96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6"/>
    <x v="231"/>
    <x v="231"/>
    <s v="006"/>
    <s v="Brasil \ SP \ Garça"/>
    <s v="Noroeste"/>
    <x v="1"/>
    <n v="1"/>
    <s v="Implantação"/>
    <s v="104-Crescimento"/>
    <d v="2020-10-08T00:00:00"/>
    <n v="5.5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7"/>
    <x v="231"/>
    <x v="231"/>
    <s v="007"/>
    <s v="Brasil \ SP \ Garça"/>
    <s v="Noroeste"/>
    <x v="1"/>
    <n v="1"/>
    <s v="Implantação"/>
    <s v="104-Crescimento"/>
    <d v="2020-10-15T00:00:00"/>
    <n v="3.85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09"/>
    <x v="231"/>
    <x v="231"/>
    <s v="009"/>
    <s v="Brasil \ SP \ Garça"/>
    <s v="Noroeste"/>
    <x v="1"/>
    <n v="1"/>
    <s v="Implantação"/>
    <s v="104-Crescimento"/>
    <d v="2020-10-15T00:00:00"/>
    <n v="1.59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11"/>
    <x v="231"/>
    <x v="231"/>
    <s v="011"/>
    <s v="Brasil \ SP \ Garça"/>
    <s v="Noroeste"/>
    <x v="1"/>
    <n v="1"/>
    <s v="Implantação"/>
    <s v="104-Crescimento"/>
    <d v="2020-10-15T00:00:00"/>
    <n v="13.78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12"/>
    <x v="231"/>
    <x v="231"/>
    <s v="012"/>
    <s v="Brasil \ SP \ Garça"/>
    <s v="Noroeste"/>
    <x v="1"/>
    <n v="1"/>
    <s v="Implantação"/>
    <s v="104-Crescimento"/>
    <d v="2020-10-15T00:00:00"/>
    <n v="1.5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13"/>
    <x v="231"/>
    <x v="231"/>
    <s v="013"/>
    <s v="Brasil \ SP \ Garça"/>
    <s v="Noroeste"/>
    <x v="1"/>
    <n v="1"/>
    <s v="Implantação"/>
    <s v="104-Crescimento"/>
    <d v="2020-10-05T00:00:00"/>
    <n v="16.35000000000000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014"/>
    <x v="231"/>
    <x v="231"/>
    <s v="014"/>
    <s v="Brasil \ SP \ Garça"/>
    <s v="Noroeste"/>
    <x v="1"/>
    <n v="1"/>
    <s v="Implantação"/>
    <s v="104-Crescimento"/>
    <d v="2020-09-25T00:00:00"/>
    <n v="21.42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03"/>
    <x v="231"/>
    <x v="231"/>
    <s v="303"/>
    <s v="Brasil \ SP \ Garça"/>
    <s v="Noroeste"/>
    <x v="1"/>
    <n v="1"/>
    <s v="Implantação"/>
    <s v="104-Crescimento"/>
    <d v="2021-11-17T00:00:00"/>
    <n v="0.92"/>
    <s v="Parceria rural (Turvinho)"/>
    <m/>
    <m/>
    <m/>
    <m/>
    <x v="0"/>
    <x v="0"/>
    <x v="0"/>
    <m/>
    <s v="RAF"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04"/>
    <x v="231"/>
    <x v="231"/>
    <s v="304"/>
    <s v="Brasil \ SP \ Garça"/>
    <s v="Noroeste"/>
    <x v="1"/>
    <n v="1"/>
    <s v="Implantação"/>
    <s v="104-Crescimento"/>
    <d v="2021-11-18T00:00:00"/>
    <n v="0.64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05"/>
    <x v="231"/>
    <x v="231"/>
    <s v="305"/>
    <s v="Brasil \ SP \ Garça"/>
    <s v="Noroeste"/>
    <x v="1"/>
    <n v="1"/>
    <s v="Implantação"/>
    <s v="104-Crescimento"/>
    <d v="2021-11-18T00:00:00"/>
    <n v="2.2200000000000002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06"/>
    <x v="231"/>
    <x v="231"/>
    <s v="306"/>
    <s v="Brasil \ SP \ Garça"/>
    <s v="Noroeste"/>
    <x v="1"/>
    <n v="1"/>
    <s v="Implantação"/>
    <s v="104-Crescimento"/>
    <d v="2021-11-18T00:00:00"/>
    <n v="3.6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07"/>
    <x v="231"/>
    <x v="231"/>
    <s v="307"/>
    <s v="Brasil \ SP \ Garça"/>
    <s v="Noroeste"/>
    <x v="1"/>
    <n v="1"/>
    <s v="Implantação"/>
    <s v="104-Crescimento"/>
    <d v="2021-11-17T00:00:00"/>
    <n v="2.71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10"/>
    <x v="231"/>
    <x v="231"/>
    <s v="310"/>
    <s v="Brasil \ SP \ Garça"/>
    <s v="Noroeste"/>
    <x v="1"/>
    <n v="1"/>
    <s v="Implantação"/>
    <s v="104-Crescimento"/>
    <d v="2021-11-18T00:00:00"/>
    <n v="1.46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11"/>
    <x v="231"/>
    <x v="231"/>
    <s v="311"/>
    <s v="Brasil \ SP \ Garça"/>
    <s v="Noroeste"/>
    <x v="1"/>
    <n v="1"/>
    <s v="Implantação"/>
    <s v="104-Crescimento"/>
    <d v="2021-11-17T00:00:00"/>
    <n v="7.87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12"/>
    <x v="231"/>
    <x v="231"/>
    <s v="312"/>
    <s v="Brasil \ SP \ Garça"/>
    <s v="Noroeste"/>
    <x v="1"/>
    <n v="1"/>
    <s v="Implantação"/>
    <s v="104-Crescimento"/>
    <d v="2021-11-17T00:00:00"/>
    <n v="0.16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13"/>
    <x v="231"/>
    <x v="231"/>
    <s v="313"/>
    <s v="Brasil \ SP \ Garça"/>
    <s v="Noroeste"/>
    <x v="1"/>
    <n v="1"/>
    <s v="Implantação"/>
    <s v="104-Crescimento"/>
    <d v="2021-11-17T00:00:00"/>
    <n v="0.54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20.243475"/>
    <n v="25.326319999999999"/>
    <n v="61.334671"/>
    <n v="63.065624"/>
    <s v="pac"/>
    <x v="2"/>
    <x v="15"/>
    <d v="2025-12-01T00:00:00"/>
    <x v="11"/>
    <m/>
  </r>
  <r>
    <s v="0445317"/>
    <x v="231"/>
    <x v="231"/>
    <s v="317"/>
    <s v="Brasil \ SP \ Garça"/>
    <s v="Noroeste"/>
    <x v="1"/>
    <n v="1"/>
    <s v="Implantação"/>
    <s v="102-Aguardando Plantio"/>
    <m/>
    <n v="3.91"/>
    <s v="Parceria rural (Turvinho)"/>
    <m/>
    <m/>
    <m/>
    <m/>
    <x v="0"/>
    <x v="0"/>
    <x v="0"/>
    <m/>
    <m/>
    <d v="2021-11-18T00:00:00"/>
    <m/>
    <m/>
    <m/>
    <m/>
    <s v="Noroeste"/>
    <s v="Noroeste"/>
    <s v="GERS"/>
    <s v="CARPELO"/>
    <s v="GN"/>
    <s v="EMFLORA"/>
    <n v="20.243475"/>
    <n v="25.326319999999999"/>
    <n v="61.334671"/>
    <n v="63.065624"/>
    <s v="Liberação de áreas"/>
    <x v="2"/>
    <x v="15"/>
    <d v="2025-12-01T00:00:00"/>
    <x v="11"/>
    <m/>
  </r>
  <r>
    <s v="0446020"/>
    <x v="232"/>
    <x v="232"/>
    <s v="020"/>
    <s v="Brasil \ SP \ Itirapina"/>
    <s v="Sul"/>
    <x v="1"/>
    <n v="2"/>
    <s v="Reforma"/>
    <s v="102-Aguardando Plantio"/>
    <m/>
    <n v="0.09"/>
    <s v="Parceria rural"/>
    <m/>
    <m/>
    <m/>
    <m/>
    <x v="0"/>
    <x v="0"/>
    <x v="0"/>
    <m/>
    <m/>
    <d v="2019-11-10T00:00:00"/>
    <m/>
    <m/>
    <m/>
    <m/>
    <s v="Sul"/>
    <s v="Sul"/>
    <s v="MIGRAR"/>
    <s v="JFI DOURADO"/>
    <s v="NILZA"/>
    <s v="SOLLUM"/>
    <n v="40.527375999999997"/>
    <n v="97.792902999999995"/>
    <n v="149.340296"/>
    <n v="156.16792599999999"/>
    <s v="Liberação de áreas"/>
    <x v="3"/>
    <x v="12"/>
    <d v="2025-07-01T00:00:00"/>
    <x v="6"/>
    <m/>
  </r>
  <r>
    <s v="0447001"/>
    <x v="233"/>
    <x v="233"/>
    <s v="001"/>
    <s v="Brasil \ SP \ Cabrália Paulista"/>
    <s v="Noroeste"/>
    <x v="1"/>
    <n v="1"/>
    <s v="Implantação"/>
    <s v="104-Crescimento"/>
    <d v="2020-04-03T00:00:00"/>
    <n v="16.32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x v="4"/>
    <d v="2025-05-01T00:00:00"/>
    <x v="5"/>
    <m/>
  </r>
  <r>
    <s v="0447002"/>
    <x v="233"/>
    <x v="233"/>
    <s v="002"/>
    <s v="Brasil \ SP \ Cabrália Paulista"/>
    <s v="Noroeste"/>
    <x v="1"/>
    <n v="2"/>
    <s v="Reforma"/>
    <s v="104-Crescimento"/>
    <d v="2020-04-03T00:00:00"/>
    <n v="11.82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x v="4"/>
    <d v="2025-05-01T00:00:00"/>
    <x v="5"/>
    <m/>
  </r>
  <r>
    <s v="0447003"/>
    <x v="233"/>
    <x v="233"/>
    <s v="003"/>
    <s v="Brasil \ SP \ Cabrália Paulista"/>
    <s v="Noroeste"/>
    <x v="1"/>
    <n v="1"/>
    <s v="Implantação"/>
    <s v="104-Crescimento"/>
    <d v="2020-04-03T00:00:00"/>
    <n v="18.68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x v="4"/>
    <d v="2025-05-01T00:00:00"/>
    <x v="5"/>
    <m/>
  </r>
  <r>
    <s v="0447006"/>
    <x v="233"/>
    <x v="233"/>
    <s v="006"/>
    <s v="Brasil \ SP \ Cabrália Paulista"/>
    <s v="Noroeste"/>
    <x v="1"/>
    <n v="2"/>
    <s v="Reforma"/>
    <s v="104-Crescimento"/>
    <d v="2020-04-03T00:00:00"/>
    <n v="7.1"/>
    <s v="Parceria rural"/>
    <m/>
    <m/>
    <m/>
    <m/>
    <x v="0"/>
    <x v="0"/>
    <x v="0"/>
    <m/>
    <m/>
    <d v="2025-03-01T00:00:00"/>
    <d v="2025-02-01T00:00:00"/>
    <d v="2025-02-01T00:00:00"/>
    <m/>
    <m/>
    <s v="Noroeste"/>
    <s v="Noroeste"/>
    <s v="GERAÇÃO"/>
    <s v="JFI DUARTINA"/>
    <s v="BRACELL"/>
    <s v="CARPELO"/>
    <n v="13.766259"/>
    <n v="16.983957"/>
    <n v="37.965735000000002"/>
    <n v="63.460388999999999"/>
    <s v="pac"/>
    <x v="2"/>
    <x v="4"/>
    <d v="2025-05-01T00:00:00"/>
    <x v="5"/>
    <m/>
  </r>
  <r>
    <s v="0447100"/>
    <x v="233"/>
    <x v="233"/>
    <s v="100"/>
    <s v="Brasil \ SP \ Cabrália Paulista"/>
    <s v="Noroeste"/>
    <x v="1"/>
    <n v="1"/>
    <s v="Implantação"/>
    <s v="102-Aguardando Plantio"/>
    <m/>
    <n v="0.77"/>
    <s v="Parceria rural"/>
    <m/>
    <m/>
    <m/>
    <m/>
    <x v="0"/>
    <x v="0"/>
    <x v="0"/>
    <m/>
    <m/>
    <d v="2020-01-20T00:00:00"/>
    <m/>
    <m/>
    <m/>
    <m/>
    <s v="Noroeste"/>
    <s v="Noroeste"/>
    <s v="GERAÇÃO"/>
    <s v="JFI DUARTINA"/>
    <s v="BRACELL"/>
    <s v="CARPELO"/>
    <n v="13.766259"/>
    <n v="16.983957"/>
    <n v="37.965735000000002"/>
    <n v="63.460388999999999"/>
    <s v="pab"/>
    <x v="2"/>
    <x v="4"/>
    <d v="2025-05-01T00:00:00"/>
    <x v="0"/>
    <m/>
  </r>
  <r>
    <s v="0449301"/>
    <x v="234"/>
    <x v="234"/>
    <s v="301"/>
    <s v="Brasil \ SP \ Botucatu"/>
    <s v="Sul"/>
    <x v="5"/>
    <n v="2"/>
    <s v="Reforma"/>
    <s v="116-Aguardando Plantio - Manual"/>
    <m/>
    <n v="1.05"/>
    <s v="Parceria rural"/>
    <m/>
    <m/>
    <m/>
    <n v="2"/>
    <x v="0"/>
    <x v="0"/>
    <x v="0"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x v="5"/>
    <d v="2025-07-01T00:00:00"/>
    <x v="6"/>
    <m/>
  </r>
  <r>
    <s v="0449304"/>
    <x v="234"/>
    <x v="234"/>
    <s v="304"/>
    <s v="Brasil \ SP \ Botucatu"/>
    <s v="Sul"/>
    <x v="5"/>
    <n v="2"/>
    <s v="Reforma"/>
    <s v="116-Aguardando Plantio - Manual"/>
    <m/>
    <n v="3.21"/>
    <s v="Parceria rural"/>
    <m/>
    <m/>
    <m/>
    <n v="2"/>
    <x v="0"/>
    <x v="0"/>
    <x v="0"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x v="5"/>
    <d v="2025-07-01T00:00:00"/>
    <x v="6"/>
    <m/>
  </r>
  <r>
    <s v="0449312"/>
    <x v="234"/>
    <x v="234"/>
    <s v="312"/>
    <s v="Brasil \ SP \ Botucatu"/>
    <s v="Sul"/>
    <x v="5"/>
    <n v="2"/>
    <s v="Reforma"/>
    <s v="116-Aguardando Plantio - Manual"/>
    <m/>
    <n v="1.25"/>
    <s v="Parceria rural"/>
    <m/>
    <m/>
    <m/>
    <n v="2"/>
    <x v="0"/>
    <x v="0"/>
    <x v="0"/>
    <m/>
    <m/>
    <d v="2023-06-05T00:00:00"/>
    <m/>
    <m/>
    <m/>
    <m/>
    <s v="Sul"/>
    <s v="Sul"/>
    <s v="JFI ITATINGA"/>
    <s v="NILZA"/>
    <s v="SOLLUM"/>
    <s v="MIGRAR"/>
    <n v="58.810487999999999"/>
    <n v="62.400286000000001"/>
    <n v="82.185237999999998"/>
    <n v="127.49367599999999"/>
    <s v="Liberação de áreas"/>
    <x v="3"/>
    <x v="5"/>
    <d v="2025-07-01T00:00:00"/>
    <x v="6"/>
    <m/>
  </r>
  <r>
    <s v="0450001"/>
    <x v="235"/>
    <x v="235"/>
    <s v="001"/>
    <s v="Brasil \ SP \ Botucatu"/>
    <s v="Sul"/>
    <x v="5"/>
    <n v="1"/>
    <s v="Implantação"/>
    <s v="104-Crescimento"/>
    <d v="2020-08-10T00:00:00"/>
    <n v="1.51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2"/>
    <x v="235"/>
    <x v="235"/>
    <s v="002"/>
    <s v="Brasil \ SP \ Botucatu"/>
    <s v="Sul"/>
    <x v="5"/>
    <n v="1"/>
    <s v="Implantação"/>
    <s v="104-Crescimento"/>
    <d v="2020-08-10T00:00:00"/>
    <n v="3.08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3"/>
    <x v="235"/>
    <x v="235"/>
    <s v="003"/>
    <s v="Brasil \ SP \ Botucatu"/>
    <s v="Sul"/>
    <x v="5"/>
    <n v="1"/>
    <s v="Implantação"/>
    <s v="104-Crescimento"/>
    <d v="2020-08-04T00:00:00"/>
    <n v="5.53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5"/>
    <x v="235"/>
    <x v="235"/>
    <s v="005"/>
    <s v="Brasil \ SP \ Botucatu"/>
    <s v="Sul"/>
    <x v="5"/>
    <n v="1"/>
    <s v="Implantação"/>
    <s v="104-Crescimento"/>
    <d v="2020-08-05T00:00:00"/>
    <n v="9.3000000000000007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6"/>
    <x v="235"/>
    <x v="235"/>
    <s v="006"/>
    <s v="Brasil \ SP \ Botucatu"/>
    <s v="Sul"/>
    <x v="5"/>
    <n v="1"/>
    <s v="Implantação"/>
    <s v="104-Crescimento"/>
    <d v="2020-08-05T00:00:00"/>
    <n v="17.48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7"/>
    <x v="235"/>
    <x v="235"/>
    <s v="007"/>
    <s v="Brasil \ SP \ Botucatu"/>
    <s v="Sul"/>
    <x v="5"/>
    <n v="1"/>
    <s v="Implantação"/>
    <s v="104-Crescimento"/>
    <d v="2020-08-07T00:00:00"/>
    <n v="38.369999999999997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008"/>
    <x v="235"/>
    <x v="235"/>
    <s v="008"/>
    <s v="Brasil \ SP \ Botucatu"/>
    <s v="Sul"/>
    <x v="5"/>
    <n v="1"/>
    <s v="Implantação"/>
    <s v="104-Crescimento"/>
    <d v="2020-08-06T00:00:00"/>
    <n v="6.93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2"/>
    <x v="235"/>
    <x v="235"/>
    <s v="302"/>
    <s v="Brasil \ SP \ Botucatu"/>
    <s v="Sul"/>
    <x v="5"/>
    <n v="1"/>
    <s v="Implantação"/>
    <s v="104-Crescimento"/>
    <d v="2020-12-08T00:00:00"/>
    <n v="0.2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3"/>
    <x v="235"/>
    <x v="235"/>
    <s v="303"/>
    <s v="Brasil \ SP \ Botucatu"/>
    <s v="Sul"/>
    <x v="5"/>
    <n v="1"/>
    <s v="Implantação"/>
    <s v="104-Crescimento"/>
    <d v="2020-12-08T00:00:00"/>
    <n v="3.56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4"/>
    <x v="235"/>
    <x v="235"/>
    <s v="304"/>
    <s v="Brasil \ SP \ Botucatu"/>
    <s v="Sul"/>
    <x v="5"/>
    <n v="1"/>
    <s v="Implantação"/>
    <s v="104-Crescimento"/>
    <d v="2020-12-08T00:00:00"/>
    <n v="1.42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5"/>
    <x v="235"/>
    <x v="235"/>
    <s v="305"/>
    <s v="Brasil \ SP \ Botucatu"/>
    <s v="Sul"/>
    <x v="5"/>
    <n v="1"/>
    <s v="Implantação"/>
    <s v="104-Crescimento"/>
    <d v="2020-12-08T00:00:00"/>
    <n v="0.27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6"/>
    <x v="235"/>
    <x v="235"/>
    <s v="306"/>
    <s v="Brasil \ SP \ Botucatu"/>
    <s v="Sul"/>
    <x v="5"/>
    <n v="1"/>
    <s v="Implantação"/>
    <s v="104-Crescimento"/>
    <d v="2020-12-08T00:00:00"/>
    <n v="0.91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0307"/>
    <x v="235"/>
    <x v="235"/>
    <s v="307"/>
    <s v="Brasil \ SP \ Botucatu"/>
    <s v="Sul"/>
    <x v="5"/>
    <n v="1"/>
    <s v="Implantação"/>
    <s v="104-Crescimento"/>
    <d v="2020-12-08T00:00:00"/>
    <n v="5.17"/>
    <s v="Parceria rural"/>
    <m/>
    <m/>
    <m/>
    <n v="2"/>
    <x v="0"/>
    <x v="0"/>
    <x v="0"/>
    <m/>
    <m/>
    <d v="2026-04-01T00:00:00"/>
    <d v="2026-04-01T00:00:00"/>
    <d v="2025-06-01T00:00:00"/>
    <m/>
    <m/>
    <s v="Sul"/>
    <s v="Sul"/>
    <s v="JFI ITATINGA"/>
    <s v="NILZA"/>
    <s v="SOLLUM"/>
    <s v="MIGRAR"/>
    <n v="60.786884000000001"/>
    <n v="64.376682000000002"/>
    <n v="84.161635000000004"/>
    <n v="129.47007199999999"/>
    <s v="pac"/>
    <x v="3"/>
    <x v="5"/>
    <m/>
    <x v="0"/>
    <m/>
  </r>
  <r>
    <s v="0451001"/>
    <x v="236"/>
    <x v="236"/>
    <s v="001"/>
    <s v="Brasil \ SP \ Piratininga"/>
    <s v="Noroeste"/>
    <x v="1"/>
    <n v="3"/>
    <s v="Reforma"/>
    <s v="104-Crescimento"/>
    <d v="2020-07-06T00:00:00"/>
    <n v="26.72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2"/>
    <x v="236"/>
    <x v="236"/>
    <s v="002"/>
    <s v="Brasil \ SP \ Piratininga"/>
    <s v="Noroeste"/>
    <x v="1"/>
    <n v="2"/>
    <s v="Reforma"/>
    <s v="104-Crescimento"/>
    <d v="2020-07-07T00:00:00"/>
    <n v="16.399999999999999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3"/>
    <x v="236"/>
    <x v="236"/>
    <s v="003"/>
    <s v="Brasil \ SP \ Piratininga"/>
    <s v="Noroeste"/>
    <x v="1"/>
    <n v="2"/>
    <s v="Reforma"/>
    <s v="104-Crescimento"/>
    <d v="2020-07-14T00:00:00"/>
    <n v="9.61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4"/>
    <x v="236"/>
    <x v="236"/>
    <s v="004"/>
    <s v="Brasil \ SP \ Piratininga"/>
    <s v="Noroeste"/>
    <x v="1"/>
    <n v="2"/>
    <s v="Reforma"/>
    <s v="104-Crescimento"/>
    <d v="2020-07-07T00:00:00"/>
    <n v="10.29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5"/>
    <x v="236"/>
    <x v="236"/>
    <s v="005"/>
    <s v="Brasil \ SP \ Piratininga"/>
    <s v="Noroeste"/>
    <x v="1"/>
    <n v="2"/>
    <s v="Reforma"/>
    <s v="104-Crescimento"/>
    <d v="2020-07-14T00:00:00"/>
    <n v="29.68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6"/>
    <x v="236"/>
    <x v="236"/>
    <s v="006"/>
    <s v="Brasil \ SP \ Piratininga"/>
    <s v="Noroeste"/>
    <x v="1"/>
    <n v="2"/>
    <s v="Reforma"/>
    <s v="104-Crescimento"/>
    <d v="2020-07-09T00:00:00"/>
    <n v="16.989999999999998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1007"/>
    <x v="236"/>
    <x v="236"/>
    <s v="007"/>
    <s v="Brasil \ SP \ Piratininga"/>
    <s v="Noroeste"/>
    <x v="1"/>
    <n v="2"/>
    <s v="Reforma"/>
    <s v="104-Crescimento"/>
    <d v="2020-07-13T00:00:00"/>
    <n v="36.76"/>
    <s v="Parceria rural"/>
    <m/>
    <m/>
    <m/>
    <m/>
    <x v="0"/>
    <x v="0"/>
    <x v="0"/>
    <m/>
    <m/>
    <d v="2025-03-01T00:00:00"/>
    <d v="2025-03-01T00:00:00"/>
    <d v="2025-04-01T00:00:00"/>
    <m/>
    <m/>
    <s v="Noroeste"/>
    <s v="Noroeste"/>
    <s v="BRACELL"/>
    <s v="GERAÇÃO"/>
    <s v="JFI DUARTINA"/>
    <s v="SOLLUM"/>
    <n v="13.763883999999999"/>
    <n v="18.572126999999998"/>
    <n v="21.789825"/>
    <n v="63.662416999999998"/>
    <s v="pac"/>
    <x v="2"/>
    <x v="2"/>
    <d v="2025-08-01T00:00:00"/>
    <x v="8"/>
    <m/>
  </r>
  <r>
    <s v="0452001"/>
    <x v="237"/>
    <x v="237"/>
    <s v="001"/>
    <s v="Brasil \ SP \ Cabrália Paulista"/>
    <s v="Noroeste"/>
    <x v="1"/>
    <n v="2"/>
    <s v="Reforma"/>
    <s v="102-Aguardando Plantio"/>
    <m/>
    <n v="51.68"/>
    <s v="Parceria rural"/>
    <m/>
    <m/>
    <m/>
    <m/>
    <x v="2"/>
    <x v="1"/>
    <x v="1"/>
    <m/>
    <m/>
    <d v="2025-01-01T00:00:00"/>
    <d v="2024-11-01T00:00:00"/>
    <d v="2024-11-01T00:00:00"/>
    <d v="2024-12-18T00:00:00"/>
    <d v="2024-11-16T00:00:00"/>
    <s v="Noroeste"/>
    <s v="Noroeste"/>
    <s v="GERAÇÃO"/>
    <s v="JFI DUARTINA"/>
    <s v="BRACELL"/>
    <s v="CARPELO"/>
    <n v="17.744456"/>
    <n v="20.962154000000002"/>
    <n v="34.731943000000001"/>
    <n v="67.438586000000001"/>
    <s v="Liberação de áreas"/>
    <x v="2"/>
    <x v="4"/>
    <d v="2025-02-01T00:00:00"/>
    <x v="1"/>
    <m/>
  </r>
  <r>
    <s v="0454001"/>
    <x v="238"/>
    <x v="238"/>
    <s v="001"/>
    <s v="Brasil \ SP \ Marília"/>
    <s v="Noroeste"/>
    <x v="3"/>
    <n v="1"/>
    <s v="Implantação"/>
    <s v="104-Crescimento"/>
    <d v="2019-12-20T00:00:00"/>
    <n v="23.63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4002"/>
    <x v="238"/>
    <x v="238"/>
    <s v="002"/>
    <s v="Brasil \ SP \ Marília"/>
    <s v="Noroeste"/>
    <x v="3"/>
    <n v="1"/>
    <s v="Implantação"/>
    <s v="104-Crescimento"/>
    <d v="2019-12-13T00:00:00"/>
    <n v="55.6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4003"/>
    <x v="238"/>
    <x v="238"/>
    <s v="003"/>
    <s v="Brasil \ SP \ Marília"/>
    <s v="Noroeste"/>
    <x v="3"/>
    <n v="1"/>
    <s v="Implantação"/>
    <s v="104-Crescimento"/>
    <d v="2019-12-21T00:00:00"/>
    <n v="40.380000000000003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4004"/>
    <x v="238"/>
    <x v="238"/>
    <s v="004"/>
    <s v="Brasil \ SP \ Marília"/>
    <s v="Noroeste"/>
    <x v="3"/>
    <n v="1"/>
    <s v="Implantação"/>
    <s v="104-Crescimento"/>
    <d v="2019-12-20T00:00:00"/>
    <n v="36.76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4006"/>
    <x v="238"/>
    <x v="238"/>
    <s v="006"/>
    <s v="Brasil \ SP \ Marília"/>
    <s v="Noroeste"/>
    <x v="3"/>
    <n v="1"/>
    <s v="Implantação"/>
    <s v="104-Crescimento"/>
    <d v="2020-10-20T00:00:00"/>
    <n v="0.84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4007"/>
    <x v="238"/>
    <x v="238"/>
    <s v="007"/>
    <s v="Brasil \ SP \ Marília"/>
    <s v="Noroeste"/>
    <x v="3"/>
    <n v="1"/>
    <s v="Implantação"/>
    <s v="104-Crescimento"/>
    <d v="2020-10-20T00:00:00"/>
    <n v="0.3"/>
    <s v="Parceria rural"/>
    <m/>
    <m/>
    <m/>
    <m/>
    <x v="0"/>
    <x v="0"/>
    <x v="0"/>
    <m/>
    <m/>
    <d v="2026-01-01T00:00:00"/>
    <d v="2025-12-01T00:00:00"/>
    <d v="2025-05-01T00:00:00"/>
    <m/>
    <m/>
    <s v="Noroeste"/>
    <s v="Noroeste"/>
    <s v="GN"/>
    <s v="GERS"/>
    <s v="INOVESA"/>
    <s v="CARPELO"/>
    <n v="30.847718"/>
    <n v="45.768814999999996"/>
    <n v="50.586447"/>
    <n v="61.725709000000002"/>
    <s v="pac"/>
    <x v="1"/>
    <x v="6"/>
    <m/>
    <x v="0"/>
    <m/>
  </r>
  <r>
    <s v="0455001"/>
    <x v="239"/>
    <x v="239"/>
    <s v="001"/>
    <s v="Brasil \ SP \ Uru"/>
    <s v="Norte"/>
    <x v="3"/>
    <n v="2"/>
    <s v="Reforma"/>
    <s v="104-Crescimento"/>
    <d v="2020-02-18T00:00:00"/>
    <n v="18.559999999999999"/>
    <s v="Parceria rural"/>
    <m/>
    <m/>
    <m/>
    <m/>
    <x v="0"/>
    <x v="0"/>
    <x v="0"/>
    <m/>
    <m/>
    <d v="2025-02-01T00:00:00"/>
    <d v="2025-01-01T00:00:00"/>
    <d v="2024-12-01T00:00:00"/>
    <m/>
    <d v="2024-12-19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x v="7"/>
    <d v="2025-04-01T00:00:00"/>
    <x v="2"/>
    <m/>
  </r>
  <r>
    <s v="0455002"/>
    <x v="239"/>
    <x v="239"/>
    <s v="002"/>
    <s v="Brasil \ SP \ Uru"/>
    <s v="Norte"/>
    <x v="3"/>
    <n v="2"/>
    <s v="Reforma"/>
    <s v="104-Crescimento"/>
    <d v="2020-01-11T00:00:00"/>
    <n v="56.76"/>
    <s v="Parceria rural"/>
    <m/>
    <m/>
    <m/>
    <m/>
    <x v="0"/>
    <x v="0"/>
    <x v="0"/>
    <m/>
    <m/>
    <d v="2025-02-01T00:00:00"/>
    <d v="2025-02-01T00:00:00"/>
    <d v="2024-12-01T00:00:00"/>
    <m/>
    <d v="2024-12-23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x v="7"/>
    <d v="2025-04-01T00:00:00"/>
    <x v="2"/>
    <m/>
  </r>
  <r>
    <s v="0455003"/>
    <x v="239"/>
    <x v="239"/>
    <s v="003"/>
    <s v="Brasil \ SP \ Pongaí"/>
    <s v="Norte"/>
    <x v="3"/>
    <n v="2"/>
    <s v="Reforma"/>
    <s v="104-Crescimento"/>
    <d v="2021-01-01T00:00:00"/>
    <n v="45.93"/>
    <s v="Parceria rural"/>
    <m/>
    <m/>
    <m/>
    <m/>
    <x v="0"/>
    <x v="0"/>
    <x v="0"/>
    <m/>
    <m/>
    <d v="2025-02-01T00:00:00"/>
    <d v="2025-02-01T00:00:00"/>
    <d v="2024-12-01T00:00:00"/>
    <m/>
    <d v="2024-12-30T00:00:00"/>
    <s v="Norte"/>
    <s v="Norte"/>
    <s v="EMFLORA"/>
    <s v="INOVESA"/>
    <s v="CARPELO"/>
    <s v="GERS"/>
    <n v="27.217181"/>
    <n v="68.262292000000002"/>
    <n v="70.166634999999999"/>
    <n v="77.152175"/>
    <s v="cto colheita"/>
    <x v="1"/>
    <x v="7"/>
    <d v="2025-04-01T00:00:00"/>
    <x v="2"/>
    <m/>
  </r>
  <r>
    <s v="0456001"/>
    <x v="240"/>
    <x v="240"/>
    <s v="001"/>
    <s v="Brasil \ SP \ Pompéia"/>
    <s v="Noroeste"/>
    <x v="1"/>
    <n v="1"/>
    <s v="Implantação"/>
    <s v="104-Crescimento"/>
    <d v="2020-10-06T00:00:00"/>
    <n v="58.12"/>
    <s v="Parceria rural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2"/>
    <x v="240"/>
    <x v="240"/>
    <s v="002"/>
    <s v="Brasil \ SP \ Pompéia"/>
    <s v="Noroeste"/>
    <x v="1"/>
    <n v="1"/>
    <s v="Implantação"/>
    <s v="104-Crescimento"/>
    <d v="2020-09-29T00:00:00"/>
    <n v="28.9"/>
    <s v="Parceria rural"/>
    <m/>
    <m/>
    <m/>
    <m/>
    <x v="0"/>
    <x v="0"/>
    <x v="0"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3"/>
    <x v="240"/>
    <x v="240"/>
    <s v="003"/>
    <s v="Brasil \ SP \ Pompéia"/>
    <s v="Noroeste"/>
    <x v="1"/>
    <n v="1"/>
    <s v="Implantação"/>
    <s v="104-Crescimento"/>
    <d v="2020-11-21T00:00:00"/>
    <n v="44.84"/>
    <s v="Parceria rural"/>
    <m/>
    <m/>
    <m/>
    <m/>
    <x v="0"/>
    <x v="0"/>
    <x v="0"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4"/>
    <x v="240"/>
    <x v="240"/>
    <s v="004"/>
    <s v="Brasil \ SP \ Pompéia"/>
    <s v="Noroeste"/>
    <x v="1"/>
    <n v="1"/>
    <s v="Implantação"/>
    <s v="104-Crescimento"/>
    <d v="2020-09-15T00:00:00"/>
    <n v="70.849999999999994"/>
    <s v="Parceria rural"/>
    <m/>
    <m/>
    <m/>
    <m/>
    <x v="0"/>
    <x v="0"/>
    <x v="0"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5"/>
    <x v="240"/>
    <x v="240"/>
    <s v="005"/>
    <s v="Brasil \ SP \ Pompéia"/>
    <s v="Noroeste"/>
    <x v="1"/>
    <n v="1"/>
    <s v="Implantação"/>
    <s v="104-Crescimento"/>
    <d v="2020-09-17T00:00:00"/>
    <n v="48.12"/>
    <s v="Parceria rural"/>
    <m/>
    <m/>
    <m/>
    <m/>
    <x v="0"/>
    <x v="0"/>
    <x v="0"/>
    <m/>
    <m/>
    <d v="2026-05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6"/>
    <x v="240"/>
    <x v="240"/>
    <s v="006"/>
    <s v="Brasil \ SP \ Pompéia"/>
    <s v="Noroeste"/>
    <x v="1"/>
    <n v="1"/>
    <s v="Implantação"/>
    <s v="104-Crescimento"/>
    <d v="2020-09-12T00:00:00"/>
    <n v="42.68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07"/>
    <x v="240"/>
    <x v="240"/>
    <s v="007"/>
    <s v="Brasil \ SP \ Pompéia"/>
    <s v="Noroeste"/>
    <x v="1"/>
    <n v="1"/>
    <s v="Implantação"/>
    <s v="104-Crescimento"/>
    <d v="2020-09-19T00:00:00"/>
    <n v="80.14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1"/>
    <x v="240"/>
    <x v="240"/>
    <s v="011"/>
    <s v="Brasil \ SP \ Pompéia"/>
    <s v="Noroeste"/>
    <x v="1"/>
    <n v="1"/>
    <s v="Implantação"/>
    <s v="104-Crescimento"/>
    <d v="2020-11-20T00:00:00"/>
    <n v="27.36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2"/>
    <x v="240"/>
    <x v="240"/>
    <s v="012"/>
    <s v="Brasil \ SP \ Pompéia"/>
    <s v="Noroeste"/>
    <x v="1"/>
    <n v="1"/>
    <s v="Implantação"/>
    <s v="104-Crescimento"/>
    <d v="2020-11-20T00:00:00"/>
    <n v="26.4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3"/>
    <x v="240"/>
    <x v="240"/>
    <s v="013"/>
    <s v="Brasil \ SP \ Pompéia"/>
    <s v="Noroeste"/>
    <x v="1"/>
    <n v="1"/>
    <s v="Implantação"/>
    <s v="104-Crescimento"/>
    <d v="2020-10-05T00:00:00"/>
    <n v="13.15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4"/>
    <x v="240"/>
    <x v="240"/>
    <s v="014"/>
    <s v="Brasil \ SP \ Pompéia"/>
    <s v="Noroeste"/>
    <x v="1"/>
    <n v="1"/>
    <s v="Implantação"/>
    <s v="104-Crescimento"/>
    <d v="2020-09-21T00:00:00"/>
    <n v="15.14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5"/>
    <x v="240"/>
    <x v="240"/>
    <s v="015"/>
    <s v="Brasil \ SP \ Pompéia"/>
    <s v="Noroeste"/>
    <x v="1"/>
    <n v="1"/>
    <s v="Implantação"/>
    <s v="104-Crescimento"/>
    <d v="2020-09-23T00:00:00"/>
    <n v="28.37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6"/>
    <x v="240"/>
    <x v="240"/>
    <s v="016"/>
    <s v="Brasil \ SP \ Pompéia"/>
    <s v="Noroeste"/>
    <x v="1"/>
    <n v="1"/>
    <s v="Implantação"/>
    <s v="104-Crescimento"/>
    <d v="2020-10-06T00:00:00"/>
    <n v="13.5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1"/>
    <m/>
    <x v="0"/>
    <m/>
  </r>
  <r>
    <s v="0456017"/>
    <x v="240"/>
    <x v="240"/>
    <s v="017"/>
    <s v="Brasil \ SP \ Pompéia"/>
    <s v="Noroeste"/>
    <x v="1"/>
    <n v="1"/>
    <s v="Implantação"/>
    <s v="104-Crescimento"/>
    <d v="2021-10-25T00:00:00"/>
    <n v="1.1000000000000001"/>
    <s v="Parceria rural"/>
    <m/>
    <m/>
    <m/>
    <m/>
    <x v="0"/>
    <x v="0"/>
    <x v="0"/>
    <m/>
    <m/>
    <d v="2020-09-01T00:00:00"/>
    <m/>
    <d v="2025-09-01T00:00:00"/>
    <m/>
    <m/>
    <s v="Noroeste"/>
    <s v="Noroeste"/>
    <s v="GN"/>
    <s v="GERS"/>
    <s v="CARPELO"/>
    <s v="INOVESA"/>
    <n v="78.985237999999995"/>
    <n v="88.853418000000005"/>
    <n v="96.082995999999994"/>
    <n v="118.414643"/>
    <s v="pac"/>
    <x v="2"/>
    <x v="13"/>
    <m/>
    <x v="0"/>
    <m/>
  </r>
  <r>
    <s v="0457001"/>
    <x v="241"/>
    <x v="241"/>
    <s v="001"/>
    <s v="Brasil \ SP \ Pirajuí"/>
    <s v="Norte"/>
    <x v="3"/>
    <n v="2"/>
    <s v="Reforma"/>
    <s v="102-Aguardando Plantio"/>
    <m/>
    <n v="7.12"/>
    <s v="Parceria rural"/>
    <m/>
    <m/>
    <m/>
    <m/>
    <x v="2"/>
    <x v="1"/>
    <x v="2"/>
    <m/>
    <m/>
    <d v="2024-12-01T00:00:00"/>
    <d v="2024-12-01T00:00:00"/>
    <d v="2024-11-01T00:00:00"/>
    <d v="2024-12-30T00:00:00"/>
    <d v="2024-12-02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2"/>
    <x v="241"/>
    <x v="241"/>
    <s v="002"/>
    <s v="Brasil \ SP \ Pirajuí"/>
    <s v="Norte"/>
    <x v="3"/>
    <n v="2"/>
    <s v="Reforma"/>
    <s v="102-Aguardando Plantio"/>
    <m/>
    <n v="20.51"/>
    <s v="Parceria rural"/>
    <m/>
    <m/>
    <m/>
    <m/>
    <x v="2"/>
    <x v="1"/>
    <x v="2"/>
    <m/>
    <m/>
    <d v="2024-12-01T00:00:00"/>
    <d v="2024-12-01T00:00:00"/>
    <d v="2024-11-01T00:00:00"/>
    <d v="2025-01-04T00:00:00"/>
    <d v="2024-12-03T00:00:00"/>
    <s v="Norte"/>
    <s v="Norte"/>
    <s v="EMFLORA"/>
    <s v="CARPELO"/>
    <s v="INOVESA"/>
    <s v="GERS"/>
    <n v="6.2831049999999999"/>
    <n v="44.075113000000002"/>
    <n v="46.064703999999999"/>
    <n v="51.060653000000002"/>
    <s v="cto baldeio"/>
    <x v="1"/>
    <x v="9"/>
    <d v="2025-03-01T00:00:00"/>
    <x v="3"/>
    <m/>
  </r>
  <r>
    <s v="0457003"/>
    <x v="241"/>
    <x v="241"/>
    <s v="003"/>
    <s v="Brasil \ SP \ Pirajuí"/>
    <s v="Norte"/>
    <x v="3"/>
    <n v="2"/>
    <s v="Reforma"/>
    <s v="102-Aguardando Plantio"/>
    <m/>
    <n v="24.07"/>
    <s v="Parceria rural"/>
    <m/>
    <m/>
    <m/>
    <m/>
    <x v="2"/>
    <x v="1"/>
    <x v="2"/>
    <m/>
    <m/>
    <d v="2024-12-01T00:00:00"/>
    <d v="2024-12-01T00:00:00"/>
    <d v="2024-11-01T00:00:00"/>
    <d v="2024-12-30T00:00:00"/>
    <d v="2024-12-02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4"/>
    <x v="241"/>
    <x v="241"/>
    <s v="004"/>
    <s v="Brasil \ SP \ Pirajuí"/>
    <s v="Norte"/>
    <x v="3"/>
    <n v="2"/>
    <s v="Reforma"/>
    <s v="102-Aguardando Plantio"/>
    <m/>
    <n v="47.6"/>
    <s v="Parceria rural"/>
    <m/>
    <m/>
    <m/>
    <m/>
    <x v="2"/>
    <x v="1"/>
    <x v="2"/>
    <m/>
    <m/>
    <d v="2024-12-01T00:00:00"/>
    <d v="2024-12-01T00:00:00"/>
    <d v="2024-11-01T00:00:00"/>
    <d v="2024-12-29T00:00:00"/>
    <d v="2024-11-29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5"/>
    <x v="241"/>
    <x v="241"/>
    <s v="005"/>
    <s v="Brasil \ SP \ Pirajuí"/>
    <s v="Norte"/>
    <x v="3"/>
    <n v="2"/>
    <s v="Reforma"/>
    <s v="102-Aguardando Plantio"/>
    <m/>
    <n v="54.71"/>
    <s v="Parceria rural"/>
    <m/>
    <m/>
    <m/>
    <m/>
    <x v="2"/>
    <x v="1"/>
    <x v="2"/>
    <m/>
    <m/>
    <d v="2024-12-01T00:00:00"/>
    <d v="2024-12-01T00:00:00"/>
    <d v="2024-11-01T00:00:00"/>
    <d v="2024-12-26T00:00:00"/>
    <d v="2024-11-28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7"/>
    <x v="241"/>
    <x v="241"/>
    <s v="007"/>
    <s v="Brasil \ SP \ Pirajuí"/>
    <s v="Norte"/>
    <x v="3"/>
    <n v="2"/>
    <s v="Reforma"/>
    <s v="102-Aguardando Plantio"/>
    <m/>
    <n v="29.8"/>
    <s v="Parceria rural"/>
    <m/>
    <m/>
    <m/>
    <m/>
    <x v="2"/>
    <x v="1"/>
    <x v="2"/>
    <m/>
    <m/>
    <d v="2024-12-01T00:00:00"/>
    <d v="2024-12-01T00:00:00"/>
    <d v="2024-11-01T00:00:00"/>
    <d v="2024-12-23T00:00:00"/>
    <d v="2024-11-27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8"/>
    <x v="241"/>
    <x v="241"/>
    <s v="008"/>
    <s v="Brasil \ SP \ Pirajuí"/>
    <s v="Norte"/>
    <x v="3"/>
    <n v="2"/>
    <s v="Reforma"/>
    <s v="102-Aguardando Plantio"/>
    <m/>
    <n v="34.869999999999997"/>
    <s v="Parceria rural"/>
    <m/>
    <m/>
    <m/>
    <m/>
    <x v="2"/>
    <x v="1"/>
    <x v="2"/>
    <m/>
    <m/>
    <d v="2024-12-01T00:00:00"/>
    <d v="2024-12-01T00:00:00"/>
    <d v="2024-11-01T00:00:00"/>
    <d v="2024-12-26T00:00:00"/>
    <d v="2024-11-24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3-01T00:00:00"/>
    <x v="3"/>
    <m/>
  </r>
  <r>
    <s v="0457009"/>
    <x v="241"/>
    <x v="241"/>
    <s v="009"/>
    <s v="Brasil \ SP \ Pirajuí"/>
    <s v="Norte"/>
    <x v="3"/>
    <n v="2"/>
    <s v="Reforma"/>
    <s v="102-Aguardando Plantio"/>
    <m/>
    <n v="38.35"/>
    <s v="Parceria rural"/>
    <m/>
    <m/>
    <m/>
    <m/>
    <x v="2"/>
    <x v="1"/>
    <x v="2"/>
    <m/>
    <m/>
    <d v="2024-12-01T00:00:00"/>
    <d v="2024-12-01T00:00:00"/>
    <d v="2024-11-01T00:00:00"/>
    <d v="2024-12-23T00:00:00"/>
    <d v="2024-11-24T00:00:00"/>
    <s v="Norte"/>
    <s v="Norte"/>
    <s v="EMFLORA"/>
    <s v="CARPELO"/>
    <s v="INOVESA"/>
    <s v="GERS"/>
    <n v="6.2831049999999999"/>
    <n v="44.075113000000002"/>
    <n v="46.064703999999999"/>
    <n v="51.060653000000002"/>
    <s v="Liberação de áreas"/>
    <x v="1"/>
    <x v="9"/>
    <d v="2025-04-01T00:00:00"/>
    <x v="2"/>
    <m/>
  </r>
  <r>
    <s v="0458001"/>
    <x v="242"/>
    <x v="242"/>
    <s v="001"/>
    <s v="Brasil \ SP \ Pederneiras"/>
    <s v="Norte"/>
    <x v="1"/>
    <n v="2"/>
    <s v="Reforma"/>
    <s v="102-Aguardando Plantio"/>
    <m/>
    <n v="40.47"/>
    <s v="Parceria rural (arr. Turvinho)"/>
    <m/>
    <m/>
    <m/>
    <m/>
    <x v="2"/>
    <x v="1"/>
    <x v="1"/>
    <m/>
    <m/>
    <d v="2025-05-01T00:00:00"/>
    <d v="2025-04-01T00:00:00"/>
    <d v="2024-12-01T00:00:00"/>
    <d v="2025-04-01T00:00:00"/>
    <d v="2024-12-02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x v="6"/>
    <d v="2025-04-01T00:00:00"/>
    <x v="2"/>
    <m/>
  </r>
  <r>
    <s v="0458002"/>
    <x v="242"/>
    <x v="242"/>
    <s v="002"/>
    <s v="Brasil \ SP \ Pederneiras"/>
    <s v="Norte"/>
    <x v="1"/>
    <n v="2"/>
    <s v="Reforma"/>
    <s v="102-Aguardando Plantio"/>
    <m/>
    <n v="29.77"/>
    <s v="Parceria rural (arr. Turvinho)"/>
    <m/>
    <m/>
    <m/>
    <m/>
    <x v="2"/>
    <x v="1"/>
    <x v="1"/>
    <m/>
    <m/>
    <d v="2025-05-01T00:00:00"/>
    <d v="2025-04-01T00:00:00"/>
    <d v="2024-12-01T00:00:00"/>
    <d v="2025-04-01T00:00:00"/>
    <d v="2024-12-04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x v="6"/>
    <d v="2025-03-01T00:00:00"/>
    <x v="3"/>
    <m/>
  </r>
  <r>
    <s v="0458004"/>
    <x v="242"/>
    <x v="242"/>
    <s v="004"/>
    <s v="Brasil \ SP \ Pederneiras"/>
    <s v="Norte"/>
    <x v="1"/>
    <n v="2"/>
    <s v="Reforma"/>
    <s v="102-Aguardando Plantio"/>
    <m/>
    <n v="28.87"/>
    <s v="Parceria rural (arr. Turvinho)"/>
    <m/>
    <m/>
    <m/>
    <m/>
    <x v="2"/>
    <x v="1"/>
    <x v="1"/>
    <m/>
    <m/>
    <d v="2025-05-01T00:00:00"/>
    <d v="2025-04-01T00:00:00"/>
    <d v="2024-12-01T00:00:00"/>
    <d v="2025-04-01T00:00:00"/>
    <d v="2024-12-08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x v="6"/>
    <d v="2025-04-01T00:00:00"/>
    <x v="2"/>
    <m/>
  </r>
  <r>
    <s v="0458005"/>
    <x v="242"/>
    <x v="242"/>
    <s v="005"/>
    <s v="Brasil \ SP \ Pederneiras"/>
    <s v="Norte"/>
    <x v="1"/>
    <n v="2"/>
    <s v="Reforma"/>
    <s v="102-Aguardando Plantio"/>
    <m/>
    <n v="46.88"/>
    <s v="Parceria rural (arr. Turvinho)"/>
    <m/>
    <m/>
    <m/>
    <m/>
    <x v="2"/>
    <x v="1"/>
    <x v="1"/>
    <m/>
    <m/>
    <d v="2025-05-01T00:00:00"/>
    <d v="2025-04-01T00:00:00"/>
    <d v="2024-12-01T00:00:00"/>
    <d v="2025-04-01T00:00:00"/>
    <d v="2024-12-11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x v="6"/>
    <d v="2025-04-01T00:00:00"/>
    <x v="2"/>
    <m/>
  </r>
  <r>
    <s v="0458006"/>
    <x v="242"/>
    <x v="242"/>
    <s v="006"/>
    <s v="Brasil \ SP \ Pederneiras"/>
    <s v="Norte"/>
    <x v="1"/>
    <n v="2"/>
    <s v="Reforma"/>
    <s v="102-Aguardando Plantio"/>
    <m/>
    <n v="29.76"/>
    <s v="Parceria rural (arr. Turvinho)"/>
    <m/>
    <m/>
    <m/>
    <m/>
    <x v="2"/>
    <x v="1"/>
    <x v="1"/>
    <m/>
    <m/>
    <d v="2025-05-01T00:00:00"/>
    <d v="2025-05-01T00:00:00"/>
    <d v="2024-12-01T00:00:00"/>
    <d v="2025-05-01T00:00:00"/>
    <d v="2024-12-11T00:00:00"/>
    <s v="Norte"/>
    <s v="Norte"/>
    <s v="BRACELL"/>
    <s v="GERAÇÃO"/>
    <s v="SOLLUM"/>
    <s v="JFI DUARTINA"/>
    <n v="33.306896000000002"/>
    <n v="56.224030999999997"/>
    <n v="56.313631999999998"/>
    <n v="57.983899999999998"/>
    <s v="cto baldeio"/>
    <x v="1"/>
    <x v="6"/>
    <d v="2025-04-01T00:00:00"/>
    <x v="2"/>
    <m/>
  </r>
  <r>
    <s v="0459001"/>
    <x v="243"/>
    <x v="243"/>
    <s v="001"/>
    <s v="Brasil \ SP \ Guarantã"/>
    <s v="Norte"/>
    <x v="3"/>
    <n v="2"/>
    <s v="Reforma"/>
    <s v="102-Aguardando Plantio"/>
    <m/>
    <n v="27.46"/>
    <s v="Parceria rural"/>
    <m/>
    <m/>
    <m/>
    <m/>
    <x v="0"/>
    <x v="0"/>
    <x v="0"/>
    <m/>
    <m/>
    <d v="2025-01-01T00:00:00"/>
    <d v="2025-01-01T00:00:00"/>
    <d v="2024-12-01T00:00:00"/>
    <d v="2025-01-12T00:00:00"/>
    <d v="2024-12-1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2"/>
    <x v="243"/>
    <x v="243"/>
    <s v="002"/>
    <s v="Brasil \ SP \ Guarantã"/>
    <s v="Norte"/>
    <x v="3"/>
    <n v="2"/>
    <s v="Reforma"/>
    <s v="102-Aguardando Plantio"/>
    <m/>
    <n v="63.76"/>
    <s v="Parceria rural"/>
    <m/>
    <m/>
    <m/>
    <m/>
    <x v="0"/>
    <x v="0"/>
    <x v="0"/>
    <m/>
    <m/>
    <d v="2025-01-01T00:00:00"/>
    <d v="2025-01-01T00:00:00"/>
    <d v="2024-12-01T00:00:00"/>
    <d v="2025-01-13T00:00:00"/>
    <d v="2024-12-1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3"/>
    <x v="243"/>
    <x v="243"/>
    <s v="003"/>
    <s v="Brasil \ SP \ Guarantã"/>
    <s v="Norte"/>
    <x v="3"/>
    <n v="2"/>
    <s v="Reforma"/>
    <s v="102-Aguardando Plantio"/>
    <m/>
    <n v="35.090000000000003"/>
    <s v="Parceria rural"/>
    <m/>
    <m/>
    <m/>
    <m/>
    <x v="0"/>
    <x v="0"/>
    <x v="0"/>
    <m/>
    <m/>
    <d v="2025-01-01T00:00:00"/>
    <d v="2025-01-01T00:00:00"/>
    <d v="2024-12-01T00:00:00"/>
    <d v="2025-01-13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4"/>
    <x v="243"/>
    <x v="243"/>
    <s v="004"/>
    <s v="Brasil \ SP \ Guarantã"/>
    <s v="Norte"/>
    <x v="3"/>
    <n v="2"/>
    <s v="Reforma"/>
    <s v="102-Aguardando Plantio"/>
    <m/>
    <n v="57.27"/>
    <s v="Parceria rural"/>
    <m/>
    <m/>
    <m/>
    <m/>
    <x v="0"/>
    <x v="0"/>
    <x v="0"/>
    <m/>
    <m/>
    <d v="2025-01-01T00:00:00"/>
    <d v="2025-01-01T00:00:00"/>
    <d v="2024-12-01T00:00:00"/>
    <d v="2025-01-17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5"/>
    <x v="243"/>
    <x v="243"/>
    <s v="005"/>
    <s v="Brasil \ SP \ Guarantã"/>
    <s v="Norte"/>
    <x v="3"/>
    <n v="2"/>
    <s v="Reforma"/>
    <s v="102-Aguardando Plantio"/>
    <m/>
    <n v="52.75"/>
    <s v="Parceria rural"/>
    <m/>
    <m/>
    <m/>
    <m/>
    <x v="0"/>
    <x v="0"/>
    <x v="0"/>
    <m/>
    <m/>
    <d v="2025-01-01T00:00:00"/>
    <d v="2025-01-01T00:00:00"/>
    <d v="2024-12-01T00:00:00"/>
    <d v="2025-01-16T00:00:00"/>
    <d v="2024-12-06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6"/>
    <x v="243"/>
    <x v="243"/>
    <s v="006"/>
    <s v="Brasil \ SP \ Guarantã"/>
    <s v="Norte"/>
    <x v="3"/>
    <n v="2"/>
    <s v="Reforma"/>
    <s v="102-Aguardando Plantio"/>
    <m/>
    <n v="13.94"/>
    <s v="Parceria rural"/>
    <m/>
    <m/>
    <m/>
    <m/>
    <x v="0"/>
    <x v="0"/>
    <x v="0"/>
    <m/>
    <m/>
    <d v="2025-01-01T00:00:00"/>
    <d v="2025-01-01T00:00:00"/>
    <d v="2024-12-01T00:00:00"/>
    <d v="2025-01-18T00:00:00"/>
    <d v="2024-12-03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7"/>
    <x v="243"/>
    <x v="243"/>
    <s v="007"/>
    <s v="Brasil \ SP \ Guarantã"/>
    <s v="Norte"/>
    <x v="3"/>
    <n v="2"/>
    <s v="Reforma"/>
    <s v="102-Aguardando Plantio"/>
    <m/>
    <n v="3.68"/>
    <s v="Parceria rural"/>
    <m/>
    <m/>
    <m/>
    <m/>
    <x v="0"/>
    <x v="0"/>
    <x v="0"/>
    <m/>
    <m/>
    <d v="2025-01-01T00:00:00"/>
    <d v="2025-01-01T00:00:00"/>
    <d v="2024-12-01T00:00:00"/>
    <d v="2025-01-16T00:00:00"/>
    <d v="2024-12-14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8"/>
    <x v="243"/>
    <x v="243"/>
    <s v="008"/>
    <s v="Brasil \ SP \ Guarantã"/>
    <s v="Norte"/>
    <x v="3"/>
    <n v="2"/>
    <s v="Reforma"/>
    <s v="102-Aguardando Plantio"/>
    <m/>
    <n v="2.4300000000000002"/>
    <s v="Parceria rural"/>
    <m/>
    <m/>
    <m/>
    <m/>
    <x v="0"/>
    <x v="0"/>
    <x v="0"/>
    <m/>
    <m/>
    <d v="2025-01-01T00:00:00"/>
    <d v="2025-01-01T00:00:00"/>
    <d v="2024-12-01T00:00:00"/>
    <d v="2025-01-13T00:00:00"/>
    <d v="2024-12-10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59009"/>
    <x v="243"/>
    <x v="243"/>
    <s v="009"/>
    <s v="Brasil \ SP \ Guarantã"/>
    <s v="Norte"/>
    <x v="3"/>
    <n v="2"/>
    <s v="Reforma"/>
    <s v="102-Aguardando Plantio"/>
    <m/>
    <n v="3.48"/>
    <s v="Parceria rural"/>
    <m/>
    <m/>
    <m/>
    <m/>
    <x v="0"/>
    <x v="0"/>
    <x v="0"/>
    <m/>
    <m/>
    <d v="2025-01-01T00:00:00"/>
    <d v="2025-01-01T00:00:00"/>
    <d v="2024-12-01T00:00:00"/>
    <d v="2025-01-13T00:00:00"/>
    <d v="2024-12-09T00:00:00"/>
    <s v="Norte"/>
    <s v="Norte"/>
    <s v="EMFLORA"/>
    <s v="INOVESA"/>
    <s v="GERS"/>
    <s v="CARPELO"/>
    <n v="19.465557"/>
    <n v="42.529877999999997"/>
    <n v="52.005029999999998"/>
    <n v="52.733761000000001"/>
    <s v="cto baldeio"/>
    <x v="1"/>
    <x v="7"/>
    <d v="2025-04-01T00:00:00"/>
    <x v="2"/>
    <m/>
  </r>
  <r>
    <s v="0460001"/>
    <x v="244"/>
    <x v="244"/>
    <s v="001"/>
    <s v="Brasil \ SP \ Pirajuí"/>
    <s v="Norte"/>
    <x v="3"/>
    <n v="2"/>
    <s v="Reforma"/>
    <s v="102-Aguardando Plantio"/>
    <m/>
    <n v="8.92"/>
    <s v="Parceria rural"/>
    <m/>
    <m/>
    <m/>
    <m/>
    <x v="2"/>
    <x v="1"/>
    <x v="2"/>
    <m/>
    <m/>
    <d v="2025-01-01T00:00:00"/>
    <d v="2025-01-01T00:00:00"/>
    <d v="2024-11-01T00:00:00"/>
    <d v="2025-01-01T00:00:00"/>
    <d v="2024-11-21T00:00:00"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x v="6"/>
    <d v="2025-04-01T00:00:00"/>
    <x v="2"/>
    <m/>
  </r>
  <r>
    <s v="0460002"/>
    <x v="244"/>
    <x v="244"/>
    <s v="002"/>
    <s v="Brasil \ SP \ Pirajuí"/>
    <s v="Norte"/>
    <x v="3"/>
    <n v="2"/>
    <s v="Reforma"/>
    <s v="102-Aguardando Plantio"/>
    <m/>
    <n v="25.31"/>
    <s v="Parceria rural"/>
    <m/>
    <m/>
    <m/>
    <m/>
    <x v="2"/>
    <x v="1"/>
    <x v="2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x v="6"/>
    <d v="2025-04-01T00:00:00"/>
    <x v="2"/>
    <m/>
  </r>
  <r>
    <s v="0460004"/>
    <x v="244"/>
    <x v="244"/>
    <s v="004"/>
    <s v="Brasil \ SP \ Pirajuí"/>
    <s v="Norte"/>
    <x v="3"/>
    <n v="2"/>
    <s v="Reforma"/>
    <s v="102-Aguardando Plantio"/>
    <m/>
    <n v="5.89"/>
    <s v="Parceria rural"/>
    <m/>
    <m/>
    <m/>
    <m/>
    <x v="2"/>
    <x v="1"/>
    <x v="2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x v="6"/>
    <d v="2025-04-01T00:00:00"/>
    <x v="2"/>
    <m/>
  </r>
  <r>
    <s v="0460005"/>
    <x v="244"/>
    <x v="244"/>
    <s v="005"/>
    <s v="Brasil \ SP \ Pirajuí"/>
    <s v="Norte"/>
    <x v="3"/>
    <n v="2"/>
    <s v="Reforma"/>
    <s v="102-Aguardando Plantio"/>
    <m/>
    <n v="29.88"/>
    <s v="Parceria rural"/>
    <m/>
    <m/>
    <m/>
    <m/>
    <x v="2"/>
    <x v="1"/>
    <x v="2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x v="6"/>
    <d v="2025-04-01T00:00:00"/>
    <x v="2"/>
    <m/>
  </r>
  <r>
    <s v="0460006"/>
    <x v="244"/>
    <x v="244"/>
    <s v="006"/>
    <s v="Brasil \ SP \ Pirajuí"/>
    <s v="Norte"/>
    <x v="3"/>
    <n v="2"/>
    <s v="Reforma"/>
    <s v="102-Aguardando Plantio"/>
    <m/>
    <n v="17"/>
    <s v="Parceria rural"/>
    <m/>
    <m/>
    <m/>
    <m/>
    <x v="2"/>
    <x v="2"/>
    <x v="2"/>
    <m/>
    <m/>
    <d v="2025-01-01T00:00:00"/>
    <d v="2025-01-01T00:00:00"/>
    <d v="2024-12-01T00:00:00"/>
    <d v="2025-01-06T00:00:00"/>
    <m/>
    <s v="Norte"/>
    <s v="Norte"/>
    <s v="EMFLORA"/>
    <s v="CARPELO"/>
    <s v="GERAÇÃO"/>
    <s v="JFI DUARTINA"/>
    <n v="13.88645"/>
    <n v="51.549908000000002"/>
    <n v="56.162394999999997"/>
    <n v="57.922263000000001"/>
    <s v="rebaixamento"/>
    <x v="1"/>
    <x v="6"/>
    <d v="2025-04-01T00:00:00"/>
    <x v="2"/>
    <m/>
  </r>
  <r>
    <s v="0460008"/>
    <x v="244"/>
    <x v="244"/>
    <s v="008"/>
    <s v="Brasil \ SP \ Pirajuí"/>
    <s v="Norte"/>
    <x v="3"/>
    <n v="2"/>
    <s v="Reforma"/>
    <s v="102-Aguardando Plantio"/>
    <m/>
    <n v="4.42"/>
    <s v="Parceria rural"/>
    <m/>
    <m/>
    <m/>
    <m/>
    <x v="2"/>
    <x v="1"/>
    <x v="2"/>
    <m/>
    <m/>
    <d v="2025-01-01T00:00:00"/>
    <d v="2025-01-01T00:00:00"/>
    <d v="2024-12-01T00:00:00"/>
    <d v="2025-01-06T00:00:00"/>
    <m/>
    <s v="Norte"/>
    <s v="Norte"/>
    <s v="EMFLORA"/>
    <s v="CARPELO"/>
    <s v="GERAÇÃO"/>
    <s v="JFI DUARTINA"/>
    <n v="13.88645"/>
    <n v="51.549908000000002"/>
    <n v="56.162394999999997"/>
    <n v="57.922263000000001"/>
    <s v="cto baldeio"/>
    <x v="1"/>
    <x v="6"/>
    <d v="2025-04-01T00:00:00"/>
    <x v="2"/>
    <m/>
  </r>
  <r>
    <s v="0460010"/>
    <x v="244"/>
    <x v="244"/>
    <s v="010"/>
    <s v="Brasil \ SP \ Pirajuí"/>
    <s v="Norte"/>
    <x v="3"/>
    <n v="2"/>
    <s v="Reforma"/>
    <s v="102-Aguardando Plantio"/>
    <m/>
    <n v="0.97"/>
    <s v="Parceria rural"/>
    <m/>
    <m/>
    <m/>
    <m/>
    <x v="2"/>
    <x v="1"/>
    <x v="2"/>
    <m/>
    <m/>
    <d v="2025-01-01T00:00:00"/>
    <d v="2025-01-01T00:00:00"/>
    <d v="2024-12-01T00:00:00"/>
    <d v="2025-01-01T00:00:00"/>
    <m/>
    <s v="Norte"/>
    <s v="Norte"/>
    <s v="EMFLORA"/>
    <s v="CARPELO"/>
    <s v="GERAÇÃO"/>
    <s v="JFI DUARTINA"/>
    <n v="13.88645"/>
    <n v="51.549908000000002"/>
    <n v="56.162394999999997"/>
    <n v="57.922263000000001"/>
    <s v="Liberação de áreas"/>
    <x v="1"/>
    <x v="6"/>
    <d v="2025-04-01T00:00:00"/>
    <x v="2"/>
    <m/>
  </r>
  <r>
    <s v="0462001"/>
    <x v="245"/>
    <x v="245"/>
    <s v="001"/>
    <s v="Brasil \ SP \ Itaju"/>
    <s v="Sul"/>
    <x v="3"/>
    <n v="1"/>
    <s v="Implantação"/>
    <s v="104-Crescimento"/>
    <d v="2019-12-09T00:00:00"/>
    <n v="29.33"/>
    <s v="Parceria rural"/>
    <m/>
    <m/>
    <m/>
    <m/>
    <x v="0"/>
    <x v="0"/>
    <x v="0"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2"/>
    <x v="245"/>
    <x v="245"/>
    <s v="002"/>
    <s v="Brasil \ SP \ Itaju"/>
    <s v="Sul"/>
    <x v="3"/>
    <n v="1"/>
    <s v="Implantação"/>
    <s v="104-Crescimento"/>
    <d v="2019-12-03T00:00:00"/>
    <n v="31.05"/>
    <s v="Parceria rural"/>
    <m/>
    <m/>
    <m/>
    <m/>
    <x v="0"/>
    <x v="0"/>
    <x v="0"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3"/>
    <x v="245"/>
    <x v="245"/>
    <s v="003"/>
    <s v="Brasil \ SP \ Itaju"/>
    <s v="Sul"/>
    <x v="3"/>
    <n v="1"/>
    <s v="Implantação"/>
    <s v="104-Crescimento"/>
    <d v="2019-12-04T00:00:00"/>
    <n v="48.33"/>
    <s v="Parceria rural"/>
    <m/>
    <m/>
    <m/>
    <m/>
    <x v="0"/>
    <x v="0"/>
    <x v="0"/>
    <m/>
    <m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4"/>
    <x v="245"/>
    <x v="245"/>
    <s v="004"/>
    <s v="Brasil \ SP \ Itaju"/>
    <s v="Sul"/>
    <x v="3"/>
    <n v="1"/>
    <s v="Implantação"/>
    <s v="104-Crescimento"/>
    <d v="2019-12-05T00:00:00"/>
    <n v="23.65"/>
    <s v="Parceria rural"/>
    <m/>
    <m/>
    <m/>
    <m/>
    <x v="0"/>
    <x v="0"/>
    <x v="0"/>
    <m/>
    <s v="RAF"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5"/>
    <x v="245"/>
    <x v="245"/>
    <s v="005"/>
    <s v="Brasil \ SP \ Itaju"/>
    <s v="Sul"/>
    <x v="3"/>
    <n v="1"/>
    <s v="Implantação"/>
    <s v="104-Crescimento"/>
    <d v="2019-12-12T00:00:00"/>
    <n v="26.37"/>
    <s v="Parceria rural"/>
    <m/>
    <m/>
    <m/>
    <m/>
    <x v="0"/>
    <x v="0"/>
    <x v="0"/>
    <m/>
    <s v="RAF"/>
    <d v="2025-07-01T00:00:00"/>
    <d v="2025-07-01T00:00:00"/>
    <d v="2025-03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6"/>
    <x v="245"/>
    <x v="245"/>
    <s v="006"/>
    <s v="Brasil \ SP \ Itaju"/>
    <s v="Sul"/>
    <x v="3"/>
    <n v="1"/>
    <s v="Implantação"/>
    <s v="104-Crescimento"/>
    <d v="2019-12-09T00:00:00"/>
    <n v="34.340000000000003"/>
    <s v="Parceria rural"/>
    <m/>
    <m/>
    <m/>
    <m/>
    <x v="0"/>
    <x v="0"/>
    <x v="0"/>
    <m/>
    <s v="RAF"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2"/>
    <m/>
    <x v="0"/>
    <m/>
  </r>
  <r>
    <s v="0462007"/>
    <x v="245"/>
    <x v="245"/>
    <s v="007"/>
    <s v="Brasil \ SP \ Itaju"/>
    <s v="Sul"/>
    <x v="3"/>
    <n v="1"/>
    <s v="Implantação"/>
    <s v="104-Crescimento"/>
    <d v="2019-12-09T00:00:00"/>
    <n v="53.96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2008"/>
    <x v="245"/>
    <x v="245"/>
    <s v="008"/>
    <s v="Brasil \ SP \ Itaju"/>
    <s v="Sul"/>
    <x v="3"/>
    <n v="1"/>
    <s v="Implantação"/>
    <s v="104-Crescimento"/>
    <d v="2019-12-03T00:00:00"/>
    <n v="42.52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DOURADO"/>
    <s v="SOLLUM"/>
    <s v="BRACELL"/>
    <s v="EMFLORA"/>
    <n v="88.999104000000003"/>
    <n v="95.144131999999999"/>
    <n v="99.109549000000001"/>
    <n v="112.847922"/>
    <s v="pac"/>
    <x v="3"/>
    <x v="13"/>
    <m/>
    <x v="0"/>
    <m/>
  </r>
  <r>
    <s v="0464001"/>
    <x v="246"/>
    <x v="246"/>
    <s v="001"/>
    <s v="Brasil \ SP \ Pongaí"/>
    <s v="Norte"/>
    <x v="3"/>
    <n v="2"/>
    <s v="Reforma"/>
    <s v="104-Crescimento"/>
    <d v="2019-12-21T00:00:00"/>
    <n v="27.99"/>
    <s v="Parceria rural"/>
    <m/>
    <m/>
    <m/>
    <m/>
    <x v="0"/>
    <x v="0"/>
    <x v="0"/>
    <m/>
    <m/>
    <d v="2025-01-01T00:00:00"/>
    <d v="2025-01-01T00:00:00"/>
    <d v="2024-12-01T00:00:00"/>
    <d v="2025-01-27T00:00:00"/>
    <d v="2024-12-16T00:00:00"/>
    <s v="Norte"/>
    <s v="Norte"/>
    <s v="EMFLORA"/>
    <s v="INOVESA"/>
    <s v="CARPELO"/>
    <s v="GERS"/>
    <n v="29.018612999999998"/>
    <n v="70.063723999999993"/>
    <n v="71.968067000000005"/>
    <n v="78.953607000000005"/>
    <s v="cto baldeio"/>
    <x v="1"/>
    <x v="7"/>
    <d v="2025-04-01T00:00:00"/>
    <x v="2"/>
    <m/>
  </r>
  <r>
    <s v="0464002"/>
    <x v="246"/>
    <x v="246"/>
    <s v="002"/>
    <s v="Brasil \ SP \ Pongaí"/>
    <s v="Norte"/>
    <x v="3"/>
    <n v="2"/>
    <s v="Reforma"/>
    <s v="104-Crescimento"/>
    <d v="2020-01-06T00:00:00"/>
    <n v="25.28"/>
    <s v="Parceria rural"/>
    <m/>
    <m/>
    <m/>
    <m/>
    <x v="0"/>
    <x v="0"/>
    <x v="0"/>
    <m/>
    <m/>
    <d v="2025-01-01T00:00:00"/>
    <d v="2025-01-01T00:00:00"/>
    <d v="2024-12-01T00:00:00"/>
    <m/>
    <d v="2024-12-19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x v="7"/>
    <d v="2025-04-01T00:00:00"/>
    <x v="2"/>
    <m/>
  </r>
  <r>
    <s v="0464003"/>
    <x v="246"/>
    <x v="246"/>
    <s v="003"/>
    <s v="Brasil \ SP \ Pongaí"/>
    <s v="Norte"/>
    <x v="3"/>
    <n v="2"/>
    <s v="Reforma"/>
    <s v="104-Crescimento"/>
    <d v="2020-01-09T00:00:00"/>
    <n v="22.73"/>
    <s v="Parceria rural"/>
    <m/>
    <m/>
    <m/>
    <m/>
    <x v="0"/>
    <x v="0"/>
    <x v="0"/>
    <m/>
    <m/>
    <d v="2025-01-01T00:00:00"/>
    <d v="2025-01-01T00:00:00"/>
    <d v="2024-12-01T00:00:00"/>
    <m/>
    <d v="2024-12-21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x v="7"/>
    <d v="2025-04-01T00:00:00"/>
    <x v="2"/>
    <m/>
  </r>
  <r>
    <s v="0464004"/>
    <x v="246"/>
    <x v="246"/>
    <s v="004"/>
    <s v="Brasil \ SP \ Pongaí"/>
    <s v="Norte"/>
    <x v="3"/>
    <n v="2"/>
    <s v="Reforma"/>
    <s v="104-Crescimento"/>
    <d v="2020-01-09T00:00:00"/>
    <n v="16.850000000000001"/>
    <s v="Parceria rural"/>
    <m/>
    <m/>
    <m/>
    <m/>
    <x v="0"/>
    <x v="0"/>
    <x v="0"/>
    <m/>
    <m/>
    <d v="2025-01-01T00:00:00"/>
    <d v="2025-01-01T00:00:00"/>
    <d v="2024-12-01T00:00:00"/>
    <m/>
    <d v="2024-12-23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x v="7"/>
    <d v="2025-04-01T00:00:00"/>
    <x v="2"/>
    <m/>
  </r>
  <r>
    <s v="0464005"/>
    <x v="246"/>
    <x v="246"/>
    <s v="005"/>
    <s v="Brasil \ SP \ Pongaí"/>
    <s v="Norte"/>
    <x v="3"/>
    <n v="2"/>
    <s v="Reforma"/>
    <s v="104-Crescimento"/>
    <d v="2020-01-09T00:00:00"/>
    <n v="31.06"/>
    <s v="Parceria rural"/>
    <m/>
    <m/>
    <m/>
    <m/>
    <x v="0"/>
    <x v="0"/>
    <x v="0"/>
    <m/>
    <m/>
    <d v="2025-01-01T00:00:00"/>
    <d v="2025-01-01T00:00:00"/>
    <d v="2024-12-01T00:00:00"/>
    <m/>
    <d v="2024-12-23T00:00:00"/>
    <s v="Norte"/>
    <s v="Norte"/>
    <s v="EMFLORA"/>
    <s v="INOVESA"/>
    <s v="CARPELO"/>
    <s v="GERS"/>
    <n v="29.018612999999998"/>
    <n v="70.063723999999993"/>
    <n v="71.968067000000005"/>
    <n v="78.953607000000005"/>
    <s v="cto colheita"/>
    <x v="1"/>
    <x v="7"/>
    <d v="2025-04-01T00:00:00"/>
    <x v="2"/>
    <m/>
  </r>
  <r>
    <s v="0465001"/>
    <x v="247"/>
    <x v="247"/>
    <s v="001"/>
    <s v="Brasil \ SP \ Itapeva"/>
    <s v="Sul"/>
    <x v="0"/>
    <n v="3"/>
    <s v="Reforma"/>
    <s v="104-Crescimento"/>
    <d v="2020-05-12T00:00:00"/>
    <n v="26.94"/>
    <s v="Parceria rural (arr. Turvinho)"/>
    <m/>
    <m/>
    <m/>
    <m/>
    <x v="0"/>
    <x v="0"/>
    <x v="0"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x v="14"/>
    <d v="2025-07-01T00:00:00"/>
    <x v="0"/>
    <m/>
  </r>
  <r>
    <s v="0465002"/>
    <x v="247"/>
    <x v="247"/>
    <s v="002"/>
    <s v="Brasil \ SP \ Itapeva"/>
    <s v="Sul"/>
    <x v="0"/>
    <n v="3"/>
    <s v="Reforma"/>
    <s v="104-Crescimento"/>
    <d v="2020-05-12T00:00:00"/>
    <n v="25.78"/>
    <s v="Parceria rural (arr. Turvinho)"/>
    <m/>
    <m/>
    <m/>
    <m/>
    <x v="0"/>
    <x v="0"/>
    <x v="0"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x v="14"/>
    <d v="2025-07-01T00:00:00"/>
    <x v="0"/>
    <m/>
  </r>
  <r>
    <s v="0465003"/>
    <x v="247"/>
    <x v="247"/>
    <s v="003"/>
    <s v="Brasil \ SP \ Itapeva"/>
    <s v="Sul"/>
    <x v="0"/>
    <n v="3"/>
    <s v="Reforma"/>
    <s v="104-Crescimento"/>
    <d v="2020-05-04T00:00:00"/>
    <n v="12.29"/>
    <s v="Parceria rural (arr. Turvinho)"/>
    <m/>
    <m/>
    <m/>
    <m/>
    <x v="0"/>
    <x v="0"/>
    <x v="0"/>
    <m/>
    <m/>
    <d v="2026-02-01T00:00:00"/>
    <d v="2026-02-01T00:00:00"/>
    <d v="2025-03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x v="14"/>
    <d v="2025-07-01T00:00:00"/>
    <x v="0"/>
    <m/>
  </r>
  <r>
    <s v="0465004"/>
    <x v="247"/>
    <x v="247"/>
    <s v="004"/>
    <s v="Brasil \ SP \ Itapeva"/>
    <s v="Sul"/>
    <x v="0"/>
    <n v="3"/>
    <s v="Reforma"/>
    <s v="104-Crescimento"/>
    <d v="2020-03-13T00:00:00"/>
    <n v="41.75"/>
    <s v="Parceria rural (arr. Turvinho)"/>
    <m/>
    <m/>
    <m/>
    <m/>
    <x v="0"/>
    <x v="0"/>
    <x v="0"/>
    <m/>
    <m/>
    <d v="2026-02-01T00:00:00"/>
    <d v="2026-02-01T00:00:00"/>
    <d v="2025-04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x v="14"/>
    <d v="2025-07-01T00:00:00"/>
    <x v="0"/>
    <m/>
  </r>
  <r>
    <s v="0465005"/>
    <x v="247"/>
    <x v="247"/>
    <s v="005"/>
    <s v="Brasil \ SP \ Itapeva"/>
    <s v="Sul"/>
    <x v="0"/>
    <n v="3"/>
    <s v="Reforma"/>
    <s v="104-Crescimento"/>
    <d v="2020-05-08T00:00:00"/>
    <n v="22.87"/>
    <s v="Parceria rural (arr. Turvinho)"/>
    <m/>
    <m/>
    <m/>
    <m/>
    <x v="0"/>
    <x v="0"/>
    <x v="0"/>
    <m/>
    <m/>
    <d v="2026-02-01T00:00:00"/>
    <d v="2026-03-01T00:00:00"/>
    <d v="2025-04-01T00:00:00"/>
    <m/>
    <m/>
    <s v="Sul"/>
    <s v="Sul"/>
    <s v="RA"/>
    <s v="JFI CAPÃO BONITO"/>
    <s v="JFI ITATINGA"/>
    <s v="NILZA"/>
    <n v="82.388014999999996"/>
    <n v="83.796149"/>
    <n v="86.989654999999999"/>
    <n v="152.09785500000001"/>
    <s v="pac"/>
    <x v="3"/>
    <x v="14"/>
    <d v="2025-07-01T00:00:00"/>
    <x v="0"/>
    <m/>
  </r>
  <r>
    <s v="0469001"/>
    <x v="248"/>
    <x v="248"/>
    <s v="001"/>
    <s v="Brasil \ SP \ Avaré"/>
    <s v="Centro"/>
    <x v="0"/>
    <n v="2"/>
    <s v="Reforma"/>
    <s v="104-Crescimento"/>
    <d v="2020-05-25T00:00:00"/>
    <n v="29.67"/>
    <s v="Parceria rural (Turvinho)"/>
    <s v="coppice"/>
    <m/>
    <m/>
    <m/>
    <x v="0"/>
    <x v="0"/>
    <x v="0"/>
    <m/>
    <m/>
    <d v="2025-05-01T00:00:00"/>
    <d v="2025-05-01T00:00:00"/>
    <d v="2025-04-01T00:00:00"/>
    <m/>
    <m/>
    <s v="Centro"/>
    <s v="coppice"/>
    <s v="JFI ITATINGA"/>
    <s v="NILZA"/>
    <s v="SOLLUM"/>
    <s v="GERAÇÃO"/>
    <n v="57.882306"/>
    <n v="77.925094999999999"/>
    <n v="86.240097000000006"/>
    <n v="107.28620100000001"/>
    <s v="pac"/>
    <x v="0"/>
    <x v="1"/>
    <m/>
    <x v="4"/>
    <m/>
  </r>
  <r>
    <s v="0469002"/>
    <x v="248"/>
    <x v="248"/>
    <s v="002"/>
    <s v="Brasil \ SP \ Avaré"/>
    <s v="Centro"/>
    <x v="0"/>
    <n v="2"/>
    <s v="Reforma"/>
    <s v="104-Crescimento"/>
    <d v="2020-06-03T00:00:00"/>
    <n v="29.04"/>
    <s v="Parceria rural (Turvinho)"/>
    <m/>
    <m/>
    <m/>
    <m/>
    <x v="0"/>
    <x v="0"/>
    <x v="0"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x v="3"/>
    <d v="2025-07-01T00:00:00"/>
    <x v="0"/>
    <m/>
  </r>
  <r>
    <s v="0469003"/>
    <x v="248"/>
    <x v="248"/>
    <s v="003"/>
    <s v="Brasil \ SP \ Avaré"/>
    <s v="Centro"/>
    <x v="0"/>
    <n v="2"/>
    <s v="Reforma"/>
    <s v="104-Crescimento"/>
    <d v="2020-06-01T00:00:00"/>
    <n v="30.41"/>
    <s v="Parceria rural (Turvinho)"/>
    <m/>
    <m/>
    <m/>
    <m/>
    <x v="0"/>
    <x v="0"/>
    <x v="0"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x v="3"/>
    <d v="2025-07-01T00:00:00"/>
    <x v="0"/>
    <m/>
  </r>
  <r>
    <s v="0469004"/>
    <x v="248"/>
    <x v="248"/>
    <s v="004"/>
    <s v="Brasil \ SP \ Avaré"/>
    <s v="Centro"/>
    <x v="0"/>
    <n v="2"/>
    <s v="Reforma"/>
    <s v="104-Crescimento"/>
    <d v="2020-06-04T00:00:00"/>
    <n v="12.03"/>
    <s v="Parceria rural (Turvinho)"/>
    <m/>
    <m/>
    <m/>
    <m/>
    <x v="0"/>
    <x v="0"/>
    <x v="0"/>
    <m/>
    <m/>
    <d v="2025-05-01T00:00:00"/>
    <d v="2025-05-01T00:00:00"/>
    <d v="2025-04-01T00:00:00"/>
    <m/>
    <m/>
    <s v="Centro"/>
    <s v="Centro"/>
    <s v="JFI ITATINGA"/>
    <s v="NILZA"/>
    <s v="SOLLUM"/>
    <s v="GERAÇÃO"/>
    <n v="57.882306"/>
    <n v="77.925094999999999"/>
    <n v="86.240097000000006"/>
    <n v="107.28620100000001"/>
    <s v="pac"/>
    <x v="0"/>
    <x v="3"/>
    <d v="2025-07-01T00:00:00"/>
    <x v="0"/>
    <m/>
  </r>
  <r>
    <s v="0469005"/>
    <x v="248"/>
    <x v="248"/>
    <s v="005"/>
    <s v="Brasil \ SP \ Avaré"/>
    <s v="Centro"/>
    <x v="0"/>
    <n v="1"/>
    <s v="Implantação"/>
    <s v="102-Aguardando Plantio"/>
    <m/>
    <n v="0.16"/>
    <s v="Parceria rural (Turvinho)"/>
    <m/>
    <m/>
    <m/>
    <m/>
    <x v="0"/>
    <x v="0"/>
    <x v="0"/>
    <m/>
    <m/>
    <d v="2021-03-30T00:00:00"/>
    <m/>
    <m/>
    <m/>
    <m/>
    <s v="Centro"/>
    <s v="Centro"/>
    <s v="JFI ITATINGA"/>
    <s v="NILZA"/>
    <s v="SOLLUM"/>
    <s v="GERAÇÃO"/>
    <n v="57.882306"/>
    <n v="77.925094999999999"/>
    <n v="86.240097000000006"/>
    <n v="107.28620100000001"/>
    <s v="Liberação de áreas"/>
    <x v="0"/>
    <x v="3"/>
    <d v="2025-07-01T00:00:00"/>
    <x v="0"/>
    <m/>
  </r>
  <r>
    <s v="0470001"/>
    <x v="249"/>
    <x v="249"/>
    <s v="001"/>
    <s v="Brasil \ SP \ Pirajuí"/>
    <s v="Norte"/>
    <x v="3"/>
    <n v="1"/>
    <s v="Implantação"/>
    <s v="104-Crescimento"/>
    <d v="2020-01-17T00:00:00"/>
    <n v="33.08"/>
    <s v="Parceria rural (Turvinho)"/>
    <m/>
    <m/>
    <m/>
    <m/>
    <x v="0"/>
    <x v="0"/>
    <x v="0"/>
    <m/>
    <m/>
    <d v="2025-05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2"/>
    <x v="249"/>
    <x v="249"/>
    <s v="002"/>
    <s v="Brasil \ SP \ Pirajuí"/>
    <s v="Norte"/>
    <x v="3"/>
    <n v="1"/>
    <s v="Implantação"/>
    <s v="104-Crescimento"/>
    <d v="2020-01-18T00:00:00"/>
    <n v="30.49"/>
    <s v="Parceria rural (Turvinho)"/>
    <m/>
    <m/>
    <m/>
    <m/>
    <x v="0"/>
    <x v="0"/>
    <x v="0"/>
    <m/>
    <m/>
    <d v="2025-05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3"/>
    <x v="249"/>
    <x v="249"/>
    <s v="003"/>
    <s v="Brasil \ SP \ Pirajuí"/>
    <s v="Norte"/>
    <x v="3"/>
    <n v="1"/>
    <s v="Implantação"/>
    <s v="104-Crescimento"/>
    <d v="2020-01-23T00:00:00"/>
    <n v="39.46"/>
    <s v="Parceria rural (Turvinho)"/>
    <m/>
    <m/>
    <m/>
    <m/>
    <x v="0"/>
    <x v="0"/>
    <x v="0"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4"/>
    <x v="249"/>
    <x v="249"/>
    <s v="004"/>
    <s v="Brasil \ SP \ Pirajuí"/>
    <s v="Norte"/>
    <x v="3"/>
    <n v="1"/>
    <s v="Implantação"/>
    <s v="104-Crescimento"/>
    <d v="2020-02-04T00:00:00"/>
    <n v="15.67"/>
    <s v="Parceria rural (Turvinho)"/>
    <m/>
    <m/>
    <m/>
    <m/>
    <x v="0"/>
    <x v="0"/>
    <x v="0"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5"/>
    <x v="249"/>
    <x v="249"/>
    <s v="005"/>
    <s v="Brasil \ SP \ Pirajuí"/>
    <s v="Norte"/>
    <x v="3"/>
    <n v="1"/>
    <s v="Implantação"/>
    <s v="104-Crescimento"/>
    <d v="2020-02-04T00:00:00"/>
    <n v="56.53"/>
    <s v="Parceria rural (Turvinho)"/>
    <m/>
    <m/>
    <m/>
    <m/>
    <x v="0"/>
    <x v="0"/>
    <x v="0"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6"/>
    <x v="249"/>
    <x v="249"/>
    <s v="006"/>
    <s v="Brasil \ SP \ Pirajuí"/>
    <s v="Norte"/>
    <x v="1"/>
    <n v="1"/>
    <s v="Implantação"/>
    <s v="104-Crescimento"/>
    <d v="2020-02-03T00:00:00"/>
    <n v="53.19"/>
    <s v="Parceria rural (Turvinho)"/>
    <m/>
    <m/>
    <m/>
    <m/>
    <x v="0"/>
    <x v="0"/>
    <x v="0"/>
    <m/>
    <m/>
    <d v="2025-06-01T00:00:00"/>
    <d v="2025-05-01T00:00:00"/>
    <d v="2025-05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7"/>
    <x v="249"/>
    <x v="249"/>
    <s v="007"/>
    <s v="Brasil \ SP \ Pirajuí"/>
    <s v="Norte"/>
    <x v="1"/>
    <n v="1"/>
    <s v="Implantação"/>
    <s v="104-Crescimento"/>
    <d v="2020-02-04T00:00:00"/>
    <n v="41.38"/>
    <s v="Parceria rural (Turvinho)"/>
    <m/>
    <m/>
    <m/>
    <m/>
    <x v="0"/>
    <x v="0"/>
    <x v="0"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1"/>
    <m/>
    <x v="0"/>
    <m/>
  </r>
  <r>
    <s v="0470008"/>
    <x v="249"/>
    <x v="249"/>
    <s v="008"/>
    <s v="Brasil \ SP \ Pirajuí"/>
    <s v="Norte"/>
    <x v="1"/>
    <n v="1"/>
    <s v="Implantação"/>
    <s v="104-Crescimento"/>
    <d v="2020-01-24T00:00:00"/>
    <n v="24.96"/>
    <s v="Parceria rural (Turvinho)"/>
    <m/>
    <m/>
    <m/>
    <m/>
    <x v="0"/>
    <x v="0"/>
    <x v="0"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8"/>
    <m/>
    <x v="0"/>
    <m/>
  </r>
  <r>
    <s v="0470009"/>
    <x v="249"/>
    <x v="249"/>
    <s v="009"/>
    <s v="Brasil \ SP \ Pirajuí"/>
    <s v="Norte"/>
    <x v="3"/>
    <n v="1"/>
    <s v="Implantação"/>
    <s v="104-Crescimento"/>
    <d v="2020-01-23T00:00:00"/>
    <n v="23.76"/>
    <s v="Parceria rural (Turvinho)"/>
    <m/>
    <m/>
    <m/>
    <m/>
    <x v="0"/>
    <x v="0"/>
    <x v="0"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8"/>
    <m/>
    <x v="0"/>
    <m/>
  </r>
  <r>
    <s v="0470010"/>
    <x v="249"/>
    <x v="249"/>
    <s v="010"/>
    <s v="Brasil \ SP \ Pirajuí"/>
    <s v="Norte"/>
    <x v="1"/>
    <n v="1"/>
    <s v="Implantação"/>
    <s v="104-Crescimento"/>
    <d v="2020-02-01T00:00:00"/>
    <n v="8.5500000000000007"/>
    <s v="Parceria rural (Turvinho)"/>
    <m/>
    <m/>
    <m/>
    <m/>
    <x v="0"/>
    <x v="0"/>
    <x v="0"/>
    <m/>
    <m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8"/>
    <m/>
    <x v="0"/>
    <m/>
  </r>
  <r>
    <s v="0470011"/>
    <x v="249"/>
    <x v="249"/>
    <s v="011"/>
    <s v="Brasil \ SP \ Pirajuí"/>
    <s v="Norte"/>
    <x v="3"/>
    <n v="1"/>
    <s v="Implantação"/>
    <s v="104-Crescimento"/>
    <d v="2021-06-18T00:00:00"/>
    <n v="2.15"/>
    <s v="Parceria rural (Turvinho)"/>
    <m/>
    <m/>
    <m/>
    <m/>
    <x v="0"/>
    <x v="0"/>
    <x v="0"/>
    <m/>
    <s v="RAF"/>
    <d v="2025-06-01T00:00:00"/>
    <d v="2025-05-01T00:00:00"/>
    <d v="2025-06-01T00:00:00"/>
    <m/>
    <m/>
    <s v="Norte"/>
    <s v="Norte"/>
    <s v="EMFLORA"/>
    <s v="CARPELO"/>
    <s v="GERS"/>
    <s v="INOVESA"/>
    <n v="20.644083999999999"/>
    <n v="26.500789000000001"/>
    <n v="33.486328999999998"/>
    <n v="59.343868999999998"/>
    <s v="pac"/>
    <x v="1"/>
    <x v="8"/>
    <m/>
    <x v="0"/>
    <m/>
  </r>
  <r>
    <s v="0471001"/>
    <x v="250"/>
    <x v="250"/>
    <s v="001"/>
    <s v="Brasil \ SP \ Quintana"/>
    <s v="Noroeste"/>
    <x v="3"/>
    <n v="1"/>
    <s v="Implantação"/>
    <s v="104-Crescimento"/>
    <d v="2020-01-23T00:00:00"/>
    <n v="21.95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2"/>
    <x v="250"/>
    <x v="250"/>
    <s v="002"/>
    <s v="Brasil \ SP \ Quintana"/>
    <s v="Noroeste"/>
    <x v="3"/>
    <n v="1"/>
    <s v="Implantação"/>
    <s v="104-Crescimento"/>
    <d v="2020-06-07T00:00:00"/>
    <n v="22.2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3"/>
    <x v="250"/>
    <x v="250"/>
    <s v="003"/>
    <s v="Brasil \ SP \ Quintana"/>
    <s v="Noroeste"/>
    <x v="3"/>
    <n v="1"/>
    <s v="Implantação"/>
    <s v="104-Crescimento"/>
    <d v="2020-01-24T00:00:00"/>
    <n v="18.71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4"/>
    <x v="250"/>
    <x v="250"/>
    <s v="004"/>
    <s v="Brasil \ SP \ Quintana"/>
    <s v="Noroeste"/>
    <x v="3"/>
    <n v="1"/>
    <s v="Implantação"/>
    <s v="104-Crescimento"/>
    <d v="2020-02-13T00:00:00"/>
    <n v="11.71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5"/>
    <x v="250"/>
    <x v="250"/>
    <s v="005"/>
    <s v="Brasil \ SP \ Quintana"/>
    <s v="Noroeste"/>
    <x v="3"/>
    <n v="1"/>
    <s v="Implantação"/>
    <s v="104-Crescimento"/>
    <d v="2020-02-10T00:00:00"/>
    <n v="5.63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6"/>
    <x v="250"/>
    <x v="250"/>
    <s v="006"/>
    <s v="Brasil \ SP \ Quintana"/>
    <s v="Noroeste"/>
    <x v="3"/>
    <n v="1"/>
    <s v="Implantação"/>
    <s v="104-Crescimento"/>
    <d v="2020-01-23T00:00:00"/>
    <n v="8.9700000000000006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7"/>
    <x v="250"/>
    <x v="250"/>
    <s v="007"/>
    <s v="Brasil \ SP \ Quintana"/>
    <s v="Noroeste"/>
    <x v="3"/>
    <n v="1"/>
    <s v="Implantação"/>
    <s v="104-Crescimento"/>
    <d v="2020-01-20T00:00:00"/>
    <n v="7.32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8"/>
    <x v="250"/>
    <x v="250"/>
    <s v="008"/>
    <s v="Brasil \ SP \ Quintana"/>
    <s v="Noroeste"/>
    <x v="3"/>
    <n v="1"/>
    <s v="Implantação"/>
    <s v="104-Crescimento"/>
    <d v="2020-01-17T00:00:00"/>
    <n v="25.75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09"/>
    <x v="250"/>
    <x v="250"/>
    <s v="009"/>
    <s v="Brasil \ SP \ Quintana"/>
    <s v="Noroeste"/>
    <x v="3"/>
    <n v="1"/>
    <s v="Implantação"/>
    <s v="104-Crescimento"/>
    <d v="2020-01-15T00:00:00"/>
    <n v="26.68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0"/>
    <x v="250"/>
    <x v="250"/>
    <s v="010"/>
    <s v="Brasil \ SP \ Quintana"/>
    <s v="Noroeste"/>
    <x v="3"/>
    <n v="1"/>
    <s v="Implantação"/>
    <s v="104-Crescimento"/>
    <d v="2020-01-17T00:00:00"/>
    <n v="17.670000000000002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1"/>
    <x v="250"/>
    <x v="250"/>
    <s v="011"/>
    <s v="Brasil \ SP \ Quintana"/>
    <s v="Noroeste"/>
    <x v="3"/>
    <n v="1"/>
    <s v="Implantação"/>
    <s v="104-Crescimento"/>
    <d v="2020-01-17T00:00:00"/>
    <n v="15.24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2"/>
    <x v="250"/>
    <x v="250"/>
    <s v="012"/>
    <s v="Brasil \ SP \ Quintana"/>
    <s v="Noroeste"/>
    <x v="1"/>
    <n v="1"/>
    <s v="Implantação"/>
    <s v="104-Crescimento"/>
    <d v="2020-01-13T00:00:00"/>
    <n v="24.99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3"/>
    <x v="250"/>
    <x v="250"/>
    <s v="013"/>
    <s v="Brasil \ SP \ Quintana"/>
    <s v="Noroeste"/>
    <x v="1"/>
    <n v="1"/>
    <s v="Implantação"/>
    <s v="104-Crescimento"/>
    <d v="2020-02-13T00:00:00"/>
    <n v="10.02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5"/>
    <x v="250"/>
    <x v="250"/>
    <s v="015"/>
    <s v="Brasil \ SP \ Quintana"/>
    <s v="Noroeste"/>
    <x v="3"/>
    <n v="1"/>
    <s v="Implantação"/>
    <s v="104-Crescimento"/>
    <d v="2020-02-12T00:00:00"/>
    <n v="20.18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6"/>
    <x v="250"/>
    <x v="250"/>
    <s v="016"/>
    <s v="Brasil \ SP \ Quintana"/>
    <s v="Noroeste"/>
    <x v="3"/>
    <n v="1"/>
    <s v="Implantação"/>
    <s v="104-Crescimento"/>
    <d v="2020-01-11T00:00:00"/>
    <n v="19.12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7"/>
    <x v="250"/>
    <x v="250"/>
    <s v="017"/>
    <s v="Brasil \ SP \ Quintana"/>
    <s v="Noroeste"/>
    <x v="3"/>
    <n v="1"/>
    <s v="Implantação"/>
    <s v="104-Crescimento"/>
    <d v="2020-02-17T00:00:00"/>
    <n v="7.4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18"/>
    <x v="250"/>
    <x v="250"/>
    <s v="018"/>
    <s v="Brasil \ SP \ Quintana"/>
    <s v="Noroeste"/>
    <x v="3"/>
    <n v="1"/>
    <s v="Implantação"/>
    <s v="104-Crescimento"/>
    <d v="2020-01-24T00:00:00"/>
    <n v="10.45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0"/>
    <x v="250"/>
    <x v="250"/>
    <s v="020"/>
    <s v="Brasil \ SP \ Quintana"/>
    <s v="Noroeste"/>
    <x v="3"/>
    <n v="1"/>
    <s v="Implantação"/>
    <s v="104-Crescimento"/>
    <d v="2020-01-10T00:00:00"/>
    <n v="21.34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1"/>
    <x v="250"/>
    <x v="250"/>
    <s v="021"/>
    <s v="Brasil \ SP \ Quintana"/>
    <s v="Noroeste"/>
    <x v="3"/>
    <n v="1"/>
    <s v="Implantação"/>
    <s v="104-Crescimento"/>
    <d v="2020-01-24T00:00:00"/>
    <n v="7.76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2"/>
    <x v="250"/>
    <x v="250"/>
    <s v="022"/>
    <s v="Brasil \ SP \ Quintana"/>
    <s v="Noroeste"/>
    <x v="3"/>
    <n v="1"/>
    <s v="Implantação"/>
    <s v="104-Crescimento"/>
    <d v="2020-01-24T00:00:00"/>
    <n v="26.1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3"/>
    <x v="250"/>
    <x v="250"/>
    <s v="023"/>
    <s v="Brasil \ SP \ Quintana"/>
    <s v="Noroeste"/>
    <x v="3"/>
    <n v="1"/>
    <s v="Implantação"/>
    <s v="104-Crescimento"/>
    <d v="2020-01-17T00:00:00"/>
    <n v="18.489999999999998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4"/>
    <x v="250"/>
    <x v="250"/>
    <s v="024"/>
    <s v="Brasil \ SP \ Quintana"/>
    <s v="Noroeste"/>
    <x v="3"/>
    <n v="1"/>
    <s v="Implantação"/>
    <s v="104-Crescimento"/>
    <d v="2020-01-24T00:00:00"/>
    <n v="21.46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7"/>
    <x v="250"/>
    <x v="250"/>
    <s v="027"/>
    <s v="Brasil \ SP \ Quintana"/>
    <s v="Noroeste"/>
    <x v="3"/>
    <n v="1"/>
    <s v="Implantação"/>
    <s v="104-Crescimento"/>
    <d v="2020-01-24T00:00:00"/>
    <n v="12.3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028"/>
    <x v="250"/>
    <x v="250"/>
    <s v="028"/>
    <s v="Brasil \ SP \ Quintana"/>
    <s v="Noroeste"/>
    <x v="3"/>
    <n v="1"/>
    <s v="Implantação"/>
    <s v="104-Crescimento"/>
    <d v="2020-02-18T00:00:00"/>
    <n v="3.13"/>
    <s v="Parceria rural (Turvinho)"/>
    <m/>
    <m/>
    <m/>
    <m/>
    <x v="0"/>
    <x v="0"/>
    <x v="0"/>
    <m/>
    <m/>
    <d v="2026-05-01T00:00:00"/>
    <m/>
    <d v="2025-08-01T00:00:00"/>
    <m/>
    <m/>
    <s v="Noroeste"/>
    <s v="Noroeste"/>
    <s v="GN"/>
    <s v="GERS"/>
    <s v="CARPELO"/>
    <s v="INOVESA"/>
    <n v="75.082582000000002"/>
    <n v="90.706751999999994"/>
    <n v="97.936329999999998"/>
    <n v="114.511987"/>
    <s v="pac"/>
    <x v="2"/>
    <x v="10"/>
    <m/>
    <x v="0"/>
    <m/>
  </r>
  <r>
    <s v="0471306"/>
    <x v="250"/>
    <x v="250"/>
    <s v="306"/>
    <s v="Brasil \ SP \ Quintana"/>
    <s v="Noroeste"/>
    <x v="3"/>
    <n v="1"/>
    <s v="Implantação"/>
    <s v="116-Aguardando Plantio - Manual"/>
    <m/>
    <n v="1.2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07"/>
    <x v="250"/>
    <x v="250"/>
    <s v="307"/>
    <s v="Brasil \ SP \ Quintana"/>
    <s v="Noroeste"/>
    <x v="3"/>
    <n v="1"/>
    <s v="Implantação"/>
    <s v="116-Aguardando Plantio - Manual"/>
    <m/>
    <n v="2.11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08"/>
    <x v="250"/>
    <x v="250"/>
    <s v="308"/>
    <s v="Brasil \ SP \ Quintana"/>
    <s v="Noroeste"/>
    <x v="3"/>
    <n v="1"/>
    <s v="Implantação"/>
    <s v="116-Aguardando Plantio - Manual"/>
    <m/>
    <n v="1.35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15"/>
    <x v="250"/>
    <x v="250"/>
    <s v="315"/>
    <s v="Brasil \ SP \ Quintana"/>
    <s v="Noroeste"/>
    <x v="1"/>
    <n v="1"/>
    <s v="Implantação"/>
    <s v="116-Aguardando Plantio - Manual"/>
    <m/>
    <n v="0.27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19"/>
    <x v="250"/>
    <x v="250"/>
    <s v="319"/>
    <s v="Brasil \ SP \ Quintana"/>
    <s v="Noroeste"/>
    <x v="3"/>
    <n v="1"/>
    <s v="Implantação"/>
    <s v="116-Aguardando Plantio - Manual"/>
    <m/>
    <n v="0.88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20"/>
    <x v="250"/>
    <x v="250"/>
    <s v="320"/>
    <s v="Brasil \ SP \ Quintana"/>
    <s v="Noroeste"/>
    <x v="3"/>
    <n v="1"/>
    <s v="Implantação"/>
    <s v="116-Aguardando Plantio - Manual"/>
    <m/>
    <n v="0.16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22"/>
    <x v="250"/>
    <x v="250"/>
    <s v="322"/>
    <s v="Brasil \ SP \ Quintana"/>
    <s v="Noroeste"/>
    <x v="3"/>
    <n v="1"/>
    <s v="Implantação"/>
    <s v="116-Aguardando Plantio - Manual"/>
    <m/>
    <n v="3.1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1324"/>
    <x v="250"/>
    <x v="250"/>
    <s v="324"/>
    <s v="Brasil \ SP \ Quintana"/>
    <s v="Noroeste"/>
    <x v="3"/>
    <n v="1"/>
    <s v="Implantação"/>
    <s v="116-Aguardando Plantio - Manual"/>
    <m/>
    <n v="1.27"/>
    <s v="Parceria rural (Turvinho)"/>
    <m/>
    <m/>
    <m/>
    <m/>
    <x v="0"/>
    <x v="0"/>
    <x v="0"/>
    <m/>
    <m/>
    <d v="2020-01-23T00:00:00"/>
    <m/>
    <m/>
    <m/>
    <m/>
    <s v="Noroeste"/>
    <s v="Noroeste"/>
    <s v="GN"/>
    <s v="GERS"/>
    <s v="CARPELO"/>
    <s v="INOVESA"/>
    <n v="75.082582000000002"/>
    <n v="90.706751999999994"/>
    <n v="97.936329999999998"/>
    <n v="114.511987"/>
    <s v="Liberação de áreas"/>
    <x v="2"/>
    <x v="10"/>
    <d v="2025-11-01T00:00:00"/>
    <x v="0"/>
    <m/>
  </r>
  <r>
    <s v="0472002"/>
    <x v="251"/>
    <x v="251"/>
    <s v="002"/>
    <s v="Brasil \ SP \ Botucatu"/>
    <s v="Sul"/>
    <x v="5"/>
    <n v="3"/>
    <s v="Reforma"/>
    <s v="102-Aguardando Plantio"/>
    <m/>
    <n v="59.18"/>
    <s v="Parceria rural (Turvinho)"/>
    <m/>
    <m/>
    <m/>
    <n v="2"/>
    <x v="1"/>
    <x v="2"/>
    <x v="1"/>
    <m/>
    <m/>
    <d v="2024-12-01T00:00:00"/>
    <d v="2024-12-01T00:00:00"/>
    <d v="2024-11-01T00:00:00"/>
    <d v="2024-12-06T00:00:00"/>
    <d v="2024-11-08T00:00:00"/>
    <s v="Sul"/>
    <s v="Sul"/>
    <s v="JFI ITATINGA"/>
    <s v="NILZA"/>
    <s v="SOLLUM"/>
    <s v="BRACELL"/>
    <n v="35.409951999999997"/>
    <n v="39.011285999999998"/>
    <n v="54.617713000000002"/>
    <n v="102.04758"/>
    <s v="savannah/rebaixador"/>
    <x v="3"/>
    <x v="5"/>
    <d v="2025-02-01T00:00:00"/>
    <x v="1"/>
    <m/>
  </r>
  <r>
    <s v="0472003"/>
    <x v="251"/>
    <x v="251"/>
    <s v="003"/>
    <s v="Brasil \ SP \ Botucatu"/>
    <s v="Sul"/>
    <x v="5"/>
    <n v="3"/>
    <s v="Reforma"/>
    <s v="102-Aguardando Plantio"/>
    <m/>
    <n v="1.88"/>
    <s v="Parceria rural (Turvinho)"/>
    <m/>
    <m/>
    <m/>
    <n v="2"/>
    <x v="1"/>
    <x v="1"/>
    <x v="1"/>
    <m/>
    <m/>
    <d v="2024-12-01T00:00:00"/>
    <d v="2024-12-01T00:00:00"/>
    <d v="2024-11-01T00:00:00"/>
    <d v="2024-12-01T00:00:00"/>
    <d v="2024-11-11T00:00:00"/>
    <s v="Sul"/>
    <s v="Sul"/>
    <s v="JFI ITATINGA"/>
    <s v="NILZA"/>
    <s v="SOLLUM"/>
    <s v="BRACELL"/>
    <n v="35.409951999999997"/>
    <n v="39.011285999999998"/>
    <n v="54.617713000000002"/>
    <n v="102.04758"/>
    <s v="savannah"/>
    <x v="3"/>
    <x v="5"/>
    <d v="2025-02-01T00:00:00"/>
    <x v="1"/>
    <m/>
  </r>
  <r>
    <s v="0473031"/>
    <x v="252"/>
    <x v="252"/>
    <s v="031"/>
    <s v="Brasil \ SP \ Itatinga"/>
    <s v="Sul"/>
    <x v="0"/>
    <n v="3"/>
    <s v="Reforma"/>
    <s v="102-Aguardando Plantio"/>
    <m/>
    <n v="1.1200000000000001"/>
    <s v="Parceria rural (Turvinho)"/>
    <m/>
    <m/>
    <m/>
    <m/>
    <x v="0"/>
    <x v="0"/>
    <x v="0"/>
    <s v="NÃO"/>
    <m/>
    <d v="2023-10-16T00:00:00"/>
    <m/>
    <m/>
    <d v="2023-10-16T00:00:00"/>
    <d v="2023-10-05T00:00:00"/>
    <s v="Sul"/>
    <s v="Sul"/>
    <s v="JFI ITATINGA"/>
    <s v="NILZA"/>
    <s v="SOLLUM"/>
    <s v="BRACELL"/>
    <n v="41.958754999999996"/>
    <n v="54.038998999999997"/>
    <n v="62.349609999999998"/>
    <n v="110.540511"/>
    <s v="Liberação de áreas"/>
    <x v="3"/>
    <x v="5"/>
    <d v="2025-07-01T00:00:00"/>
    <x v="6"/>
    <m/>
  </r>
  <r>
    <s v="0473032"/>
    <x v="252"/>
    <x v="252"/>
    <s v="032"/>
    <s v="Brasil \ SP \ Itatinga"/>
    <s v="Sul"/>
    <x v="0"/>
    <n v="3"/>
    <s v="Reforma"/>
    <s v="102-Aguardando Plantio"/>
    <m/>
    <n v="0.42"/>
    <s v="Parceria rural (Turvinho)"/>
    <m/>
    <m/>
    <m/>
    <m/>
    <x v="0"/>
    <x v="0"/>
    <x v="0"/>
    <s v="NÃO"/>
    <m/>
    <d v="2023-10-16T00:00:00"/>
    <m/>
    <m/>
    <m/>
    <m/>
    <s v="Sul"/>
    <s v="Sul"/>
    <s v="JFI ITATINGA"/>
    <s v="NILZA"/>
    <s v="SOLLUM"/>
    <s v="BRACELL"/>
    <n v="41.958754999999996"/>
    <n v="54.038998999999997"/>
    <n v="62.349609999999998"/>
    <n v="110.540511"/>
    <s v="Liberação de áreas"/>
    <x v="3"/>
    <x v="5"/>
    <d v="2025-07-01T00:00:00"/>
    <x v="6"/>
    <m/>
  </r>
  <r>
    <s v="0474001"/>
    <x v="253"/>
    <x v="253"/>
    <s v="001"/>
    <s v="Brasil \ SP \ Botucatu"/>
    <s v="Sul"/>
    <x v="5"/>
    <n v="3"/>
    <s v="Reforma"/>
    <s v="102-Aguardando Plantio"/>
    <m/>
    <n v="22.24"/>
    <s v="Parceria rural (Turvinho)"/>
    <m/>
    <m/>
    <m/>
    <n v="2"/>
    <x v="1"/>
    <x v="1"/>
    <x v="1"/>
    <s v="SIM"/>
    <m/>
    <d v="2023-08-29T00:00:00"/>
    <m/>
    <m/>
    <d v="2023-08-29T00:00:00"/>
    <d v="2023-07-15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x v="3"/>
    <d v="2025-02-01T00:00:00"/>
    <x v="1"/>
    <m/>
  </r>
  <r>
    <s v="0474002"/>
    <x v="253"/>
    <x v="253"/>
    <s v="002"/>
    <s v="Brasil \ SP \ Botucatu"/>
    <s v="Sul"/>
    <x v="5"/>
    <n v="3"/>
    <s v="Reforma"/>
    <s v="102-Aguardando Plantio"/>
    <m/>
    <n v="26.82"/>
    <s v="Parceria rural (Turvinho)"/>
    <m/>
    <m/>
    <m/>
    <n v="2"/>
    <x v="1"/>
    <x v="1"/>
    <x v="1"/>
    <s v="SIM"/>
    <m/>
    <d v="2024-07-11T00:00:00"/>
    <m/>
    <d v="2024-07-01T00:00:00"/>
    <d v="2024-07-11T00:00:00"/>
    <d v="2024-07-10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x v="3"/>
    <d v="2025-02-01T00:00:00"/>
    <x v="1"/>
    <m/>
  </r>
  <r>
    <s v="0474005"/>
    <x v="253"/>
    <x v="253"/>
    <s v="005"/>
    <s v="Brasil \ SP \ Botucatu"/>
    <s v="Sul"/>
    <x v="5"/>
    <n v="3"/>
    <s v="Reforma"/>
    <s v="102-Aguardando Plantio"/>
    <m/>
    <n v="28.13"/>
    <s v="Parceria rural (Turvinho)"/>
    <m/>
    <m/>
    <m/>
    <n v="2"/>
    <x v="1"/>
    <x v="1"/>
    <x v="1"/>
    <s v="SIM"/>
    <m/>
    <d v="2023-09-01T00:00:00"/>
    <m/>
    <m/>
    <d v="2023-09-01T00:00:00"/>
    <d v="2023-08-31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x v="3"/>
    <d v="2025-02-01T00:00:00"/>
    <x v="1"/>
    <m/>
  </r>
  <r>
    <s v="0474006"/>
    <x v="253"/>
    <x v="253"/>
    <s v="006"/>
    <s v="Brasil \ SP \ Botucatu"/>
    <s v="Sul"/>
    <x v="5"/>
    <n v="3"/>
    <s v="Reforma"/>
    <s v="102-Aguardando Plantio"/>
    <m/>
    <n v="11.17"/>
    <s v="Parceria rural (Turvinho)"/>
    <m/>
    <m/>
    <m/>
    <n v="2"/>
    <x v="1"/>
    <x v="1"/>
    <x v="1"/>
    <s v="SIM"/>
    <m/>
    <d v="2023-09-01T00:00:00"/>
    <m/>
    <m/>
    <d v="2023-09-01T00:00:00"/>
    <d v="2023-07-14T00:00:00"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x v="3"/>
    <d v="2025-02-01T00:00:00"/>
    <x v="1"/>
    <m/>
  </r>
  <r>
    <s v="0474007"/>
    <x v="253"/>
    <x v="253"/>
    <s v="007"/>
    <s v="Brasil \ SP \ Botucatu"/>
    <s v="Sul"/>
    <x v="5"/>
    <n v="3"/>
    <s v="Reforma"/>
    <s v="102-Aguardando Plantio"/>
    <m/>
    <n v="2.8"/>
    <s v="Parceria rural (Turvinho)"/>
    <m/>
    <m/>
    <m/>
    <n v="2"/>
    <x v="1"/>
    <x v="1"/>
    <x v="1"/>
    <s v="SIM"/>
    <m/>
    <d v="2024-05-15T22:29:09"/>
    <m/>
    <d v="2024-05-01T00:00:00"/>
    <m/>
    <m/>
    <s v="Sul"/>
    <s v="Sul"/>
    <s v="JFI ITATINGA"/>
    <s v="NILZA"/>
    <s v="SOLLUM"/>
    <s v="BRACELL"/>
    <n v="35.822085999999999"/>
    <n v="40.316603000000001"/>
    <n v="60.063547999999997"/>
    <n v="107.493415"/>
    <s v="savannah"/>
    <x v="0"/>
    <x v="3"/>
    <d v="2025-02-01T00:00:00"/>
    <x v="1"/>
    <m/>
  </r>
  <r>
    <s v="0475003"/>
    <x v="254"/>
    <x v="254"/>
    <s v="003"/>
    <s v="Brasil \ SP \ Itatinga"/>
    <s v="Sul"/>
    <x v="0"/>
    <n v="2"/>
    <s v="Reforma"/>
    <s v="104-Crescimento"/>
    <d v="2018-05-18T00:00:00"/>
    <n v="20.03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08"/>
    <x v="254"/>
    <x v="254"/>
    <s v="008"/>
    <s v="Brasil \ SP \ Itatinga"/>
    <s v="Sul"/>
    <x v="0"/>
    <n v="2"/>
    <s v="Reforma"/>
    <s v="104-Crescimento"/>
    <d v="2018-05-21T00:00:00"/>
    <n v="13.27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10"/>
    <x v="254"/>
    <x v="254"/>
    <s v="010"/>
    <s v="Brasil \ SP \ Itatinga"/>
    <s v="Sul"/>
    <x v="0"/>
    <n v="3"/>
    <s v="Reforma"/>
    <s v="104-Crescimento"/>
    <d v="2017-02-07T00:00:00"/>
    <n v="2.79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12"/>
    <x v="254"/>
    <x v="254"/>
    <s v="012"/>
    <s v="Brasil \ SP \ Itatinga"/>
    <s v="Sul"/>
    <x v="0"/>
    <n v="2"/>
    <s v="Reforma"/>
    <s v="104-Crescimento"/>
    <d v="2017-02-13T00:00:00"/>
    <n v="5.89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13"/>
    <x v="254"/>
    <x v="254"/>
    <s v="013"/>
    <s v="Brasil \ SP \ Itatinga"/>
    <s v="Sul"/>
    <x v="0"/>
    <n v="1"/>
    <s v="Implantação"/>
    <s v="104-Crescimento"/>
    <d v="2018-06-09T00:00:00"/>
    <n v="1.04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18"/>
    <x v="254"/>
    <x v="254"/>
    <s v="018"/>
    <s v="Brasil \ SP \ Itatinga"/>
    <s v="Sul"/>
    <x v="0"/>
    <n v="1"/>
    <s v="Rebrota"/>
    <s v="104-Crescimento"/>
    <d v="2017-07-01T00:00:00"/>
    <n v="0.43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19"/>
    <x v="254"/>
    <x v="254"/>
    <s v="019"/>
    <s v="Brasil \ SP \ Itatinga"/>
    <s v="Sul"/>
    <x v="0"/>
    <n v="2"/>
    <s v="Rebrota"/>
    <s v="104-Crescimento"/>
    <d v="2017-07-15T00:00:00"/>
    <n v="49.19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20"/>
    <x v="254"/>
    <x v="254"/>
    <s v="020"/>
    <s v="Brasil \ SP \ Itatinga"/>
    <s v="Sul"/>
    <x v="0"/>
    <n v="2"/>
    <s v="Rebrota"/>
    <s v="104-Crescimento"/>
    <d v="2017-07-19T00:00:00"/>
    <n v="48.21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5021"/>
    <x v="254"/>
    <x v="254"/>
    <s v="021"/>
    <s v="Brasil \ SP \ Itatinga"/>
    <s v="Sul"/>
    <x v="0"/>
    <n v="1"/>
    <s v="Rebrota"/>
    <s v="104-Crescimento"/>
    <d v="2017-07-25T00:00:00"/>
    <n v="22.86"/>
    <s v="Parceria rural"/>
    <m/>
    <m/>
    <m/>
    <m/>
    <x v="0"/>
    <x v="0"/>
    <x v="0"/>
    <m/>
    <m/>
    <m/>
    <d v="2025-10-01T00:00:00"/>
    <d v="2025-09-01T00:00:00"/>
    <m/>
    <m/>
    <s v="Sul"/>
    <s v="Sul"/>
    <s v="JFI ITATINGA"/>
    <s v="NILZA"/>
    <s v="SOLLUM"/>
    <s v="BRACELL"/>
    <n v="17.630852999999998"/>
    <n v="60.476253999999997"/>
    <n v="68.791255000000007"/>
    <n v="116.98215500000001"/>
    <s v="pac"/>
    <x v="3"/>
    <x v="1"/>
    <m/>
    <x v="0"/>
    <m/>
  </r>
  <r>
    <s v="0476001"/>
    <x v="255"/>
    <x v="255"/>
    <s v="001"/>
    <s v="Brasil \ SP \ Itatinga"/>
    <s v="Sul"/>
    <x v="0"/>
    <n v="2"/>
    <s v="Reforma"/>
    <s v="102-Aguardando Plantio"/>
    <m/>
    <n v="45.09"/>
    <s v="Parceria rural (Turvinho)"/>
    <m/>
    <m/>
    <m/>
    <m/>
    <x v="1"/>
    <x v="2"/>
    <x v="1"/>
    <m/>
    <m/>
    <d v="2024-11-01T00:00:00"/>
    <d v="2024-11-01T00:00:00"/>
    <d v="2024-10-01T00:00:00"/>
    <d v="2024-11-01T00:00:00"/>
    <d v="2024-10-07T00:00:00"/>
    <s v="Sul"/>
    <s v="Sul"/>
    <s v="JFI ITATINGA"/>
    <s v="NILZA"/>
    <s v="SOLLUM"/>
    <s v="BRACELL"/>
    <n v="11.573688000000001"/>
    <n v="63.245106999999997"/>
    <n v="71.560108"/>
    <n v="119.751008"/>
    <s v="savannah/rebaixador"/>
    <x v="3"/>
    <x v="5"/>
    <d v="2025-03-01T00:00:00"/>
    <x v="3"/>
    <m/>
  </r>
  <r>
    <s v="0476002"/>
    <x v="255"/>
    <x v="255"/>
    <s v="002"/>
    <s v="Brasil \ SP \ Itatinga"/>
    <s v="Sul"/>
    <x v="0"/>
    <n v="2"/>
    <s v="Reforma"/>
    <s v="102-Aguardando Plantio"/>
    <m/>
    <n v="34.200000000000003"/>
    <s v="Parceria rural (Turvinho)"/>
    <m/>
    <m/>
    <m/>
    <m/>
    <x v="1"/>
    <x v="2"/>
    <x v="1"/>
    <m/>
    <m/>
    <d v="2024-11-01T00:00:00"/>
    <d v="2024-11-01T00:00:00"/>
    <d v="2024-10-01T00:00:00"/>
    <d v="2024-11-01T00:00:00"/>
    <d v="2024-11-01T00:00:00"/>
    <s v="Sul"/>
    <s v="Sul"/>
    <s v="JFI ITATINGA"/>
    <s v="NILZA"/>
    <s v="SOLLUM"/>
    <s v="BRACELL"/>
    <n v="11.573688000000001"/>
    <n v="63.245106999999997"/>
    <n v="71.560108"/>
    <n v="119.751008"/>
    <s v="savannah/rebaixador"/>
    <x v="3"/>
    <x v="5"/>
    <d v="2025-03-01T00:00:00"/>
    <x v="3"/>
    <m/>
  </r>
  <r>
    <s v="0480007"/>
    <x v="256"/>
    <x v="256"/>
    <s v="007"/>
    <s v="Brasil \ SP \ Itatinga"/>
    <s v="Sul"/>
    <x v="0"/>
    <n v="3"/>
    <s v="Reforma"/>
    <s v="102-Aguardando Plantio"/>
    <m/>
    <n v="21.35"/>
    <s v="Parceria rural (Turvinho)"/>
    <m/>
    <m/>
    <m/>
    <m/>
    <x v="1"/>
    <x v="1"/>
    <x v="1"/>
    <m/>
    <m/>
    <d v="2024-11-01T00:00:00"/>
    <d v="2024-11-01T00:00:00"/>
    <d v="2024-10-01T00:00:00"/>
    <d v="2024-11-04T00:00:00"/>
    <d v="2024-10-1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0009"/>
    <x v="256"/>
    <x v="256"/>
    <s v="009"/>
    <s v="Brasil \ SP \ Itatinga"/>
    <s v="Sul"/>
    <x v="0"/>
    <n v="4"/>
    <s v="Reforma"/>
    <s v="102-Aguardando Plantio"/>
    <m/>
    <n v="15.65"/>
    <s v="Parceria rural (Turvinho)"/>
    <m/>
    <m/>
    <m/>
    <m/>
    <x v="1"/>
    <x v="1"/>
    <x v="1"/>
    <m/>
    <m/>
    <d v="2024-11-01T00:00:00"/>
    <d v="2024-11-01T00:00:00"/>
    <d v="2024-10-01T00:00:00"/>
    <d v="2024-11-07T00:00:00"/>
    <d v="2024-10-1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0010"/>
    <x v="256"/>
    <x v="256"/>
    <s v="010"/>
    <s v="Brasil \ SP \ Itatinga"/>
    <s v="Sul"/>
    <x v="0"/>
    <n v="3"/>
    <s v="Reforma"/>
    <s v="102-Aguardando Plantio"/>
    <m/>
    <n v="33.520000000000003"/>
    <s v="Parceria rural (Turvinho)"/>
    <m/>
    <m/>
    <m/>
    <m/>
    <x v="1"/>
    <x v="1"/>
    <x v="1"/>
    <m/>
    <m/>
    <d v="2026-01-01T00:00:00"/>
    <d v="2024-11-01T00:00:00"/>
    <d v="2024-10-01T00:00:00"/>
    <d v="2024-11-09T00:00:00"/>
    <d v="2024-10-2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0011"/>
    <x v="256"/>
    <x v="256"/>
    <s v="011"/>
    <s v="Brasil \ SP \ Itatinga"/>
    <s v="Sul"/>
    <x v="0"/>
    <n v="2"/>
    <s v="Reforma"/>
    <s v="102-Aguardando Plantio"/>
    <m/>
    <n v="32.369999999999997"/>
    <s v="Parceria rural (Turvinho)"/>
    <m/>
    <m/>
    <m/>
    <m/>
    <x v="1"/>
    <x v="1"/>
    <x v="1"/>
    <m/>
    <m/>
    <d v="2024-11-01T00:00:00"/>
    <d v="2024-11-01T00:00:00"/>
    <d v="2024-10-01T00:00:00"/>
    <d v="2024-11-11T00:00:00"/>
    <m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0012"/>
    <x v="256"/>
    <x v="256"/>
    <s v="012"/>
    <s v="Brasil \ SP \ Itatinga"/>
    <s v="Sul"/>
    <x v="0"/>
    <n v="3"/>
    <s v="Reforma"/>
    <s v="102-Aguardando Plantio"/>
    <m/>
    <n v="44.64"/>
    <s v="Parceria rural (Turvinho)"/>
    <m/>
    <m/>
    <m/>
    <m/>
    <x v="1"/>
    <x v="2"/>
    <x v="1"/>
    <m/>
    <m/>
    <d v="2024-11-01T00:00:00"/>
    <d v="2024-11-01T00:00:00"/>
    <d v="2024-10-01T00:00:00"/>
    <d v="2024-11-12T00:00:00"/>
    <d v="2024-10-2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/rebaixador"/>
    <x v="3"/>
    <x v="5"/>
    <d v="2025-03-01T00:00:00"/>
    <x v="3"/>
    <m/>
  </r>
  <r>
    <s v="0480015"/>
    <x v="256"/>
    <x v="256"/>
    <s v="015"/>
    <s v="Brasil \ SP \ Itatinga"/>
    <s v="Sul"/>
    <x v="0"/>
    <n v="2"/>
    <s v="Reforma"/>
    <s v="102-Aguardando Plantio"/>
    <m/>
    <n v="27.19"/>
    <s v="Parceria rural (Turvinho)"/>
    <m/>
    <m/>
    <m/>
    <m/>
    <x v="1"/>
    <x v="2"/>
    <x v="1"/>
    <m/>
    <m/>
    <d v="2024-11-01T00:00:00"/>
    <d v="2024-11-01T00:00:00"/>
    <d v="2024-10-01T00:00:00"/>
    <d v="2024-11-04T00:00:00"/>
    <d v="2024-10-1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/rebaixador"/>
    <x v="3"/>
    <x v="5"/>
    <d v="2025-03-01T00:00:00"/>
    <x v="3"/>
    <m/>
  </r>
  <r>
    <s v="0480018"/>
    <x v="256"/>
    <x v="256"/>
    <s v="018"/>
    <s v="Brasil \ SP \ Itatinga"/>
    <s v="Sul"/>
    <x v="0"/>
    <n v="3"/>
    <s v="Reforma"/>
    <s v="102-Aguardando Plantio"/>
    <m/>
    <n v="32.159999999999997"/>
    <s v="Parceria rural (Turvinho)"/>
    <m/>
    <m/>
    <m/>
    <m/>
    <x v="1"/>
    <x v="1"/>
    <x v="1"/>
    <m/>
    <m/>
    <d v="2024-11-01T00:00:00"/>
    <d v="2024-11-01T00:00:00"/>
    <d v="2024-10-01T00:00:00"/>
    <d v="2024-11-03T00:00:00"/>
    <d v="2024-10-20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0019"/>
    <x v="256"/>
    <x v="256"/>
    <s v="019"/>
    <s v="Brasil \ SP \ Itatinga"/>
    <s v="Sul"/>
    <x v="0"/>
    <n v="4"/>
    <s v="Reforma"/>
    <s v="102-Aguardando Plantio"/>
    <m/>
    <n v="27.97"/>
    <s v="Parceria rural (Turvinho)"/>
    <m/>
    <m/>
    <m/>
    <m/>
    <x v="1"/>
    <x v="1"/>
    <x v="1"/>
    <m/>
    <m/>
    <d v="2024-11-01T00:00:00"/>
    <d v="2024-11-01T00:00:00"/>
    <d v="2024-10-01T00:00:00"/>
    <d v="2024-11-09T00:00:00"/>
    <d v="2024-10-21T00:00:00"/>
    <s v="Sul"/>
    <s v="Sul"/>
    <s v="JFI ITATINGA"/>
    <s v="NILZA"/>
    <s v="SOLLUM"/>
    <s v="BRACELL"/>
    <n v="9.2972009999999994"/>
    <n v="67.609364999999997"/>
    <n v="75.924366000000006"/>
    <n v="124.11526600000001"/>
    <s v="savannah"/>
    <x v="3"/>
    <x v="5"/>
    <d v="2025-03-01T00:00:00"/>
    <x v="3"/>
    <m/>
  </r>
  <r>
    <s v="0481001"/>
    <x v="257"/>
    <x v="257"/>
    <s v="001"/>
    <s v="Brasil \ SP \ Itatinga"/>
    <s v="Sul"/>
    <x v="0"/>
    <n v="3"/>
    <s v="Reforma"/>
    <s v="102-Aguardando Plantio"/>
    <m/>
    <n v="11.23"/>
    <s v="Parceria rural (Turvinho)"/>
    <m/>
    <m/>
    <m/>
    <m/>
    <x v="1"/>
    <x v="1"/>
    <x v="1"/>
    <m/>
    <m/>
    <d v="2024-11-01T00:00:00"/>
    <d v="2024-11-01T00:00:00"/>
    <d v="2024-10-01T00:00:00"/>
    <d v="2024-11-22T00:00:00"/>
    <d v="2024-11-11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3-01T00:00:00"/>
    <x v="3"/>
    <m/>
  </r>
  <r>
    <s v="0481002"/>
    <x v="257"/>
    <x v="257"/>
    <s v="002"/>
    <s v="Brasil \ SP \ Itatinga"/>
    <s v="Sul"/>
    <x v="0"/>
    <n v="3"/>
    <s v="Reforma"/>
    <s v="102-Aguardando Plantio"/>
    <m/>
    <n v="10.78"/>
    <s v="Parceria rural (Turvinho)"/>
    <m/>
    <m/>
    <m/>
    <m/>
    <x v="1"/>
    <x v="1"/>
    <x v="1"/>
    <m/>
    <m/>
    <d v="2024-11-01T00:00:00"/>
    <d v="2024-11-01T00:00:00"/>
    <d v="2024-11-01T00:00:00"/>
    <d v="2024-11-20T00:00:00"/>
    <d v="2024-11-09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3-01T00:00:00"/>
    <x v="3"/>
    <m/>
  </r>
  <r>
    <s v="0481004"/>
    <x v="257"/>
    <x v="257"/>
    <s v="004"/>
    <s v="Brasil \ SP \ Itatinga"/>
    <s v="Sul"/>
    <x v="0"/>
    <n v="3"/>
    <s v="Reforma"/>
    <s v="102-Aguardando Plantio"/>
    <m/>
    <n v="7.67"/>
    <s v="Parceria rural (Turvinho)"/>
    <m/>
    <m/>
    <m/>
    <m/>
    <x v="1"/>
    <x v="1"/>
    <x v="1"/>
    <m/>
    <m/>
    <d v="2024-11-01T00:00:00"/>
    <d v="2024-11-01T00:00:00"/>
    <d v="2024-11-01T00:00:00"/>
    <d v="2024-11-22T00:00:00"/>
    <d v="2024-11-10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3-01T00:00:00"/>
    <x v="3"/>
    <m/>
  </r>
  <r>
    <s v="0481009"/>
    <x v="257"/>
    <x v="257"/>
    <s v="009"/>
    <s v="Brasil \ SP \ Itatinga"/>
    <s v="Sul"/>
    <x v="0"/>
    <n v="3"/>
    <s v="Reforma"/>
    <s v="102-Aguardando Plantio"/>
    <m/>
    <n v="18.87"/>
    <s v="Parceria rural (Turvinho)"/>
    <m/>
    <m/>
    <m/>
    <m/>
    <x v="1"/>
    <x v="1"/>
    <x v="1"/>
    <m/>
    <m/>
    <d v="2024-11-01T00:00:00"/>
    <d v="2024-11-01T00:00:00"/>
    <d v="2024-11-01T00:00:00"/>
    <d v="2024-11-18T00:00:00"/>
    <d v="2024-11-08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3-01T00:00:00"/>
    <x v="3"/>
    <m/>
  </r>
  <r>
    <s v="0481010"/>
    <x v="257"/>
    <x v="257"/>
    <s v="010"/>
    <s v="Brasil \ SP \ Itatinga"/>
    <s v="Sul"/>
    <x v="0"/>
    <n v="3"/>
    <s v="Reforma"/>
    <s v="102-Aguardando Plantio"/>
    <m/>
    <n v="20.079999999999998"/>
    <s v="Parceria rural (Turvinho)"/>
    <m/>
    <m/>
    <m/>
    <m/>
    <x v="1"/>
    <x v="2"/>
    <x v="1"/>
    <m/>
    <m/>
    <d v="2024-11-01T00:00:00"/>
    <d v="2024-11-01T00:00:00"/>
    <d v="2024-11-01T00:00:00"/>
    <d v="2024-11-18T00:00:00"/>
    <d v="2024-11-07T00:00:00"/>
    <s v="Sul"/>
    <s v="Sul"/>
    <s v="JFI ITATINGA"/>
    <s v="NILZA"/>
    <s v="SOLLUM"/>
    <s v="BRACELL"/>
    <n v="9.669143"/>
    <n v="67.639257000000001"/>
    <n v="75.954258999999993"/>
    <n v="124.14515900000001"/>
    <s v="savannah/rebaixador"/>
    <x v="3"/>
    <x v="5"/>
    <d v="2025-04-01T00:00:00"/>
    <x v="2"/>
    <m/>
  </r>
  <r>
    <s v="0481011"/>
    <x v="257"/>
    <x v="257"/>
    <s v="011"/>
    <s v="Brasil \ SP \ Itatinga"/>
    <s v="Sul"/>
    <x v="0"/>
    <n v="3"/>
    <s v="Reforma"/>
    <s v="102-Aguardando Plantio"/>
    <m/>
    <n v="23.2"/>
    <s v="Parceria rural (Turvinho)"/>
    <m/>
    <m/>
    <m/>
    <m/>
    <x v="1"/>
    <x v="1"/>
    <x v="1"/>
    <m/>
    <m/>
    <d v="2024-11-01T00:00:00"/>
    <d v="2024-11-01T00:00:00"/>
    <d v="2024-11-01T00:00:00"/>
    <d v="2024-11-18T00:00:00"/>
    <d v="2024-11-0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2"/>
    <x v="257"/>
    <x v="257"/>
    <s v="012"/>
    <s v="Brasil \ SP \ Itatinga"/>
    <s v="Sul"/>
    <x v="0"/>
    <n v="3"/>
    <s v="Reforma"/>
    <s v="102-Aguardando Plantio"/>
    <m/>
    <n v="13.65"/>
    <s v="Parceria rural (Turvinho)"/>
    <m/>
    <m/>
    <m/>
    <m/>
    <x v="1"/>
    <x v="1"/>
    <x v="1"/>
    <m/>
    <m/>
    <d v="2024-11-01T00:00:00"/>
    <d v="2024-11-01T00:00:00"/>
    <d v="2024-11-01T00:00:00"/>
    <d v="2024-11-18T00:00:00"/>
    <d v="2024-11-0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3"/>
    <x v="257"/>
    <x v="257"/>
    <s v="013"/>
    <s v="Brasil \ SP \ Itatinga"/>
    <s v="Sul"/>
    <x v="0"/>
    <n v="3"/>
    <s v="Reforma"/>
    <s v="102-Aguardando Plantio"/>
    <m/>
    <n v="17.34"/>
    <s v="Parceria rural (Turvinho)"/>
    <m/>
    <m/>
    <m/>
    <m/>
    <x v="1"/>
    <x v="1"/>
    <x v="1"/>
    <m/>
    <m/>
    <d v="2024-11-01T00:00:00"/>
    <d v="2024-11-01T00:00:00"/>
    <d v="2024-10-01T00:00:00"/>
    <d v="2024-11-20T00:00:00"/>
    <d v="2024-11-04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4"/>
    <x v="257"/>
    <x v="257"/>
    <s v="014"/>
    <s v="Brasil \ SP \ Itatinga"/>
    <s v="Sul"/>
    <x v="0"/>
    <n v="3"/>
    <s v="Reforma"/>
    <s v="102-Aguardando Plantio"/>
    <m/>
    <n v="18.100000000000001"/>
    <s v="Parceria rural (Turvinho)"/>
    <m/>
    <m/>
    <m/>
    <m/>
    <x v="1"/>
    <x v="1"/>
    <x v="1"/>
    <m/>
    <m/>
    <d v="2024-11-01T00:00:00"/>
    <d v="2024-11-01T00:00:00"/>
    <d v="2024-10-01T00:00:00"/>
    <d v="2024-11-15T00:00:00"/>
    <d v="2024-11-04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5"/>
    <x v="257"/>
    <x v="257"/>
    <s v="015"/>
    <s v="Brasil \ SP \ Itatinga"/>
    <s v="Sul"/>
    <x v="0"/>
    <n v="3"/>
    <s v="Reforma"/>
    <s v="102-Aguardando Plantio"/>
    <m/>
    <n v="27.6"/>
    <s v="Parceria rural (Turvinho)"/>
    <m/>
    <m/>
    <m/>
    <m/>
    <x v="1"/>
    <x v="1"/>
    <x v="1"/>
    <m/>
    <m/>
    <d v="2024-11-01T00:00:00"/>
    <d v="2024-11-01T00:00:00"/>
    <d v="2024-10-01T00:00:00"/>
    <d v="2024-11-20T00:00:00"/>
    <d v="2024-11-02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6"/>
    <x v="257"/>
    <x v="257"/>
    <s v="016"/>
    <s v="Brasil \ SP \ Itatinga"/>
    <s v="Sul"/>
    <x v="0"/>
    <n v="3"/>
    <s v="Reforma"/>
    <s v="102-Aguardando Plantio"/>
    <m/>
    <n v="21.77"/>
    <s v="Parceria rural (Turvinho)"/>
    <m/>
    <m/>
    <m/>
    <m/>
    <x v="1"/>
    <x v="1"/>
    <x v="1"/>
    <m/>
    <m/>
    <d v="2024-11-01T00:00:00"/>
    <d v="2024-11-01T00:00:00"/>
    <d v="2024-11-01T00:00:00"/>
    <d v="2024-11-15T00:00:00"/>
    <d v="2024-11-02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7"/>
    <x v="257"/>
    <x v="257"/>
    <s v="017"/>
    <s v="Brasil \ SP \ Itatinga"/>
    <s v="Sul"/>
    <x v="0"/>
    <n v="3"/>
    <s v="Reforma"/>
    <s v="102-Aguardando Plantio"/>
    <m/>
    <n v="29.34"/>
    <s v="Parceria rural (Turvinho)"/>
    <m/>
    <m/>
    <m/>
    <m/>
    <x v="1"/>
    <x v="1"/>
    <x v="1"/>
    <m/>
    <m/>
    <d v="2024-11-01T00:00:00"/>
    <d v="2024-11-01T00:00:00"/>
    <d v="2024-10-01T00:00:00"/>
    <d v="2024-11-15T00:00:00"/>
    <d v="2024-10-28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8"/>
    <x v="257"/>
    <x v="257"/>
    <s v="018"/>
    <s v="Brasil \ SP \ Itatinga"/>
    <s v="Sul"/>
    <x v="0"/>
    <n v="2"/>
    <s v="Reforma"/>
    <s v="102-Aguardando Plantio"/>
    <m/>
    <n v="24"/>
    <s v="Parceria rural (Turvinho)"/>
    <m/>
    <m/>
    <m/>
    <m/>
    <x v="1"/>
    <x v="1"/>
    <x v="1"/>
    <m/>
    <m/>
    <d v="2024-11-01T00:00:00"/>
    <d v="2024-11-01T00:00:00"/>
    <d v="2024-10-01T00:00:00"/>
    <d v="2024-11-13T00:00:00"/>
    <d v="2024-10-26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1019"/>
    <x v="257"/>
    <x v="257"/>
    <s v="019"/>
    <s v="Brasil \ SP \ Itatinga"/>
    <s v="Sul"/>
    <x v="0"/>
    <n v="2"/>
    <s v="Reforma"/>
    <s v="102-Aguardando Plantio"/>
    <m/>
    <n v="27.49"/>
    <s v="Parceria rural (Turvinho)"/>
    <m/>
    <m/>
    <m/>
    <m/>
    <x v="1"/>
    <x v="1"/>
    <x v="1"/>
    <m/>
    <m/>
    <d v="2024-11-01T00:00:00"/>
    <d v="2024-11-01T00:00:00"/>
    <d v="2024-10-01T00:00:00"/>
    <d v="2024-11-21T00:00:00"/>
    <d v="2024-10-30T00:00:00"/>
    <s v="Sul"/>
    <s v="Sul"/>
    <s v="JFI ITATINGA"/>
    <s v="NILZA"/>
    <s v="SOLLUM"/>
    <s v="BRACELL"/>
    <n v="9.669143"/>
    <n v="67.639257000000001"/>
    <n v="75.954258999999993"/>
    <n v="124.14515900000001"/>
    <s v="savannah"/>
    <x v="3"/>
    <x v="5"/>
    <d v="2025-04-01T00:00:00"/>
    <x v="2"/>
    <m/>
  </r>
  <r>
    <s v="0484001"/>
    <x v="258"/>
    <x v="258"/>
    <s v="001"/>
    <s v="Brasil \ SP \ Botucatu"/>
    <s v="Sul"/>
    <x v="5"/>
    <n v="2"/>
    <s v="Reforma"/>
    <s v="102-Aguardando Plantio"/>
    <m/>
    <n v="36.659999999999997"/>
    <s v="Parceria rural (Turvinho)"/>
    <m/>
    <m/>
    <m/>
    <n v="2"/>
    <x v="2"/>
    <x v="1"/>
    <x v="1"/>
    <m/>
    <m/>
    <d v="2024-10-06T00:00:00"/>
    <d v="2024-10-01T00:00:00"/>
    <d v="2024-09-01T00:00:00"/>
    <d v="2024-10-06T00:00:00"/>
    <d v="2024-09-12T00:00:00"/>
    <s v="Sul"/>
    <s v="Sul"/>
    <s v="JFI ITATINGA"/>
    <s v="NILZA"/>
    <s v="SOLLUM"/>
    <s v="BRACELL"/>
    <n v="34.851903"/>
    <n v="39.719783999999997"/>
    <n v="59.345540999999997"/>
    <n v="106.775408"/>
    <s v="Liberação de áreas"/>
    <x v="0"/>
    <x v="3"/>
    <d v="2025-02-01T00:00:00"/>
    <x v="1"/>
    <m/>
  </r>
  <r>
    <s v="0484007"/>
    <x v="258"/>
    <x v="258"/>
    <s v="007"/>
    <s v="Brasil \ SP \ Botucatu"/>
    <s v="Sul"/>
    <x v="5"/>
    <n v="3"/>
    <s v="Reforma"/>
    <s v="102-Aguardando Plantio"/>
    <m/>
    <n v="48.7"/>
    <s v="Parceria rural (Turvinho)"/>
    <m/>
    <m/>
    <m/>
    <n v="2"/>
    <x v="1"/>
    <x v="1"/>
    <x v="1"/>
    <m/>
    <m/>
    <d v="2024-10-10T00:00:00"/>
    <d v="2024-10-01T00:00:00"/>
    <d v="2024-09-01T00:00:00"/>
    <d v="2024-10-10T00:00:00"/>
    <d v="2024-09-24T00:00:00"/>
    <s v="Sul"/>
    <s v="Sul"/>
    <s v="JFI ITATINGA"/>
    <s v="NILZA"/>
    <s v="SOLLUM"/>
    <s v="BRACELL"/>
    <n v="34.851903"/>
    <n v="39.719783999999997"/>
    <n v="59.345540999999997"/>
    <n v="106.775408"/>
    <s v="savannah"/>
    <x v="0"/>
    <x v="3"/>
    <d v="2025-02-01T00:00:00"/>
    <x v="1"/>
    <m/>
  </r>
  <r>
    <s v="0484009"/>
    <x v="258"/>
    <x v="258"/>
    <s v="009"/>
    <s v="Brasil \ SP \ Botucatu"/>
    <s v="Sul"/>
    <x v="5"/>
    <n v="3"/>
    <s v="Reforma"/>
    <s v="102-Aguardando Plantio"/>
    <m/>
    <n v="45.92"/>
    <s v="Parceria rural (Turvinho)"/>
    <m/>
    <m/>
    <m/>
    <n v="2"/>
    <x v="1"/>
    <x v="1"/>
    <x v="1"/>
    <m/>
    <m/>
    <d v="2024-10-11T00:00:00"/>
    <d v="2024-10-01T00:00:00"/>
    <d v="2024-09-01T00:00:00"/>
    <d v="2024-10-11T00:00:00"/>
    <d v="2024-10-01T00:00:00"/>
    <s v="Sul"/>
    <s v="Sul"/>
    <s v="JFI ITATINGA"/>
    <s v="NILZA"/>
    <s v="SOLLUM"/>
    <s v="BRACELL"/>
    <n v="34.851903"/>
    <n v="39.719783999999997"/>
    <n v="59.345540999999997"/>
    <n v="106.775408"/>
    <s v="savannah"/>
    <x v="0"/>
    <x v="3"/>
    <d v="2025-02-01T00:00:00"/>
    <x v="1"/>
    <m/>
  </r>
  <r>
    <s v="0485020"/>
    <x v="259"/>
    <x v="259"/>
    <s v="020"/>
    <s v="Brasil \ SP \ Botucatu"/>
    <s v="Sul"/>
    <x v="0"/>
    <n v="3"/>
    <s v="Reforma"/>
    <s v="102-Aguardando Plantio"/>
    <m/>
    <n v="33.58"/>
    <s v="Parceria rural (Turvinho)"/>
    <m/>
    <m/>
    <m/>
    <n v="2"/>
    <x v="0"/>
    <x v="0"/>
    <x v="0"/>
    <s v="NÃO"/>
    <m/>
    <d v="2023-05-05T00:00:00"/>
    <m/>
    <m/>
    <d v="2023-05-05T00:00:00"/>
    <d v="2023-03-22T00:00:00"/>
    <s v="Sul"/>
    <s v="Sul"/>
    <s v="JFI ITATINGA"/>
    <s v="NILZA"/>
    <s v="SOLLUM"/>
    <s v="BRACELL"/>
    <n v="27.138739000000001"/>
    <n v="51.672248000000003"/>
    <n v="71.457200999999998"/>
    <n v="118.887068"/>
    <s v="Liberação de áreas"/>
    <x v="3"/>
    <x v="5"/>
    <d v="2025-04-01T00:00:00"/>
    <x v="2"/>
    <m/>
  </r>
  <r>
    <s v="0486002"/>
    <x v="260"/>
    <x v="260"/>
    <s v="002"/>
    <s v="Brasil \ SP \ Botucatu"/>
    <s v="Sul"/>
    <x v="5"/>
    <n v="2"/>
    <s v="Reforma"/>
    <s v="102-Aguardando Plantio"/>
    <m/>
    <n v="26.03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10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1"/>
    <m/>
    <x v="4"/>
    <m/>
  </r>
  <r>
    <s v="0486006"/>
    <x v="260"/>
    <x v="260"/>
    <s v="006"/>
    <s v="Brasil \ SP \ Botucatu"/>
    <s v="Sul"/>
    <x v="5"/>
    <n v="3"/>
    <s v="Reforma"/>
    <s v="102-Aguardando Plantio"/>
    <m/>
    <n v="16.829999999999998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18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28"/>
    <x v="260"/>
    <x v="260"/>
    <s v="028"/>
    <s v="Brasil \ SP \ Botucatu"/>
    <s v="Sul"/>
    <x v="5"/>
    <n v="3"/>
    <s v="Reforma"/>
    <s v="102-Aguardando Plantio"/>
    <m/>
    <n v="26.85"/>
    <s v="Parceria rural (Turvinho)"/>
    <m/>
    <m/>
    <m/>
    <n v="2"/>
    <x v="1"/>
    <x v="2"/>
    <x v="1"/>
    <m/>
    <m/>
    <d v="2024-12-01T00:00:00"/>
    <d v="2024-12-01T00:00:00"/>
    <d v="2024-10-01T00:00:00"/>
    <d v="2024-12-01T00:00:00"/>
    <d v="2024-11-05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x v="5"/>
    <d v="2025-02-01T00:00:00"/>
    <x v="1"/>
    <m/>
  </r>
  <r>
    <s v="0486029"/>
    <x v="260"/>
    <x v="260"/>
    <s v="029"/>
    <s v="Brasil \ SP \ Botucatu"/>
    <s v="Sul"/>
    <x v="5"/>
    <n v="3"/>
    <s v="Reforma"/>
    <s v="102-Aguardando Plantio"/>
    <m/>
    <n v="53.36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25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31"/>
    <x v="260"/>
    <x v="260"/>
    <s v="031"/>
    <s v="Brasil \ SP \ Botucatu"/>
    <s v="Sul"/>
    <x v="5"/>
    <n v="3"/>
    <s v="Reforma"/>
    <s v="102-Aguardando Plantio"/>
    <m/>
    <n v="29.95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3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32"/>
    <x v="260"/>
    <x v="260"/>
    <s v="032"/>
    <s v="Brasil \ SP \ Botucatu"/>
    <s v="Sul"/>
    <x v="5"/>
    <n v="3"/>
    <s v="Reforma"/>
    <s v="102-Aguardando Plantio"/>
    <m/>
    <n v="27.07"/>
    <s v="Parceria rural (Turvinho)"/>
    <m/>
    <m/>
    <m/>
    <n v="2"/>
    <x v="1"/>
    <x v="2"/>
    <x v="1"/>
    <m/>
    <m/>
    <d v="2024-12-01T00:00:00"/>
    <d v="2024-12-01T00:00:00"/>
    <d v="2024-10-01T00:00:00"/>
    <d v="2024-12-01T00:00:00"/>
    <d v="2024-10-29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x v="5"/>
    <d v="2025-02-01T00:00:00"/>
    <x v="1"/>
    <m/>
  </r>
  <r>
    <s v="0486034"/>
    <x v="260"/>
    <x v="260"/>
    <s v="034"/>
    <s v="Brasil \ SP \ Botucatu"/>
    <s v="Sul"/>
    <x v="5"/>
    <n v="2"/>
    <s v="Reforma"/>
    <s v="102-Aguardando Plantio"/>
    <m/>
    <n v="24.12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3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1"/>
    <x v="260"/>
    <x v="260"/>
    <s v="041"/>
    <s v="Brasil \ SP \ Botucatu"/>
    <s v="Sul"/>
    <x v="5"/>
    <n v="3"/>
    <s v="Reforma"/>
    <s v="102-Aguardando Plantio"/>
    <m/>
    <n v="32.06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1-05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3"/>
    <x v="260"/>
    <x v="260"/>
    <s v="043"/>
    <s v="Brasil \ SP \ Botucatu"/>
    <s v="Sul"/>
    <x v="5"/>
    <n v="2"/>
    <s v="Reforma"/>
    <s v="102-Aguardando Plantio"/>
    <m/>
    <n v="22.9"/>
    <s v="Parceria rural (Turvinho)"/>
    <m/>
    <m/>
    <m/>
    <n v="2"/>
    <x v="1"/>
    <x v="1"/>
    <x v="1"/>
    <m/>
    <m/>
    <d v="2017-10-05T00:00:00"/>
    <m/>
    <d v="2024-10-01T00:00:00"/>
    <d v="2024-12-02T00:00:00"/>
    <d v="2024-11-1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4"/>
    <x v="260"/>
    <x v="260"/>
    <s v="044"/>
    <s v="Brasil \ SP \ Botucatu"/>
    <s v="Sul"/>
    <x v="5"/>
    <n v="3"/>
    <s v="Reforma"/>
    <s v="102-Aguardando Plantio"/>
    <m/>
    <n v="4.96"/>
    <s v="Parceria rural (Turvinho)"/>
    <m/>
    <m/>
    <m/>
    <n v="2"/>
    <x v="1"/>
    <x v="1"/>
    <x v="1"/>
    <m/>
    <m/>
    <d v="2017-10-26T00:00:00"/>
    <m/>
    <d v="2024-10-01T00:00:00"/>
    <d v="2024-12-02T00:00:00"/>
    <d v="2024-11-03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5"/>
    <x v="260"/>
    <x v="260"/>
    <s v="045"/>
    <s v="Brasil \ SP \ Botucatu"/>
    <s v="Sul"/>
    <x v="5"/>
    <n v="2"/>
    <s v="Reforma"/>
    <s v="102-Aguardando Plantio"/>
    <m/>
    <n v="59.79"/>
    <s v="Parceria rural (Turvinho)"/>
    <m/>
    <m/>
    <m/>
    <n v="2"/>
    <x v="1"/>
    <x v="2"/>
    <x v="1"/>
    <m/>
    <m/>
    <d v="2017-04-13T00:00:00"/>
    <m/>
    <d v="2024-11-01T00:00:00"/>
    <d v="2024-12-06T00:00:00"/>
    <d v="2024-11-15T00:00:00"/>
    <s v="Sul"/>
    <s v="Sul"/>
    <s v="NILZA"/>
    <s v="JFI ITATINGA"/>
    <s v="SOLLUM"/>
    <s v="BRACELL"/>
    <n v="36.034534000000001"/>
    <n v="37.942186"/>
    <n v="50.947997999999998"/>
    <n v="98.377865"/>
    <s v="savannah/rebaixador"/>
    <x v="3"/>
    <x v="5"/>
    <d v="2025-02-01T00:00:00"/>
    <x v="1"/>
    <m/>
  </r>
  <r>
    <s v="0486046"/>
    <x v="260"/>
    <x v="260"/>
    <s v="046"/>
    <s v="Brasil \ SP \ Botucatu"/>
    <s v="Sul"/>
    <x v="5"/>
    <n v="3"/>
    <s v="Reforma"/>
    <s v="102-Aguardando Plantio"/>
    <m/>
    <n v="48.19"/>
    <s v="Parceria rural (Turvinho)"/>
    <m/>
    <m/>
    <m/>
    <n v="2"/>
    <x v="1"/>
    <x v="1"/>
    <x v="1"/>
    <m/>
    <m/>
    <d v="2017-11-10T00:00:00"/>
    <m/>
    <d v="2024-10-01T00:00:00"/>
    <d v="2024-11-24T00:00:00"/>
    <d v="2024-10-21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8"/>
    <x v="260"/>
    <x v="260"/>
    <s v="048"/>
    <s v="Brasil \ SP \ Botucatu"/>
    <s v="Sul"/>
    <x v="5"/>
    <n v="3"/>
    <s v="Reforma"/>
    <s v="102-Aguardando Plantio"/>
    <m/>
    <n v="2.39"/>
    <s v="Parceria rural (Turvinho)"/>
    <m/>
    <m/>
    <m/>
    <n v="2"/>
    <x v="1"/>
    <x v="1"/>
    <x v="1"/>
    <m/>
    <m/>
    <d v="2024-12-01T00:00:00"/>
    <d v="2024-12-01T00:00:00"/>
    <d v="2024-10-01T00:00:00"/>
    <d v="2024-12-01T00:00:00"/>
    <d v="2024-10-12T00:00:00"/>
    <s v="Sul"/>
    <s v="Sul"/>
    <s v="NILZA"/>
    <s v="JFI ITATINGA"/>
    <s v="SOLLUM"/>
    <s v="BRACELL"/>
    <n v="36.034534000000001"/>
    <n v="37.942186"/>
    <n v="50.947997999999998"/>
    <n v="98.377865"/>
    <s v="savannah"/>
    <x v="3"/>
    <x v="5"/>
    <d v="2025-02-01T00:00:00"/>
    <x v="1"/>
    <m/>
  </r>
  <r>
    <s v="0486049"/>
    <x v="260"/>
    <x v="260"/>
    <s v="049"/>
    <s v="Brasil \ SP \ Botucatu"/>
    <s v="Sul"/>
    <x v="5"/>
    <n v="2"/>
    <s v="Reforma"/>
    <s v="102-Aguardando Plantio"/>
    <m/>
    <n v="0.79"/>
    <s v="Parceria rural (Turvinho)"/>
    <m/>
    <m/>
    <m/>
    <n v="2"/>
    <x v="0"/>
    <x v="0"/>
    <x v="0"/>
    <m/>
    <m/>
    <d v="2024-10-21T00:00:00"/>
    <d v="2024-12-01T00:00:00"/>
    <d v="2024-10-01T00:00:00"/>
    <d v="2024-12-01T00:00:00"/>
    <d v="2024-10-07T00:00:00"/>
    <s v="Sul"/>
    <s v="Sul"/>
    <s v="NILZA"/>
    <s v="JFI ITATINGA"/>
    <s v="SOLLUM"/>
    <s v="BRACELL"/>
    <n v="36.034534000000001"/>
    <n v="37.942186"/>
    <n v="50.947997999999998"/>
    <n v="98.377865"/>
    <s v="Liberação de áreas"/>
    <x v="3"/>
    <x v="5"/>
    <d v="2025-02-01T00:00:00"/>
    <x v="1"/>
    <m/>
  </r>
  <r>
    <s v="0489308"/>
    <x v="261"/>
    <x v="261"/>
    <s v="308"/>
    <s v="Brasil \ SP \ Itatinga"/>
    <s v="Sul"/>
    <x v="0"/>
    <n v="2"/>
    <s v="Reforma"/>
    <s v="116-Aguardando Plantio - Manual"/>
    <m/>
    <n v="1.55"/>
    <s v="Parceria rural"/>
    <m/>
    <m/>
    <m/>
    <m/>
    <x v="0"/>
    <x v="0"/>
    <x v="0"/>
    <m/>
    <m/>
    <d v="2022-09-04T00:00:00"/>
    <m/>
    <m/>
    <m/>
    <m/>
    <s v="Sul"/>
    <s v="Sul"/>
    <s v="JFI ITATINGA"/>
    <s v="NILZA"/>
    <s v="SOLLUM"/>
    <s v="BRACELL"/>
    <n v="10.155613000000001"/>
    <n v="70.097953000000004"/>
    <n v="78.412954999999997"/>
    <n v="126.603855"/>
    <s v="Liberação de áreas"/>
    <x v="3"/>
    <x v="5"/>
    <d v="2025-07-01T00:00:00"/>
    <x v="6"/>
    <m/>
  </r>
  <r>
    <s v="0492001"/>
    <x v="262"/>
    <x v="262"/>
    <s v="001"/>
    <s v="Brasil \ SP \ Balbinos"/>
    <s v="Norte"/>
    <x v="3"/>
    <n v="3"/>
    <s v="Reforma"/>
    <s v="102-Aguardando Plantio"/>
    <m/>
    <n v="2.65"/>
    <s v="Parceria rural"/>
    <m/>
    <s v="Rehab Silv"/>
    <s v="Rehab"/>
    <m/>
    <x v="1"/>
    <x v="2"/>
    <x v="0"/>
    <s v="NÃO"/>
    <s v="RAF"/>
    <d v="2024-04-30T00:00:00"/>
    <m/>
    <m/>
    <d v="2023-06-29T00:00:00"/>
    <d v="2023-05-04T00:00:00"/>
    <s v="Norte"/>
    <s v="Rehab Silv"/>
    <s v="EMFLORA"/>
    <s v="INOVESA"/>
    <s v="CARPELO"/>
    <s v="GERS"/>
    <n v="17.086856000000001"/>
    <n v="58.131967000000003"/>
    <n v="60.03631"/>
    <n v="67.021850000000001"/>
    <s v="savannah/rebaixador"/>
    <x v="2"/>
    <x v="10"/>
    <d v="2025-06-01T00:00:00"/>
    <x v="0"/>
    <m/>
  </r>
  <r>
    <s v="0492005"/>
    <x v="262"/>
    <x v="262"/>
    <s v="005"/>
    <s v="Brasil \ SP \ Balbinos"/>
    <s v="Norte"/>
    <x v="3"/>
    <n v="2"/>
    <s v="Reforma"/>
    <s v="102-Aguardando Plantio"/>
    <m/>
    <n v="2.89"/>
    <s v="Parceria rural"/>
    <m/>
    <m/>
    <m/>
    <m/>
    <x v="1"/>
    <x v="2"/>
    <x v="0"/>
    <m/>
    <m/>
    <d v="2023-11-24T00:00:00"/>
    <m/>
    <m/>
    <m/>
    <m/>
    <s v="Norte"/>
    <s v="Norte"/>
    <s v="EMFLORA"/>
    <s v="INOVESA"/>
    <s v="CARPELO"/>
    <s v="GERS"/>
    <n v="17.086856000000001"/>
    <n v="58.131967000000003"/>
    <n v="60.03631"/>
    <n v="67.021850000000001"/>
    <s v="savannah/rebaixador"/>
    <x v="2"/>
    <x v="10"/>
    <d v="2025-06-01T00:00:00"/>
    <x v="0"/>
    <m/>
  </r>
  <r>
    <s v="0493001"/>
    <x v="263"/>
    <x v="263"/>
    <s v="001"/>
    <s v="Brasil \ SP \ Guarantã"/>
    <s v="Norte"/>
    <x v="3"/>
    <n v="2"/>
    <s v="Reforma"/>
    <s v="102-Aguardando Plantio"/>
    <m/>
    <n v="8.36"/>
    <s v="Parceria rural"/>
    <m/>
    <m/>
    <m/>
    <m/>
    <x v="1"/>
    <x v="2"/>
    <x v="1"/>
    <m/>
    <m/>
    <d v="2024-07-10T00:00:00"/>
    <m/>
    <d v="2024-06-01T00:00:00"/>
    <d v="2024-07-10T00:00:00"/>
    <d v="2024-06-12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x v="9"/>
    <d v="2025-02-01T00:00:00"/>
    <x v="1"/>
    <m/>
  </r>
  <r>
    <s v="0493002"/>
    <x v="263"/>
    <x v="263"/>
    <s v="002"/>
    <s v="Brasil \ SP \ Guarantã"/>
    <s v="Norte"/>
    <x v="3"/>
    <n v="3"/>
    <s v="Reforma"/>
    <s v="102-Aguardando Plantio"/>
    <m/>
    <n v="14.85"/>
    <s v="Parceria rural"/>
    <m/>
    <m/>
    <m/>
    <m/>
    <x v="1"/>
    <x v="1"/>
    <x v="1"/>
    <m/>
    <m/>
    <d v="2024-07-11T00:00:00"/>
    <m/>
    <d v="2024-06-01T00:00:00"/>
    <d v="2024-07-11T00:00:00"/>
    <d v="2024-06-14T00:00:00"/>
    <s v="Norte"/>
    <s v="Norte"/>
    <s v="GERS"/>
    <s v="EMFLORA"/>
    <s v="CARPELO"/>
    <s v="INOVESA"/>
    <n v="30.537489000000001"/>
    <n v="36.758387999999997"/>
    <n v="46.494382999999999"/>
    <n v="46.983936999999997"/>
    <s v="savannah"/>
    <x v="1"/>
    <x v="9"/>
    <d v="2025-02-01T00:00:00"/>
    <x v="1"/>
    <m/>
  </r>
  <r>
    <s v="0493004"/>
    <x v="263"/>
    <x v="263"/>
    <s v="004"/>
    <s v="Brasil \ SP \ Guarantã"/>
    <s v="Norte"/>
    <x v="3"/>
    <n v="2"/>
    <s v="Reforma"/>
    <s v="102-Aguardando Plantio"/>
    <m/>
    <n v="22.51"/>
    <s v="Parceria rural"/>
    <m/>
    <m/>
    <m/>
    <m/>
    <x v="1"/>
    <x v="2"/>
    <x v="1"/>
    <m/>
    <m/>
    <d v="2024-07-10T00:00:00"/>
    <m/>
    <d v="2024-06-01T00:00:00"/>
    <d v="2024-07-10T00:00:00"/>
    <d v="2024-06-13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x v="9"/>
    <d v="2025-02-01T00:00:00"/>
    <x v="1"/>
    <m/>
  </r>
  <r>
    <s v="0493006"/>
    <x v="263"/>
    <x v="263"/>
    <s v="006"/>
    <s v="Brasil \ SP \ Guarantã"/>
    <s v="Norte"/>
    <x v="3"/>
    <n v="2"/>
    <s v="Reforma"/>
    <s v="102-Aguardando Plantio"/>
    <m/>
    <n v="11.54"/>
    <s v="Parceria rural"/>
    <m/>
    <m/>
    <m/>
    <m/>
    <x v="1"/>
    <x v="2"/>
    <x v="1"/>
    <m/>
    <m/>
    <d v="2024-07-09T00:00:00"/>
    <m/>
    <d v="2024-06-01T00:00:00"/>
    <d v="2024-07-09T00:00:00"/>
    <d v="2024-06-14T00:00:00"/>
    <s v="Norte"/>
    <s v="Norte"/>
    <s v="GERS"/>
    <s v="EMFLORA"/>
    <s v="CARPELO"/>
    <s v="INOVESA"/>
    <n v="30.537489000000001"/>
    <n v="36.758387999999997"/>
    <n v="46.494382999999999"/>
    <n v="46.983936999999997"/>
    <s v="savannah/rebaixador"/>
    <x v="1"/>
    <x v="9"/>
    <d v="2025-02-01T00:00:00"/>
    <x v="1"/>
    <m/>
  </r>
  <r>
    <s v="0494001"/>
    <x v="264"/>
    <x v="264"/>
    <s v="001"/>
    <s v="Brasil \ SP \ Guarantã"/>
    <s v="Norte"/>
    <x v="3"/>
    <n v="3"/>
    <s v="Reforma"/>
    <s v="102-Aguardando Plantio"/>
    <m/>
    <n v="3.69"/>
    <s v="Parceria rural"/>
    <m/>
    <m/>
    <m/>
    <m/>
    <x v="1"/>
    <x v="2"/>
    <x v="1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x v="9"/>
    <d v="2025-01-01T00:00:00"/>
    <x v="1"/>
    <m/>
  </r>
  <r>
    <s v="0494002"/>
    <x v="264"/>
    <x v="264"/>
    <s v="002"/>
    <s v="Brasil \ SP \ Guarantã"/>
    <s v="Norte"/>
    <x v="3"/>
    <n v="2"/>
    <s v="Reforma"/>
    <s v="102-Aguardando Plantio"/>
    <m/>
    <n v="8.9700000000000006"/>
    <s v="Parceria rural"/>
    <m/>
    <m/>
    <m/>
    <m/>
    <x v="1"/>
    <x v="2"/>
    <x v="1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x v="9"/>
    <d v="2025-02-01T00:00:00"/>
    <x v="1"/>
    <m/>
  </r>
  <r>
    <s v="0494003"/>
    <x v="264"/>
    <x v="264"/>
    <s v="003"/>
    <s v="Brasil \ SP \ Guarantã"/>
    <s v="Norte"/>
    <x v="3"/>
    <n v="2"/>
    <s v="Reforma"/>
    <s v="102-Aguardando Plantio"/>
    <m/>
    <n v="17.559999999999999"/>
    <s v="Parceria rural"/>
    <m/>
    <m/>
    <m/>
    <m/>
    <x v="1"/>
    <x v="2"/>
    <x v="1"/>
    <m/>
    <m/>
    <d v="2024-07-11T00:00:00"/>
    <m/>
    <d v="2024-06-01T00:00:00"/>
    <d v="2024-07-11T00:00:00"/>
    <d v="2024-06-19T00:00:00"/>
    <s v="Norte"/>
    <s v="Norte"/>
    <s v="GERS"/>
    <s v="EMFLORA"/>
    <s v="CARPELO"/>
    <s v="INOVESA"/>
    <n v="29.981176000000001"/>
    <n v="36.202075999999998"/>
    <n v="45.938070000000003"/>
    <n v="46.427624999999999"/>
    <s v="savannah/rebaixador"/>
    <x v="1"/>
    <x v="9"/>
    <d v="2025-02-01T00:00:00"/>
    <x v="1"/>
    <m/>
  </r>
  <r>
    <s v="0495001"/>
    <x v="265"/>
    <x v="265"/>
    <s v="001"/>
    <s v="Brasil \ SP \ Duartina"/>
    <s v="Noroeste"/>
    <x v="1"/>
    <n v="1"/>
    <s v="Implantação"/>
    <s v="104-Crescimento"/>
    <d v="2020-01-16T00:00:00"/>
    <n v="13.57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5002"/>
    <x v="265"/>
    <x v="265"/>
    <s v="002"/>
    <s v="Brasil \ SP \ Duartina"/>
    <s v="Noroeste"/>
    <x v="1"/>
    <n v="1"/>
    <s v="Implantação"/>
    <s v="104-Crescimento"/>
    <d v="2020-01-16T00:00:00"/>
    <n v="10.96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5003"/>
    <x v="265"/>
    <x v="265"/>
    <s v="003"/>
    <s v="Brasil \ SP \ Duartina"/>
    <s v="Noroeste"/>
    <x v="1"/>
    <n v="1"/>
    <s v="Implantação"/>
    <s v="104-Crescimento"/>
    <d v="2020-01-16T00:00:00"/>
    <n v="10.73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5004"/>
    <x v="265"/>
    <x v="265"/>
    <s v="004"/>
    <s v="Brasil \ SP \ Duartina"/>
    <s v="Noroeste"/>
    <x v="1"/>
    <n v="1"/>
    <s v="Implantação"/>
    <s v="104-Crescimento"/>
    <d v="2021-12-30T00:00:00"/>
    <n v="11.29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5005"/>
    <x v="265"/>
    <x v="265"/>
    <s v="005"/>
    <s v="Brasil \ SP \ Duartina"/>
    <s v="Noroeste"/>
    <x v="1"/>
    <n v="1"/>
    <s v="Implantação"/>
    <s v="104-Crescimento"/>
    <d v="2021-12-31T00:00:00"/>
    <n v="8.25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5006"/>
    <x v="265"/>
    <x v="265"/>
    <s v="006"/>
    <s v="Brasil \ SP \ Duartina"/>
    <s v="Noroeste"/>
    <x v="1"/>
    <n v="1"/>
    <s v="Implantação"/>
    <s v="104-Crescimento"/>
    <d v="2021-07-26T00:00:00"/>
    <n v="0.41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GERAÇÃO"/>
    <s v="JFI DUARTINA"/>
    <s v="BRACELL"/>
    <s v="CARPELO"/>
    <n v="11.970038000000001"/>
    <n v="13.729907000000001"/>
    <n v="36.394447"/>
    <n v="39.938715000000002"/>
    <s v="pac"/>
    <x v="2"/>
    <x v="2"/>
    <d v="2025-11-01T00:00:00"/>
    <x v="12"/>
    <m/>
  </r>
  <r>
    <s v="0497001"/>
    <x v="266"/>
    <x v="266"/>
    <s v="001"/>
    <s v="Brasil \ SP \ Cafelândia"/>
    <s v="Noroeste"/>
    <x v="3"/>
    <n v="1"/>
    <s v="Implantação"/>
    <s v="104-Crescimento"/>
    <d v="2019-12-19T00:00:00"/>
    <n v="32.71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x v="15"/>
    <d v="2025-07-01T00:00:00"/>
    <x v="6"/>
    <m/>
  </r>
  <r>
    <s v="0497002"/>
    <x v="266"/>
    <x v="266"/>
    <s v="002"/>
    <s v="Brasil \ SP \ Cafelândia"/>
    <s v="Noroeste"/>
    <x v="3"/>
    <n v="1"/>
    <s v="Implantação"/>
    <s v="104-Crescimento"/>
    <d v="2019-12-17T00:00:00"/>
    <n v="23.4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x v="15"/>
    <d v="2025-07-01T00:00:00"/>
    <x v="6"/>
    <m/>
  </r>
  <r>
    <s v="0497003"/>
    <x v="266"/>
    <x v="266"/>
    <s v="003"/>
    <s v="Brasil \ SP \ Cafelândia"/>
    <s v="Noroeste"/>
    <x v="3"/>
    <n v="1"/>
    <s v="Implantação"/>
    <s v="104-Crescimento"/>
    <d v="2019-12-19T00:00:00"/>
    <n v="47.1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x v="15"/>
    <d v="2025-07-01T00:00:00"/>
    <x v="6"/>
    <m/>
  </r>
  <r>
    <s v="0497004"/>
    <x v="266"/>
    <x v="266"/>
    <s v="004"/>
    <s v="Brasil \ SP \ Cafelândia"/>
    <s v="Noroeste"/>
    <x v="3"/>
    <n v="1"/>
    <s v="Implantação"/>
    <s v="104-Crescimento"/>
    <d v="2019-12-19T00:00:00"/>
    <n v="24.5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GN"/>
    <s v="INOVESA"/>
    <s v="GERS"/>
    <s v="EMFLORA"/>
    <n v="31.435032"/>
    <n v="35.389833000000003"/>
    <n v="40.589571999999997"/>
    <n v="51.148777000000003"/>
    <s v="pac"/>
    <x v="2"/>
    <x v="15"/>
    <d v="2025-07-01T00:00:00"/>
    <x v="6"/>
    <m/>
  </r>
  <r>
    <s v="0498001"/>
    <x v="267"/>
    <x v="267"/>
    <s v="001"/>
    <s v="Brasil \ SP \ Cafelândia"/>
    <s v="Noroeste"/>
    <x v="3"/>
    <n v="1"/>
    <s v="Implantação"/>
    <s v="104-Crescimento"/>
    <d v="2020-01-20T00:00:00"/>
    <n v="26.78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2"/>
    <x v="267"/>
    <x v="267"/>
    <s v="002"/>
    <s v="Brasil \ SP \ Cafelândia"/>
    <s v="Noroeste"/>
    <x v="3"/>
    <n v="1"/>
    <s v="Implantação"/>
    <s v="104-Crescimento"/>
    <d v="2020-01-20T00:00:00"/>
    <n v="30.7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3"/>
    <x v="267"/>
    <x v="267"/>
    <s v="003"/>
    <s v="Brasil \ SP \ Cafelândia"/>
    <s v="Noroeste"/>
    <x v="3"/>
    <n v="1"/>
    <s v="Implantação"/>
    <s v="104-Crescimento"/>
    <d v="2020-01-21T00:00:00"/>
    <n v="44.32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4"/>
    <x v="267"/>
    <x v="267"/>
    <s v="004"/>
    <s v="Brasil \ SP \ Cafelândia"/>
    <s v="Noroeste"/>
    <x v="3"/>
    <n v="1"/>
    <s v="Implantação"/>
    <s v="104-Crescimento"/>
    <d v="2020-01-20T00:00:00"/>
    <n v="35.11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5"/>
    <x v="267"/>
    <x v="267"/>
    <s v="005"/>
    <s v="Brasil \ SP \ Cafelândia"/>
    <s v="Noroeste"/>
    <x v="3"/>
    <n v="1"/>
    <s v="Implantação"/>
    <s v="104-Crescimento"/>
    <d v="2020-01-20T00:00:00"/>
    <n v="25.88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6"/>
    <x v="267"/>
    <x v="267"/>
    <s v="006"/>
    <s v="Brasil \ SP \ Cafelândia"/>
    <s v="Noroeste"/>
    <x v="3"/>
    <n v="1"/>
    <s v="Implantação"/>
    <s v="104-Crescimento"/>
    <d v="2020-01-20T00:00:00"/>
    <n v="27.35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7"/>
    <x v="267"/>
    <x v="267"/>
    <s v="007"/>
    <s v="Brasil \ SP \ Cafelândia"/>
    <s v="Noroeste"/>
    <x v="3"/>
    <n v="1"/>
    <s v="Implantação"/>
    <s v="104-Crescimento"/>
    <d v="2019-12-19T00:00:00"/>
    <n v="52.95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8"/>
    <x v="267"/>
    <x v="267"/>
    <s v="008"/>
    <s v="Brasil \ SP \ Cafelândia"/>
    <s v="Noroeste"/>
    <x v="3"/>
    <n v="1"/>
    <s v="Implantação"/>
    <s v="104-Crescimento"/>
    <d v="2019-12-20T00:00:00"/>
    <n v="68.56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09"/>
    <x v="267"/>
    <x v="267"/>
    <s v="009"/>
    <s v="Brasil \ SP \ Cafelândia"/>
    <s v="Noroeste"/>
    <x v="3"/>
    <n v="1"/>
    <s v="Implantação"/>
    <s v="104-Crescimento"/>
    <d v="2019-12-22T00:00:00"/>
    <n v="25.39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8010"/>
    <x v="267"/>
    <x v="267"/>
    <s v="010"/>
    <s v="Brasil \ SP \ Cafelândia"/>
    <s v="Noroeste"/>
    <x v="3"/>
    <n v="1"/>
    <s v="Implantação"/>
    <s v="104-Crescimento"/>
    <d v="2020-01-20T00:00:00"/>
    <n v="11.74"/>
    <s v="Parceria rural"/>
    <m/>
    <m/>
    <m/>
    <m/>
    <x v="0"/>
    <x v="0"/>
    <x v="0"/>
    <m/>
    <m/>
    <d v="2025-04-01T00:00:00"/>
    <d v="2025-04-01T00:00:00"/>
    <d v="2025-04-01T00:00:00"/>
    <m/>
    <m/>
    <s v="Noroeste"/>
    <s v="Noroeste"/>
    <s v="GN"/>
    <s v="INOVESA"/>
    <s v="GERS"/>
    <s v="EMFLORA"/>
    <n v="33.395209000000001"/>
    <n v="37.350009999999997"/>
    <n v="42.549748999999998"/>
    <n v="49.649591999999998"/>
    <s v="pac"/>
    <x v="2"/>
    <x v="2"/>
    <d v="2025-07-01T00:00:00"/>
    <x v="6"/>
    <m/>
  </r>
  <r>
    <s v="0499001"/>
    <x v="268"/>
    <x v="268"/>
    <s v="001"/>
    <s v="Brasil \ SP \ Corumbataí"/>
    <s v="Sul"/>
    <x v="3"/>
    <n v="1"/>
    <s v="Implantação"/>
    <s v="104-Crescimento"/>
    <d v="2020-08-28T00:00:00"/>
    <n v="16.52"/>
    <s v="Parceria rural"/>
    <m/>
    <m/>
    <m/>
    <m/>
    <x v="0"/>
    <x v="0"/>
    <x v="0"/>
    <m/>
    <m/>
    <d v="2025-12-01T00:00:00"/>
    <d v="2025-11-01T00:00:00"/>
    <d v="2025-07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3"/>
    <x v="268"/>
    <x v="268"/>
    <s v="003"/>
    <s v="Brasil \ SP \ Corumbataí"/>
    <s v="Sul"/>
    <x v="3"/>
    <n v="1"/>
    <s v="Implantação"/>
    <s v="104-Crescimento"/>
    <d v="2020-09-20T00:00:00"/>
    <n v="11.98"/>
    <s v="Parceria rural"/>
    <m/>
    <m/>
    <m/>
    <m/>
    <x v="0"/>
    <x v="0"/>
    <x v="0"/>
    <m/>
    <m/>
    <d v="2025-12-01T00:00:00"/>
    <d v="2025-11-01T00:00:00"/>
    <d v="2025-07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4"/>
    <x v="268"/>
    <x v="268"/>
    <s v="004"/>
    <s v="Brasil \ SP \ Corumbataí"/>
    <s v="Sul"/>
    <x v="3"/>
    <n v="1"/>
    <s v="Implantação"/>
    <s v="104-Crescimento"/>
    <d v="2020-09-09T00:00:00"/>
    <n v="9.39"/>
    <s v="Parceria rural"/>
    <m/>
    <m/>
    <m/>
    <m/>
    <x v="0"/>
    <x v="0"/>
    <x v="0"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5"/>
    <x v="268"/>
    <x v="268"/>
    <s v="005"/>
    <s v="Brasil \ SP \ Corumbataí"/>
    <s v="Sul"/>
    <x v="3"/>
    <n v="1"/>
    <s v="Implantação"/>
    <s v="104-Crescimento"/>
    <d v="2020-09-14T00:00:00"/>
    <n v="16.61"/>
    <s v="Parceria rural"/>
    <m/>
    <m/>
    <m/>
    <m/>
    <x v="0"/>
    <x v="0"/>
    <x v="0"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6"/>
    <x v="268"/>
    <x v="268"/>
    <s v="006"/>
    <s v="Brasil \ SP \ Corumbataí"/>
    <s v="Sul"/>
    <x v="3"/>
    <n v="1"/>
    <s v="Implantação"/>
    <s v="104-Crescimento"/>
    <d v="2020-09-20T00:00:00"/>
    <n v="8.14"/>
    <s v="Parceria rural"/>
    <m/>
    <m/>
    <m/>
    <m/>
    <x v="0"/>
    <x v="0"/>
    <x v="0"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7"/>
    <x v="268"/>
    <x v="268"/>
    <s v="007"/>
    <s v="Brasil \ SP \ Corumbataí"/>
    <s v="Sul"/>
    <x v="3"/>
    <n v="1"/>
    <s v="Implantação"/>
    <s v="104-Crescimento"/>
    <d v="2020-09-20T00:00:00"/>
    <n v="6.96"/>
    <s v="Parceria rural"/>
    <m/>
    <m/>
    <m/>
    <m/>
    <x v="0"/>
    <x v="0"/>
    <x v="0"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499008"/>
    <x v="268"/>
    <x v="268"/>
    <s v="008"/>
    <s v="Brasil \ SP \ Corumbataí"/>
    <s v="Sul"/>
    <x v="3"/>
    <n v="1"/>
    <s v="Implantação"/>
    <s v="104-Crescimento"/>
    <d v="2020-09-20T00:00:00"/>
    <n v="9.91"/>
    <s v="Parceria rural"/>
    <m/>
    <m/>
    <m/>
    <m/>
    <x v="0"/>
    <x v="0"/>
    <x v="0"/>
    <m/>
    <m/>
    <d v="2025-12-01T00:00:00"/>
    <d v="2025-11-01T00:00:00"/>
    <d v="2025-08-01T00:00:00"/>
    <m/>
    <m/>
    <s v="Sul"/>
    <s v="Sul"/>
    <s v="MIGRAR"/>
    <s v="JFI DOURADO"/>
    <s v="NILZA"/>
    <s v="SOLLUM"/>
    <n v="33.196331999999998"/>
    <n v="93.650633999999997"/>
    <n v="151.62431699999999"/>
    <n v="163.379086"/>
    <s v="pac"/>
    <x v="3"/>
    <x v="12"/>
    <m/>
    <x v="0"/>
    <m/>
  </r>
  <r>
    <s v="0500001"/>
    <x v="269"/>
    <x v="269"/>
    <s v="001"/>
    <s v="Brasil \ SP \ Mineiros do Tietê"/>
    <s v="Sul"/>
    <x v="1"/>
    <n v="1"/>
    <s v="Implantação"/>
    <s v="104-Crescimento"/>
    <d v="2020-02-19T00:00:00"/>
    <n v="60.02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0002"/>
    <x v="269"/>
    <x v="269"/>
    <s v="002"/>
    <s v="Brasil \ SP \ Mineiros do Tietê"/>
    <s v="Sul"/>
    <x v="1"/>
    <n v="1"/>
    <s v="Implantação"/>
    <s v="104-Crescimento"/>
    <d v="2020-02-18T00:00:00"/>
    <n v="26.34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0003"/>
    <x v="269"/>
    <x v="269"/>
    <s v="003"/>
    <s v="Brasil \ SP \ Mineiros do Tietê"/>
    <s v="Sul"/>
    <x v="1"/>
    <n v="1"/>
    <s v="Implantação"/>
    <s v="104-Crescimento"/>
    <d v="2020-02-11T00:00:00"/>
    <n v="38.81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0004"/>
    <x v="269"/>
    <x v="269"/>
    <s v="004"/>
    <s v="Brasil \ SP \ Mineiros do Tietê"/>
    <s v="Sul"/>
    <x v="1"/>
    <n v="1"/>
    <s v="Implantação"/>
    <s v="104-Crescimento"/>
    <d v="2020-03-03T00:00:00"/>
    <n v="12.4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0005"/>
    <x v="269"/>
    <x v="269"/>
    <s v="005"/>
    <s v="Brasil \ SP \ Mineiros do Tietê"/>
    <s v="Sul"/>
    <x v="1"/>
    <n v="2"/>
    <s v="Reforma"/>
    <s v="104-Crescimento"/>
    <d v="2020-08-17T00:00:00"/>
    <n v="8.0399999999999991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0007"/>
    <x v="269"/>
    <x v="269"/>
    <s v="007"/>
    <s v="Brasil \ SP \ Mineiros do Tietê"/>
    <s v="Sul"/>
    <x v="1"/>
    <n v="1"/>
    <s v="Implantação"/>
    <s v="104-Crescimento"/>
    <d v="2020-08-13T00:00:00"/>
    <n v="11.06"/>
    <s v="Parceria rural"/>
    <m/>
    <m/>
    <m/>
    <m/>
    <x v="0"/>
    <x v="0"/>
    <x v="0"/>
    <m/>
    <m/>
    <d v="2025-03-01T00:00:00"/>
    <d v="2025-03-01T00:00:00"/>
    <d v="2025-03-01T00:00:00"/>
    <m/>
    <m/>
    <s v="Sul"/>
    <s v="Sul"/>
    <s v="NILZA"/>
    <s v="SOLLUM"/>
    <s v="MIGRAR"/>
    <s v="JFI DOURADO"/>
    <n v="59.739645000000003"/>
    <n v="60.103901"/>
    <n v="78.379823999999999"/>
    <n v="88.554319000000007"/>
    <s v="pac"/>
    <x v="3"/>
    <x v="5"/>
    <m/>
    <x v="0"/>
    <m/>
  </r>
  <r>
    <s v="0501004"/>
    <x v="270"/>
    <x v="270"/>
    <s v="004"/>
    <s v="Brasil \ SP \ Mineiros do Tietê"/>
    <s v="Sul"/>
    <x v="1"/>
    <n v="1"/>
    <s v="Implantação"/>
    <s v="104-Crescimento"/>
    <d v="2020-03-03T00:00:00"/>
    <n v="17.440000000000001"/>
    <s v="Parceria rural"/>
    <m/>
    <m/>
    <m/>
    <m/>
    <x v="0"/>
    <x v="0"/>
    <x v="0"/>
    <m/>
    <m/>
    <d v="2023-08-04T00:00:00"/>
    <d v="2025-03-01T00:00:00"/>
    <d v="2025-03-01T00:00:00"/>
    <m/>
    <m/>
    <s v="Sul"/>
    <s v="Sul"/>
    <s v="NILZA"/>
    <s v="SOLLUM"/>
    <s v="MIGRAR"/>
    <s v="JFI DOURADO"/>
    <n v="58.722963"/>
    <n v="59.087218999999997"/>
    <n v="77.334389000000002"/>
    <n v="87.537637000000004"/>
    <s v="pac"/>
    <x v="3"/>
    <x v="13"/>
    <m/>
    <x v="0"/>
    <m/>
  </r>
  <r>
    <s v="0501006"/>
    <x v="270"/>
    <x v="270"/>
    <s v="006"/>
    <s v="Brasil \ SP \ Mineiros do Tietê"/>
    <s v="Sul"/>
    <x v="1"/>
    <n v="2"/>
    <s v="Reforma"/>
    <s v="104-Crescimento"/>
    <d v="2021-02-04T00:00:00"/>
    <n v="6.66"/>
    <s v="Parceria rural"/>
    <m/>
    <m/>
    <m/>
    <m/>
    <x v="0"/>
    <x v="0"/>
    <x v="0"/>
    <m/>
    <m/>
    <d v="2023-08-04T00:00:00"/>
    <d v="2025-03-01T00:00:00"/>
    <d v="2025-03-01T00:00:00"/>
    <m/>
    <m/>
    <s v="Sul"/>
    <s v="Sul"/>
    <s v="NILZA"/>
    <s v="SOLLUM"/>
    <s v="MIGRAR"/>
    <s v="JFI DOURADO"/>
    <n v="58.722963"/>
    <n v="59.087218999999997"/>
    <n v="77.334389000000002"/>
    <n v="87.537637000000004"/>
    <s v="pac"/>
    <x v="3"/>
    <x v="13"/>
    <m/>
    <x v="0"/>
    <m/>
  </r>
  <r>
    <s v="0503001"/>
    <x v="271"/>
    <x v="271"/>
    <s v="001"/>
    <s v="Brasil \ SP \ Paulistânia"/>
    <s v="Noroeste"/>
    <x v="0"/>
    <n v="2"/>
    <s v="Reforma"/>
    <s v="102-Aguardando Plantio"/>
    <m/>
    <n v="39.54"/>
    <s v="Parceria rural (Turvinho)"/>
    <m/>
    <m/>
    <m/>
    <m/>
    <x v="2"/>
    <x v="1"/>
    <x v="2"/>
    <m/>
    <m/>
    <d v="2025-01-01T00:00:00"/>
    <d v="2024-11-01T00:00:00"/>
    <d v="2024-11-01T00:00:00"/>
    <d v="2024-12-14T00:00:00"/>
    <d v="2024-11-23T00:00:00"/>
    <s v="Noroeste"/>
    <s v="Noroeste"/>
    <s v="GERAÇÃO"/>
    <s v="JFI DUARTINA"/>
    <s v="BRACELL"/>
    <s v="CARPELO"/>
    <n v="28.187773"/>
    <n v="31.405470999999999"/>
    <n v="41.231682999999997"/>
    <n v="65.841689000000002"/>
    <s v="Liberação de áreas"/>
    <x v="2"/>
    <x v="4"/>
    <d v="2025-02-01T00:00:00"/>
    <x v="1"/>
    <m/>
  </r>
  <r>
    <s v="0503002"/>
    <x v="271"/>
    <x v="271"/>
    <s v="002"/>
    <s v="Brasil \ SP \ Paulistânia"/>
    <s v="Noroeste"/>
    <x v="0"/>
    <n v="2"/>
    <s v="Reforma"/>
    <s v="102-Aguardando Plantio"/>
    <m/>
    <n v="23.33"/>
    <s v="Parceria rural (Turvinho)"/>
    <m/>
    <m/>
    <m/>
    <m/>
    <x v="2"/>
    <x v="1"/>
    <x v="2"/>
    <m/>
    <m/>
    <d v="2025-01-01T00:00:00"/>
    <d v="2024-11-01T00:00:00"/>
    <d v="2024-11-01T00:00:00"/>
    <d v="2024-12-18T00:00:00"/>
    <d v="2024-11-21T00:00:00"/>
    <s v="Noroeste"/>
    <s v="Noroeste"/>
    <s v="GERAÇÃO"/>
    <s v="JFI DUARTINA"/>
    <s v="BRACELL"/>
    <s v="CARPELO"/>
    <n v="28.187773"/>
    <n v="31.405470999999999"/>
    <n v="41.231682999999997"/>
    <n v="65.841689000000002"/>
    <s v="Liberação de áreas"/>
    <x v="2"/>
    <x v="4"/>
    <d v="2025-02-01T00:00:00"/>
    <x v="1"/>
    <m/>
  </r>
  <r>
    <s v="0504001"/>
    <x v="272"/>
    <x v="272"/>
    <s v="001"/>
    <s v="Brasil \ SP \ Avaré"/>
    <s v="Sul"/>
    <x v="0"/>
    <n v="1"/>
    <s v="Implantação"/>
    <s v="104-Crescimento"/>
    <d v="2020-12-15T00:00:00"/>
    <n v="23.64"/>
    <s v="Parceria rural"/>
    <m/>
    <m/>
    <m/>
    <m/>
    <x v="0"/>
    <x v="0"/>
    <x v="0"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x v="12"/>
    <m/>
    <x v="0"/>
    <m/>
  </r>
  <r>
    <s v="0504002"/>
    <x v="272"/>
    <x v="272"/>
    <s v="002"/>
    <s v="Brasil \ SP \ Avaré"/>
    <s v="Sul"/>
    <x v="0"/>
    <n v="2"/>
    <s v="Reforma"/>
    <s v="104-Crescimento"/>
    <d v="2020-12-17T00:00:00"/>
    <n v="10.43"/>
    <s v="Parceria rural"/>
    <m/>
    <m/>
    <m/>
    <m/>
    <x v="0"/>
    <x v="0"/>
    <x v="0"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x v="12"/>
    <m/>
    <x v="0"/>
    <m/>
  </r>
  <r>
    <s v="0504003"/>
    <x v="272"/>
    <x v="272"/>
    <s v="003"/>
    <s v="Brasil \ SP \ Avaré"/>
    <s v="Sul"/>
    <x v="0"/>
    <n v="3"/>
    <s v="Reforma"/>
    <s v="104-Crescimento"/>
    <d v="2020-12-19T00:00:00"/>
    <n v="13.76"/>
    <s v="Parceria rural"/>
    <m/>
    <m/>
    <m/>
    <m/>
    <x v="0"/>
    <x v="0"/>
    <x v="0"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x v="12"/>
    <m/>
    <x v="0"/>
    <m/>
  </r>
  <r>
    <s v="0504004"/>
    <x v="272"/>
    <x v="272"/>
    <s v="004"/>
    <s v="Brasil \ SP \ Avaré"/>
    <s v="Sul"/>
    <x v="0"/>
    <n v="3"/>
    <s v="Reforma"/>
    <s v="104-Crescimento"/>
    <d v="2020-12-19T00:00:00"/>
    <n v="6.49"/>
    <s v="Parceria rural"/>
    <m/>
    <m/>
    <m/>
    <m/>
    <x v="0"/>
    <x v="0"/>
    <x v="0"/>
    <m/>
    <m/>
    <d v="2025-05-01T00:00:00"/>
    <d v="2025-05-01T00:00:00"/>
    <d v="2025-09-01T00:00:00"/>
    <m/>
    <m/>
    <s v="Sul"/>
    <s v="Sul"/>
    <s v="JFI ITATINGA"/>
    <s v="NILZA"/>
    <s v="SOLLUM"/>
    <s v="GERAÇÃO"/>
    <n v="45.435893"/>
    <n v="80.462581999999998"/>
    <n v="88.777584000000004"/>
    <n v="135.10585499999999"/>
    <s v="pac"/>
    <x v="3"/>
    <x v="12"/>
    <m/>
    <x v="0"/>
    <m/>
  </r>
  <r>
    <s v="0505001"/>
    <x v="273"/>
    <x v="273"/>
    <s v="001"/>
    <s v="Brasil \ SP \ São Miguel Arcanjo"/>
    <s v="Sul"/>
    <x v="0"/>
    <n v="2"/>
    <s v="Reforma"/>
    <s v="104-Crescimento"/>
    <d v="2020-05-20T00:00:00"/>
    <n v="7.54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x v="14"/>
    <m/>
    <x v="0"/>
    <m/>
  </r>
  <r>
    <s v="0505002"/>
    <x v="273"/>
    <x v="273"/>
    <s v="002"/>
    <s v="Brasil \ SP \ São Miguel Arcanjo"/>
    <s v="Sul"/>
    <x v="0"/>
    <n v="2"/>
    <s v="Reforma"/>
    <s v="104-Crescimento"/>
    <d v="2020-05-20T00:00:00"/>
    <n v="26.46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x v="14"/>
    <m/>
    <x v="0"/>
    <m/>
  </r>
  <r>
    <s v="0505003"/>
    <x v="273"/>
    <x v="273"/>
    <s v="003"/>
    <s v="Brasil \ SP \ São Miguel Arcanjo"/>
    <s v="Sul"/>
    <x v="0"/>
    <n v="2"/>
    <s v="Reforma"/>
    <s v="104-Crescimento"/>
    <d v="2020-05-18T00:00:00"/>
    <n v="4.3899999999999997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7.103540000000002"/>
    <n v="57.322735999999999"/>
    <n v="132.08788300000001"/>
    <n v="177.56352899999999"/>
    <s v="pac"/>
    <x v="3"/>
    <x v="14"/>
    <m/>
    <x v="0"/>
    <m/>
  </r>
  <r>
    <s v="0507057"/>
    <x v="274"/>
    <x v="274"/>
    <s v="057"/>
    <s v="Brasil \ SP \ Capão Bonito"/>
    <s v="Sul"/>
    <x v="6"/>
    <n v="4"/>
    <s v="Reforma"/>
    <s v="102-Aguardando Plantio"/>
    <m/>
    <n v="0.26"/>
    <s v="Parceria rural (Turvinho)"/>
    <m/>
    <m/>
    <m/>
    <n v="1"/>
    <x v="0"/>
    <x v="0"/>
    <x v="0"/>
    <m/>
    <m/>
    <d v="2021-05-19T00:00:00"/>
    <m/>
    <m/>
    <m/>
    <m/>
    <s v="Sul"/>
    <s v="Sul"/>
    <s v="JFI CAPÃO BONITO"/>
    <s v="RA"/>
    <s v="JFI ITATINGA"/>
    <s v="NILZA"/>
    <n v="50.846457000000001"/>
    <n v="51.065652999999998"/>
    <n v="175.080262"/>
    <n v="222.07279299999999"/>
    <s v="Liberação de áreas"/>
    <x v="3"/>
    <x v="14"/>
    <d v="2025-07-01T00:00:00"/>
    <x v="6"/>
    <m/>
  </r>
  <r>
    <s v="0511022"/>
    <x v="275"/>
    <x v="275"/>
    <s v="022"/>
    <s v="Brasil \ SP \ Anhembi"/>
    <s v="Sul"/>
    <x v="1"/>
    <n v="1"/>
    <s v="Rebrota"/>
    <s v="104-Crescimento"/>
    <d v="2017-06-01T00:00:00"/>
    <n v="0.11"/>
    <s v="Parceria rural"/>
    <m/>
    <m/>
    <m/>
    <m/>
    <x v="0"/>
    <x v="0"/>
    <x v="0"/>
    <m/>
    <m/>
    <d v="2023-06-26T00:00:00"/>
    <m/>
    <d v="2025-08-01T00:00:00"/>
    <m/>
    <m/>
    <s v="Sul"/>
    <s v="Sul"/>
    <s v="JFI ITATINGA"/>
    <s v="NILZA"/>
    <s v="SOLLUM"/>
    <s v="MIGRAR"/>
    <n v="67.008863000000005"/>
    <n v="70.598659999999995"/>
    <n v="90.383612999999997"/>
    <n v="121.01347699999999"/>
    <s v="pac"/>
    <x v="3"/>
    <x v="1"/>
    <m/>
    <x v="0"/>
    <m/>
  </r>
  <r>
    <s v="0511023"/>
    <x v="275"/>
    <x v="275"/>
    <s v="023"/>
    <s v="Brasil \ SP \ Anhembi"/>
    <s v="Sul"/>
    <x v="1"/>
    <n v="1"/>
    <s v="Rebrota"/>
    <s v="104-Crescimento"/>
    <d v="2015-05-01T00:00:00"/>
    <n v="0.4"/>
    <s v="Parceria rural"/>
    <m/>
    <m/>
    <m/>
    <m/>
    <x v="0"/>
    <x v="0"/>
    <x v="0"/>
    <m/>
    <m/>
    <d v="2024-05-15T00:00:00"/>
    <m/>
    <d v="2025-08-01T00:00:00"/>
    <m/>
    <m/>
    <s v="Sul"/>
    <s v="Sul"/>
    <s v="JFI ITATINGA"/>
    <s v="NILZA"/>
    <s v="SOLLUM"/>
    <s v="MIGRAR"/>
    <n v="67.008863000000005"/>
    <n v="70.598659999999995"/>
    <n v="90.383612999999997"/>
    <n v="121.01347699999999"/>
    <s v="pac"/>
    <x v="3"/>
    <x v="1"/>
    <m/>
    <x v="0"/>
    <m/>
  </r>
  <r>
    <s v="0512003"/>
    <x v="276"/>
    <x v="276"/>
    <s v="003"/>
    <s v="Brasil \ SP \ Tejupá"/>
    <s v="Centro"/>
    <x v="0"/>
    <n v="1"/>
    <s v="Implantação"/>
    <s v="102-Aguardando Plantio"/>
    <m/>
    <n v="0.84"/>
    <s v="Parceria rural"/>
    <m/>
    <m/>
    <m/>
    <m/>
    <x v="0"/>
    <x v="0"/>
    <x v="0"/>
    <s v="NÃO"/>
    <m/>
    <d v="2020-01-10T00:00:00"/>
    <m/>
    <m/>
    <m/>
    <m/>
    <s v="Centro"/>
    <s v="Centro"/>
    <s v="JFI ITATINGA"/>
    <s v="SOLLUM"/>
    <s v="GERAÇÃO"/>
    <s v="NILZA"/>
    <n v="113.353387"/>
    <n v="126.200395"/>
    <n v="132.08353600000001"/>
    <n v="133.396176"/>
    <s v="Liberação de áreas"/>
    <x v="3"/>
    <x v="17"/>
    <d v="2025-07-01T00:00:00"/>
    <x v="6"/>
    <m/>
  </r>
  <r>
    <s v="0514001"/>
    <x v="277"/>
    <x v="277"/>
    <s v="001"/>
    <s v="Brasil \ SP \ Tejupá"/>
    <s v="Centro"/>
    <x v="0"/>
    <n v="1"/>
    <s v="Implantação"/>
    <s v="104-Crescimento"/>
    <d v="2020-04-13T00:00:00"/>
    <n v="50.65"/>
    <s v="Parceria rural"/>
    <m/>
    <m/>
    <m/>
    <m/>
    <x v="0"/>
    <x v="0"/>
    <x v="0"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2"/>
    <x v="277"/>
    <x v="277"/>
    <s v="002"/>
    <s v="Brasil \ SP \ Tejupá"/>
    <s v="Centro"/>
    <x v="0"/>
    <n v="3"/>
    <s v="Reforma"/>
    <s v="104-Crescimento"/>
    <d v="2020-05-13T00:00:00"/>
    <n v="37.08"/>
    <s v="Parceria rural"/>
    <s v="coppice"/>
    <m/>
    <m/>
    <m/>
    <x v="0"/>
    <x v="0"/>
    <x v="0"/>
    <m/>
    <m/>
    <d v="2025-12-01T00:00:00"/>
    <d v="2025-12-01T00:00:00"/>
    <d v="2025-08-01T00:00:00"/>
    <m/>
    <m/>
    <s v="Centro"/>
    <s v="coppice"/>
    <s v="JFI ITATINGA"/>
    <s v="SOLLUM"/>
    <s v="NILZA"/>
    <s v="GERAÇÃO"/>
    <n v="108.240818"/>
    <n v="126.286987"/>
    <n v="128.28360699999999"/>
    <n v="132.17012800000001"/>
    <s v="pac"/>
    <x v="3"/>
    <x v="1"/>
    <m/>
    <x v="4"/>
    <m/>
  </r>
  <r>
    <s v="0514004"/>
    <x v="277"/>
    <x v="277"/>
    <s v="004"/>
    <s v="Brasil \ SP \ Tejupá"/>
    <s v="Centro"/>
    <x v="0"/>
    <n v="1"/>
    <s v="Implantação"/>
    <s v="104-Crescimento"/>
    <d v="2020-04-20T00:00:00"/>
    <n v="7.37"/>
    <s v="Parceria rural"/>
    <m/>
    <m/>
    <m/>
    <m/>
    <x v="0"/>
    <x v="0"/>
    <x v="0"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5"/>
    <x v="277"/>
    <x v="277"/>
    <s v="005"/>
    <s v="Brasil \ SP \ Tejupá"/>
    <s v="Centro"/>
    <x v="0"/>
    <n v="1"/>
    <s v="Implantação"/>
    <s v="104-Crescimento"/>
    <d v="2020-04-20T00:00:00"/>
    <n v="44.55"/>
    <s v="Parceria rural"/>
    <m/>
    <m/>
    <m/>
    <m/>
    <x v="0"/>
    <x v="0"/>
    <x v="0"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6"/>
    <x v="277"/>
    <x v="277"/>
    <s v="006"/>
    <s v="Brasil \ SP \ Tejupá"/>
    <s v="Centro"/>
    <x v="0"/>
    <n v="1"/>
    <s v="Implantação"/>
    <s v="104-Crescimento"/>
    <d v="2020-04-18T00:00:00"/>
    <n v="35.159999999999997"/>
    <s v="Parceria rural"/>
    <m/>
    <m/>
    <m/>
    <m/>
    <x v="0"/>
    <x v="0"/>
    <x v="0"/>
    <m/>
    <m/>
    <d v="2025-12-01T00:00:00"/>
    <d v="2025-12-01T00:00:00"/>
    <d v="2025-08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7"/>
    <x v="277"/>
    <x v="277"/>
    <s v="007"/>
    <s v="Brasil \ SP \ Tejupá"/>
    <s v="Centro"/>
    <x v="0"/>
    <n v="1"/>
    <s v="Implantação"/>
    <s v="104-Crescimento"/>
    <d v="2020-05-06T00:00:00"/>
    <n v="33.840000000000003"/>
    <s v="Parceria rural"/>
    <m/>
    <m/>
    <m/>
    <m/>
    <x v="0"/>
    <x v="0"/>
    <x v="0"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8"/>
    <x v="277"/>
    <x v="277"/>
    <s v="008"/>
    <s v="Brasil \ SP \ Tejupá"/>
    <s v="Centro"/>
    <x v="0"/>
    <n v="1"/>
    <s v="Implantação"/>
    <s v="104-Crescimento"/>
    <d v="2020-05-05T00:00:00"/>
    <n v="48.51"/>
    <s v="Parceria rural"/>
    <m/>
    <m/>
    <m/>
    <m/>
    <x v="0"/>
    <x v="0"/>
    <x v="0"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09"/>
    <x v="277"/>
    <x v="277"/>
    <s v="009"/>
    <s v="Brasil \ SP \ Tejupá"/>
    <s v="Centro"/>
    <x v="0"/>
    <n v="1"/>
    <s v="Implantação"/>
    <s v="104-Crescimento"/>
    <d v="2020-05-05T00:00:00"/>
    <n v="33.81"/>
    <s v="Parceria rural"/>
    <m/>
    <m/>
    <m/>
    <m/>
    <x v="0"/>
    <x v="0"/>
    <x v="0"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0"/>
    <x v="277"/>
    <x v="277"/>
    <s v="010"/>
    <s v="Brasil \ SP \ Tejupá"/>
    <s v="Centro"/>
    <x v="0"/>
    <n v="1"/>
    <s v="Implantação"/>
    <s v="104-Crescimento"/>
    <d v="2020-04-20T00:00:00"/>
    <n v="21.5"/>
    <s v="Parceria rural"/>
    <m/>
    <m/>
    <m/>
    <m/>
    <x v="0"/>
    <x v="0"/>
    <x v="0"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1"/>
    <x v="277"/>
    <x v="277"/>
    <s v="011"/>
    <s v="Brasil \ SP \ Tejupá"/>
    <s v="Centro"/>
    <x v="0"/>
    <n v="1"/>
    <s v="Implantação"/>
    <s v="104-Crescimento"/>
    <d v="2020-04-20T00:00:00"/>
    <n v="9.4700000000000006"/>
    <s v="Parceria rural"/>
    <m/>
    <m/>
    <m/>
    <m/>
    <x v="0"/>
    <x v="0"/>
    <x v="0"/>
    <m/>
    <m/>
    <d v="2025-12-01T00:00:00"/>
    <d v="2025-12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2"/>
    <x v="277"/>
    <x v="277"/>
    <s v="012"/>
    <s v="Brasil \ SP \ Tejupá"/>
    <s v="Centro"/>
    <x v="0"/>
    <n v="1"/>
    <s v="Implantação"/>
    <s v="104-Crescimento"/>
    <d v="2020-04-21T00:00:00"/>
    <n v="5.59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4"/>
    <x v="277"/>
    <x v="277"/>
    <s v="014"/>
    <s v="Brasil \ SP \ Tejupá"/>
    <s v="Centro"/>
    <x v="0"/>
    <n v="3"/>
    <s v="Reforma"/>
    <s v="102-Aguardando Plantio"/>
    <m/>
    <n v="2.98"/>
    <s v="Parceria rural"/>
    <m/>
    <s v="Rehab Silv"/>
    <s v="Rehab"/>
    <m/>
    <x v="0"/>
    <x v="0"/>
    <x v="0"/>
    <m/>
    <s v="RAF"/>
    <d v="2022-06-29T00:00:00"/>
    <m/>
    <m/>
    <d v="2022-06-29T00:00:00"/>
    <d v="2022-06-23T00:00:00"/>
    <s v="Centro"/>
    <s v="Rehab Silv"/>
    <s v="JFI ITATINGA"/>
    <s v="SOLLUM"/>
    <s v="NILZA"/>
    <s v="GERAÇÃO"/>
    <n v="108.240818"/>
    <n v="126.286987"/>
    <n v="128.28360699999999"/>
    <n v="132.17012800000001"/>
    <s v="Liberação de áreas"/>
    <x v="3"/>
    <x v="5"/>
    <d v="2025-12-01T00:00:00"/>
    <x v="0"/>
    <m/>
  </r>
  <r>
    <s v="0514015"/>
    <x v="277"/>
    <x v="277"/>
    <s v="015"/>
    <s v="Brasil \ SP \ Tejupá"/>
    <s v="Centro"/>
    <x v="0"/>
    <n v="1"/>
    <s v="Implantação"/>
    <s v="104-Crescimento"/>
    <d v="2021-02-15T00:00:00"/>
    <n v="0.56999999999999995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6"/>
    <x v="277"/>
    <x v="277"/>
    <s v="016"/>
    <s v="Brasil \ SP \ Tejupá"/>
    <s v="Centro"/>
    <x v="0"/>
    <n v="1"/>
    <s v="Implantação"/>
    <s v="104-Crescimento"/>
    <d v="2021-02-15T00:00:00"/>
    <n v="1.22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7"/>
    <x v="277"/>
    <x v="277"/>
    <s v="017"/>
    <s v="Brasil \ SP \ Tejupá"/>
    <s v="Centro"/>
    <x v="0"/>
    <n v="1"/>
    <s v="Implantação"/>
    <s v="104-Crescimento"/>
    <d v="2021-02-15T00:00:00"/>
    <n v="0.2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8.240818"/>
    <n v="126.286987"/>
    <n v="128.28360699999999"/>
    <n v="132.17012800000001"/>
    <s v="pac"/>
    <x v="3"/>
    <x v="5"/>
    <d v="2025-12-01T00:00:00"/>
    <x v="0"/>
    <m/>
  </r>
  <r>
    <s v="0514018"/>
    <x v="277"/>
    <x v="277"/>
    <s v="018"/>
    <s v="Brasil \ SP \ Tejupá"/>
    <s v="Centro"/>
    <x v="0"/>
    <n v="3"/>
    <s v="Reforma"/>
    <s v="102-Aguardando Plantio"/>
    <m/>
    <n v="0.23"/>
    <s v="Parceria rural"/>
    <m/>
    <m/>
    <m/>
    <m/>
    <x v="0"/>
    <x v="0"/>
    <x v="0"/>
    <m/>
    <m/>
    <d v="2019-12-10T00:00:00"/>
    <m/>
    <m/>
    <m/>
    <m/>
    <s v="Centro"/>
    <s v="Centro"/>
    <s v="JFI ITATINGA"/>
    <s v="SOLLUM"/>
    <s v="NILZA"/>
    <s v="GERAÇÃO"/>
    <n v="108.240818"/>
    <n v="126.286987"/>
    <n v="128.28360699999999"/>
    <n v="132.17012800000001"/>
    <s v="Liberação de áreas"/>
    <x v="3"/>
    <x v="5"/>
    <d v="2025-12-01T00:00:00"/>
    <x v="0"/>
    <m/>
  </r>
  <r>
    <s v="0515015"/>
    <x v="278"/>
    <x v="278"/>
    <s v="015"/>
    <s v="Brasil \ SP \ Pirajuí"/>
    <s v="Norte"/>
    <x v="3"/>
    <n v="2"/>
    <s v="Reforma"/>
    <s v="102-Aguardando Plantio"/>
    <m/>
    <n v="60.03"/>
    <s v="Parceria rural (Turvinho)"/>
    <m/>
    <m/>
    <m/>
    <m/>
    <x v="1"/>
    <x v="2"/>
    <x v="1"/>
    <s v="SIM"/>
    <m/>
    <d v="2023-12-21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savannah/rebaixador"/>
    <x v="1"/>
    <x v="8"/>
    <d v="2025-05-01T00:00:00"/>
    <x v="5"/>
    <m/>
  </r>
  <r>
    <s v="0515032"/>
    <x v="278"/>
    <x v="278"/>
    <s v="032"/>
    <s v="Brasil \ SP \ Presidente Alves"/>
    <s v="Norte"/>
    <x v="3"/>
    <n v="2"/>
    <s v="Reforma"/>
    <s v="102-Aguardando Plantio"/>
    <m/>
    <n v="66.48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5033"/>
    <x v="278"/>
    <x v="278"/>
    <s v="033"/>
    <s v="Brasil \ SP \ Presidente Alves"/>
    <s v="Norte"/>
    <x v="3"/>
    <n v="2"/>
    <s v="Reforma"/>
    <s v="102-Aguardando Plantio"/>
    <m/>
    <n v="54.34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6-01T00:00:00"/>
    <x v="7"/>
    <m/>
  </r>
  <r>
    <s v="0515034"/>
    <x v="278"/>
    <x v="278"/>
    <s v="034"/>
    <s v="Brasil \ SP \ Presidente Alves"/>
    <s v="Norte"/>
    <x v="3"/>
    <n v="2"/>
    <s v="Reforma"/>
    <s v="102-Aguardando Plantio"/>
    <m/>
    <n v="90.18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5315"/>
    <x v="278"/>
    <x v="278"/>
    <s v="315"/>
    <s v="Brasil \ SP \ Presidente Alves"/>
    <s v="Norte"/>
    <x v="3"/>
    <n v="2"/>
    <s v="Reforma"/>
    <s v="102-Aguardando Plantio"/>
    <m/>
    <n v="0.05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5332"/>
    <x v="278"/>
    <x v="278"/>
    <s v="332"/>
    <s v="Brasil \ SP \ Presidente Alves"/>
    <s v="Norte"/>
    <x v="3"/>
    <n v="2"/>
    <s v="Reforma"/>
    <s v="102-Aguardando Plantio"/>
    <m/>
    <n v="14.76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5333"/>
    <x v="278"/>
    <x v="278"/>
    <s v="333"/>
    <s v="Brasil \ SP \ Presidente Alves"/>
    <s v="Norte"/>
    <x v="3"/>
    <n v="2"/>
    <s v="Reforma"/>
    <s v="102-Aguardando Plantio"/>
    <m/>
    <n v="6.76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5334"/>
    <x v="278"/>
    <x v="278"/>
    <s v="334"/>
    <s v="Brasil \ SP \ Presidente Alves"/>
    <s v="Norte"/>
    <x v="3"/>
    <n v="2"/>
    <s v="Reforma"/>
    <s v="102-Aguardando Plantio"/>
    <m/>
    <n v="17.62"/>
    <s v="Parceria rural (Turvinho)"/>
    <m/>
    <m/>
    <m/>
    <m/>
    <x v="0"/>
    <x v="0"/>
    <x v="0"/>
    <s v="SIM"/>
    <m/>
    <d v="2024-04-05T00:00:00"/>
    <m/>
    <m/>
    <m/>
    <m/>
    <s v="Norte"/>
    <s v="Norte"/>
    <s v="CARPELO"/>
    <s v="EMFLORA"/>
    <s v="GERS"/>
    <s v="GERAÇÃO"/>
    <n v="22.648243000000001"/>
    <n v="23.777265"/>
    <n v="40.773226999999999"/>
    <n v="51.757016999999998"/>
    <s v="Liberação de áreas"/>
    <x v="1"/>
    <x v="8"/>
    <d v="2025-05-01T00:00:00"/>
    <x v="5"/>
    <m/>
  </r>
  <r>
    <s v="0516001"/>
    <x v="279"/>
    <x v="279"/>
    <s v="001"/>
    <s v="Brasil \ SP \ Getulina"/>
    <s v="Noroeste"/>
    <x v="3"/>
    <n v="1"/>
    <s v="Implantação"/>
    <s v="104-Crescimento"/>
    <d v="2020-02-04T00:00:00"/>
    <n v="22.8"/>
    <s v="Parceria rural"/>
    <m/>
    <m/>
    <m/>
    <m/>
    <x v="0"/>
    <x v="0"/>
    <x v="0"/>
    <m/>
    <m/>
    <d v="2025-11-01T00:00:00"/>
    <d v="2025-10-01T00:00:00"/>
    <d v="2025-01-01T00:00:00"/>
    <m/>
    <d v="2025-01-12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2"/>
    <x v="279"/>
    <x v="279"/>
    <s v="002"/>
    <s v="Brasil \ SP \ Getulina"/>
    <s v="Noroeste"/>
    <x v="3"/>
    <n v="1"/>
    <s v="Implantação"/>
    <s v="104-Crescimento"/>
    <d v="2020-06-01T00:00:00"/>
    <n v="11.21"/>
    <s v="Parceria rural"/>
    <m/>
    <m/>
    <m/>
    <m/>
    <x v="0"/>
    <x v="0"/>
    <x v="0"/>
    <m/>
    <m/>
    <d v="2025-11-01T00:00:00"/>
    <d v="2025-10-01T00:00:00"/>
    <d v="2025-01-01T00:00:00"/>
    <m/>
    <d v="2025-01-20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3"/>
    <x v="279"/>
    <x v="279"/>
    <s v="003"/>
    <s v="Brasil \ SP \ Getulina"/>
    <s v="Noroeste"/>
    <x v="3"/>
    <n v="1"/>
    <s v="Implantação"/>
    <s v="104-Crescimento"/>
    <d v="2020-02-04T00:00:00"/>
    <n v="30.42"/>
    <s v="Parceria rural"/>
    <m/>
    <m/>
    <m/>
    <m/>
    <x v="0"/>
    <x v="0"/>
    <x v="0"/>
    <m/>
    <m/>
    <d v="2025-11-01T00:00:00"/>
    <d v="2025-10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4"/>
    <x v="279"/>
    <x v="279"/>
    <s v="004"/>
    <s v="Brasil \ SP \ Getulina"/>
    <s v="Noroeste"/>
    <x v="3"/>
    <n v="1"/>
    <s v="Implantação"/>
    <s v="104-Crescimento"/>
    <d v="2020-02-05T00:00:00"/>
    <n v="25.37"/>
    <s v="Parceria rural"/>
    <m/>
    <m/>
    <m/>
    <m/>
    <x v="0"/>
    <x v="0"/>
    <x v="0"/>
    <m/>
    <m/>
    <d v="2025-11-01T00:00:00"/>
    <d v="2025-10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5"/>
    <x v="279"/>
    <x v="279"/>
    <s v="005"/>
    <s v="Brasil \ SP \ Getulina"/>
    <s v="Noroeste"/>
    <x v="3"/>
    <n v="1"/>
    <s v="Implantação"/>
    <s v="104-Crescimento"/>
    <d v="2020-03-01T00:00:00"/>
    <n v="33.950000000000003"/>
    <s v="Parceria rural"/>
    <m/>
    <m/>
    <m/>
    <m/>
    <x v="0"/>
    <x v="0"/>
    <x v="0"/>
    <m/>
    <m/>
    <d v="2025-11-01T00:00:00"/>
    <d v="2025-10-01T00:00:00"/>
    <d v="2025-01-01T00:00:00"/>
    <m/>
    <d v="2025-01-21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6"/>
    <x v="279"/>
    <x v="279"/>
    <s v="006"/>
    <s v="Brasil \ SP \ Getulina"/>
    <s v="Noroeste"/>
    <x v="3"/>
    <n v="1"/>
    <s v="Implantação"/>
    <s v="104-Crescimento"/>
    <d v="2020-02-06T00:00:00"/>
    <n v="21.58"/>
    <s v="Parceria rural"/>
    <m/>
    <m/>
    <m/>
    <m/>
    <x v="0"/>
    <x v="0"/>
    <x v="0"/>
    <m/>
    <m/>
    <d v="2025-11-01T00:00:00"/>
    <d v="2025-11-01T00:00:00"/>
    <d v="2025-01-01T00:00:00"/>
    <m/>
    <d v="2025-01-16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7"/>
    <x v="279"/>
    <x v="279"/>
    <s v="007"/>
    <s v="Brasil \ SP \ Getulina"/>
    <s v="Noroeste"/>
    <x v="3"/>
    <n v="1"/>
    <s v="Implantação"/>
    <s v="104-Crescimento"/>
    <d v="2020-03-01T00:00:00"/>
    <n v="26.37"/>
    <s v="Parceria rural"/>
    <m/>
    <m/>
    <m/>
    <m/>
    <x v="0"/>
    <x v="0"/>
    <x v="0"/>
    <m/>
    <m/>
    <d v="2025-11-01T00:00:00"/>
    <d v="2025-11-01T00:00:00"/>
    <d v="2025-01-01T00:00:00"/>
    <m/>
    <d v="2025-01-17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8"/>
    <x v="279"/>
    <x v="279"/>
    <s v="008"/>
    <s v="Brasil \ SP \ Getulina"/>
    <s v="Noroeste"/>
    <x v="3"/>
    <n v="1"/>
    <s v="Implantação"/>
    <s v="104-Crescimento"/>
    <d v="2020-02-24T00:00:00"/>
    <n v="29.26"/>
    <s v="Parceria rural"/>
    <m/>
    <m/>
    <m/>
    <m/>
    <x v="0"/>
    <x v="0"/>
    <x v="0"/>
    <m/>
    <m/>
    <d v="2025-11-01T00:00:00"/>
    <d v="2025-11-01T00:00:00"/>
    <d v="2025-01-01T00:00:00"/>
    <m/>
    <d v="2025-01-19T00:00:00"/>
    <s v="Noroeste"/>
    <s v="Noroeste"/>
    <s v="GN"/>
    <s v="GERS"/>
    <s v="INOVESA"/>
    <s v="CARPELO"/>
    <n v="16.194987000000001"/>
    <n v="69.790126000000001"/>
    <n v="71.650694000000001"/>
    <n v="85.747020000000006"/>
    <s v="cto colheita"/>
    <x v="2"/>
    <x v="10"/>
    <d v="2025-05-01T00:00:00"/>
    <x v="5"/>
    <m/>
  </r>
  <r>
    <s v="0516009"/>
    <x v="279"/>
    <x v="279"/>
    <s v="009"/>
    <s v="Brasil \ SP \ Getulina"/>
    <s v="Noroeste"/>
    <x v="3"/>
    <n v="1"/>
    <s v="Implantação"/>
    <s v="104-Crescimento"/>
    <d v="2020-03-01T00:00:00"/>
    <n v="13.3"/>
    <s v="Parceria rural"/>
    <m/>
    <m/>
    <m/>
    <m/>
    <x v="0"/>
    <x v="0"/>
    <x v="0"/>
    <m/>
    <m/>
    <d v="2025-11-01T00:00:00"/>
    <d v="2025-11-01T00:00:00"/>
    <d v="2025-02-01T00:00:00"/>
    <m/>
    <m/>
    <s v="Noroeste"/>
    <s v="Noroeste"/>
    <s v="GN"/>
    <s v="GERS"/>
    <s v="INOVESA"/>
    <s v="CARPELO"/>
    <n v="16.194987000000001"/>
    <n v="69.790126000000001"/>
    <n v="71.650694000000001"/>
    <n v="85.747020000000006"/>
    <s v="pac"/>
    <x v="2"/>
    <x v="10"/>
    <d v="2025-05-01T00:00:00"/>
    <x v="5"/>
    <m/>
  </r>
  <r>
    <s v="0516010"/>
    <x v="279"/>
    <x v="279"/>
    <s v="010"/>
    <s v="Brasil \ SP \ Getulina"/>
    <s v="Noroeste"/>
    <x v="3"/>
    <n v="1"/>
    <s v="Implantação"/>
    <s v="104-Crescimento"/>
    <d v="2021-11-17T00:00:00"/>
    <n v="6.28"/>
    <s v="Parceria rural"/>
    <m/>
    <m/>
    <m/>
    <m/>
    <x v="0"/>
    <x v="0"/>
    <x v="0"/>
    <m/>
    <m/>
    <d v="2025-11-01T00:00:00"/>
    <d v="2025-11-01T00:00:00"/>
    <d v="2025-02-01T00:00:00"/>
    <m/>
    <m/>
    <s v="Noroeste"/>
    <s v="Noroeste"/>
    <s v="GN"/>
    <s v="GERS"/>
    <s v="INOVESA"/>
    <s v="CARPELO"/>
    <n v="16.194987000000001"/>
    <n v="69.790126000000001"/>
    <n v="71.650694000000001"/>
    <n v="85.747020000000006"/>
    <s v="pac"/>
    <x v="2"/>
    <x v="10"/>
    <d v="2025-05-01T00:00:00"/>
    <x v="5"/>
    <m/>
  </r>
  <r>
    <s v="0517001"/>
    <x v="280"/>
    <x v="280"/>
    <s v="001"/>
    <s v="Brasil \ SP \ Anhembi"/>
    <s v="Sul"/>
    <x v="1"/>
    <n v="2"/>
    <s v="Reforma"/>
    <s v="102-Aguardando Plantio"/>
    <m/>
    <n v="33.869999999999997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2"/>
    <x v="280"/>
    <x v="280"/>
    <s v="002"/>
    <s v="Brasil \ SP \ Anhembi"/>
    <s v="Sul"/>
    <x v="1"/>
    <n v="2"/>
    <s v="Reforma"/>
    <s v="102-Aguardando Plantio"/>
    <m/>
    <n v="22.26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3"/>
    <x v="280"/>
    <x v="280"/>
    <s v="003"/>
    <s v="Brasil \ SP \ Anhembi"/>
    <s v="Sul"/>
    <x v="1"/>
    <n v="2"/>
    <s v="Reforma"/>
    <s v="102-Aguardando Plantio"/>
    <m/>
    <n v="23.41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4"/>
    <x v="280"/>
    <x v="280"/>
    <s v="004"/>
    <s v="Brasil \ SP \ Anhembi"/>
    <s v="Sul"/>
    <x v="1"/>
    <n v="2"/>
    <s v="Reforma"/>
    <s v="102-Aguardando Plantio"/>
    <m/>
    <n v="19.39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5"/>
    <x v="280"/>
    <x v="280"/>
    <s v="005"/>
    <s v="Brasil \ SP \ Anhembi"/>
    <s v="Sul"/>
    <x v="1"/>
    <n v="2"/>
    <s v="Reforma"/>
    <s v="102-Aguardando Plantio"/>
    <m/>
    <n v="12.13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6"/>
    <x v="280"/>
    <x v="280"/>
    <s v="006"/>
    <s v="Brasil \ SP \ Anhembi"/>
    <s v="Sul"/>
    <x v="1"/>
    <n v="2"/>
    <s v="Reforma"/>
    <s v="102-Aguardando Plantio"/>
    <m/>
    <n v="21.67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0T00:00:00"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7007"/>
    <x v="280"/>
    <x v="280"/>
    <s v="007"/>
    <s v="Brasil \ SP \ Anhembi"/>
    <s v="Sul"/>
    <x v="1"/>
    <n v="2"/>
    <s v="Reforma"/>
    <s v="102-Aguardando Plantio"/>
    <m/>
    <n v="19.66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8.020790000000005"/>
    <n v="87.805743000000007"/>
    <n v="89.462421000000006"/>
    <n v="98.935592"/>
    <s v="cto baldeio"/>
    <x v="3"/>
    <x v="5"/>
    <d v="2025-06-01T00:00:00"/>
    <x v="7"/>
    <m/>
  </r>
  <r>
    <s v="0518001"/>
    <x v="281"/>
    <x v="281"/>
    <s v="001"/>
    <s v="Brasil \ SP \ Anhembi"/>
    <s v="Sul"/>
    <x v="1"/>
    <n v="2"/>
    <s v="Reforma"/>
    <s v="102-Aguardando Plantio"/>
    <m/>
    <n v="14.85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4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x v="5"/>
    <d v="2025-06-01T00:00:00"/>
    <x v="7"/>
    <m/>
  </r>
  <r>
    <s v="0518002"/>
    <x v="281"/>
    <x v="281"/>
    <s v="002"/>
    <s v="Brasil \ SP \ Anhembi"/>
    <s v="Sul"/>
    <x v="1"/>
    <n v="2"/>
    <s v="Reforma"/>
    <s v="102-Aguardando Plantio"/>
    <m/>
    <n v="21.62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4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x v="5"/>
    <d v="2025-06-01T00:00:00"/>
    <x v="7"/>
    <m/>
  </r>
  <r>
    <s v="0518003"/>
    <x v="281"/>
    <x v="281"/>
    <s v="003"/>
    <s v="Brasil \ SP \ Anhembi"/>
    <s v="Sul"/>
    <x v="1"/>
    <n v="2"/>
    <s v="Reforma"/>
    <s v="102-Aguardando Plantio"/>
    <m/>
    <n v="10.52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x v="5"/>
    <d v="2025-06-01T00:00:00"/>
    <x v="7"/>
    <m/>
  </r>
  <r>
    <s v="0518004"/>
    <x v="281"/>
    <x v="281"/>
    <s v="004"/>
    <s v="Brasil \ SP \ Anhembi"/>
    <s v="Sul"/>
    <x v="1"/>
    <n v="2"/>
    <s v="Reforma"/>
    <s v="102-Aguardando Plantio"/>
    <m/>
    <n v="15.56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x v="5"/>
    <d v="2025-06-01T00:00:00"/>
    <x v="7"/>
    <m/>
  </r>
  <r>
    <s v="0518007"/>
    <x v="281"/>
    <x v="281"/>
    <s v="007"/>
    <s v="Brasil \ SP \ Anhembi"/>
    <s v="Sul"/>
    <x v="1"/>
    <n v="2"/>
    <s v="Reforma"/>
    <s v="102-Aguardando Plantio"/>
    <m/>
    <n v="11.4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7.807129000000003"/>
    <n v="87.592082000000005"/>
    <n v="89.248760000000004"/>
    <n v="97.601267000000007"/>
    <s v="cto baldeio"/>
    <x v="3"/>
    <x v="5"/>
    <d v="2025-06-01T00:00:00"/>
    <x v="7"/>
    <m/>
  </r>
  <r>
    <s v="0519001"/>
    <x v="282"/>
    <x v="282"/>
    <s v="001"/>
    <s v="Brasil \ SP \ Anhembi"/>
    <s v="Sul"/>
    <x v="1"/>
    <n v="2"/>
    <s v="Reforma"/>
    <s v="102-Aguardando Plantio"/>
    <m/>
    <n v="11.12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6-01T00:00:00"/>
    <x v="7"/>
    <m/>
  </r>
  <r>
    <s v="0519002"/>
    <x v="282"/>
    <x v="282"/>
    <s v="002"/>
    <s v="Brasil \ SP \ Anhembi"/>
    <s v="Sul"/>
    <x v="1"/>
    <n v="2"/>
    <s v="Reforma"/>
    <s v="102-Aguardando Plantio"/>
    <m/>
    <n v="21.31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7-01T00:00:00"/>
    <x v="6"/>
    <m/>
  </r>
  <r>
    <s v="0519003"/>
    <x v="282"/>
    <x v="282"/>
    <s v="003"/>
    <s v="Brasil \ SP \ Anhembi"/>
    <s v="Sul"/>
    <x v="1"/>
    <n v="2"/>
    <s v="Reforma"/>
    <s v="102-Aguardando Plantio"/>
    <m/>
    <n v="29.14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7-01T00:00:00"/>
    <x v="6"/>
    <m/>
  </r>
  <r>
    <s v="0519004"/>
    <x v="282"/>
    <x v="282"/>
    <s v="004"/>
    <s v="Brasil \ SP \ Anhembi"/>
    <s v="Sul"/>
    <x v="1"/>
    <n v="2"/>
    <s v="Reforma"/>
    <s v="102-Aguardando Plantio"/>
    <m/>
    <n v="28.45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7-01T00:00:00"/>
    <x v="6"/>
    <m/>
  </r>
  <r>
    <s v="0519005"/>
    <x v="282"/>
    <x v="282"/>
    <s v="005"/>
    <s v="Brasil \ SP \ Anhembi"/>
    <s v="Sul"/>
    <x v="1"/>
    <n v="2"/>
    <s v="Reforma"/>
    <s v="102-Aguardando Plantio"/>
    <m/>
    <n v="1.94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4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6-01T00:00:00"/>
    <x v="7"/>
    <m/>
  </r>
  <r>
    <s v="0519006"/>
    <x v="282"/>
    <x v="282"/>
    <s v="006"/>
    <s v="Brasil \ SP \ Anhembi"/>
    <s v="Sul"/>
    <x v="1"/>
    <n v="2"/>
    <s v="Reforma"/>
    <s v="102-Aguardando Plantio"/>
    <m/>
    <n v="0.28000000000000003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7T00:00:00"/>
    <s v="Sul"/>
    <s v="Sul"/>
    <s v="NILZA"/>
    <s v="SOLLUM"/>
    <s v="MIGRAR"/>
    <s v="JFI ITATINGA"/>
    <n v="69.220720999999998"/>
    <n v="89.005673999999999"/>
    <n v="90.662351000000001"/>
    <n v="97.056387999999998"/>
    <s v="cto baldeio"/>
    <x v="3"/>
    <x v="5"/>
    <d v="2025-06-01T00:00:00"/>
    <x v="7"/>
    <m/>
  </r>
  <r>
    <s v="0520001"/>
    <x v="283"/>
    <x v="283"/>
    <s v="001"/>
    <s v="Brasil \ SP \ Anhembi"/>
    <s v="Sul"/>
    <x v="1"/>
    <n v="2"/>
    <s v="Reforma"/>
    <s v="102-Aguardando Plantio"/>
    <m/>
    <n v="41.83"/>
    <s v="Parceria rural"/>
    <m/>
    <m/>
    <m/>
    <m/>
    <x v="0"/>
    <x v="0"/>
    <x v="0"/>
    <m/>
    <m/>
    <d v="2025-02-01T00:00:00"/>
    <d v="2025-02-01T00:00:00"/>
    <d v="2024-12-01T00:00:00"/>
    <d v="2025-02-01T00:00:00"/>
    <d v="2024-12-25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2"/>
    <x v="283"/>
    <x v="283"/>
    <s v="002"/>
    <s v="Brasil \ SP \ Anhembi"/>
    <s v="Sul"/>
    <x v="1"/>
    <n v="2"/>
    <s v="Reforma"/>
    <s v="102-Aguardando Plantio"/>
    <m/>
    <n v="12.16"/>
    <s v="Parceria rural"/>
    <m/>
    <m/>
    <m/>
    <m/>
    <x v="0"/>
    <x v="0"/>
    <x v="0"/>
    <m/>
    <m/>
    <d v="2025-02-01T00:00:00"/>
    <d v="2025-02-01T00:00:00"/>
    <d v="2024-12-01T00:00:00"/>
    <d v="2025-02-01T00:00:00"/>
    <d v="2024-12-25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6-01T00:00:00"/>
    <x v="7"/>
    <m/>
  </r>
  <r>
    <s v="0520003"/>
    <x v="283"/>
    <x v="283"/>
    <s v="003"/>
    <s v="Brasil \ SP \ Anhembi"/>
    <s v="Sul"/>
    <x v="1"/>
    <n v="2"/>
    <s v="Reforma"/>
    <s v="102-Aguardando Plantio"/>
    <m/>
    <n v="33.28"/>
    <s v="Parceria rural"/>
    <m/>
    <m/>
    <m/>
    <m/>
    <x v="0"/>
    <x v="0"/>
    <x v="0"/>
    <m/>
    <m/>
    <d v="2025-02-01T00:00:00"/>
    <d v="2025-02-01T00:00:00"/>
    <d v="2024-12-01T00:00:00"/>
    <d v="2025-02-01T00:00:00"/>
    <d v="2024-12-28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4"/>
    <x v="283"/>
    <x v="283"/>
    <s v="004"/>
    <s v="Brasil \ SP \ Anhembi"/>
    <s v="Sul"/>
    <x v="1"/>
    <n v="2"/>
    <s v="Reforma"/>
    <s v="102-Aguardando Plantio"/>
    <m/>
    <n v="44.68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5"/>
    <x v="283"/>
    <x v="283"/>
    <s v="005"/>
    <s v="Brasil \ SP \ Anhembi"/>
    <s v="Sul"/>
    <x v="1"/>
    <n v="2"/>
    <s v="Reforma"/>
    <s v="102-Aguardando Plantio"/>
    <m/>
    <n v="60.04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1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6"/>
    <x v="283"/>
    <x v="283"/>
    <s v="006"/>
    <s v="Brasil \ SP \ Anhembi"/>
    <s v="Sul"/>
    <x v="1"/>
    <n v="2"/>
    <s v="Reforma"/>
    <s v="102-Aguardando Plantio"/>
    <m/>
    <n v="2.9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7"/>
    <x v="283"/>
    <x v="283"/>
    <s v="007"/>
    <s v="Brasil \ SP \ Anhembi"/>
    <s v="Sul"/>
    <x v="1"/>
    <n v="2"/>
    <s v="Reforma"/>
    <s v="102-Aguardando Plantio"/>
    <m/>
    <n v="6.09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13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8"/>
    <x v="283"/>
    <x v="283"/>
    <s v="008"/>
    <s v="Brasil \ SP \ Anhembi"/>
    <s v="Sul"/>
    <x v="1"/>
    <n v="2"/>
    <s v="Reforma"/>
    <s v="102-Aguardando Plantio"/>
    <m/>
    <n v="3.1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09"/>
    <x v="283"/>
    <x v="283"/>
    <s v="009"/>
    <s v="Brasil \ SP \ Anhembi"/>
    <s v="Sul"/>
    <x v="1"/>
    <n v="2"/>
    <s v="Reforma"/>
    <s v="102-Aguardando Plantio"/>
    <m/>
    <n v="2.6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010"/>
    <x v="283"/>
    <x v="283"/>
    <s v="010"/>
    <s v="Brasil \ SP \ Anhembi"/>
    <s v="Sul"/>
    <x v="1"/>
    <n v="2"/>
    <s v="Reforma"/>
    <s v="102-Aguardando Plantio"/>
    <m/>
    <n v="3.32"/>
    <s v="Parceria rural"/>
    <m/>
    <m/>
    <m/>
    <m/>
    <x v="0"/>
    <x v="0"/>
    <x v="0"/>
    <m/>
    <m/>
    <d v="2025-02-01T00:00:00"/>
    <d v="2025-02-01T00:00:00"/>
    <d v="2025-01-01T00:00:00"/>
    <d v="2025-02-01T00:00:00"/>
    <m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0308"/>
    <x v="283"/>
    <x v="283"/>
    <s v="308"/>
    <s v="Brasil \ SP \ Anhembi"/>
    <s v="Sul"/>
    <x v="1"/>
    <n v="2"/>
    <s v="Reforma"/>
    <s v="102-Aguardando Plantio"/>
    <m/>
    <n v="0.41"/>
    <s v="Parceria rural"/>
    <m/>
    <m/>
    <m/>
    <m/>
    <x v="0"/>
    <x v="0"/>
    <x v="0"/>
    <m/>
    <m/>
    <d v="2025-02-01T00:00:00"/>
    <d v="2025-02-01T00:00:00"/>
    <d v="2025-01-01T00:00:00"/>
    <d v="2025-02-01T00:00:00"/>
    <d v="2025-01-09T00:00:00"/>
    <s v="Sul"/>
    <s v="Sul"/>
    <s v="NILZA"/>
    <s v="SOLLUM"/>
    <s v="MIGRAR"/>
    <s v="JFI ITATINGA"/>
    <n v="66.688337000000004"/>
    <n v="86.473290000000006"/>
    <n v="88.129968000000005"/>
    <n v="97.882806000000002"/>
    <s v="cto baldeio"/>
    <x v="3"/>
    <x v="5"/>
    <d v="2025-07-01T00:00:00"/>
    <x v="6"/>
    <m/>
  </r>
  <r>
    <s v="0521001"/>
    <x v="284"/>
    <x v="284"/>
    <s v="001"/>
    <s v="Brasil \ SP \ Cafelândia"/>
    <s v="Noroeste"/>
    <x v="3"/>
    <n v="2"/>
    <s v="Reforma"/>
    <s v="102-Aguardando Plantio"/>
    <m/>
    <n v="13.66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23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4-01T00:00:00"/>
    <x v="2"/>
    <m/>
  </r>
  <r>
    <s v="0521002"/>
    <x v="284"/>
    <x v="284"/>
    <s v="002"/>
    <s v="Brasil \ SP \ Cafelândia"/>
    <s v="Noroeste"/>
    <x v="3"/>
    <n v="2"/>
    <s v="Reforma"/>
    <s v="102-Aguardando Plantio"/>
    <m/>
    <n v="6.35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23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4-01T00:00:00"/>
    <x v="2"/>
    <m/>
  </r>
  <r>
    <s v="0521003"/>
    <x v="284"/>
    <x v="284"/>
    <s v="003"/>
    <s v="Brasil \ SP \ Cafelândia"/>
    <s v="Noroeste"/>
    <x v="3"/>
    <n v="2"/>
    <s v="Reforma"/>
    <s v="102-Aguardando Plantio"/>
    <m/>
    <n v="23.26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30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4-01T00:00:00"/>
    <x v="2"/>
    <m/>
  </r>
  <r>
    <s v="0521004"/>
    <x v="284"/>
    <x v="284"/>
    <s v="004"/>
    <s v="Brasil \ SP \ Cafelândia"/>
    <s v="Noroeste"/>
    <x v="3"/>
    <n v="2"/>
    <s v="Reforma"/>
    <s v="102-Aguardando Plantio"/>
    <m/>
    <n v="48.87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30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4-01T00:00:00"/>
    <x v="2"/>
    <m/>
  </r>
  <r>
    <s v="0521006"/>
    <x v="284"/>
    <x v="284"/>
    <s v="006"/>
    <s v="Brasil \ SP \ Cafelândia"/>
    <s v="Noroeste"/>
    <x v="3"/>
    <n v="2"/>
    <s v="Reforma"/>
    <s v="102-Aguardando Plantio"/>
    <m/>
    <n v="22.91"/>
    <s v="Parceria rural"/>
    <m/>
    <m/>
    <m/>
    <m/>
    <x v="2"/>
    <x v="1"/>
    <x v="2"/>
    <m/>
    <m/>
    <d v="2025-02-01T00:00:00"/>
    <d v="2025-02-01T00:00:00"/>
    <d v="2024-12-01T00:00:00"/>
    <d v="2025-02-01T00:00:00"/>
    <d v="2024-12-28T00:00:00"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5-01T00:00:00"/>
    <x v="5"/>
    <m/>
  </r>
  <r>
    <s v="0521007"/>
    <x v="284"/>
    <x v="284"/>
    <s v="007"/>
    <s v="Brasil \ SP \ Cafelândia"/>
    <s v="Noroeste"/>
    <x v="3"/>
    <n v="2"/>
    <s v="Reforma"/>
    <s v="102-Aguardando Plantio"/>
    <m/>
    <n v="31.99"/>
    <s v="Parceria rural"/>
    <m/>
    <m/>
    <m/>
    <m/>
    <x v="2"/>
    <x v="1"/>
    <x v="2"/>
    <m/>
    <m/>
    <d v="2025-02-01T00:00:00"/>
    <d v="2025-02-01T00:00:00"/>
    <d v="2025-01-01T00:00:00"/>
    <d v="2025-02-01T00:00:00"/>
    <m/>
    <s v="Noroeste"/>
    <s v="Noroeste"/>
    <s v="INOVESA"/>
    <s v="GN"/>
    <s v="EMFLORA"/>
    <s v="GERS"/>
    <n v="19.438341000000001"/>
    <n v="35.625974999999997"/>
    <n v="38.791026000000002"/>
    <n v="57.644286000000001"/>
    <s v="cto baldeio"/>
    <x v="2"/>
    <x v="11"/>
    <d v="2025-05-01T00:00:00"/>
    <x v="5"/>
    <m/>
  </r>
  <r>
    <s v="0522001"/>
    <x v="285"/>
    <x v="285"/>
    <s v="001"/>
    <s v="Brasil \ SP \ Pongaí"/>
    <s v="Norte"/>
    <x v="3"/>
    <n v="1"/>
    <s v="Implantação"/>
    <s v="104-Crescimento"/>
    <d v="2020-01-11T00:00:00"/>
    <m/>
    <s v="Parceria rural"/>
    <m/>
    <m/>
    <m/>
    <m/>
    <x v="0"/>
    <x v="0"/>
    <x v="0"/>
    <m/>
    <m/>
    <d v="2025-01-01T00:00:00"/>
    <d v="2025-01-01T00:00:00"/>
    <d v="2024-12-01T00:00:00"/>
    <m/>
    <d v="2024-12-29T00:00:00"/>
    <s v="Norte"/>
    <s v="Norte"/>
    <s v="EMFLORA"/>
    <s v="INOVESA"/>
    <s v="CARPELO"/>
    <s v="GERS"/>
    <n v="28.722339000000002"/>
    <n v="69.767449999999997"/>
    <n v="71.671792999999994"/>
    <n v="78.657332999999994"/>
    <s v="cto colheita"/>
    <x v="1"/>
    <x v="7"/>
    <d v="2025-04-01T00:00:00"/>
    <x v="2"/>
    <m/>
  </r>
  <r>
    <s v="0522002"/>
    <x v="285"/>
    <x v="285"/>
    <s v="002"/>
    <s v="Brasil \ SP \ Pongaí"/>
    <s v="Norte"/>
    <x v="3"/>
    <n v="2"/>
    <s v="Reforma"/>
    <s v="104-Crescimento"/>
    <d v="2020-01-11T00:00:00"/>
    <m/>
    <s v="Parceria rural"/>
    <m/>
    <m/>
    <m/>
    <m/>
    <x v="0"/>
    <x v="0"/>
    <x v="0"/>
    <m/>
    <m/>
    <d v="2025-01-01T00:00:00"/>
    <d v="2025-01-01T00:00:00"/>
    <d v="2024-12-01T00:00:00"/>
    <m/>
    <d v="2024-12-29T00:00:00"/>
    <s v="Norte"/>
    <s v="Norte"/>
    <s v="EMFLORA"/>
    <s v="INOVESA"/>
    <s v="CARPELO"/>
    <s v="GERS"/>
    <n v="28.722339000000002"/>
    <n v="69.767449999999997"/>
    <n v="71.671792999999994"/>
    <n v="78.657332999999994"/>
    <s v="cto colheita"/>
    <x v="1"/>
    <x v="7"/>
    <d v="2025-04-01T00:00:00"/>
    <x v="2"/>
    <m/>
  </r>
  <r>
    <s v="0524001"/>
    <x v="286"/>
    <x v="286"/>
    <s v="001"/>
    <s v="Brasil \ SP \ Duartina"/>
    <s v="Noroeste"/>
    <x v="1"/>
    <n v="1"/>
    <s v="Implantação"/>
    <s v="104-Crescimento"/>
    <d v="2020-01-16T00:00:00"/>
    <n v="12.93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2"/>
    <x v="286"/>
    <x v="286"/>
    <s v="002"/>
    <s v="Brasil \ SP \ Duartina"/>
    <s v="Noroeste"/>
    <x v="1"/>
    <n v="1"/>
    <s v="Implantação"/>
    <s v="104-Crescimento"/>
    <d v="2020-01-16T00:00:00"/>
    <n v="15.83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3"/>
    <x v="286"/>
    <x v="286"/>
    <s v="003"/>
    <s v="Brasil \ SP \ Duartina"/>
    <s v="Noroeste"/>
    <x v="1"/>
    <n v="1"/>
    <s v="Implantação"/>
    <s v="104-Crescimento"/>
    <d v="2020-01-21T00:00:00"/>
    <n v="6.09"/>
    <s v="Parceria rural"/>
    <m/>
    <m/>
    <m/>
    <m/>
    <x v="0"/>
    <x v="0"/>
    <x v="0"/>
    <m/>
    <m/>
    <d v="2025-04-01T00:00:00"/>
    <d v="2025-04-01T00:00:00"/>
    <d v="2025-07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4"/>
    <x v="286"/>
    <x v="286"/>
    <s v="004"/>
    <s v="Brasil \ SP \ Duartina"/>
    <s v="Noroeste"/>
    <x v="1"/>
    <n v="1"/>
    <s v="Implantação"/>
    <s v="104-Crescimento"/>
    <d v="2020-01-21T00:00:00"/>
    <n v="6.72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5"/>
    <x v="286"/>
    <x v="286"/>
    <s v="005"/>
    <s v="Brasil \ SP \ Duartina"/>
    <s v="Noroeste"/>
    <x v="1"/>
    <n v="1"/>
    <s v="Implantação"/>
    <s v="104-Crescimento"/>
    <d v="2020-01-22T00:00:00"/>
    <n v="23.77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6"/>
    <x v="286"/>
    <x v="286"/>
    <s v="006"/>
    <s v="Brasil \ SP \ Duartina"/>
    <s v="Noroeste"/>
    <x v="1"/>
    <n v="1"/>
    <s v="Implantação"/>
    <s v="104-Crescimento"/>
    <d v="2020-01-22T00:00:00"/>
    <n v="14.56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7"/>
    <x v="286"/>
    <x v="286"/>
    <s v="007"/>
    <s v="Brasil \ SP \ Duartina"/>
    <s v="Noroeste"/>
    <x v="1"/>
    <n v="1"/>
    <s v="Implantação"/>
    <s v="104-Crescimento"/>
    <d v="2020-01-23T00:00:00"/>
    <n v="10.91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8"/>
    <x v="286"/>
    <x v="286"/>
    <s v="008"/>
    <s v="Brasil \ SP \ Duartina"/>
    <s v="Noroeste"/>
    <x v="1"/>
    <n v="1"/>
    <s v="Implantação"/>
    <s v="104-Crescimento"/>
    <d v="2020-01-23T00:00:00"/>
    <n v="10.53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09"/>
    <x v="286"/>
    <x v="286"/>
    <s v="009"/>
    <s v="Brasil \ SP \ Duartina"/>
    <s v="Noroeste"/>
    <x v="1"/>
    <n v="1"/>
    <s v="Implantação"/>
    <s v="104-Crescimento"/>
    <d v="2020-04-06T00:00:00"/>
    <n v="5.82"/>
    <s v="Parceria rural"/>
    <s v="coppice"/>
    <m/>
    <m/>
    <m/>
    <x v="0"/>
    <x v="0"/>
    <x v="0"/>
    <m/>
    <m/>
    <d v="2025-04-01T00:00:00"/>
    <d v="2025-04-01T00:00:00"/>
    <d v="2025-08-01T00:00:00"/>
    <m/>
    <m/>
    <s v="Noroeste"/>
    <s v="coppice"/>
    <s v="JFI DUARTINA"/>
    <s v="GERAÇÃO"/>
    <s v="CARPELO"/>
    <s v="BRACELL"/>
    <n v="9.2436690000000006"/>
    <n v="10.524963"/>
    <n v="38.301811999999998"/>
    <n v="41.982849000000002"/>
    <s v="pac"/>
    <x v="2"/>
    <x v="1"/>
    <m/>
    <x v="4"/>
    <m/>
  </r>
  <r>
    <s v="0524010"/>
    <x v="286"/>
    <x v="286"/>
    <s v="010"/>
    <s v="Brasil \ SP \ Duartina"/>
    <s v="Noroeste"/>
    <x v="1"/>
    <n v="1"/>
    <s v="Implantação"/>
    <s v="104-Crescimento"/>
    <d v="2020-02-21T00:00:00"/>
    <n v="3.12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11"/>
    <x v="286"/>
    <x v="286"/>
    <s v="011"/>
    <s v="Brasil \ SP \ Duartina"/>
    <s v="Noroeste"/>
    <x v="1"/>
    <n v="1"/>
    <s v="Implantação"/>
    <s v="104-Crescimento"/>
    <d v="2020-04-06T00:00:00"/>
    <n v="5.13"/>
    <s v="Parceria rural"/>
    <s v="coppice"/>
    <m/>
    <m/>
    <m/>
    <x v="0"/>
    <x v="0"/>
    <x v="0"/>
    <m/>
    <m/>
    <d v="2025-04-01T00:00:00"/>
    <d v="2025-04-01T00:00:00"/>
    <d v="2025-08-01T00:00:00"/>
    <m/>
    <m/>
    <s v="Noroeste"/>
    <s v="coppice"/>
    <s v="JFI DUARTINA"/>
    <s v="GERAÇÃO"/>
    <s v="CARPELO"/>
    <s v="BRACELL"/>
    <n v="9.2436690000000006"/>
    <n v="10.524963"/>
    <n v="38.301811999999998"/>
    <n v="41.982849000000002"/>
    <s v="pac"/>
    <x v="2"/>
    <x v="1"/>
    <m/>
    <x v="4"/>
    <m/>
  </r>
  <r>
    <s v="0524012"/>
    <x v="286"/>
    <x v="286"/>
    <s v="012"/>
    <s v="Brasil \ SP \ Duartina"/>
    <s v="Noroeste"/>
    <x v="1"/>
    <n v="1"/>
    <s v="Implantação"/>
    <s v="104-Crescimento"/>
    <d v="2021-06-25T00:00:00"/>
    <n v="0.41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13"/>
    <x v="286"/>
    <x v="286"/>
    <s v="013"/>
    <s v="Brasil \ SP \ Duartina"/>
    <s v="Noroeste"/>
    <x v="1"/>
    <n v="1"/>
    <s v="Implantação"/>
    <s v="104-Crescimento"/>
    <d v="2021-06-25T00:00:00"/>
    <n v="0.53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15"/>
    <x v="286"/>
    <x v="286"/>
    <s v="015"/>
    <s v="Brasil \ SP \ Duartina"/>
    <s v="Noroeste"/>
    <x v="1"/>
    <n v="1"/>
    <s v="Implantação"/>
    <s v="104-Crescimento"/>
    <d v="2021-06-21T00:00:00"/>
    <n v="5.07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16"/>
    <x v="286"/>
    <x v="286"/>
    <s v="016"/>
    <s v="Brasil \ SP \ Duartina"/>
    <s v="Noroeste"/>
    <x v="1"/>
    <n v="1"/>
    <s v="Implantação"/>
    <s v="104-Crescimento"/>
    <d v="2021-06-21T00:00:00"/>
    <n v="7.81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18"/>
    <x v="286"/>
    <x v="286"/>
    <s v="018"/>
    <s v="Brasil \ SP \ Duartina"/>
    <s v="Noroeste"/>
    <x v="1"/>
    <n v="1"/>
    <s v="Implantação"/>
    <s v="104-Crescimento"/>
    <d v="2021-06-22T00:00:00"/>
    <n v="1.25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24"/>
    <x v="286"/>
    <x v="286"/>
    <s v="024"/>
    <s v="Brasil \ SP \ Duartina"/>
    <s v="Noroeste"/>
    <x v="1"/>
    <n v="1"/>
    <s v="Implantação"/>
    <s v="104-Crescimento"/>
    <d v="2021-06-25T00:00:00"/>
    <n v="0.42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4025"/>
    <x v="286"/>
    <x v="286"/>
    <s v="025"/>
    <s v="Brasil \ SP \ Duartina"/>
    <s v="Noroeste"/>
    <x v="1"/>
    <n v="1"/>
    <s v="Implantação"/>
    <s v="104-Crescimento"/>
    <d v="2021-06-25T00:00:00"/>
    <n v="0.65"/>
    <s v="Parceria rural"/>
    <m/>
    <m/>
    <m/>
    <m/>
    <x v="0"/>
    <x v="0"/>
    <x v="0"/>
    <m/>
    <m/>
    <d v="2025-04-01T00:00:00"/>
    <d v="2025-04-01T00:00:00"/>
    <d v="2025-08-01T00:00:00"/>
    <m/>
    <m/>
    <s v="Noroeste"/>
    <s v="Noroeste"/>
    <s v="JFI DUARTINA"/>
    <s v="GERAÇÃO"/>
    <s v="CARPELO"/>
    <s v="BRACELL"/>
    <n v="9.2436690000000006"/>
    <n v="10.524963"/>
    <n v="38.301811999999998"/>
    <n v="41.982849000000002"/>
    <s v="pac"/>
    <x v="2"/>
    <x v="2"/>
    <d v="2025-11-01T00:00:00"/>
    <x v="12"/>
    <m/>
  </r>
  <r>
    <s v="0525001"/>
    <x v="287"/>
    <x v="287"/>
    <s v="001"/>
    <s v="Brasil \ SP \ Alvinlândia"/>
    <s v="Noroeste"/>
    <x v="0"/>
    <n v="1"/>
    <s v="Implantação"/>
    <s v="104-Crescimento"/>
    <d v="2020-04-19T00:00:00"/>
    <n v="38.979999999999997"/>
    <s v="Parceria rural"/>
    <s v="coppice"/>
    <m/>
    <m/>
    <m/>
    <x v="0"/>
    <x v="0"/>
    <x v="0"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4"/>
    <m/>
  </r>
  <r>
    <s v="0525003"/>
    <x v="287"/>
    <x v="287"/>
    <s v="003"/>
    <s v="Brasil \ SP \ Alvinlândia"/>
    <s v="Noroeste"/>
    <x v="0"/>
    <n v="1"/>
    <s v="Implantação"/>
    <s v="104-Crescimento"/>
    <d v="2020-05-08T00:00:00"/>
    <n v="25.85"/>
    <s v="Parceria rural"/>
    <s v="coppice"/>
    <m/>
    <m/>
    <m/>
    <x v="0"/>
    <x v="0"/>
    <x v="0"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4"/>
    <m/>
  </r>
  <r>
    <s v="0525004"/>
    <x v="287"/>
    <x v="287"/>
    <s v="004"/>
    <s v="Brasil \ SP \ Alvinlândia"/>
    <s v="Noroeste"/>
    <x v="0"/>
    <n v="1"/>
    <s v="Implantação"/>
    <s v="104-Crescimento"/>
    <d v="2020-05-07T00:00:00"/>
    <n v="19.940000000000001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2"/>
    <d v="2025-10-01T00:00:00"/>
    <x v="13"/>
    <m/>
  </r>
  <r>
    <s v="0525005"/>
    <x v="287"/>
    <x v="287"/>
    <s v="005"/>
    <s v="Brasil \ SP \ Alvinlândia"/>
    <s v="Noroeste"/>
    <x v="0"/>
    <n v="1"/>
    <s v="Implantação"/>
    <s v="104-Crescimento"/>
    <d v="2020-05-07T00:00:00"/>
    <n v="8.3800000000000008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2"/>
    <d v="2025-10-01T00:00:00"/>
    <x v="13"/>
    <m/>
  </r>
  <r>
    <s v="0525006"/>
    <x v="287"/>
    <x v="287"/>
    <s v="006"/>
    <s v="Brasil \ SP \ Alvinlândia"/>
    <s v="Noroeste"/>
    <x v="0"/>
    <n v="1"/>
    <s v="Implantação"/>
    <s v="104-Crescimento"/>
    <d v="2020-05-05T00:00:00"/>
    <n v="20.420000000000002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0"/>
    <m/>
  </r>
  <r>
    <s v="0525007"/>
    <x v="287"/>
    <x v="287"/>
    <s v="007"/>
    <s v="Brasil \ SP \ Alvinlândia"/>
    <s v="Noroeste"/>
    <x v="0"/>
    <n v="1"/>
    <s v="Implantação"/>
    <s v="104-Crescimento"/>
    <d v="2020-04-22T00:00:00"/>
    <n v="44.34"/>
    <s v="Parceria rural"/>
    <s v="coppice"/>
    <m/>
    <m/>
    <m/>
    <x v="0"/>
    <x v="0"/>
    <x v="0"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4"/>
    <m/>
  </r>
  <r>
    <s v="0525008"/>
    <x v="287"/>
    <x v="287"/>
    <s v="008"/>
    <s v="Brasil \ SP \ Alvinlândia"/>
    <s v="Noroeste"/>
    <x v="0"/>
    <n v="1"/>
    <s v="Implantação"/>
    <s v="104-Crescimento"/>
    <d v="2020-04-28T00:00:00"/>
    <n v="33.43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0"/>
    <m/>
  </r>
  <r>
    <s v="0525009"/>
    <x v="287"/>
    <x v="287"/>
    <s v="009"/>
    <s v="Brasil \ SP \ Alvinlândia"/>
    <s v="Noroeste"/>
    <x v="0"/>
    <n v="1"/>
    <s v="Implantação"/>
    <s v="104-Crescimento"/>
    <d v="2020-05-01T00:00:00"/>
    <n v="29.53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0"/>
    <m/>
  </r>
  <r>
    <s v="0525010"/>
    <x v="287"/>
    <x v="287"/>
    <s v="010"/>
    <s v="Brasil \ SP \ Alvinlândia"/>
    <s v="Noroeste"/>
    <x v="0"/>
    <n v="1"/>
    <s v="Implantação"/>
    <s v="104-Crescimento"/>
    <d v="2020-04-29T00:00:00"/>
    <n v="25.81"/>
    <s v="Parceria rural"/>
    <m/>
    <m/>
    <m/>
    <m/>
    <x v="0"/>
    <x v="0"/>
    <x v="0"/>
    <m/>
    <m/>
    <d v="2025-09-01T00:00:00"/>
    <d v="2025-09-01T00:00:00"/>
    <d v="2025-06-01T00:00:00"/>
    <m/>
    <m/>
    <s v="Noroeste"/>
    <s v="Noroest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0"/>
    <m/>
  </r>
  <r>
    <s v="0525011"/>
    <x v="287"/>
    <x v="287"/>
    <s v="011"/>
    <s v="Brasil \ SP \ Alvinlândia"/>
    <s v="Noroeste"/>
    <x v="0"/>
    <n v="1"/>
    <s v="Implantação"/>
    <s v="104-Crescimento"/>
    <d v="2020-05-05T00:00:00"/>
    <n v="12.09"/>
    <s v="Parceria rural"/>
    <s v="coppice"/>
    <m/>
    <m/>
    <m/>
    <x v="0"/>
    <x v="0"/>
    <x v="0"/>
    <m/>
    <m/>
    <d v="2025-09-01T00:00:00"/>
    <d v="2025-09-01T00:00:00"/>
    <d v="2025-06-01T00:00:00"/>
    <m/>
    <m/>
    <s v="Noroeste"/>
    <s v="coppice"/>
    <s v="CARPELO"/>
    <s v="JFI DUARTINA"/>
    <s v="GERAÇÃO"/>
    <s v="GERS"/>
    <n v="35.182535999999999"/>
    <n v="44.637528000000003"/>
    <n v="48.912253999999997"/>
    <n v="53.307519999999997"/>
    <s v="pac"/>
    <x v="2"/>
    <x v="1"/>
    <m/>
    <x v="4"/>
    <m/>
  </r>
  <r>
    <s v="0526001"/>
    <x v="288"/>
    <x v="288"/>
    <s v="001"/>
    <s v="Brasil \ SP \ Agudos"/>
    <s v="Centro"/>
    <x v="0"/>
    <n v="1"/>
    <s v="Implantação"/>
    <s v="104-Crescimento"/>
    <d v="2020-03-03T00:00:00"/>
    <n v="40.64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2"/>
    <x v="288"/>
    <x v="288"/>
    <s v="002"/>
    <s v="Brasil \ SP \ Agudos"/>
    <s v="Centro"/>
    <x v="1"/>
    <n v="1"/>
    <s v="Implantação"/>
    <s v="104-Crescimento"/>
    <d v="2020-03-01T00:00:00"/>
    <n v="22.25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3"/>
    <x v="288"/>
    <x v="288"/>
    <s v="003"/>
    <s v="Brasil \ SP \ Agudos"/>
    <s v="Centro"/>
    <x v="1"/>
    <n v="1"/>
    <s v="Implantação"/>
    <s v="104-Crescimento"/>
    <d v="2020-02-14T00:00:00"/>
    <n v="63.76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4"/>
    <x v="288"/>
    <x v="288"/>
    <s v="004"/>
    <s v="Brasil \ SP \ Agudos"/>
    <s v="Centro"/>
    <x v="1"/>
    <n v="1"/>
    <s v="Implantação"/>
    <s v="104-Crescimento"/>
    <d v="2020-02-19T00:00:00"/>
    <n v="59.36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5"/>
    <x v="288"/>
    <x v="288"/>
    <s v="005"/>
    <s v="Brasil \ SP \ Agudos"/>
    <s v="Centro"/>
    <x v="1"/>
    <n v="1"/>
    <s v="Implantação"/>
    <s v="104-Crescimento"/>
    <d v="2020-02-19T00:00:00"/>
    <n v="55.97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6"/>
    <x v="288"/>
    <x v="288"/>
    <s v="006"/>
    <s v="Brasil \ SP \ Agudos"/>
    <s v="Centro"/>
    <x v="0"/>
    <n v="1"/>
    <s v="Implantação"/>
    <s v="126-Experimento restrito"/>
    <d v="2020-02-29T00:00:00"/>
    <n v="39.49"/>
    <s v="Parceria rural"/>
    <s v="coppice"/>
    <m/>
    <m/>
    <m/>
    <x v="0"/>
    <x v="0"/>
    <x v="0"/>
    <m/>
    <m/>
    <d v="2025-08-01T00:00:00"/>
    <d v="2025-08-01T00:00:00"/>
    <d v="2025-08-01T00:00:00"/>
    <m/>
    <m/>
    <s v="Centro"/>
    <s v="coppice"/>
    <s v="SOLLUM"/>
    <s v="NILZA"/>
    <s v="GERAÇÃO"/>
    <s v="BRACELL"/>
    <n v="42.100651999999997"/>
    <n v="62.796481"/>
    <n v="63.994241000000002"/>
    <n v="66.868782999999993"/>
    <s v="pac"/>
    <x v="0"/>
    <x v="1"/>
    <m/>
    <x v="4"/>
    <m/>
  </r>
  <r>
    <s v="0526007"/>
    <x v="288"/>
    <x v="288"/>
    <s v="007"/>
    <s v="Brasil \ SP \ Agudos"/>
    <s v="Centro"/>
    <x v="0"/>
    <n v="1"/>
    <s v="Implantação"/>
    <s v="104-Crescimento"/>
    <d v="2020-03-09T00:00:00"/>
    <n v="56.26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8"/>
    <x v="288"/>
    <x v="288"/>
    <s v="008"/>
    <s v="Brasil \ SP \ Agudos"/>
    <s v="Centro"/>
    <x v="1"/>
    <n v="1"/>
    <s v="Implantação"/>
    <s v="104-Crescimento"/>
    <d v="2020-03-11T00:00:00"/>
    <n v="32.11"/>
    <s v="Parceria rural"/>
    <m/>
    <m/>
    <m/>
    <m/>
    <x v="0"/>
    <x v="0"/>
    <x v="0"/>
    <m/>
    <m/>
    <d v="2025-08-01T00:00:00"/>
    <d v="2025-08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09"/>
    <x v="288"/>
    <x v="288"/>
    <s v="009"/>
    <s v="Brasil \ SP \ Agudos"/>
    <s v="Centro"/>
    <x v="1"/>
    <n v="1"/>
    <s v="Implantação"/>
    <s v="104-Crescimento"/>
    <d v="2020-03-09T00:00:00"/>
    <n v="20.8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10"/>
    <x v="288"/>
    <x v="288"/>
    <s v="010"/>
    <s v="Brasil \ SP \ Agudos"/>
    <s v="Centro"/>
    <x v="1"/>
    <n v="1"/>
    <s v="Implantação"/>
    <s v="104-Crescimento"/>
    <d v="2020-06-03T00:00:00"/>
    <n v="78.12"/>
    <s v="Parceria rural"/>
    <s v="coppice"/>
    <m/>
    <m/>
    <m/>
    <x v="0"/>
    <x v="0"/>
    <x v="0"/>
    <m/>
    <m/>
    <d v="2025-10-01T00:00:00"/>
    <d v="2025-10-01T00:00:00"/>
    <d v="2025-09-01T00:00:00"/>
    <m/>
    <m/>
    <s v="Centro"/>
    <s v="coppice"/>
    <s v="SOLLUM"/>
    <s v="NILZA"/>
    <s v="GERAÇÃO"/>
    <s v="BRACELL"/>
    <n v="42.100651999999997"/>
    <n v="62.796481"/>
    <n v="63.994241000000002"/>
    <n v="66.868782999999993"/>
    <s v="pac"/>
    <x v="0"/>
    <x v="1"/>
    <m/>
    <x v="4"/>
    <m/>
  </r>
  <r>
    <s v="0526011"/>
    <x v="288"/>
    <x v="288"/>
    <s v="011"/>
    <s v="Brasil \ SP \ Agudos"/>
    <s v="Centro"/>
    <x v="1"/>
    <n v="1"/>
    <s v="Implantação"/>
    <s v="104-Crescimento"/>
    <d v="2020-06-04T00:00:00"/>
    <n v="26.6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12"/>
    <x v="288"/>
    <x v="288"/>
    <s v="012"/>
    <s v="Brasil \ SP \ Agudos"/>
    <s v="Centro"/>
    <x v="1"/>
    <n v="1"/>
    <s v="Implantação"/>
    <s v="104-Crescimento"/>
    <d v="2020-06-08T00:00:00"/>
    <n v="53.36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34"/>
    <x v="288"/>
    <x v="288"/>
    <s v="034"/>
    <s v="Brasil \ SP \ Agudos"/>
    <s v="Centro"/>
    <x v="0"/>
    <n v="1"/>
    <s v="Implantação"/>
    <s v="104-Crescimento"/>
    <d v="2020-09-17T00:00:00"/>
    <n v="65.03"/>
    <s v="Parceria rural"/>
    <m/>
    <m/>
    <m/>
    <m/>
    <x v="0"/>
    <x v="0"/>
    <x v="0"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35"/>
    <x v="288"/>
    <x v="288"/>
    <s v="035"/>
    <s v="Brasil \ SP \ Agudos"/>
    <s v="Centro"/>
    <x v="0"/>
    <n v="1"/>
    <s v="Implantação"/>
    <s v="104-Crescimento"/>
    <d v="2020-08-30T00:00:00"/>
    <n v="62.63"/>
    <s v="Parceria rural"/>
    <m/>
    <m/>
    <m/>
    <m/>
    <x v="0"/>
    <x v="0"/>
    <x v="0"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36"/>
    <x v="288"/>
    <x v="288"/>
    <s v="036"/>
    <s v="Brasil \ SP \ Agudos"/>
    <s v="Centro"/>
    <x v="0"/>
    <n v="1"/>
    <s v="Implantação"/>
    <s v="104-Crescimento"/>
    <d v="2020-10-20T00:00:00"/>
    <n v="50.99"/>
    <s v="Parceria rural"/>
    <m/>
    <m/>
    <m/>
    <m/>
    <x v="0"/>
    <x v="0"/>
    <x v="0"/>
    <m/>
    <m/>
    <d v="2025-09-01T00:00:00"/>
    <d v="2025-09-01T00:00:00"/>
    <d v="2025-08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37"/>
    <x v="288"/>
    <x v="288"/>
    <s v="037"/>
    <s v="Brasil \ SP \ Agudos"/>
    <s v="Centro"/>
    <x v="0"/>
    <n v="1"/>
    <s v="Implantação"/>
    <s v="104-Crescimento"/>
    <d v="2020-11-18T00:00:00"/>
    <n v="28.93"/>
    <s v="Parceria rural"/>
    <m/>
    <m/>
    <m/>
    <m/>
    <x v="0"/>
    <x v="0"/>
    <x v="0"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38"/>
    <x v="288"/>
    <x v="288"/>
    <s v="038"/>
    <s v="Brasil \ SP \ Agudos"/>
    <s v="Centro"/>
    <x v="0"/>
    <n v="1"/>
    <s v="Implantação"/>
    <s v="104-Crescimento"/>
    <d v="2021-07-20T00:00:00"/>
    <n v="0.61"/>
    <s v="Parceria rural"/>
    <m/>
    <m/>
    <m/>
    <m/>
    <x v="0"/>
    <x v="0"/>
    <x v="0"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1"/>
    <x v="288"/>
    <x v="288"/>
    <s v="041"/>
    <s v="Brasil \ SP \ Agudos"/>
    <s v="Centro"/>
    <x v="0"/>
    <n v="1"/>
    <s v="Implantação"/>
    <s v="104-Crescimento"/>
    <d v="2020-10-20T00:00:00"/>
    <n v="50.56"/>
    <s v="Parceria rural"/>
    <m/>
    <m/>
    <m/>
    <m/>
    <x v="0"/>
    <x v="0"/>
    <x v="0"/>
    <m/>
    <m/>
    <d v="2025-09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2"/>
    <x v="288"/>
    <x v="288"/>
    <s v="042"/>
    <s v="Brasil \ SP \ Agudos"/>
    <s v="Centro"/>
    <x v="0"/>
    <n v="1"/>
    <s v="Implantação"/>
    <s v="104-Crescimento"/>
    <d v="2020-10-28T00:00:00"/>
    <n v="38.81"/>
    <s v="Parceria rural"/>
    <m/>
    <m/>
    <m/>
    <m/>
    <x v="0"/>
    <x v="0"/>
    <x v="0"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3"/>
    <x v="288"/>
    <x v="288"/>
    <s v="043"/>
    <s v="Brasil \ SP \ Agudos"/>
    <s v="Centro"/>
    <x v="0"/>
    <n v="1"/>
    <s v="Implantação"/>
    <s v="104-Crescimento"/>
    <d v="2020-10-01T00:00:00"/>
    <n v="13.69"/>
    <s v="Parceria rural"/>
    <m/>
    <m/>
    <m/>
    <m/>
    <x v="0"/>
    <x v="0"/>
    <x v="0"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4"/>
    <x v="288"/>
    <x v="288"/>
    <s v="044"/>
    <s v="Brasil \ SP \ Agudos"/>
    <s v="Centro"/>
    <x v="0"/>
    <n v="1"/>
    <s v="Implantação"/>
    <s v="104-Crescimento"/>
    <d v="2020-09-30T00:00:00"/>
    <n v="61.64"/>
    <s v="Parceria rural"/>
    <m/>
    <m/>
    <m/>
    <m/>
    <x v="0"/>
    <x v="0"/>
    <x v="0"/>
    <m/>
    <m/>
    <d v="2025-10-01T00:00:00"/>
    <d v="2025-09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5"/>
    <x v="288"/>
    <x v="288"/>
    <s v="045"/>
    <s v="Brasil \ SP \ Agudos"/>
    <s v="Centro"/>
    <x v="0"/>
    <n v="1"/>
    <s v="Implantação"/>
    <s v="104-Crescimento"/>
    <d v="2020-09-22T00:00:00"/>
    <n v="14.74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6"/>
    <x v="288"/>
    <x v="288"/>
    <s v="046"/>
    <s v="Brasil \ SP \ Agudos"/>
    <s v="Centro"/>
    <x v="0"/>
    <n v="1"/>
    <s v="Implantação"/>
    <s v="104-Crescimento"/>
    <d v="2020-10-20T00:00:00"/>
    <n v="64.09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047"/>
    <x v="288"/>
    <x v="288"/>
    <s v="047"/>
    <s v="Brasil \ SP \ Agudos"/>
    <s v="Centro"/>
    <x v="0"/>
    <n v="1"/>
    <s v="Implantação"/>
    <s v="104-Crescimento"/>
    <d v="2021-01-27T00:00:00"/>
    <n v="5.74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323"/>
    <x v="288"/>
    <x v="288"/>
    <s v="323"/>
    <s v="Brasil \ SP \ Agudos"/>
    <s v="Centro"/>
    <x v="0"/>
    <n v="1"/>
    <s v="Implantação"/>
    <s v="104-Crescimento"/>
    <d v="2020-10-01T00:00:00"/>
    <n v="1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324"/>
    <x v="288"/>
    <x v="288"/>
    <s v="324"/>
    <s v="Brasil \ SP \ Agudos"/>
    <s v="Centro"/>
    <x v="0"/>
    <n v="1"/>
    <s v="Implantação"/>
    <s v="104-Crescimento"/>
    <d v="2020-08-28T00:00:00"/>
    <n v="7.37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333"/>
    <x v="288"/>
    <x v="288"/>
    <s v="333"/>
    <s v="Brasil \ SP \ Agudos"/>
    <s v="Centro"/>
    <x v="0"/>
    <n v="1"/>
    <s v="Implantação"/>
    <s v="104-Crescimento"/>
    <d v="2020-09-30T00:00:00"/>
    <n v="1.21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6334"/>
    <x v="288"/>
    <x v="288"/>
    <s v="334"/>
    <s v="Brasil \ SP \ Agudos"/>
    <s v="Centro"/>
    <x v="0"/>
    <n v="1"/>
    <s v="Implantação"/>
    <s v="104-Crescimento"/>
    <d v="2020-10-19T00:00:00"/>
    <n v="1.36"/>
    <s v="Parceria rural"/>
    <m/>
    <m/>
    <m/>
    <m/>
    <x v="0"/>
    <x v="0"/>
    <x v="0"/>
    <m/>
    <m/>
    <d v="2025-10-01T00:00:00"/>
    <d v="2025-10-01T00:00:00"/>
    <d v="2025-09-01T00:00:00"/>
    <m/>
    <m/>
    <s v="Centro"/>
    <s v="Centro"/>
    <s v="SOLLUM"/>
    <s v="NILZA"/>
    <s v="GERAÇÃO"/>
    <s v="BRACELL"/>
    <n v="42.100651999999997"/>
    <n v="62.796481"/>
    <n v="63.994241000000002"/>
    <n v="66.868782999999993"/>
    <s v="pac"/>
    <x v="0"/>
    <x v="0"/>
    <m/>
    <x v="0"/>
    <m/>
  </r>
  <r>
    <s v="0528001"/>
    <x v="289"/>
    <x v="289"/>
    <s v="001"/>
    <s v="Brasil \ SP \ Promissão"/>
    <s v="Noroeste"/>
    <x v="3"/>
    <n v="1"/>
    <s v="Implantação"/>
    <s v="104-Crescimento"/>
    <d v="2020-03-13T00:00:00"/>
    <n v="24.45"/>
    <s v="Parceria rural (Turvinho)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2"/>
    <x v="289"/>
    <x v="289"/>
    <s v="002"/>
    <s v="Brasil \ SP \ Promissão"/>
    <s v="Noroeste"/>
    <x v="3"/>
    <n v="1"/>
    <s v="Implantação"/>
    <s v="104-Crescimento"/>
    <d v="2020-03-19T00:00:00"/>
    <n v="12.96"/>
    <s v="Parceria rural (Turvinho)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3"/>
    <x v="289"/>
    <x v="289"/>
    <s v="003"/>
    <s v="Brasil \ SP \ Promissão"/>
    <s v="Noroeste"/>
    <x v="3"/>
    <n v="1"/>
    <s v="Implantação"/>
    <s v="104-Crescimento"/>
    <d v="2020-03-16T00:00:00"/>
    <n v="38.03"/>
    <s v="Parceria rural (Turvinho)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4"/>
    <x v="289"/>
    <x v="289"/>
    <s v="004"/>
    <s v="Brasil \ SP \ Promissão"/>
    <s v="Noroeste"/>
    <x v="3"/>
    <n v="1"/>
    <s v="Implantação"/>
    <s v="104-Crescimento"/>
    <d v="2020-04-17T00:00:00"/>
    <n v="26.06"/>
    <s v="Parceria rural (Turvinho)"/>
    <m/>
    <m/>
    <m/>
    <m/>
    <x v="0"/>
    <x v="0"/>
    <x v="0"/>
    <m/>
    <m/>
    <d v="2025-07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5"/>
    <x v="289"/>
    <x v="289"/>
    <s v="005"/>
    <s v="Brasil \ SP \ Promissão"/>
    <s v="Noroeste"/>
    <x v="3"/>
    <n v="1"/>
    <s v="Implantação"/>
    <s v="104-Crescimento"/>
    <d v="2020-04-17T00:00:00"/>
    <n v="17.55"/>
    <s v="Parceria rural (Turvinho)"/>
    <m/>
    <m/>
    <m/>
    <m/>
    <x v="0"/>
    <x v="0"/>
    <x v="0"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6"/>
    <x v="289"/>
    <x v="289"/>
    <s v="006"/>
    <s v="Brasil \ SP \ Promissão"/>
    <s v="Noroeste"/>
    <x v="3"/>
    <n v="1"/>
    <s v="Implantação"/>
    <s v="104-Crescimento"/>
    <d v="2020-04-17T00:00:00"/>
    <n v="20.260000000000002"/>
    <s v="Parceria rural (Turvinho)"/>
    <m/>
    <m/>
    <m/>
    <m/>
    <x v="0"/>
    <x v="0"/>
    <x v="0"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7"/>
    <x v="289"/>
    <x v="289"/>
    <s v="007"/>
    <s v="Brasil \ SP \ Promissão"/>
    <s v="Noroeste"/>
    <x v="3"/>
    <n v="1"/>
    <s v="Implantação"/>
    <s v="104-Crescimento"/>
    <d v="2020-03-10T00:00:00"/>
    <n v="32.57"/>
    <s v="Parceria rural (Turvinho)"/>
    <m/>
    <m/>
    <m/>
    <m/>
    <x v="0"/>
    <x v="0"/>
    <x v="0"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8"/>
    <x v="289"/>
    <x v="289"/>
    <s v="008"/>
    <s v="Brasil \ SP \ Promissão"/>
    <s v="Noroeste"/>
    <x v="3"/>
    <n v="1"/>
    <s v="Implantação"/>
    <s v="104-Crescimento"/>
    <d v="2020-03-11T00:00:00"/>
    <n v="27.08"/>
    <s v="Parceria rural (Turvinho)"/>
    <m/>
    <m/>
    <m/>
    <m/>
    <x v="0"/>
    <x v="0"/>
    <x v="0"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09"/>
    <x v="289"/>
    <x v="289"/>
    <s v="009"/>
    <s v="Brasil \ SP \ Promissão"/>
    <s v="Noroeste"/>
    <x v="3"/>
    <n v="1"/>
    <s v="Implantação"/>
    <s v="104-Crescimento"/>
    <d v="2020-03-12T00:00:00"/>
    <n v="48.57"/>
    <s v="Parceria rural (Turvinho)"/>
    <m/>
    <m/>
    <m/>
    <m/>
    <x v="0"/>
    <x v="0"/>
    <x v="0"/>
    <m/>
    <m/>
    <d v="2025-08-01T00:00:00"/>
    <d v="2025-07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0"/>
    <x v="289"/>
    <x v="289"/>
    <s v="010"/>
    <s v="Brasil \ SP \ Promissão"/>
    <s v="Noroeste"/>
    <x v="3"/>
    <n v="1"/>
    <s v="Implantação"/>
    <s v="104-Crescimento"/>
    <d v="2020-03-18T00:00:00"/>
    <n v="15.58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1"/>
    <x v="289"/>
    <x v="289"/>
    <s v="011"/>
    <s v="Brasil \ SP \ Promissão"/>
    <s v="Noroeste"/>
    <x v="3"/>
    <n v="1"/>
    <s v="Implantação"/>
    <s v="104-Crescimento"/>
    <d v="2020-04-09T00:00:00"/>
    <n v="15.18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2"/>
    <x v="289"/>
    <x v="289"/>
    <s v="012"/>
    <s v="Brasil \ SP \ Promissão"/>
    <s v="Noroeste"/>
    <x v="3"/>
    <n v="1"/>
    <s v="Implantação"/>
    <s v="104-Crescimento"/>
    <d v="2020-03-20T00:00:00"/>
    <n v="31.12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3"/>
    <x v="289"/>
    <x v="289"/>
    <s v="013"/>
    <s v="Brasil \ SP \ Promissão"/>
    <s v="Noroeste"/>
    <x v="3"/>
    <n v="1"/>
    <s v="Implantação"/>
    <s v="104-Crescimento"/>
    <d v="2020-03-25T00:00:00"/>
    <n v="24.29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4"/>
    <x v="289"/>
    <x v="289"/>
    <s v="014"/>
    <s v="Brasil \ SP \ Promissão"/>
    <s v="Noroeste"/>
    <x v="3"/>
    <n v="1"/>
    <s v="Implantação"/>
    <s v="104-Crescimento"/>
    <d v="2020-03-26T00:00:00"/>
    <n v="20.45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5"/>
    <x v="289"/>
    <x v="289"/>
    <s v="015"/>
    <s v="Brasil \ SP \ Promissão"/>
    <s v="Noroeste"/>
    <x v="3"/>
    <n v="1"/>
    <s v="Implantação"/>
    <s v="104-Crescimento"/>
    <d v="2020-04-16T00:00:00"/>
    <n v="12.22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6"/>
    <x v="289"/>
    <x v="289"/>
    <s v="016"/>
    <s v="Brasil \ SP \ Promissão"/>
    <s v="Noroeste"/>
    <x v="3"/>
    <n v="1"/>
    <s v="Implantação"/>
    <s v="104-Crescimento"/>
    <d v="2020-04-01T00:00:00"/>
    <n v="63.2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7"/>
    <x v="289"/>
    <x v="289"/>
    <s v="017"/>
    <s v="Brasil \ SP \ Promissão"/>
    <s v="Noroeste"/>
    <x v="3"/>
    <n v="1"/>
    <s v="Implantação"/>
    <s v="104-Crescimento"/>
    <d v="2020-04-16T00:00:00"/>
    <n v="9.98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18"/>
    <x v="289"/>
    <x v="289"/>
    <s v="018"/>
    <s v="Brasil \ SP \ Promissão"/>
    <s v="Noroeste"/>
    <x v="3"/>
    <n v="1"/>
    <s v="Implantação"/>
    <s v="104-Crescimento"/>
    <d v="2020-04-16T00:00:00"/>
    <n v="47.08"/>
    <s v="Parceria rural (Turvinho)"/>
    <m/>
    <m/>
    <m/>
    <m/>
    <x v="0"/>
    <x v="0"/>
    <x v="0"/>
    <m/>
    <m/>
    <d v="2025-08-01T00:00:00"/>
    <d v="2025-08-01T00:00:00"/>
    <d v="2025-09-01T00:00:00"/>
    <m/>
    <m/>
    <s v="Noroeste"/>
    <s v="Noroeste"/>
    <s v="GN"/>
    <s v="INOVESA"/>
    <s v="GERS"/>
    <s v="EMFLORA"/>
    <n v="29.320848000000002"/>
    <n v="49.684685999999999"/>
    <n v="81.640296000000006"/>
    <n v="92.606877999999995"/>
    <s v="pac"/>
    <x v="2"/>
    <x v="13"/>
    <m/>
    <x v="0"/>
    <m/>
  </r>
  <r>
    <s v="0528043"/>
    <x v="289"/>
    <x v="289"/>
    <s v="043"/>
    <s v="Brasil \ SP \ Promissão"/>
    <s v="Noroeste"/>
    <x v="3"/>
    <n v="1"/>
    <s v="Implantação"/>
    <s v="102-Aguardando Plantio"/>
    <m/>
    <n v="0.82"/>
    <s v="Parceria rural (Turvinho)"/>
    <m/>
    <m/>
    <m/>
    <m/>
    <x v="0"/>
    <x v="0"/>
    <x v="0"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x v="13"/>
    <d v="2025-12-01T00:00:00"/>
    <x v="0"/>
    <m/>
  </r>
  <r>
    <s v="0528045"/>
    <x v="289"/>
    <x v="289"/>
    <s v="045"/>
    <s v="Brasil \ SP \ Promissão"/>
    <s v="Noroeste"/>
    <x v="3"/>
    <n v="1"/>
    <s v="Implantação"/>
    <s v="102-Aguardando Plantio"/>
    <m/>
    <n v="0.78"/>
    <s v="Parceria rural (Turvinho)"/>
    <m/>
    <m/>
    <m/>
    <m/>
    <x v="0"/>
    <x v="0"/>
    <x v="0"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x v="13"/>
    <d v="2025-12-01T00:00:00"/>
    <x v="0"/>
    <m/>
  </r>
  <r>
    <s v="0528050"/>
    <x v="289"/>
    <x v="289"/>
    <s v="050"/>
    <s v="Brasil \ SP \ Promissão"/>
    <s v="Noroeste"/>
    <x v="3"/>
    <n v="1"/>
    <s v="Implantação"/>
    <s v="102-Aguardando Plantio"/>
    <m/>
    <n v="0.03"/>
    <s v="Parceria rural (Turvinho)"/>
    <m/>
    <m/>
    <m/>
    <m/>
    <x v="0"/>
    <x v="0"/>
    <x v="0"/>
    <m/>
    <m/>
    <d v="2020-08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x v="13"/>
    <d v="2025-12-01T00:00:00"/>
    <x v="0"/>
    <m/>
  </r>
  <r>
    <s v="0528058"/>
    <x v="289"/>
    <x v="289"/>
    <s v="058"/>
    <s v="Brasil \ SP \ Promissão"/>
    <s v="Noroeste"/>
    <x v="3"/>
    <n v="1"/>
    <s v="Implantação"/>
    <s v="102-Aguardando Plantio"/>
    <m/>
    <n v="4.3"/>
    <s v="Parceria rural (Turvinho)"/>
    <m/>
    <m/>
    <m/>
    <m/>
    <x v="0"/>
    <x v="0"/>
    <x v="0"/>
    <m/>
    <m/>
    <d v="2021-09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x v="13"/>
    <d v="2025-12-01T00:00:00"/>
    <x v="0"/>
    <m/>
  </r>
  <r>
    <s v="0528059"/>
    <x v="289"/>
    <x v="289"/>
    <s v="059"/>
    <s v="Brasil \ SP \ Promissão"/>
    <s v="Noroeste"/>
    <x v="3"/>
    <n v="1"/>
    <s v="Implantação"/>
    <s v="102-Aguardando Plantio"/>
    <m/>
    <n v="0.65"/>
    <s v="Parceria rural (Turvinho)"/>
    <m/>
    <m/>
    <m/>
    <m/>
    <x v="0"/>
    <x v="0"/>
    <x v="0"/>
    <m/>
    <m/>
    <d v="2021-09-21T00:00:00"/>
    <m/>
    <m/>
    <m/>
    <m/>
    <s v="Noroeste"/>
    <s v="Noroeste"/>
    <s v="GN"/>
    <s v="INOVESA"/>
    <s v="GERS"/>
    <s v="EMFLORA"/>
    <n v="29.320848000000002"/>
    <n v="49.684685999999999"/>
    <n v="81.640296000000006"/>
    <n v="92.606877999999995"/>
    <s v="Liberação de áreas"/>
    <x v="2"/>
    <x v="13"/>
    <d v="2025-12-01T00:00:00"/>
    <x v="0"/>
    <m/>
  </r>
  <r>
    <s v="0529001"/>
    <x v="290"/>
    <x v="290"/>
    <s v="001"/>
    <s v="Brasil \ SP \ Agudos"/>
    <s v="Centro"/>
    <x v="0"/>
    <n v="1"/>
    <s v="Implantação"/>
    <s v="104-Crescimento"/>
    <d v="2020-03-19T00:00:00"/>
    <n v="3.78"/>
    <s v="Parceria rural"/>
    <m/>
    <m/>
    <m/>
    <m/>
    <x v="0"/>
    <x v="0"/>
    <x v="0"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x v="0"/>
    <d v="2025-08-01T00:00:00"/>
    <x v="0"/>
    <m/>
  </r>
  <r>
    <s v="0529002"/>
    <x v="290"/>
    <x v="290"/>
    <s v="002"/>
    <s v="Brasil \ SP \ Agudos"/>
    <s v="Centro"/>
    <x v="0"/>
    <n v="1"/>
    <s v="Implantação"/>
    <s v="104-Crescimento"/>
    <d v="2020-03-19T00:00:00"/>
    <n v="24.77"/>
    <s v="Parceria rural"/>
    <m/>
    <m/>
    <m/>
    <m/>
    <x v="0"/>
    <x v="0"/>
    <x v="0"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x v="0"/>
    <d v="2025-08-01T00:00:00"/>
    <x v="0"/>
    <m/>
  </r>
  <r>
    <s v="0529003"/>
    <x v="290"/>
    <x v="290"/>
    <s v="003"/>
    <s v="Brasil \ SP \ Agudos"/>
    <s v="Centro"/>
    <x v="0"/>
    <n v="1"/>
    <s v="Implantação"/>
    <s v="104-Crescimento"/>
    <d v="2020-03-19T00:00:00"/>
    <n v="24.13"/>
    <s v="Parceria rural"/>
    <m/>
    <m/>
    <m/>
    <m/>
    <x v="0"/>
    <x v="0"/>
    <x v="0"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x v="0"/>
    <d v="2025-08-01T00:00:00"/>
    <x v="0"/>
    <m/>
  </r>
  <r>
    <s v="0529004"/>
    <x v="290"/>
    <x v="290"/>
    <s v="004"/>
    <s v="Brasil \ SP \ Agudos"/>
    <s v="Centro"/>
    <x v="0"/>
    <n v="1"/>
    <s v="Implantação"/>
    <s v="104-Crescimento"/>
    <d v="2020-03-19T00:00:00"/>
    <n v="36.79"/>
    <s v="Parceria rural"/>
    <m/>
    <m/>
    <m/>
    <m/>
    <x v="0"/>
    <x v="0"/>
    <x v="0"/>
    <m/>
    <m/>
    <d v="2025-08-01T00:00:00"/>
    <d v="2025-08-01T00:00:00"/>
    <d v="2025-04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x v="0"/>
    <d v="2025-08-01T00:00:00"/>
    <x v="0"/>
    <m/>
  </r>
  <r>
    <s v="0529005"/>
    <x v="290"/>
    <x v="290"/>
    <s v="005"/>
    <s v="Brasil \ SP \ Agudos"/>
    <s v="Centro"/>
    <x v="0"/>
    <n v="1"/>
    <s v="Implantação"/>
    <s v="104-Crescimento"/>
    <d v="2020-03-19T00:00:00"/>
    <n v="1.28"/>
    <s v="Parceria rural"/>
    <m/>
    <m/>
    <m/>
    <m/>
    <x v="0"/>
    <x v="0"/>
    <x v="0"/>
    <m/>
    <m/>
    <d v="2025-08-01T00:00:00"/>
    <d v="2025-08-01T00:00:00"/>
    <d v="2025-05-01T00:00:00"/>
    <m/>
    <m/>
    <s v="Centro"/>
    <s v="Centro"/>
    <s v="SOLLUM"/>
    <s v="BRACELL"/>
    <s v="NILZA"/>
    <s v="GERAÇÃO"/>
    <n v="36.570785000000001"/>
    <n v="52.289498000000002"/>
    <n v="55.633398999999997"/>
    <n v="68.470941999999994"/>
    <s v="pac"/>
    <x v="0"/>
    <x v="0"/>
    <d v="2025-08-01T00:00:00"/>
    <x v="0"/>
    <m/>
  </r>
  <r>
    <s v="0530001"/>
    <x v="291"/>
    <x v="291"/>
    <s v="001"/>
    <s v="Brasil \ SP \ Piratininga"/>
    <s v="Noroeste"/>
    <x v="1"/>
    <n v="1"/>
    <s v="Implantação"/>
    <s v="104-Crescimento"/>
    <d v="2020-02-26T00:00:00"/>
    <n v="49.47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5-01T00:00:00"/>
    <x v="5"/>
    <m/>
  </r>
  <r>
    <s v="0530002"/>
    <x v="291"/>
    <x v="291"/>
    <s v="002"/>
    <s v="Brasil \ SP \ Piratininga"/>
    <s v="Noroeste"/>
    <x v="1"/>
    <n v="1"/>
    <s v="Implantação"/>
    <s v="104-Crescimento"/>
    <d v="2020-02-24T00:00:00"/>
    <n v="8.15"/>
    <s v="Parceria rural"/>
    <s v="coppice"/>
    <m/>
    <m/>
    <m/>
    <x v="0"/>
    <x v="0"/>
    <x v="0"/>
    <m/>
    <m/>
    <d v="2025-04-01T00:00:00"/>
    <d v="2025-04-01T00:00:00"/>
    <d v="2025-03-01T00:00:00"/>
    <m/>
    <m/>
    <s v="Noroeste"/>
    <s v="coppice"/>
    <s v="BRACELL"/>
    <s v="GERAÇÃO"/>
    <s v="JFI DUARTINA"/>
    <s v="CARPELO"/>
    <n v="13.942012"/>
    <n v="30.384788"/>
    <n v="32.144657000000002"/>
    <n v="58.353465"/>
    <s v="pac"/>
    <x v="2"/>
    <x v="1"/>
    <m/>
    <x v="4"/>
    <m/>
  </r>
  <r>
    <s v="0530003"/>
    <x v="291"/>
    <x v="291"/>
    <s v="003"/>
    <s v="Brasil \ SP \ Piratininga"/>
    <s v="Noroeste"/>
    <x v="1"/>
    <n v="1"/>
    <s v="Implantação"/>
    <s v="104-Crescimento"/>
    <d v="2020-03-03T00:00:00"/>
    <n v="30.27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5-01T00:00:00"/>
    <x v="5"/>
    <m/>
  </r>
  <r>
    <s v="0530004"/>
    <x v="291"/>
    <x v="291"/>
    <s v="004"/>
    <s v="Brasil \ SP \ Piratininga"/>
    <s v="Noroeste"/>
    <x v="1"/>
    <n v="1"/>
    <s v="Implantação"/>
    <s v="104-Crescimento"/>
    <d v="2020-03-03T00:00:00"/>
    <n v="7.5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5-01T00:00:00"/>
    <x v="5"/>
    <m/>
  </r>
  <r>
    <s v="0530005"/>
    <x v="291"/>
    <x v="291"/>
    <s v="005"/>
    <s v="Brasil \ SP \ Piratininga"/>
    <s v="Noroeste"/>
    <x v="1"/>
    <n v="1"/>
    <s v="Implantação"/>
    <s v="104-Crescimento"/>
    <d v="2020-03-03T00:00:00"/>
    <n v="6.78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5-01T00:00:00"/>
    <x v="5"/>
    <m/>
  </r>
  <r>
    <s v="0530007"/>
    <x v="291"/>
    <x v="291"/>
    <s v="007"/>
    <s v="Brasil \ SP \ Piratininga"/>
    <s v="Noroeste"/>
    <x v="1"/>
    <n v="1"/>
    <s v="Implantação"/>
    <s v="104-Crescimento"/>
    <d v="2020-03-04T00:00:00"/>
    <n v="8.94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08"/>
    <x v="291"/>
    <x v="291"/>
    <s v="008"/>
    <s v="Brasil \ SP \ Piratininga"/>
    <s v="Noroeste"/>
    <x v="1"/>
    <n v="1"/>
    <s v="Implantação"/>
    <s v="104-Crescimento"/>
    <d v="2020-03-04T00:00:00"/>
    <n v="4.7699999999999996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11"/>
    <x v="291"/>
    <x v="291"/>
    <s v="011"/>
    <s v="Brasil \ SP \ Piratininga"/>
    <s v="Noroeste"/>
    <x v="1"/>
    <n v="1"/>
    <s v="Implantação"/>
    <s v="104-Crescimento"/>
    <d v="2020-03-05T00:00:00"/>
    <n v="4.9800000000000004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12"/>
    <x v="291"/>
    <x v="291"/>
    <s v="012"/>
    <s v="Brasil \ SP \ Piratininga"/>
    <s v="Noroeste"/>
    <x v="1"/>
    <n v="1"/>
    <s v="Implantação"/>
    <s v="104-Crescimento"/>
    <d v="2020-03-05T00:00:00"/>
    <n v="4.110000000000000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14"/>
    <x v="291"/>
    <x v="291"/>
    <s v="014"/>
    <s v="Brasil \ SP \ Piratininga"/>
    <s v="Noroeste"/>
    <x v="1"/>
    <n v="2"/>
    <s v="Reforma"/>
    <s v="104-Crescimento"/>
    <d v="2020-04-28T00:00:00"/>
    <n v="12.03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15"/>
    <x v="291"/>
    <x v="291"/>
    <s v="015"/>
    <s v="Brasil \ SP \ Piratininga"/>
    <s v="Noroeste"/>
    <x v="1"/>
    <n v="2"/>
    <s v="Reforma"/>
    <s v="104-Crescimento"/>
    <d v="2020-04-28T00:00:00"/>
    <n v="11.19"/>
    <s v="Parceria rural"/>
    <m/>
    <m/>
    <m/>
    <m/>
    <x v="0"/>
    <x v="0"/>
    <x v="0"/>
    <m/>
    <m/>
    <d v="2025-04-01T00:00:00"/>
    <d v="2025-04-01T00:00:00"/>
    <d v="2025-03-01T00:00:00"/>
    <m/>
    <m/>
    <s v="Noroeste"/>
    <s v="Noroeste"/>
    <s v="BRACELL"/>
    <s v="GERAÇÃO"/>
    <s v="JFI DUARTINA"/>
    <s v="CARPELO"/>
    <n v="13.942012"/>
    <n v="30.384788"/>
    <n v="32.144657000000002"/>
    <n v="58.353465"/>
    <s v="pac"/>
    <x v="2"/>
    <x v="2"/>
    <d v="2025-06-01T00:00:00"/>
    <x v="7"/>
    <m/>
  </r>
  <r>
    <s v="0530018"/>
    <x v="291"/>
    <x v="291"/>
    <s v="018"/>
    <s v="Brasil \ SP \ Piratininga"/>
    <s v="Noroeste"/>
    <x v="1"/>
    <n v="1"/>
    <s v="Implantação"/>
    <s v="102-Aguardando Plantio"/>
    <m/>
    <n v="4.8600000000000003"/>
    <s v="Parceria rural"/>
    <m/>
    <m/>
    <m/>
    <m/>
    <x v="0"/>
    <x v="0"/>
    <x v="0"/>
    <m/>
    <m/>
    <d v="2019-12-10T00:00:00"/>
    <m/>
    <m/>
    <m/>
    <m/>
    <s v="Noroeste"/>
    <s v="Noroeste"/>
    <s v="BRACELL"/>
    <s v="GERAÇÃO"/>
    <s v="JFI DUARTINA"/>
    <s v="CARPELO"/>
    <n v="13.942012"/>
    <n v="30.384788"/>
    <n v="32.144657000000002"/>
    <n v="58.353465"/>
    <s v="Liberação de áreas"/>
    <x v="2"/>
    <x v="2"/>
    <d v="2025-06-01T00:00:00"/>
    <x v="7"/>
    <m/>
  </r>
  <r>
    <s v="0531001"/>
    <x v="292"/>
    <x v="292"/>
    <s v="001"/>
    <s v="Brasil \ SP \ Cafelândia"/>
    <s v="Noroeste"/>
    <x v="3"/>
    <n v="1"/>
    <s v="Implantação"/>
    <s v="104-Crescimento"/>
    <d v="2020-02-03T00:00:00"/>
    <n v="30.89"/>
    <s v="Parceria rural"/>
    <m/>
    <m/>
    <m/>
    <m/>
    <x v="0"/>
    <x v="0"/>
    <x v="0"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x v="15"/>
    <d v="2025-07-01T00:00:00"/>
    <x v="6"/>
    <m/>
  </r>
  <r>
    <s v="0531002"/>
    <x v="292"/>
    <x v="292"/>
    <s v="002"/>
    <s v="Brasil \ SP \ Cafelândia"/>
    <s v="Noroeste"/>
    <x v="3"/>
    <n v="1"/>
    <s v="Implantação"/>
    <s v="104-Crescimento"/>
    <d v="2020-01-20T00:00:00"/>
    <n v="49.82"/>
    <s v="Parceria rural"/>
    <m/>
    <m/>
    <m/>
    <m/>
    <x v="0"/>
    <x v="0"/>
    <x v="0"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x v="15"/>
    <d v="2025-07-01T00:00:00"/>
    <x v="6"/>
    <m/>
  </r>
  <r>
    <s v="0531003"/>
    <x v="292"/>
    <x v="292"/>
    <s v="003"/>
    <s v="Brasil \ SP \ Cafelândia"/>
    <s v="Noroeste"/>
    <x v="3"/>
    <n v="1"/>
    <s v="Implantação"/>
    <s v="104-Crescimento"/>
    <d v="2020-01-20T00:00:00"/>
    <n v="57.23"/>
    <s v="Parceria rural"/>
    <m/>
    <m/>
    <m/>
    <m/>
    <x v="0"/>
    <x v="0"/>
    <x v="0"/>
    <m/>
    <m/>
    <d v="2025-03-01T00:00:00"/>
    <d v="2025-03-01T00:00:00"/>
    <d v="2025-02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x v="15"/>
    <d v="2025-07-01T00:00:00"/>
    <x v="6"/>
    <m/>
  </r>
  <r>
    <s v="0531004"/>
    <x v="292"/>
    <x v="292"/>
    <s v="004"/>
    <s v="Brasil \ SP \ Cafelândia"/>
    <s v="Noroeste"/>
    <x v="3"/>
    <n v="1"/>
    <s v="Implantação"/>
    <s v="104-Crescimento"/>
    <d v="2020-01-20T00:00:00"/>
    <n v="51.09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x v="15"/>
    <d v="2025-07-01T00:00:00"/>
    <x v="6"/>
    <m/>
  </r>
  <r>
    <s v="0531005"/>
    <x v="292"/>
    <x v="292"/>
    <s v="005"/>
    <s v="Brasil \ SP \ Cafelândia"/>
    <s v="Noroeste"/>
    <x v="3"/>
    <n v="1"/>
    <s v="Implantação"/>
    <s v="104-Crescimento"/>
    <d v="2020-01-21T00:00:00"/>
    <n v="44.17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EMFLORA"/>
    <s v="GERS"/>
    <n v="32.627481000000003"/>
    <n v="41.379108000000002"/>
    <n v="44.787799999999997"/>
    <n v="47.961758000000003"/>
    <s v="pac"/>
    <x v="2"/>
    <x v="15"/>
    <d v="2025-07-01T00:00:00"/>
    <x v="6"/>
    <m/>
  </r>
  <r>
    <s v="0532001"/>
    <x v="293"/>
    <x v="293"/>
    <s v="001"/>
    <s v="Brasil \ SP \ Cafelândia"/>
    <s v="Noroeste"/>
    <x v="3"/>
    <n v="1"/>
    <s v="Implantação"/>
    <s v="104-Crescimento"/>
    <d v="2020-02-03T00:00:00"/>
    <n v="25.37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x v="15"/>
    <d v="2025-07-01T00:00:00"/>
    <x v="6"/>
    <m/>
  </r>
  <r>
    <s v="0532002"/>
    <x v="293"/>
    <x v="293"/>
    <s v="002"/>
    <s v="Brasil \ SP \ Cafelândia"/>
    <s v="Noroeste"/>
    <x v="3"/>
    <n v="1"/>
    <s v="Implantação"/>
    <s v="104-Crescimento"/>
    <d v="2020-02-03T00:00:00"/>
    <n v="15.19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x v="15"/>
    <d v="2025-07-01T00:00:00"/>
    <x v="6"/>
    <m/>
  </r>
  <r>
    <s v="0532003"/>
    <x v="293"/>
    <x v="293"/>
    <s v="003"/>
    <s v="Brasil \ SP \ Cafelândia"/>
    <s v="Noroeste"/>
    <x v="3"/>
    <n v="1"/>
    <s v="Implantação"/>
    <s v="104-Crescimento"/>
    <d v="2020-02-03T00:00:00"/>
    <n v="10.29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GERS"/>
    <s v="EMFLORA"/>
    <n v="34.613318999999997"/>
    <n v="37.229505000000003"/>
    <n v="46.384044000000003"/>
    <n v="46.773637999999998"/>
    <s v="pac"/>
    <x v="2"/>
    <x v="15"/>
    <d v="2025-07-01T00:00:00"/>
    <x v="6"/>
    <m/>
  </r>
  <r>
    <s v="0533001"/>
    <x v="294"/>
    <x v="294"/>
    <s v="001"/>
    <s v="Brasil \ SP \ Cafelândia"/>
    <s v="Noroeste"/>
    <x v="3"/>
    <n v="1"/>
    <s v="Implantação"/>
    <s v="104-Crescimento"/>
    <d v="2020-02-03T00:00:00"/>
    <n v="40.47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GERS"/>
    <s v="EMFLORA"/>
    <n v="34.952157"/>
    <n v="37.187815000000001"/>
    <n v="46.342354999999998"/>
    <n v="47.112476000000001"/>
    <s v="pac"/>
    <x v="2"/>
    <x v="15"/>
    <d v="2025-07-01T00:00:00"/>
    <x v="6"/>
    <m/>
  </r>
  <r>
    <s v="0533002"/>
    <x v="294"/>
    <x v="294"/>
    <s v="002"/>
    <s v="Brasil \ SP \ Cafelândia"/>
    <s v="Noroeste"/>
    <x v="3"/>
    <n v="1"/>
    <s v="Implantação"/>
    <s v="104-Crescimento"/>
    <d v="2020-02-03T00:00:00"/>
    <n v="6.2"/>
    <s v="Parceria rural"/>
    <m/>
    <m/>
    <m/>
    <m/>
    <x v="0"/>
    <x v="0"/>
    <x v="0"/>
    <m/>
    <m/>
    <d v="2025-03-01T00:00:00"/>
    <d v="2025-03-01T00:00:00"/>
    <d v="2025-03-01T00:00:00"/>
    <m/>
    <m/>
    <s v="Noroeste"/>
    <s v="Noroeste"/>
    <s v="INOVESA"/>
    <s v="GN"/>
    <s v="GERS"/>
    <s v="EMFLORA"/>
    <n v="34.952157"/>
    <n v="37.187815000000001"/>
    <n v="46.342354999999998"/>
    <n v="47.112476000000001"/>
    <s v="pac"/>
    <x v="2"/>
    <x v="15"/>
    <d v="2025-07-01T00:00:00"/>
    <x v="6"/>
    <m/>
  </r>
  <r>
    <s v="0534010"/>
    <x v="295"/>
    <x v="295"/>
    <s v="010"/>
    <s v="Brasil \ SP \ Marília"/>
    <s v="Noroeste"/>
    <x v="0"/>
    <n v="1"/>
    <s v="Implantação"/>
    <s v="102-Aguardando Plantio"/>
    <m/>
    <n v="0.56000000000000005"/>
    <s v="Parceria rural (Turvinho)"/>
    <m/>
    <m/>
    <m/>
    <m/>
    <x v="0"/>
    <x v="0"/>
    <x v="0"/>
    <m/>
    <m/>
    <d v="2021-10-21T00:00:00"/>
    <m/>
    <m/>
    <m/>
    <m/>
    <s v="Noroeste"/>
    <s v="Noroeste"/>
    <s v="CARPELO"/>
    <s v="GERS"/>
    <s v="GN"/>
    <s v="INOVESA"/>
    <n v="72.734527999999997"/>
    <n v="78.377270999999993"/>
    <n v="89.712750999999997"/>
    <n v="109.45148"/>
    <s v="Liberação de áreas"/>
    <x v="2"/>
    <x v="10"/>
    <d v="2025-07-01T00:00:00"/>
    <x v="6"/>
    <m/>
  </r>
  <r>
    <s v="0534304"/>
    <x v="295"/>
    <x v="295"/>
    <s v="304"/>
    <s v="Brasil \ SP \ Marília"/>
    <s v="Noroeste"/>
    <x v="0"/>
    <n v="1"/>
    <s v="Implantação"/>
    <s v="116-Aguardando Plantio - Manual"/>
    <m/>
    <n v="1.03"/>
    <s v="Parceria rural (Turvinho)"/>
    <m/>
    <m/>
    <m/>
    <m/>
    <x v="0"/>
    <x v="0"/>
    <x v="0"/>
    <m/>
    <m/>
    <d v="2020-03-12T00:00:00"/>
    <m/>
    <m/>
    <m/>
    <m/>
    <s v="Noroeste"/>
    <s v="Noroeste"/>
    <s v="CARPELO"/>
    <s v="GERS"/>
    <s v="GN"/>
    <s v="INOVESA"/>
    <n v="72.734527999999997"/>
    <n v="78.377270999999993"/>
    <n v="89.712750999999997"/>
    <n v="109.45148"/>
    <s v="Liberação de áreas"/>
    <x v="2"/>
    <x v="10"/>
    <d v="2025-07-01T00:00:00"/>
    <x v="6"/>
    <m/>
  </r>
  <r>
    <s v="0535001"/>
    <x v="296"/>
    <x v="296"/>
    <s v="001"/>
    <s v="Brasil \ SP \ Gália"/>
    <s v="Noroeste"/>
    <x v="1"/>
    <n v="1"/>
    <s v="Implantação"/>
    <s v="104-Crescimento"/>
    <d v="2020-04-13T00:00:00"/>
    <n v="13.79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2"/>
    <x v="296"/>
    <x v="296"/>
    <s v="002"/>
    <s v="Brasil \ SP \ Fernão"/>
    <s v="Noroeste"/>
    <x v="1"/>
    <n v="1"/>
    <s v="Implantação"/>
    <s v="104-Crescimento"/>
    <d v="2020-04-17T00:00:00"/>
    <n v="19.91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3"/>
    <x v="296"/>
    <x v="296"/>
    <s v="003"/>
    <s v="Brasil \ SP \ Fernão"/>
    <s v="Noroeste"/>
    <x v="1"/>
    <n v="2"/>
    <s v="Reforma"/>
    <s v="104-Crescimento"/>
    <d v="2020-08-12T00:00:00"/>
    <n v="0.64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4"/>
    <x v="296"/>
    <x v="296"/>
    <s v="004"/>
    <s v="Brasil \ SP \ Fernão"/>
    <s v="Noroeste"/>
    <x v="1"/>
    <n v="1"/>
    <s v="Implantação"/>
    <s v="104-Crescimento"/>
    <d v="2020-08-10T00:00:00"/>
    <n v="23.7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5"/>
    <x v="296"/>
    <x v="296"/>
    <s v="005"/>
    <s v="Brasil \ SP \ Fernão"/>
    <s v="Noroeste"/>
    <x v="1"/>
    <n v="1"/>
    <s v="Implantação"/>
    <s v="104-Crescimento"/>
    <d v="2020-08-12T00:00:00"/>
    <n v="21.65"/>
    <s v="Parceria rural (Turvinho)"/>
    <s v="coppice"/>
    <m/>
    <m/>
    <m/>
    <x v="0"/>
    <x v="0"/>
    <x v="0"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x v="1"/>
    <m/>
    <x v="4"/>
    <m/>
  </r>
  <r>
    <s v="0535006"/>
    <x v="296"/>
    <x v="296"/>
    <s v="006"/>
    <s v="Brasil \ SP \ Fernão"/>
    <s v="Noroeste"/>
    <x v="1"/>
    <n v="1"/>
    <s v="Implantação"/>
    <s v="104-Crescimento"/>
    <d v="2020-08-17T00:00:00"/>
    <n v="13.04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7"/>
    <x v="296"/>
    <x v="296"/>
    <s v="007"/>
    <s v="Brasil \ SP \ Fernão"/>
    <s v="Noroeste"/>
    <x v="1"/>
    <n v="1"/>
    <s v="Implantação"/>
    <s v="104-Crescimento"/>
    <d v="2020-04-14T00:00:00"/>
    <n v="12.72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8"/>
    <x v="296"/>
    <x v="296"/>
    <s v="008"/>
    <s v="Brasil \ SP \ Fernão"/>
    <s v="Noroeste"/>
    <x v="1"/>
    <n v="1"/>
    <s v="Implantação"/>
    <s v="104-Crescimento"/>
    <d v="2020-04-15T00:00:00"/>
    <n v="18.82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09"/>
    <x v="296"/>
    <x v="296"/>
    <s v="009"/>
    <s v="Brasil \ SP \ Fernão"/>
    <s v="Noroeste"/>
    <x v="1"/>
    <n v="1"/>
    <s v="Implantação"/>
    <s v="104-Crescimento"/>
    <d v="2020-04-17T00:00:00"/>
    <n v="2.1800000000000002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0"/>
    <x v="296"/>
    <x v="296"/>
    <s v="010"/>
    <s v="Brasil \ SP \ Fernão"/>
    <s v="Noroeste"/>
    <x v="1"/>
    <n v="1"/>
    <s v="Implantação"/>
    <s v="104-Crescimento"/>
    <d v="2020-08-17T00:00:00"/>
    <n v="7.74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1"/>
    <x v="296"/>
    <x v="296"/>
    <s v="011"/>
    <s v="Brasil \ SP \ Fernão"/>
    <s v="Noroeste"/>
    <x v="1"/>
    <n v="1"/>
    <s v="Implantação"/>
    <s v="104-Crescimento"/>
    <d v="2020-08-17T00:00:00"/>
    <n v="42.0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2"/>
    <x v="296"/>
    <x v="296"/>
    <s v="012"/>
    <s v="Brasil \ SP \ Fernão"/>
    <s v="Noroeste"/>
    <x v="1"/>
    <n v="1"/>
    <s v="Implantação"/>
    <s v="104-Crescimento"/>
    <d v="2020-05-01T00:00:00"/>
    <n v="3.98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3"/>
    <x v="296"/>
    <x v="296"/>
    <s v="013"/>
    <s v="Brasil \ SP \ Fernão"/>
    <s v="Noroeste"/>
    <x v="1"/>
    <n v="1"/>
    <s v="Implantação"/>
    <s v="104-Crescimento"/>
    <d v="2020-04-14T00:00:00"/>
    <n v="10.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5"/>
    <x v="296"/>
    <x v="296"/>
    <s v="015"/>
    <s v="Brasil \ SP \ Fernão"/>
    <s v="Noroeste"/>
    <x v="1"/>
    <n v="1"/>
    <s v="Implantação"/>
    <s v="104-Crescimento"/>
    <d v="2020-04-14T00:00:00"/>
    <n v="1.79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6"/>
    <x v="296"/>
    <x v="296"/>
    <s v="016"/>
    <s v="Brasil \ SP \ Fernão"/>
    <s v="Noroeste"/>
    <x v="1"/>
    <n v="1"/>
    <s v="Implantação"/>
    <s v="104-Crescimento"/>
    <d v="2020-04-14T00:00:00"/>
    <n v="3.91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7"/>
    <x v="296"/>
    <x v="296"/>
    <s v="017"/>
    <s v="Brasil \ SP \ Fernão"/>
    <s v="Noroeste"/>
    <x v="1"/>
    <n v="1"/>
    <s v="Implantação"/>
    <s v="104-Crescimento"/>
    <d v="2020-04-13T00:00:00"/>
    <n v="3.15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8"/>
    <x v="296"/>
    <x v="296"/>
    <s v="018"/>
    <s v="Brasil \ SP \ Fernão"/>
    <s v="Noroeste"/>
    <x v="1"/>
    <n v="1"/>
    <s v="Implantação"/>
    <s v="104-Crescimento"/>
    <d v="2020-04-14T00:00:00"/>
    <n v="1.5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19"/>
    <x v="296"/>
    <x v="296"/>
    <s v="019"/>
    <s v="Brasil \ SP \ Fernão"/>
    <s v="Noroeste"/>
    <x v="1"/>
    <n v="1"/>
    <s v="Implantação"/>
    <s v="104-Crescimento"/>
    <d v="2020-04-20T00:00:00"/>
    <n v="5.81"/>
    <s v="Parceria rural (Turvinho)"/>
    <s v="coppice"/>
    <m/>
    <m/>
    <m/>
    <x v="0"/>
    <x v="0"/>
    <x v="0"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x v="1"/>
    <m/>
    <x v="4"/>
    <m/>
  </r>
  <r>
    <s v="0535020"/>
    <x v="296"/>
    <x v="296"/>
    <s v="020"/>
    <s v="Brasil \ SP \ Fernão"/>
    <s v="Noroeste"/>
    <x v="1"/>
    <n v="1"/>
    <s v="Implantação"/>
    <s v="104-Crescimento"/>
    <d v="2020-04-16T00:00:00"/>
    <n v="19.59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23"/>
    <x v="296"/>
    <x v="296"/>
    <s v="023"/>
    <s v="Brasil \ SP \ Fernão"/>
    <s v="Noroeste"/>
    <x v="1"/>
    <n v="1"/>
    <s v="Implantação"/>
    <s v="104-Crescimento"/>
    <d v="2021-02-16T00:00:00"/>
    <n v="0.15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24"/>
    <x v="296"/>
    <x v="296"/>
    <s v="024"/>
    <s v="Brasil \ SP \ Fernão"/>
    <s v="Noroeste"/>
    <x v="1"/>
    <n v="1"/>
    <s v="Implantação"/>
    <s v="104-Crescimento"/>
    <d v="2021-02-16T00:00:00"/>
    <n v="1.67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25"/>
    <x v="296"/>
    <x v="296"/>
    <s v="025"/>
    <s v="Brasil \ SP \ Fernão"/>
    <s v="Noroeste"/>
    <x v="1"/>
    <n v="1"/>
    <s v="Implantação"/>
    <s v="104-Crescimento"/>
    <d v="2021-02-16T00:00:00"/>
    <n v="1.34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pac"/>
    <x v="1"/>
    <x v="6"/>
    <m/>
    <x v="0"/>
    <m/>
  </r>
  <r>
    <s v="0535026"/>
    <x v="296"/>
    <x v="296"/>
    <s v="026"/>
    <s v="Brasil \ SP \ Fernão"/>
    <s v="Noroeste"/>
    <x v="1"/>
    <n v="1"/>
    <s v="Implantação"/>
    <s v="104-Crescimento"/>
    <d v="2021-02-16T00:00:00"/>
    <n v="0.83"/>
    <s v="Parceria rural (Turvinho)"/>
    <s v="coppice"/>
    <m/>
    <m/>
    <m/>
    <x v="0"/>
    <x v="0"/>
    <x v="0"/>
    <m/>
    <m/>
    <d v="2025-05-01T00:00:00"/>
    <d v="2025-05-01T00:00:00"/>
    <d v="2025-06-01T00:00:00"/>
    <m/>
    <m/>
    <s v="Noroeste"/>
    <s v="coppice"/>
    <s v="JFI DUARTINA"/>
    <s v="GERAÇÃO"/>
    <s v="CARPELO"/>
    <s v="GERS"/>
    <n v="22.235147000000001"/>
    <n v="23.516439999999999"/>
    <n v="29.810243"/>
    <n v="47.935226999999998"/>
    <s v="pac"/>
    <x v="1"/>
    <x v="1"/>
    <m/>
    <x v="4"/>
    <m/>
  </r>
  <r>
    <s v="0535307"/>
    <x v="296"/>
    <x v="296"/>
    <s v="307"/>
    <s v="Brasil \ SP \ Fernão"/>
    <s v="Noroeste"/>
    <x v="1"/>
    <n v="1"/>
    <s v="Implantação"/>
    <s v="116-Aguardando Plantio - Manual"/>
    <m/>
    <n v="0.11"/>
    <s v="Parceria rural (Turvinho)"/>
    <m/>
    <m/>
    <m/>
    <m/>
    <x v="0"/>
    <x v="0"/>
    <x v="0"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x v="6"/>
    <d v="2025-09-01T00:00:00"/>
    <x v="0"/>
    <m/>
  </r>
  <r>
    <s v="0535308"/>
    <x v="296"/>
    <x v="296"/>
    <s v="308"/>
    <s v="Brasil \ SP \ Fernão"/>
    <s v="Noroeste"/>
    <x v="1"/>
    <n v="1"/>
    <s v="Implantação"/>
    <s v="116-Aguardando Plantio - Manual"/>
    <m/>
    <n v="0.43"/>
    <s v="Parceria rural (Turvinho)"/>
    <m/>
    <m/>
    <m/>
    <m/>
    <x v="0"/>
    <x v="0"/>
    <x v="0"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x v="6"/>
    <d v="2025-09-01T00:00:00"/>
    <x v="0"/>
    <m/>
  </r>
  <r>
    <s v="0535309"/>
    <x v="296"/>
    <x v="296"/>
    <s v="309"/>
    <s v="Brasil \ SP \ Fernão"/>
    <s v="Noroeste"/>
    <x v="1"/>
    <n v="1"/>
    <s v="Implantação"/>
    <s v="116-Aguardando Plantio - Manual"/>
    <m/>
    <n v="0.15"/>
    <s v="Parceria rural (Turvinho)"/>
    <m/>
    <m/>
    <m/>
    <m/>
    <x v="0"/>
    <x v="0"/>
    <x v="0"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x v="6"/>
    <d v="2025-09-01T00:00:00"/>
    <x v="0"/>
    <m/>
  </r>
  <r>
    <s v="0535312"/>
    <x v="296"/>
    <x v="296"/>
    <s v="312"/>
    <s v="Brasil \ SP \ Fernão"/>
    <s v="Noroeste"/>
    <x v="1"/>
    <n v="1"/>
    <s v="Implantação"/>
    <s v="116-Aguardando Plantio - Manual"/>
    <m/>
    <n v="1.87"/>
    <s v="Parceria rural (Turvinho)"/>
    <m/>
    <m/>
    <m/>
    <m/>
    <x v="0"/>
    <x v="0"/>
    <x v="0"/>
    <m/>
    <m/>
    <d v="2020-04-13T00:00:00"/>
    <m/>
    <m/>
    <m/>
    <m/>
    <s v="Noroeste"/>
    <s v="Noroeste"/>
    <s v="JFI DUARTINA"/>
    <s v="GERAÇÃO"/>
    <s v="CARPELO"/>
    <s v="GERS"/>
    <n v="22.235147000000001"/>
    <n v="23.516439999999999"/>
    <n v="29.810243"/>
    <n v="47.935226999999998"/>
    <s v="Liberação de áreas"/>
    <x v="1"/>
    <x v="6"/>
    <d v="2025-09-01T00:00:00"/>
    <x v="0"/>
    <m/>
  </r>
  <r>
    <s v="0536305"/>
    <x v="297"/>
    <x v="297"/>
    <s v="305"/>
    <s v="Brasil \ SP \ Marília"/>
    <s v="Noroeste"/>
    <x v="0"/>
    <n v="1"/>
    <s v="Implantação"/>
    <s v="116-Aguardando Plantio - Manual"/>
    <m/>
    <n v="0.33"/>
    <s v="Parceria rural (Turvinho)"/>
    <m/>
    <m/>
    <m/>
    <m/>
    <x v="0"/>
    <x v="0"/>
    <x v="0"/>
    <m/>
    <m/>
    <d v="2020-03-27T00:00:00"/>
    <m/>
    <m/>
    <m/>
    <m/>
    <s v="Noroeste"/>
    <s v="Noroeste"/>
    <s v="CARPELO"/>
    <s v="GERS"/>
    <s v="GN"/>
    <s v="INOVESA"/>
    <n v="71.585245999999998"/>
    <n v="77.227988999999994"/>
    <n v="88.563468999999998"/>
    <n v="108.302198"/>
    <s v="Liberação de áreas"/>
    <x v="2"/>
    <x v="10"/>
    <d v="2025-07-01T00:00:00"/>
    <x v="6"/>
    <m/>
  </r>
  <r>
    <s v="0537001"/>
    <x v="298"/>
    <x v="298"/>
    <s v="001"/>
    <s v="Brasil \ SP \ Agudos"/>
    <s v="Centro"/>
    <x v="0"/>
    <n v="1"/>
    <s v="Implantação"/>
    <s v="104-Crescimento"/>
    <d v="2020-01-10T00:00:00"/>
    <n v="45.8"/>
    <s v="Parceria rural (Turvinho)"/>
    <m/>
    <m/>
    <m/>
    <m/>
    <x v="0"/>
    <x v="0"/>
    <x v="0"/>
    <m/>
    <m/>
    <d v="2025-04-01T00:00:00"/>
    <d v="2025-04-01T00:00:00"/>
    <d v="2025-01-01T00:00:00"/>
    <m/>
    <d v="2025-01-0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2"/>
    <x v="298"/>
    <x v="298"/>
    <s v="002"/>
    <s v="Brasil \ SP \ Agudos"/>
    <s v="Centro"/>
    <x v="0"/>
    <n v="1"/>
    <s v="Implantação"/>
    <s v="104-Crescimento"/>
    <d v="2020-02-11T00:00:00"/>
    <n v="37.32"/>
    <s v="Parceria rural (Turvinho)"/>
    <m/>
    <m/>
    <m/>
    <m/>
    <x v="0"/>
    <x v="0"/>
    <x v="0"/>
    <m/>
    <m/>
    <d v="2025-04-01T00:00:00"/>
    <d v="2025-04-01T00:00:00"/>
    <d v="2025-01-01T00:00:00"/>
    <m/>
    <d v="2025-01-0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3"/>
    <x v="298"/>
    <x v="298"/>
    <s v="003"/>
    <s v="Brasil \ SP \ Agudos"/>
    <s v="Centro"/>
    <x v="0"/>
    <n v="1"/>
    <s v="Implantação"/>
    <s v="104-Crescimento"/>
    <d v="2020-02-04T00:00:00"/>
    <n v="19.22"/>
    <s v="Parceria rural (Turvinho)"/>
    <m/>
    <m/>
    <m/>
    <m/>
    <x v="0"/>
    <x v="0"/>
    <x v="0"/>
    <m/>
    <m/>
    <d v="2025-04-01T00:00:00"/>
    <d v="2025-04-01T00:00:00"/>
    <d v="2025-01-01T00:00:00"/>
    <m/>
    <d v="2025-01-05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4"/>
    <x v="298"/>
    <x v="298"/>
    <s v="004"/>
    <s v="Brasil \ SP \ Agudos"/>
    <s v="Centro"/>
    <x v="0"/>
    <n v="1"/>
    <s v="Implantação"/>
    <s v="104-Crescimento"/>
    <d v="2020-06-10T00:00:00"/>
    <n v="14.65"/>
    <s v="Parceria rural (Turvinho)"/>
    <m/>
    <m/>
    <m/>
    <m/>
    <x v="0"/>
    <x v="0"/>
    <x v="0"/>
    <m/>
    <m/>
    <d v="2025-04-01T00:00:00"/>
    <d v="2025-04-01T00:00:00"/>
    <d v="2025-01-01T00:00:00"/>
    <m/>
    <d v="2025-01-08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5"/>
    <x v="298"/>
    <x v="298"/>
    <s v="005"/>
    <s v="Brasil \ SP \ Agudos"/>
    <s v="Centro"/>
    <x v="0"/>
    <n v="1"/>
    <s v="Implantação"/>
    <s v="104-Crescimento"/>
    <d v="2020-02-21T00:00:00"/>
    <n v="25.88"/>
    <s v="Parceria rural (Turvinho)"/>
    <m/>
    <m/>
    <m/>
    <m/>
    <x v="0"/>
    <x v="0"/>
    <x v="0"/>
    <m/>
    <m/>
    <d v="2025-04-01T00:00:00"/>
    <d v="2025-04-01T00:00:00"/>
    <d v="2025-01-01T00:00:00"/>
    <m/>
    <d v="2025-01-06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6"/>
    <x v="298"/>
    <x v="298"/>
    <s v="006"/>
    <s v="Brasil \ SP \ Agudos"/>
    <s v="Centro"/>
    <x v="0"/>
    <n v="1"/>
    <s v="Implantação"/>
    <s v="104-Crescimento"/>
    <d v="2020-02-07T00:00:00"/>
    <n v="51.31"/>
    <s v="Parceria rural (Turvinho)"/>
    <m/>
    <m/>
    <m/>
    <m/>
    <x v="0"/>
    <x v="0"/>
    <x v="0"/>
    <m/>
    <m/>
    <d v="2025-04-01T00:00:00"/>
    <d v="2025-04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7"/>
    <x v="298"/>
    <x v="298"/>
    <s v="007"/>
    <s v="Brasil \ SP \ Agudos"/>
    <s v="Centro"/>
    <x v="0"/>
    <n v="1"/>
    <s v="Implantação"/>
    <s v="104-Crescimento"/>
    <d v="2020-02-07T00:00:00"/>
    <n v="32.56"/>
    <s v="Parceria rural (Turvinho)"/>
    <m/>
    <m/>
    <m/>
    <m/>
    <x v="0"/>
    <x v="0"/>
    <x v="0"/>
    <m/>
    <m/>
    <d v="2025-05-01T00:00:00"/>
    <d v="2025-04-01T00:00:00"/>
    <d v="2025-01-01T00:00:00"/>
    <m/>
    <d v="2025-01-12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8"/>
    <x v="298"/>
    <x v="298"/>
    <s v="008"/>
    <s v="Brasil \ SP \ Agudos"/>
    <s v="Centro"/>
    <x v="0"/>
    <n v="1"/>
    <s v="Implantação"/>
    <s v="104-Crescimento"/>
    <d v="2020-03-14T00:00:00"/>
    <n v="39.69"/>
    <s v="Parceria rural (Turvinho)"/>
    <m/>
    <m/>
    <m/>
    <m/>
    <x v="0"/>
    <x v="0"/>
    <x v="0"/>
    <m/>
    <m/>
    <d v="2025-05-01T00:00:00"/>
    <d v="2025-05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09"/>
    <x v="298"/>
    <x v="298"/>
    <s v="009"/>
    <s v="Brasil \ SP \ Agudos"/>
    <s v="Centro"/>
    <x v="0"/>
    <n v="1"/>
    <s v="Implantação"/>
    <s v="104-Crescimento"/>
    <d v="2020-03-19T00:00:00"/>
    <n v="25.97"/>
    <s v="Parceria rural (Turvinho)"/>
    <m/>
    <m/>
    <m/>
    <m/>
    <x v="0"/>
    <x v="0"/>
    <x v="0"/>
    <m/>
    <m/>
    <d v="2025-05-01T00:00:00"/>
    <d v="2025-05-01T00:00:00"/>
    <d v="2025-01-01T00:00:00"/>
    <m/>
    <d v="2025-01-1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10"/>
    <x v="298"/>
    <x v="298"/>
    <s v="010"/>
    <s v="Brasil \ SP \ Agudos"/>
    <s v="Centro"/>
    <x v="0"/>
    <n v="1"/>
    <s v="Implantação"/>
    <s v="104-Crescimento"/>
    <d v="2020-03-14T00:00:00"/>
    <n v="8.9"/>
    <s v="Parceria rural (Turvinho)"/>
    <m/>
    <m/>
    <m/>
    <m/>
    <x v="0"/>
    <x v="0"/>
    <x v="0"/>
    <m/>
    <m/>
    <d v="2025-05-01T00:00:00"/>
    <d v="2025-05-01T00:00:00"/>
    <d v="2025-01-01T00:00:00"/>
    <m/>
    <d v="2025-01-1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11"/>
    <x v="298"/>
    <x v="298"/>
    <s v="011"/>
    <s v="Brasil \ SP \ Agudos"/>
    <s v="Centro"/>
    <x v="0"/>
    <n v="1"/>
    <s v="Implantação"/>
    <s v="104-Crescimento"/>
    <d v="2020-04-09T00:00:00"/>
    <n v="43.47"/>
    <s v="Parceria rural (Turvinho)"/>
    <m/>
    <m/>
    <m/>
    <m/>
    <x v="0"/>
    <x v="0"/>
    <x v="0"/>
    <m/>
    <m/>
    <d v="2025-05-01T00:00:00"/>
    <d v="2025-05-01T00:00:00"/>
    <d v="2025-01-01T00:00:00"/>
    <m/>
    <d v="2025-01-2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7-01T00:00:00"/>
    <x v="6"/>
    <m/>
  </r>
  <r>
    <s v="0537012"/>
    <x v="298"/>
    <x v="298"/>
    <s v="012"/>
    <s v="Brasil \ SP \ Agudos"/>
    <s v="Centro"/>
    <x v="0"/>
    <n v="1"/>
    <s v="Implantação"/>
    <s v="104-Crescimento"/>
    <d v="2020-04-14T00:00:00"/>
    <n v="24.56"/>
    <s v="Parceria rural (Turvinho)"/>
    <m/>
    <m/>
    <m/>
    <m/>
    <x v="0"/>
    <x v="0"/>
    <x v="0"/>
    <m/>
    <m/>
    <d v="2025-05-01T00:00:00"/>
    <d v="2025-05-01T00:00:00"/>
    <d v="2025-01-01T00:00:00"/>
    <m/>
    <d v="2025-01-24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5-01T00:00:00"/>
    <x v="5"/>
    <m/>
  </r>
  <r>
    <s v="0537013"/>
    <x v="298"/>
    <x v="298"/>
    <s v="013"/>
    <s v="Brasil \ SP \ Agudos"/>
    <s v="Centro"/>
    <x v="0"/>
    <n v="1"/>
    <s v="Implantação"/>
    <s v="104-Crescimento"/>
    <d v="2020-05-01T00:00:00"/>
    <n v="14.02"/>
    <s v="Parceria rural (Turvinho)"/>
    <m/>
    <m/>
    <m/>
    <m/>
    <x v="0"/>
    <x v="0"/>
    <x v="0"/>
    <m/>
    <m/>
    <d v="2025-05-01T00:00:00"/>
    <d v="2025-05-01T00:00:00"/>
    <d v="2025-01-01T00:00:00"/>
    <m/>
    <d v="2025-01-26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7-01T00:00:00"/>
    <x v="6"/>
    <m/>
  </r>
  <r>
    <s v="0537014"/>
    <x v="298"/>
    <x v="298"/>
    <s v="014"/>
    <s v="Brasil \ SP \ Agudos"/>
    <s v="Centro"/>
    <x v="0"/>
    <n v="1"/>
    <s v="Implantação"/>
    <s v="104-Crescimento"/>
    <d v="2020-04-24T00:00:00"/>
    <n v="25.36"/>
    <s v="Parceria rural (Turvinho)"/>
    <m/>
    <m/>
    <m/>
    <m/>
    <x v="0"/>
    <x v="0"/>
    <x v="0"/>
    <m/>
    <m/>
    <d v="2025-05-01T00:00:00"/>
    <d v="2025-05-01T00:00:00"/>
    <d v="2025-01-01T00:00:00"/>
    <m/>
    <d v="2025-01-27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7-01T00:00:00"/>
    <x v="6"/>
    <m/>
  </r>
  <r>
    <s v="0537015"/>
    <x v="298"/>
    <x v="298"/>
    <s v="015"/>
    <s v="Brasil \ SP \ Agudos"/>
    <s v="Centro"/>
    <x v="0"/>
    <n v="1"/>
    <s v="Implantação"/>
    <s v="104-Crescimento"/>
    <d v="2020-05-14T00:00:00"/>
    <n v="27.67"/>
    <s v="Parceria rural (Turvinho)"/>
    <m/>
    <m/>
    <m/>
    <m/>
    <x v="0"/>
    <x v="0"/>
    <x v="0"/>
    <m/>
    <m/>
    <d v="2025-05-01T00:00:00"/>
    <d v="2025-05-01T00:00:00"/>
    <d v="2025-01-01T00:00:00"/>
    <m/>
    <d v="2025-01-21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7-01T00:00:00"/>
    <x v="6"/>
    <m/>
  </r>
  <r>
    <s v="0537016"/>
    <x v="298"/>
    <x v="298"/>
    <s v="016"/>
    <s v="Brasil \ SP \ Agudos"/>
    <s v="Centro"/>
    <x v="0"/>
    <n v="1"/>
    <s v="Implantação"/>
    <s v="104-Crescimento"/>
    <d v="2020-04-15T00:00:00"/>
    <n v="24.91"/>
    <s v="Parceria rural (Turvinho)"/>
    <m/>
    <m/>
    <m/>
    <m/>
    <x v="0"/>
    <x v="0"/>
    <x v="0"/>
    <m/>
    <m/>
    <d v="2025-05-01T00:00:00"/>
    <d v="2025-05-01T00:00:00"/>
    <d v="2025-01-01T00:00:00"/>
    <m/>
    <d v="2025-01-19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7-01T00:00:00"/>
    <x v="6"/>
    <m/>
  </r>
  <r>
    <s v="0537017"/>
    <x v="298"/>
    <x v="298"/>
    <s v="017"/>
    <s v="Brasil \ SP \ Agudos"/>
    <s v="Centro"/>
    <x v="0"/>
    <n v="1"/>
    <s v="Implantação"/>
    <s v="104-Crescimento"/>
    <d v="2020-05-01T00:00:00"/>
    <n v="21.14"/>
    <s v="Parceria rural (Turvinho)"/>
    <m/>
    <m/>
    <m/>
    <m/>
    <x v="0"/>
    <x v="0"/>
    <x v="0"/>
    <m/>
    <m/>
    <d v="2025-05-01T00:00:00"/>
    <d v="2025-05-01T00:00:00"/>
    <d v="2025-01-01T00:00:00"/>
    <m/>
    <d v="2025-01-20T00:00:00"/>
    <s v="Centro"/>
    <s v="Centro"/>
    <s v="SOLLUM"/>
    <s v="GERAÇÃO"/>
    <s v="JFI DUARTINA"/>
    <s v="BRACELL"/>
    <n v="49.812072999999998"/>
    <n v="55.378853999999997"/>
    <n v="58.596552000000003"/>
    <n v="63.672772999999999"/>
    <s v="cto colheita"/>
    <x v="0"/>
    <x v="0"/>
    <d v="2025-06-01T00:00:00"/>
    <x v="7"/>
    <m/>
  </r>
  <r>
    <s v="0537018"/>
    <x v="298"/>
    <x v="298"/>
    <s v="018"/>
    <s v="Brasil \ SP \ Agudos"/>
    <s v="Centro"/>
    <x v="0"/>
    <n v="1"/>
    <s v="Implantação"/>
    <s v="104-Crescimento"/>
    <d v="2020-04-28T00:00:00"/>
    <n v="34.11"/>
    <s v="Parceria rural (Turvinho)"/>
    <m/>
    <m/>
    <m/>
    <m/>
    <x v="0"/>
    <x v="0"/>
    <x v="0"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x v="0"/>
    <d v="2025-06-01T00:00:00"/>
    <x v="0"/>
    <m/>
  </r>
  <r>
    <s v="0537019"/>
    <x v="298"/>
    <x v="298"/>
    <s v="019"/>
    <s v="Brasil \ SP \ Agudos"/>
    <s v="Centro"/>
    <x v="0"/>
    <n v="1"/>
    <s v="Implantação"/>
    <s v="104-Crescimento"/>
    <d v="2020-04-13T00:00:00"/>
    <n v="10.81"/>
    <s v="Parceria rural (Turvinho)"/>
    <m/>
    <m/>
    <m/>
    <m/>
    <x v="0"/>
    <x v="0"/>
    <x v="0"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x v="0"/>
    <d v="2025-06-01T00:00:00"/>
    <x v="0"/>
    <m/>
  </r>
  <r>
    <s v="0537023"/>
    <x v="298"/>
    <x v="298"/>
    <s v="023"/>
    <s v="Brasil \ SP \ Agudos"/>
    <s v="Centro"/>
    <x v="0"/>
    <n v="1"/>
    <s v="Implantação"/>
    <s v="104-Crescimento"/>
    <d v="2020-09-18T00:00:00"/>
    <n v="6.47"/>
    <s v="Parceria rural (Turvinho)"/>
    <m/>
    <m/>
    <m/>
    <m/>
    <x v="0"/>
    <x v="0"/>
    <x v="0"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x v="0"/>
    <d v="2025-06-01T00:00:00"/>
    <x v="0"/>
    <m/>
  </r>
  <r>
    <s v="0537028"/>
    <x v="298"/>
    <x v="298"/>
    <s v="028"/>
    <s v="Brasil \ SP \ Agudos"/>
    <s v="Centro"/>
    <x v="0"/>
    <n v="1"/>
    <s v="Implantação"/>
    <s v="104-Crescimento"/>
    <d v="2020-09-18T00:00:00"/>
    <n v="9.77"/>
    <s v="Parceria rural (Turvinho)"/>
    <m/>
    <m/>
    <m/>
    <m/>
    <x v="0"/>
    <x v="0"/>
    <x v="0"/>
    <m/>
    <m/>
    <d v="2025-05-01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x v="0"/>
    <d v="2025-06-01T00:00:00"/>
    <x v="0"/>
    <m/>
  </r>
  <r>
    <s v="0537031"/>
    <x v="298"/>
    <x v="298"/>
    <s v="031"/>
    <s v="Brasil \ SP \ Agudos"/>
    <s v="Centro"/>
    <x v="0"/>
    <n v="1"/>
    <s v="Implantação"/>
    <s v="104-Crescimento"/>
    <d v="2021-11-16T00:00:00"/>
    <n v="0.31"/>
    <s v="Parceria rural (Turvinho)"/>
    <m/>
    <m/>
    <m/>
    <m/>
    <x v="0"/>
    <x v="0"/>
    <x v="0"/>
    <m/>
    <m/>
    <d v="2021-11-30T00:00:00"/>
    <d v="2025-05-01T00:00:00"/>
    <d v="2025-02-01T00:00:00"/>
    <m/>
    <m/>
    <s v="Centro"/>
    <s v="Centro"/>
    <s v="SOLLUM"/>
    <s v="GERAÇÃO"/>
    <s v="JFI DUARTINA"/>
    <s v="BRACELL"/>
    <n v="49.812072999999998"/>
    <n v="55.378853999999997"/>
    <n v="58.596552000000003"/>
    <n v="63.672772999999999"/>
    <s v="pac"/>
    <x v="0"/>
    <x v="0"/>
    <d v="2025-06-01T00:00:00"/>
    <x v="0"/>
    <m/>
  </r>
  <r>
    <s v="0538001"/>
    <x v="299"/>
    <x v="299"/>
    <s v="001"/>
    <s v="Brasil \ SP \ Getulina"/>
    <s v="Noroeste"/>
    <x v="3"/>
    <n v="1"/>
    <s v="Implantação"/>
    <s v="104-Crescimento"/>
    <d v="2020-02-10T00:00:00"/>
    <n v="30.74"/>
    <s v="Parceria rural"/>
    <m/>
    <m/>
    <m/>
    <m/>
    <x v="0"/>
    <x v="0"/>
    <x v="0"/>
    <m/>
    <m/>
    <d v="2025-06-01T00:00:00"/>
    <d v="2025-06-01T00:00:00"/>
    <d v="2025-06-01T00:00:00"/>
    <m/>
    <m/>
    <s v="Noroeste"/>
    <s v="Noroeste"/>
    <s v="GN"/>
    <s v="INOVESA"/>
    <s v="GERS"/>
    <s v="CARPELO"/>
    <n v="4.5122489999999997"/>
    <n v="26.317933"/>
    <n v="51.097788000000001"/>
    <n v="67.054682"/>
    <s v="pac"/>
    <x v="2"/>
    <x v="1"/>
    <m/>
    <x v="0"/>
    <m/>
  </r>
  <r>
    <s v="0538002"/>
    <x v="299"/>
    <x v="299"/>
    <s v="002"/>
    <s v="Brasil \ SP \ Getulina"/>
    <s v="Noroeste"/>
    <x v="3"/>
    <n v="1"/>
    <s v="Implantação"/>
    <s v="104-Crescimento"/>
    <d v="2020-02-10T00:00:00"/>
    <n v="5.65"/>
    <s v="Parceria rural"/>
    <m/>
    <m/>
    <m/>
    <m/>
    <x v="0"/>
    <x v="0"/>
    <x v="0"/>
    <m/>
    <m/>
    <d v="2025-06-01T00:00:00"/>
    <d v="2025-06-01T00:00:00"/>
    <d v="2025-06-01T00:00:00"/>
    <m/>
    <m/>
    <s v="Noroeste"/>
    <s v="Noroeste"/>
    <s v="GN"/>
    <s v="INOVESA"/>
    <s v="GERS"/>
    <s v="CARPELO"/>
    <n v="4.5122489999999997"/>
    <n v="26.317933"/>
    <n v="51.097788000000001"/>
    <n v="67.054682"/>
    <s v="pac"/>
    <x v="2"/>
    <x v="1"/>
    <m/>
    <x v="0"/>
    <m/>
  </r>
  <r>
    <s v="0540001"/>
    <x v="300"/>
    <x v="300"/>
    <s v="001"/>
    <s v="Brasil \ SP \ Torrinha"/>
    <s v="Sul"/>
    <x v="0"/>
    <n v="1"/>
    <s v="Implantação"/>
    <s v="104-Crescimento"/>
    <d v="2020-05-05T00:00:00"/>
    <n v="9.17"/>
    <s v="Parceria rural"/>
    <m/>
    <m/>
    <m/>
    <m/>
    <x v="0"/>
    <x v="0"/>
    <x v="0"/>
    <m/>
    <m/>
    <d v="2025-04-01T00:00:00"/>
    <d v="2025-04-01T00:00:00"/>
    <d v="2025-02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x v="12"/>
    <d v="2025-07-01T00:00:00"/>
    <x v="6"/>
    <m/>
  </r>
  <r>
    <s v="0540002"/>
    <x v="300"/>
    <x v="300"/>
    <s v="002"/>
    <s v="Brasil \ SP \ Torrinha"/>
    <s v="Sul"/>
    <x v="0"/>
    <n v="1"/>
    <s v="Implantação"/>
    <s v="104-Crescimento"/>
    <d v="2020-05-06T00:00:00"/>
    <n v="8.4499999999999993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x v="12"/>
    <d v="2025-07-01T00:00:00"/>
    <x v="6"/>
    <m/>
  </r>
  <r>
    <s v="0540003"/>
    <x v="300"/>
    <x v="300"/>
    <s v="003"/>
    <s v="Brasil \ SP \ Torrinha"/>
    <s v="Sul"/>
    <x v="0"/>
    <n v="1"/>
    <s v="Implantação"/>
    <s v="104-Crescimento"/>
    <d v="2020-05-07T00:00:00"/>
    <n v="25.39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x v="12"/>
    <d v="2025-07-01T00:00:00"/>
    <x v="6"/>
    <m/>
  </r>
  <r>
    <s v="0540004"/>
    <x v="300"/>
    <x v="300"/>
    <s v="004"/>
    <s v="Brasil \ SP \ Torrinha"/>
    <s v="Sul"/>
    <x v="0"/>
    <n v="1"/>
    <s v="Implantação"/>
    <s v="104-Crescimento"/>
    <d v="2020-05-08T00:00:00"/>
    <n v="6.98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JFI DOURADO"/>
    <s v="NILZA"/>
    <s v="SOLLUM"/>
    <n v="57.745668000000002"/>
    <n v="76.088769999999997"/>
    <n v="81.538720999999995"/>
    <n v="81.902978000000004"/>
    <s v="pac"/>
    <x v="3"/>
    <x v="12"/>
    <d v="2025-07-01T00:00:00"/>
    <x v="6"/>
    <m/>
  </r>
  <r>
    <s v="0543001"/>
    <x v="301"/>
    <x v="301"/>
    <s v="001"/>
    <s v="Brasil \ SP \ Cabrália Paulista"/>
    <s v="Noroeste"/>
    <x v="1"/>
    <n v="1"/>
    <s v="Implantação"/>
    <s v="104-Crescimento"/>
    <d v="2020-03-01T00:00:00"/>
    <n v="27.7"/>
    <s v="Parceria rural (Turvinho)"/>
    <m/>
    <m/>
    <m/>
    <m/>
    <x v="0"/>
    <x v="0"/>
    <x v="0"/>
    <m/>
    <m/>
    <d v="2025-03-01T00:00:00"/>
    <d v="2025-02-01T00:00:00"/>
    <d v="2025-03-01T00:00:00"/>
    <m/>
    <m/>
    <s v="Noroeste"/>
    <s v="Noroeste"/>
    <s v="GERAÇÃO"/>
    <s v="JFI DUARTINA"/>
    <s v="BRACELL"/>
    <s v="CARPELO"/>
    <n v="10.304660999999999"/>
    <n v="13.522359"/>
    <n v="26.117443000000002"/>
    <n v="59.998790999999997"/>
    <s v="pac"/>
    <x v="2"/>
    <x v="4"/>
    <d v="2025-05-01T00:00:00"/>
    <x v="5"/>
    <m/>
  </r>
  <r>
    <s v="0543002"/>
    <x v="301"/>
    <x v="301"/>
    <s v="002"/>
    <s v="Brasil \ SP \ Cabrália Paulista"/>
    <s v="Noroeste"/>
    <x v="1"/>
    <n v="1"/>
    <s v="Implantação"/>
    <s v="104-Crescimento"/>
    <d v="2020-03-12T00:00:00"/>
    <n v="25.49"/>
    <s v="Parceria rural (Turvinho)"/>
    <s v="coppice"/>
    <m/>
    <m/>
    <m/>
    <x v="0"/>
    <x v="0"/>
    <x v="0"/>
    <m/>
    <m/>
    <d v="2025-03-01T00:00:00"/>
    <d v="2025-02-01T00:00:00"/>
    <d v="2025-03-01T00:00:00"/>
    <m/>
    <m/>
    <s v="Noroeste"/>
    <s v="coppice"/>
    <s v="GERAÇÃO"/>
    <s v="JFI DUARTINA"/>
    <s v="BRACELL"/>
    <s v="CARPELO"/>
    <n v="10.304660999999999"/>
    <n v="13.522359"/>
    <n v="26.117443000000002"/>
    <n v="59.998790999999997"/>
    <s v="pac"/>
    <x v="2"/>
    <x v="1"/>
    <m/>
    <x v="4"/>
    <m/>
  </r>
  <r>
    <s v="0543003"/>
    <x v="301"/>
    <x v="301"/>
    <s v="003"/>
    <s v="Brasil \ SP \ Cabrália Paulista"/>
    <s v="Noroeste"/>
    <x v="1"/>
    <n v="1"/>
    <s v="Implantação"/>
    <s v="104-Crescimento"/>
    <d v="2020-03-12T00:00:00"/>
    <n v="21.96"/>
    <s v="Parceria rural (Turvinho)"/>
    <m/>
    <m/>
    <m/>
    <m/>
    <x v="0"/>
    <x v="0"/>
    <x v="0"/>
    <m/>
    <m/>
    <d v="2025-03-01T00:00:00"/>
    <d v="2025-03-01T00:00:00"/>
    <d v="2025-03-01T00:00:00"/>
    <m/>
    <m/>
    <s v="Noroeste"/>
    <s v="Noroeste"/>
    <s v="GERAÇÃO"/>
    <s v="JFI DUARTINA"/>
    <s v="BRACELL"/>
    <s v="CARPELO"/>
    <n v="10.304660999999999"/>
    <n v="13.522359"/>
    <n v="26.117443000000002"/>
    <n v="59.998790999999997"/>
    <s v="pac"/>
    <x v="2"/>
    <x v="4"/>
    <d v="2025-05-01T00:00:00"/>
    <x v="5"/>
    <m/>
  </r>
  <r>
    <s v="0544009"/>
    <x v="302"/>
    <x v="302"/>
    <s v="009"/>
    <s v="Brasil \ SP \ Vera Cruz"/>
    <s v="Noroeste"/>
    <x v="1"/>
    <n v="1"/>
    <s v="Implantação"/>
    <s v="102-Aguardando Plantio"/>
    <m/>
    <n v="1.97"/>
    <s v="Parceria rural (Turvinho)"/>
    <m/>
    <m/>
    <m/>
    <m/>
    <x v="0"/>
    <x v="0"/>
    <x v="0"/>
    <m/>
    <m/>
    <d v="2020-10-29T00:00:00"/>
    <m/>
    <m/>
    <m/>
    <m/>
    <s v="Noroeste"/>
    <s v="Noroeste"/>
    <s v="CARPELO"/>
    <s v="GERS"/>
    <s v="JFI DUARTINA"/>
    <s v="EMFLORA"/>
    <n v="32.650409000000003"/>
    <n v="47.189328000000003"/>
    <n v="57.578786999999998"/>
    <n v="70.389712000000003"/>
    <s v="Liberação de áreas"/>
    <x v="2"/>
    <x v="10"/>
    <d v="2025-07-01T00:00:00"/>
    <x v="6"/>
    <m/>
  </r>
  <r>
    <s v="0545001"/>
    <x v="303"/>
    <x v="303"/>
    <s v="001"/>
    <s v="Brasil \ SP \ Ribeirão Bonito"/>
    <s v="Sul"/>
    <x v="1"/>
    <n v="1"/>
    <s v="Implantação"/>
    <s v="104-Crescimento"/>
    <d v="2020-08-21T00:00:00"/>
    <n v="14.02"/>
    <s v="Parceria rural"/>
    <s v="coppice"/>
    <m/>
    <m/>
    <m/>
    <x v="0"/>
    <x v="0"/>
    <x v="0"/>
    <m/>
    <m/>
    <d v="2025-04-01T00:00:00"/>
    <d v="2025-04-01T00:00:00"/>
    <d v="2025-07-01T00:00:00"/>
    <m/>
    <m/>
    <s v="Sul"/>
    <s v="coppice"/>
    <s v="JFI DOURADO"/>
    <s v="MIGRAR"/>
    <s v="SOLLUM"/>
    <s v="NILZA"/>
    <n v="17.925908"/>
    <n v="64.548220000000001"/>
    <n v="117.627621"/>
    <n v="122.52157099999999"/>
    <s v="pac"/>
    <x v="0"/>
    <x v="1"/>
    <m/>
    <x v="4"/>
    <m/>
  </r>
  <r>
    <s v="0545002"/>
    <x v="303"/>
    <x v="303"/>
    <s v="002"/>
    <s v="Brasil \ SP \ Ribeirão Bonito"/>
    <s v="Sul"/>
    <x v="1"/>
    <n v="1"/>
    <s v="Implantação"/>
    <s v="104-Crescimento"/>
    <d v="2020-08-31T00:00:00"/>
    <n v="31.14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003"/>
    <x v="303"/>
    <x v="303"/>
    <s v="003"/>
    <s v="Brasil \ SP \ Ribeirão Bonito"/>
    <s v="Sul"/>
    <x v="1"/>
    <n v="1"/>
    <s v="Implantação"/>
    <s v="104-Crescimento"/>
    <d v="2020-09-04T00:00:00"/>
    <n v="13.97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004"/>
    <x v="303"/>
    <x v="303"/>
    <s v="004"/>
    <s v="Brasil \ SP \ Ribeirão Bonito"/>
    <s v="Sul"/>
    <x v="1"/>
    <n v="1"/>
    <s v="Implantação"/>
    <s v="104-Crescimento"/>
    <d v="2020-09-06T00:00:00"/>
    <n v="6.8"/>
    <s v="Parceria rural"/>
    <s v="coppice"/>
    <m/>
    <m/>
    <m/>
    <x v="0"/>
    <x v="0"/>
    <x v="0"/>
    <m/>
    <m/>
    <d v="2025-04-01T00:00:00"/>
    <d v="2025-04-01T00:00:00"/>
    <d v="2025-07-01T00:00:00"/>
    <m/>
    <m/>
    <s v="Sul"/>
    <s v="coppice"/>
    <s v="JFI DOURADO"/>
    <s v="MIGRAR"/>
    <s v="SOLLUM"/>
    <s v="NILZA"/>
    <n v="17.925908"/>
    <n v="64.548220000000001"/>
    <n v="117.627621"/>
    <n v="122.52157099999999"/>
    <s v="pac"/>
    <x v="0"/>
    <x v="1"/>
    <m/>
    <x v="4"/>
    <m/>
  </r>
  <r>
    <s v="0545005"/>
    <x v="303"/>
    <x v="303"/>
    <s v="005"/>
    <s v="Brasil \ SP \ Ribeirão Bonito"/>
    <s v="Sul"/>
    <x v="1"/>
    <n v="1"/>
    <s v="Implantação"/>
    <s v="104-Crescimento"/>
    <d v="2020-08-21T00:00:00"/>
    <n v="8.0399999999999991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006"/>
    <x v="303"/>
    <x v="303"/>
    <s v="006"/>
    <s v="Brasil \ SP \ Ribeirão Bonito"/>
    <s v="Sul"/>
    <x v="1"/>
    <n v="1"/>
    <s v="Implantação"/>
    <s v="104-Crescimento"/>
    <d v="2020-08-21T00:00:00"/>
    <n v="3.59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007"/>
    <x v="303"/>
    <x v="303"/>
    <s v="007"/>
    <s v="Brasil \ SP \ Ribeirão Bonito"/>
    <s v="Sul"/>
    <x v="1"/>
    <n v="1"/>
    <s v="Implantação"/>
    <s v="104-Crescimento"/>
    <d v="2020-08-21T00:00:00"/>
    <n v="20.56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008"/>
    <x v="303"/>
    <x v="303"/>
    <s v="008"/>
    <s v="Brasil \ SP \ Ribeirão Bonito"/>
    <s v="Sul"/>
    <x v="1"/>
    <n v="1"/>
    <s v="Implantação"/>
    <s v="104-Crescimento"/>
    <d v="2020-08-21T00:00:00"/>
    <n v="19.059999999999999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17.925908"/>
    <n v="64.548220000000001"/>
    <n v="117.627621"/>
    <n v="122.52157099999999"/>
    <s v="pac"/>
    <x v="0"/>
    <x v="3"/>
    <m/>
    <x v="0"/>
    <m/>
  </r>
  <r>
    <s v="0545303"/>
    <x v="303"/>
    <x v="303"/>
    <s v="303"/>
    <s v="Brasil \ SP \ Ribeirão Bonito"/>
    <s v="Sul"/>
    <x v="1"/>
    <n v="1"/>
    <s v="Implantação"/>
    <s v="116-Aguardando Plantio - Manual"/>
    <m/>
    <n v="0.89"/>
    <s v="Parceria rural"/>
    <m/>
    <m/>
    <m/>
    <m/>
    <x v="0"/>
    <x v="0"/>
    <x v="0"/>
    <m/>
    <m/>
    <d v="2020-01-01T00:00:00"/>
    <m/>
    <m/>
    <m/>
    <m/>
    <s v="Sul"/>
    <s v="Sul"/>
    <s v="JFI DOURADO"/>
    <s v="MIGRAR"/>
    <s v="SOLLUM"/>
    <s v="NILZA"/>
    <n v="17.925908"/>
    <n v="64.548220000000001"/>
    <n v="117.627621"/>
    <n v="122.52157099999999"/>
    <s v="Liberação de áreas"/>
    <x v="0"/>
    <x v="3"/>
    <d v="2025-10-01T00:00:00"/>
    <x v="0"/>
    <m/>
  </r>
  <r>
    <s v="0545304"/>
    <x v="303"/>
    <x v="303"/>
    <s v="304"/>
    <s v="Brasil \ SP \ Ribeirão Bonito"/>
    <s v="Sul"/>
    <x v="1"/>
    <n v="1"/>
    <s v="Implantação"/>
    <s v="116-Aguardando Plantio - Manual"/>
    <m/>
    <n v="0.48"/>
    <s v="Parceria rural"/>
    <m/>
    <m/>
    <m/>
    <m/>
    <x v="0"/>
    <x v="0"/>
    <x v="0"/>
    <m/>
    <m/>
    <d v="2020-01-01T00:00:00"/>
    <m/>
    <m/>
    <m/>
    <m/>
    <s v="Sul"/>
    <s v="Sul"/>
    <s v="JFI DOURADO"/>
    <s v="MIGRAR"/>
    <s v="SOLLUM"/>
    <s v="NILZA"/>
    <n v="17.925908"/>
    <n v="64.548220000000001"/>
    <n v="117.627621"/>
    <n v="122.52157099999999"/>
    <s v="Liberação de áreas"/>
    <x v="0"/>
    <x v="3"/>
    <d v="2025-10-01T00:00:00"/>
    <x v="0"/>
    <m/>
  </r>
  <r>
    <s v="0548001"/>
    <x v="304"/>
    <x v="304"/>
    <s v="001"/>
    <s v="Brasil \ SP \ Duartina"/>
    <s v="Norte"/>
    <x v="1"/>
    <n v="1"/>
    <s v="Implantação"/>
    <s v="104-Crescimento"/>
    <d v="2020-07-01T00:00:00"/>
    <n v="6.85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2"/>
    <x v="304"/>
    <x v="304"/>
    <s v="002"/>
    <s v="Brasil \ SP \ Duartina"/>
    <s v="Norte"/>
    <x v="1"/>
    <n v="1"/>
    <s v="Implantação"/>
    <s v="104-Crescimento"/>
    <d v="2020-07-01T00:00:00"/>
    <n v="5.17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3"/>
    <x v="304"/>
    <x v="304"/>
    <s v="003"/>
    <s v="Brasil \ SP \ Duartina"/>
    <s v="Norte"/>
    <x v="1"/>
    <n v="1"/>
    <s v="Implantação"/>
    <s v="104-Crescimento"/>
    <d v="2020-07-01T00:00:00"/>
    <n v="6.97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5"/>
    <x v="304"/>
    <x v="304"/>
    <s v="005"/>
    <s v="Brasil \ SP \ Avaí"/>
    <s v="Norte"/>
    <x v="1"/>
    <n v="1"/>
    <s v="Implantação"/>
    <s v="104-Crescimento"/>
    <d v="2020-06-29T00:00:00"/>
    <n v="15.77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6"/>
    <x v="304"/>
    <x v="304"/>
    <s v="006"/>
    <s v="Brasil \ SP \ Avaí"/>
    <s v="Norte"/>
    <x v="1"/>
    <n v="1"/>
    <s v="Implantação"/>
    <s v="104-Crescimento"/>
    <d v="2020-07-01T00:00:00"/>
    <n v="6.98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7"/>
    <x v="304"/>
    <x v="304"/>
    <s v="007"/>
    <s v="Brasil \ SP \ Avaí"/>
    <s v="Norte"/>
    <x v="1"/>
    <n v="1"/>
    <s v="Implantação"/>
    <s v="104-Crescimento"/>
    <d v="2020-06-29T00:00:00"/>
    <n v="24.12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8"/>
    <x v="304"/>
    <x v="304"/>
    <s v="008"/>
    <s v="Brasil \ SP \ Avaí"/>
    <s v="Norte"/>
    <x v="1"/>
    <n v="1"/>
    <s v="Implantação"/>
    <s v="104-Crescimento"/>
    <d v="2020-06-29T00:00:00"/>
    <n v="18.3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09"/>
    <x v="304"/>
    <x v="304"/>
    <s v="009"/>
    <s v="Brasil \ SP \ Avaí"/>
    <s v="Norte"/>
    <x v="1"/>
    <n v="1"/>
    <s v="Implantação"/>
    <s v="104-Crescimento"/>
    <d v="2020-06-30T00:00:00"/>
    <n v="16.440000000000001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12"/>
    <x v="304"/>
    <x v="304"/>
    <s v="012"/>
    <s v="Brasil \ SP \ Duartina"/>
    <s v="Norte"/>
    <x v="1"/>
    <n v="1"/>
    <s v="Implantação"/>
    <s v="104-Crescimento"/>
    <d v="2020-08-28T00:00:00"/>
    <n v="1.1100000000000001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13"/>
    <x v="304"/>
    <x v="304"/>
    <s v="013"/>
    <s v="Brasil \ SP \ Duartina"/>
    <s v="Norte"/>
    <x v="1"/>
    <n v="1"/>
    <s v="Implantação"/>
    <s v="104-Crescimento"/>
    <d v="2020-07-01T00:00:00"/>
    <n v="11.96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015"/>
    <x v="304"/>
    <x v="304"/>
    <s v="015"/>
    <s v="Brasil \ SP \ Avaí"/>
    <s v="Norte"/>
    <x v="1"/>
    <n v="1"/>
    <s v="Implantação"/>
    <s v="104-Crescimento"/>
    <d v="2020-11-06T00:00:00"/>
    <n v="0.14000000000000001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8310"/>
    <x v="304"/>
    <x v="304"/>
    <s v="310"/>
    <s v="Brasil \ SP \ Duartina"/>
    <s v="Norte"/>
    <x v="1"/>
    <n v="1"/>
    <s v="Implantação"/>
    <s v="104-Crescimento"/>
    <d v="2020-11-05T00:00:00"/>
    <n v="7.84"/>
    <s v="Parceria rural"/>
    <m/>
    <m/>
    <m/>
    <m/>
    <x v="0"/>
    <x v="0"/>
    <x v="0"/>
    <m/>
    <m/>
    <d v="2025-04-01T00:00:00"/>
    <d v="2025-04-01T00:00:00"/>
    <d v="2025-08-01T00:00:00"/>
    <m/>
    <m/>
    <s v="Norte"/>
    <s v="Norte"/>
    <s v="GERAÇÃO"/>
    <s v="JFI DUARTINA"/>
    <s v="BRACELL"/>
    <s v="CARPELO"/>
    <n v="15.359418"/>
    <n v="17.119285999999999"/>
    <n v="32.126412999999999"/>
    <n v="43.328094"/>
    <s v="pac"/>
    <x v="1"/>
    <x v="15"/>
    <d v="2025-11-01T00:00:00"/>
    <x v="12"/>
    <m/>
  </r>
  <r>
    <s v="0549001"/>
    <x v="305"/>
    <x v="305"/>
    <s v="001"/>
    <s v="Brasil \ SP \ Marília"/>
    <s v="Noroeste"/>
    <x v="3"/>
    <n v="1"/>
    <s v="Implantação"/>
    <s v="104-Crescimento"/>
    <d v="2020-02-14T00:00:00"/>
    <n v="12.39"/>
    <s v="Parceria rural"/>
    <m/>
    <m/>
    <m/>
    <m/>
    <x v="0"/>
    <x v="0"/>
    <x v="0"/>
    <m/>
    <m/>
    <d v="2025-03-01T00:00:00"/>
    <d v="2025-02-01T00:00:00"/>
    <d v="2025-01-01T00:00:00"/>
    <m/>
    <d v="2025-01-05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x v="10"/>
    <d v="2025-04-01T00:00:00"/>
    <x v="2"/>
    <m/>
  </r>
  <r>
    <s v="0549002"/>
    <x v="305"/>
    <x v="305"/>
    <s v="002"/>
    <s v="Brasil \ SP \ Marília"/>
    <s v="Noroeste"/>
    <x v="3"/>
    <n v="1"/>
    <s v="Implantação"/>
    <s v="104-Crescimento"/>
    <d v="2020-02-15T00:00:00"/>
    <n v="21.02"/>
    <s v="Parceria rural"/>
    <m/>
    <m/>
    <m/>
    <m/>
    <x v="0"/>
    <x v="0"/>
    <x v="0"/>
    <m/>
    <m/>
    <d v="2025-03-01T00:00:00"/>
    <d v="2025-02-01T00:00:00"/>
    <d v="2025-01-01T00:00:00"/>
    <m/>
    <d v="2025-01-06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x v="10"/>
    <d v="2025-04-01T00:00:00"/>
    <x v="2"/>
    <m/>
  </r>
  <r>
    <s v="0549003"/>
    <x v="305"/>
    <x v="305"/>
    <s v="003"/>
    <s v="Brasil \ SP \ Marília"/>
    <s v="Noroeste"/>
    <x v="3"/>
    <n v="1"/>
    <s v="Implantação"/>
    <s v="104-Crescimento"/>
    <d v="2020-02-13T00:00:00"/>
    <n v="14.18"/>
    <s v="Parceria rural"/>
    <m/>
    <m/>
    <m/>
    <m/>
    <x v="0"/>
    <x v="0"/>
    <x v="0"/>
    <m/>
    <m/>
    <d v="2025-03-01T00:00:00"/>
    <d v="2025-02-01T00:00:00"/>
    <d v="2025-01-01T00:00:00"/>
    <m/>
    <d v="2025-01-03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x v="10"/>
    <d v="2025-04-01T00:00:00"/>
    <x v="2"/>
    <m/>
  </r>
  <r>
    <s v="0549004"/>
    <x v="305"/>
    <x v="305"/>
    <s v="004"/>
    <s v="Brasil \ SP \ Marília"/>
    <s v="Noroeste"/>
    <x v="3"/>
    <n v="1"/>
    <s v="Implantação"/>
    <s v="104-Crescimento"/>
    <d v="2020-02-13T00:00:00"/>
    <n v="13.58"/>
    <s v="Parceria rural"/>
    <m/>
    <m/>
    <m/>
    <m/>
    <x v="0"/>
    <x v="0"/>
    <x v="0"/>
    <m/>
    <m/>
    <d v="2025-03-01T00:00:00"/>
    <d v="2025-02-01T00:00:00"/>
    <d v="2025-01-01T00:00:00"/>
    <m/>
    <d v="2025-01-05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x v="10"/>
    <d v="2025-04-01T00:00:00"/>
    <x v="2"/>
    <m/>
  </r>
  <r>
    <s v="0549005"/>
    <x v="305"/>
    <x v="305"/>
    <s v="005"/>
    <s v="Brasil \ SP \ Marília"/>
    <s v="Noroeste"/>
    <x v="3"/>
    <n v="1"/>
    <s v="Implantação"/>
    <s v="104-Crescimento"/>
    <d v="2020-02-13T00:00:00"/>
    <n v="8.51"/>
    <s v="Parceria rural"/>
    <m/>
    <m/>
    <m/>
    <m/>
    <x v="0"/>
    <x v="0"/>
    <x v="0"/>
    <m/>
    <m/>
    <d v="2025-03-01T00:00:00"/>
    <d v="2025-02-01T00:00:00"/>
    <d v="2025-01-01T00:00:00"/>
    <m/>
    <d v="2025-01-02T00:00:00"/>
    <s v="Noroeste"/>
    <s v="Noroeste"/>
    <s v="GN"/>
    <s v="GERS"/>
    <s v="INOVESA"/>
    <s v="CARPELO"/>
    <n v="44.802218000000003"/>
    <n v="48.772075000000001"/>
    <n v="64.540947000000003"/>
    <n v="64.728969000000006"/>
    <s v="cto colheita"/>
    <x v="2"/>
    <x v="10"/>
    <d v="2025-04-01T00:00:00"/>
    <x v="2"/>
    <m/>
  </r>
  <r>
    <s v="0549006"/>
    <x v="305"/>
    <x v="305"/>
    <s v="006"/>
    <s v="Brasil \ SP \ Marília"/>
    <s v="Noroeste"/>
    <x v="3"/>
    <n v="1"/>
    <s v="Implantação"/>
    <s v="104-Crescimento"/>
    <d v="2020-02-18T00:00:00"/>
    <n v="5.92"/>
    <s v="Parceria rural"/>
    <s v="coppice"/>
    <m/>
    <m/>
    <m/>
    <x v="0"/>
    <x v="0"/>
    <x v="0"/>
    <m/>
    <m/>
    <d v="2025-03-01T00:00:00"/>
    <d v="2025-02-01T00:00:00"/>
    <d v="2025-01-01T00:00:00"/>
    <m/>
    <d v="2025-01-03T00:00:00"/>
    <s v="Noroeste"/>
    <s v="coppice"/>
    <s v="GN"/>
    <s v="GERS"/>
    <s v="INOVESA"/>
    <s v="CARPELO"/>
    <n v="44.802218000000003"/>
    <n v="48.772075000000001"/>
    <n v="64.540947000000003"/>
    <n v="64.728969000000006"/>
    <s v="cto colheita"/>
    <x v="2"/>
    <x v="1"/>
    <m/>
    <x v="4"/>
    <m/>
  </r>
  <r>
    <s v="0549009"/>
    <x v="305"/>
    <x v="305"/>
    <s v="009"/>
    <s v="Brasil \ SP \ Marília"/>
    <s v="Noroeste"/>
    <x v="3"/>
    <n v="1"/>
    <s v="Implantação"/>
    <s v="102-Aguardando Plantio"/>
    <m/>
    <n v="3.82"/>
    <s v="Parceria rural"/>
    <m/>
    <m/>
    <m/>
    <m/>
    <x v="0"/>
    <x v="0"/>
    <x v="0"/>
    <m/>
    <m/>
    <d v="2020-01-01T00:00:00"/>
    <m/>
    <m/>
    <m/>
    <m/>
    <s v="Noroeste"/>
    <s v="Noroeste"/>
    <s v="GN"/>
    <s v="GERS"/>
    <s v="INOVESA"/>
    <s v="CARPELO"/>
    <n v="44.802218000000003"/>
    <n v="48.772075000000001"/>
    <n v="64.540947000000003"/>
    <n v="64.728969000000006"/>
    <s v="Liberação de áreas"/>
    <x v="2"/>
    <x v="10"/>
    <d v="2025-04-01T00:00:00"/>
    <x v="2"/>
    <m/>
  </r>
  <r>
    <s v="0549100"/>
    <x v="305"/>
    <x v="305"/>
    <s v="100"/>
    <s v="Brasil \ SP \ Marília"/>
    <s v="Noroeste"/>
    <x v="3"/>
    <n v="1"/>
    <s v="Implantação"/>
    <s v="102-Aguardando Plantio"/>
    <m/>
    <n v="0.27"/>
    <s v="Parceria rural"/>
    <m/>
    <m/>
    <m/>
    <m/>
    <x v="0"/>
    <x v="0"/>
    <x v="0"/>
    <m/>
    <m/>
    <d v="2020-01-01T00:00:00"/>
    <m/>
    <m/>
    <m/>
    <m/>
    <s v="Noroeste"/>
    <s v="Noroeste"/>
    <s v="GN"/>
    <s v="GERS"/>
    <s v="INOVESA"/>
    <s v="CARPELO"/>
    <n v="44.802218000000003"/>
    <n v="48.772075000000001"/>
    <n v="64.540947000000003"/>
    <n v="64.728969000000006"/>
    <s v="Liberação de áreas"/>
    <x v="2"/>
    <x v="10"/>
    <d v="2025-04-01T00:00:00"/>
    <x v="2"/>
    <m/>
  </r>
  <r>
    <s v="0550001"/>
    <x v="306"/>
    <x v="306"/>
    <s v="001"/>
    <s v="Brasil \ SP \ Lupércio"/>
    <s v="Noroeste"/>
    <x v="0"/>
    <n v="1"/>
    <s v="Implantação"/>
    <s v="104-Crescimento"/>
    <d v="2020-06-30T00:00:00"/>
    <n v="13.69"/>
    <s v="Parceria rural"/>
    <m/>
    <m/>
    <m/>
    <m/>
    <x v="0"/>
    <x v="0"/>
    <x v="0"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2"/>
    <x v="306"/>
    <x v="306"/>
    <s v="002"/>
    <s v="Brasil \ SP \ Lupércio"/>
    <s v="Noroeste"/>
    <x v="0"/>
    <n v="1"/>
    <s v="Implantação"/>
    <s v="104-Crescimento"/>
    <d v="2020-06-30T00:00:00"/>
    <n v="17.350000000000001"/>
    <s v="Parceria rural"/>
    <m/>
    <m/>
    <m/>
    <m/>
    <x v="0"/>
    <x v="0"/>
    <x v="0"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3"/>
    <x v="306"/>
    <x v="306"/>
    <s v="003"/>
    <s v="Brasil \ SP \ Lupércio"/>
    <s v="Noroeste"/>
    <x v="0"/>
    <n v="1"/>
    <s v="Implantação"/>
    <s v="104-Crescimento"/>
    <d v="2020-06-30T00:00:00"/>
    <n v="17.59"/>
    <s v="Parceria rural"/>
    <m/>
    <m/>
    <m/>
    <m/>
    <x v="0"/>
    <x v="0"/>
    <x v="0"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4"/>
    <x v="306"/>
    <x v="306"/>
    <s v="004"/>
    <s v="Brasil \ SP \ Lupércio"/>
    <s v="Noroeste"/>
    <x v="0"/>
    <n v="1"/>
    <s v="Implantação"/>
    <s v="104-Crescimento"/>
    <d v="2020-07-16T00:00:00"/>
    <n v="46.54"/>
    <s v="Parceria rural"/>
    <m/>
    <m/>
    <m/>
    <m/>
    <x v="0"/>
    <x v="0"/>
    <x v="0"/>
    <m/>
    <m/>
    <d v="2025-10-01T00:00:00"/>
    <d v="2025-10-01T00:00:00"/>
    <d v="2025-04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5"/>
    <x v="306"/>
    <x v="306"/>
    <s v="005"/>
    <s v="Brasil \ SP \ Lupércio"/>
    <s v="Noroeste"/>
    <x v="0"/>
    <n v="1"/>
    <s v="Implantação"/>
    <s v="104-Crescimento"/>
    <d v="2020-07-17T00:00:00"/>
    <n v="3.02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6"/>
    <x v="306"/>
    <x v="306"/>
    <s v="006"/>
    <s v="Brasil \ SP \ Lupércio"/>
    <s v="Noroeste"/>
    <x v="0"/>
    <n v="1"/>
    <s v="Implantação"/>
    <s v="104-Crescimento"/>
    <d v="2020-07-03T00:00:00"/>
    <n v="17.61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7"/>
    <x v="306"/>
    <x v="306"/>
    <s v="007"/>
    <s v="Brasil \ SP \ Lupércio"/>
    <s v="Noroeste"/>
    <x v="0"/>
    <n v="1"/>
    <s v="Implantação"/>
    <s v="104-Crescimento"/>
    <d v="2020-07-02T00:00:00"/>
    <n v="31.06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8"/>
    <x v="306"/>
    <x v="306"/>
    <s v="008"/>
    <s v="Brasil \ SP \ Lupércio"/>
    <s v="Noroeste"/>
    <x v="0"/>
    <n v="1"/>
    <s v="Implantação"/>
    <s v="104-Crescimento"/>
    <d v="2020-07-17T00:00:00"/>
    <n v="20.16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09"/>
    <x v="306"/>
    <x v="306"/>
    <s v="009"/>
    <s v="Brasil \ SP \ Alvinlândia"/>
    <s v="Noroeste"/>
    <x v="0"/>
    <n v="1"/>
    <s v="Implantação"/>
    <s v="104-Crescimento"/>
    <d v="2020-07-23T00:00:00"/>
    <n v="19.71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10"/>
    <x v="306"/>
    <x v="306"/>
    <s v="010"/>
    <s v="Brasil \ SP \ Lupércio"/>
    <s v="Noroeste"/>
    <x v="0"/>
    <n v="1"/>
    <s v="Implantação"/>
    <s v="104-Crescimento"/>
    <d v="2020-07-20T00:00:00"/>
    <n v="29.16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11"/>
    <x v="306"/>
    <x v="306"/>
    <s v="011"/>
    <s v="Brasil \ SP \ Lupércio"/>
    <s v="Noroeste"/>
    <x v="0"/>
    <n v="1"/>
    <s v="Implantação"/>
    <s v="104-Crescimento"/>
    <d v="2020-07-20T00:00:00"/>
    <n v="8.9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13"/>
    <x v="306"/>
    <x v="306"/>
    <s v="013"/>
    <s v="Brasil \ SP \ Alvinlândia"/>
    <s v="Noroeste"/>
    <x v="0"/>
    <n v="1"/>
    <s v="Implantação"/>
    <s v="104-Crescimento"/>
    <d v="2020-07-08T00:00:00"/>
    <n v="40.270000000000003"/>
    <s v="Parceria rural"/>
    <s v="coppice"/>
    <m/>
    <m/>
    <m/>
    <x v="0"/>
    <x v="0"/>
    <x v="0"/>
    <m/>
    <m/>
    <d v="2025-10-01T00:00:00"/>
    <d v="2025-10-01T00:00:00"/>
    <d v="2025-05-01T00:00:00"/>
    <m/>
    <m/>
    <s v="Noroeste"/>
    <s v="coppice"/>
    <s v="CARPELO"/>
    <s v="JFI DUARTINA"/>
    <s v="GERAÇÃO"/>
    <s v="GERS"/>
    <n v="46.239364000000002"/>
    <n v="58.687789000000002"/>
    <n v="59.969082"/>
    <n v="64.364349000000004"/>
    <s v="pac"/>
    <x v="2"/>
    <x v="1"/>
    <m/>
    <x v="4"/>
    <m/>
  </r>
  <r>
    <s v="0550014"/>
    <x v="306"/>
    <x v="306"/>
    <s v="014"/>
    <s v="Brasil \ SP \ Alvinlândia"/>
    <s v="Noroeste"/>
    <x v="0"/>
    <n v="1"/>
    <s v="Implantação"/>
    <s v="104-Crescimento"/>
    <d v="2020-07-08T00:00:00"/>
    <n v="17.79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0015"/>
    <x v="306"/>
    <x v="306"/>
    <s v="015"/>
    <s v="Brasil \ SP \ Alvinlândia"/>
    <s v="Noroeste"/>
    <x v="0"/>
    <n v="1"/>
    <s v="Implantação"/>
    <s v="104-Crescimento"/>
    <d v="2020-07-09T00:00:00"/>
    <n v="22.15"/>
    <s v="Parceria rural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6.239364000000002"/>
    <n v="58.687789000000002"/>
    <n v="59.969082"/>
    <n v="64.364349000000004"/>
    <s v="pac"/>
    <x v="2"/>
    <x v="1"/>
    <m/>
    <x v="0"/>
    <m/>
  </r>
  <r>
    <s v="0551001"/>
    <x v="307"/>
    <x v="307"/>
    <s v="001"/>
    <s v="Brasil \ SP \ Paranapanema"/>
    <s v="Sul"/>
    <x v="0"/>
    <n v="1"/>
    <s v="Implantação"/>
    <s v="104-Crescimento"/>
    <d v="2020-09-09T00:00:00"/>
    <n v="12.06"/>
    <s v="Parceria rural"/>
    <m/>
    <m/>
    <m/>
    <m/>
    <x v="0"/>
    <x v="0"/>
    <x v="0"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2"/>
    <x v="307"/>
    <x v="307"/>
    <s v="002"/>
    <s v="Brasil \ SP \ Paranapanema"/>
    <s v="Sul"/>
    <x v="0"/>
    <n v="1"/>
    <s v="Implantação"/>
    <s v="104-Crescimento"/>
    <d v="2020-09-09T00:00:00"/>
    <n v="14.21"/>
    <s v="Parceria rural"/>
    <m/>
    <m/>
    <m/>
    <m/>
    <x v="0"/>
    <x v="0"/>
    <x v="0"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3"/>
    <x v="307"/>
    <x v="307"/>
    <s v="003"/>
    <s v="Brasil \ SP \ Paranapanema"/>
    <s v="Sul"/>
    <x v="0"/>
    <n v="1"/>
    <s v="Implantação"/>
    <s v="104-Crescimento"/>
    <d v="2020-09-04T00:00:00"/>
    <n v="20.32"/>
    <s v="Parceria rural"/>
    <m/>
    <m/>
    <m/>
    <m/>
    <x v="0"/>
    <x v="0"/>
    <x v="0"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4"/>
    <x v="307"/>
    <x v="307"/>
    <s v="004"/>
    <s v="Brasil \ SP \ Paranapanema"/>
    <s v="Sul"/>
    <x v="0"/>
    <n v="1"/>
    <s v="Implantação"/>
    <s v="104-Crescimento"/>
    <d v="2020-09-04T00:00:00"/>
    <n v="11.16"/>
    <s v="Parceria rural"/>
    <m/>
    <m/>
    <m/>
    <m/>
    <x v="0"/>
    <x v="0"/>
    <x v="0"/>
    <m/>
    <m/>
    <d v="2025-11-01T00:00:00"/>
    <d v="2025-11-01T00:00:00"/>
    <d v="2025-07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5"/>
    <x v="307"/>
    <x v="307"/>
    <s v="005"/>
    <s v="Brasil \ SP \ Paranapanema"/>
    <s v="Sul"/>
    <x v="0"/>
    <n v="1"/>
    <s v="Implantação"/>
    <s v="104-Crescimento"/>
    <d v="2020-09-25T00:00:00"/>
    <n v="7.12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7"/>
    <x v="307"/>
    <x v="307"/>
    <s v="007"/>
    <s v="Brasil \ SP \ Paranapanema"/>
    <s v="Sul"/>
    <x v="0"/>
    <n v="1"/>
    <s v="Implantação"/>
    <s v="104-Crescimento"/>
    <d v="2020-09-16T00:00:00"/>
    <n v="8.94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8"/>
    <x v="307"/>
    <x v="307"/>
    <s v="008"/>
    <s v="Brasil \ SP \ Paranapanema"/>
    <s v="Sul"/>
    <x v="0"/>
    <n v="1"/>
    <s v="Implantação"/>
    <s v="104-Crescimento"/>
    <d v="2020-09-16T00:00:00"/>
    <n v="8.81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09"/>
    <x v="307"/>
    <x v="307"/>
    <s v="009"/>
    <s v="Brasil \ SP \ Paranapanema"/>
    <s v="Sul"/>
    <x v="0"/>
    <n v="1"/>
    <s v="Implantação"/>
    <s v="104-Crescimento"/>
    <d v="2020-09-16T00:00:00"/>
    <n v="2.75"/>
    <s v="Parceria rural"/>
    <s v="coppice"/>
    <m/>
    <m/>
    <m/>
    <x v="0"/>
    <x v="0"/>
    <x v="0"/>
    <m/>
    <m/>
    <d v="2025-11-01T00:00:00"/>
    <d v="2025-11-01T00:00:00"/>
    <d v="2025-08-01T00:00:00"/>
    <m/>
    <m/>
    <s v="Sul"/>
    <s v="coppice"/>
    <s v="JFI ITATINGA"/>
    <s v="NILZA"/>
    <s v="SOLLUM"/>
    <s v="RA"/>
    <n v="76.391163000000006"/>
    <n v="115.642095"/>
    <n v="123.95709600000001"/>
    <n v="128.84783999999999"/>
    <s v="pac"/>
    <x v="3"/>
    <x v="1"/>
    <m/>
    <x v="4"/>
    <m/>
  </r>
  <r>
    <s v="0551010"/>
    <x v="307"/>
    <x v="307"/>
    <s v="010"/>
    <s v="Brasil \ SP \ Paranapanema"/>
    <s v="Sul"/>
    <x v="0"/>
    <n v="1"/>
    <s v="Implantação"/>
    <s v="104-Crescimento"/>
    <d v="2020-09-16T00:00:00"/>
    <n v="1.91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2"/>
    <x v="307"/>
    <x v="307"/>
    <s v="012"/>
    <s v="Brasil \ SP \ Paranapanema"/>
    <s v="Sul"/>
    <x v="0"/>
    <n v="1"/>
    <s v="Implantação"/>
    <s v="104-Crescimento"/>
    <d v="2020-08-31T00:00:00"/>
    <n v="22.93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3"/>
    <x v="307"/>
    <x v="307"/>
    <s v="013"/>
    <s v="Brasil \ SP \ Paranapanema"/>
    <s v="Sul"/>
    <x v="0"/>
    <n v="1"/>
    <s v="Implantação"/>
    <s v="104-Crescimento"/>
    <d v="2020-08-31T00:00:00"/>
    <n v="21.15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5"/>
    <x v="307"/>
    <x v="307"/>
    <s v="015"/>
    <s v="Brasil \ SP \ Paranapanema"/>
    <s v="Sul"/>
    <x v="0"/>
    <n v="1"/>
    <s v="Implantação"/>
    <s v="104-Crescimento"/>
    <d v="2020-09-26T00:00:00"/>
    <n v="11.8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6"/>
    <x v="307"/>
    <x v="307"/>
    <s v="016"/>
    <s v="Brasil \ SP \ Paranapanema"/>
    <s v="Sul"/>
    <x v="0"/>
    <n v="1"/>
    <s v="Implantação"/>
    <s v="104-Crescimento"/>
    <d v="2020-09-21T00:00:00"/>
    <n v="14.23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8"/>
    <x v="307"/>
    <x v="307"/>
    <s v="018"/>
    <s v="Brasil \ SP \ Paranapanema"/>
    <s v="Sul"/>
    <x v="0"/>
    <n v="1"/>
    <s v="Implantação"/>
    <s v="104-Crescimento"/>
    <d v="2020-09-23T00:00:00"/>
    <n v="18.72"/>
    <s v="Parceria rural"/>
    <m/>
    <m/>
    <m/>
    <m/>
    <x v="0"/>
    <x v="0"/>
    <x v="0"/>
    <m/>
    <m/>
    <d v="2025-11-01T00:00:00"/>
    <d v="2025-11-01T00:00:00"/>
    <d v="2025-08-01T00:00:00"/>
    <m/>
    <m/>
    <s v="Sul"/>
    <s v="Sul"/>
    <s v="JFI ITATINGA"/>
    <s v="NILZA"/>
    <s v="SOLLUM"/>
    <s v="RA"/>
    <n v="76.391163000000006"/>
    <n v="115.642095"/>
    <n v="123.95709600000001"/>
    <n v="128.84783999999999"/>
    <s v="pac"/>
    <x v="3"/>
    <x v="14"/>
    <d v="2025-11-01T00:00:00"/>
    <x v="0"/>
    <m/>
  </r>
  <r>
    <s v="0551019"/>
    <x v="307"/>
    <x v="307"/>
    <s v="019"/>
    <s v="Brasil \ SP \ Paranapanema"/>
    <s v="Sul"/>
    <x v="0"/>
    <n v="1"/>
    <s v="Implantação"/>
    <s v="104-Crescimento"/>
    <d v="2020-09-16T00:00:00"/>
    <n v="5.15"/>
    <s v="Parceria rural"/>
    <s v="coppice"/>
    <m/>
    <m/>
    <m/>
    <x v="0"/>
    <x v="0"/>
    <x v="0"/>
    <m/>
    <m/>
    <d v="2025-11-01T00:00:00"/>
    <d v="2025-11-01T00:00:00"/>
    <d v="2025-08-01T00:00:00"/>
    <m/>
    <m/>
    <s v="Sul"/>
    <s v="coppice"/>
    <s v="JFI ITATINGA"/>
    <s v="NILZA"/>
    <s v="SOLLUM"/>
    <s v="RA"/>
    <n v="76.391163000000006"/>
    <n v="115.642095"/>
    <n v="123.95709600000001"/>
    <n v="128.84783999999999"/>
    <s v="pac"/>
    <x v="3"/>
    <x v="1"/>
    <m/>
    <x v="4"/>
    <m/>
  </r>
  <r>
    <s v="0552001"/>
    <x v="308"/>
    <x v="308"/>
    <s v="001"/>
    <s v="Brasil \ SP \ Ribeirão Bonito"/>
    <s v="Sul"/>
    <x v="3"/>
    <n v="1"/>
    <s v="Implantação"/>
    <s v="104-Crescimento"/>
    <d v="2020-08-13T00:00:00"/>
    <n v="20.64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2002"/>
    <x v="308"/>
    <x v="308"/>
    <s v="002"/>
    <s v="Brasil \ SP \ Ribeirão Bonito"/>
    <s v="Sul"/>
    <x v="3"/>
    <n v="1"/>
    <s v="Implantação"/>
    <s v="104-Crescimento"/>
    <d v="2020-08-13T00:00:00"/>
    <n v="25.98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2003"/>
    <x v="308"/>
    <x v="308"/>
    <s v="003"/>
    <s v="Brasil \ SP \ Ribeirão Bonito"/>
    <s v="Sul"/>
    <x v="3"/>
    <n v="1"/>
    <s v="Implantação"/>
    <s v="104-Crescimento"/>
    <d v="2020-08-13T00:00:00"/>
    <n v="34.950000000000003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2004"/>
    <x v="308"/>
    <x v="308"/>
    <s v="004"/>
    <s v="Brasil \ SP \ Ribeirão Bonito"/>
    <s v="Sul"/>
    <x v="3"/>
    <n v="1"/>
    <s v="Implantação"/>
    <s v="104-Crescimento"/>
    <d v="2020-08-13T00:00:00"/>
    <n v="10.27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2005"/>
    <x v="308"/>
    <x v="308"/>
    <s v="005"/>
    <s v="Brasil \ SP \ Ribeirão Bonito"/>
    <s v="Sul"/>
    <x v="3"/>
    <n v="1"/>
    <s v="Implantação"/>
    <s v="104-Crescimento"/>
    <d v="2020-08-13T00:00:00"/>
    <n v="2.75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2006"/>
    <x v="308"/>
    <x v="308"/>
    <s v="006"/>
    <s v="Brasil \ SP \ Ribeirão Bonito"/>
    <s v="Sul"/>
    <x v="3"/>
    <n v="1"/>
    <s v="Implantação"/>
    <s v="104-Crescimento"/>
    <d v="2020-08-13T00:00:00"/>
    <n v="2.2000000000000002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464310999999999"/>
    <n v="65.576267000000001"/>
    <n v="123.16602399999999"/>
    <n v="128.05997500000001"/>
    <s v="pac"/>
    <x v="3"/>
    <x v="5"/>
    <m/>
    <x v="0"/>
    <m/>
  </r>
  <r>
    <s v="0553001"/>
    <x v="309"/>
    <x v="309"/>
    <s v="001"/>
    <s v="Brasil \ SP \ Vera Cruz"/>
    <s v="Noroeste"/>
    <x v="1"/>
    <n v="1"/>
    <s v="Implantação"/>
    <s v="104-Crescimento"/>
    <d v="2020-10-21T00:00:00"/>
    <n v="6.92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03"/>
    <x v="309"/>
    <x v="309"/>
    <s v="003"/>
    <s v="Brasil \ SP \ Vera Cruz"/>
    <s v="Noroeste"/>
    <x v="1"/>
    <n v="1"/>
    <s v="Implantação"/>
    <s v="104-Crescimento"/>
    <d v="2020-10-23T00:00:00"/>
    <n v="8.2100000000000009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05"/>
    <x v="309"/>
    <x v="309"/>
    <s v="005"/>
    <s v="Brasil \ SP \ Vera Cruz"/>
    <s v="Noroeste"/>
    <x v="1"/>
    <n v="1"/>
    <s v="Implantação"/>
    <s v="104-Crescimento"/>
    <d v="2020-10-26T00:00:00"/>
    <n v="21.91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07"/>
    <x v="309"/>
    <x v="309"/>
    <s v="007"/>
    <s v="Brasil \ SP \ Vera Cruz"/>
    <s v="Noroeste"/>
    <x v="1"/>
    <n v="1"/>
    <s v="Implantação"/>
    <s v="104-Crescimento"/>
    <d v="2020-11-01T00:00:00"/>
    <n v="21.22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08"/>
    <x v="309"/>
    <x v="309"/>
    <s v="008"/>
    <s v="Brasil \ SP \ Vera Cruz"/>
    <s v="Noroeste"/>
    <x v="1"/>
    <n v="1"/>
    <s v="Implantação"/>
    <s v="104-Crescimento"/>
    <d v="2020-10-29T00:00:00"/>
    <n v="25.62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10"/>
    <x v="309"/>
    <x v="309"/>
    <s v="010"/>
    <s v="Brasil \ SP \ Vera Cruz"/>
    <s v="Noroeste"/>
    <x v="1"/>
    <n v="1"/>
    <s v="Implantação"/>
    <s v="104-Crescimento"/>
    <d v="2020-11-03T00:00:00"/>
    <n v="19.350000000000001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15"/>
    <x v="309"/>
    <x v="309"/>
    <s v="015"/>
    <s v="Brasil \ SP \ Vera Cruz"/>
    <s v="Noroeste"/>
    <x v="1"/>
    <n v="1"/>
    <s v="Implantação"/>
    <s v="104-Crescimento"/>
    <d v="2020-11-05T00:00:00"/>
    <n v="24.92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28"/>
    <x v="309"/>
    <x v="309"/>
    <s v="028"/>
    <s v="Brasil \ SP \ Vera Cruz"/>
    <s v="Noroeste"/>
    <x v="1"/>
    <n v="1"/>
    <s v="Implantação"/>
    <s v="104-Crescimento"/>
    <d v="2020-10-31T00:00:00"/>
    <n v="9.84"/>
    <s v="Parceria rural (Turvinho)"/>
    <m/>
    <m/>
    <m/>
    <m/>
    <x v="0"/>
    <x v="0"/>
    <x v="0"/>
    <m/>
    <m/>
    <d v="2026-01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34"/>
    <x v="309"/>
    <x v="309"/>
    <s v="034"/>
    <s v="Brasil \ SP \ Vera Cruz"/>
    <s v="Noroeste"/>
    <x v="1"/>
    <n v="1"/>
    <s v="Implantação"/>
    <s v="104-Crescimento"/>
    <d v="2020-10-29T00:00:00"/>
    <n v="30.79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38"/>
    <x v="309"/>
    <x v="309"/>
    <s v="038"/>
    <s v="Brasil \ SP \ Vera Cruz"/>
    <s v="Noroeste"/>
    <x v="1"/>
    <n v="1"/>
    <s v="Implantação"/>
    <s v="104-Crescimento"/>
    <d v="2020-11-03T00:00:00"/>
    <n v="26.24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39"/>
    <x v="309"/>
    <x v="309"/>
    <s v="039"/>
    <s v="Brasil \ SP \ Vera Cruz"/>
    <s v="Noroeste"/>
    <x v="1"/>
    <n v="1"/>
    <s v="Implantação"/>
    <s v="104-Crescimento"/>
    <d v="2020-11-03T00:00:00"/>
    <n v="16.37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40"/>
    <x v="309"/>
    <x v="309"/>
    <s v="040"/>
    <s v="Brasil \ SP \ Vera Cruz"/>
    <s v="Noroeste"/>
    <x v="1"/>
    <n v="1"/>
    <s v="Implantação"/>
    <s v="104-Crescimento"/>
    <d v="2020-11-02T00:00:00"/>
    <n v="48.94"/>
    <s v="Parceria rural (Turvinho)"/>
    <m/>
    <m/>
    <m/>
    <m/>
    <x v="0"/>
    <x v="0"/>
    <x v="0"/>
    <m/>
    <m/>
    <d v="2026-02-01T00:00:00"/>
    <d v="2026-02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41"/>
    <x v="309"/>
    <x v="309"/>
    <s v="041"/>
    <s v="Brasil \ SP \ Vera Cruz"/>
    <s v="Noroeste"/>
    <x v="1"/>
    <n v="1"/>
    <s v="Implantação"/>
    <s v="104-Crescimento"/>
    <d v="2020-11-02T00:00:00"/>
    <n v="17.03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042"/>
    <x v="309"/>
    <x v="309"/>
    <s v="042"/>
    <s v="Brasil \ SP \ Vera Cruz"/>
    <s v="Noroeste"/>
    <x v="1"/>
    <n v="1"/>
    <s v="Implantação"/>
    <s v="104-Crescimento"/>
    <d v="2020-11-02T00:00:00"/>
    <n v="18.05"/>
    <s v="Parceria rural (Turvinho)"/>
    <m/>
    <m/>
    <m/>
    <m/>
    <x v="0"/>
    <x v="0"/>
    <x v="0"/>
    <m/>
    <m/>
    <d v="2025-12-01T00:00:00"/>
    <d v="2026-01-01T00:00:00"/>
    <d v="2025-09-01T00:00:00"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pac"/>
    <x v="2"/>
    <x v="15"/>
    <d v="2025-12-01T00:00:00"/>
    <x v="11"/>
    <m/>
  </r>
  <r>
    <s v="0553310"/>
    <x v="309"/>
    <x v="309"/>
    <s v="310"/>
    <s v="Brasil \ SP \ Vera Cruz"/>
    <s v="Noroeste"/>
    <x v="1"/>
    <n v="1"/>
    <s v="Implantação"/>
    <s v="116-Aguardando Plantio - Manual"/>
    <m/>
    <n v="2.83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11"/>
    <x v="309"/>
    <x v="309"/>
    <s v="311"/>
    <s v="Brasil \ SP \ Vera Cruz"/>
    <s v="Noroeste"/>
    <x v="1"/>
    <n v="1"/>
    <s v="Implantação"/>
    <s v="116-Aguardando Plantio - Manual"/>
    <m/>
    <n v="0.43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13"/>
    <x v="309"/>
    <x v="309"/>
    <s v="313"/>
    <s v="Brasil \ SP \ Vera Cruz"/>
    <s v="Noroeste"/>
    <x v="1"/>
    <n v="1"/>
    <s v="Implantação"/>
    <s v="116-Aguardando Plantio - Manual"/>
    <m/>
    <n v="7.0000000000000007E-2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27"/>
    <x v="309"/>
    <x v="309"/>
    <s v="327"/>
    <s v="Brasil \ SP \ Vera Cruz"/>
    <s v="Noroeste"/>
    <x v="1"/>
    <n v="1"/>
    <s v="Implantação"/>
    <s v="116-Aguardando Plantio - Manual"/>
    <m/>
    <n v="3.64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43"/>
    <x v="309"/>
    <x v="309"/>
    <s v="343"/>
    <s v="Brasil \ SP \ Marília"/>
    <s v="Noroeste"/>
    <x v="1"/>
    <n v="1"/>
    <s v="Implantação"/>
    <s v="116-Aguardando Plantio - Manual"/>
    <m/>
    <n v="3.47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44"/>
    <x v="309"/>
    <x v="309"/>
    <s v="344"/>
    <s v="Brasil \ SP \ Marília"/>
    <s v="Noroeste"/>
    <x v="1"/>
    <n v="1"/>
    <s v="Implantação"/>
    <s v="116-Aguardando Plantio - Manual"/>
    <m/>
    <n v="6.58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3355"/>
    <x v="309"/>
    <x v="309"/>
    <s v="355"/>
    <s v="Brasil \ SP \ Vera Cruz"/>
    <s v="Noroeste"/>
    <x v="1"/>
    <n v="1"/>
    <s v="Implantação"/>
    <s v="116-Aguardando Plantio - Manual"/>
    <m/>
    <n v="0.73"/>
    <s v="Parceria rural (Turvinho)"/>
    <m/>
    <m/>
    <m/>
    <m/>
    <x v="0"/>
    <x v="0"/>
    <x v="0"/>
    <m/>
    <m/>
    <d v="2020-10-21T00:00:00"/>
    <m/>
    <m/>
    <m/>
    <m/>
    <s v="Noroeste"/>
    <s v="Noroeste"/>
    <s v="CARPELO"/>
    <s v="GERS"/>
    <s v="EMFLORA"/>
    <s v="GERAÇÃO"/>
    <n v="38.439847999999998"/>
    <n v="52.978766999999998"/>
    <n v="76.179151000000005"/>
    <n v="76.677949999999996"/>
    <s v="Liberação de áreas"/>
    <x v="2"/>
    <x v="15"/>
    <d v="2025-12-01T00:00:00"/>
    <x v="11"/>
    <m/>
  </r>
  <r>
    <s v="0554003"/>
    <x v="310"/>
    <x v="310"/>
    <s v="003"/>
    <s v="Brasil \ SP \ Ocauçu"/>
    <s v="Noroeste"/>
    <x v="1"/>
    <n v="1"/>
    <s v="Implantação"/>
    <s v="104-Crescimento"/>
    <d v="2021-02-15T00:00:00"/>
    <n v="27.02"/>
    <s v="Parceria rural (Turvinho)"/>
    <m/>
    <m/>
    <m/>
    <m/>
    <x v="0"/>
    <x v="0"/>
    <x v="0"/>
    <m/>
    <m/>
    <d v="2021-02-15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x v="15"/>
    <d v="2025-12-01T00:00:00"/>
    <x v="11"/>
    <m/>
  </r>
  <r>
    <s v="0554007"/>
    <x v="310"/>
    <x v="310"/>
    <s v="007"/>
    <s v="Brasil \ SP \ Ocauçu"/>
    <s v="Noroeste"/>
    <x v="1"/>
    <n v="1"/>
    <s v="Implantação"/>
    <s v="104-Crescimento"/>
    <d v="2021-03-02T00:00:00"/>
    <n v="33.79"/>
    <s v="Parceria rural (Turvinho)"/>
    <m/>
    <m/>
    <m/>
    <m/>
    <x v="0"/>
    <x v="0"/>
    <x v="0"/>
    <m/>
    <m/>
    <d v="2026-04-01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x v="15"/>
    <d v="2025-12-01T00:00:00"/>
    <x v="11"/>
    <m/>
  </r>
  <r>
    <s v="0554031"/>
    <x v="310"/>
    <x v="310"/>
    <s v="031"/>
    <s v="Brasil \ SP \ Ocauçu"/>
    <s v="Noroeste"/>
    <x v="1"/>
    <n v="1"/>
    <s v="Implantação"/>
    <s v="104-Crescimento"/>
    <d v="2021-02-08T00:00:00"/>
    <n v="37.5"/>
    <s v="Parceria rural (Turvinho)"/>
    <m/>
    <m/>
    <m/>
    <m/>
    <x v="0"/>
    <x v="0"/>
    <x v="0"/>
    <m/>
    <m/>
    <d v="2021-02-08T00:00:00"/>
    <m/>
    <d v="2025-09-01T00:00:00"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pac"/>
    <x v="2"/>
    <x v="15"/>
    <d v="2025-12-01T00:00:00"/>
    <x v="11"/>
    <m/>
  </r>
  <r>
    <s v="0554037"/>
    <x v="310"/>
    <x v="310"/>
    <s v="037"/>
    <s v="Brasil \ SP \ Ocauçu"/>
    <s v="Noroeste"/>
    <x v="0"/>
    <n v="1"/>
    <s v="Implantação"/>
    <s v="102-Aguardando Plantio"/>
    <m/>
    <n v="2.34"/>
    <s v="Parceria rural (Turvinho)"/>
    <m/>
    <m/>
    <m/>
    <m/>
    <x v="0"/>
    <x v="0"/>
    <x v="0"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038"/>
    <x v="310"/>
    <x v="310"/>
    <s v="038"/>
    <s v="Brasil \ SP \ Ocauçu"/>
    <s v="Noroeste"/>
    <x v="0"/>
    <n v="1"/>
    <s v="Implantação"/>
    <s v="102-Aguardando Plantio"/>
    <m/>
    <n v="0.43"/>
    <s v="Parceria rural (Turvinho)"/>
    <m/>
    <m/>
    <m/>
    <m/>
    <x v="0"/>
    <x v="0"/>
    <x v="0"/>
    <m/>
    <m/>
    <d v="2021-03-0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313"/>
    <x v="310"/>
    <x v="310"/>
    <s v="313"/>
    <s v="Brasil \ SP \ Ocauçu"/>
    <s v="Noroeste"/>
    <x v="0"/>
    <n v="1"/>
    <s v="Implantação"/>
    <s v="116-Aguardando Plantio - Manual"/>
    <m/>
    <n v="0.52"/>
    <s v="Parceria rural (Turvinho)"/>
    <m/>
    <m/>
    <m/>
    <m/>
    <x v="0"/>
    <x v="0"/>
    <x v="0"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330"/>
    <x v="310"/>
    <x v="310"/>
    <s v="330"/>
    <s v="Brasil \ SP \ Ocauçu"/>
    <s v="Noroeste"/>
    <x v="1"/>
    <n v="1"/>
    <s v="Implantação"/>
    <s v="116-Aguardando Plantio - Manual"/>
    <m/>
    <n v="0.15"/>
    <s v="Parceria rural (Turvinho)"/>
    <m/>
    <m/>
    <m/>
    <m/>
    <x v="0"/>
    <x v="0"/>
    <x v="0"/>
    <m/>
    <m/>
    <d v="2021-03-0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332"/>
    <x v="310"/>
    <x v="310"/>
    <s v="332"/>
    <s v="Brasil \ SP \ Ocauçu"/>
    <s v="Noroeste"/>
    <x v="1"/>
    <n v="1"/>
    <s v="Implantação"/>
    <s v="116-Aguardando Plantio - Manual"/>
    <m/>
    <n v="0.42"/>
    <s v="Parceria rural (Turvinho)"/>
    <m/>
    <m/>
    <m/>
    <m/>
    <x v="0"/>
    <x v="0"/>
    <x v="0"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337"/>
    <x v="310"/>
    <x v="310"/>
    <s v="337"/>
    <s v="Brasil \ SP \ Ocauçu"/>
    <s v="Noroeste"/>
    <x v="0"/>
    <n v="1"/>
    <s v="Implantação"/>
    <s v="116-Aguardando Plantio - Manual"/>
    <m/>
    <n v="0.49"/>
    <s v="Parceria rural (Turvinho)"/>
    <m/>
    <m/>
    <m/>
    <m/>
    <x v="0"/>
    <x v="0"/>
    <x v="0"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4351"/>
    <x v="310"/>
    <x v="310"/>
    <s v="351"/>
    <s v="Brasil \ SP \ Ocauçu"/>
    <s v="Noroeste"/>
    <x v="1"/>
    <n v="1"/>
    <s v="Implantação"/>
    <s v="116-Aguardando Plantio - Manual"/>
    <m/>
    <n v="1.36"/>
    <s v="Parceria rural (Turvinho)"/>
    <m/>
    <m/>
    <m/>
    <m/>
    <x v="0"/>
    <x v="0"/>
    <x v="0"/>
    <m/>
    <m/>
    <d v="2021-02-11T00:00:00"/>
    <m/>
    <m/>
    <m/>
    <m/>
    <s v="Noroeste"/>
    <s v="Noroeste"/>
    <s v="CARPELO"/>
    <s v="GERS"/>
    <s v="JFI DUARTINA"/>
    <s v="GERAÇÃO"/>
    <n v="54.291234000000003"/>
    <n v="71.570295999999999"/>
    <n v="74.868286999999995"/>
    <n v="76.14958"/>
    <s v="Liberação de áreas"/>
    <x v="2"/>
    <x v="15"/>
    <d v="2025-12-01T00:00:00"/>
    <x v="11"/>
    <m/>
  </r>
  <r>
    <s v="0555002"/>
    <x v="311"/>
    <x v="311"/>
    <s v="002"/>
    <s v="Brasil \ SP \ Marília"/>
    <s v="Noroeste"/>
    <x v="0"/>
    <n v="1"/>
    <s v="Implantação"/>
    <s v="104-Crescimento"/>
    <d v="2021-02-09T00:00:00"/>
    <n v="38.42"/>
    <s v="Parceria rural (Turvinho)"/>
    <m/>
    <m/>
    <m/>
    <m/>
    <x v="0"/>
    <x v="0"/>
    <x v="0"/>
    <m/>
    <m/>
    <d v="2026-04-01T00:00:00"/>
    <m/>
    <d v="2025-09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x v="15"/>
    <d v="2025-11-01T00:00:00"/>
    <x v="12"/>
    <m/>
  </r>
  <r>
    <s v="0555003"/>
    <x v="311"/>
    <x v="311"/>
    <s v="003"/>
    <s v="Brasil \ SP \ Marília"/>
    <s v="Noroeste"/>
    <x v="1"/>
    <n v="1"/>
    <s v="Implantação"/>
    <s v="104-Crescimento"/>
    <d v="2021-02-12T00:00:00"/>
    <n v="40.369999999999997"/>
    <s v="Parceria rural (Turvinho)"/>
    <m/>
    <m/>
    <m/>
    <m/>
    <x v="0"/>
    <x v="0"/>
    <x v="0"/>
    <m/>
    <m/>
    <d v="2026-04-01T00:00:00"/>
    <m/>
    <d v="2025-08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x v="15"/>
    <d v="2025-11-01T00:00:00"/>
    <x v="12"/>
    <m/>
  </r>
  <r>
    <s v="0555027"/>
    <x v="311"/>
    <x v="311"/>
    <s v="027"/>
    <s v="Brasil \ SP \ Marília"/>
    <s v="Noroeste"/>
    <x v="1"/>
    <n v="1"/>
    <s v="Rebrota"/>
    <s v="104-Crescimento"/>
    <d v="2015-10-15T00:00:00"/>
    <n v="13.89"/>
    <s v="Parceria rural (Turvinho)"/>
    <m/>
    <m/>
    <m/>
    <m/>
    <x v="0"/>
    <x v="0"/>
    <x v="0"/>
    <m/>
    <m/>
    <d v="2021-02-05T00:00:00"/>
    <m/>
    <d v="2025-08-01T00:00:00"/>
    <m/>
    <m/>
    <s v="Noroeste"/>
    <s v="Noroeste"/>
    <s v="CARPELO"/>
    <s v="GERS"/>
    <s v="GN"/>
    <s v="EMFLORA"/>
    <n v="49.439047000000002"/>
    <n v="64.287126999999998"/>
    <n v="78.053588000000005"/>
    <n v="87.178349999999995"/>
    <s v="pac"/>
    <x v="2"/>
    <x v="15"/>
    <d v="2025-11-01T00:00:00"/>
    <x v="12"/>
    <m/>
  </r>
  <r>
    <s v="0556028"/>
    <x v="312"/>
    <x v="312"/>
    <s v="028"/>
    <s v="Brasil \ SP \ Marília"/>
    <s v="Noroeste"/>
    <x v="1"/>
    <n v="1"/>
    <s v="Implantação"/>
    <s v="102-Aguardando Plantio"/>
    <m/>
    <n v="1.02"/>
    <s v="Parceria rural (Turvinho)"/>
    <m/>
    <m/>
    <m/>
    <m/>
    <x v="0"/>
    <x v="0"/>
    <x v="0"/>
    <m/>
    <m/>
    <d v="2021-03-30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x v="10"/>
    <d v="2025-07-01T00:00:00"/>
    <x v="6"/>
    <m/>
  </r>
  <r>
    <s v="0556030"/>
    <x v="312"/>
    <x v="312"/>
    <s v="030"/>
    <s v="Brasil \ SP \ Marília"/>
    <s v="Noroeste"/>
    <x v="1"/>
    <n v="1"/>
    <s v="Implantação"/>
    <s v="102-Aguardando Plantio"/>
    <m/>
    <n v="1.24"/>
    <s v="Parceria rural (Turvinho)"/>
    <m/>
    <m/>
    <m/>
    <m/>
    <x v="0"/>
    <x v="0"/>
    <x v="0"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x v="10"/>
    <d v="2025-07-01T00:00:00"/>
    <x v="6"/>
    <m/>
  </r>
  <r>
    <s v="0556310"/>
    <x v="312"/>
    <x v="312"/>
    <s v="310"/>
    <s v="Brasil \ SP \ Marília"/>
    <s v="Noroeste"/>
    <x v="1"/>
    <n v="1"/>
    <s v="Implantação"/>
    <s v="116-Aguardando Plantio - Manual"/>
    <m/>
    <n v="0.27"/>
    <s v="Parceria rural (Turvinho)"/>
    <m/>
    <m/>
    <m/>
    <m/>
    <x v="0"/>
    <x v="0"/>
    <x v="0"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x v="10"/>
    <d v="2025-07-01T00:00:00"/>
    <x v="6"/>
    <m/>
  </r>
  <r>
    <s v="0556327"/>
    <x v="312"/>
    <x v="312"/>
    <s v="327"/>
    <s v="Brasil \ SP \ Marília"/>
    <s v="Noroeste"/>
    <x v="1"/>
    <n v="1"/>
    <s v="Implantação"/>
    <s v="116-Aguardando Plantio - Manual"/>
    <m/>
    <n v="2.56"/>
    <s v="Parceria rural (Turvinho)"/>
    <m/>
    <m/>
    <m/>
    <m/>
    <x v="0"/>
    <x v="0"/>
    <x v="0"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x v="10"/>
    <d v="2025-07-01T00:00:00"/>
    <x v="6"/>
    <m/>
  </r>
  <r>
    <s v="0556328"/>
    <x v="312"/>
    <x v="312"/>
    <s v="328"/>
    <s v="Brasil \ SP \ Marília"/>
    <s v="Noroeste"/>
    <x v="1"/>
    <n v="1"/>
    <s v="Implantação"/>
    <s v="116-Aguardando Plantio - Manual"/>
    <m/>
    <n v="0.01"/>
    <s v="Parceria rural (Turvinho)"/>
    <m/>
    <m/>
    <m/>
    <m/>
    <x v="0"/>
    <x v="0"/>
    <x v="0"/>
    <m/>
    <m/>
    <d v="2020-12-15T00:00:00"/>
    <m/>
    <m/>
    <m/>
    <m/>
    <s v="Noroeste"/>
    <s v="Noroeste"/>
    <s v="CARPELO"/>
    <s v="GERS"/>
    <s v="GN"/>
    <s v="INOVESA"/>
    <n v="65.629683"/>
    <n v="71.272426999999993"/>
    <n v="82.607906999999997"/>
    <n v="102.346636"/>
    <s v="Liberação de áreas"/>
    <x v="2"/>
    <x v="10"/>
    <d v="2025-07-01T00:00:00"/>
    <x v="6"/>
    <m/>
  </r>
  <r>
    <s v="0557001"/>
    <x v="313"/>
    <x v="313"/>
    <s v="001"/>
    <s v="Brasil \ SP \ Anhembi"/>
    <s v="Sul"/>
    <x v="1"/>
    <n v="1"/>
    <s v="Implantação"/>
    <s v="104-Crescimento"/>
    <d v="2020-07-01T00:00:00"/>
    <n v="12.89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2"/>
    <x v="313"/>
    <x v="313"/>
    <s v="002"/>
    <s v="Brasil \ SP \ Anhembi"/>
    <s v="Sul"/>
    <x v="1"/>
    <n v="1"/>
    <s v="Implantação"/>
    <s v="104-Crescimento"/>
    <d v="2020-07-02T00:00:00"/>
    <n v="9.0399999999999991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4"/>
    <x v="313"/>
    <x v="313"/>
    <s v="004"/>
    <s v="Brasil \ SP \ Anhembi"/>
    <s v="Sul"/>
    <x v="1"/>
    <n v="1"/>
    <s v="Implantação"/>
    <s v="104-Crescimento"/>
    <d v="2020-06-26T00:00:00"/>
    <n v="3.11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6"/>
    <x v="313"/>
    <x v="313"/>
    <s v="006"/>
    <s v="Brasil \ SP \ Anhembi"/>
    <s v="Sul"/>
    <x v="1"/>
    <n v="1"/>
    <s v="Implantação"/>
    <s v="104-Crescimento"/>
    <d v="2020-06-26T00:00:00"/>
    <n v="22.65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7"/>
    <x v="313"/>
    <x v="313"/>
    <s v="007"/>
    <s v="Brasil \ SP \ Anhembi"/>
    <s v="Sul"/>
    <x v="1"/>
    <n v="1"/>
    <s v="Implantação"/>
    <s v="104-Crescimento"/>
    <d v="2020-07-01T00:00:00"/>
    <n v="22.98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8"/>
    <x v="313"/>
    <x v="313"/>
    <s v="008"/>
    <s v="Brasil \ SP \ Anhembi"/>
    <s v="Sul"/>
    <x v="1"/>
    <n v="1"/>
    <s v="Implantação"/>
    <s v="104-Crescimento"/>
    <d v="2020-06-24T00:00:00"/>
    <n v="21.49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09"/>
    <x v="313"/>
    <x v="313"/>
    <s v="009"/>
    <s v="Brasil \ SP \ Anhembi"/>
    <s v="Sul"/>
    <x v="1"/>
    <n v="1"/>
    <s v="Implantação"/>
    <s v="104-Crescimento"/>
    <d v="2020-07-02T00:00:00"/>
    <n v="31.29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11"/>
    <x v="313"/>
    <x v="313"/>
    <s v="011"/>
    <s v="Brasil \ SP \ Anhembi"/>
    <s v="Sul"/>
    <x v="1"/>
    <n v="1"/>
    <s v="Implantação"/>
    <s v="104-Crescimento"/>
    <d v="2020-06-24T00:00:00"/>
    <n v="13.91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12"/>
    <x v="313"/>
    <x v="313"/>
    <s v="012"/>
    <s v="Brasil \ SP \ Anhembi"/>
    <s v="Sul"/>
    <x v="1"/>
    <n v="1"/>
    <s v="Implantação"/>
    <s v="104-Crescimento"/>
    <d v="2020-07-01T00:00:00"/>
    <n v="11.84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013"/>
    <x v="313"/>
    <x v="313"/>
    <s v="013"/>
    <s v="Brasil \ SP \ Anhembi"/>
    <s v="Sul"/>
    <x v="1"/>
    <n v="1"/>
    <s v="Implantação"/>
    <s v="104-Crescimento"/>
    <d v="2020-07-01T00:00:00"/>
    <n v="5.8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7313"/>
    <x v="313"/>
    <x v="313"/>
    <s v="313"/>
    <s v="Brasil \ SP \ Anhembi"/>
    <s v="Sul"/>
    <x v="1"/>
    <n v="1"/>
    <s v="Implantação"/>
    <s v="104-Crescimento"/>
    <d v="2021-10-23T00:00:00"/>
    <n v="0.36"/>
    <s v="Parceria rural"/>
    <m/>
    <m/>
    <m/>
    <m/>
    <x v="0"/>
    <x v="0"/>
    <x v="0"/>
    <m/>
    <m/>
    <d v="2025-02-01T00:00:00"/>
    <d v="2025-02-01T00:00:00"/>
    <d v="2025-03-01T00:00:00"/>
    <m/>
    <m/>
    <s v="Sul"/>
    <s v="Sul"/>
    <s v="NILZA"/>
    <s v="SOLLUM"/>
    <s v="MIGRAR"/>
    <s v="JFI ITATINGA"/>
    <n v="69.977187000000001"/>
    <n v="89.762139000000005"/>
    <n v="91.418817000000004"/>
    <n v="97.889787999999996"/>
    <s v="pac"/>
    <x v="0"/>
    <x v="3"/>
    <m/>
    <x v="0"/>
    <m/>
  </r>
  <r>
    <s v="0558001"/>
    <x v="314"/>
    <x v="314"/>
    <s v="001"/>
    <s v="Brasil \ SP \ Getulina"/>
    <s v="Noroeste"/>
    <x v="3"/>
    <n v="1"/>
    <s v="Implantação"/>
    <s v="104-Crescimento"/>
    <d v="2020-02-26T00:00:00"/>
    <n v="17.100000000000001"/>
    <s v="Parceria rural"/>
    <m/>
    <m/>
    <m/>
    <m/>
    <x v="0"/>
    <x v="0"/>
    <x v="0"/>
    <m/>
    <m/>
    <d v="2025-06-01T00:00:00"/>
    <d v="2025-06-01T00:00:00"/>
    <d v="2025-01-01T00:00:00"/>
    <m/>
    <d v="2025-01-10T00:00:00"/>
    <s v="Noroeste"/>
    <s v="Noroeste"/>
    <s v="GN"/>
    <s v="INOVESA"/>
    <s v="GERS"/>
    <s v="EMFLORA"/>
    <n v="8.1108569999999993"/>
    <n v="23.572248999999999"/>
    <n v="52.624262000000002"/>
    <n v="66.494440999999995"/>
    <s v="cto colheita"/>
    <x v="2"/>
    <x v="11"/>
    <d v="2025-06-01T00:00:00"/>
    <x v="7"/>
    <m/>
  </r>
  <r>
    <s v="0558002"/>
    <x v="314"/>
    <x v="314"/>
    <s v="002"/>
    <s v="Brasil \ SP \ Getulina"/>
    <s v="Noroeste"/>
    <x v="3"/>
    <n v="1"/>
    <s v="Implantação"/>
    <s v="104-Crescimento"/>
    <d v="2020-02-27T00:00:00"/>
    <n v="22.46"/>
    <s v="Parceria rural"/>
    <m/>
    <m/>
    <m/>
    <m/>
    <x v="0"/>
    <x v="0"/>
    <x v="0"/>
    <m/>
    <m/>
    <d v="2025-06-01T00:00:00"/>
    <d v="2025-06-01T00:00:00"/>
    <d v="2025-01-01T00:00:00"/>
    <m/>
    <d v="2025-01-08T00:00:00"/>
    <s v="Noroeste"/>
    <s v="Noroeste"/>
    <s v="GN"/>
    <s v="INOVESA"/>
    <s v="GERS"/>
    <s v="EMFLORA"/>
    <n v="8.1108569999999993"/>
    <n v="23.572248999999999"/>
    <n v="52.624262000000002"/>
    <n v="66.494440999999995"/>
    <s v="cto colheita"/>
    <x v="2"/>
    <x v="11"/>
    <d v="2025-06-01T00:00:00"/>
    <x v="7"/>
    <m/>
  </r>
  <r>
    <s v="0558003"/>
    <x v="314"/>
    <x v="314"/>
    <s v="003"/>
    <s v="Brasil \ SP \ Getulina"/>
    <s v="Noroeste"/>
    <x v="3"/>
    <n v="1"/>
    <s v="Implantação"/>
    <s v="104-Crescimento"/>
    <d v="2020-02-28T00:00:00"/>
    <n v="22.09"/>
    <s v="Parceria rural"/>
    <s v="coppice"/>
    <m/>
    <m/>
    <m/>
    <x v="0"/>
    <x v="0"/>
    <x v="0"/>
    <m/>
    <m/>
    <d v="2025-06-01T00:00:00"/>
    <d v="2025-06-01T00:00:00"/>
    <d v="2025-01-01T00:00:00"/>
    <m/>
    <d v="2025-01-06T00:00:00"/>
    <s v="Noroeste"/>
    <s v="coppice"/>
    <s v="GN"/>
    <s v="INOVESA"/>
    <s v="GERS"/>
    <s v="EMFLORA"/>
    <n v="8.1108569999999993"/>
    <n v="23.572248999999999"/>
    <n v="52.624262000000002"/>
    <n v="66.494440999999995"/>
    <s v="cto colheita"/>
    <x v="2"/>
    <x v="1"/>
    <m/>
    <x v="4"/>
    <m/>
  </r>
  <r>
    <s v="0561001"/>
    <x v="315"/>
    <x v="315"/>
    <s v="001"/>
    <s v="Brasil \ SP \ Piraju"/>
    <s v="Centro"/>
    <x v="0"/>
    <n v="3"/>
    <s v="Reforma"/>
    <s v="104-Crescimento"/>
    <d v="2022-09-20T00:00:00"/>
    <n v="23.895373202999998"/>
    <s v="Parceria rural"/>
    <m/>
    <s v="Rehab DO"/>
    <s v="Rehab"/>
    <m/>
    <x v="0"/>
    <x v="0"/>
    <x v="0"/>
    <m/>
    <m/>
    <d v="2022-03-03T00:00:00"/>
    <m/>
    <m/>
    <d v="2022-03-03T00:00:00"/>
    <d v="2022-02-24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x v="5"/>
    <d v="2025-07-01T00:00:00"/>
    <x v="6"/>
    <m/>
  </r>
  <r>
    <s v="0561002"/>
    <x v="315"/>
    <x v="315"/>
    <s v="002"/>
    <s v="Brasil \ SP \ Piraju"/>
    <s v="Centro"/>
    <x v="0"/>
    <n v="3"/>
    <s v="Reforma"/>
    <s v="104-Crescimento"/>
    <d v="2022-09-21T00:00:00"/>
    <n v="3.4957905942580001"/>
    <s v="Parceria rural"/>
    <m/>
    <s v="Rehab DO"/>
    <s v="Rehab"/>
    <m/>
    <x v="0"/>
    <x v="0"/>
    <x v="0"/>
    <m/>
    <m/>
    <d v="2022-02-24T00:00:00"/>
    <m/>
    <m/>
    <d v="2022-02-24T00:00:00"/>
    <d v="2022-02-18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x v="5"/>
    <d v="2025-07-01T00:00:00"/>
    <x v="6"/>
    <m/>
  </r>
  <r>
    <s v="0561003"/>
    <x v="315"/>
    <x v="315"/>
    <s v="003"/>
    <s v="Brasil \ SP \ Piraju"/>
    <s v="Centro"/>
    <x v="0"/>
    <n v="3"/>
    <s v="Reforma"/>
    <s v="104-Crescimento"/>
    <d v="2022-09-22T00:00:00"/>
    <n v="1.8201651456100001"/>
    <s v="Parceria rural"/>
    <m/>
    <s v="Rehab DO"/>
    <s v="Rehab"/>
    <m/>
    <x v="0"/>
    <x v="0"/>
    <x v="0"/>
    <m/>
    <m/>
    <d v="2022-02-18T00:00:00"/>
    <m/>
    <m/>
    <d v="2022-02-18T00:00:00"/>
    <d v="2022-02-15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x v="5"/>
    <d v="2025-07-01T00:00:00"/>
    <x v="6"/>
    <m/>
  </r>
  <r>
    <s v="0561004"/>
    <x v="315"/>
    <x v="315"/>
    <s v="004"/>
    <s v="Brasil \ SP \ Piraju"/>
    <s v="Centro"/>
    <x v="0"/>
    <n v="3"/>
    <s v="Reforma"/>
    <s v="104-Crescimento"/>
    <d v="2022-09-22T00:00:00"/>
    <n v="1.0290768647999999"/>
    <s v="Parceria rural"/>
    <m/>
    <s v="Rehab DO"/>
    <s v="Rehab"/>
    <m/>
    <x v="0"/>
    <x v="0"/>
    <x v="0"/>
    <m/>
    <m/>
    <d v="2022-02-18T00:00:00"/>
    <m/>
    <m/>
    <d v="2022-02-18T00:00:00"/>
    <d v="2022-02-15T00:00:00"/>
    <s v="Centro"/>
    <s v="Rehab DO"/>
    <s v="GERAÇÃO"/>
    <s v="JFI DUARTINA"/>
    <s v="SOLLUM"/>
    <s v="BRACELL"/>
    <n v="114.356251"/>
    <n v="117.573948"/>
    <n v="119.460832"/>
    <n v="122.65017"/>
    <s v="cto baldeio"/>
    <x v="3"/>
    <x v="5"/>
    <d v="2025-07-01T00:00:00"/>
    <x v="6"/>
    <m/>
  </r>
  <r>
    <s v="0562001"/>
    <x v="316"/>
    <x v="316"/>
    <s v="001"/>
    <s v="Brasil \ SP \ Avaré"/>
    <s v="Sul"/>
    <x v="0"/>
    <n v="1"/>
    <s v="Implantação"/>
    <s v="104-Crescimento"/>
    <d v="2021-03-02T00:00:00"/>
    <n v="15.15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4"/>
    <m/>
    <x v="0"/>
    <m/>
  </r>
  <r>
    <s v="0562002"/>
    <x v="316"/>
    <x v="316"/>
    <s v="002"/>
    <s v="Brasil \ SP \ Avaré"/>
    <s v="Sul"/>
    <x v="0"/>
    <n v="1"/>
    <s v="Implantação"/>
    <s v="104-Crescimento"/>
    <d v="2021-03-03T00:00:00"/>
    <n v="12.59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4"/>
    <m/>
    <x v="0"/>
    <m/>
  </r>
  <r>
    <s v="0562003"/>
    <x v="316"/>
    <x v="316"/>
    <s v="003"/>
    <s v="Brasil \ SP \ Avaré"/>
    <s v="Sul"/>
    <x v="0"/>
    <n v="1"/>
    <s v="Implantação"/>
    <s v="104-Crescimento"/>
    <d v="2021-03-04T00:00:00"/>
    <n v="23.64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4"/>
    <m/>
    <x v="0"/>
    <m/>
  </r>
  <r>
    <s v="0562004"/>
    <x v="316"/>
    <x v="316"/>
    <s v="004"/>
    <s v="Brasil \ SP \ Avaré"/>
    <s v="Sul"/>
    <x v="0"/>
    <n v="1"/>
    <s v="Rebrota"/>
    <s v="104-Crescimento"/>
    <d v="2019-03-30T00:00:00"/>
    <n v="15.64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2005"/>
    <x v="316"/>
    <x v="316"/>
    <s v="005"/>
    <s v="Brasil \ SP \ Avaré"/>
    <s v="Sul"/>
    <x v="0"/>
    <n v="1"/>
    <s v="Rebrota"/>
    <s v="104-Crescimento"/>
    <d v="2019-03-30T00:00:00"/>
    <n v="11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2006"/>
    <x v="316"/>
    <x v="316"/>
    <s v="006"/>
    <s v="Brasil \ SP \ Avaré"/>
    <s v="Sul"/>
    <x v="0"/>
    <n v="1"/>
    <s v="Rebrota"/>
    <s v="104-Crescimento"/>
    <d v="2019-03-30T00:00:00"/>
    <n v="4.9400000000000004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2007"/>
    <x v="316"/>
    <x v="316"/>
    <s v="007"/>
    <s v="Brasil \ SP \ Avaré"/>
    <s v="Sul"/>
    <x v="0"/>
    <n v="3"/>
    <s v="Reforma"/>
    <s v="104-Crescimento"/>
    <d v="2021-03-24T00:00:00"/>
    <n v="1.01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2301"/>
    <x v="316"/>
    <x v="316"/>
    <s v="301"/>
    <s v="Brasil \ SP \ Avaré"/>
    <s v="Sul"/>
    <x v="0"/>
    <n v="1"/>
    <s v="Implantação"/>
    <s v="104-Crescimento"/>
    <d v="2021-03-20T00:00:00"/>
    <n v="7.69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2303"/>
    <x v="316"/>
    <x v="316"/>
    <s v="303"/>
    <s v="Brasil \ SP \ Avaré"/>
    <s v="Sul"/>
    <x v="0"/>
    <n v="1"/>
    <s v="Implantação"/>
    <s v="104-Crescimento"/>
    <d v="2021-03-18T00:00:00"/>
    <n v="1.22"/>
    <s v="Parceria rural"/>
    <m/>
    <m/>
    <m/>
    <m/>
    <x v="0"/>
    <x v="0"/>
    <x v="0"/>
    <m/>
    <m/>
    <d v="2025-06-01T00:00:00"/>
    <d v="2025-05-01T00:00:00"/>
    <d v="2025-09-01T00:00:00"/>
    <m/>
    <m/>
    <s v="Sul"/>
    <s v="Sul"/>
    <s v="JFI ITATINGA"/>
    <s v="NILZA"/>
    <s v="SOLLUM"/>
    <s v="BRACELL"/>
    <n v="37.380189999999999"/>
    <n v="75.091649000000004"/>
    <n v="83.406649999999999"/>
    <n v="131.59755000000001"/>
    <s v="pac"/>
    <x v="3"/>
    <x v="12"/>
    <m/>
    <x v="0"/>
    <m/>
  </r>
  <r>
    <s v="0563002"/>
    <x v="317"/>
    <x v="317"/>
    <s v="002"/>
    <s v="Brasil \ SP \ Itatinga"/>
    <s v="Sul"/>
    <x v="0"/>
    <n v="2"/>
    <s v="Reforma"/>
    <s v="102-Aguardando Plantio"/>
    <m/>
    <n v="4.0999999999999996"/>
    <s v="Parceria rural"/>
    <m/>
    <m/>
    <m/>
    <m/>
    <x v="0"/>
    <x v="0"/>
    <x v="0"/>
    <m/>
    <m/>
    <d v="2024-04-04T00:00:00"/>
    <m/>
    <m/>
    <m/>
    <m/>
    <s v="Sul"/>
    <s v="Sul"/>
    <s v="JFI ITATINGA"/>
    <s v="NILZA"/>
    <s v="SOLLUM"/>
    <s v="BRACELL"/>
    <n v="17.730584"/>
    <n v="82.847245000000001"/>
    <n v="91.162246999999994"/>
    <n v="139.35314700000001"/>
    <s v="Liberação de áreas"/>
    <x v="3"/>
    <x v="5"/>
    <d v="2025-07-01T00:00:00"/>
    <x v="6"/>
    <m/>
  </r>
  <r>
    <s v="0564001"/>
    <x v="318"/>
    <x v="318"/>
    <s v="001"/>
    <s v="Brasil \ SP \ Bofete"/>
    <s v="Sul"/>
    <x v="0"/>
    <n v="1"/>
    <s v="Implantação"/>
    <s v="104-Crescimento"/>
    <d v="2020-05-20T00:00:00"/>
    <n v="11.09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2"/>
    <x v="318"/>
    <x v="318"/>
    <s v="002"/>
    <s v="Brasil \ SP \ Bofete"/>
    <s v="Sul"/>
    <x v="0"/>
    <n v="1"/>
    <s v="Implantação"/>
    <s v="104-Crescimento"/>
    <d v="2020-05-20T00:00:00"/>
    <n v="8.51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3"/>
    <x v="318"/>
    <x v="318"/>
    <s v="003"/>
    <s v="Brasil \ SP \ Bofete"/>
    <s v="Sul"/>
    <x v="0"/>
    <n v="1"/>
    <s v="Implantação"/>
    <s v="104-Crescimento"/>
    <d v="2020-05-20T00:00:00"/>
    <n v="12.66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4"/>
    <x v="318"/>
    <x v="318"/>
    <s v="004"/>
    <s v="Brasil \ SP \ Bofete"/>
    <s v="Sul"/>
    <x v="0"/>
    <n v="1"/>
    <s v="Implantação"/>
    <s v="104-Crescimento"/>
    <d v="2020-05-22T00:00:00"/>
    <n v="16.88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5"/>
    <x v="318"/>
    <x v="318"/>
    <s v="005"/>
    <s v="Brasil \ SP \ Bofete"/>
    <s v="Sul"/>
    <x v="0"/>
    <n v="1"/>
    <s v="Implantação"/>
    <s v="104-Crescimento"/>
    <d v="2020-05-22T00:00:00"/>
    <n v="12.92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6"/>
    <x v="318"/>
    <x v="318"/>
    <s v="006"/>
    <s v="Brasil \ SP \ Bofete"/>
    <s v="Sul"/>
    <x v="0"/>
    <n v="1"/>
    <s v="Implantação"/>
    <s v="104-Crescimento"/>
    <d v="2020-05-22T00:00:00"/>
    <n v="11.01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07"/>
    <x v="318"/>
    <x v="318"/>
    <s v="007"/>
    <s v="Brasil \ SP \ Bofete"/>
    <s v="Sul"/>
    <x v="0"/>
    <n v="1"/>
    <s v="Implantação"/>
    <s v="104-Crescimento"/>
    <d v="2020-05-23T00:00:00"/>
    <n v="10.42"/>
    <s v="Parceria rural (arr. Turvinho)"/>
    <s v="coppice"/>
    <m/>
    <m/>
    <m/>
    <x v="0"/>
    <x v="0"/>
    <x v="0"/>
    <m/>
    <m/>
    <d v="2025-07-01T00:00:00"/>
    <d v="2025-07-01T00:00:00"/>
    <d v="2025-05-01T00:00:00"/>
    <m/>
    <m/>
    <s v="Sul"/>
    <s v="coppice"/>
    <s v="JFI ITATINGA"/>
    <s v="NILZA"/>
    <s v="SOLLUM"/>
    <s v="RA"/>
    <n v="43.241906"/>
    <n v="74.844837999999996"/>
    <n v="94.62979"/>
    <n v="129.233091"/>
    <s v="pac"/>
    <x v="3"/>
    <x v="1"/>
    <m/>
    <x v="4"/>
    <m/>
  </r>
  <r>
    <s v="0564009"/>
    <x v="318"/>
    <x v="318"/>
    <s v="009"/>
    <s v="Brasil \ SP \ Bofete"/>
    <s v="Sul"/>
    <x v="0"/>
    <n v="1"/>
    <s v="Implantação"/>
    <s v="104-Crescimento"/>
    <d v="2020-07-29T00:00:00"/>
    <n v="27.6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4010"/>
    <x v="318"/>
    <x v="318"/>
    <s v="010"/>
    <s v="Brasil \ SP \ Bofete"/>
    <s v="Sul"/>
    <x v="0"/>
    <n v="1"/>
    <s v="Implantação"/>
    <s v="104-Crescimento"/>
    <d v="2020-07-17T00:00:00"/>
    <n v="30.16"/>
    <s v="Parceria rural (arr. Turvinho)"/>
    <m/>
    <m/>
    <m/>
    <m/>
    <x v="0"/>
    <x v="0"/>
    <x v="0"/>
    <m/>
    <m/>
    <d v="2025-07-01T00:00:00"/>
    <d v="2025-07-01T00:00:00"/>
    <d v="2025-05-01T00:00:00"/>
    <m/>
    <m/>
    <s v="Sul"/>
    <s v="Sul"/>
    <s v="JFI ITATINGA"/>
    <s v="NILZA"/>
    <s v="SOLLUM"/>
    <s v="RA"/>
    <n v="43.241906"/>
    <n v="74.844837999999996"/>
    <n v="94.62979"/>
    <n v="129.233091"/>
    <s v="pac"/>
    <x v="3"/>
    <x v="12"/>
    <m/>
    <x v="0"/>
    <m/>
  </r>
  <r>
    <s v="0565015"/>
    <x v="319"/>
    <x v="319"/>
    <s v="015"/>
    <s v="Brasil \ SP \ Álvaro de Carvalho"/>
    <s v="Noroeste"/>
    <x v="1"/>
    <n v="2"/>
    <s v="Reforma"/>
    <s v="102-Aguardando Plantio"/>
    <m/>
    <n v="5.97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5020"/>
    <x v="319"/>
    <x v="319"/>
    <s v="020"/>
    <s v="Brasil \ SP \ Álvaro de Carvalho"/>
    <s v="Noroeste"/>
    <x v="1"/>
    <n v="2"/>
    <s v="Reforma"/>
    <s v="102-Aguardando Plantio"/>
    <m/>
    <n v="2.5299999999999998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5021"/>
    <x v="319"/>
    <x v="319"/>
    <s v="021"/>
    <s v="Brasil \ SP \ Álvaro de Carvalho"/>
    <s v="Noroeste"/>
    <x v="1"/>
    <n v="2"/>
    <s v="Reforma"/>
    <s v="102-Aguardando Plantio"/>
    <m/>
    <n v="4.66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5022"/>
    <x v="319"/>
    <x v="319"/>
    <s v="022"/>
    <s v="Brasil \ SP \ Álvaro de Carvalho"/>
    <s v="Noroeste"/>
    <x v="1"/>
    <n v="2"/>
    <s v="Reforma"/>
    <s v="102-Aguardando Plantio"/>
    <m/>
    <n v="5.46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5025"/>
    <x v="319"/>
    <x v="319"/>
    <s v="025"/>
    <s v="Brasil \ SP \ Álvaro de Carvalho"/>
    <s v="Noroeste"/>
    <x v="1"/>
    <n v="1"/>
    <s v="Implantação"/>
    <s v="102-Aguardando Plantio"/>
    <m/>
    <n v="7.17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5322"/>
    <x v="319"/>
    <x v="319"/>
    <s v="322"/>
    <s v="Brasil \ SP \ Álvaro de Carvalho"/>
    <s v="Noroeste"/>
    <x v="1"/>
    <n v="1"/>
    <s v="Implantação"/>
    <s v="116-Aguardando Plantio - Manual"/>
    <m/>
    <n v="0.78"/>
    <s v="Parceria rural"/>
    <m/>
    <m/>
    <m/>
    <m/>
    <x v="0"/>
    <x v="0"/>
    <x v="0"/>
    <m/>
    <m/>
    <d v="2021-03-01T00:00:00"/>
    <m/>
    <m/>
    <m/>
    <m/>
    <s v="Noroeste"/>
    <s v="Noroeste"/>
    <s v="GERS"/>
    <s v="CARPELO"/>
    <s v="GN"/>
    <s v="EMFLORA"/>
    <n v="12.286197"/>
    <n v="28.243091"/>
    <n v="50.237259999999999"/>
    <n v="57.012182000000003"/>
    <s v="Liberação de áreas"/>
    <x v="2"/>
    <x v="10"/>
    <d v="2025-06-01T00:00:00"/>
    <x v="0"/>
    <m/>
  </r>
  <r>
    <s v="0566312"/>
    <x v="320"/>
    <x v="320"/>
    <s v="312"/>
    <s v="Brasil \ SP \ Álvaro de Carvalho"/>
    <s v="Noroeste"/>
    <x v="1"/>
    <n v="1"/>
    <s v="Implantação"/>
    <s v="116-Aguardando Plantio - Manual"/>
    <m/>
    <n v="0.3"/>
    <s v="Parceria rural"/>
    <m/>
    <m/>
    <m/>
    <m/>
    <x v="0"/>
    <x v="0"/>
    <x v="0"/>
    <m/>
    <m/>
    <d v="2020-05-02T00:00:00"/>
    <m/>
    <m/>
    <m/>
    <m/>
    <s v="Noroeste"/>
    <s v="Noroeste"/>
    <s v="GERS"/>
    <s v="CARPELO"/>
    <s v="GN"/>
    <s v="EMFLORA"/>
    <n v="9.1436440000000001"/>
    <n v="25.100539000000001"/>
    <n v="51.264198999999998"/>
    <n v="57.042020000000001"/>
    <s v="Liberação de áreas"/>
    <x v="1"/>
    <x v="9"/>
    <d v="2025-06-01T00:00:00"/>
    <x v="0"/>
    <m/>
  </r>
  <r>
    <s v="0567002"/>
    <x v="321"/>
    <x v="321"/>
    <s v="002"/>
    <s v="Brasil \ SP \ Ribeirão Bonito"/>
    <s v="Sul"/>
    <x v="3"/>
    <n v="1"/>
    <s v="Implantação"/>
    <s v="104-Crescimento"/>
    <d v="2020-12-14T00:00:00"/>
    <n v="40.22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6.394537"/>
    <n v="68.506493000000006"/>
    <n v="126.09625"/>
    <n v="130.99020100000001"/>
    <s v="pac"/>
    <x v="3"/>
    <x v="17"/>
    <m/>
    <x v="0"/>
    <m/>
  </r>
  <r>
    <s v="0567003"/>
    <x v="321"/>
    <x v="321"/>
    <s v="003"/>
    <s v="Brasil \ SP \ Ribeirão Bonito"/>
    <s v="Sul"/>
    <x v="3"/>
    <n v="1"/>
    <s v="Implantação"/>
    <s v="104-Crescimento"/>
    <d v="2020-12-08T00:00:00"/>
    <n v="25.65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6.394537"/>
    <n v="68.506493000000006"/>
    <n v="126.09625"/>
    <n v="130.99020100000001"/>
    <s v="pac"/>
    <x v="3"/>
    <x v="17"/>
    <m/>
    <x v="0"/>
    <m/>
  </r>
  <r>
    <s v="0573001"/>
    <x v="322"/>
    <x v="322"/>
    <s v="001"/>
    <s v="Brasil \ SP \ Tejupá"/>
    <s v="Centro"/>
    <x v="0"/>
    <n v="2"/>
    <s v="Reforma"/>
    <s v="104-Crescimento"/>
    <d v="2020-07-29T00:00:00"/>
    <n v="36.89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1.278848"/>
    <n v="119.325017"/>
    <n v="121.321637"/>
    <n v="125.208157"/>
    <s v="pac"/>
    <x v="3"/>
    <x v="5"/>
    <d v="2025-12-01T00:00:00"/>
    <x v="0"/>
    <m/>
  </r>
  <r>
    <s v="0573002"/>
    <x v="322"/>
    <x v="322"/>
    <s v="002"/>
    <s v="Brasil \ SP \ Tejupá"/>
    <s v="Centro"/>
    <x v="0"/>
    <n v="1"/>
    <s v="Implantação"/>
    <s v="104-Crescimento"/>
    <d v="2020-07-27T00:00:00"/>
    <n v="8.31"/>
    <s v="Parceria rural"/>
    <m/>
    <m/>
    <m/>
    <m/>
    <x v="0"/>
    <x v="0"/>
    <x v="0"/>
    <m/>
    <m/>
    <d v="2025-12-01T00:00:00"/>
    <d v="2026-01-01T00:00:00"/>
    <d v="2025-09-01T00:00:00"/>
    <m/>
    <m/>
    <s v="Centro"/>
    <s v="Centro"/>
    <s v="JFI ITATINGA"/>
    <s v="SOLLUM"/>
    <s v="NILZA"/>
    <s v="GERAÇÃO"/>
    <n v="101.278848"/>
    <n v="119.325017"/>
    <n v="121.321637"/>
    <n v="125.208157"/>
    <s v="pac"/>
    <x v="3"/>
    <x v="5"/>
    <d v="2025-12-01T00:00:00"/>
    <x v="0"/>
    <m/>
  </r>
  <r>
    <s v="0577001"/>
    <x v="323"/>
    <x v="323"/>
    <s v="001"/>
    <s v="Brasil \ SP \ Fernão"/>
    <s v="Noroeste"/>
    <x v="1"/>
    <n v="1"/>
    <s v="Implantação"/>
    <s v="104-Crescimento"/>
    <d v="2020-04-21T00:00:00"/>
    <n v="11.9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03"/>
    <x v="323"/>
    <x v="323"/>
    <s v="003"/>
    <s v="Brasil \ SP \ Fernão"/>
    <s v="Noroeste"/>
    <x v="1"/>
    <n v="1"/>
    <s v="Implantação"/>
    <s v="104-Crescimento"/>
    <d v="2020-04-22T00:00:00"/>
    <n v="18.309999999999999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04"/>
    <x v="323"/>
    <x v="323"/>
    <s v="004"/>
    <s v="Brasil \ SP \ Fernão"/>
    <s v="Noroeste"/>
    <x v="1"/>
    <n v="1"/>
    <s v="Implantação"/>
    <s v="104-Crescimento"/>
    <d v="2020-04-23T00:00:00"/>
    <n v="11.93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06"/>
    <x v="323"/>
    <x v="323"/>
    <s v="006"/>
    <s v="Brasil \ SP \ Fernão"/>
    <s v="Noroeste"/>
    <x v="1"/>
    <n v="1"/>
    <s v="Implantação"/>
    <s v="104-Crescimento"/>
    <d v="2020-04-23T00:00:00"/>
    <n v="1.99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08"/>
    <x v="323"/>
    <x v="323"/>
    <s v="008"/>
    <s v="Brasil \ SP \ Fernão"/>
    <s v="Noroeste"/>
    <x v="1"/>
    <n v="1"/>
    <s v="Implantação"/>
    <s v="104-Crescimento"/>
    <d v="2020-04-23T00:00:00"/>
    <n v="17.72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10"/>
    <x v="323"/>
    <x v="323"/>
    <s v="010"/>
    <s v="Brasil \ SP \ Fernão"/>
    <s v="Noroeste"/>
    <x v="1"/>
    <n v="1"/>
    <s v="Implantação"/>
    <s v="104-Crescimento"/>
    <d v="2020-04-27T00:00:00"/>
    <n v="9.8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013"/>
    <x v="323"/>
    <x v="323"/>
    <s v="013"/>
    <s v="Brasil \ SP \ Fernão"/>
    <s v="Noroeste"/>
    <x v="1"/>
    <n v="1"/>
    <s v="Implantação"/>
    <s v="104-Crescimento"/>
    <d v="2020-04-24T00:00:00"/>
    <n v="3.6"/>
    <s v="Parceria rural (Turvinho)"/>
    <m/>
    <m/>
    <m/>
    <m/>
    <x v="0"/>
    <x v="0"/>
    <x v="0"/>
    <m/>
    <m/>
    <d v="2025-05-01T00:00:00"/>
    <d v="2025-05-01T00:00:00"/>
    <d v="2025-06-01T00:00:00"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pac"/>
    <x v="1"/>
    <x v="6"/>
    <m/>
    <x v="0"/>
    <m/>
  </r>
  <r>
    <s v="0577301"/>
    <x v="323"/>
    <x v="323"/>
    <s v="301"/>
    <s v="Brasil \ SP \ Fernão"/>
    <s v="Noroeste"/>
    <x v="1"/>
    <n v="1"/>
    <s v="Implantação"/>
    <s v="116-Aguardando Plantio - Manual"/>
    <m/>
    <n v="1.9"/>
    <s v="Parceria rural (Turvinho)"/>
    <m/>
    <m/>
    <m/>
    <m/>
    <x v="0"/>
    <x v="0"/>
    <x v="0"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x v="6"/>
    <d v="2025-09-01T00:00:00"/>
    <x v="0"/>
    <m/>
  </r>
  <r>
    <s v="0577302"/>
    <x v="323"/>
    <x v="323"/>
    <s v="302"/>
    <s v="Brasil \ SP \ Fernão"/>
    <s v="Noroeste"/>
    <x v="1"/>
    <n v="1"/>
    <s v="Implantação"/>
    <s v="116-Aguardando Plantio - Manual"/>
    <m/>
    <n v="1.0900000000000001"/>
    <s v="Parceria rural (Turvinho)"/>
    <m/>
    <m/>
    <m/>
    <m/>
    <x v="0"/>
    <x v="0"/>
    <x v="0"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x v="6"/>
    <d v="2025-09-01T00:00:00"/>
    <x v="0"/>
    <m/>
  </r>
  <r>
    <s v="0577308"/>
    <x v="323"/>
    <x v="323"/>
    <s v="308"/>
    <s v="Brasil \ SP \ Fernão"/>
    <s v="Noroeste"/>
    <x v="1"/>
    <n v="1"/>
    <s v="Implantação"/>
    <s v="116-Aguardando Plantio - Manual"/>
    <m/>
    <n v="3.82"/>
    <s v="Parceria rural (Turvinho)"/>
    <m/>
    <m/>
    <m/>
    <m/>
    <x v="0"/>
    <x v="0"/>
    <x v="0"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x v="6"/>
    <d v="2025-09-01T00:00:00"/>
    <x v="0"/>
    <m/>
  </r>
  <r>
    <s v="0577310"/>
    <x v="323"/>
    <x v="323"/>
    <s v="310"/>
    <s v="Brasil \ SP \ Fernão"/>
    <s v="Noroeste"/>
    <x v="1"/>
    <n v="1"/>
    <s v="Implantação"/>
    <s v="116-Aguardando Plantio - Manual"/>
    <m/>
    <n v="0.38"/>
    <s v="Parceria rural (Turvinho)"/>
    <m/>
    <m/>
    <m/>
    <m/>
    <x v="0"/>
    <x v="0"/>
    <x v="0"/>
    <m/>
    <m/>
    <d v="2020-04-21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x v="6"/>
    <d v="2025-09-01T00:00:00"/>
    <x v="0"/>
    <m/>
  </r>
  <r>
    <s v="0577312"/>
    <x v="323"/>
    <x v="323"/>
    <s v="312"/>
    <s v="Brasil \ SP \ Fernão"/>
    <s v="Noroeste"/>
    <x v="1"/>
    <n v="2"/>
    <s v="Reforma"/>
    <s v="116-Aguardando Plantio - Manual"/>
    <m/>
    <n v="3.27"/>
    <s v="Parceria rural (Turvinho)"/>
    <m/>
    <m/>
    <m/>
    <m/>
    <x v="0"/>
    <x v="0"/>
    <x v="0"/>
    <m/>
    <m/>
    <d v="2023-05-05T00:00:00"/>
    <m/>
    <m/>
    <m/>
    <m/>
    <s v="Noroeste"/>
    <s v="Noroeste"/>
    <s v="JFI DUARTINA"/>
    <s v="CARPELO"/>
    <s v="GERAÇÃO"/>
    <s v="GERS"/>
    <n v="26.145911000000002"/>
    <n v="27.305714999999999"/>
    <n v="27.427205000000001"/>
    <n v="45.430698999999997"/>
    <s v="Liberação de áreas"/>
    <x v="1"/>
    <x v="6"/>
    <d v="2025-09-01T00:00:00"/>
    <x v="0"/>
    <m/>
  </r>
  <r>
    <s v="0578001"/>
    <x v="324"/>
    <x v="324"/>
    <s v="001"/>
    <s v="Brasil \ SP \ Guarantã"/>
    <s v="Norte"/>
    <x v="3"/>
    <n v="1"/>
    <s v="Implantação"/>
    <s v="104-Crescimento"/>
    <d v="2020-04-24T00:00:00"/>
    <n v="18.670000000000002"/>
    <s v="Parceria rural (Turvinho)"/>
    <m/>
    <m/>
    <m/>
    <m/>
    <x v="0"/>
    <x v="0"/>
    <x v="0"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x v="9"/>
    <d v="2025-09-01T00:00:00"/>
    <x v="0"/>
    <m/>
  </r>
  <r>
    <s v="0578002"/>
    <x v="324"/>
    <x v="324"/>
    <s v="002"/>
    <s v="Brasil \ SP \ Guarantã"/>
    <s v="Norte"/>
    <x v="3"/>
    <n v="1"/>
    <s v="Implantação"/>
    <s v="104-Crescimento"/>
    <d v="2020-05-01T00:00:00"/>
    <n v="35.72"/>
    <s v="Parceria rural (Turvinho)"/>
    <m/>
    <m/>
    <m/>
    <m/>
    <x v="0"/>
    <x v="0"/>
    <x v="0"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x v="9"/>
    <d v="2025-09-01T00:00:00"/>
    <x v="0"/>
    <m/>
  </r>
  <r>
    <s v="0578003"/>
    <x v="324"/>
    <x v="324"/>
    <s v="003"/>
    <s v="Brasil \ SP \ Guarantã"/>
    <s v="Norte"/>
    <x v="3"/>
    <n v="1"/>
    <s v="Implantação"/>
    <s v="104-Crescimento"/>
    <d v="2020-05-01T00:00:00"/>
    <n v="21.13"/>
    <s v="Parceria rural (Turvinho)"/>
    <s v="coppice"/>
    <m/>
    <m/>
    <m/>
    <x v="0"/>
    <x v="0"/>
    <x v="0"/>
    <m/>
    <m/>
    <d v="2025-06-01T00:00:00"/>
    <d v="2025-06-01T00:00:00"/>
    <d v="2025-06-01T00:00:00"/>
    <m/>
    <m/>
    <s v="Norte"/>
    <s v="coppice"/>
    <s v="GERS"/>
    <s v="EMFLORA"/>
    <s v="CARPELO"/>
    <s v="INOVESA"/>
    <n v="29.109862"/>
    <n v="39.014716"/>
    <n v="45.066757000000003"/>
    <n v="49.240265000000001"/>
    <s v="pac"/>
    <x v="1"/>
    <x v="1"/>
    <m/>
    <x v="4"/>
    <m/>
  </r>
  <r>
    <s v="0578004"/>
    <x v="324"/>
    <x v="324"/>
    <s v="004"/>
    <s v="Brasil \ SP \ Guarantã"/>
    <s v="Norte"/>
    <x v="3"/>
    <n v="1"/>
    <s v="Implantação"/>
    <s v="104-Crescimento"/>
    <d v="2020-05-01T00:00:00"/>
    <n v="6.58"/>
    <s v="Parceria rural (Turvinho)"/>
    <m/>
    <m/>
    <m/>
    <m/>
    <x v="0"/>
    <x v="0"/>
    <x v="0"/>
    <m/>
    <m/>
    <d v="2025-06-01T00:00:00"/>
    <d v="2025-06-01T00:00:00"/>
    <d v="2025-06-01T00:00:00"/>
    <m/>
    <m/>
    <s v="Norte"/>
    <s v="Norte"/>
    <s v="GERS"/>
    <s v="EMFLORA"/>
    <s v="CARPELO"/>
    <s v="INOVESA"/>
    <n v="29.109862"/>
    <n v="39.014716"/>
    <n v="45.066757000000003"/>
    <n v="49.240265000000001"/>
    <s v="pac"/>
    <x v="1"/>
    <x v="9"/>
    <d v="2025-09-01T00:00:00"/>
    <x v="0"/>
    <m/>
  </r>
  <r>
    <s v="0579001"/>
    <x v="325"/>
    <x v="325"/>
    <s v="001"/>
    <s v="Brasil \ SP \ Garça"/>
    <s v="Noroeste"/>
    <x v="1"/>
    <n v="1"/>
    <s v="Implantação"/>
    <s v="104-Crescimento"/>
    <d v="2020-05-11T00:00:00"/>
    <n v="31.34"/>
    <s v="Parceria rural"/>
    <m/>
    <m/>
    <m/>
    <m/>
    <x v="0"/>
    <x v="0"/>
    <x v="0"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2"/>
    <x v="325"/>
    <x v="325"/>
    <s v="002"/>
    <s v="Brasil \ SP \ Garça"/>
    <s v="Noroeste"/>
    <x v="1"/>
    <n v="1"/>
    <s v="Implantação"/>
    <s v="104-Crescimento"/>
    <d v="2020-05-07T00:00:00"/>
    <n v="18.579999999999998"/>
    <s v="Parceria rural"/>
    <m/>
    <m/>
    <m/>
    <m/>
    <x v="0"/>
    <x v="0"/>
    <x v="0"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3"/>
    <x v="325"/>
    <x v="325"/>
    <s v="003"/>
    <s v="Brasil \ SP \ Garça"/>
    <s v="Noroeste"/>
    <x v="1"/>
    <n v="1"/>
    <s v="Implantação"/>
    <s v="104-Crescimento"/>
    <d v="2020-05-15T00:00:00"/>
    <n v="25.08"/>
    <s v="Parceria rural"/>
    <m/>
    <m/>
    <m/>
    <m/>
    <x v="0"/>
    <x v="0"/>
    <x v="0"/>
    <m/>
    <m/>
    <d v="2026-02-01T00:00:00"/>
    <d v="2026-01-01T00:00:00"/>
    <d v="2025-08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4"/>
    <x v="325"/>
    <x v="325"/>
    <s v="004"/>
    <s v="Brasil \ SP \ Garça"/>
    <s v="Noroeste"/>
    <x v="1"/>
    <n v="1"/>
    <s v="Implantação"/>
    <s v="104-Crescimento"/>
    <d v="2020-05-19T00:00:00"/>
    <n v="39.479999999999997"/>
    <s v="Parceria rural"/>
    <m/>
    <m/>
    <m/>
    <m/>
    <x v="0"/>
    <x v="0"/>
    <x v="0"/>
    <m/>
    <m/>
    <d v="2026-02-01T00:00:00"/>
    <d v="2026-01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5"/>
    <x v="325"/>
    <x v="325"/>
    <s v="005"/>
    <s v="Brasil \ SP \ Garça"/>
    <s v="Noroeste"/>
    <x v="1"/>
    <n v="1"/>
    <s v="Implantação"/>
    <s v="104-Crescimento"/>
    <d v="2020-05-20T00:00:00"/>
    <n v="66.52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6"/>
    <x v="325"/>
    <x v="325"/>
    <s v="006"/>
    <s v="Brasil \ SP \ Garça"/>
    <s v="Noroeste"/>
    <x v="1"/>
    <n v="1"/>
    <s v="Implantação"/>
    <s v="104-Crescimento"/>
    <d v="2020-05-18T00:00:00"/>
    <n v="49.06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7"/>
    <x v="325"/>
    <x v="325"/>
    <s v="007"/>
    <s v="Brasil \ SP \ Garça"/>
    <s v="Noroeste"/>
    <x v="1"/>
    <n v="1"/>
    <s v="Implantação"/>
    <s v="104-Crescimento"/>
    <d v="2020-05-22T00:00:00"/>
    <n v="46.78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8"/>
    <x v="325"/>
    <x v="325"/>
    <s v="008"/>
    <s v="Brasil \ SP \ Garça"/>
    <s v="Noroeste"/>
    <x v="1"/>
    <n v="1"/>
    <s v="Implantação"/>
    <s v="104-Crescimento"/>
    <d v="2020-05-20T00:00:00"/>
    <n v="16.149999999999999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09"/>
    <x v="325"/>
    <x v="325"/>
    <s v="009"/>
    <s v="Brasil \ SP \ Garça"/>
    <s v="Noroeste"/>
    <x v="1"/>
    <n v="1"/>
    <s v="Implantação"/>
    <s v="104-Crescimento"/>
    <d v="2020-05-22T00:00:00"/>
    <n v="23.82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010"/>
    <x v="325"/>
    <x v="325"/>
    <s v="010"/>
    <s v="Brasil \ SP \ Garça"/>
    <s v="Noroeste"/>
    <x v="1"/>
    <n v="1"/>
    <s v="Implantação"/>
    <s v="104-Crescimento"/>
    <d v="2020-05-23T00:00:00"/>
    <n v="18.61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1"/>
    <x v="325"/>
    <x v="325"/>
    <s v="301"/>
    <s v="Brasil \ SP \ Garça"/>
    <s v="Noroeste"/>
    <x v="1"/>
    <n v="1"/>
    <s v="Implantação"/>
    <s v="104-Crescimento"/>
    <d v="2021-11-19T00:00:00"/>
    <n v="1.21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2"/>
    <x v="325"/>
    <x v="325"/>
    <s v="302"/>
    <s v="Brasil \ SP \ Garça"/>
    <s v="Noroeste"/>
    <x v="1"/>
    <n v="1"/>
    <s v="Implantação"/>
    <s v="104-Crescimento"/>
    <d v="2021-11-19T00:00:00"/>
    <n v="1.5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3"/>
    <x v="325"/>
    <x v="325"/>
    <s v="303"/>
    <s v="Brasil \ SP \ Garça"/>
    <s v="Noroeste"/>
    <x v="1"/>
    <n v="1"/>
    <s v="Implantação"/>
    <s v="104-Crescimento"/>
    <d v="2021-11-19T00:00:00"/>
    <n v="1.03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4"/>
    <x v="325"/>
    <x v="325"/>
    <s v="304"/>
    <s v="Brasil \ SP \ Garça"/>
    <s v="Noroeste"/>
    <x v="1"/>
    <n v="1"/>
    <s v="Implantação"/>
    <s v="104-Crescimento"/>
    <d v="2021-11-19T00:00:00"/>
    <n v="3.64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5"/>
    <x v="325"/>
    <x v="325"/>
    <s v="305"/>
    <s v="Brasil \ SP \ Garça"/>
    <s v="Noroeste"/>
    <x v="1"/>
    <n v="1"/>
    <s v="Implantação"/>
    <s v="104-Crescimento"/>
    <d v="2021-11-19T00:00:00"/>
    <n v="0.26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79307"/>
    <x v="325"/>
    <x v="325"/>
    <s v="307"/>
    <s v="Brasil \ SP \ Garça"/>
    <s v="Noroeste"/>
    <x v="1"/>
    <n v="1"/>
    <s v="Implantação"/>
    <s v="104-Crescimento"/>
    <d v="2021-11-19T00:00:00"/>
    <n v="1.04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9.546150000000001"/>
    <n v="32.705334000000001"/>
    <n v="60.637346000000001"/>
    <n v="67.412267999999997"/>
    <s v="pac"/>
    <x v="2"/>
    <x v="2"/>
    <d v="2025-12-01T00:00:00"/>
    <x v="11"/>
    <m/>
  </r>
  <r>
    <s v="0580012"/>
    <x v="326"/>
    <x v="326"/>
    <s v="012"/>
    <s v="Brasil \ SP \ Marília"/>
    <s v="Noroeste"/>
    <x v="1"/>
    <n v="1"/>
    <s v="Implantação"/>
    <s v="102-Aguardando Plantio"/>
    <m/>
    <n v="0.04"/>
    <s v="Parceria rural (Turvinho)"/>
    <m/>
    <m/>
    <m/>
    <m/>
    <x v="0"/>
    <x v="0"/>
    <x v="0"/>
    <m/>
    <m/>
    <d v="2020-06-27T00:00:00"/>
    <m/>
    <m/>
    <m/>
    <m/>
    <s v="Noroeste"/>
    <s v="Noroeste"/>
    <s v="CARPELO"/>
    <s v="GERS"/>
    <s v="GN"/>
    <s v="INOVESA"/>
    <n v="84.542316999999997"/>
    <n v="90.185059999999993"/>
    <n v="101.52054"/>
    <n v="121.259269"/>
    <s v="Liberação de áreas"/>
    <x v="2"/>
    <x v="10"/>
    <d v="2025-07-01T00:00:00"/>
    <x v="6"/>
    <m/>
  </r>
  <r>
    <s v="0580311"/>
    <x v="326"/>
    <x v="326"/>
    <s v="311"/>
    <s v="Brasil \ SP \ Marília"/>
    <s v="Noroeste"/>
    <x v="0"/>
    <n v="1"/>
    <s v="Implantação"/>
    <s v="116-Aguardando Plantio - Manual"/>
    <m/>
    <n v="2.0099999999999998"/>
    <s v="Parceria rural (Turvinho)"/>
    <m/>
    <m/>
    <m/>
    <m/>
    <x v="0"/>
    <x v="0"/>
    <x v="0"/>
    <m/>
    <m/>
    <d v="2020-06-24T00:00:00"/>
    <m/>
    <m/>
    <m/>
    <m/>
    <s v="Noroeste"/>
    <s v="Noroeste"/>
    <s v="CARPELO"/>
    <s v="GERS"/>
    <s v="GN"/>
    <s v="INOVESA"/>
    <n v="84.542316999999997"/>
    <n v="90.185059999999993"/>
    <n v="101.52054"/>
    <n v="121.259269"/>
    <s v="Liberação de áreas"/>
    <x v="2"/>
    <x v="10"/>
    <d v="2025-07-01T00:00:00"/>
    <x v="6"/>
    <m/>
  </r>
  <r>
    <s v="0581001"/>
    <x v="327"/>
    <x v="327"/>
    <s v="001"/>
    <s v="Brasil \ SP \ Getulina"/>
    <s v="Noroeste"/>
    <x v="3"/>
    <n v="1"/>
    <s v="Implantação"/>
    <s v="104-Crescimento"/>
    <d v="2020-04-08T00:00:00"/>
    <n v="43.98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2.442856000000001"/>
    <n v="39.646467000000001"/>
    <n v="64.762304"/>
    <n v="80.719198000000006"/>
    <s v="pac"/>
    <x v="1"/>
    <x v="1"/>
    <m/>
    <x v="0"/>
    <m/>
  </r>
  <r>
    <s v="0581002"/>
    <x v="327"/>
    <x v="327"/>
    <s v="002"/>
    <s v="Brasil \ SP \ Getulina"/>
    <s v="Noroeste"/>
    <x v="3"/>
    <n v="1"/>
    <s v="Implantação"/>
    <s v="104-Crescimento"/>
    <d v="2020-04-10T00:00:00"/>
    <n v="37.79"/>
    <s v="Parceria rural"/>
    <s v="coppice"/>
    <m/>
    <m/>
    <m/>
    <x v="0"/>
    <x v="0"/>
    <x v="0"/>
    <m/>
    <m/>
    <d v="2025-06-01T00:00:00"/>
    <d v="2025-06-01T00:00:00"/>
    <d v="2025-08-01T00:00:00"/>
    <m/>
    <m/>
    <s v="Noroeste"/>
    <s v="coppice"/>
    <s v="GN"/>
    <s v="INOVESA"/>
    <s v="GERS"/>
    <s v="CARPELO"/>
    <n v="12.442856000000001"/>
    <n v="39.646467000000001"/>
    <n v="64.762304"/>
    <n v="80.719198000000006"/>
    <s v="pac"/>
    <x v="1"/>
    <x v="1"/>
    <m/>
    <x v="4"/>
    <m/>
  </r>
  <r>
    <s v="0581003"/>
    <x v="327"/>
    <x v="327"/>
    <s v="003"/>
    <s v="Brasil \ SP \ Getulina"/>
    <s v="Noroeste"/>
    <x v="3"/>
    <n v="1"/>
    <s v="Implantação"/>
    <s v="104-Crescimento"/>
    <d v="2020-04-08T00:00:00"/>
    <n v="14.51"/>
    <s v="Parceria rural"/>
    <s v="coppice"/>
    <m/>
    <m/>
    <m/>
    <x v="0"/>
    <x v="0"/>
    <x v="0"/>
    <m/>
    <m/>
    <d v="2025-06-01T00:00:00"/>
    <d v="2025-06-01T00:00:00"/>
    <d v="2025-08-01T00:00:00"/>
    <m/>
    <m/>
    <s v="Noroeste"/>
    <s v="coppice"/>
    <s v="GN"/>
    <s v="INOVESA"/>
    <s v="GERS"/>
    <s v="CARPELO"/>
    <n v="12.442856000000001"/>
    <n v="39.646467000000001"/>
    <n v="64.762304"/>
    <n v="80.719198000000006"/>
    <s v="pac"/>
    <x v="1"/>
    <x v="1"/>
    <m/>
    <x v="4"/>
    <m/>
  </r>
  <r>
    <s v="0581005"/>
    <x v="327"/>
    <x v="327"/>
    <s v="005"/>
    <s v="Brasil \ SP \ Getulina"/>
    <s v="Noroeste"/>
    <x v="3"/>
    <n v="1"/>
    <s v="Implantação"/>
    <s v="104-Crescimento"/>
    <d v="2021-10-15T00:00:00"/>
    <n v="1.96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GN"/>
    <s v="INOVESA"/>
    <s v="GERS"/>
    <s v="CARPELO"/>
    <n v="12.442856000000001"/>
    <n v="39.646467000000001"/>
    <n v="64.762304"/>
    <n v="80.719198000000006"/>
    <s v="pac"/>
    <x v="1"/>
    <x v="1"/>
    <m/>
    <x v="0"/>
    <m/>
  </r>
  <r>
    <s v="0582001"/>
    <x v="328"/>
    <x v="328"/>
    <s v="001"/>
    <s v="Brasil \ SP \ Getulina"/>
    <s v="Noroeste"/>
    <x v="3"/>
    <n v="1"/>
    <s v="Implantação"/>
    <s v="104-Crescimento"/>
    <d v="2020-04-18T00:00:00"/>
    <n v="2.5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6-01T00:00:00"/>
    <x v="7"/>
    <m/>
  </r>
  <r>
    <s v="0582002"/>
    <x v="328"/>
    <x v="328"/>
    <s v="002"/>
    <s v="Brasil \ SP \ Getulina"/>
    <s v="Noroeste"/>
    <x v="3"/>
    <n v="1"/>
    <s v="Implantação"/>
    <s v="104-Crescimento"/>
    <d v="2020-04-19T00:00:00"/>
    <n v="19.55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6-01T00:00:00"/>
    <x v="7"/>
    <m/>
  </r>
  <r>
    <s v="0582003"/>
    <x v="328"/>
    <x v="328"/>
    <s v="003"/>
    <s v="Brasil \ SP \ Getulina"/>
    <s v="Noroeste"/>
    <x v="3"/>
    <n v="1"/>
    <s v="Implantação"/>
    <s v="104-Crescimento"/>
    <d v="2020-04-18T00:00:00"/>
    <n v="24.11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6-01T00:00:00"/>
    <x v="7"/>
    <m/>
  </r>
  <r>
    <s v="0582004"/>
    <x v="328"/>
    <x v="328"/>
    <s v="004"/>
    <s v="Brasil \ SP \ Getulina"/>
    <s v="Noroeste"/>
    <x v="3"/>
    <n v="1"/>
    <s v="Implantação"/>
    <s v="104-Crescimento"/>
    <d v="2020-04-16T00:00:00"/>
    <n v="49.95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7-01T00:00:00"/>
    <x v="6"/>
    <m/>
  </r>
  <r>
    <s v="0582005"/>
    <x v="328"/>
    <x v="328"/>
    <s v="005"/>
    <s v="Brasil \ SP \ Getulina"/>
    <s v="Noroeste"/>
    <x v="3"/>
    <n v="1"/>
    <s v="Implantação"/>
    <s v="104-Crescimento"/>
    <d v="2020-04-17T00:00:00"/>
    <n v="39.590000000000003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7-01T00:00:00"/>
    <x v="6"/>
    <m/>
  </r>
  <r>
    <s v="0582006"/>
    <x v="328"/>
    <x v="328"/>
    <s v="006"/>
    <s v="Brasil \ SP \ Getulina"/>
    <s v="Noroeste"/>
    <x v="3"/>
    <n v="1"/>
    <s v="Implantação"/>
    <s v="104-Crescimento"/>
    <d v="2021-10-18T00:00:00"/>
    <n v="2.21"/>
    <s v="Parceria rural"/>
    <m/>
    <m/>
    <m/>
    <m/>
    <x v="0"/>
    <x v="0"/>
    <x v="0"/>
    <m/>
    <m/>
    <d v="2025-06-01T00:00:00"/>
    <d v="2025-06-01T00:00:00"/>
    <d v="2025-02-01T00:00:00"/>
    <m/>
    <m/>
    <s v="Noroeste"/>
    <s v="Noroeste"/>
    <s v="GN"/>
    <s v="INOVESA"/>
    <s v="GERS"/>
    <s v="CARPELO"/>
    <n v="4.8378119999999996"/>
    <n v="32.041423000000002"/>
    <n v="57.157260000000001"/>
    <n v="73.114154999999997"/>
    <s v="pac"/>
    <x v="2"/>
    <x v="11"/>
    <d v="2025-06-01T00:00:00"/>
    <x v="7"/>
    <m/>
  </r>
  <r>
    <s v="0584001"/>
    <x v="329"/>
    <x v="329"/>
    <s v="001"/>
    <s v="Brasil \ SP \ Getulina"/>
    <s v="Noroeste"/>
    <x v="3"/>
    <n v="1"/>
    <s v="Implantação"/>
    <s v="104-Crescimento"/>
    <d v="2020-07-31T00:00:00"/>
    <n v="13.09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2"/>
    <x v="329"/>
    <x v="329"/>
    <s v="002"/>
    <s v="Brasil \ SP \ Getulina"/>
    <s v="Noroeste"/>
    <x v="3"/>
    <n v="1"/>
    <s v="Implantação"/>
    <s v="104-Crescimento"/>
    <d v="2020-08-01T00:00:00"/>
    <n v="47.03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3"/>
    <x v="329"/>
    <x v="329"/>
    <s v="003"/>
    <s v="Brasil \ SP \ Getulina"/>
    <s v="Noroeste"/>
    <x v="3"/>
    <n v="1"/>
    <s v="Implantação"/>
    <s v="104-Crescimento"/>
    <d v="2020-07-30T00:00:00"/>
    <n v="28.66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4"/>
    <x v="329"/>
    <x v="329"/>
    <s v="004"/>
    <s v="Brasil \ SP \ Guaimbê"/>
    <s v="Noroeste"/>
    <x v="3"/>
    <n v="1"/>
    <s v="Implantação"/>
    <s v="104-Crescimento"/>
    <d v="2020-07-29T00:00:00"/>
    <n v="9.09"/>
    <s v="Parceria rural (Turvinho)"/>
    <m/>
    <m/>
    <m/>
    <m/>
    <x v="0"/>
    <x v="0"/>
    <x v="0"/>
    <m/>
    <m/>
    <d v="2026-02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5"/>
    <x v="329"/>
    <x v="329"/>
    <s v="005"/>
    <s v="Brasil \ SP \ Guaimbê"/>
    <s v="Noroeste"/>
    <x v="3"/>
    <n v="1"/>
    <s v="Implantação"/>
    <s v="104-Crescimento"/>
    <d v="2020-07-29T00:00:00"/>
    <n v="25.02"/>
    <s v="Parceria rural (Turvinho)"/>
    <m/>
    <m/>
    <m/>
    <m/>
    <x v="0"/>
    <x v="0"/>
    <x v="0"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6"/>
    <x v="329"/>
    <x v="329"/>
    <s v="006"/>
    <s v="Brasil \ SP \ Guaimbê"/>
    <s v="Noroeste"/>
    <x v="3"/>
    <n v="1"/>
    <s v="Implantação"/>
    <s v="104-Crescimento"/>
    <d v="2020-07-28T00:00:00"/>
    <n v="37.33"/>
    <s v="Parceria rural (Turvinho)"/>
    <m/>
    <m/>
    <m/>
    <m/>
    <x v="0"/>
    <x v="0"/>
    <x v="0"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7"/>
    <x v="329"/>
    <x v="329"/>
    <s v="007"/>
    <s v="Brasil \ SP \ Guaimbê"/>
    <s v="Noroeste"/>
    <x v="3"/>
    <n v="1"/>
    <s v="Implantação"/>
    <s v="104-Crescimento"/>
    <d v="2020-07-28T00:00:00"/>
    <n v="38.51"/>
    <s v="Parceria rural (Turvinho)"/>
    <m/>
    <m/>
    <m/>
    <m/>
    <x v="0"/>
    <x v="0"/>
    <x v="0"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08"/>
    <x v="329"/>
    <x v="329"/>
    <s v="008"/>
    <s v="Brasil \ SP \ Guaimbê"/>
    <s v="Noroeste"/>
    <x v="3"/>
    <n v="1"/>
    <s v="Implantação"/>
    <s v="104-Crescimento"/>
    <d v="2020-07-25T00:00:00"/>
    <n v="12"/>
    <s v="Parceria rural (Turvinho)"/>
    <m/>
    <m/>
    <m/>
    <m/>
    <x v="0"/>
    <x v="0"/>
    <x v="0"/>
    <m/>
    <m/>
    <d v="2026-03-01T00:00:00"/>
    <d v="2026-02-01T00:00:00"/>
    <d v="2025-07-01T00:00:00"/>
    <m/>
    <m/>
    <s v="Noroeste"/>
    <s v="Noroeste"/>
    <s v="GN"/>
    <s v="INOVESA"/>
    <s v="GERS"/>
    <s v="CARPELO"/>
    <n v="13.820503"/>
    <n v="30.710706999999999"/>
    <n v="42.047206000000003"/>
    <n v="58.004100999999999"/>
    <s v="pac"/>
    <x v="2"/>
    <x v="15"/>
    <d v="2025-10-01T00:00:00"/>
    <x v="13"/>
    <m/>
  </r>
  <r>
    <s v="0584013"/>
    <x v="329"/>
    <x v="329"/>
    <s v="013"/>
    <s v="Brasil \ SP \ Guaimbê"/>
    <s v="Noroeste"/>
    <x v="3"/>
    <n v="1"/>
    <s v="Implantação"/>
    <s v="102-Aguardando Plantio"/>
    <m/>
    <n v="0.52"/>
    <s v="Parceria rural (Turvinho)"/>
    <m/>
    <m/>
    <m/>
    <m/>
    <x v="0"/>
    <x v="0"/>
    <x v="0"/>
    <m/>
    <m/>
    <d v="2022-10-04T00:00:00"/>
    <m/>
    <m/>
    <m/>
    <m/>
    <s v="Noroeste"/>
    <s v="Noroeste"/>
    <s v="GN"/>
    <s v="INOVESA"/>
    <s v="GERS"/>
    <s v="CARPELO"/>
    <n v="13.820503"/>
    <n v="30.710706999999999"/>
    <n v="42.047206000000003"/>
    <n v="58.004100999999999"/>
    <s v="Liberação de áreas"/>
    <x v="2"/>
    <x v="15"/>
    <d v="2025-10-01T00:00:00"/>
    <x v="13"/>
    <m/>
  </r>
  <r>
    <s v="0585001"/>
    <x v="330"/>
    <x v="330"/>
    <s v="001"/>
    <s v="Brasil \ SP \ Lupércio"/>
    <s v="Noroeste"/>
    <x v="0"/>
    <n v="1"/>
    <s v="Implantação"/>
    <s v="104-Crescimento"/>
    <d v="2020-05-16T00:00:00"/>
    <n v="5.32"/>
    <s v="Parceria rural (Turvinho)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2"/>
    <x v="330"/>
    <x v="330"/>
    <s v="002"/>
    <s v="Brasil \ SP \ Lupércio"/>
    <s v="Noroeste"/>
    <x v="0"/>
    <n v="1"/>
    <s v="Implantação"/>
    <s v="104-Crescimento"/>
    <d v="2020-05-14T00:00:00"/>
    <n v="8.7799999999999994"/>
    <s v="Parceria rural (Turvinho)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3"/>
    <x v="330"/>
    <x v="330"/>
    <s v="003"/>
    <s v="Brasil \ SP \ Lupércio"/>
    <s v="Noroeste"/>
    <x v="0"/>
    <n v="1"/>
    <s v="Implantação"/>
    <s v="104-Crescimento"/>
    <d v="2020-05-12T00:00:00"/>
    <n v="23.69"/>
    <s v="Parceria rural (Turvinho)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4"/>
    <x v="330"/>
    <x v="330"/>
    <s v="004"/>
    <s v="Brasil \ SP \ Lupércio"/>
    <s v="Noroeste"/>
    <x v="0"/>
    <n v="1"/>
    <s v="Implantação"/>
    <s v="104-Crescimento"/>
    <d v="2020-05-13T00:00:00"/>
    <n v="24.3"/>
    <s v="Parceria rural (Turvinho)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5"/>
    <x v="330"/>
    <x v="330"/>
    <s v="005"/>
    <s v="Brasil \ SP \ Lupércio"/>
    <s v="Noroeste"/>
    <x v="0"/>
    <n v="1"/>
    <s v="Implantação"/>
    <s v="104-Crescimento"/>
    <d v="2020-05-11T00:00:00"/>
    <n v="17.93"/>
    <s v="Parceria rural (Turvinho)"/>
    <m/>
    <m/>
    <m/>
    <m/>
    <x v="0"/>
    <x v="0"/>
    <x v="0"/>
    <m/>
    <m/>
    <d v="2025-10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6"/>
    <x v="330"/>
    <x v="330"/>
    <s v="006"/>
    <s v="Brasil \ SP \ Lupércio"/>
    <s v="Noroeste"/>
    <x v="0"/>
    <n v="1"/>
    <s v="Implantação"/>
    <s v="104-Crescimento"/>
    <d v="2020-05-08T00:00:00"/>
    <n v="9.16"/>
    <s v="Parceria rural (Turvinho)"/>
    <m/>
    <m/>
    <m/>
    <m/>
    <x v="0"/>
    <x v="0"/>
    <x v="0"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007"/>
    <x v="330"/>
    <x v="330"/>
    <s v="007"/>
    <s v="Brasil \ SP \ Lupércio"/>
    <s v="Noroeste"/>
    <x v="0"/>
    <n v="1"/>
    <s v="Implantação"/>
    <s v="104-Crescimento"/>
    <d v="2020-05-09T00:00:00"/>
    <n v="13.11"/>
    <s v="Parceria rural (Turvinho)"/>
    <m/>
    <m/>
    <m/>
    <m/>
    <x v="0"/>
    <x v="0"/>
    <x v="0"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303"/>
    <x v="330"/>
    <x v="330"/>
    <s v="303"/>
    <s v="Brasil \ SP \ Lupércio"/>
    <s v="Noroeste"/>
    <x v="0"/>
    <n v="1"/>
    <s v="Implantação"/>
    <s v="104-Crescimento"/>
    <d v="2020-07-21T00:00:00"/>
    <n v="0.1"/>
    <s v="Parceria rural (Turvinho)"/>
    <m/>
    <m/>
    <m/>
    <m/>
    <x v="0"/>
    <x v="0"/>
    <x v="0"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305"/>
    <x v="330"/>
    <x v="330"/>
    <s v="305"/>
    <s v="Brasil \ SP \ Lupércio"/>
    <s v="Noroeste"/>
    <x v="0"/>
    <n v="1"/>
    <s v="Implantação"/>
    <s v="104-Crescimento"/>
    <d v="2020-07-21T00:00:00"/>
    <n v="0.4"/>
    <s v="Parceria rural (Turvinho)"/>
    <m/>
    <m/>
    <m/>
    <m/>
    <x v="0"/>
    <x v="0"/>
    <x v="0"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5307"/>
    <x v="330"/>
    <x v="330"/>
    <s v="307"/>
    <s v="Brasil \ SP \ Lupércio"/>
    <s v="Noroeste"/>
    <x v="0"/>
    <n v="1"/>
    <s v="Implantação"/>
    <s v="104-Crescimento"/>
    <d v="2020-07-21T00:00:00"/>
    <n v="0.47"/>
    <s v="Parceria rural (Turvinho)"/>
    <m/>
    <m/>
    <m/>
    <m/>
    <x v="0"/>
    <x v="0"/>
    <x v="0"/>
    <m/>
    <m/>
    <d v="2025-11-01T00:00:00"/>
    <d v="2025-10-01T00:00:00"/>
    <d v="2025-05-01T00:00:00"/>
    <m/>
    <m/>
    <s v="Noroeste"/>
    <s v="Noroeste"/>
    <s v="CARPELO"/>
    <s v="JFI DUARTINA"/>
    <s v="GERAÇÃO"/>
    <s v="GERS"/>
    <n v="48.703887000000002"/>
    <n v="61.152312000000002"/>
    <n v="62.433605999999997"/>
    <n v="66.828872000000004"/>
    <s v="pac"/>
    <x v="2"/>
    <x v="1"/>
    <m/>
    <x v="0"/>
    <m/>
  </r>
  <r>
    <s v="0586001"/>
    <x v="331"/>
    <x v="331"/>
    <s v="001"/>
    <s v="Brasil \ SP \ Bauru"/>
    <s v="Norte"/>
    <x v="1"/>
    <n v="1"/>
    <s v="Implantação"/>
    <s v="104-Crescimento"/>
    <d v="2020-06-08T00:00:00"/>
    <n v="28.95"/>
    <s v="Parceria rural"/>
    <m/>
    <m/>
    <m/>
    <m/>
    <x v="0"/>
    <x v="0"/>
    <x v="0"/>
    <m/>
    <m/>
    <d v="2025-04-01T00:00:00"/>
    <d v="2025-04-01T00:00:00"/>
    <d v="2025-05-01T00:00:00"/>
    <m/>
    <m/>
    <s v="Norte"/>
    <s v="Norte"/>
    <s v="GERAÇÃO"/>
    <s v="BRACELL"/>
    <s v="JFI DUARTINA"/>
    <s v="CARPELO"/>
    <n v="26.748805000000001"/>
    <n v="27.865494999999999"/>
    <n v="28.508673999999999"/>
    <n v="54.717481999999997"/>
    <s v="pac"/>
    <x v="1"/>
    <x v="2"/>
    <d v="2025-08-01T00:00:00"/>
    <x v="8"/>
    <m/>
  </r>
  <r>
    <s v="0586002"/>
    <x v="331"/>
    <x v="331"/>
    <s v="002"/>
    <s v="Brasil \ SP \ Bauru"/>
    <s v="Norte"/>
    <x v="1"/>
    <n v="1"/>
    <s v="Implantação"/>
    <s v="104-Crescimento"/>
    <d v="2020-06-12T00:00:00"/>
    <n v="4.79"/>
    <s v="Parceria rural"/>
    <m/>
    <m/>
    <m/>
    <m/>
    <x v="0"/>
    <x v="0"/>
    <x v="0"/>
    <m/>
    <m/>
    <d v="2025-04-01T00:00:00"/>
    <d v="2025-04-01T00:00:00"/>
    <d v="2025-05-01T00:00:00"/>
    <m/>
    <m/>
    <s v="Norte"/>
    <s v="Norte"/>
    <s v="GERAÇÃO"/>
    <s v="BRACELL"/>
    <s v="JFI DUARTINA"/>
    <s v="CARPELO"/>
    <n v="26.748805000000001"/>
    <n v="27.865494999999999"/>
    <n v="28.508673999999999"/>
    <n v="54.717481999999997"/>
    <s v="pac"/>
    <x v="1"/>
    <x v="2"/>
    <d v="2025-08-01T00:00:00"/>
    <x v="8"/>
    <m/>
  </r>
  <r>
    <s v="0587001"/>
    <x v="332"/>
    <x v="332"/>
    <s v="001"/>
    <s v="Brasil \ SP \ Itatinga"/>
    <s v="Sul"/>
    <x v="0"/>
    <n v="2"/>
    <s v="Rebrota"/>
    <s v="104-Crescimento"/>
    <d v="2016-12-14T00:00:00"/>
    <n v="2.66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2"/>
    <x v="332"/>
    <x v="332"/>
    <s v="002"/>
    <s v="Brasil \ SP \ Itatinga"/>
    <s v="Sul"/>
    <x v="0"/>
    <n v="2"/>
    <s v="Reforma"/>
    <s v="104-Crescimento"/>
    <d v="2021-05-14T00:00:00"/>
    <n v="14.62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3"/>
    <x v="332"/>
    <x v="332"/>
    <s v="003"/>
    <s v="Brasil \ SP \ Itatinga"/>
    <s v="Sul"/>
    <x v="0"/>
    <n v="2"/>
    <s v="Reforma"/>
    <s v="104-Crescimento"/>
    <d v="2021-05-14T00:00:00"/>
    <n v="4.95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4"/>
    <x v="332"/>
    <x v="332"/>
    <s v="004"/>
    <s v="Brasil \ SP \ Itatinga"/>
    <s v="Sul"/>
    <x v="0"/>
    <n v="2"/>
    <s v="Rebrota"/>
    <s v="104-Crescimento"/>
    <d v="2018-12-14T00:00:00"/>
    <n v="18.329999999999998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5"/>
    <x v="332"/>
    <x v="332"/>
    <s v="005"/>
    <s v="Brasil \ SP \ Itatinga"/>
    <s v="Sul"/>
    <x v="0"/>
    <n v="2"/>
    <s v="Rebrota"/>
    <s v="104-Crescimento"/>
    <d v="2018-12-14T00:00:00"/>
    <n v="12.88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6"/>
    <x v="332"/>
    <x v="332"/>
    <s v="006"/>
    <s v="Brasil \ SP \ Itatinga"/>
    <s v="Sul"/>
    <x v="0"/>
    <n v="1"/>
    <s v="Implantação"/>
    <s v="104-Crescimento"/>
    <d v="2021-05-14T00:00:00"/>
    <n v="8.1199999999999992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7"/>
    <x v="332"/>
    <x v="332"/>
    <s v="007"/>
    <s v="Brasil \ SP \ Itatinga"/>
    <s v="Sul"/>
    <x v="0"/>
    <n v="1"/>
    <s v="Implantação"/>
    <s v="104-Crescimento"/>
    <d v="2021-05-14T00:00:00"/>
    <n v="0.95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8"/>
    <x v="332"/>
    <x v="332"/>
    <s v="008"/>
    <s v="Brasil \ SP \ Itatinga"/>
    <s v="Sul"/>
    <x v="0"/>
    <n v="2"/>
    <s v="Rebrota"/>
    <s v="104-Crescimento"/>
    <d v="2018-12-14T00:00:00"/>
    <n v="7.35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09"/>
    <x v="332"/>
    <x v="332"/>
    <s v="009"/>
    <s v="Brasil \ SP \ Itatinga"/>
    <s v="Sul"/>
    <x v="0"/>
    <n v="3"/>
    <s v="Reforma"/>
    <s v="104-Crescimento"/>
    <d v="2021-05-14T00:00:00"/>
    <n v="1.37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7010"/>
    <x v="332"/>
    <x v="332"/>
    <s v="010"/>
    <s v="Brasil \ SP \ Itatinga"/>
    <s v="Sul"/>
    <x v="0"/>
    <n v="2"/>
    <s v="Reforma"/>
    <s v="102-Aguardando Plantio"/>
    <m/>
    <n v="3.43"/>
    <s v="Parceria rural"/>
    <m/>
    <m/>
    <m/>
    <m/>
    <x v="0"/>
    <x v="0"/>
    <x v="0"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x v="13"/>
    <d v="2025-07-01T00:00:00"/>
    <x v="0"/>
    <m/>
  </r>
  <r>
    <s v="0587011"/>
    <x v="332"/>
    <x v="332"/>
    <s v="011"/>
    <s v="Brasil \ SP \ Itatinga"/>
    <s v="Sul"/>
    <x v="0"/>
    <n v="2"/>
    <s v="Reforma"/>
    <s v="104-Crescimento"/>
    <d v="2021-05-14T00:00:00"/>
    <n v="0.17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"/>
    <m/>
    <x v="0"/>
    <m/>
  </r>
  <r>
    <s v="0587012"/>
    <x v="332"/>
    <x v="332"/>
    <s v="012"/>
    <s v="Brasil \ SP \ Itatinga"/>
    <s v="Sul"/>
    <x v="0"/>
    <n v="2"/>
    <s v="Reforma"/>
    <s v="102-Aguardando Plantio"/>
    <m/>
    <n v="0.18"/>
    <s v="Parceria rural"/>
    <m/>
    <m/>
    <m/>
    <m/>
    <x v="0"/>
    <x v="0"/>
    <x v="0"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x v="13"/>
    <d v="2025-07-01T00:00:00"/>
    <x v="0"/>
    <m/>
  </r>
  <r>
    <s v="0587013"/>
    <x v="332"/>
    <x v="332"/>
    <s v="013"/>
    <s v="Brasil \ SP \ Itatinga"/>
    <s v="Sul"/>
    <x v="0"/>
    <n v="1"/>
    <s v="Implantação"/>
    <s v="102-Aguardando Plantio"/>
    <m/>
    <n v="0.01"/>
    <s v="Parceria rural"/>
    <m/>
    <m/>
    <m/>
    <m/>
    <x v="0"/>
    <x v="0"/>
    <x v="0"/>
    <m/>
    <m/>
    <d v="2020-03-10T00:00:00"/>
    <m/>
    <m/>
    <m/>
    <m/>
    <s v="Sul"/>
    <s v="Sul"/>
    <s v="JFI ITATINGA"/>
    <s v="NILZA"/>
    <s v="SOLLUM"/>
    <s v="BRACELL"/>
    <n v="12.883691000000001"/>
    <n v="77.974421000000007"/>
    <n v="88.995570000000001"/>
    <n v="137.18647000000001"/>
    <s v="Liberação de áreas"/>
    <x v="3"/>
    <x v="13"/>
    <d v="2025-07-01T00:00:00"/>
    <x v="0"/>
    <m/>
  </r>
  <r>
    <s v="0587302"/>
    <x v="332"/>
    <x v="332"/>
    <s v="302"/>
    <s v="Brasil \ SP \ Itatinga"/>
    <s v="Sul"/>
    <x v="0"/>
    <n v="2"/>
    <s v="Reforma"/>
    <s v="104-Crescimento"/>
    <d v="2021-05-14T00:00:00"/>
    <n v="0.21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2.883691000000001"/>
    <n v="77.974421000000007"/>
    <n v="88.995570000000001"/>
    <n v="137.18647000000001"/>
    <s v="pac"/>
    <x v="3"/>
    <x v="13"/>
    <m/>
    <x v="0"/>
    <m/>
  </r>
  <r>
    <s v="0588001"/>
    <x v="333"/>
    <x v="333"/>
    <s v="001"/>
    <s v="Brasil \ SP \ Itatinga"/>
    <s v="Sul"/>
    <x v="0"/>
    <n v="1"/>
    <s v="Implantação"/>
    <s v="104-Crescimento"/>
    <d v="2020-06-08T00:00:00"/>
    <n v="37.43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x v="1"/>
    <m/>
    <x v="0"/>
    <m/>
  </r>
  <r>
    <s v="0588002"/>
    <x v="333"/>
    <x v="333"/>
    <s v="002"/>
    <s v="Brasil \ SP \ Itatinga"/>
    <s v="Sul"/>
    <x v="0"/>
    <n v="1"/>
    <s v="Implantação"/>
    <s v="104-Crescimento"/>
    <d v="2020-06-10T00:00:00"/>
    <n v="11.17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x v="1"/>
    <m/>
    <x v="0"/>
    <m/>
  </r>
  <r>
    <s v="0588003"/>
    <x v="333"/>
    <x v="333"/>
    <s v="003"/>
    <s v="Brasil \ SP \ Itatinga"/>
    <s v="Sul"/>
    <x v="0"/>
    <n v="1"/>
    <s v="Implantação"/>
    <s v="104-Crescimento"/>
    <d v="2020-06-10T00:00:00"/>
    <n v="9.36"/>
    <s v="Parceria rural"/>
    <m/>
    <m/>
    <m/>
    <m/>
    <x v="0"/>
    <x v="0"/>
    <x v="0"/>
    <m/>
    <m/>
    <d v="2025-06-01T00:00:00"/>
    <d v="2025-07-01T00:00:00"/>
    <d v="2025-04-01T00:00:00"/>
    <m/>
    <m/>
    <s v="Sul"/>
    <s v="Sul"/>
    <s v="JFI ITATINGA"/>
    <s v="NILZA"/>
    <s v="SOLLUM"/>
    <s v="BRACELL"/>
    <n v="14.682441000000001"/>
    <n v="66.193149000000005"/>
    <n v="74.508150000000001"/>
    <n v="122.69905"/>
    <s v="pac"/>
    <x v="3"/>
    <x v="1"/>
    <m/>
    <x v="0"/>
    <m/>
  </r>
  <r>
    <s v="0589001"/>
    <x v="334"/>
    <x v="334"/>
    <s v="001"/>
    <s v="Brasil \ SP \ Itatinga"/>
    <s v="Sul"/>
    <x v="0"/>
    <n v="1"/>
    <s v="Implantação"/>
    <s v="104-Crescimento"/>
    <d v="2020-07-30T00:00:00"/>
    <n v="23.8"/>
    <s v="Parceria rural"/>
    <s v="coppice"/>
    <m/>
    <m/>
    <m/>
    <x v="0"/>
    <x v="0"/>
    <x v="0"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x v="1"/>
    <m/>
    <x v="4"/>
    <m/>
  </r>
  <r>
    <s v="0589002"/>
    <x v="334"/>
    <x v="334"/>
    <s v="002"/>
    <s v="Brasil \ SP \ Itatinga"/>
    <s v="Sul"/>
    <x v="0"/>
    <n v="1"/>
    <s v="Implantação"/>
    <s v="104-Crescimento"/>
    <d v="2020-07-29T00:00:00"/>
    <n v="4.8099999999999996"/>
    <s v="Parceria rural"/>
    <s v="coppice"/>
    <m/>
    <m/>
    <m/>
    <x v="0"/>
    <x v="0"/>
    <x v="0"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x v="1"/>
    <m/>
    <x v="4"/>
    <m/>
  </r>
  <r>
    <s v="0589003"/>
    <x v="334"/>
    <x v="334"/>
    <s v="003"/>
    <s v="Brasil \ SP \ Itatinga"/>
    <s v="Sul"/>
    <x v="0"/>
    <n v="1"/>
    <s v="Implantação"/>
    <s v="104-Crescimento"/>
    <d v="2020-07-30T00:00:00"/>
    <n v="9.65"/>
    <s v="Parceria rural"/>
    <m/>
    <m/>
    <m/>
    <m/>
    <x v="0"/>
    <x v="0"/>
    <x v="0"/>
    <m/>
    <m/>
    <d v="2025-06-01T00:00:00"/>
    <d v="2025-06-01T00:00:00"/>
    <d v="2025-04-01T00:00:00"/>
    <m/>
    <m/>
    <s v="Sul"/>
    <s v="Sul"/>
    <s v="JFI ITATINGA"/>
    <s v="NILZA"/>
    <s v="SOLLUM"/>
    <s v="BRACELL"/>
    <n v="15.838274"/>
    <n v="80.954936000000004"/>
    <n v="89.269936999999999"/>
    <n v="137.460837"/>
    <s v="pac"/>
    <x v="3"/>
    <x v="1"/>
    <m/>
    <x v="0"/>
    <m/>
  </r>
  <r>
    <s v="0589004"/>
    <x v="334"/>
    <x v="334"/>
    <s v="004"/>
    <s v="Brasil \ SP \ Itatinga"/>
    <s v="Sul"/>
    <x v="0"/>
    <n v="1"/>
    <s v="Implantação"/>
    <s v="104-Crescimento"/>
    <d v="2020-07-30T00:00:00"/>
    <n v="5.93"/>
    <s v="Parceria rural"/>
    <s v="coppice"/>
    <m/>
    <m/>
    <m/>
    <x v="0"/>
    <x v="0"/>
    <x v="0"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x v="1"/>
    <m/>
    <x v="4"/>
    <m/>
  </r>
  <r>
    <s v="0589006"/>
    <x v="334"/>
    <x v="334"/>
    <s v="006"/>
    <s v="Brasil \ SP \ Itatinga"/>
    <s v="Sul"/>
    <x v="0"/>
    <n v="1"/>
    <s v="Implantação"/>
    <s v="112-Plantio em área de recuo"/>
    <d v="2020-07-30T00:00:00"/>
    <n v="0.08"/>
    <s v="Parceria rural"/>
    <s v="coppice"/>
    <m/>
    <m/>
    <m/>
    <x v="0"/>
    <x v="0"/>
    <x v="0"/>
    <m/>
    <m/>
    <d v="2025-06-01T00:00:00"/>
    <d v="2025-06-01T00:00:00"/>
    <d v="2025-04-01T00:00:00"/>
    <m/>
    <m/>
    <s v="Sul"/>
    <s v="coppice"/>
    <s v="JFI ITATINGA"/>
    <s v="NILZA"/>
    <s v="SOLLUM"/>
    <s v="BRACELL"/>
    <n v="15.838274"/>
    <n v="80.954936000000004"/>
    <n v="89.269936999999999"/>
    <n v="137.460837"/>
    <s v="pac"/>
    <x v="3"/>
    <x v="1"/>
    <m/>
    <x v="4"/>
    <m/>
  </r>
  <r>
    <s v="0590001"/>
    <x v="335"/>
    <x v="335"/>
    <s v="001"/>
    <s v="Brasil \ SP \ Ubirajara"/>
    <s v="Noroeste"/>
    <x v="0"/>
    <n v="1"/>
    <s v="Implantação"/>
    <s v="104-Crescimento"/>
    <d v="2020-06-26T00:00:00"/>
    <n v="18.77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BRACELL"/>
    <n v="30.469577999999998"/>
    <n v="33.504660000000001"/>
    <n v="49.770195000000001"/>
    <n v="64.962547000000001"/>
    <s v="pac"/>
    <x v="2"/>
    <x v="2"/>
    <d v="2025-11-01T00:00:00"/>
    <x v="12"/>
    <m/>
  </r>
  <r>
    <s v="0590002"/>
    <x v="335"/>
    <x v="335"/>
    <s v="002"/>
    <s v="Brasil \ SP \ Ubirajara"/>
    <s v="Noroeste"/>
    <x v="0"/>
    <n v="1"/>
    <s v="Implantação"/>
    <s v="104-Crescimento"/>
    <d v="2020-06-26T00:00:00"/>
    <n v="17.71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BRACELL"/>
    <n v="30.469577999999998"/>
    <n v="33.504660000000001"/>
    <n v="49.770195000000001"/>
    <n v="64.962547000000001"/>
    <s v="pac"/>
    <x v="2"/>
    <x v="2"/>
    <d v="2025-11-01T00:00:00"/>
    <x v="12"/>
    <m/>
  </r>
  <r>
    <s v="0591001"/>
    <x v="336"/>
    <x v="336"/>
    <s v="001"/>
    <s v="Brasil \ SP \ Cabrália Paulista"/>
    <s v="Noroeste"/>
    <x v="1"/>
    <n v="1"/>
    <s v="Implantação"/>
    <s v="104-Crescimento"/>
    <d v="2020-05-07T00:00:00"/>
    <n v="7.21"/>
    <s v="Parceria rural"/>
    <m/>
    <m/>
    <m/>
    <m/>
    <x v="0"/>
    <x v="0"/>
    <x v="0"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x v="11"/>
    <m/>
    <x v="0"/>
    <m/>
  </r>
  <r>
    <s v="0591002"/>
    <x v="336"/>
    <x v="336"/>
    <s v="002"/>
    <s v="Brasil \ SP \ Cabrália Paulista"/>
    <s v="Noroeste"/>
    <x v="1"/>
    <n v="1"/>
    <s v="Implantação"/>
    <s v="104-Crescimento"/>
    <d v="2020-05-07T00:00:00"/>
    <n v="17.75"/>
    <s v="Parceria rural"/>
    <m/>
    <m/>
    <m/>
    <m/>
    <x v="0"/>
    <x v="0"/>
    <x v="0"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x v="11"/>
    <m/>
    <x v="0"/>
    <m/>
  </r>
  <r>
    <s v="0591003"/>
    <x v="336"/>
    <x v="336"/>
    <s v="003"/>
    <s v="Brasil \ SP \ Cabrália Paulista"/>
    <s v="Noroeste"/>
    <x v="1"/>
    <n v="1"/>
    <s v="Implantação"/>
    <s v="104-Crescimento"/>
    <d v="2020-05-07T00:00:00"/>
    <n v="8.16"/>
    <s v="Parceria rural"/>
    <m/>
    <m/>
    <m/>
    <m/>
    <x v="0"/>
    <x v="0"/>
    <x v="0"/>
    <m/>
    <m/>
    <d v="2026-03-01T00:00:00"/>
    <d v="2026-02-01T00:00:00"/>
    <d v="2025-07-01T00:00:00"/>
    <m/>
    <m/>
    <s v="Noroeste"/>
    <s v="Noroeste"/>
    <s v="GERAÇÃO"/>
    <s v="JFI DUARTINA"/>
    <s v="BRACELL"/>
    <s v="CARPELO"/>
    <n v="14.168231"/>
    <n v="17.385929000000001"/>
    <n v="35.801125999999996"/>
    <n v="63.862361"/>
    <s v="pac"/>
    <x v="2"/>
    <x v="11"/>
    <m/>
    <x v="0"/>
    <m/>
  </r>
  <r>
    <s v="0592001"/>
    <x v="337"/>
    <x v="337"/>
    <s v="001"/>
    <s v="Brasil \ SP \ Paulistânia"/>
    <s v="Noroeste"/>
    <x v="0"/>
    <n v="2"/>
    <s v="Reforma"/>
    <s v="102-Aguardando Plantio"/>
    <m/>
    <n v="7.38"/>
    <s v="Parceria rural"/>
    <m/>
    <m/>
    <m/>
    <m/>
    <x v="2"/>
    <x v="1"/>
    <x v="1"/>
    <m/>
    <m/>
    <d v="2025-01-01T00:00:00"/>
    <d v="2024-11-01T00:00:00"/>
    <d v="2024-11-01T00:00:00"/>
    <d v="2024-12-11T00:00:00"/>
    <d v="2024-11-14T00:00:00"/>
    <s v="Noroeste"/>
    <s v="Noroeste"/>
    <s v="GERAÇÃO"/>
    <s v="JFI DUARTINA"/>
    <s v="BRACELL"/>
    <s v="CARPELO"/>
    <n v="27.304116"/>
    <n v="30.521813999999999"/>
    <n v="37.626795999999999"/>
    <n v="68.528721000000004"/>
    <s v="Liberação de áreas"/>
    <x v="2"/>
    <x v="4"/>
    <d v="2025-02-01T00:00:00"/>
    <x v="1"/>
    <m/>
  </r>
  <r>
    <s v="0592002"/>
    <x v="337"/>
    <x v="337"/>
    <s v="002"/>
    <s v="Brasil \ SP \ Paulistânia"/>
    <s v="Noroeste"/>
    <x v="0"/>
    <n v="2"/>
    <s v="Reforma"/>
    <s v="102-Aguardando Plantio"/>
    <m/>
    <n v="21.95"/>
    <s v="Parceria rural"/>
    <m/>
    <m/>
    <m/>
    <m/>
    <x v="1"/>
    <x v="1"/>
    <x v="1"/>
    <m/>
    <m/>
    <d v="2025-01-01T00:00:00"/>
    <d v="2024-11-01T00:00:00"/>
    <d v="2024-11-01T00:00:00"/>
    <d v="2024-12-11T00:00:00"/>
    <d v="2024-11-18T00:00:00"/>
    <s v="Noroeste"/>
    <s v="Noroeste"/>
    <s v="GERAÇÃO"/>
    <s v="JFI DUARTINA"/>
    <s v="BRACELL"/>
    <s v="CARPELO"/>
    <n v="27.304116"/>
    <n v="30.521813999999999"/>
    <n v="37.626795999999999"/>
    <n v="68.528721000000004"/>
    <s v="savannah"/>
    <x v="2"/>
    <x v="4"/>
    <d v="2025-02-01T00:00:00"/>
    <x v="1"/>
    <m/>
  </r>
  <r>
    <s v="0592004"/>
    <x v="337"/>
    <x v="337"/>
    <s v="004"/>
    <s v="Brasil \ SP \ Paulistânia"/>
    <s v="Noroeste"/>
    <x v="0"/>
    <n v="4"/>
    <s v="Reforma"/>
    <s v="102-Aguardando Plantio"/>
    <m/>
    <n v="24.1"/>
    <s v="Parceria rural"/>
    <m/>
    <m/>
    <m/>
    <m/>
    <x v="2"/>
    <x v="1"/>
    <x v="1"/>
    <m/>
    <m/>
    <d v="2025-01-01T00:00:00"/>
    <d v="2024-11-01T00:00:00"/>
    <d v="2024-11-01T00:00:00"/>
    <d v="2024-12-14T00:00:00"/>
    <d v="2024-11-19T00:00:00"/>
    <s v="Noroeste"/>
    <s v="Noroeste"/>
    <s v="GERAÇÃO"/>
    <s v="JFI DUARTINA"/>
    <s v="BRACELL"/>
    <s v="CARPELO"/>
    <n v="27.304116"/>
    <n v="30.521813999999999"/>
    <n v="37.626795999999999"/>
    <n v="68.528721000000004"/>
    <s v="Liberação de áreas"/>
    <x v="2"/>
    <x v="4"/>
    <d v="2025-02-01T00:00:00"/>
    <x v="1"/>
    <m/>
  </r>
  <r>
    <s v="0593001"/>
    <x v="338"/>
    <x v="338"/>
    <s v="001"/>
    <s v="Brasil \ SP \ Oriente"/>
    <s v="Noroeste"/>
    <x v="3"/>
    <n v="1"/>
    <s v="Implantação"/>
    <s v="104-Crescimento"/>
    <d v="2020-05-09T00:00:00"/>
    <n v="29.32"/>
    <s v="Parceria rural"/>
    <m/>
    <m/>
    <m/>
    <m/>
    <x v="0"/>
    <x v="0"/>
    <x v="0"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x v="10"/>
    <d v="2025-06-01T00:00:00"/>
    <x v="7"/>
    <m/>
  </r>
  <r>
    <s v="0593002"/>
    <x v="338"/>
    <x v="338"/>
    <s v="002"/>
    <s v="Brasil \ SP \ Oriente"/>
    <s v="Noroeste"/>
    <x v="3"/>
    <n v="1"/>
    <s v="Implantação"/>
    <s v="104-Crescimento"/>
    <d v="2020-05-15T00:00:00"/>
    <n v="38.31"/>
    <s v="Parceria rural"/>
    <m/>
    <m/>
    <m/>
    <m/>
    <x v="0"/>
    <x v="0"/>
    <x v="0"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x v="10"/>
    <d v="2025-06-01T00:00:00"/>
    <x v="7"/>
    <m/>
  </r>
  <r>
    <s v="0593003"/>
    <x v="338"/>
    <x v="338"/>
    <s v="003"/>
    <s v="Brasil \ SP \ Oriente"/>
    <s v="Noroeste"/>
    <x v="3"/>
    <n v="1"/>
    <s v="Implantação"/>
    <s v="104-Crescimento"/>
    <d v="2020-05-08T00:00:00"/>
    <n v="38.630000000000003"/>
    <s v="Parceria rural"/>
    <m/>
    <m/>
    <m/>
    <m/>
    <x v="0"/>
    <x v="0"/>
    <x v="0"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x v="10"/>
    <d v="2025-06-01T00:00:00"/>
    <x v="7"/>
    <m/>
  </r>
  <r>
    <s v="0593004"/>
    <x v="338"/>
    <x v="338"/>
    <s v="004"/>
    <s v="Brasil \ SP \ Oriente"/>
    <s v="Noroeste"/>
    <x v="3"/>
    <n v="1"/>
    <s v="Implantação"/>
    <s v="104-Crescimento"/>
    <d v="2020-05-06T00:00:00"/>
    <n v="19.13"/>
    <s v="Parceria rural"/>
    <m/>
    <m/>
    <m/>
    <m/>
    <x v="0"/>
    <x v="0"/>
    <x v="0"/>
    <m/>
    <m/>
    <d v="2025-03-01T00:00:00"/>
    <d v="2025-02-01T00:00:00"/>
    <d v="2025-03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x v="10"/>
    <d v="2025-06-01T00:00:00"/>
    <x v="7"/>
    <m/>
  </r>
  <r>
    <s v="0593005"/>
    <x v="338"/>
    <x v="338"/>
    <s v="005"/>
    <s v="Brasil \ SP \ Oriente"/>
    <s v="Noroeste"/>
    <x v="3"/>
    <n v="1"/>
    <s v="Implantação"/>
    <s v="104-Crescimento"/>
    <d v="2021-10-15T00:00:00"/>
    <n v="0.94"/>
    <s v="Parceria rural"/>
    <m/>
    <m/>
    <m/>
    <m/>
    <x v="0"/>
    <x v="0"/>
    <x v="0"/>
    <m/>
    <m/>
    <d v="2025-03-01T00:00:00"/>
    <d v="2025-02-01T00:00:00"/>
    <d v="2025-04-01T00:00:00"/>
    <m/>
    <m/>
    <s v="Noroeste"/>
    <s v="Noroeste"/>
    <s v="GN"/>
    <s v="GERS"/>
    <s v="INOVESA"/>
    <s v="CARPELO"/>
    <n v="51.643965000000001"/>
    <n v="57.500810000000001"/>
    <n v="71.382694000000001"/>
    <n v="73.457705000000004"/>
    <s v="pac"/>
    <x v="2"/>
    <x v="10"/>
    <d v="2025-06-01T00:00:00"/>
    <x v="7"/>
    <m/>
  </r>
  <r>
    <s v="0593302"/>
    <x v="338"/>
    <x v="338"/>
    <s v="302"/>
    <s v="Brasil \ SP \ Oriente"/>
    <s v="Noroeste"/>
    <x v="3"/>
    <n v="1"/>
    <s v="Implantação"/>
    <s v="116-Aguardando Plantio - Manual"/>
    <m/>
    <n v="1.53"/>
    <s v="Parceria rural"/>
    <m/>
    <m/>
    <m/>
    <m/>
    <x v="0"/>
    <x v="0"/>
    <x v="0"/>
    <m/>
    <m/>
    <d v="2020-03-10T00:00:00"/>
    <m/>
    <m/>
    <m/>
    <m/>
    <s v="Noroeste"/>
    <s v="Noroeste"/>
    <s v="GN"/>
    <s v="GERS"/>
    <s v="INOVESA"/>
    <s v="CARPELO"/>
    <n v="51.643965000000001"/>
    <n v="57.500810000000001"/>
    <n v="71.382694000000001"/>
    <n v="73.457705000000004"/>
    <s v="Liberação de áreas"/>
    <x v="2"/>
    <x v="10"/>
    <d v="2025-06-01T00:00:00"/>
    <x v="7"/>
    <m/>
  </r>
  <r>
    <s v="0594023"/>
    <x v="339"/>
    <x v="339"/>
    <s v="023"/>
    <s v="Brasil \ SP \ Bofete"/>
    <s v="Sul"/>
    <x v="0"/>
    <n v="4"/>
    <s v="Reforma"/>
    <s v="102-Aguardando Plantio"/>
    <m/>
    <n v="0.24"/>
    <s v="Parceria rural (arr. Turvinho)"/>
    <m/>
    <s v="Rehab Silv"/>
    <s v="Rehab"/>
    <m/>
    <x v="0"/>
    <x v="0"/>
    <x v="0"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x v="14"/>
    <d v="2025-05-01T00:00:00"/>
    <x v="5"/>
    <m/>
  </r>
  <r>
    <s v="0594307"/>
    <x v="339"/>
    <x v="339"/>
    <s v="307"/>
    <s v="Brasil \ SP \ Bofete"/>
    <s v="Sul"/>
    <x v="0"/>
    <n v="3"/>
    <s v="Reforma"/>
    <s v="116-Aguardando Plantio - Manual"/>
    <m/>
    <n v="0.44"/>
    <s v="Parceria rural (arr. Turvinho)"/>
    <m/>
    <s v="Rehab Silv"/>
    <s v="Rehab"/>
    <m/>
    <x v="0"/>
    <x v="0"/>
    <x v="0"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x v="14"/>
    <d v="2025-05-01T00:00:00"/>
    <x v="5"/>
    <m/>
  </r>
  <r>
    <s v="0594308"/>
    <x v="339"/>
    <x v="339"/>
    <s v="308"/>
    <s v="Brasil \ SP \ Bofete"/>
    <s v="Sul"/>
    <x v="0"/>
    <n v="2"/>
    <s v="Reforma"/>
    <s v="116-Aguardando Plantio - Manual"/>
    <m/>
    <n v="0.62"/>
    <s v="Parceria rural (arr. Turvinho)"/>
    <m/>
    <m/>
    <m/>
    <m/>
    <x v="0"/>
    <x v="0"/>
    <x v="0"/>
    <m/>
    <m/>
    <d v="2023-03-18T00:00:00"/>
    <m/>
    <m/>
    <m/>
    <m/>
    <s v="Sul"/>
    <s v="Sul"/>
    <s v="JFI ITATINGA"/>
    <s v="NILZA"/>
    <s v="RA"/>
    <s v="JFI CAPÃO BONITO"/>
    <n v="63.980967999999997"/>
    <n v="99.874065999999999"/>
    <n v="114.596462"/>
    <n v="116.00459600000001"/>
    <s v="Liberação de áreas"/>
    <x v="3"/>
    <x v="14"/>
    <m/>
    <x v="0"/>
    <m/>
  </r>
  <r>
    <s v="0594313"/>
    <x v="339"/>
    <x v="339"/>
    <s v="313"/>
    <s v="Brasil \ SP \ Guareí"/>
    <s v="Sul"/>
    <x v="0"/>
    <n v="4"/>
    <s v="Reforma"/>
    <s v="116-Aguardando Plantio - Manual"/>
    <m/>
    <n v="0.34"/>
    <s v="Parceria rural (arr. Turvinho)"/>
    <m/>
    <s v="Rehab Silv"/>
    <s v="Rehab"/>
    <m/>
    <x v="0"/>
    <x v="0"/>
    <x v="0"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x v="14"/>
    <d v="2025-05-01T00:00:00"/>
    <x v="5"/>
    <m/>
  </r>
  <r>
    <s v="0594366"/>
    <x v="339"/>
    <x v="339"/>
    <s v="366"/>
    <s v="Brasil \ SP \ Guareí"/>
    <s v="Sul"/>
    <x v="0"/>
    <n v="2"/>
    <s v="Reforma"/>
    <s v="116-Aguardando Plantio - Manual"/>
    <m/>
    <n v="1.01"/>
    <s v="Parceria rural (arr. Turvinho)"/>
    <m/>
    <m/>
    <m/>
    <m/>
    <x v="0"/>
    <x v="0"/>
    <x v="0"/>
    <m/>
    <m/>
    <d v="2020-03-10T00:00:00"/>
    <m/>
    <m/>
    <m/>
    <m/>
    <s v="Sul"/>
    <s v="Sul"/>
    <s v="JFI ITATINGA"/>
    <s v="NILZA"/>
    <s v="RA"/>
    <s v="JFI CAPÃO BONITO"/>
    <n v="63.980967999999997"/>
    <n v="99.874065999999999"/>
    <n v="114.596462"/>
    <n v="116.00459600000001"/>
    <s v="Liberação de áreas"/>
    <x v="3"/>
    <x v="14"/>
    <m/>
    <x v="0"/>
    <m/>
  </r>
  <r>
    <s v="0594379"/>
    <x v="339"/>
    <x v="339"/>
    <s v="379"/>
    <s v="Brasil \ SP \ Bofete"/>
    <s v="Sul"/>
    <x v="0"/>
    <n v="3"/>
    <s v="Reforma"/>
    <s v="116-Aguardando Plantio - Manual"/>
    <m/>
    <n v="0.59"/>
    <s v="Parceria rural (arr. Turvinho)"/>
    <m/>
    <s v="Rehab Silv"/>
    <s v="Rehab"/>
    <m/>
    <x v="0"/>
    <x v="0"/>
    <x v="0"/>
    <m/>
    <m/>
    <d v="2020-03-10T00:00:00"/>
    <m/>
    <m/>
    <m/>
    <m/>
    <s v="Sul"/>
    <s v="Rehab Silv"/>
    <s v="JFI ITATINGA"/>
    <s v="NILZA"/>
    <s v="RA"/>
    <s v="JFI CAPÃO BONITO"/>
    <n v="63.980967999999997"/>
    <n v="99.874065999999999"/>
    <n v="114.596462"/>
    <n v="116.00459600000001"/>
    <s v="pas"/>
    <x v="3"/>
    <x v="14"/>
    <d v="2025-05-01T00:00:00"/>
    <x v="5"/>
    <m/>
  </r>
  <r>
    <s v="0595019"/>
    <x v="340"/>
    <x v="340"/>
    <s v="019"/>
    <s v="Brasil \ SP \ Conchas"/>
    <s v="Sul"/>
    <x v="1"/>
    <n v="2"/>
    <s v="Reforma"/>
    <s v="104-Crescimento"/>
    <d v="2019-05-03T00:00:00"/>
    <n v="0.24"/>
    <s v="Parceria rural"/>
    <m/>
    <m/>
    <m/>
    <m/>
    <x v="1"/>
    <x v="1"/>
    <x v="1"/>
    <m/>
    <m/>
    <d v="2020-04-01T00:00:00"/>
    <m/>
    <d v="2025-08-01T00:00:00"/>
    <m/>
    <m/>
    <s v="Sul"/>
    <s v="Sul"/>
    <s v="JFI ITATINGA"/>
    <s v="NILZA"/>
    <s v="SOLLUM"/>
    <s v="BRACELL"/>
    <n v="83.699326999999997"/>
    <n v="87.289124000000001"/>
    <n v="107.074077"/>
    <n v="154.50394299999999"/>
    <s v="savannah"/>
    <x v="3"/>
    <x v="1"/>
    <m/>
    <x v="0"/>
    <m/>
  </r>
  <r>
    <s v="0595020"/>
    <x v="340"/>
    <x v="340"/>
    <s v="020"/>
    <s v="Brasil \ SP \ Conchas"/>
    <s v="Sul"/>
    <x v="1"/>
    <n v="2"/>
    <s v="Reforma"/>
    <s v="104-Crescimento"/>
    <d v="2019-05-03T00:00:00"/>
    <n v="0.13"/>
    <s v="Parceria rural"/>
    <m/>
    <m/>
    <m/>
    <m/>
    <x v="0"/>
    <x v="0"/>
    <x v="0"/>
    <m/>
    <m/>
    <d v="2020-04-01T00:00:00"/>
    <m/>
    <d v="2025-08-01T00:00:00"/>
    <m/>
    <m/>
    <s v="Sul"/>
    <s v="Sul"/>
    <s v="JFI ITATINGA"/>
    <s v="NILZA"/>
    <s v="SOLLUM"/>
    <s v="BRACELL"/>
    <n v="83.699326999999997"/>
    <n v="87.289124000000001"/>
    <n v="107.074077"/>
    <n v="154.50394299999999"/>
    <s v="pac"/>
    <x v="3"/>
    <x v="1"/>
    <m/>
    <x v="0"/>
    <m/>
  </r>
  <r>
    <s v="0596001"/>
    <x v="341"/>
    <x v="341"/>
    <s v="001"/>
    <s v="Brasil \ SP \ Ubirajara"/>
    <s v="Noroeste"/>
    <x v="0"/>
    <n v="1"/>
    <s v="Implantação"/>
    <s v="104-Crescimento"/>
    <d v="2020-06-23T00:00:00"/>
    <n v="13.6"/>
    <s v="Parceria rural"/>
    <m/>
    <m/>
    <m/>
    <m/>
    <x v="0"/>
    <x v="0"/>
    <x v="0"/>
    <m/>
    <m/>
    <d v="2025-09-01T00:00:00"/>
    <d v="2025-09-01T00:00:00"/>
    <d v="2025-07-01T00:00:00"/>
    <m/>
    <m/>
    <s v="Noroeste"/>
    <s v="Noroeste"/>
    <s v="JFI DUARTINA"/>
    <s v="GERAÇÃO"/>
    <s v="CARPELO"/>
    <s v="GERS"/>
    <n v="31.101105"/>
    <n v="34.136187999999997"/>
    <n v="42.404184999999998"/>
    <n v="60.529170000000001"/>
    <s v="pac"/>
    <x v="2"/>
    <x v="2"/>
    <d v="2025-11-01T00:00:00"/>
    <x v="12"/>
    <m/>
  </r>
  <r>
    <s v="0596005"/>
    <x v="341"/>
    <x v="341"/>
    <s v="005"/>
    <s v="Brasil \ SP \ Ubirajara"/>
    <s v="Noroeste"/>
    <x v="0"/>
    <n v="1"/>
    <s v="Implantação"/>
    <s v="104-Crescimento"/>
    <d v="2020-06-24T00:00:00"/>
    <n v="15.37"/>
    <s v="Parceria rural"/>
    <m/>
    <m/>
    <m/>
    <m/>
    <x v="0"/>
    <x v="0"/>
    <x v="0"/>
    <m/>
    <m/>
    <d v="2025-09-01T00:00:00"/>
    <d v="2025-09-01T00:00:00"/>
    <d v="2025-07-01T00:00:00"/>
    <m/>
    <m/>
    <s v="Noroeste"/>
    <s v="Noroeste"/>
    <s v="JFI DUARTINA"/>
    <s v="GERAÇÃO"/>
    <s v="CARPELO"/>
    <s v="GERS"/>
    <n v="31.101105"/>
    <n v="34.136187999999997"/>
    <n v="42.404184999999998"/>
    <n v="60.529170000000001"/>
    <s v="pac"/>
    <x v="2"/>
    <x v="2"/>
    <d v="2025-11-01T00:00:00"/>
    <x v="12"/>
    <m/>
  </r>
  <r>
    <s v="0597001"/>
    <x v="342"/>
    <x v="342"/>
    <s v="001"/>
    <s v="Brasil \ SP \ Garça"/>
    <s v="Noroeste"/>
    <x v="1"/>
    <n v="1"/>
    <s v="Implantação"/>
    <s v="104-Crescimento"/>
    <d v="2020-05-02T00:00:00"/>
    <n v="9.58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2"/>
    <x v="342"/>
    <x v="342"/>
    <s v="002"/>
    <s v="Brasil \ SP \ Garça"/>
    <s v="Noroeste"/>
    <x v="1"/>
    <n v="1"/>
    <s v="Implantação"/>
    <s v="104-Crescimento"/>
    <d v="2020-05-01T00:00:00"/>
    <n v="13.9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3"/>
    <x v="342"/>
    <x v="342"/>
    <s v="003"/>
    <s v="Brasil \ SP \ Garça"/>
    <s v="Noroeste"/>
    <x v="1"/>
    <n v="1"/>
    <s v="Implantação"/>
    <s v="104-Crescimento"/>
    <d v="2020-05-01T00:00:00"/>
    <n v="16.600000000000001"/>
    <s v="Parceria rural"/>
    <m/>
    <m/>
    <m/>
    <m/>
    <x v="0"/>
    <x v="0"/>
    <x v="0"/>
    <m/>
    <m/>
    <d v="2026-02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4"/>
    <x v="342"/>
    <x v="342"/>
    <s v="004"/>
    <s v="Brasil \ SP \ Garça"/>
    <s v="Noroeste"/>
    <x v="1"/>
    <n v="1"/>
    <s v="Implantação"/>
    <s v="104-Crescimento"/>
    <d v="2020-05-02T00:00:00"/>
    <n v="52.01"/>
    <s v="Parceria rural"/>
    <m/>
    <m/>
    <m/>
    <m/>
    <x v="0"/>
    <x v="0"/>
    <x v="0"/>
    <m/>
    <m/>
    <d v="2026-03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5"/>
    <x v="342"/>
    <x v="342"/>
    <s v="005"/>
    <s v="Brasil \ SP \ Álvaro de Carvalho"/>
    <s v="Noroeste"/>
    <x v="1"/>
    <n v="1"/>
    <s v="Implantação"/>
    <s v="104-Crescimento"/>
    <d v="2020-05-09T00:00:00"/>
    <n v="19.940000000000001"/>
    <s v="Parceria rural"/>
    <m/>
    <m/>
    <m/>
    <m/>
    <x v="0"/>
    <x v="0"/>
    <x v="0"/>
    <m/>
    <m/>
    <d v="2026-03-01T00:00:00"/>
    <d v="2026-02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6"/>
    <x v="342"/>
    <x v="342"/>
    <s v="006"/>
    <s v="Brasil \ SP \ Álvaro de Carvalho"/>
    <s v="Noroeste"/>
    <x v="1"/>
    <n v="1"/>
    <s v="Implantação"/>
    <s v="104-Crescimento"/>
    <d v="2020-05-11T00:00:00"/>
    <n v="16.14"/>
    <s v="Parceria rural"/>
    <m/>
    <m/>
    <m/>
    <m/>
    <x v="0"/>
    <x v="0"/>
    <x v="0"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7"/>
    <x v="342"/>
    <x v="342"/>
    <s v="007"/>
    <s v="Brasil \ SP \ Álvaro de Carvalho"/>
    <s v="Noroeste"/>
    <x v="1"/>
    <n v="1"/>
    <s v="Implantação"/>
    <s v="104-Crescimento"/>
    <d v="2020-05-09T00:00:00"/>
    <n v="34.630000000000003"/>
    <s v="Parceria rural"/>
    <m/>
    <m/>
    <m/>
    <m/>
    <x v="0"/>
    <x v="0"/>
    <x v="0"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8"/>
    <x v="342"/>
    <x v="342"/>
    <s v="008"/>
    <s v="Brasil \ SP \ Álvaro de Carvalho"/>
    <s v="Noroeste"/>
    <x v="1"/>
    <n v="1"/>
    <s v="Implantação"/>
    <s v="104-Crescimento"/>
    <d v="2020-05-06T00:00:00"/>
    <n v="30.37"/>
    <s v="Parceria rural"/>
    <m/>
    <m/>
    <m/>
    <m/>
    <x v="0"/>
    <x v="0"/>
    <x v="0"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09"/>
    <x v="342"/>
    <x v="342"/>
    <s v="009"/>
    <s v="Brasil \ SP \ Álvaro de Carvalho"/>
    <s v="Noroeste"/>
    <x v="1"/>
    <n v="1"/>
    <s v="Implantação"/>
    <s v="104-Crescimento"/>
    <d v="2020-05-06T00:00:00"/>
    <n v="7.88"/>
    <s v="Parceria rural"/>
    <m/>
    <m/>
    <m/>
    <m/>
    <x v="0"/>
    <x v="0"/>
    <x v="0"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7010"/>
    <x v="342"/>
    <x v="342"/>
    <s v="010"/>
    <s v="Brasil \ SP \ Álvaro de Carvalho"/>
    <s v="Noroeste"/>
    <x v="1"/>
    <n v="1"/>
    <s v="Implantação"/>
    <s v="104-Crescimento"/>
    <d v="2020-05-13T00:00:00"/>
    <n v="15.32"/>
    <s v="Parceria rural"/>
    <m/>
    <m/>
    <m/>
    <m/>
    <x v="0"/>
    <x v="0"/>
    <x v="0"/>
    <m/>
    <m/>
    <d v="2026-03-01T00:00:00"/>
    <d v="2026-03-01T00:00:00"/>
    <d v="2025-09-01T00:00:00"/>
    <m/>
    <m/>
    <s v="Noroeste"/>
    <s v="Noroeste"/>
    <s v="GERS"/>
    <s v="CARPELO"/>
    <s v="GN"/>
    <s v="EMFLORA"/>
    <n v="12.923907"/>
    <n v="28.880801999999999"/>
    <n v="54.015104000000001"/>
    <n v="60.790025999999997"/>
    <s v="pac"/>
    <x v="2"/>
    <x v="2"/>
    <d v="2025-12-01T00:00:00"/>
    <x v="11"/>
    <m/>
  </r>
  <r>
    <s v="0599001"/>
    <x v="343"/>
    <x v="343"/>
    <s v="001"/>
    <s v="Brasil \ SP \ Avaí"/>
    <s v="Norte"/>
    <x v="1"/>
    <n v="2"/>
    <s v="Reforma"/>
    <s v="104-Crescimento"/>
    <d v="2020-06-16T00:00:00"/>
    <n v="18.82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599003"/>
    <x v="343"/>
    <x v="343"/>
    <s v="003"/>
    <s v="Brasil \ SP \ Avaí"/>
    <s v="Norte"/>
    <x v="1"/>
    <n v="1"/>
    <s v="Implantação"/>
    <s v="104-Crescimento"/>
    <d v="2020-06-04T00:00:00"/>
    <n v="12.41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599004"/>
    <x v="343"/>
    <x v="343"/>
    <s v="004"/>
    <s v="Brasil \ SP \ Avaí"/>
    <s v="Norte"/>
    <x v="1"/>
    <n v="1"/>
    <s v="Implantação"/>
    <s v="104-Crescimento"/>
    <d v="2020-06-08T00:00:00"/>
    <n v="10.82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599005"/>
    <x v="343"/>
    <x v="343"/>
    <s v="005"/>
    <s v="Brasil \ SP \ Avaí"/>
    <s v="Norte"/>
    <x v="1"/>
    <n v="1"/>
    <s v="Implantação"/>
    <s v="104-Crescimento"/>
    <d v="2020-06-09T00:00:00"/>
    <n v="5.83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599006"/>
    <x v="343"/>
    <x v="343"/>
    <s v="006"/>
    <s v="Brasil \ SP \ Avaí"/>
    <s v="Norte"/>
    <x v="1"/>
    <n v="2"/>
    <s v="Reforma"/>
    <s v="102-Aguardando Plantio"/>
    <m/>
    <n v="5.89"/>
    <s v="Parceria rural"/>
    <m/>
    <m/>
    <m/>
    <m/>
    <x v="0"/>
    <x v="0"/>
    <x v="0"/>
    <m/>
    <m/>
    <d v="2020-04-01T00:00:00"/>
    <m/>
    <m/>
    <m/>
    <m/>
    <s v="Norte"/>
    <s v="Norte"/>
    <s v="GERAÇÃO"/>
    <s v="JFI DUARTINA"/>
    <s v="BRACELL"/>
    <s v="CARPELO"/>
    <n v="17.216002"/>
    <n v="18.97587"/>
    <n v="31.489380000000001"/>
    <n v="45.184677999999998"/>
    <s v="Liberação de áreas"/>
    <x v="1"/>
    <x v="15"/>
    <d v="2025-11-01T00:00:00"/>
    <x v="12"/>
    <m/>
  </r>
  <r>
    <s v="0599007"/>
    <x v="343"/>
    <x v="343"/>
    <s v="007"/>
    <s v="Brasil \ SP \ Avaí"/>
    <s v="Norte"/>
    <x v="1"/>
    <n v="1"/>
    <s v="Implantação"/>
    <s v="104-Crescimento"/>
    <d v="2020-06-08T00:00:00"/>
    <n v="3.97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599008"/>
    <x v="343"/>
    <x v="343"/>
    <s v="008"/>
    <s v="Brasil \ SP \ Avaí"/>
    <s v="Norte"/>
    <x v="1"/>
    <n v="1"/>
    <s v="Implantação"/>
    <s v="104-Crescimento"/>
    <d v="2020-06-08T00:00:00"/>
    <n v="4.8099999999999996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216002"/>
    <n v="18.97587"/>
    <n v="31.489380000000001"/>
    <n v="45.184677999999998"/>
    <s v="pac"/>
    <x v="1"/>
    <x v="15"/>
    <d v="2025-11-01T00:00:00"/>
    <x v="12"/>
    <m/>
  </r>
  <r>
    <s v="0601002"/>
    <x v="344"/>
    <x v="344"/>
    <s v="002"/>
    <s v="Brasil \ SP \ Avaí"/>
    <s v="Norte"/>
    <x v="1"/>
    <n v="1"/>
    <s v="Implantação"/>
    <s v="104-Crescimento"/>
    <d v="2020-06-02T00:00:00"/>
    <n v="15.3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x v="2"/>
    <d v="2025-11-01T00:00:00"/>
    <x v="12"/>
    <m/>
  </r>
  <r>
    <s v="0601003"/>
    <x v="344"/>
    <x v="344"/>
    <s v="003"/>
    <s v="Brasil \ SP \ Avaí"/>
    <s v="Norte"/>
    <x v="1"/>
    <n v="1"/>
    <s v="Implantação"/>
    <s v="104-Crescimento"/>
    <d v="2020-06-02T00:00:00"/>
    <n v="9.58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x v="2"/>
    <d v="2025-11-01T00:00:00"/>
    <x v="12"/>
    <m/>
  </r>
  <r>
    <s v="0601005"/>
    <x v="344"/>
    <x v="344"/>
    <s v="005"/>
    <s v="Brasil \ SP \ Avaí"/>
    <s v="Norte"/>
    <x v="1"/>
    <n v="1"/>
    <s v="Implantação"/>
    <s v="104-Crescimento"/>
    <d v="2020-06-04T00:00:00"/>
    <n v="21.88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x v="2"/>
    <d v="2025-11-01T00:00:00"/>
    <x v="12"/>
    <m/>
  </r>
  <r>
    <s v="0601006"/>
    <x v="344"/>
    <x v="344"/>
    <s v="006"/>
    <s v="Brasil \ SP \ Avaí"/>
    <s v="Norte"/>
    <x v="1"/>
    <n v="1"/>
    <s v="Implantação"/>
    <s v="104-Crescimento"/>
    <d v="2020-06-09T00:00:00"/>
    <n v="7.81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x v="2"/>
    <d v="2025-11-01T00:00:00"/>
    <x v="12"/>
    <m/>
  </r>
  <r>
    <s v="0601007"/>
    <x v="344"/>
    <x v="344"/>
    <s v="007"/>
    <s v="Brasil \ SP \ Avaí"/>
    <s v="Norte"/>
    <x v="1"/>
    <n v="1"/>
    <s v="Implantação"/>
    <s v="104-Crescimento"/>
    <d v="2020-06-09T00:00:00"/>
    <n v="23.36"/>
    <s v="Parceria rural"/>
    <m/>
    <m/>
    <m/>
    <m/>
    <x v="0"/>
    <x v="0"/>
    <x v="0"/>
    <m/>
    <m/>
    <d v="2025-04-01T00:00:00"/>
    <d v="2025-04-01T00:00:00"/>
    <d v="2025-07-01T00:00:00"/>
    <m/>
    <m/>
    <s v="Norte"/>
    <s v="Norte"/>
    <s v="GERAÇÃO"/>
    <s v="JFI DUARTINA"/>
    <s v="BRACELL"/>
    <s v="CARPELO"/>
    <n v="17.381958000000001"/>
    <n v="19.141825999999998"/>
    <n v="31.004733999999999"/>
    <n v="45.350633999999999"/>
    <s v="pac"/>
    <x v="1"/>
    <x v="2"/>
    <d v="2025-11-01T00:00:00"/>
    <x v="12"/>
    <m/>
  </r>
  <r>
    <s v="0602001"/>
    <x v="345"/>
    <x v="345"/>
    <s v="001"/>
    <s v="Brasil \ SP \ Anhembi"/>
    <s v="Sul"/>
    <x v="1"/>
    <n v="1"/>
    <s v="Implantação"/>
    <s v="104-Crescimento"/>
    <d v="2020-08-19T00:00:00"/>
    <n v="7.09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x v="1"/>
    <m/>
    <x v="0"/>
    <m/>
  </r>
  <r>
    <s v="0602002"/>
    <x v="345"/>
    <x v="345"/>
    <s v="002"/>
    <s v="Brasil \ SP \ Anhembi"/>
    <s v="Sul"/>
    <x v="1"/>
    <n v="1"/>
    <s v="Implantação"/>
    <s v="104-Crescimento"/>
    <d v="2020-08-19T00:00:00"/>
    <n v="6.13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x v="1"/>
    <m/>
    <x v="0"/>
    <m/>
  </r>
  <r>
    <s v="0602003"/>
    <x v="345"/>
    <x v="345"/>
    <s v="003"/>
    <s v="Brasil \ SP \ Anhembi"/>
    <s v="Sul"/>
    <x v="1"/>
    <n v="1"/>
    <s v="Implantação"/>
    <s v="104-Crescimento"/>
    <d v="2020-08-19T00:00:00"/>
    <n v="11.41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71.868498000000002"/>
    <n v="73.30068"/>
    <n v="91.653451000000004"/>
    <n v="115.60701"/>
    <s v="pac"/>
    <x v="3"/>
    <x v="1"/>
    <m/>
    <x v="0"/>
    <m/>
  </r>
  <r>
    <s v="0603001"/>
    <x v="346"/>
    <x v="346"/>
    <s v="001"/>
    <s v="Brasil \ SP \ Ubirajara"/>
    <s v="Noroeste"/>
    <x v="0"/>
    <n v="1"/>
    <s v="Implantação"/>
    <s v="104-Crescimento"/>
    <d v="2020-06-19T00:00:00"/>
    <n v="31.44"/>
    <s v="Parceria rural"/>
    <m/>
    <m/>
    <m/>
    <m/>
    <x v="0"/>
    <x v="0"/>
    <x v="0"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2"/>
    <x v="346"/>
    <x v="346"/>
    <s v="002"/>
    <s v="Brasil \ SP \ Ubirajara"/>
    <s v="Noroeste"/>
    <x v="0"/>
    <n v="1"/>
    <s v="Implantação"/>
    <s v="104-Crescimento"/>
    <d v="2020-06-18T00:00:00"/>
    <n v="16.350000000000001"/>
    <s v="Parceria rural"/>
    <m/>
    <m/>
    <m/>
    <m/>
    <x v="0"/>
    <x v="0"/>
    <x v="0"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3"/>
    <x v="346"/>
    <x v="346"/>
    <s v="003"/>
    <s v="Brasil \ SP \ Ubirajara"/>
    <s v="Noroeste"/>
    <x v="0"/>
    <n v="1"/>
    <s v="Implantação"/>
    <s v="104-Crescimento"/>
    <d v="2020-06-18T00:00:00"/>
    <n v="34.96"/>
    <s v="Parceria rural"/>
    <m/>
    <m/>
    <m/>
    <m/>
    <x v="0"/>
    <x v="0"/>
    <x v="0"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4"/>
    <x v="346"/>
    <x v="346"/>
    <s v="004"/>
    <s v="Brasil \ SP \ Ubirajara"/>
    <s v="Noroeste"/>
    <x v="0"/>
    <n v="1"/>
    <s v="Implantação"/>
    <s v="104-Crescimento"/>
    <d v="2020-06-19T00:00:00"/>
    <n v="47.32"/>
    <s v="Parceria rural"/>
    <m/>
    <m/>
    <m/>
    <m/>
    <x v="0"/>
    <x v="0"/>
    <x v="0"/>
    <m/>
    <m/>
    <d v="2025-08-01T00:00:00"/>
    <d v="2025-08-01T00:00:00"/>
    <d v="2025-06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5"/>
    <x v="346"/>
    <x v="346"/>
    <s v="005"/>
    <s v="Brasil \ SP \ Ubirajara"/>
    <s v="Noroeste"/>
    <x v="0"/>
    <n v="1"/>
    <s v="Implantação"/>
    <s v="104-Crescimento"/>
    <d v="2020-06-09T00:00:00"/>
    <n v="97.41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7"/>
    <x v="346"/>
    <x v="346"/>
    <s v="007"/>
    <s v="Brasil \ SP \ Ubirajara"/>
    <s v="Noroeste"/>
    <x v="0"/>
    <n v="1"/>
    <s v="Implantação"/>
    <s v="104-Crescimento"/>
    <d v="2020-06-05T00:00:00"/>
    <n v="76.61"/>
    <s v="Parceria rural"/>
    <s v="coppice"/>
    <m/>
    <m/>
    <m/>
    <x v="0"/>
    <x v="0"/>
    <x v="0"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x v="1"/>
    <m/>
    <x v="4"/>
    <m/>
  </r>
  <r>
    <s v="0603008"/>
    <x v="346"/>
    <x v="346"/>
    <s v="008"/>
    <s v="Brasil \ SP \ Ubirajara"/>
    <s v="Noroeste"/>
    <x v="0"/>
    <n v="1"/>
    <s v="Implantação"/>
    <s v="104-Crescimento"/>
    <d v="2020-06-24T00:00:00"/>
    <n v="10.93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09"/>
    <x v="346"/>
    <x v="346"/>
    <s v="009"/>
    <s v="Brasil \ SP \ Ubirajara"/>
    <s v="Noroeste"/>
    <x v="0"/>
    <n v="1"/>
    <s v="Implantação"/>
    <s v="104-Crescimento"/>
    <d v="2020-06-22T00:00:00"/>
    <n v="6.58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1"/>
    <m/>
    <x v="0"/>
    <m/>
  </r>
  <r>
    <s v="0603010"/>
    <x v="346"/>
    <x v="346"/>
    <s v="010"/>
    <s v="Brasil \ SP \ Ubirajara"/>
    <s v="Noroeste"/>
    <x v="0"/>
    <n v="1"/>
    <s v="Implantação"/>
    <s v="104-Crescimento"/>
    <d v="2020-06-23T00:00:00"/>
    <n v="23.99"/>
    <s v="Parceria rural"/>
    <s v="coppice"/>
    <m/>
    <m/>
    <m/>
    <x v="0"/>
    <x v="0"/>
    <x v="0"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x v="1"/>
    <m/>
    <x v="4"/>
    <m/>
  </r>
  <r>
    <s v="0603012"/>
    <x v="346"/>
    <x v="346"/>
    <s v="012"/>
    <s v="Brasil \ SP \ Ubirajara"/>
    <s v="Noroeste"/>
    <x v="0"/>
    <n v="1"/>
    <s v="Implantação"/>
    <s v="104-Crescimento"/>
    <d v="2020-06-05T00:00:00"/>
    <n v="62.95"/>
    <s v="Parceria rural"/>
    <s v="coppice"/>
    <m/>
    <m/>
    <m/>
    <x v="0"/>
    <x v="0"/>
    <x v="0"/>
    <m/>
    <m/>
    <d v="2025-08-01T00:00:00"/>
    <d v="2025-08-01T00:00:00"/>
    <d v="2025-07-01T00:00:00"/>
    <m/>
    <m/>
    <s v="Noroeste"/>
    <s v="coppice"/>
    <s v="JFI DUARTINA"/>
    <s v="GERAÇÃO"/>
    <s v="CARPELO"/>
    <s v="GERS"/>
    <n v="32.852297"/>
    <n v="35.887379000000003"/>
    <n v="39.006822999999997"/>
    <n v="57.131807000000002"/>
    <s v="pac"/>
    <x v="2"/>
    <x v="1"/>
    <m/>
    <x v="4"/>
    <m/>
  </r>
  <r>
    <s v="0603013"/>
    <x v="346"/>
    <x v="346"/>
    <s v="013"/>
    <s v="Brasil \ SP \ Ubirajara"/>
    <s v="Noroeste"/>
    <x v="0"/>
    <n v="1"/>
    <s v="Implantação"/>
    <s v="104-Crescimento"/>
    <d v="2020-06-08T00:00:00"/>
    <n v="29.66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2"/>
    <d v="2025-10-01T00:00:00"/>
    <x v="13"/>
    <m/>
  </r>
  <r>
    <s v="0603014"/>
    <x v="346"/>
    <x v="346"/>
    <s v="014"/>
    <s v="Brasil \ SP \ Ubirajara"/>
    <s v="Noroeste"/>
    <x v="0"/>
    <n v="1"/>
    <s v="Implantação"/>
    <s v="104-Crescimento"/>
    <d v="2020-05-26T00:00:00"/>
    <n v="45.35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2"/>
    <d v="2025-10-01T00:00:00"/>
    <x v="13"/>
    <m/>
  </r>
  <r>
    <s v="0603015"/>
    <x v="346"/>
    <x v="346"/>
    <s v="015"/>
    <s v="Brasil \ SP \ Ubirajara"/>
    <s v="Noroeste"/>
    <x v="0"/>
    <n v="1"/>
    <s v="Implantação"/>
    <s v="104-Crescimento"/>
    <d v="2020-05-28T00:00:00"/>
    <n v="58.26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2"/>
    <d v="2025-10-01T00:00:00"/>
    <x v="13"/>
    <m/>
  </r>
  <r>
    <s v="0603016"/>
    <x v="346"/>
    <x v="346"/>
    <s v="016"/>
    <s v="Brasil \ SP \ Ubirajara"/>
    <s v="Noroeste"/>
    <x v="0"/>
    <n v="1"/>
    <s v="Implantação"/>
    <s v="104-Crescimento"/>
    <d v="2020-06-19T00:00:00"/>
    <n v="43.28"/>
    <s v="Parceria rural"/>
    <m/>
    <m/>
    <m/>
    <m/>
    <x v="0"/>
    <x v="0"/>
    <x v="0"/>
    <m/>
    <m/>
    <d v="2025-08-01T00:00:00"/>
    <d v="2025-08-01T00:00:00"/>
    <d v="2025-07-01T00:00:00"/>
    <m/>
    <m/>
    <s v="Noroeste"/>
    <s v="Noroeste"/>
    <s v="JFI DUARTINA"/>
    <s v="GERAÇÃO"/>
    <s v="CARPELO"/>
    <s v="GERS"/>
    <n v="32.852297"/>
    <n v="35.887379000000003"/>
    <n v="39.006822999999997"/>
    <n v="57.131807000000002"/>
    <s v="pac"/>
    <x v="2"/>
    <x v="2"/>
    <d v="2025-10-01T00:00:00"/>
    <x v="13"/>
    <m/>
  </r>
  <r>
    <s v="0604001"/>
    <x v="347"/>
    <x v="347"/>
    <s v="001"/>
    <s v="Brasil \ SP \ Guaimbê"/>
    <s v="Noroeste"/>
    <x v="3"/>
    <n v="1"/>
    <s v="Implantação"/>
    <s v="104-Crescimento"/>
    <d v="2020-05-19T00:00:00"/>
    <n v="25.71"/>
    <s v="Parceria rural"/>
    <m/>
    <m/>
    <m/>
    <m/>
    <x v="0"/>
    <x v="0"/>
    <x v="0"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x v="15"/>
    <d v="2025-10-01T00:00:00"/>
    <x v="13"/>
    <m/>
  </r>
  <r>
    <s v="0604002"/>
    <x v="347"/>
    <x v="347"/>
    <s v="002"/>
    <s v="Brasil \ SP \ Guaimbê"/>
    <s v="Noroeste"/>
    <x v="3"/>
    <n v="1"/>
    <s v="Implantação"/>
    <s v="104-Crescimento"/>
    <d v="2020-05-20T00:00:00"/>
    <n v="51.01"/>
    <s v="Parceria rural"/>
    <m/>
    <m/>
    <m/>
    <m/>
    <x v="0"/>
    <x v="0"/>
    <x v="0"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x v="15"/>
    <d v="2025-10-01T00:00:00"/>
    <x v="13"/>
    <m/>
  </r>
  <r>
    <s v="0604003"/>
    <x v="347"/>
    <x v="347"/>
    <s v="003"/>
    <s v="Brasil \ SP \ Guaimbê"/>
    <s v="Noroeste"/>
    <x v="3"/>
    <n v="1"/>
    <s v="Implantação"/>
    <s v="104-Crescimento"/>
    <d v="2020-05-15T00:00:00"/>
    <n v="21.82"/>
    <s v="Parceria rural"/>
    <m/>
    <m/>
    <m/>
    <m/>
    <x v="0"/>
    <x v="0"/>
    <x v="0"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x v="15"/>
    <d v="2025-10-01T00:00:00"/>
    <x v="13"/>
    <m/>
  </r>
  <r>
    <s v="0604004"/>
    <x v="347"/>
    <x v="347"/>
    <s v="004"/>
    <s v="Brasil \ SP \ Guaimbê"/>
    <s v="Noroeste"/>
    <x v="3"/>
    <n v="1"/>
    <s v="Implantação"/>
    <s v="104-Crescimento"/>
    <d v="2020-05-18T00:00:00"/>
    <n v="23.49"/>
    <s v="Parceria rural"/>
    <m/>
    <m/>
    <m/>
    <m/>
    <x v="0"/>
    <x v="0"/>
    <x v="0"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x v="15"/>
    <d v="2025-10-01T00:00:00"/>
    <x v="13"/>
    <m/>
  </r>
  <r>
    <s v="0604005"/>
    <x v="347"/>
    <x v="347"/>
    <s v="005"/>
    <s v="Brasil \ SP \ Guaimbê"/>
    <s v="Noroeste"/>
    <x v="3"/>
    <n v="1"/>
    <s v="Implantação"/>
    <s v="104-Crescimento"/>
    <d v="2020-05-18T00:00:00"/>
    <n v="9.2899999999999991"/>
    <s v="Parceria rural"/>
    <m/>
    <m/>
    <m/>
    <m/>
    <x v="0"/>
    <x v="0"/>
    <x v="0"/>
    <m/>
    <m/>
    <d v="2025-07-01T00:00:00"/>
    <d v="2025-07-01T00:00:00"/>
    <d v="2025-06-01T00:00:00"/>
    <m/>
    <m/>
    <s v="Noroeste"/>
    <s v="Noroeste"/>
    <s v="GN"/>
    <s v="INOVESA"/>
    <s v="GERS"/>
    <s v="CARPELO"/>
    <n v="21.577197000000002"/>
    <n v="26.655987"/>
    <n v="43.900170000000003"/>
    <n v="59.857064999999999"/>
    <s v="pac"/>
    <x v="2"/>
    <x v="15"/>
    <d v="2025-10-01T00:00:00"/>
    <x v="13"/>
    <m/>
  </r>
  <r>
    <s v="0605001"/>
    <x v="348"/>
    <x v="348"/>
    <s v="001"/>
    <s v="Brasil \ SP \ Itapetininga"/>
    <s v="Sul"/>
    <x v="0"/>
    <n v="1"/>
    <s v="Implantação"/>
    <s v="104-Crescimento"/>
    <d v="2020-06-26T00:00:00"/>
    <n v="3.17"/>
    <s v="Parceria rural"/>
    <s v="coppice"/>
    <m/>
    <m/>
    <m/>
    <x v="0"/>
    <x v="0"/>
    <x v="0"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02"/>
    <x v="348"/>
    <x v="348"/>
    <s v="002"/>
    <s v="Brasil \ SP \ Itapetininga"/>
    <s v="Sul"/>
    <x v="0"/>
    <n v="1"/>
    <s v="Implantação"/>
    <s v="104-Crescimento"/>
    <d v="2020-06-26T00:00:00"/>
    <n v="8.0399999999999991"/>
    <s v="Parceria rural"/>
    <m/>
    <m/>
    <m/>
    <m/>
    <x v="0"/>
    <x v="0"/>
    <x v="0"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03"/>
    <x v="348"/>
    <x v="348"/>
    <s v="003"/>
    <s v="Brasil \ SP \ Itapetininga"/>
    <s v="Sul"/>
    <x v="0"/>
    <n v="1"/>
    <s v="Implantação"/>
    <s v="104-Crescimento"/>
    <d v="2020-06-29T00:00:00"/>
    <n v="26.76"/>
    <s v="Parceria rural"/>
    <s v="coppice"/>
    <m/>
    <m/>
    <m/>
    <x v="0"/>
    <x v="0"/>
    <x v="0"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04"/>
    <x v="348"/>
    <x v="348"/>
    <s v="004"/>
    <s v="Brasil \ SP \ Itapetininga"/>
    <s v="Sul"/>
    <x v="0"/>
    <n v="1"/>
    <s v="Implantação"/>
    <s v="104-Crescimento"/>
    <d v="2020-06-26T00:00:00"/>
    <n v="8.89"/>
    <s v="Parceria rural"/>
    <s v="coppice"/>
    <m/>
    <m/>
    <m/>
    <x v="0"/>
    <x v="0"/>
    <x v="0"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05"/>
    <x v="348"/>
    <x v="348"/>
    <s v="005"/>
    <s v="Brasil \ SP \ Itapetininga"/>
    <s v="Sul"/>
    <x v="0"/>
    <n v="1"/>
    <s v="Implantação"/>
    <s v="104-Crescimento"/>
    <d v="2020-06-29T00:00:00"/>
    <n v="13.04"/>
    <s v="Parceria rural"/>
    <s v="coppice"/>
    <m/>
    <m/>
    <m/>
    <x v="0"/>
    <x v="0"/>
    <x v="0"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06"/>
    <x v="348"/>
    <x v="348"/>
    <s v="006"/>
    <s v="Brasil \ SP \ Itapetininga"/>
    <s v="Sul"/>
    <x v="0"/>
    <n v="1"/>
    <s v="Implantação"/>
    <s v="104-Crescimento"/>
    <d v="2020-07-07T00:00:00"/>
    <n v="30.46"/>
    <s v="Parceria rural"/>
    <m/>
    <m/>
    <m/>
    <m/>
    <x v="0"/>
    <x v="0"/>
    <x v="0"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08"/>
    <x v="348"/>
    <x v="348"/>
    <s v="008"/>
    <s v="Brasil \ SP \ Itapetininga"/>
    <s v="Sul"/>
    <x v="0"/>
    <n v="1"/>
    <s v="Implantação"/>
    <s v="104-Crescimento"/>
    <d v="2020-07-01T00:00:00"/>
    <n v="13.72"/>
    <s v="Parceria rural"/>
    <s v="coppice"/>
    <m/>
    <m/>
    <m/>
    <x v="0"/>
    <x v="0"/>
    <x v="0"/>
    <m/>
    <m/>
    <d v="2025-09-01T00:00:00"/>
    <d v="2025-09-01T00:00:00"/>
    <d v="2025-05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10"/>
    <x v="348"/>
    <x v="348"/>
    <s v="010"/>
    <s v="Brasil \ SP \ Itapetininga"/>
    <s v="Sul"/>
    <x v="0"/>
    <n v="1"/>
    <s v="Implantação"/>
    <s v="104-Crescimento"/>
    <d v="2020-07-02T00:00:00"/>
    <n v="23.59"/>
    <s v="Parceria rural"/>
    <m/>
    <m/>
    <m/>
    <m/>
    <x v="0"/>
    <x v="0"/>
    <x v="0"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11"/>
    <x v="348"/>
    <x v="348"/>
    <s v="011"/>
    <s v="Brasil \ SP \ Itapetininga"/>
    <s v="Sul"/>
    <x v="0"/>
    <n v="1"/>
    <s v="Implantação"/>
    <s v="104-Crescimento"/>
    <d v="2020-07-20T00:00:00"/>
    <n v="44.75"/>
    <s v="Parceria rural"/>
    <m/>
    <m/>
    <m/>
    <m/>
    <x v="0"/>
    <x v="0"/>
    <x v="0"/>
    <m/>
    <m/>
    <d v="2025-09-01T00:00:00"/>
    <d v="2025-09-01T00:00:00"/>
    <d v="2025-05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12"/>
    <x v="348"/>
    <x v="348"/>
    <s v="012"/>
    <s v="Brasil \ SP \ Itapetininga"/>
    <s v="Sul"/>
    <x v="0"/>
    <n v="1"/>
    <s v="Implantação"/>
    <s v="104-Crescimento"/>
    <d v="2020-07-08T00:00:00"/>
    <n v="16.64"/>
    <s v="Parceria rural"/>
    <m/>
    <m/>
    <m/>
    <m/>
    <x v="0"/>
    <x v="0"/>
    <x v="0"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13"/>
    <x v="348"/>
    <x v="348"/>
    <s v="013"/>
    <s v="Brasil \ SP \ Itapetininga"/>
    <s v="Sul"/>
    <x v="0"/>
    <n v="1"/>
    <s v="Implantação"/>
    <s v="104-Crescimento"/>
    <d v="2020-07-09T00:00:00"/>
    <n v="14.28"/>
    <s v="Parceria rural"/>
    <m/>
    <m/>
    <m/>
    <m/>
    <x v="0"/>
    <x v="0"/>
    <x v="0"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14"/>
    <x v="348"/>
    <x v="348"/>
    <s v="014"/>
    <s v="Brasil \ SP \ Tatuí"/>
    <s v="Sul"/>
    <x v="0"/>
    <n v="1"/>
    <s v="Implantação"/>
    <s v="104-Crescimento"/>
    <d v="2020-07-13T00:00:00"/>
    <n v="25.95"/>
    <s v="Parceria rural"/>
    <s v="coppice"/>
    <m/>
    <m/>
    <m/>
    <x v="0"/>
    <x v="0"/>
    <x v="0"/>
    <m/>
    <m/>
    <d v="2025-09-01T00:00:00"/>
    <d v="2025-09-01T00:00:00"/>
    <d v="2025-06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15"/>
    <x v="348"/>
    <x v="348"/>
    <s v="015"/>
    <s v="Brasil \ SP \ Tatuí"/>
    <s v="Sul"/>
    <x v="0"/>
    <n v="1"/>
    <s v="Implantação"/>
    <s v="104-Crescimento"/>
    <d v="2020-07-15T00:00:00"/>
    <n v="30.56"/>
    <s v="Parceria rural"/>
    <m/>
    <m/>
    <m/>
    <m/>
    <x v="0"/>
    <x v="0"/>
    <x v="0"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17"/>
    <x v="348"/>
    <x v="348"/>
    <s v="017"/>
    <s v="Brasil \ SP \ Tatuí"/>
    <s v="Sul"/>
    <x v="0"/>
    <n v="1"/>
    <s v="Implantação"/>
    <s v="104-Crescimento"/>
    <d v="2020-07-16T00:00:00"/>
    <n v="16.920000000000002"/>
    <s v="Parceria rural"/>
    <s v="coppice"/>
    <m/>
    <m/>
    <m/>
    <x v="0"/>
    <x v="0"/>
    <x v="0"/>
    <m/>
    <m/>
    <d v="2025-09-01T00:00:00"/>
    <d v="2025-09-01T00:00:00"/>
    <d v="2025-06-01T00:00:00"/>
    <m/>
    <m/>
    <s v="Sul"/>
    <s v="coppice"/>
    <s v="JFI ITATINGA"/>
    <s v="RA"/>
    <s v="JFI CAPÃO BONITO"/>
    <s v="NILZA"/>
    <n v="117.06405100000001"/>
    <n v="124.93214399999999"/>
    <n v="126.340279"/>
    <n v="153.053336"/>
    <s v="pac"/>
    <x v="3"/>
    <x v="1"/>
    <m/>
    <x v="4"/>
    <m/>
  </r>
  <r>
    <s v="0605018"/>
    <x v="348"/>
    <x v="348"/>
    <s v="018"/>
    <s v="Brasil \ SP \ Tatuí"/>
    <s v="Sul"/>
    <x v="0"/>
    <n v="1"/>
    <s v="Implantação"/>
    <s v="102-Aguardando Plantio"/>
    <m/>
    <n v="2.4"/>
    <s v="Parceria rural"/>
    <m/>
    <m/>
    <m/>
    <m/>
    <x v="0"/>
    <x v="0"/>
    <x v="0"/>
    <m/>
    <m/>
    <d v="2020-06-01T00:00:00"/>
    <m/>
    <m/>
    <m/>
    <m/>
    <s v="Sul"/>
    <s v="Sul"/>
    <s v="JFI ITATINGA"/>
    <s v="RA"/>
    <s v="JFI CAPÃO BONITO"/>
    <s v="NILZA"/>
    <n v="117.06405100000001"/>
    <n v="124.93214399999999"/>
    <n v="126.340279"/>
    <n v="153.053336"/>
    <s v="Liberação de áreas"/>
    <x v="3"/>
    <x v="14"/>
    <d v="2025-08-01T00:00:00"/>
    <x v="0"/>
    <m/>
  </r>
  <r>
    <s v="0605019"/>
    <x v="348"/>
    <x v="348"/>
    <s v="019"/>
    <s v="Brasil \ SP \ Itapetininga"/>
    <s v="Sul"/>
    <x v="0"/>
    <n v="1"/>
    <s v="Implantação"/>
    <s v="104-Crescimento"/>
    <d v="2021-10-21T00:00:00"/>
    <n v="0.31"/>
    <s v="Parceria rural"/>
    <m/>
    <m/>
    <m/>
    <m/>
    <x v="0"/>
    <x v="0"/>
    <x v="0"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5020"/>
    <x v="348"/>
    <x v="348"/>
    <s v="020"/>
    <s v="Brasil \ SP \ Tatuí"/>
    <s v="Sul"/>
    <x v="0"/>
    <n v="1"/>
    <s v="Implantação"/>
    <s v="104-Crescimento"/>
    <d v="2021-10-21T00:00:00"/>
    <n v="1.26"/>
    <s v="Parceria rural"/>
    <m/>
    <m/>
    <m/>
    <m/>
    <x v="0"/>
    <x v="0"/>
    <x v="0"/>
    <m/>
    <m/>
    <d v="2025-09-01T00:00:00"/>
    <d v="2025-09-01T00:00:00"/>
    <d v="2025-06-01T00:00:00"/>
    <m/>
    <m/>
    <s v="Sul"/>
    <s v="Sul"/>
    <s v="JFI ITATINGA"/>
    <s v="RA"/>
    <s v="JFI CAPÃO BONITO"/>
    <s v="NILZA"/>
    <n v="117.06405100000001"/>
    <n v="124.93214399999999"/>
    <n v="126.340279"/>
    <n v="153.053336"/>
    <s v="pac"/>
    <x v="3"/>
    <x v="14"/>
    <m/>
    <x v="0"/>
    <m/>
  </r>
  <r>
    <s v="0606010"/>
    <x v="349"/>
    <x v="349"/>
    <s v="010"/>
    <s v="Brasil \ SP \ Piracicaba"/>
    <s v="Sul"/>
    <x v="1"/>
    <n v="4"/>
    <s v="Reforma"/>
    <s v="102-Aguardando Plantio"/>
    <m/>
    <n v="0.75"/>
    <s v="Parceria rural"/>
    <m/>
    <m/>
    <m/>
    <m/>
    <x v="0"/>
    <x v="0"/>
    <x v="0"/>
    <m/>
    <m/>
    <d v="2021-02-01T00:00:00"/>
    <m/>
    <m/>
    <m/>
    <m/>
    <s v="Sul"/>
    <s v="Sul"/>
    <s v="NILZA"/>
    <s v="SOLLUM"/>
    <s v="JFI ITATINGA"/>
    <s v="MIGRAR"/>
    <n v="74.446280000000002"/>
    <n v="94.231233000000003"/>
    <n v="95.261881000000002"/>
    <n v="95.887911000000003"/>
    <s v="Liberação de áreas"/>
    <x v="3"/>
    <x v="5"/>
    <d v="2025-07-01T00:00:00"/>
    <x v="6"/>
    <m/>
  </r>
  <r>
    <s v="0607001"/>
    <x v="350"/>
    <x v="350"/>
    <s v="001"/>
    <s v="Brasil \ SP \ Botucatu"/>
    <s v="Sul"/>
    <x v="5"/>
    <n v="1"/>
    <s v="Implantação"/>
    <s v="104-Crescimento"/>
    <d v="2020-05-22T00:00:00"/>
    <n v="26.29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2"/>
    <x v="350"/>
    <x v="350"/>
    <s v="002"/>
    <s v="Brasil \ SP \ Botucatu"/>
    <s v="Sul"/>
    <x v="5"/>
    <n v="1"/>
    <s v="Implantação"/>
    <s v="104-Crescimento"/>
    <d v="2020-05-20T00:00:00"/>
    <n v="43.23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3"/>
    <x v="350"/>
    <x v="350"/>
    <s v="003"/>
    <s v="Brasil \ SP \ Botucatu"/>
    <s v="Sul"/>
    <x v="5"/>
    <n v="1"/>
    <s v="Implantação"/>
    <s v="104-Crescimento"/>
    <d v="2020-05-15T00:00:00"/>
    <n v="25.35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4"/>
    <x v="350"/>
    <x v="350"/>
    <s v="004"/>
    <s v="Brasil \ SP \ Botucatu"/>
    <s v="Sul"/>
    <x v="5"/>
    <n v="1"/>
    <s v="Implantação"/>
    <s v="104-Crescimento"/>
    <d v="2020-05-28T00:00:00"/>
    <n v="38.49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5"/>
    <x v="350"/>
    <x v="350"/>
    <s v="005"/>
    <s v="Brasil \ SP \ Botucatu"/>
    <s v="Sul"/>
    <x v="5"/>
    <n v="1"/>
    <s v="Implantação"/>
    <s v="104-Crescimento"/>
    <d v="2020-05-28T00:00:00"/>
    <n v="20.22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6"/>
    <x v="350"/>
    <x v="350"/>
    <s v="006"/>
    <s v="Brasil \ SP \ Botucatu"/>
    <s v="Sul"/>
    <x v="5"/>
    <n v="1"/>
    <s v="Implantação"/>
    <s v="104-Crescimento"/>
    <d v="2020-06-02T00:00:00"/>
    <n v="23.86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7"/>
    <x v="350"/>
    <x v="350"/>
    <s v="007"/>
    <s v="Brasil \ SP \ Botucatu"/>
    <s v="Sul"/>
    <x v="5"/>
    <n v="1"/>
    <s v="Implantação"/>
    <s v="104-Crescimento"/>
    <d v="2020-05-27T00:00:00"/>
    <n v="43.65"/>
    <s v="Parceria rural"/>
    <m/>
    <m/>
    <m/>
    <n v="2"/>
    <x v="0"/>
    <x v="0"/>
    <x v="0"/>
    <m/>
    <m/>
    <d v="2026-02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008"/>
    <x v="350"/>
    <x v="350"/>
    <s v="008"/>
    <s v="Brasil \ SP \ Botucatu"/>
    <s v="Sul"/>
    <x v="5"/>
    <n v="1"/>
    <s v="Implantação"/>
    <s v="104-Crescimento"/>
    <d v="2020-05-28T00:00:00"/>
    <n v="20.91"/>
    <s v="Parceria rural"/>
    <m/>
    <m/>
    <m/>
    <n v="2"/>
    <x v="0"/>
    <x v="0"/>
    <x v="0"/>
    <m/>
    <m/>
    <d v="2026-03-01T00:00:00"/>
    <d v="2026-01-01T00:00:00"/>
    <d v="2025-05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3"/>
    <x v="17"/>
    <m/>
    <x v="0"/>
    <m/>
  </r>
  <r>
    <s v="0607303"/>
    <x v="350"/>
    <x v="350"/>
    <s v="303"/>
    <s v="Brasil \ SP \ Botucatu"/>
    <s v="Sul"/>
    <x v="5"/>
    <n v="1"/>
    <s v="Implantação"/>
    <s v="104-Crescimento"/>
    <d v="2021-10-27T00:00:00"/>
    <n v="0.17"/>
    <s v="Parceria rural"/>
    <m/>
    <m/>
    <m/>
    <n v="2"/>
    <x v="0"/>
    <x v="0"/>
    <x v="0"/>
    <m/>
    <m/>
    <d v="2026-03-01T00:00:00"/>
    <d v="2026-01-01T00:00:00"/>
    <d v="2025-06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0"/>
    <x v="3"/>
    <d v="2025-08-01T00:00:00"/>
    <x v="0"/>
    <m/>
  </r>
  <r>
    <s v="0607308"/>
    <x v="350"/>
    <x v="350"/>
    <s v="308"/>
    <s v="Brasil \ SP \ Botucatu"/>
    <s v="Sul"/>
    <x v="5"/>
    <n v="1"/>
    <s v="Implantação"/>
    <s v="104-Crescimento"/>
    <d v="2020-06-02T00:00:00"/>
    <n v="0.33"/>
    <s v="Parceria rural"/>
    <m/>
    <m/>
    <m/>
    <n v="2"/>
    <x v="0"/>
    <x v="0"/>
    <x v="0"/>
    <m/>
    <m/>
    <d v="2026-03-01T00:00:00"/>
    <d v="2026-01-01T00:00:00"/>
    <d v="2025-06-01T00:00:00"/>
    <m/>
    <m/>
    <s v="Sul"/>
    <s v="Sul"/>
    <s v="NILZA"/>
    <s v="JFI ITATINGA"/>
    <s v="SOLLUM"/>
    <s v="BRACELL"/>
    <n v="33.542622000000001"/>
    <n v="44.469763"/>
    <n v="51.153333000000003"/>
    <n v="98.583200000000005"/>
    <s v="pac"/>
    <x v="0"/>
    <x v="3"/>
    <d v="2025-08-01T00:00:00"/>
    <x v="0"/>
    <m/>
  </r>
  <r>
    <s v="0608001"/>
    <x v="351"/>
    <x v="351"/>
    <s v="001"/>
    <s v="Brasil \ SP \ Getulina"/>
    <s v="Noroeste"/>
    <x v="3"/>
    <n v="1"/>
    <s v="Implantação"/>
    <s v="104-Crescimento"/>
    <d v="2020-05-18T00:00:00"/>
    <n v="35.200000000000003"/>
    <s v="Parceria rural"/>
    <m/>
    <m/>
    <m/>
    <m/>
    <x v="0"/>
    <x v="0"/>
    <x v="0"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2"/>
    <x v="351"/>
    <x v="351"/>
    <s v="002"/>
    <s v="Brasil \ SP \ Getulina"/>
    <s v="Noroeste"/>
    <x v="3"/>
    <n v="1"/>
    <s v="Implantação"/>
    <s v="104-Crescimento"/>
    <d v="2020-05-16T00:00:00"/>
    <n v="13.61"/>
    <s v="Parceria rural"/>
    <m/>
    <m/>
    <m/>
    <m/>
    <x v="0"/>
    <x v="0"/>
    <x v="0"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3"/>
    <x v="351"/>
    <x v="351"/>
    <s v="003"/>
    <s v="Brasil \ SP \ Getulina"/>
    <s v="Noroeste"/>
    <x v="3"/>
    <n v="1"/>
    <s v="Implantação"/>
    <s v="104-Crescimento"/>
    <d v="2020-05-26T00:00:00"/>
    <n v="35.909999999999997"/>
    <s v="Parceria rural"/>
    <m/>
    <m/>
    <m/>
    <m/>
    <x v="0"/>
    <x v="0"/>
    <x v="0"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4"/>
    <x v="351"/>
    <x v="351"/>
    <s v="004"/>
    <s v="Brasil \ SP \ Getulina"/>
    <s v="Noroeste"/>
    <x v="3"/>
    <n v="1"/>
    <s v="Implantação"/>
    <s v="104-Crescimento"/>
    <d v="2020-05-25T00:00:00"/>
    <n v="49.17"/>
    <s v="Parceria rural"/>
    <m/>
    <m/>
    <m/>
    <m/>
    <x v="0"/>
    <x v="0"/>
    <x v="0"/>
    <m/>
    <m/>
    <d v="2025-11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5"/>
    <x v="351"/>
    <x v="351"/>
    <s v="005"/>
    <s v="Brasil \ SP \ Getulina"/>
    <s v="Noroeste"/>
    <x v="3"/>
    <n v="1"/>
    <s v="Implantação"/>
    <s v="104-Crescimento"/>
    <d v="2020-05-22T00:00:00"/>
    <n v="51.5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6"/>
    <x v="351"/>
    <x v="351"/>
    <s v="006"/>
    <s v="Brasil \ SP \ Getulina"/>
    <s v="Noroeste"/>
    <x v="3"/>
    <n v="1"/>
    <s v="Implantação"/>
    <s v="104-Crescimento"/>
    <d v="2020-05-20T00:00:00"/>
    <n v="56.7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7"/>
    <x v="351"/>
    <x v="351"/>
    <s v="007"/>
    <s v="Brasil \ SP \ Getulina"/>
    <s v="Noroeste"/>
    <x v="3"/>
    <n v="1"/>
    <s v="Implantação"/>
    <s v="104-Crescimento"/>
    <d v="2020-05-16T00:00:00"/>
    <n v="19.39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09"/>
    <x v="351"/>
    <x v="351"/>
    <s v="009"/>
    <s v="Brasil \ SP \ Getulina"/>
    <s v="Noroeste"/>
    <x v="3"/>
    <n v="1"/>
    <s v="Implantação"/>
    <s v="104-Crescimento"/>
    <d v="2020-05-25T00:00:00"/>
    <n v="8.9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1"/>
    <x v="351"/>
    <x v="351"/>
    <s v="011"/>
    <s v="Brasil \ SP \ Getulina"/>
    <s v="Noroeste"/>
    <x v="3"/>
    <n v="1"/>
    <s v="Implantação"/>
    <s v="104-Crescimento"/>
    <d v="2020-06-20T00:00:00"/>
    <n v="10.71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2"/>
    <x v="351"/>
    <x v="351"/>
    <s v="012"/>
    <s v="Brasil \ SP \ Getulina"/>
    <s v="Noroeste"/>
    <x v="3"/>
    <n v="1"/>
    <s v="Implantação"/>
    <s v="104-Crescimento"/>
    <d v="2020-05-26T00:00:00"/>
    <n v="11.31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3"/>
    <x v="351"/>
    <x v="351"/>
    <s v="013"/>
    <s v="Brasil \ SP \ Getulina"/>
    <s v="Noroeste"/>
    <x v="3"/>
    <n v="1"/>
    <s v="Implantação"/>
    <s v="104-Crescimento"/>
    <d v="2020-05-25T00:00:00"/>
    <n v="9.58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4"/>
    <x v="351"/>
    <x v="351"/>
    <s v="014"/>
    <s v="Brasil \ SP \ Getulina"/>
    <s v="Noroeste"/>
    <x v="3"/>
    <n v="1"/>
    <s v="Implantação"/>
    <s v="104-Crescimento"/>
    <d v="2020-05-25T00:00:00"/>
    <n v="9.8000000000000007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5"/>
    <x v="351"/>
    <x v="351"/>
    <s v="015"/>
    <s v="Brasil \ SP \ Getulina"/>
    <s v="Noroeste"/>
    <x v="3"/>
    <n v="1"/>
    <s v="Implantação"/>
    <s v="104-Crescimento"/>
    <d v="2020-08-03T00:00:00"/>
    <n v="22.26"/>
    <s v="Parceria rural"/>
    <m/>
    <m/>
    <m/>
    <m/>
    <x v="0"/>
    <x v="0"/>
    <x v="0"/>
    <m/>
    <m/>
    <d v="2025-12-01T00:00:00"/>
    <d v="2025-11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6"/>
    <x v="351"/>
    <x v="351"/>
    <s v="016"/>
    <s v="Brasil \ SP \ Getulina"/>
    <s v="Noroeste"/>
    <x v="3"/>
    <n v="1"/>
    <s v="Implantação"/>
    <s v="104-Crescimento"/>
    <d v="2020-06-01T00:00:00"/>
    <n v="10.72"/>
    <s v="Parceria rural"/>
    <m/>
    <m/>
    <m/>
    <m/>
    <x v="0"/>
    <x v="0"/>
    <x v="0"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8"/>
    <x v="351"/>
    <x v="351"/>
    <s v="018"/>
    <s v="Brasil \ SP \ Getulina"/>
    <s v="Noroeste"/>
    <x v="3"/>
    <n v="1"/>
    <s v="Implantação"/>
    <s v="104-Crescimento"/>
    <d v="2020-08-03T00:00:00"/>
    <n v="1.76"/>
    <s v="Parceria rural"/>
    <m/>
    <m/>
    <m/>
    <m/>
    <x v="0"/>
    <x v="0"/>
    <x v="0"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19"/>
    <x v="351"/>
    <x v="351"/>
    <s v="019"/>
    <s v="Brasil \ SP \ Getulina"/>
    <s v="Noroeste"/>
    <x v="3"/>
    <n v="1"/>
    <s v="Implantação"/>
    <s v="104-Crescimento"/>
    <d v="2020-08-05T00:00:00"/>
    <n v="4.9800000000000004"/>
    <s v="Parceria rural"/>
    <m/>
    <m/>
    <m/>
    <m/>
    <x v="0"/>
    <x v="0"/>
    <x v="0"/>
    <m/>
    <m/>
    <d v="2025-12-01T00:00:00"/>
    <d v="2025-12-01T00:00:00"/>
    <d v="2025-07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20"/>
    <x v="351"/>
    <x v="351"/>
    <s v="020"/>
    <s v="Brasil \ SP \ Getulina"/>
    <s v="Noroeste"/>
    <x v="3"/>
    <n v="1"/>
    <s v="Implantação"/>
    <s v="104-Crescimento"/>
    <d v="2020-08-05T00:00:00"/>
    <n v="27.3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22"/>
    <x v="351"/>
    <x v="351"/>
    <s v="022"/>
    <s v="Brasil \ SP \ Getulina"/>
    <s v="Noroeste"/>
    <x v="3"/>
    <n v="1"/>
    <s v="Implantação"/>
    <s v="104-Crescimento"/>
    <d v="2020-08-05T00:00:00"/>
    <n v="7.32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024"/>
    <x v="351"/>
    <x v="351"/>
    <s v="024"/>
    <s v="Brasil \ SP \ Getulina"/>
    <s v="Noroeste"/>
    <x v="3"/>
    <n v="1"/>
    <s v="Implantação"/>
    <s v="104-Crescimento"/>
    <d v="2021-06-20T00:00:00"/>
    <n v="0.63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05"/>
    <x v="351"/>
    <x v="351"/>
    <s v="305"/>
    <s v="Brasil \ SP \ Getulina"/>
    <s v="Noroeste"/>
    <x v="3"/>
    <n v="1"/>
    <s v="Implantação"/>
    <s v="104-Crescimento"/>
    <d v="2021-06-20T00:00:00"/>
    <n v="1.1000000000000001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06"/>
    <x v="351"/>
    <x v="351"/>
    <s v="306"/>
    <s v="Brasil \ SP \ Getulina"/>
    <s v="Noroeste"/>
    <x v="3"/>
    <n v="1"/>
    <s v="Implantação"/>
    <s v="104-Crescimento"/>
    <d v="2021-06-20T00:00:00"/>
    <n v="0.51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07"/>
    <x v="351"/>
    <x v="351"/>
    <s v="307"/>
    <s v="Brasil \ SP \ Getulina"/>
    <s v="Noroeste"/>
    <x v="3"/>
    <n v="1"/>
    <s v="Implantação"/>
    <s v="104-Crescimento"/>
    <d v="2021-07-20T00:00:00"/>
    <n v="2.0299999999999998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08"/>
    <x v="351"/>
    <x v="351"/>
    <s v="308"/>
    <s v="Brasil \ SP \ Getulina"/>
    <s v="Noroeste"/>
    <x v="3"/>
    <n v="1"/>
    <s v="Implantação"/>
    <s v="104-Crescimento"/>
    <d v="2021-06-20T00:00:00"/>
    <n v="0.22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09"/>
    <x v="351"/>
    <x v="351"/>
    <s v="309"/>
    <s v="Brasil \ SP \ Getulina"/>
    <s v="Noroeste"/>
    <x v="3"/>
    <n v="1"/>
    <s v="Implantação"/>
    <s v="104-Crescimento"/>
    <d v="2021-07-20T00:00:00"/>
    <n v="0.67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12"/>
    <x v="351"/>
    <x v="351"/>
    <s v="312"/>
    <s v="Brasil \ SP \ Getulina"/>
    <s v="Noroeste"/>
    <x v="3"/>
    <n v="1"/>
    <s v="Implantação"/>
    <s v="104-Crescimento"/>
    <d v="2021-07-20T00:00:00"/>
    <n v="0.84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13"/>
    <x v="351"/>
    <x v="351"/>
    <s v="313"/>
    <s v="Brasil \ SP \ Getulina"/>
    <s v="Noroeste"/>
    <x v="3"/>
    <n v="1"/>
    <s v="Implantação"/>
    <s v="104-Crescimento"/>
    <d v="2021-07-20T00:00:00"/>
    <n v="0.26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14"/>
    <x v="351"/>
    <x v="351"/>
    <s v="314"/>
    <s v="Brasil \ SP \ Getulina"/>
    <s v="Noroeste"/>
    <x v="3"/>
    <n v="1"/>
    <s v="Implantação"/>
    <s v="116-Aguardando Plantio - Manual"/>
    <m/>
    <n v="1.18"/>
    <s v="Parceria rural"/>
    <m/>
    <m/>
    <m/>
    <m/>
    <x v="0"/>
    <x v="0"/>
    <x v="0"/>
    <m/>
    <m/>
    <d v="2020-04-20T00:00:00"/>
    <m/>
    <m/>
    <m/>
    <m/>
    <s v="Noroeste"/>
    <s v="Noroeste"/>
    <s v="GN"/>
    <s v="GERS"/>
    <s v="INOVESA"/>
    <s v="CARPELO"/>
    <n v="27.995072"/>
    <n v="47.017986000000001"/>
    <n v="47.733801"/>
    <n v="62.974879999999999"/>
    <s v="Liberação de áreas"/>
    <x v="2"/>
    <x v="2"/>
    <d v="2025-10-01T00:00:00"/>
    <x v="13"/>
    <m/>
  </r>
  <r>
    <s v="0608315"/>
    <x v="351"/>
    <x v="351"/>
    <s v="315"/>
    <s v="Brasil \ SP \ Getulina"/>
    <s v="Noroeste"/>
    <x v="3"/>
    <n v="1"/>
    <s v="Implantação"/>
    <s v="104-Crescimento"/>
    <d v="2021-07-20T00:00:00"/>
    <n v="0.71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08319"/>
    <x v="351"/>
    <x v="351"/>
    <s v="319"/>
    <s v="Brasil \ SP \ Getulina"/>
    <s v="Noroeste"/>
    <x v="3"/>
    <n v="1"/>
    <s v="Implantação"/>
    <s v="104-Crescimento"/>
    <d v="2021-07-20T00:00:00"/>
    <n v="0.15"/>
    <s v="Parceria rural"/>
    <m/>
    <m/>
    <m/>
    <m/>
    <x v="0"/>
    <x v="0"/>
    <x v="0"/>
    <m/>
    <m/>
    <d v="2025-12-01T00:00:00"/>
    <d v="2025-12-01T00:00:00"/>
    <d v="2025-08-01T00:00:00"/>
    <m/>
    <m/>
    <s v="Noroeste"/>
    <s v="Noroeste"/>
    <s v="GN"/>
    <s v="GERS"/>
    <s v="INOVESA"/>
    <s v="CARPELO"/>
    <n v="27.995072"/>
    <n v="47.017986000000001"/>
    <n v="47.733801"/>
    <n v="62.974879999999999"/>
    <s v="pac"/>
    <x v="2"/>
    <x v="2"/>
    <d v="2025-10-01T00:00:00"/>
    <x v="13"/>
    <m/>
  </r>
  <r>
    <s v="0611001"/>
    <x v="352"/>
    <x v="352"/>
    <s v="001"/>
    <s v="Brasil \ SP \ Agudos"/>
    <s v="Centro"/>
    <x v="1"/>
    <n v="1"/>
    <s v="Implantação"/>
    <s v="104-Crescimento"/>
    <d v="2020-07-17T00:00:00"/>
    <n v="9.98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02"/>
    <x v="352"/>
    <x v="352"/>
    <s v="002"/>
    <s v="Brasil \ SP \ Agudos"/>
    <s v="Centro"/>
    <x v="0"/>
    <n v="1"/>
    <s v="Implantação"/>
    <s v="104-Crescimento"/>
    <d v="2020-07-17T00:00:00"/>
    <n v="45.73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03"/>
    <x v="352"/>
    <x v="352"/>
    <s v="003"/>
    <s v="Brasil \ SP \ Agudos"/>
    <s v="Centro"/>
    <x v="0"/>
    <n v="1"/>
    <s v="Implantação"/>
    <s v="104-Crescimento"/>
    <d v="2020-07-29T00:00:00"/>
    <n v="37.74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04"/>
    <x v="352"/>
    <x v="352"/>
    <s v="004"/>
    <s v="Brasil \ SP \ Agudos"/>
    <s v="Centro"/>
    <x v="0"/>
    <n v="1"/>
    <s v="Implantação"/>
    <s v="104-Crescimento"/>
    <d v="2020-07-30T00:00:00"/>
    <n v="10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05"/>
    <x v="352"/>
    <x v="352"/>
    <s v="005"/>
    <s v="Brasil \ SP \ Agudos"/>
    <s v="Centro"/>
    <x v="0"/>
    <n v="1"/>
    <s v="Implantação"/>
    <s v="104-Crescimento"/>
    <d v="2020-07-21T00:00:00"/>
    <n v="20.74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06"/>
    <x v="352"/>
    <x v="352"/>
    <s v="006"/>
    <s v="Brasil \ SP \ Agudos"/>
    <s v="Centro"/>
    <x v="0"/>
    <n v="1"/>
    <s v="Implantação"/>
    <s v="104-Crescimento"/>
    <d v="2020-07-20T00:00:00"/>
    <n v="30.93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07"/>
    <x v="352"/>
    <x v="352"/>
    <s v="007"/>
    <s v="Brasil \ SP \ Agudos"/>
    <s v="Centro"/>
    <x v="0"/>
    <n v="1"/>
    <s v="Implantação"/>
    <s v="104-Crescimento"/>
    <d v="2020-07-24T00:00:00"/>
    <n v="38.46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08"/>
    <x v="352"/>
    <x v="352"/>
    <s v="008"/>
    <s v="Brasil \ SP \ Agudos"/>
    <s v="Centro"/>
    <x v="0"/>
    <n v="1"/>
    <s v="Implantação"/>
    <s v="104-Crescimento"/>
    <d v="2020-07-27T00:00:00"/>
    <n v="23.96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09"/>
    <x v="352"/>
    <x v="352"/>
    <s v="009"/>
    <s v="Brasil \ SP \ Agudos"/>
    <s v="Centro"/>
    <x v="0"/>
    <n v="1"/>
    <s v="Implantação"/>
    <s v="104-Crescimento"/>
    <d v="2020-07-30T00:00:00"/>
    <n v="26.33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10"/>
    <x v="352"/>
    <x v="352"/>
    <s v="010"/>
    <s v="Brasil \ SP \ Agudos"/>
    <s v="Centro"/>
    <x v="0"/>
    <n v="1"/>
    <s v="Implantação"/>
    <s v="104-Crescimento"/>
    <d v="2020-07-31T00:00:00"/>
    <n v="6.16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11"/>
    <x v="352"/>
    <x v="352"/>
    <s v="011"/>
    <s v="Brasil \ SP \ Agudos"/>
    <s v="Centro"/>
    <x v="0"/>
    <n v="1"/>
    <s v="Implantação"/>
    <s v="104-Crescimento"/>
    <d v="2020-07-30T00:00:00"/>
    <n v="12.24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6-01T00:00:00"/>
    <x v="7"/>
    <m/>
  </r>
  <r>
    <s v="0611012"/>
    <x v="352"/>
    <x v="352"/>
    <s v="012"/>
    <s v="Brasil \ SP \ Agudos"/>
    <s v="Centro"/>
    <x v="0"/>
    <n v="1"/>
    <s v="Implantação"/>
    <s v="104-Crescimento"/>
    <d v="2020-07-31T00:00:00"/>
    <n v="13.89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13"/>
    <x v="352"/>
    <x v="352"/>
    <s v="013"/>
    <s v="Brasil \ SP \ Agudos"/>
    <s v="Centro"/>
    <x v="0"/>
    <n v="1"/>
    <s v="Implantação"/>
    <s v="104-Crescimento"/>
    <d v="2020-07-31T00:00:00"/>
    <n v="7.99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1015"/>
    <x v="352"/>
    <x v="352"/>
    <s v="015"/>
    <s v="Brasil \ SP \ Agudos"/>
    <s v="Centro"/>
    <x v="0"/>
    <n v="1"/>
    <s v="Implantação"/>
    <s v="104-Crescimento"/>
    <d v="2021-05-29T00:00:00"/>
    <n v="0.55000000000000004"/>
    <s v="Parceria rural"/>
    <m/>
    <m/>
    <m/>
    <m/>
    <x v="0"/>
    <x v="0"/>
    <x v="0"/>
    <m/>
    <m/>
    <d v="2025-07-01T00:00:00"/>
    <d v="2025-07-01T00:00:00"/>
    <d v="2025-05-01T00:00:00"/>
    <m/>
    <m/>
    <s v="Centro"/>
    <s v="Centro"/>
    <s v="BRACELL"/>
    <s v="GERAÇÃO"/>
    <s v="JFI DUARTINA"/>
    <s v="SOLLUM"/>
    <n v="37.034840000000003"/>
    <n v="37.691941"/>
    <n v="40.909638999999999"/>
    <n v="69.103036000000003"/>
    <s v="pac"/>
    <x v="0"/>
    <x v="3"/>
    <d v="2025-07-01T00:00:00"/>
    <x v="6"/>
    <m/>
  </r>
  <r>
    <s v="0612001"/>
    <x v="353"/>
    <x v="353"/>
    <s v="001"/>
    <s v="Brasil \ SP \ Piratininga"/>
    <s v="Centro"/>
    <x v="1"/>
    <n v="1"/>
    <s v="Implantação"/>
    <s v="104-Crescimento"/>
    <d v="2021-06-01T00:00:00"/>
    <n v="15.36"/>
    <s v="Parceria rural"/>
    <m/>
    <m/>
    <m/>
    <m/>
    <x v="0"/>
    <x v="0"/>
    <x v="0"/>
    <m/>
    <m/>
    <d v="2026-05-01T00:00:00"/>
    <d v="2026-04-01T00:00:00"/>
    <d v="2025-06-01T00:00:00"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pac"/>
    <x v="0"/>
    <x v="0"/>
    <d v="2025-09-01T00:00:00"/>
    <x v="0"/>
    <m/>
  </r>
  <r>
    <s v="0612003"/>
    <x v="353"/>
    <x v="353"/>
    <s v="003"/>
    <s v="Brasil \ SP \ Piratininga"/>
    <s v="Centro"/>
    <x v="1"/>
    <n v="2"/>
    <s v="Reforma"/>
    <s v="102-Aguardando Plantio"/>
    <m/>
    <n v="6.48"/>
    <s v="Parceria rural"/>
    <m/>
    <m/>
    <m/>
    <m/>
    <x v="0"/>
    <x v="0"/>
    <x v="0"/>
    <m/>
    <m/>
    <d v="2021-01-02T00:00:00"/>
    <m/>
    <m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Liberação de áreas"/>
    <x v="0"/>
    <x v="0"/>
    <d v="2025-09-01T00:00:00"/>
    <x v="0"/>
    <m/>
  </r>
  <r>
    <s v="0612302"/>
    <x v="353"/>
    <x v="353"/>
    <s v="302"/>
    <s v="Brasil \ SP \ Piratininga"/>
    <s v="Centro"/>
    <x v="1"/>
    <n v="1"/>
    <s v="Implantação"/>
    <s v="116-Aguardando Plantio - Manual"/>
    <m/>
    <n v="0.16"/>
    <s v="Parceria rural"/>
    <m/>
    <m/>
    <m/>
    <m/>
    <x v="0"/>
    <x v="0"/>
    <x v="0"/>
    <m/>
    <m/>
    <d v="2021-01-02T00:00:00"/>
    <m/>
    <m/>
    <m/>
    <m/>
    <s v="Centro"/>
    <s v="Centro"/>
    <s v="BRACELL"/>
    <s v="GERAÇÃO"/>
    <s v="JFI DUARTINA"/>
    <s v="SOLLUM"/>
    <n v="10.911918"/>
    <n v="41.717571999999997"/>
    <n v="44.935268999999998"/>
    <n v="49.821652999999998"/>
    <s v="Liberação de áreas"/>
    <x v="0"/>
    <x v="0"/>
    <d v="2025-09-01T00:00:00"/>
    <x v="0"/>
    <m/>
  </r>
  <r>
    <s v="0613001"/>
    <x v="354"/>
    <x v="354"/>
    <s v="001"/>
    <s v="Brasil \ SP \ Mineiros do Tietê"/>
    <s v="Sul"/>
    <x v="1"/>
    <n v="1"/>
    <s v="Implantação"/>
    <s v="104-Crescimento"/>
    <d v="2020-08-14T00:00:00"/>
    <n v="14"/>
    <s v="Parceria rural"/>
    <m/>
    <m/>
    <m/>
    <m/>
    <x v="0"/>
    <x v="0"/>
    <x v="0"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x v="17"/>
    <m/>
    <x v="0"/>
    <m/>
  </r>
  <r>
    <s v="0613002"/>
    <x v="354"/>
    <x v="354"/>
    <s v="002"/>
    <s v="Brasil \ SP \ Mineiros do Tietê"/>
    <s v="Sul"/>
    <x v="1"/>
    <n v="1"/>
    <s v="Implantação"/>
    <s v="104-Crescimento"/>
    <d v="2020-08-14T00:00:00"/>
    <n v="16.8"/>
    <s v="Parceria rural"/>
    <m/>
    <m/>
    <m/>
    <m/>
    <x v="0"/>
    <x v="0"/>
    <x v="0"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x v="17"/>
    <m/>
    <x v="0"/>
    <m/>
  </r>
  <r>
    <s v="0613003"/>
    <x v="354"/>
    <x v="354"/>
    <s v="003"/>
    <s v="Brasil \ SP \ Dois Córregos"/>
    <s v="Sul"/>
    <x v="1"/>
    <n v="1"/>
    <s v="Implantação"/>
    <s v="104-Crescimento"/>
    <d v="2020-08-14T00:00:00"/>
    <n v="1.1000000000000001"/>
    <s v="Parceria rural"/>
    <m/>
    <m/>
    <m/>
    <m/>
    <x v="0"/>
    <x v="0"/>
    <x v="0"/>
    <m/>
    <m/>
    <d v="2025-04-01T00:00:00"/>
    <d v="2025-04-01T00:00:00"/>
    <d v="2025-04-01T00:00:00"/>
    <m/>
    <m/>
    <s v="Sul"/>
    <s v="Sul"/>
    <s v="NILZA"/>
    <s v="SOLLUM"/>
    <s v="JFI DOURADO"/>
    <s v="MIGRAR"/>
    <n v="62.270631999999999"/>
    <n v="62.634889000000001"/>
    <n v="83.769897"/>
    <n v="86.286024999999995"/>
    <s v="pac"/>
    <x v="3"/>
    <x v="17"/>
    <m/>
    <x v="0"/>
    <m/>
  </r>
  <r>
    <s v="0614001"/>
    <x v="355"/>
    <x v="355"/>
    <s v="001"/>
    <s v="Brasil \ SP \ Itatinga"/>
    <s v="Sul"/>
    <x v="0"/>
    <n v="2"/>
    <s v="Reforma"/>
    <s v="102-Aguardando Plantio"/>
    <m/>
    <n v="4.09"/>
    <s v="Parceria rural"/>
    <m/>
    <m/>
    <m/>
    <m/>
    <x v="0"/>
    <x v="0"/>
    <x v="0"/>
    <m/>
    <m/>
    <d v="2022-05-31T00:00:00"/>
    <m/>
    <m/>
    <d v="2022-05-31T00:00:00"/>
    <d v="2022-05-10T00:00:00"/>
    <s v="Sul"/>
    <s v="Sul"/>
    <s v="JFI ITATINGA"/>
    <s v="NILZA"/>
    <s v="SOLLUM"/>
    <s v="BRACELL"/>
    <n v="19.122441999999999"/>
    <n v="72.344048000000001"/>
    <n v="92.129001000000002"/>
    <n v="139.55886799999999"/>
    <s v="Liberação de áreas"/>
    <x v="3"/>
    <x v="5"/>
    <d v="2025-06-01T00:00:00"/>
    <x v="0"/>
    <m/>
  </r>
  <r>
    <s v="0614015"/>
    <x v="355"/>
    <x v="355"/>
    <s v="015"/>
    <s v="Brasil \ SP \ Itatinga"/>
    <s v="Sul"/>
    <x v="0"/>
    <n v="1"/>
    <s v="Implantação"/>
    <s v="104-Crescimento"/>
    <d v="2020-08-25T00:00:00"/>
    <n v="1.94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016"/>
    <x v="355"/>
    <x v="355"/>
    <s v="016"/>
    <s v="Brasil \ SP \ Itatinga"/>
    <s v="Sul"/>
    <x v="0"/>
    <n v="1"/>
    <s v="Implantação"/>
    <s v="104-Crescimento"/>
    <d v="2020-08-26T00:00:00"/>
    <n v="14.36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017"/>
    <x v="355"/>
    <x v="355"/>
    <s v="017"/>
    <s v="Brasil \ SP \ Itatinga"/>
    <s v="Sul"/>
    <x v="0"/>
    <n v="1"/>
    <s v="Implantação"/>
    <s v="104-Crescimento"/>
    <d v="2020-08-25T00:00:00"/>
    <n v="21.47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018"/>
    <x v="355"/>
    <x v="355"/>
    <s v="018"/>
    <s v="Brasil \ SP \ Itatinga"/>
    <s v="Sul"/>
    <x v="0"/>
    <n v="1"/>
    <s v="Implantação"/>
    <s v="104-Crescimento"/>
    <d v="2020-08-27T00:00:00"/>
    <n v="20.65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019"/>
    <x v="355"/>
    <x v="355"/>
    <s v="019"/>
    <s v="Brasil \ SP \ Itatinga"/>
    <s v="Sul"/>
    <x v="0"/>
    <n v="1"/>
    <s v="Implantação"/>
    <s v="104-Crescimento"/>
    <d v="2020-08-27T00:00:00"/>
    <n v="10.5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316"/>
    <x v="355"/>
    <x v="355"/>
    <s v="316"/>
    <s v="Brasil \ SP \ Itatinga"/>
    <s v="Sul"/>
    <x v="0"/>
    <n v="1"/>
    <s v="Implantação"/>
    <s v="104-Crescimento"/>
    <d v="2020-08-26T00:00:00"/>
    <n v="3.44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4318"/>
    <x v="355"/>
    <x v="355"/>
    <s v="318"/>
    <s v="Brasil \ SP \ Itatinga"/>
    <s v="Sul"/>
    <x v="0"/>
    <n v="1"/>
    <s v="Implantação"/>
    <s v="104-Crescimento"/>
    <d v="2020-08-26T00:00:00"/>
    <n v="4.12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19.122441999999999"/>
    <n v="72.344048000000001"/>
    <n v="92.129001000000002"/>
    <n v="139.55886799999999"/>
    <s v="pac"/>
    <x v="3"/>
    <x v="5"/>
    <m/>
    <x v="0"/>
    <m/>
  </r>
  <r>
    <s v="0615014"/>
    <x v="356"/>
    <x v="356"/>
    <s v="014"/>
    <s v="Brasil \ SP \ Pardinho"/>
    <s v="Sul"/>
    <x v="0"/>
    <n v="2"/>
    <s v="Reforma"/>
    <s v="104-Crescimento"/>
    <d v="2018-04-30T00:00:00"/>
    <n v="0.08"/>
    <s v="Parceria rural"/>
    <m/>
    <m/>
    <m/>
    <m/>
    <x v="0"/>
    <x v="0"/>
    <x v="0"/>
    <m/>
    <m/>
    <d v="2020-04-30T00:00:00"/>
    <m/>
    <d v="2025-08-01T00:00:00"/>
    <m/>
    <m/>
    <s v="Sul"/>
    <s v="Sul"/>
    <s v="JFI ITATINGA"/>
    <s v="NILZA"/>
    <s v="SOLLUM"/>
    <s v="BRACELL"/>
    <n v="33.716217"/>
    <n v="74.440909000000005"/>
    <n v="94.225862000000006"/>
    <n v="141.65572900000001"/>
    <s v="pac"/>
    <x v="3"/>
    <x v="1"/>
    <m/>
    <x v="0"/>
    <m/>
  </r>
  <r>
    <s v="0616310"/>
    <x v="357"/>
    <x v="357"/>
    <s v="310"/>
    <s v="Brasil \ SP \ São Miguel Arcanjo"/>
    <s v="Sul"/>
    <x v="0"/>
    <n v="2"/>
    <s v="Reforma"/>
    <s v="104-Crescimento"/>
    <d v="2021-01-27T00:00:00"/>
    <n v="0.37"/>
    <s v="Parceria rural"/>
    <m/>
    <m/>
    <m/>
    <m/>
    <x v="0"/>
    <x v="0"/>
    <x v="0"/>
    <m/>
    <m/>
    <d v="2025-09-01T00:00:00"/>
    <d v="2025-09-01T00:00:00"/>
    <m/>
    <m/>
    <m/>
    <s v="Sul"/>
    <s v="Sul"/>
    <s v="JFI CAPÃO BONITO"/>
    <s v="RA"/>
    <s v="JFI ITATINGA"/>
    <s v="NILZA"/>
    <n v="63.512315999999998"/>
    <n v="63.731512000000002"/>
    <n v="139.82141300000001"/>
    <n v="185.29705899999999"/>
    <s v="pas"/>
    <x v="3"/>
    <x v="1"/>
    <m/>
    <x v="0"/>
    <m/>
  </r>
  <r>
    <s v="0617007"/>
    <x v="358"/>
    <x v="358"/>
    <s v="007"/>
    <s v="Brasil \ SP \ São Miguel Arcanjo"/>
    <s v="Sul"/>
    <x v="0"/>
    <n v="2"/>
    <s v="Reforma"/>
    <s v="104-Crescimento"/>
    <d v="2019-08-01T00:00:00"/>
    <n v="2.82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x v="5"/>
    <m/>
    <x v="0"/>
    <m/>
  </r>
  <r>
    <s v="0617014"/>
    <x v="358"/>
    <x v="358"/>
    <s v="014"/>
    <s v="Brasil \ SP \ São Miguel Arcanjo"/>
    <s v="Sul"/>
    <x v="0"/>
    <n v="2"/>
    <s v="Reforma"/>
    <s v="104-Crescimento"/>
    <d v="2019-08-01T00:00:00"/>
    <n v="3.59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x v="5"/>
    <m/>
    <x v="0"/>
    <m/>
  </r>
  <r>
    <s v="0617029"/>
    <x v="358"/>
    <x v="358"/>
    <s v="029"/>
    <s v="Brasil \ SP \ São Miguel Arcanjo"/>
    <s v="Sul"/>
    <x v="0"/>
    <n v="5"/>
    <s v="Reforma"/>
    <s v="102-Aguardando Plantio"/>
    <m/>
    <n v="3.85"/>
    <s v="Parceria rural"/>
    <m/>
    <m/>
    <m/>
    <m/>
    <x v="0"/>
    <x v="0"/>
    <x v="0"/>
    <m/>
    <m/>
    <d v="2021-02-20T00:00:00"/>
    <m/>
    <m/>
    <m/>
    <m/>
    <s v="Sul"/>
    <s v="Sul"/>
    <s v="JFI CAPÃO BONITO"/>
    <s v="RA"/>
    <s v="JFI ITATINGA"/>
    <s v="NILZA"/>
    <n v="67.404110000000003"/>
    <n v="67.623305000000002"/>
    <n v="162.57872699999999"/>
    <n v="209.571259"/>
    <s v="pas"/>
    <x v="3"/>
    <x v="14"/>
    <d v="2025-06-01T00:00:00"/>
    <x v="7"/>
    <m/>
  </r>
  <r>
    <s v="0617039"/>
    <x v="358"/>
    <x v="358"/>
    <s v="039"/>
    <s v="Brasil \ SP \ São Miguel Arcanjo"/>
    <s v="Sul"/>
    <x v="0"/>
    <n v="2"/>
    <s v="Reforma"/>
    <s v="104-Crescimento"/>
    <d v="2019-08-01T00:00:00"/>
    <n v="0.61"/>
    <s v="Parceria rural"/>
    <m/>
    <m/>
    <m/>
    <m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67.404110000000003"/>
    <n v="67.623305000000002"/>
    <n v="162.57872699999999"/>
    <n v="209.571259"/>
    <s v="pac"/>
    <x v="3"/>
    <x v="5"/>
    <m/>
    <x v="0"/>
    <m/>
  </r>
  <r>
    <s v="0617304"/>
    <x v="358"/>
    <x v="358"/>
    <s v="304"/>
    <s v="Brasil \ SP \ São Miguel Arcanjo"/>
    <s v="Sul"/>
    <x v="0"/>
    <n v="4"/>
    <s v="Reforma"/>
    <s v="116-Aguardando Plantio - Manual"/>
    <m/>
    <n v="0.8"/>
    <s v="Parceria rural"/>
    <m/>
    <s v="Rehab Silv"/>
    <s v="Rehab"/>
    <m/>
    <x v="0"/>
    <x v="0"/>
    <x v="0"/>
    <m/>
    <s v="RAF"/>
    <d v="2021-02-20T00:00:00"/>
    <m/>
    <m/>
    <m/>
    <m/>
    <s v="Sul"/>
    <s v="Rehab Silv"/>
    <s v="JFI CAPÃO BONITO"/>
    <s v="RA"/>
    <s v="JFI ITATINGA"/>
    <s v="NILZA"/>
    <n v="67.404110000000003"/>
    <n v="67.623305000000002"/>
    <n v="162.57872699999999"/>
    <n v="209.571259"/>
    <s v="Liberação de áreas"/>
    <x v="3"/>
    <x v="14"/>
    <d v="2025-06-01T00:00:00"/>
    <x v="7"/>
    <m/>
  </r>
  <r>
    <s v="0618001"/>
    <x v="359"/>
    <x v="359"/>
    <s v="001"/>
    <s v="Brasil \ SP \ São Miguel Arcanjo"/>
    <s v="Sul"/>
    <x v="0"/>
    <n v="2"/>
    <s v="Reforma"/>
    <s v="102-Aguardando Plantio"/>
    <m/>
    <n v="24.15"/>
    <s v="Parceria rural"/>
    <m/>
    <m/>
    <m/>
    <m/>
    <x v="1"/>
    <x v="2"/>
    <x v="1"/>
    <m/>
    <m/>
    <d v="2024-05-21T22:59:27"/>
    <m/>
    <d v="2024-05-01T00:00:00"/>
    <d v="2024-05-21T00:00:00"/>
    <d v="2024-05-05T00:00:00"/>
    <s v="Sul"/>
    <s v="Sul"/>
    <s v="JFI CAPÃO BONITO"/>
    <s v="RA"/>
    <s v="JFI ITATINGA"/>
    <s v="NILZA"/>
    <n v="62.747653999999997"/>
    <n v="62.966849000000003"/>
    <n v="139.63670999999999"/>
    <n v="185.11235500000001"/>
    <s v="savannah/rebaixador"/>
    <x v="3"/>
    <x v="14"/>
    <d v="2025-02-01T00:00:00"/>
    <x v="1"/>
    <s v="Alterada em função do preparo (chuva)"/>
  </r>
  <r>
    <s v="0619001"/>
    <x v="360"/>
    <x v="360"/>
    <s v="001"/>
    <s v="Brasil \ SP \ São Miguel Arcanjo"/>
    <s v="Sul"/>
    <x v="0"/>
    <n v="2"/>
    <s v="Reforma"/>
    <s v="102-Aguardando Plantio"/>
    <m/>
    <n v="30.52"/>
    <s v="Parceria rural"/>
    <m/>
    <m/>
    <m/>
    <m/>
    <x v="1"/>
    <x v="2"/>
    <x v="1"/>
    <m/>
    <m/>
    <d v="2024-05-28T00:00:00"/>
    <m/>
    <d v="2024-05-01T00:00:00"/>
    <d v="2024-05-28T00:00:00"/>
    <d v="2024-05-15T00:00:00"/>
    <s v="Sul"/>
    <s v="Sul"/>
    <s v="JFI CAPÃO BONITO"/>
    <s v="RA"/>
    <s v="JFI ITATINGA"/>
    <s v="NILZA"/>
    <n v="62.202325000000002"/>
    <n v="62.421520000000001"/>
    <n v="140.50108399999999"/>
    <n v="185.97673"/>
    <s v="savannah/rebaixador"/>
    <x v="3"/>
    <x v="17"/>
    <d v="2025-03-01T00:00:00"/>
    <x v="3"/>
    <s v="Alterada em função do preparo (chuva)"/>
  </r>
  <r>
    <s v="0619003"/>
    <x v="360"/>
    <x v="360"/>
    <s v="003"/>
    <s v="Brasil \ SP \ São Miguel Arcanjo"/>
    <s v="Sul"/>
    <x v="0"/>
    <n v="2"/>
    <s v="Reforma"/>
    <s v="102-Aguardando Plantio"/>
    <m/>
    <n v="26.48"/>
    <s v="Parceria rural"/>
    <m/>
    <m/>
    <m/>
    <m/>
    <x v="1"/>
    <x v="2"/>
    <x v="1"/>
    <m/>
    <m/>
    <d v="2024-05-28T00:00:00"/>
    <m/>
    <d v="2024-05-01T00:00:00"/>
    <d v="2024-05-28T00:00:00"/>
    <d v="2024-05-15T00:00:00"/>
    <s v="Sul"/>
    <s v="Sul"/>
    <s v="JFI CAPÃO BONITO"/>
    <s v="RA"/>
    <s v="JFI ITATINGA"/>
    <s v="NILZA"/>
    <n v="62.202325000000002"/>
    <n v="62.421520000000001"/>
    <n v="140.50108399999999"/>
    <n v="185.97673"/>
    <s v="savannah/rebaixador"/>
    <x v="3"/>
    <x v="17"/>
    <d v="2025-03-01T00:00:00"/>
    <x v="3"/>
    <s v="Alterada em função do preparo (chuva)"/>
  </r>
  <r>
    <s v="0622001"/>
    <x v="361"/>
    <x v="361"/>
    <s v="001"/>
    <s v="Brasil \ SP \ Pederneiras"/>
    <s v="Norte"/>
    <x v="1"/>
    <n v="1"/>
    <s v="Implantação"/>
    <s v="104-Crescimento"/>
    <d v="2020-07-09T00:00:00"/>
    <n v="8.01"/>
    <s v="Parceria rural"/>
    <m/>
    <m/>
    <m/>
    <m/>
    <x v="0"/>
    <x v="0"/>
    <x v="0"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x v="0"/>
    <m/>
    <x v="0"/>
    <m/>
  </r>
  <r>
    <s v="0622002"/>
    <x v="361"/>
    <x v="361"/>
    <s v="002"/>
    <s v="Brasil \ SP \ Pederneiras"/>
    <s v="Norte"/>
    <x v="1"/>
    <n v="1"/>
    <s v="Implantação"/>
    <s v="104-Crescimento"/>
    <d v="2020-07-09T00:00:00"/>
    <n v="42.59"/>
    <s v="Parceria rural"/>
    <m/>
    <m/>
    <m/>
    <m/>
    <x v="0"/>
    <x v="0"/>
    <x v="0"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x v="0"/>
    <m/>
    <x v="0"/>
    <m/>
  </r>
  <r>
    <s v="0622003"/>
    <x v="361"/>
    <x v="361"/>
    <s v="003"/>
    <s v="Brasil \ SP \ Pederneiras"/>
    <s v="Norte"/>
    <x v="1"/>
    <n v="1"/>
    <s v="Implantação"/>
    <s v="104-Crescimento"/>
    <d v="2020-07-07T00:00:00"/>
    <n v="35.14"/>
    <s v="Parceria rural"/>
    <m/>
    <m/>
    <m/>
    <m/>
    <x v="0"/>
    <x v="0"/>
    <x v="0"/>
    <m/>
    <m/>
    <d v="2025-05-01T00:00:00"/>
    <d v="2025-05-01T00:00:00"/>
    <d v="2025-05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x v="0"/>
    <m/>
    <x v="0"/>
    <m/>
  </r>
  <r>
    <s v="0622004"/>
    <x v="361"/>
    <x v="361"/>
    <s v="004"/>
    <s v="Brasil \ SP \ Pederneiras"/>
    <s v="Norte"/>
    <x v="1"/>
    <n v="1"/>
    <s v="Implantação"/>
    <s v="104-Crescimento"/>
    <d v="2021-10-21T00:00:00"/>
    <n v="0.13"/>
    <s v="Parceria rural"/>
    <m/>
    <m/>
    <m/>
    <m/>
    <x v="0"/>
    <x v="0"/>
    <x v="0"/>
    <m/>
    <m/>
    <d v="2025-05-01T00:00:00"/>
    <d v="2025-05-01T00:00:00"/>
    <d v="2025-06-01T00:00:00"/>
    <m/>
    <m/>
    <s v="Norte"/>
    <s v="Norte"/>
    <s v="BRACELL"/>
    <s v="SOLLUM"/>
    <s v="GERAÇÃO"/>
    <s v="JFI DUARTINA"/>
    <n v="37.798307999999999"/>
    <n v="60.805044000000002"/>
    <n v="65.229195000000004"/>
    <n v="66.989063999999999"/>
    <s v="pac"/>
    <x v="0"/>
    <x v="0"/>
    <d v="2025-08-01T00:00:00"/>
    <x v="0"/>
    <m/>
  </r>
  <r>
    <s v="0625001"/>
    <x v="362"/>
    <x v="362"/>
    <s v="001"/>
    <s v="Brasil \ SP \ Iacanga"/>
    <s v="Norte"/>
    <x v="3"/>
    <n v="1"/>
    <s v="Implantação"/>
    <s v="104-Crescimento"/>
    <d v="2020-07-13T00:00:00"/>
    <n v="27.05"/>
    <s v="Parceria rural"/>
    <m/>
    <m/>
    <m/>
    <m/>
    <x v="0"/>
    <x v="0"/>
    <x v="0"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x v="8"/>
    <m/>
    <x v="0"/>
    <m/>
  </r>
  <r>
    <s v="0625002"/>
    <x v="362"/>
    <x v="362"/>
    <s v="002"/>
    <s v="Brasil \ SP \ Iacanga"/>
    <s v="Norte"/>
    <x v="3"/>
    <n v="1"/>
    <s v="Implantação"/>
    <s v="104-Crescimento"/>
    <d v="2020-07-14T00:00:00"/>
    <n v="15.71"/>
    <s v="Parceria rural"/>
    <m/>
    <m/>
    <m/>
    <m/>
    <x v="0"/>
    <x v="0"/>
    <x v="0"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x v="8"/>
    <m/>
    <x v="0"/>
    <m/>
  </r>
  <r>
    <s v="0625003"/>
    <x v="362"/>
    <x v="362"/>
    <s v="003"/>
    <s v="Brasil \ SP \ Iacanga"/>
    <s v="Norte"/>
    <x v="3"/>
    <n v="1"/>
    <s v="Implantação"/>
    <s v="104-Crescimento"/>
    <d v="2020-07-16T00:00:00"/>
    <n v="8.17"/>
    <s v="Parceria rural"/>
    <m/>
    <m/>
    <m/>
    <m/>
    <x v="0"/>
    <x v="0"/>
    <x v="0"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x v="8"/>
    <m/>
    <x v="0"/>
    <m/>
  </r>
  <r>
    <s v="0625004"/>
    <x v="362"/>
    <x v="362"/>
    <s v="004"/>
    <s v="Brasil \ SP \ Iacanga"/>
    <s v="Norte"/>
    <x v="3"/>
    <n v="1"/>
    <s v="Implantação"/>
    <s v="104-Crescimento"/>
    <d v="2020-07-13T00:00:00"/>
    <n v="5.79"/>
    <s v="Parceria rural"/>
    <m/>
    <m/>
    <m/>
    <m/>
    <x v="0"/>
    <x v="0"/>
    <x v="0"/>
    <m/>
    <m/>
    <d v="2025-06-01T00:00:00"/>
    <d v="2025-06-01T00:00:00"/>
    <m/>
    <m/>
    <m/>
    <s v="Norte"/>
    <s v="Norte"/>
    <s v="EMFLORA"/>
    <s v="BRACELL"/>
    <s v="GERAÇÃO"/>
    <s v="SOLLUM"/>
    <n v="61.281193999999999"/>
    <n v="62.108055"/>
    <n v="85.025189999999995"/>
    <n v="85.114790999999997"/>
    <s v="pab"/>
    <x v="1"/>
    <x v="8"/>
    <m/>
    <x v="0"/>
    <m/>
  </r>
  <r>
    <s v="0630001"/>
    <x v="363"/>
    <x v="363"/>
    <s v="001"/>
    <s v="Brasil \ SP \ Getulina"/>
    <s v="Noroeste"/>
    <x v="3"/>
    <n v="1"/>
    <s v="Implantação"/>
    <s v="104-Crescimento"/>
    <d v="2020-07-01T00:00:00"/>
    <n v="42.05"/>
    <s v="Parceria rural"/>
    <m/>
    <m/>
    <m/>
    <m/>
    <x v="0"/>
    <x v="0"/>
    <x v="0"/>
    <m/>
    <m/>
    <d v="2025-07-01T00:00:00"/>
    <d v="2025-06-01T00:00:00"/>
    <d v="2025-02-01T00:00:00"/>
    <m/>
    <m/>
    <s v="Noroeste"/>
    <s v="Noroeste"/>
    <s v="GN"/>
    <s v="INOVESA"/>
    <s v="GERS"/>
    <s v="CARPELO"/>
    <n v="6.3094900000000003"/>
    <n v="33.849082000000003"/>
    <n v="58.628937999999998"/>
    <n v="74.585831999999996"/>
    <s v="pac"/>
    <x v="2"/>
    <x v="11"/>
    <d v="2025-07-01T00:00:00"/>
    <x v="6"/>
    <m/>
  </r>
  <r>
    <s v="0630002"/>
    <x v="363"/>
    <x v="363"/>
    <s v="002"/>
    <s v="Brasil \ SP \ Getulina"/>
    <s v="Noroeste"/>
    <x v="3"/>
    <n v="1"/>
    <s v="Implantação"/>
    <s v="104-Crescimento"/>
    <d v="2020-07-01T00:00:00"/>
    <n v="34.43"/>
    <s v="Parceria rural"/>
    <m/>
    <m/>
    <m/>
    <m/>
    <x v="0"/>
    <x v="0"/>
    <x v="0"/>
    <m/>
    <m/>
    <d v="2025-07-01T00:00:00"/>
    <d v="2025-06-01T00:00:00"/>
    <d v="2025-02-01T00:00:00"/>
    <m/>
    <m/>
    <s v="Noroeste"/>
    <s v="Noroeste"/>
    <s v="GN"/>
    <s v="INOVESA"/>
    <s v="GERS"/>
    <s v="CARPELO"/>
    <n v="6.3094900000000003"/>
    <n v="33.849082000000003"/>
    <n v="58.628937999999998"/>
    <n v="74.585831999999996"/>
    <s v="pac"/>
    <x v="2"/>
    <x v="11"/>
    <d v="2025-07-01T00:00:00"/>
    <x v="6"/>
    <m/>
  </r>
  <r>
    <s v="0630003"/>
    <x v="363"/>
    <x v="363"/>
    <s v="003"/>
    <s v="Brasil \ SP \ Getulina"/>
    <s v="Noroeste"/>
    <x v="3"/>
    <n v="1"/>
    <s v="Implantação"/>
    <s v="104-Crescimento"/>
    <d v="2020-06-29T00:00:00"/>
    <n v="19.91"/>
    <s v="Parceria rural"/>
    <s v="coppice"/>
    <m/>
    <m/>
    <m/>
    <x v="0"/>
    <x v="0"/>
    <x v="0"/>
    <m/>
    <m/>
    <d v="2025-07-01T00:00:00"/>
    <d v="2025-06-01T00:00:00"/>
    <d v="2025-02-01T00:00:00"/>
    <m/>
    <m/>
    <s v="Noroeste"/>
    <s v="coppice"/>
    <s v="GN"/>
    <s v="INOVESA"/>
    <s v="GERS"/>
    <s v="CARPELO"/>
    <n v="6.3094900000000003"/>
    <n v="33.849082000000003"/>
    <n v="58.628937999999998"/>
    <n v="74.585831999999996"/>
    <s v="pac"/>
    <x v="2"/>
    <x v="11"/>
    <d v="2025-07-01T00:00:00"/>
    <x v="4"/>
    <m/>
  </r>
  <r>
    <s v="0632001"/>
    <x v="364"/>
    <x v="364"/>
    <s v="001"/>
    <s v="Brasil \ SP \ Analândia"/>
    <s v="Sul"/>
    <x v="1"/>
    <n v="1"/>
    <s v="Implantação"/>
    <s v="104-Crescimento"/>
    <d v="2020-08-17T00:00:00"/>
    <n v="7.74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2"/>
    <x v="364"/>
    <x v="364"/>
    <s v="002"/>
    <s v="Brasil \ SP \ Analândia"/>
    <s v="Sul"/>
    <x v="1"/>
    <n v="1"/>
    <s v="Rebrota"/>
    <s v="104-Crescimento"/>
    <d v="2019-01-10T00:00:00"/>
    <n v="2.220000000000000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4"/>
    <x v="364"/>
    <x v="364"/>
    <s v="004"/>
    <s v="Brasil \ SP \ Analândia"/>
    <s v="Sul"/>
    <x v="1"/>
    <n v="1"/>
    <s v="Implantação"/>
    <s v="104-Crescimento"/>
    <d v="2020-08-17T00:00:00"/>
    <n v="4.18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5"/>
    <x v="364"/>
    <x v="364"/>
    <s v="005"/>
    <s v="Brasil \ SP \ Analândia"/>
    <s v="Sul"/>
    <x v="1"/>
    <n v="1"/>
    <s v="Rebrota"/>
    <s v="104-Crescimento"/>
    <d v="2019-01-10T00:00:00"/>
    <n v="0.9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6"/>
    <x v="364"/>
    <x v="364"/>
    <s v="006"/>
    <s v="Brasil \ SP \ Analândia"/>
    <s v="Sul"/>
    <x v="1"/>
    <n v="1"/>
    <s v="Implantação"/>
    <s v="104-Crescimento"/>
    <d v="2020-08-12T00:00:00"/>
    <n v="0.6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7"/>
    <x v="364"/>
    <x v="364"/>
    <s v="007"/>
    <s v="Brasil \ SP \ Analândia"/>
    <s v="Sul"/>
    <x v="1"/>
    <n v="1"/>
    <s v="Implantação"/>
    <s v="104-Crescimento"/>
    <d v="2020-08-17T00:00:00"/>
    <n v="11.26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09"/>
    <x v="364"/>
    <x v="364"/>
    <s v="009"/>
    <s v="Brasil \ SP \ Analândia"/>
    <s v="Sul"/>
    <x v="1"/>
    <n v="1"/>
    <s v="Rebrota"/>
    <s v="104-Crescimento"/>
    <d v="2019-01-10T00:00:00"/>
    <n v="3.34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0"/>
    <x v="364"/>
    <x v="364"/>
    <s v="010"/>
    <s v="Brasil \ SP \ Analândia"/>
    <s v="Sul"/>
    <x v="1"/>
    <n v="1"/>
    <s v="Rebrota"/>
    <s v="104-Crescimento"/>
    <d v="2019-01-10T00:00:00"/>
    <n v="0.6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1"/>
    <x v="364"/>
    <x v="364"/>
    <s v="011"/>
    <s v="Brasil \ SP \ Analândia"/>
    <s v="Sul"/>
    <x v="1"/>
    <n v="1"/>
    <s v="Implantação"/>
    <s v="104-Crescimento"/>
    <d v="2020-08-12T00:00:00"/>
    <n v="9.4700000000000006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2"/>
    <x v="364"/>
    <x v="364"/>
    <s v="012"/>
    <s v="Brasil \ SP \ Analândia"/>
    <s v="Sul"/>
    <x v="1"/>
    <n v="1"/>
    <s v="Rebrota"/>
    <s v="104-Crescimento"/>
    <d v="2019-01-10T00:00:00"/>
    <n v="2.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3"/>
    <x v="364"/>
    <x v="364"/>
    <s v="013"/>
    <s v="Brasil \ SP \ Analândia"/>
    <s v="Sul"/>
    <x v="1"/>
    <n v="1"/>
    <s v="Implantação"/>
    <s v="104-Crescimento"/>
    <d v="2020-08-12T00:00:00"/>
    <n v="4.41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4"/>
    <x v="364"/>
    <x v="364"/>
    <s v="014"/>
    <s v="Brasil \ SP \ Analândia"/>
    <s v="Sul"/>
    <x v="1"/>
    <n v="1"/>
    <s v="Rebrota"/>
    <s v="104-Crescimento"/>
    <d v="2019-01-10T00:00:00"/>
    <n v="0.5699999999999999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5"/>
    <x v="364"/>
    <x v="364"/>
    <s v="015"/>
    <s v="Brasil \ SP \ Analândia"/>
    <s v="Sul"/>
    <x v="1"/>
    <n v="1"/>
    <s v="Implantação"/>
    <s v="104-Crescimento"/>
    <d v="2020-08-14T00:00:00"/>
    <n v="12.04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6"/>
    <x v="364"/>
    <x v="364"/>
    <s v="016"/>
    <s v="Brasil \ SP \ Analândia"/>
    <s v="Sul"/>
    <x v="1"/>
    <n v="1"/>
    <s v="Rebrota"/>
    <s v="104-Crescimento"/>
    <d v="2019-01-10T00:00:00"/>
    <n v="3.81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8"/>
    <x v="364"/>
    <x v="364"/>
    <s v="018"/>
    <s v="Brasil \ SP \ Analândia"/>
    <s v="Sul"/>
    <x v="1"/>
    <n v="1"/>
    <s v="Rebrota"/>
    <s v="104-Crescimento"/>
    <d v="2019-01-10T00:00:00"/>
    <n v="0.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19"/>
    <x v="364"/>
    <x v="364"/>
    <s v="019"/>
    <s v="Brasil \ SP \ Analândia"/>
    <s v="Sul"/>
    <x v="1"/>
    <n v="1"/>
    <s v="Rebrota"/>
    <s v="104-Crescimento"/>
    <d v="2019-01-10T00:00:00"/>
    <n v="5.9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0"/>
    <x v="364"/>
    <x v="364"/>
    <s v="020"/>
    <s v="Brasil \ SP \ Analândia"/>
    <s v="Sul"/>
    <x v="1"/>
    <n v="1"/>
    <s v="Rebrota"/>
    <s v="104-Crescimento"/>
    <d v="2019-01-10T00:00:00"/>
    <n v="2.75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3"/>
    <x v="364"/>
    <x v="364"/>
    <s v="023"/>
    <s v="Brasil \ SP \ Analândia"/>
    <s v="Sul"/>
    <x v="1"/>
    <n v="1"/>
    <s v="Implantação"/>
    <s v="104-Crescimento"/>
    <d v="2020-08-25T00:00:00"/>
    <n v="6.8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4"/>
    <x v="364"/>
    <x v="364"/>
    <s v="024"/>
    <s v="Brasil \ SP \ Analândia"/>
    <s v="Sul"/>
    <x v="1"/>
    <n v="1"/>
    <s v="Implantação"/>
    <s v="104-Crescimento"/>
    <d v="2020-08-18T00:00:00"/>
    <n v="9.8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5"/>
    <x v="364"/>
    <x v="364"/>
    <s v="025"/>
    <s v="Brasil \ SP \ Analândia"/>
    <s v="Sul"/>
    <x v="1"/>
    <n v="1"/>
    <s v="Rebrota"/>
    <s v="104-Crescimento"/>
    <d v="2019-01-10T00:00:00"/>
    <n v="0.41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7"/>
    <x v="364"/>
    <x v="364"/>
    <s v="027"/>
    <s v="Brasil \ SP \ Analândia"/>
    <s v="Sul"/>
    <x v="3"/>
    <n v="1"/>
    <s v="Implantação"/>
    <s v="104-Crescimento"/>
    <d v="2020-08-27T00:00:00"/>
    <n v="5.8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28"/>
    <x v="364"/>
    <x v="364"/>
    <s v="028"/>
    <s v="Brasil \ SP \ Analândia"/>
    <s v="Sul"/>
    <x v="3"/>
    <n v="1"/>
    <s v="Rebrota"/>
    <s v="104-Crescimento"/>
    <d v="2019-01-10T00:00:00"/>
    <n v="0.4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0"/>
    <x v="364"/>
    <x v="364"/>
    <s v="030"/>
    <s v="Brasil \ SP \ Analândia"/>
    <s v="Sul"/>
    <x v="3"/>
    <n v="1"/>
    <s v="Rebrota"/>
    <s v="104-Crescimento"/>
    <d v="2019-01-10T00:00:00"/>
    <n v="0.9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1"/>
    <x v="364"/>
    <x v="364"/>
    <s v="031"/>
    <s v="Brasil \ SP \ Analândia"/>
    <s v="Sul"/>
    <x v="1"/>
    <n v="1"/>
    <s v="Implantação"/>
    <s v="104-Crescimento"/>
    <d v="2020-08-18T00:00:00"/>
    <n v="5.6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2"/>
    <x v="364"/>
    <x v="364"/>
    <s v="032"/>
    <s v="Brasil \ SP \ Analândia"/>
    <s v="Sul"/>
    <x v="1"/>
    <n v="1"/>
    <s v="Rebrota"/>
    <s v="104-Crescimento"/>
    <d v="2019-01-10T00:00:00"/>
    <n v="0.5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4"/>
    <x v="364"/>
    <x v="364"/>
    <s v="034"/>
    <s v="Brasil \ SP \ Analândia"/>
    <s v="Sul"/>
    <x v="1"/>
    <n v="1"/>
    <s v="Rebrota"/>
    <s v="104-Crescimento"/>
    <d v="2019-01-10T00:00:00"/>
    <n v="2.94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5"/>
    <x v="364"/>
    <x v="364"/>
    <s v="035"/>
    <s v="Brasil \ SP \ Analândia"/>
    <s v="Sul"/>
    <x v="1"/>
    <n v="1"/>
    <s v="Implantação"/>
    <s v="104-Crescimento"/>
    <d v="2020-08-25T00:00:00"/>
    <n v="6.57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6"/>
    <x v="364"/>
    <x v="364"/>
    <s v="036"/>
    <s v="Brasil \ SP \ Analândia"/>
    <s v="Sul"/>
    <x v="3"/>
    <n v="1"/>
    <s v="Implantação"/>
    <s v="104-Crescimento"/>
    <d v="2020-08-24T00:00:00"/>
    <n v="14.29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7"/>
    <x v="364"/>
    <x v="364"/>
    <s v="037"/>
    <s v="Brasil \ SP \ Analândia"/>
    <s v="Sul"/>
    <x v="1"/>
    <n v="1"/>
    <s v="Rebrota"/>
    <s v="104-Crescimento"/>
    <d v="2019-01-10T00:00:00"/>
    <n v="0.34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8"/>
    <x v="364"/>
    <x v="364"/>
    <s v="038"/>
    <s v="Brasil \ SP \ Analândia"/>
    <s v="Sul"/>
    <x v="1"/>
    <n v="1"/>
    <s v="Implantação"/>
    <s v="104-Crescimento"/>
    <d v="2020-08-20T00:00:00"/>
    <n v="16.66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39"/>
    <x v="364"/>
    <x v="364"/>
    <s v="039"/>
    <s v="Brasil \ SP \ Analândia"/>
    <s v="Sul"/>
    <x v="1"/>
    <n v="1"/>
    <s v="Rebrota"/>
    <s v="104-Crescimento"/>
    <d v="2019-01-10T00:00:00"/>
    <n v="0.22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41"/>
    <x v="364"/>
    <x v="364"/>
    <s v="041"/>
    <s v="Brasil \ SP \ Analândia"/>
    <s v="Sul"/>
    <x v="1"/>
    <n v="1"/>
    <s v="Implantação"/>
    <s v="104-Crescimento"/>
    <d v="2020-08-26T00:00:00"/>
    <n v="7.08"/>
    <s v="Parceria rural (arr. Turvinho)"/>
    <m/>
    <m/>
    <m/>
    <m/>
    <x v="0"/>
    <x v="0"/>
    <x v="0"/>
    <m/>
    <m/>
    <d v="2025-05-01T00:00:00"/>
    <d v="2025-05-01T00:00:00"/>
    <d v="2025-03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42"/>
    <x v="364"/>
    <x v="364"/>
    <s v="042"/>
    <s v="Brasil \ SP \ Analândia"/>
    <s v="Sul"/>
    <x v="3"/>
    <n v="1"/>
    <s v="Rebrota"/>
    <s v="104-Crescimento"/>
    <d v="2019-01-10T00:00:00"/>
    <n v="2.37"/>
    <s v="Parceria rural (arr. Turvinho)"/>
    <m/>
    <m/>
    <m/>
    <m/>
    <x v="0"/>
    <x v="0"/>
    <x v="0"/>
    <m/>
    <m/>
    <d v="2025-05-01T00:00:00"/>
    <d v="2025-05-01T00:00:00"/>
    <d v="2025-04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2044"/>
    <x v="364"/>
    <x v="364"/>
    <s v="044"/>
    <s v="Brasil \ SP \ Analândia"/>
    <s v="Sul"/>
    <x v="1"/>
    <n v="1"/>
    <s v="Rebrota"/>
    <s v="104-Crescimento"/>
    <d v="2019-01-10T00:00:00"/>
    <n v="2.46"/>
    <s v="Parceria rural (arr. Turvinho)"/>
    <m/>
    <m/>
    <m/>
    <m/>
    <x v="0"/>
    <x v="0"/>
    <x v="0"/>
    <m/>
    <m/>
    <d v="2025-05-01T00:00:00"/>
    <d v="2025-05-01T00:00:00"/>
    <d v="2025-04-01T00:00:00"/>
    <m/>
    <m/>
    <s v="Sul"/>
    <s v="Sul"/>
    <s v="MIGRAR"/>
    <s v="JFI DOURADO"/>
    <s v="SOLLUM"/>
    <s v="NILZA"/>
    <n v="48.708533000000003"/>
    <n v="74.075684999999993"/>
    <n v="173.77739800000001"/>
    <n v="178.52703099999999"/>
    <s v="pac"/>
    <x v="3"/>
    <x v="12"/>
    <d v="2025-07-01T00:00:00"/>
    <x v="6"/>
    <m/>
  </r>
  <r>
    <s v="0633001"/>
    <x v="365"/>
    <x v="365"/>
    <s v="001"/>
    <s v="Brasil \ SP \ Piratininga"/>
    <s v="Centro"/>
    <x v="1"/>
    <n v="1"/>
    <s v="Implantação"/>
    <s v="104-Crescimento"/>
    <d v="2020-08-05T00:00:00"/>
    <n v="7.65"/>
    <s v="Parceria rural"/>
    <m/>
    <m/>
    <m/>
    <m/>
    <x v="0"/>
    <x v="0"/>
    <x v="0"/>
    <m/>
    <m/>
    <d v="2025-02-01T00:00:00"/>
    <d v="2025-02-01T00:00:00"/>
    <d v="2025-04-01T00:00:00"/>
    <m/>
    <m/>
    <s v="Centro"/>
    <s v="Centro"/>
    <s v="BRACELL"/>
    <s v="GERAÇÃO"/>
    <s v="JFI DUARTINA"/>
    <s v="SOLLUM"/>
    <n v="11.228516000000001"/>
    <n v="35.215420999999999"/>
    <n v="38.433118999999998"/>
    <n v="55.421185000000001"/>
    <s v="pac"/>
    <x v="0"/>
    <x v="2"/>
    <d v="2025-08-01T00:00:00"/>
    <x v="8"/>
    <m/>
  </r>
  <r>
    <s v="0633002"/>
    <x v="365"/>
    <x v="365"/>
    <s v="002"/>
    <s v="Brasil \ SP \ Piratininga"/>
    <s v="Centro"/>
    <x v="1"/>
    <n v="1"/>
    <s v="Implantação"/>
    <s v="104-Crescimento"/>
    <d v="2020-08-05T00:00:00"/>
    <n v="11.05"/>
    <s v="Parceria rural"/>
    <m/>
    <m/>
    <m/>
    <m/>
    <x v="0"/>
    <x v="0"/>
    <x v="0"/>
    <m/>
    <m/>
    <d v="2025-02-01T00:00:00"/>
    <d v="2025-02-01T00:00:00"/>
    <d v="2025-04-01T00:00:00"/>
    <m/>
    <m/>
    <s v="Centro"/>
    <s v="Centro"/>
    <s v="BRACELL"/>
    <s v="GERAÇÃO"/>
    <s v="JFI DUARTINA"/>
    <s v="SOLLUM"/>
    <n v="11.228516000000001"/>
    <n v="35.215420999999999"/>
    <n v="38.433118999999998"/>
    <n v="55.421185000000001"/>
    <s v="pac"/>
    <x v="0"/>
    <x v="2"/>
    <d v="2025-08-01T00:00:00"/>
    <x v="8"/>
    <m/>
  </r>
  <r>
    <s v="0640005"/>
    <x v="366"/>
    <x v="366"/>
    <s v="005"/>
    <s v="Brasil \ SP \ Sarutaiá"/>
    <s v="Centro"/>
    <x v="0"/>
    <n v="1"/>
    <s v="Implantação"/>
    <s v="102-Aguardando Plantio"/>
    <m/>
    <n v="0.86"/>
    <s v="Parceria rural"/>
    <m/>
    <m/>
    <m/>
    <m/>
    <x v="1"/>
    <x v="2"/>
    <x v="1"/>
    <m/>
    <m/>
    <m/>
    <m/>
    <m/>
    <m/>
    <m/>
    <s v="Centro"/>
    <s v="Centro"/>
    <s v="JFI ITATINGA"/>
    <s v="SOLLUM"/>
    <s v="GERAÇÃO"/>
    <s v="JFI DUARTINA"/>
    <n v="128.76956200000001"/>
    <n v="130.191475"/>
    <n v="136.07461599999999"/>
    <n v="139.292314"/>
    <s v="savannah/rebaixador"/>
    <x v="3"/>
    <x v="17"/>
    <m/>
    <x v="0"/>
    <m/>
  </r>
  <r>
    <s v="0641001"/>
    <x v="367"/>
    <x v="367"/>
    <s v="001"/>
    <s v="Brasil \ SP \ Presidente Alves"/>
    <s v="Norte"/>
    <x v="3"/>
    <n v="1"/>
    <s v="Implantação"/>
    <s v="104-Crescimento"/>
    <d v="2020-07-11T00:00:00"/>
    <n v="60.76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3"/>
    <x v="367"/>
    <x v="367"/>
    <s v="003"/>
    <s v="Brasil \ SP \ Presidente Alves"/>
    <s v="Norte"/>
    <x v="3"/>
    <n v="1"/>
    <s v="Implantação"/>
    <s v="104-Crescimento"/>
    <d v="2020-07-11T00:00:00"/>
    <n v="7.41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4"/>
    <x v="367"/>
    <x v="367"/>
    <s v="004"/>
    <s v="Brasil \ SP \ Presidente Alves"/>
    <s v="Norte"/>
    <x v="3"/>
    <n v="1"/>
    <s v="Implantação"/>
    <s v="104-Crescimento"/>
    <d v="2020-07-06T00:00:00"/>
    <n v="17.61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5"/>
    <x v="367"/>
    <x v="367"/>
    <s v="005"/>
    <s v="Brasil \ SP \ Presidente Alves"/>
    <s v="Norte"/>
    <x v="3"/>
    <n v="1"/>
    <s v="Implantação"/>
    <s v="104-Crescimento"/>
    <d v="2020-07-09T00:00:00"/>
    <n v="9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6"/>
    <x v="367"/>
    <x v="367"/>
    <s v="006"/>
    <s v="Brasil \ SP \ Presidente Alves"/>
    <s v="Norte"/>
    <x v="3"/>
    <n v="1"/>
    <s v="Implantação"/>
    <s v="104-Crescimento"/>
    <d v="2020-07-11T00:00:00"/>
    <n v="26.53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7"/>
    <x v="367"/>
    <x v="367"/>
    <s v="007"/>
    <s v="Brasil \ SP \ Presidente Alves"/>
    <s v="Norte"/>
    <x v="3"/>
    <n v="1"/>
    <s v="Implantação"/>
    <s v="104-Crescimento"/>
    <d v="2020-07-04T00:00:00"/>
    <n v="12.21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8"/>
    <x v="367"/>
    <x v="367"/>
    <s v="008"/>
    <s v="Brasil \ SP \ Presidente Alves"/>
    <s v="Norte"/>
    <x v="3"/>
    <n v="1"/>
    <s v="Implantação"/>
    <s v="104-Crescimento"/>
    <d v="2020-07-02T00:00:00"/>
    <n v="14.35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09"/>
    <x v="367"/>
    <x v="367"/>
    <s v="009"/>
    <s v="Brasil \ SP \ Presidente Alves"/>
    <s v="Norte"/>
    <x v="3"/>
    <n v="1"/>
    <s v="Implantação"/>
    <s v="104-Crescimento"/>
    <d v="2020-07-10T00:00:00"/>
    <n v="15.81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10"/>
    <x v="367"/>
    <x v="367"/>
    <s v="010"/>
    <s v="Brasil \ SP \ Presidente Alves"/>
    <s v="Norte"/>
    <x v="3"/>
    <n v="1"/>
    <s v="Implantação"/>
    <s v="104-Crescimento"/>
    <d v="2020-07-13T00:00:00"/>
    <n v="15.59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012"/>
    <x v="367"/>
    <x v="367"/>
    <s v="012"/>
    <s v="Brasil \ SP \ Presidente Alves"/>
    <s v="Norte"/>
    <x v="3"/>
    <n v="1"/>
    <s v="Implantação"/>
    <s v="104-Crescimento"/>
    <d v="2020-07-07T00:00:00"/>
    <n v="10.74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1301"/>
    <x v="367"/>
    <x v="367"/>
    <s v="301"/>
    <s v="Brasil \ SP \ Presidente Alves"/>
    <s v="Norte"/>
    <x v="3"/>
    <n v="1"/>
    <s v="Implantação"/>
    <s v="104-Crescimento"/>
    <d v="2020-07-10T00:00:00"/>
    <n v="1.28"/>
    <s v="Parceria rural"/>
    <m/>
    <m/>
    <m/>
    <m/>
    <x v="0"/>
    <x v="0"/>
    <x v="0"/>
    <m/>
    <m/>
    <d v="2026-03-01T00:00:00"/>
    <d v="2026-04-01T00:00:00"/>
    <d v="2025-08-01T00:00:00"/>
    <m/>
    <m/>
    <s v="Norte"/>
    <s v="Norte"/>
    <s v="EMFLORA"/>
    <s v="CARPELO"/>
    <s v="GERAÇÃO"/>
    <s v="JFI DUARTINA"/>
    <n v="30.270879000000001"/>
    <n v="30.930122000000001"/>
    <n v="34.339499000000004"/>
    <n v="36.099367999999998"/>
    <s v="pac"/>
    <x v="1"/>
    <x v="15"/>
    <d v="2025-11-01T00:00:00"/>
    <x v="12"/>
    <m/>
  </r>
  <r>
    <s v="0642001"/>
    <x v="368"/>
    <x v="368"/>
    <s v="001"/>
    <s v="Brasil \ SP \ Bocaina"/>
    <s v="Sul"/>
    <x v="3"/>
    <n v="1"/>
    <s v="Implantação"/>
    <s v="104-Crescimento"/>
    <d v="2020-08-18T00:00:00"/>
    <n v="18.989999999999998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2002"/>
    <x v="368"/>
    <x v="368"/>
    <s v="002"/>
    <s v="Brasil \ SP \ Bocaina"/>
    <s v="Sul"/>
    <x v="3"/>
    <n v="1"/>
    <s v="Implantação"/>
    <s v="104-Crescimento"/>
    <d v="2020-08-18T00:00:00"/>
    <n v="13.81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2003"/>
    <x v="368"/>
    <x v="368"/>
    <s v="003"/>
    <s v="Brasil \ SP \ Bocaina"/>
    <s v="Sul"/>
    <x v="3"/>
    <n v="1"/>
    <s v="Implantação"/>
    <s v="104-Crescimento"/>
    <d v="2020-08-01T00:00:00"/>
    <n v="3.13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2004"/>
    <x v="368"/>
    <x v="368"/>
    <s v="004"/>
    <s v="Brasil \ SP \ Bocaina"/>
    <s v="Sul"/>
    <x v="3"/>
    <n v="1"/>
    <s v="Implantação"/>
    <s v="104-Crescimento"/>
    <d v="2020-07-31T00:00:00"/>
    <n v="8.9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2005"/>
    <x v="368"/>
    <x v="368"/>
    <s v="005"/>
    <s v="Brasil \ SP \ Bocaina"/>
    <s v="Sul"/>
    <x v="3"/>
    <n v="1"/>
    <s v="Implantação"/>
    <s v="104-Crescimento"/>
    <d v="2021-09-15T00:00:00"/>
    <n v="2.71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2006"/>
    <x v="368"/>
    <x v="368"/>
    <s v="006"/>
    <s v="Brasil \ SP \ Bocaina"/>
    <s v="Sul"/>
    <x v="3"/>
    <n v="1"/>
    <s v="Implantação"/>
    <s v="104-Crescimento"/>
    <d v="2020-08-18T00:00:00"/>
    <n v="3.13"/>
    <s v="Parceria rural"/>
    <m/>
    <m/>
    <m/>
    <m/>
    <x v="0"/>
    <x v="0"/>
    <x v="0"/>
    <m/>
    <m/>
    <d v="2025-10-01T00:00:00"/>
    <d v="2025-09-01T00:00:00"/>
    <d v="2025-06-01T00:00:00"/>
    <m/>
    <m/>
    <s v="Sul"/>
    <s v="Sul"/>
    <s v="JFI DOURADO"/>
    <s v="SOLLUM"/>
    <s v="BRACELL"/>
    <s v="NILZA"/>
    <n v="77.141850000000005"/>
    <n v="84.964817999999994"/>
    <n v="94.823081999999999"/>
    <n v="103.320561"/>
    <s v="pac"/>
    <x v="0"/>
    <x v="3"/>
    <m/>
    <x v="0"/>
    <m/>
  </r>
  <r>
    <s v="0643001"/>
    <x v="369"/>
    <x v="369"/>
    <s v="001"/>
    <s v="Brasil \ SP \ Piratininga"/>
    <s v="Noroeste"/>
    <x v="1"/>
    <n v="1"/>
    <s v="Implantação"/>
    <s v="104-Crescimento"/>
    <d v="2020-07-31T00:00:00"/>
    <n v="18.600000000000001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2"/>
    <x v="369"/>
    <x v="369"/>
    <s v="002"/>
    <s v="Brasil \ SP \ Piratininga"/>
    <s v="Noroeste"/>
    <x v="1"/>
    <n v="1"/>
    <s v="Implantação"/>
    <s v="104-Crescimento"/>
    <d v="2020-07-30T00:00:00"/>
    <n v="22.04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3"/>
    <x v="369"/>
    <x v="369"/>
    <s v="003"/>
    <s v="Brasil \ SP \ Piratininga"/>
    <s v="Noroeste"/>
    <x v="1"/>
    <n v="1"/>
    <s v="Implantação"/>
    <s v="104-Crescimento"/>
    <d v="2020-07-28T00:00:00"/>
    <n v="22.53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4"/>
    <x v="369"/>
    <x v="369"/>
    <s v="004"/>
    <s v="Brasil \ SP \ Piratininga"/>
    <s v="Noroeste"/>
    <x v="1"/>
    <n v="1"/>
    <s v="Implantação"/>
    <s v="104-Crescimento"/>
    <d v="2020-07-22T00:00:00"/>
    <n v="24.01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5"/>
    <x v="369"/>
    <x v="369"/>
    <s v="005"/>
    <s v="Brasil \ SP \ Piratininga"/>
    <s v="Noroeste"/>
    <x v="1"/>
    <n v="1"/>
    <s v="Implantação"/>
    <s v="104-Crescimento"/>
    <d v="2020-07-28T00:00:00"/>
    <n v="9.11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6"/>
    <x v="369"/>
    <x v="369"/>
    <s v="006"/>
    <s v="Brasil \ SP \ Piratininga"/>
    <s v="Noroeste"/>
    <x v="1"/>
    <n v="1"/>
    <s v="Implantação"/>
    <s v="104-Crescimento"/>
    <d v="2020-07-22T00:00:00"/>
    <n v="6.34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7"/>
    <x v="369"/>
    <x v="369"/>
    <s v="007"/>
    <s v="Brasil \ SP \ Piratininga"/>
    <s v="Noroeste"/>
    <x v="1"/>
    <n v="1"/>
    <s v="Implantação"/>
    <s v="104-Crescimento"/>
    <d v="2020-07-31T00:00:00"/>
    <n v="15.1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08"/>
    <x v="369"/>
    <x v="369"/>
    <s v="008"/>
    <s v="Brasil \ SP \ Piratininga"/>
    <s v="Noroeste"/>
    <x v="1"/>
    <n v="1"/>
    <s v="Implantação"/>
    <s v="104-Crescimento"/>
    <d v="2020-07-23T00:00:00"/>
    <n v="13.99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10"/>
    <x v="369"/>
    <x v="369"/>
    <s v="010"/>
    <s v="Brasil \ SP \ Piratininga"/>
    <s v="Noroeste"/>
    <x v="1"/>
    <n v="1"/>
    <s v="Implantação"/>
    <s v="104-Crescimento"/>
    <d v="2020-07-16T00:00:00"/>
    <n v="10.64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BRACELL"/>
    <s v="GERAÇÃO"/>
    <s v="JFI DUARTINA"/>
    <s v="SOLLUM"/>
    <n v="14.413781999999999"/>
    <n v="33.096437000000002"/>
    <n v="36.314135"/>
    <n v="58.606451"/>
    <s v="pac"/>
    <x v="2"/>
    <x v="2"/>
    <d v="2025-08-01T00:00:00"/>
    <x v="8"/>
    <m/>
  </r>
  <r>
    <s v="0643018"/>
    <x v="369"/>
    <x v="369"/>
    <s v="018"/>
    <s v="Brasil \ SP \ Piratininga"/>
    <s v="Noroeste"/>
    <x v="1"/>
    <n v="2"/>
    <s v="Reforma"/>
    <s v="102-Aguardando Plantio"/>
    <m/>
    <n v="3.57"/>
    <s v="Parceria rural"/>
    <m/>
    <m/>
    <m/>
    <m/>
    <x v="0"/>
    <x v="0"/>
    <x v="0"/>
    <m/>
    <m/>
    <d v="2020-06-01T00:00:00"/>
    <m/>
    <m/>
    <m/>
    <m/>
    <s v="Noroeste"/>
    <s v="Noroeste"/>
    <s v="BRACELL"/>
    <s v="GERAÇÃO"/>
    <s v="JFI DUARTINA"/>
    <s v="SOLLUM"/>
    <n v="14.413781999999999"/>
    <n v="33.096437000000002"/>
    <n v="36.314135"/>
    <n v="58.606451"/>
    <s v="Liberação de áreas"/>
    <x v="2"/>
    <x v="2"/>
    <d v="2025-08-01T00:00:00"/>
    <x v="8"/>
    <m/>
  </r>
  <r>
    <s v="0644011"/>
    <x v="370"/>
    <x v="370"/>
    <s v="011"/>
    <s v="Brasil \ SP \ Piratininga"/>
    <s v="Noroeste"/>
    <x v="1"/>
    <n v="1"/>
    <s v="Implantação"/>
    <s v="104-Crescimento"/>
    <d v="2020-07-14T00:00:00"/>
    <n v="10.1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2"/>
    <x v="370"/>
    <x v="370"/>
    <s v="012"/>
    <s v="Brasil \ SP \ Piratininga"/>
    <s v="Noroeste"/>
    <x v="1"/>
    <n v="1"/>
    <s v="Implantação"/>
    <s v="104-Crescimento"/>
    <d v="2020-07-13T00:00:00"/>
    <n v="22.47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3"/>
    <x v="370"/>
    <x v="370"/>
    <s v="013"/>
    <s v="Brasil \ SP \ Piratininga"/>
    <s v="Noroeste"/>
    <x v="1"/>
    <n v="1"/>
    <s v="Implantação"/>
    <s v="104-Crescimento"/>
    <d v="2020-07-14T00:00:00"/>
    <n v="5.73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4"/>
    <x v="370"/>
    <x v="370"/>
    <s v="014"/>
    <s v="Brasil \ SP \ Piratininga"/>
    <s v="Noroeste"/>
    <x v="1"/>
    <n v="1"/>
    <s v="Implantação"/>
    <s v="104-Crescimento"/>
    <d v="2020-07-14T00:00:00"/>
    <n v="6.5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5"/>
    <x v="370"/>
    <x v="370"/>
    <s v="015"/>
    <s v="Brasil \ SP \ Piratininga"/>
    <s v="Noroeste"/>
    <x v="1"/>
    <n v="1"/>
    <s v="Implantação"/>
    <s v="104-Crescimento"/>
    <d v="2020-07-13T00:00:00"/>
    <n v="16.23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6"/>
    <x v="370"/>
    <x v="370"/>
    <s v="016"/>
    <s v="Brasil \ SP \ Piratininga"/>
    <s v="Noroeste"/>
    <x v="1"/>
    <n v="1"/>
    <s v="Implantação"/>
    <s v="104-Crescimento"/>
    <d v="2020-07-20T00:00:00"/>
    <n v="23.42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7"/>
    <x v="370"/>
    <x v="370"/>
    <s v="017"/>
    <s v="Brasil \ SP \ Piratininga"/>
    <s v="Noroeste"/>
    <x v="1"/>
    <n v="1"/>
    <s v="Implantação"/>
    <s v="104-Crescimento"/>
    <d v="2020-07-31T00:00:00"/>
    <n v="13.33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8"/>
    <x v="370"/>
    <x v="370"/>
    <s v="018"/>
    <s v="Brasil \ SP \ Piratininga"/>
    <s v="Noroeste"/>
    <x v="1"/>
    <n v="1"/>
    <s v="Implantação"/>
    <s v="104-Crescimento"/>
    <d v="2020-07-31T00:00:00"/>
    <n v="5.12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19"/>
    <x v="370"/>
    <x v="370"/>
    <s v="019"/>
    <s v="Brasil \ SP \ Piratininga"/>
    <s v="Noroeste"/>
    <x v="1"/>
    <n v="1"/>
    <s v="Implantação"/>
    <s v="104-Crescimento"/>
    <d v="2020-08-04T00:00:00"/>
    <n v="6.48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0"/>
    <x v="370"/>
    <x v="370"/>
    <s v="020"/>
    <s v="Brasil \ SP \ Piratininga"/>
    <s v="Noroeste"/>
    <x v="1"/>
    <n v="1"/>
    <s v="Implantação"/>
    <s v="104-Crescimento"/>
    <d v="2020-08-04T00:00:00"/>
    <n v="8.44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1"/>
    <x v="370"/>
    <x v="370"/>
    <s v="021"/>
    <s v="Brasil \ SP \ Piratininga"/>
    <s v="Noroeste"/>
    <x v="1"/>
    <n v="1"/>
    <s v="Implantação"/>
    <s v="104-Crescimento"/>
    <d v="2020-08-07T00:00:00"/>
    <n v="6.09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2"/>
    <x v="370"/>
    <x v="370"/>
    <s v="022"/>
    <s v="Brasil \ SP \ Piratininga"/>
    <s v="Noroeste"/>
    <x v="1"/>
    <n v="1"/>
    <s v="Implantação"/>
    <s v="104-Crescimento"/>
    <d v="2020-08-06T00:00:00"/>
    <n v="5.77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3"/>
    <x v="370"/>
    <x v="370"/>
    <s v="023"/>
    <s v="Brasil \ SP \ Piratininga"/>
    <s v="Noroeste"/>
    <x v="1"/>
    <n v="1"/>
    <s v="Implantação"/>
    <s v="104-Crescimento"/>
    <d v="2020-08-06T00:00:00"/>
    <n v="6.98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4"/>
    <x v="370"/>
    <x v="370"/>
    <s v="024"/>
    <s v="Brasil \ SP \ Piratininga"/>
    <s v="Noroeste"/>
    <x v="1"/>
    <n v="1"/>
    <s v="Implantação"/>
    <s v="104-Crescimento"/>
    <d v="2020-08-04T00:00:00"/>
    <n v="37.15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025"/>
    <x v="370"/>
    <x v="370"/>
    <s v="025"/>
    <s v="Brasil \ SP \ Piratininga"/>
    <s v="Noroeste"/>
    <x v="1"/>
    <n v="1"/>
    <s v="Implantação"/>
    <s v="104-Crescimento"/>
    <d v="2020-07-29T00:00:00"/>
    <n v="8.77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BRACELL"/>
    <s v="GERAÇÃO"/>
    <s v="JFI DUARTINA"/>
    <s v="SOLLUM"/>
    <n v="13.208202999999999"/>
    <n v="32.765728000000003"/>
    <n v="35.983426000000001"/>
    <n v="57.400872"/>
    <s v="pac"/>
    <x v="2"/>
    <x v="2"/>
    <d v="2025-08-01T00:00:00"/>
    <x v="8"/>
    <m/>
  </r>
  <r>
    <s v="0644100"/>
    <x v="370"/>
    <x v="370"/>
    <s v="100"/>
    <s v="Brasil \ SP \ Piratininga"/>
    <s v="Noroeste"/>
    <x v="1"/>
    <n v="1"/>
    <s v="Implantação"/>
    <s v="102-Aguardando Plantio"/>
    <m/>
    <n v="13.74"/>
    <s v="Parceria rural"/>
    <m/>
    <m/>
    <m/>
    <m/>
    <x v="0"/>
    <x v="0"/>
    <x v="0"/>
    <m/>
    <m/>
    <m/>
    <m/>
    <m/>
    <m/>
    <m/>
    <s v="Noroeste"/>
    <s v="Noroeste"/>
    <s v="BRACELL"/>
    <s v="GERAÇÃO"/>
    <s v="JFI DUARTINA"/>
    <s v="SOLLUM"/>
    <n v="13.208202999999999"/>
    <n v="32.765728000000003"/>
    <n v="35.983426000000001"/>
    <n v="57.400872"/>
    <m/>
    <x v="2"/>
    <x v="2"/>
    <d v="2025-08-01T00:00:00"/>
    <x v="8"/>
    <m/>
  </r>
  <r>
    <s v="0649001"/>
    <x v="371"/>
    <x v="371"/>
    <s v="001"/>
    <s v="Brasil \ SP \ Álvaro de Carvalho"/>
    <s v="Norte"/>
    <x v="1"/>
    <n v="1"/>
    <s v="Implantação"/>
    <s v="104-Crescimento"/>
    <d v="2020-07-18T00:00:00"/>
    <n v="20.67"/>
    <s v="Parceria rural (Turvinho)"/>
    <m/>
    <m/>
    <m/>
    <m/>
    <x v="0"/>
    <x v="0"/>
    <x v="0"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02"/>
    <x v="371"/>
    <x v="371"/>
    <s v="002"/>
    <s v="Brasil \ SP \ Álvaro de Carvalho"/>
    <s v="Norte"/>
    <x v="1"/>
    <n v="1"/>
    <s v="Implantação"/>
    <s v="104-Crescimento"/>
    <d v="2020-07-18T00:00:00"/>
    <n v="34.75"/>
    <s v="Parceria rural (Turvinho)"/>
    <m/>
    <m/>
    <m/>
    <m/>
    <x v="0"/>
    <x v="0"/>
    <x v="0"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03"/>
    <x v="371"/>
    <x v="371"/>
    <s v="003"/>
    <s v="Brasil \ SP \ Álvaro de Carvalho"/>
    <s v="Norte"/>
    <x v="1"/>
    <n v="1"/>
    <s v="Implantação"/>
    <s v="104-Crescimento"/>
    <d v="2020-07-14T00:00:00"/>
    <n v="48.6"/>
    <s v="Parceria rural (Turvinho)"/>
    <m/>
    <m/>
    <m/>
    <m/>
    <x v="0"/>
    <x v="0"/>
    <x v="0"/>
    <m/>
    <m/>
    <d v="2025-04-01T00:00:00"/>
    <d v="2025-04-01T00:00:00"/>
    <d v="2025-06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04"/>
    <x v="371"/>
    <x v="371"/>
    <s v="004"/>
    <s v="Brasil \ SP \ Álvaro de Carvalho"/>
    <s v="Norte"/>
    <x v="1"/>
    <n v="1"/>
    <s v="Implantação"/>
    <s v="104-Crescimento"/>
    <d v="2020-07-20T00:00:00"/>
    <n v="37.89"/>
    <s v="Parceria rural (Turvinho)"/>
    <m/>
    <m/>
    <m/>
    <m/>
    <x v="0"/>
    <x v="0"/>
    <x v="0"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05"/>
    <x v="371"/>
    <x v="371"/>
    <s v="005"/>
    <s v="Brasil \ SP \ Álvaro de Carvalho"/>
    <s v="Norte"/>
    <x v="1"/>
    <n v="2"/>
    <s v="Reforma"/>
    <s v="104-Crescimento"/>
    <d v="2020-10-08T00:00:00"/>
    <n v="2.56"/>
    <s v="Parceria rural (Turvinho)"/>
    <m/>
    <m/>
    <m/>
    <m/>
    <x v="0"/>
    <x v="0"/>
    <x v="0"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09"/>
    <x v="371"/>
    <x v="371"/>
    <s v="009"/>
    <s v="Brasil \ SP \ Álvaro de Carvalho"/>
    <s v="Norte"/>
    <x v="1"/>
    <n v="1"/>
    <s v="Implantação"/>
    <s v="104-Crescimento"/>
    <d v="2020-10-08T00:00:00"/>
    <n v="11.92"/>
    <s v="Parceria rural (Turvinho)"/>
    <m/>
    <m/>
    <m/>
    <m/>
    <x v="0"/>
    <x v="0"/>
    <x v="0"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10"/>
    <x v="371"/>
    <x v="371"/>
    <s v="010"/>
    <s v="Brasil \ SP \ Álvaro de Carvalho"/>
    <s v="Norte"/>
    <x v="1"/>
    <n v="1"/>
    <s v="Implantação"/>
    <s v="104-Crescimento"/>
    <d v="2020-10-06T00:00:00"/>
    <n v="12.79"/>
    <s v="Parceria rural (Turvinho)"/>
    <m/>
    <m/>
    <m/>
    <m/>
    <x v="0"/>
    <x v="0"/>
    <x v="0"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49011"/>
    <x v="371"/>
    <x v="371"/>
    <s v="011"/>
    <s v="Brasil \ SP \ Álvaro de Carvalho"/>
    <s v="Norte"/>
    <x v="1"/>
    <n v="1"/>
    <s v="Implantação"/>
    <s v="104-Crescimento"/>
    <d v="2020-07-18T00:00:00"/>
    <n v="1"/>
    <s v="Parceria rural (Turvinho)"/>
    <m/>
    <m/>
    <m/>
    <m/>
    <x v="0"/>
    <x v="0"/>
    <x v="0"/>
    <m/>
    <m/>
    <d v="2025-04-01T00:00:00"/>
    <d v="2025-04-01T00:00:00"/>
    <d v="2025-07-01T00:00:00"/>
    <m/>
    <m/>
    <s v="Norte"/>
    <s v="Norte"/>
    <s v="GERS"/>
    <s v="CARPELO"/>
    <s v="EMFLORA"/>
    <s v="GERAÇÃO"/>
    <n v="9.5229610000000005"/>
    <n v="14.638187"/>
    <n v="46.579667999999998"/>
    <n v="60.920065999999998"/>
    <s v="pac"/>
    <x v="1"/>
    <x v="15"/>
    <d v="2025-09-01T00:00:00"/>
    <x v="14"/>
    <m/>
  </r>
  <r>
    <s v="0651003"/>
    <x v="372"/>
    <x v="372"/>
    <s v="003"/>
    <s v="Brasil \ SP \ Avaré"/>
    <s v="Sul"/>
    <x v="0"/>
    <n v="2"/>
    <s v="Reforma"/>
    <s v="102-Aguardando Plantio"/>
    <m/>
    <n v="0.52"/>
    <s v="Parceria rural"/>
    <m/>
    <m/>
    <m/>
    <m/>
    <x v="0"/>
    <x v="0"/>
    <x v="0"/>
    <m/>
    <m/>
    <d v="2023-09-24T00:00:00"/>
    <m/>
    <m/>
    <d v="2023-09-24T00:00:00"/>
    <d v="2023-08-25T00:00:00"/>
    <s v="Sul"/>
    <s v="Sul"/>
    <s v="JFI ITATINGA"/>
    <s v="NILZA"/>
    <s v="SOLLUM"/>
    <s v="BRACELL"/>
    <n v="36.175922999999997"/>
    <n v="66.702252999999999"/>
    <n v="75.017253999999994"/>
    <n v="123.20815399999999"/>
    <s v="Liberação de áreas"/>
    <x v="3"/>
    <x v="5"/>
    <d v="2025-07-01T00:00:00"/>
    <x v="6"/>
    <m/>
  </r>
  <r>
    <s v="0651005"/>
    <x v="372"/>
    <x v="372"/>
    <s v="005"/>
    <s v="Brasil \ SP \ Avaré"/>
    <s v="Sul"/>
    <x v="0"/>
    <n v="1"/>
    <s v="Implantação"/>
    <s v="104-Crescimento"/>
    <d v="2014-03-01T00:00:00"/>
    <n v="0.46"/>
    <s v="Parceria rural"/>
    <m/>
    <m/>
    <m/>
    <m/>
    <x v="0"/>
    <x v="0"/>
    <x v="0"/>
    <m/>
    <m/>
    <d v="2020-06-10T00:00:00"/>
    <m/>
    <d v="2025-08-01T00:00:00"/>
    <m/>
    <m/>
    <s v="Sul"/>
    <s v="Sul"/>
    <s v="JFI ITATINGA"/>
    <s v="NILZA"/>
    <s v="SOLLUM"/>
    <s v="BRACELL"/>
    <n v="36.175922999999997"/>
    <n v="66.702252999999999"/>
    <n v="75.017253999999994"/>
    <n v="123.20815399999999"/>
    <s v="pac"/>
    <x v="3"/>
    <x v="1"/>
    <m/>
    <x v="0"/>
    <m/>
  </r>
  <r>
    <s v="0652001"/>
    <x v="373"/>
    <x v="373"/>
    <s v="001"/>
    <s v="Brasil \ SP \ Bofete"/>
    <s v="Sul"/>
    <x v="0"/>
    <n v="1"/>
    <s v="Implantação"/>
    <s v="104-Crescimento"/>
    <d v="2020-07-28T00:00:00"/>
    <n v="4.08"/>
    <s v="Parceria rural"/>
    <s v="coppice"/>
    <m/>
    <m/>
    <m/>
    <x v="0"/>
    <x v="0"/>
    <x v="0"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x v="1"/>
    <m/>
    <x v="4"/>
    <m/>
  </r>
  <r>
    <s v="0652002"/>
    <x v="373"/>
    <x v="373"/>
    <s v="002"/>
    <s v="Brasil \ SP \ Bofete"/>
    <s v="Sul"/>
    <x v="0"/>
    <n v="1"/>
    <s v="Implantação"/>
    <s v="104-Crescimento"/>
    <d v="2020-07-27T00:00:00"/>
    <n v="2.16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x v="5"/>
    <m/>
    <x v="0"/>
    <m/>
  </r>
  <r>
    <s v="0652003"/>
    <x v="373"/>
    <x v="373"/>
    <s v="003"/>
    <s v="Brasil \ SP \ Bofete"/>
    <s v="Sul"/>
    <x v="0"/>
    <n v="1"/>
    <s v="Implantação"/>
    <s v="104-Crescimento"/>
    <d v="2020-07-27T00:00:00"/>
    <n v="3.92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x v="5"/>
    <m/>
    <x v="0"/>
    <m/>
  </r>
  <r>
    <s v="0652004"/>
    <x v="373"/>
    <x v="373"/>
    <s v="004"/>
    <s v="Brasil \ SP \ Bofete"/>
    <s v="Sul"/>
    <x v="0"/>
    <n v="1"/>
    <s v="Implantação"/>
    <s v="104-Crescimento"/>
    <d v="2020-07-28T00:00:00"/>
    <n v="5.4"/>
    <s v="Parceria rural"/>
    <s v="coppice"/>
    <m/>
    <m/>
    <m/>
    <x v="0"/>
    <x v="0"/>
    <x v="0"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x v="1"/>
    <m/>
    <x v="4"/>
    <m/>
  </r>
  <r>
    <s v="0652006"/>
    <x v="373"/>
    <x v="373"/>
    <s v="006"/>
    <s v="Brasil \ SP \ Bofete"/>
    <s v="Sul"/>
    <x v="0"/>
    <n v="1"/>
    <s v="Implantação"/>
    <s v="104-Crescimento"/>
    <d v="2020-07-27T00:00:00"/>
    <n v="14.51"/>
    <s v="Parceria rural"/>
    <s v="coppice"/>
    <m/>
    <m/>
    <m/>
    <x v="0"/>
    <x v="0"/>
    <x v="0"/>
    <m/>
    <m/>
    <d v="2025-07-01T00:00:00"/>
    <d v="2025-07-01T00:00:00"/>
    <d v="2025-04-01T00:00:00"/>
    <m/>
    <m/>
    <s v="Sul"/>
    <s v="coppice"/>
    <s v="JFI ITATINGA"/>
    <s v="NILZA"/>
    <s v="SOLLUM"/>
    <s v="BRACELL"/>
    <n v="36.012712999999998"/>
    <n v="76.737404999999995"/>
    <n v="96.522357"/>
    <n v="143.952224"/>
    <s v="pac"/>
    <x v="3"/>
    <x v="1"/>
    <m/>
    <x v="4"/>
    <m/>
  </r>
  <r>
    <s v="0652010"/>
    <x v="373"/>
    <x v="373"/>
    <s v="010"/>
    <s v="Brasil \ SP \ Bofete"/>
    <s v="Sul"/>
    <x v="0"/>
    <n v="1"/>
    <s v="Implantação"/>
    <s v="104-Crescimento"/>
    <d v="2020-07-27T00:00:00"/>
    <n v="4.1500000000000004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x v="5"/>
    <m/>
    <x v="0"/>
    <m/>
  </r>
  <r>
    <s v="0652016"/>
    <x v="373"/>
    <x v="373"/>
    <s v="016"/>
    <s v="Brasil \ SP \ Bofete"/>
    <s v="Sul"/>
    <x v="0"/>
    <n v="2"/>
    <s v="Reforma"/>
    <s v="104-Crescimento"/>
    <d v="2018-12-01T00:00:00"/>
    <n v="1.57"/>
    <s v="Parceria rural"/>
    <m/>
    <m/>
    <m/>
    <m/>
    <x v="0"/>
    <x v="0"/>
    <x v="0"/>
    <m/>
    <m/>
    <d v="2025-07-01T00:00:00"/>
    <d v="2025-07-01T00:00:00"/>
    <d v="2025-04-01T00:00:00"/>
    <m/>
    <m/>
    <s v="Sul"/>
    <s v="Sul"/>
    <s v="JFI ITATINGA"/>
    <s v="NILZA"/>
    <s v="SOLLUM"/>
    <s v="BRACELL"/>
    <n v="36.012712999999998"/>
    <n v="76.737404999999995"/>
    <n v="96.522357"/>
    <n v="143.952224"/>
    <s v="pac"/>
    <x v="3"/>
    <x v="5"/>
    <m/>
    <x v="0"/>
    <m/>
  </r>
  <r>
    <s v="0654001"/>
    <x v="374"/>
    <x v="374"/>
    <s v="001"/>
    <s v="Brasil \ SP \ Gália"/>
    <s v="Noroeste"/>
    <x v="1"/>
    <n v="1"/>
    <s v="Implantação"/>
    <s v="104-Crescimento"/>
    <d v="2020-08-18T00:00:00"/>
    <n v="8.56"/>
    <s v="Parceria rural"/>
    <m/>
    <m/>
    <m/>
    <m/>
    <x v="0"/>
    <x v="0"/>
    <x v="0"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x v="10"/>
    <m/>
    <x v="0"/>
    <m/>
  </r>
  <r>
    <s v="0654002"/>
    <x v="374"/>
    <x v="374"/>
    <s v="002"/>
    <s v="Brasil \ SP \ Gália"/>
    <s v="Noroeste"/>
    <x v="1"/>
    <n v="1"/>
    <s v="Implantação"/>
    <s v="104-Crescimento"/>
    <d v="2020-08-18T00:00:00"/>
    <n v="9.6300000000000008"/>
    <s v="Parceria rural"/>
    <m/>
    <m/>
    <m/>
    <m/>
    <x v="0"/>
    <x v="0"/>
    <x v="0"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x v="10"/>
    <m/>
    <x v="0"/>
    <m/>
  </r>
  <r>
    <s v="0654003"/>
    <x v="374"/>
    <x v="374"/>
    <s v="003"/>
    <s v="Brasil \ SP \ Gália"/>
    <s v="Noroeste"/>
    <x v="1"/>
    <n v="1"/>
    <s v="Implantação"/>
    <s v="104-Crescimento"/>
    <d v="2020-08-18T00:00:00"/>
    <n v="11.86"/>
    <s v="Parceria rural"/>
    <m/>
    <m/>
    <m/>
    <m/>
    <x v="0"/>
    <x v="0"/>
    <x v="0"/>
    <m/>
    <m/>
    <d v="2025-05-01T00:00:00"/>
    <d v="2025-05-01T00:00:00"/>
    <d v="2025-06-01T00:00:00"/>
    <m/>
    <m/>
    <s v="Noroeste"/>
    <s v="Noroeste"/>
    <s v="CARPELO"/>
    <s v="JFI DUARTINA"/>
    <s v="GERAÇÃO"/>
    <s v="GERS"/>
    <n v="23.541215999999999"/>
    <n v="24.951117"/>
    <n v="30.473189000000001"/>
    <n v="41.666200000000003"/>
    <s v="pac"/>
    <x v="2"/>
    <x v="10"/>
    <m/>
    <x v="0"/>
    <m/>
  </r>
  <r>
    <s v="0655001"/>
    <x v="375"/>
    <x v="375"/>
    <s v="001"/>
    <s v="Brasil \ SP \ Garça"/>
    <s v="Norte"/>
    <x v="1"/>
    <n v="1"/>
    <s v="Implantação"/>
    <s v="104-Crescimento"/>
    <d v="2020-08-03T00:00:00"/>
    <n v="23.34"/>
    <s v="Parceria rural"/>
    <m/>
    <m/>
    <m/>
    <m/>
    <x v="0"/>
    <x v="0"/>
    <x v="0"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x v="15"/>
    <d v="2025-11-01T00:00:00"/>
    <x v="12"/>
    <m/>
  </r>
  <r>
    <s v="0655002"/>
    <x v="375"/>
    <x v="375"/>
    <s v="002"/>
    <s v="Brasil \ SP \ Garça"/>
    <s v="Norte"/>
    <x v="1"/>
    <n v="1"/>
    <s v="Implantação"/>
    <s v="104-Crescimento"/>
    <d v="2020-08-01T00:00:00"/>
    <n v="35.75"/>
    <s v="Parceria rural"/>
    <m/>
    <m/>
    <m/>
    <m/>
    <x v="0"/>
    <x v="0"/>
    <x v="0"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x v="15"/>
    <d v="2025-11-01T00:00:00"/>
    <x v="12"/>
    <m/>
  </r>
  <r>
    <s v="0655003"/>
    <x v="375"/>
    <x v="375"/>
    <s v="003"/>
    <s v="Brasil \ SP \ Garça"/>
    <s v="Norte"/>
    <x v="1"/>
    <n v="1"/>
    <s v="Implantação"/>
    <s v="104-Crescimento"/>
    <d v="2020-08-06T00:00:00"/>
    <n v="12.36"/>
    <s v="Parceria rural"/>
    <m/>
    <m/>
    <m/>
    <m/>
    <x v="0"/>
    <x v="0"/>
    <x v="0"/>
    <m/>
    <m/>
    <d v="2025-06-01T00:00:00"/>
    <d v="2025-06-01T00:00:00"/>
    <d v="2025-08-01T00:00:00"/>
    <m/>
    <m/>
    <s v="Norte"/>
    <s v="Norte"/>
    <s v="CARPELO"/>
    <s v="GERS"/>
    <s v="EMFLORA"/>
    <s v="GERAÇÃO"/>
    <n v="9.2380019999999998"/>
    <n v="27.362987"/>
    <n v="38.156852999999998"/>
    <n v="39.787877999999999"/>
    <s v="pac"/>
    <x v="1"/>
    <x v="15"/>
    <d v="2025-11-01T00:00:00"/>
    <x v="12"/>
    <m/>
  </r>
  <r>
    <s v="0656001"/>
    <x v="376"/>
    <x v="376"/>
    <s v="001"/>
    <s v="Brasil \ SP \ Brotas"/>
    <s v="Sul"/>
    <x v="1"/>
    <n v="2"/>
    <s v="Reforma"/>
    <s v="102-Aguardando Plantio"/>
    <m/>
    <n v="23.22"/>
    <s v="Parceria rural"/>
    <m/>
    <m/>
    <m/>
    <m/>
    <x v="2"/>
    <x v="1"/>
    <x v="2"/>
    <m/>
    <m/>
    <d v="2024-11-01T00:00:00"/>
    <d v="2024-11-01T00:00:00"/>
    <d v="2024-11-01T00:00:00"/>
    <d v="2024-11-17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x v="16"/>
    <d v="2025-02-01T00:00:00"/>
    <x v="1"/>
    <m/>
  </r>
  <r>
    <s v="0656002"/>
    <x v="376"/>
    <x v="376"/>
    <s v="002"/>
    <s v="Brasil \ SP \ Brotas"/>
    <s v="Sul"/>
    <x v="1"/>
    <n v="2"/>
    <s v="Reforma"/>
    <s v="102-Aguardando Plantio"/>
    <m/>
    <n v="17.29"/>
    <s v="Parceria rural"/>
    <m/>
    <m/>
    <m/>
    <m/>
    <x v="2"/>
    <x v="1"/>
    <x v="2"/>
    <m/>
    <m/>
    <d v="2024-11-01T00:00:00"/>
    <d v="2024-11-01T00:00:00"/>
    <d v="2024-11-01T00:00:00"/>
    <d v="2024-11-15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x v="16"/>
    <d v="2025-02-01T00:00:00"/>
    <x v="1"/>
    <m/>
  </r>
  <r>
    <s v="0656003"/>
    <x v="376"/>
    <x v="376"/>
    <s v="003"/>
    <s v="Brasil \ SP \ Brotas"/>
    <s v="Sul"/>
    <x v="1"/>
    <n v="2"/>
    <s v="Reforma"/>
    <s v="102-Aguardando Plantio"/>
    <m/>
    <n v="27.94"/>
    <s v="Parceria rural"/>
    <m/>
    <m/>
    <m/>
    <m/>
    <x v="2"/>
    <x v="1"/>
    <x v="2"/>
    <m/>
    <m/>
    <d v="2024-11-01T00:00:00"/>
    <d v="2024-11-01T00:00:00"/>
    <d v="2024-11-01T00:00:00"/>
    <d v="2024-11-15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x v="16"/>
    <d v="2025-02-01T00:00:00"/>
    <x v="1"/>
    <m/>
  </r>
  <r>
    <s v="0656004"/>
    <x v="376"/>
    <x v="376"/>
    <s v="004"/>
    <s v="Brasil \ SP \ Brotas"/>
    <s v="Sul"/>
    <x v="1"/>
    <n v="2"/>
    <s v="Reforma"/>
    <s v="102-Aguardando Plantio"/>
    <m/>
    <n v="13.88"/>
    <s v="Parceria rural"/>
    <m/>
    <m/>
    <m/>
    <m/>
    <x v="2"/>
    <x v="1"/>
    <x v="2"/>
    <m/>
    <m/>
    <d v="2024-11-01T00:00:00"/>
    <d v="2024-11-01T00:00:00"/>
    <d v="2024-11-01T00:00:00"/>
    <d v="2024-11-17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x v="16"/>
    <d v="2025-02-01T00:00:00"/>
    <x v="1"/>
    <m/>
  </r>
  <r>
    <s v="0656005"/>
    <x v="376"/>
    <x v="376"/>
    <s v="005"/>
    <s v="Brasil \ SP \ Brotas"/>
    <s v="Sul"/>
    <x v="1"/>
    <n v="2"/>
    <s v="Reforma"/>
    <s v="102-Aguardando Plantio"/>
    <m/>
    <n v="7.87"/>
    <s v="Parceria rural"/>
    <m/>
    <m/>
    <m/>
    <m/>
    <x v="2"/>
    <x v="1"/>
    <x v="2"/>
    <m/>
    <m/>
    <d v="2024-11-01T00:00:00"/>
    <d v="2024-11-01T00:00:00"/>
    <d v="2024-11-01T00:00:00"/>
    <d v="2024-11-23T00:00:00"/>
    <d v="2024-11-10T00:00:00"/>
    <s v="Sul"/>
    <s v="Sul"/>
    <s v="JFI DOURADO"/>
    <s v="MIGRAR"/>
    <s v="NILZA"/>
    <s v="SOLLUM"/>
    <n v="29.806228999999998"/>
    <n v="49.098312"/>
    <n v="114.34159"/>
    <n v="114.70584599999999"/>
    <s v="Liberação de áreas"/>
    <x v="3"/>
    <x v="16"/>
    <d v="2025-02-01T00:00:00"/>
    <x v="1"/>
    <m/>
  </r>
  <r>
    <s v="0657009"/>
    <x v="377"/>
    <x v="377"/>
    <s v="009"/>
    <s v="Brasil \ SP \ Botucatu"/>
    <s v="Sul"/>
    <x v="5"/>
    <n v="1"/>
    <s v="Implantação"/>
    <s v="104-Crescimento"/>
    <d v="2020-06-01T00:00:00"/>
    <n v="27.5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11"/>
    <x v="377"/>
    <x v="377"/>
    <s v="011"/>
    <s v="Brasil \ SP \ Botucatu"/>
    <s v="Sul"/>
    <x v="5"/>
    <n v="1"/>
    <s v="Implantação"/>
    <s v="104-Crescimento"/>
    <d v="2020-06-01T00:00:00"/>
    <n v="14.42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14"/>
    <x v="377"/>
    <x v="377"/>
    <s v="014"/>
    <s v="Brasil \ SP \ Botucatu"/>
    <s v="Sul"/>
    <x v="5"/>
    <n v="1"/>
    <s v="Implantação"/>
    <s v="104-Crescimento"/>
    <d v="2020-06-01T00:00:00"/>
    <n v="6.8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19"/>
    <x v="377"/>
    <x v="377"/>
    <s v="019"/>
    <s v="Brasil \ SP \ Botucatu"/>
    <s v="Sul"/>
    <x v="5"/>
    <n v="1"/>
    <s v="Implantação"/>
    <s v="104-Crescimento"/>
    <d v="2020-08-21T00:00:00"/>
    <n v="20.420000000000002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0"/>
    <x v="377"/>
    <x v="377"/>
    <s v="020"/>
    <s v="Brasil \ SP \ Botucatu"/>
    <s v="Sul"/>
    <x v="5"/>
    <n v="1"/>
    <s v="Implantação"/>
    <s v="104-Crescimento"/>
    <d v="2021-02-26T00:00:00"/>
    <n v="18.7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1"/>
    <x v="377"/>
    <x v="377"/>
    <s v="021"/>
    <s v="Brasil \ SP \ Botucatu"/>
    <s v="Sul"/>
    <x v="5"/>
    <n v="1"/>
    <s v="Implantação"/>
    <s v="104-Crescimento"/>
    <d v="2021-02-25T00:00:00"/>
    <n v="19.21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2"/>
    <x v="377"/>
    <x v="377"/>
    <s v="022"/>
    <s v="Brasil \ SP \ Botucatu"/>
    <s v="Sul"/>
    <x v="5"/>
    <n v="1"/>
    <s v="Implantação"/>
    <s v="104-Crescimento"/>
    <d v="2021-02-26T00:00:00"/>
    <n v="6.7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3"/>
    <x v="377"/>
    <x v="377"/>
    <s v="023"/>
    <s v="Brasil \ SP \ Botucatu"/>
    <s v="Sul"/>
    <x v="5"/>
    <n v="1"/>
    <s v="Implantação"/>
    <s v="104-Crescimento"/>
    <d v="2020-08-21T00:00:00"/>
    <n v="12.6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4"/>
    <x v="377"/>
    <x v="377"/>
    <s v="024"/>
    <s v="Brasil \ SP \ Botucatu"/>
    <s v="Sul"/>
    <x v="5"/>
    <n v="1"/>
    <s v="Rebrota"/>
    <s v="104-Crescimento"/>
    <d v="2018-10-18T00:00:00"/>
    <n v="10.77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5"/>
    <x v="377"/>
    <x v="377"/>
    <s v="025"/>
    <s v="Brasil \ SP \ Botucatu"/>
    <s v="Sul"/>
    <x v="5"/>
    <n v="1"/>
    <s v="Implantação"/>
    <s v="104-Crescimento"/>
    <d v="2021-09-02T00:00:00"/>
    <n v="3.8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6"/>
    <x v="377"/>
    <x v="377"/>
    <s v="026"/>
    <s v="Brasil \ SP \ Botucatu"/>
    <s v="Sul"/>
    <x v="5"/>
    <n v="1"/>
    <s v="Rebrota"/>
    <s v="104-Crescimento"/>
    <d v="2018-10-18T00:00:00"/>
    <n v="4.38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027"/>
    <x v="377"/>
    <x v="377"/>
    <s v="027"/>
    <s v="Brasil \ SP \ Botucatu"/>
    <s v="Sul"/>
    <x v="5"/>
    <n v="1"/>
    <s v="Implantação"/>
    <s v="104-Crescimento"/>
    <d v="2021-09-03T00:00:00"/>
    <n v="0.39"/>
    <s v="Parceria rural"/>
    <m/>
    <m/>
    <m/>
    <n v="2"/>
    <x v="0"/>
    <x v="0"/>
    <x v="0"/>
    <m/>
    <m/>
    <d v="2026-03-01T00:00:00"/>
    <d v="2026-02-01T00:00:00"/>
    <d v="2025-06-01T00:00:00"/>
    <m/>
    <m/>
    <s v="Sul"/>
    <s v="Sul"/>
    <s v="NILZA"/>
    <s v="JFI ITATINGA"/>
    <s v="SOLLUM"/>
    <s v="BRACELL"/>
    <n v="32.222163000000002"/>
    <n v="44.045645"/>
    <n v="45.968899"/>
    <n v="93.398765999999995"/>
    <s v="pac"/>
    <x v="3"/>
    <x v="17"/>
    <m/>
    <x v="0"/>
    <m/>
  </r>
  <r>
    <s v="0657100"/>
    <x v="377"/>
    <x v="377"/>
    <s v="100"/>
    <s v="Brasil \ SP \ Botucatu"/>
    <s v="Sul"/>
    <x v="5"/>
    <n v="2"/>
    <s v="Reforma"/>
    <s v="102-Aguardando Plantio"/>
    <m/>
    <n v="0.12"/>
    <s v="Parceria rural"/>
    <m/>
    <m/>
    <m/>
    <n v="2"/>
    <x v="0"/>
    <x v="0"/>
    <x v="0"/>
    <m/>
    <m/>
    <d v="2024-06-24T00:00:00"/>
    <m/>
    <m/>
    <m/>
    <m/>
    <s v="Sul"/>
    <s v="Sul"/>
    <s v="NILZA"/>
    <s v="JFI ITATINGA"/>
    <s v="SOLLUM"/>
    <s v="BRACELL"/>
    <n v="32.222163000000002"/>
    <n v="44.045645"/>
    <n v="45.968899"/>
    <n v="93.398765999999995"/>
    <s v="Liberação de áreas"/>
    <x v="3"/>
    <x v="5"/>
    <d v="2025-09-01T00:00:00"/>
    <x v="0"/>
    <m/>
  </r>
  <r>
    <s v="0658001"/>
    <x v="378"/>
    <x v="378"/>
    <s v="001"/>
    <s v="Brasil \ SP \ Júlio Mesquita"/>
    <s v="Noroeste"/>
    <x v="1"/>
    <n v="1"/>
    <s v="Implantação"/>
    <s v="104-Crescimento"/>
    <d v="2020-07-22T00:00:00"/>
    <n v="7.88"/>
    <s v="Parceria rural (Turvinho)"/>
    <m/>
    <m/>
    <m/>
    <m/>
    <x v="0"/>
    <x v="0"/>
    <x v="0"/>
    <m/>
    <m/>
    <d v="2026-02-01T00:00:00"/>
    <d v="2026-01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x v="15"/>
    <d v="2025-09-01T00:00:00"/>
    <x v="14"/>
    <m/>
  </r>
  <r>
    <s v="0658002"/>
    <x v="378"/>
    <x v="378"/>
    <s v="002"/>
    <s v="Brasil \ SP \ Júlio Mesquita"/>
    <s v="Noroeste"/>
    <x v="3"/>
    <n v="1"/>
    <s v="Implantação"/>
    <s v="104-Crescimento"/>
    <d v="2020-07-20T00:00:00"/>
    <n v="21.71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x v="15"/>
    <d v="2025-09-01T00:00:00"/>
    <x v="14"/>
    <m/>
  </r>
  <r>
    <s v="0658003"/>
    <x v="378"/>
    <x v="378"/>
    <s v="003"/>
    <s v="Brasil \ SP \ Júlio Mesquita"/>
    <s v="Noroeste"/>
    <x v="3"/>
    <n v="1"/>
    <s v="Implantação"/>
    <s v="104-Crescimento"/>
    <d v="2020-07-23T00:00:00"/>
    <n v="49.24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x v="15"/>
    <d v="2025-09-01T00:00:00"/>
    <x v="14"/>
    <m/>
  </r>
  <r>
    <s v="0658004"/>
    <x v="378"/>
    <x v="378"/>
    <s v="004"/>
    <s v="Brasil \ SP \ Júlio Mesquita"/>
    <s v="Noroeste"/>
    <x v="3"/>
    <n v="1"/>
    <s v="Implantação"/>
    <s v="104-Crescimento"/>
    <d v="2020-07-24T00:00:00"/>
    <n v="28.29"/>
    <s v="Parceria rural (Turvinho)"/>
    <m/>
    <m/>
    <m/>
    <m/>
    <x v="0"/>
    <x v="0"/>
    <x v="0"/>
    <m/>
    <m/>
    <d v="2026-02-01T00:00:00"/>
    <d v="2026-02-01T00:00:00"/>
    <d v="2025-06-01T00:00:00"/>
    <m/>
    <m/>
    <s v="Noroeste"/>
    <s v="Noroeste"/>
    <s v="GERS"/>
    <s v="GN"/>
    <s v="CARPELO"/>
    <s v="INOVESA"/>
    <n v="27.155550999999999"/>
    <n v="39.056916999999999"/>
    <n v="43.112445000000001"/>
    <n v="52.271813000000002"/>
    <s v="pac"/>
    <x v="2"/>
    <x v="15"/>
    <d v="2025-09-01T00:00:00"/>
    <x v="14"/>
    <m/>
  </r>
  <r>
    <s v="0659001"/>
    <x v="379"/>
    <x v="379"/>
    <s v="001"/>
    <s v="Brasil \ SP \ Bauru"/>
    <s v="Norte"/>
    <x v="3"/>
    <n v="1"/>
    <s v="Implantação"/>
    <s v="104-Crescimento"/>
    <d v="2020-11-18T00:00:00"/>
    <n v="15.64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02"/>
    <x v="379"/>
    <x v="379"/>
    <s v="002"/>
    <s v="Brasil \ SP \ Bauru"/>
    <s v="Norte"/>
    <x v="3"/>
    <n v="1"/>
    <s v="Implantação"/>
    <s v="104-Crescimento"/>
    <d v="2020-11-05T00:00:00"/>
    <n v="15.93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04"/>
    <x v="379"/>
    <x v="379"/>
    <s v="004"/>
    <s v="Brasil \ SP \ Bauru"/>
    <s v="Norte"/>
    <x v="3"/>
    <n v="1"/>
    <s v="Implantação"/>
    <s v="104-Crescimento"/>
    <d v="2020-11-16T00:00:00"/>
    <n v="36.619999999999997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05"/>
    <x v="379"/>
    <x v="379"/>
    <s v="005"/>
    <s v="Brasil \ SP \ Bauru"/>
    <s v="Norte"/>
    <x v="3"/>
    <n v="1"/>
    <s v="Implantação"/>
    <s v="104-Crescimento"/>
    <d v="2020-11-02T00:00:00"/>
    <n v="28.91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06"/>
    <x v="379"/>
    <x v="379"/>
    <s v="006"/>
    <s v="Brasil \ SP \ Bauru"/>
    <s v="Norte"/>
    <x v="3"/>
    <n v="1"/>
    <s v="Implantação"/>
    <s v="104-Crescimento"/>
    <d v="2020-11-13T00:00:00"/>
    <n v="38.14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07"/>
    <x v="379"/>
    <x v="379"/>
    <s v="007"/>
    <s v="Brasil \ SP \ Bauru"/>
    <s v="Norte"/>
    <x v="3"/>
    <n v="1"/>
    <s v="Implantação"/>
    <s v="104-Crescimento"/>
    <d v="2020-11-17T00:00:00"/>
    <n v="26.05"/>
    <s v="Parceria rural (Turvinho)"/>
    <m/>
    <m/>
    <m/>
    <m/>
    <x v="0"/>
    <x v="0"/>
    <x v="0"/>
    <m/>
    <m/>
    <d v="2025-10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11"/>
    <x v="379"/>
    <x v="379"/>
    <s v="011"/>
    <s v="Brasil \ SP \ Bauru"/>
    <s v="Norte"/>
    <x v="3"/>
    <n v="1"/>
    <s v="Implantação"/>
    <s v="104-Crescimento"/>
    <d v="2020-11-10T00:00:00"/>
    <n v="22.67"/>
    <s v="Parceria rural (Turvinho)"/>
    <m/>
    <m/>
    <m/>
    <m/>
    <x v="0"/>
    <x v="0"/>
    <x v="0"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13"/>
    <x v="379"/>
    <x v="379"/>
    <s v="013"/>
    <s v="Brasil \ SP \ Bauru"/>
    <s v="Norte"/>
    <x v="3"/>
    <n v="1"/>
    <s v="Implantação"/>
    <s v="104-Crescimento"/>
    <d v="2020-11-18T00:00:00"/>
    <n v="18.47"/>
    <s v="Parceria rural (Turvinho)"/>
    <m/>
    <m/>
    <m/>
    <m/>
    <x v="0"/>
    <x v="0"/>
    <x v="0"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15"/>
    <x v="379"/>
    <x v="379"/>
    <s v="015"/>
    <s v="Brasil \ SP \ Bauru"/>
    <s v="Norte"/>
    <x v="3"/>
    <n v="1"/>
    <s v="Implantação"/>
    <s v="104-Crescimento"/>
    <d v="2020-11-18T00:00:00"/>
    <n v="23.47"/>
    <s v="Parceria rural (Turvinho)"/>
    <m/>
    <m/>
    <m/>
    <m/>
    <x v="0"/>
    <x v="0"/>
    <x v="0"/>
    <m/>
    <m/>
    <d v="2025-11-01T00:00:00"/>
    <d v="2025-10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16"/>
    <x v="379"/>
    <x v="379"/>
    <s v="016"/>
    <s v="Brasil \ SP \ Bauru"/>
    <s v="Norte"/>
    <x v="3"/>
    <n v="1"/>
    <s v="Implantação"/>
    <s v="104-Crescimento"/>
    <d v="2020-11-19T00:00:00"/>
    <n v="22.51"/>
    <s v="Parceria rural (Turvinho)"/>
    <m/>
    <m/>
    <m/>
    <m/>
    <x v="0"/>
    <x v="0"/>
    <x v="0"/>
    <m/>
    <m/>
    <d v="2025-10-01T00:00:00"/>
    <d v="2025-09-01T00:00:00"/>
    <d v="2025-09-01T00:00:00"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pac"/>
    <x v="2"/>
    <x v="4"/>
    <m/>
    <x v="0"/>
    <m/>
  </r>
  <r>
    <s v="0659047"/>
    <x v="379"/>
    <x v="379"/>
    <s v="047"/>
    <s v="Brasil \ SP \ Bauru"/>
    <s v="Norte"/>
    <x v="3"/>
    <n v="1"/>
    <s v="Implantação"/>
    <s v="102-Aguardando Plantio"/>
    <m/>
    <n v="1.77"/>
    <s v="Parceria rural (Turvinho)"/>
    <m/>
    <m/>
    <m/>
    <m/>
    <x v="0"/>
    <x v="0"/>
    <x v="0"/>
    <m/>
    <m/>
    <d v="2021-05-06T00:00:00"/>
    <m/>
    <m/>
    <m/>
    <m/>
    <s v="Norte"/>
    <s v="Norte"/>
    <s v="BRACELL"/>
    <s v="EMFLORA"/>
    <s v="GERAÇÃO"/>
    <s v="JFI DUARTINA"/>
    <n v="43.359856999999998"/>
    <n v="44.392887999999999"/>
    <n v="61.185602000000003"/>
    <n v="62.945470999999998"/>
    <s v="Liberação de áreas"/>
    <x v="2"/>
    <x v="4"/>
    <d v="2025-12-01T00:00:00"/>
    <x v="0"/>
    <m/>
  </r>
  <r>
    <s v="0661001"/>
    <x v="380"/>
    <x v="380"/>
    <s v="001"/>
    <s v="Brasil \ SP \ Reginópolis"/>
    <s v="Norte"/>
    <x v="3"/>
    <n v="2"/>
    <s v="Reforma"/>
    <s v="102-Aguardando Plantio"/>
    <m/>
    <n v="8.68"/>
    <s v="Parceria rural"/>
    <m/>
    <m/>
    <m/>
    <m/>
    <x v="2"/>
    <x v="1"/>
    <x v="2"/>
    <m/>
    <m/>
    <d v="2024-11-01T00:00:00"/>
    <d v="2024-11-01T00:00:00"/>
    <d v="2024-10-01T00:00:00"/>
    <d v="2024-11-14T00:00:00"/>
    <d v="2024-10-22T00:00:00"/>
    <s v="Norte"/>
    <s v="Norte"/>
    <s v="EMFLORA"/>
    <s v="GERAÇÃO"/>
    <s v="JFI DUARTINA"/>
    <s v="BRACELL"/>
    <n v="43.828907000000001"/>
    <n v="60.785012999999999"/>
    <n v="62.544880999999997"/>
    <n v="65.004682000000003"/>
    <s v="Liberação de áreas"/>
    <x v="1"/>
    <x v="7"/>
    <d v="2025-02-01T00:00:00"/>
    <x v="1"/>
    <m/>
  </r>
  <r>
    <s v="0661002"/>
    <x v="380"/>
    <x v="380"/>
    <s v="002"/>
    <s v="Brasil \ SP \ Reginópolis"/>
    <s v="Norte"/>
    <x v="3"/>
    <n v="2"/>
    <s v="Reforma"/>
    <s v="102-Aguardando Plantio"/>
    <m/>
    <n v="20.86"/>
    <s v="Parceria rural"/>
    <m/>
    <m/>
    <m/>
    <m/>
    <x v="2"/>
    <x v="1"/>
    <x v="2"/>
    <m/>
    <m/>
    <d v="2024-11-01T00:00:00"/>
    <d v="2024-11-01T00:00:00"/>
    <d v="2024-10-01T00:00:00"/>
    <d v="2024-11-14T00:00:00"/>
    <d v="2024-10-23T00:00:00"/>
    <s v="Norte"/>
    <s v="Norte"/>
    <s v="EMFLORA"/>
    <s v="GERAÇÃO"/>
    <s v="JFI DUARTINA"/>
    <s v="BRACELL"/>
    <n v="43.828907000000001"/>
    <n v="60.785012999999999"/>
    <n v="62.544880999999997"/>
    <n v="65.004682000000003"/>
    <s v="Liberação de áreas"/>
    <x v="1"/>
    <x v="7"/>
    <d v="2025-02-01T00:00:00"/>
    <x v="1"/>
    <m/>
  </r>
  <r>
    <s v="0662001"/>
    <x v="381"/>
    <x v="381"/>
    <s v="001"/>
    <s v="Brasil \ SP \ Oriente"/>
    <s v="Noroeste"/>
    <x v="3"/>
    <n v="1"/>
    <s v="Implantação"/>
    <s v="104-Crescimento"/>
    <d v="2020-07-28T00:00:00"/>
    <n v="32.4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2"/>
    <x v="381"/>
    <x v="381"/>
    <s v="002"/>
    <s v="Brasil \ SP \ Oriente"/>
    <s v="Noroeste"/>
    <x v="3"/>
    <n v="1"/>
    <s v="Implantação"/>
    <s v="104-Crescimento"/>
    <d v="2020-07-27T00:00:00"/>
    <n v="13.96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3"/>
    <x v="381"/>
    <x v="381"/>
    <s v="003"/>
    <s v="Brasil \ SP \ Oriente"/>
    <s v="Noroeste"/>
    <x v="3"/>
    <n v="1"/>
    <s v="Implantação"/>
    <s v="104-Crescimento"/>
    <d v="2020-07-31T00:00:00"/>
    <n v="13.85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4"/>
    <x v="381"/>
    <x v="381"/>
    <s v="004"/>
    <s v="Brasil \ SP \ Oriente"/>
    <s v="Noroeste"/>
    <x v="3"/>
    <n v="1"/>
    <s v="Implantação"/>
    <s v="104-Crescimento"/>
    <d v="2020-07-28T00:00:00"/>
    <n v="8.6300000000000008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5"/>
    <x v="381"/>
    <x v="381"/>
    <s v="005"/>
    <s v="Brasil \ SP \ Oriente"/>
    <s v="Noroeste"/>
    <x v="3"/>
    <n v="1"/>
    <s v="Implantação"/>
    <s v="104-Crescimento"/>
    <d v="2020-07-28T00:00:00"/>
    <n v="11.23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6"/>
    <x v="381"/>
    <x v="381"/>
    <s v="006"/>
    <s v="Brasil \ SP \ Oriente"/>
    <s v="Noroeste"/>
    <x v="3"/>
    <n v="1"/>
    <s v="Implantação"/>
    <s v="104-Crescimento"/>
    <d v="2020-08-03T00:00:00"/>
    <n v="8.74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7"/>
    <x v="381"/>
    <x v="381"/>
    <s v="007"/>
    <s v="Brasil \ SP \ Oriente"/>
    <s v="Noroeste"/>
    <x v="3"/>
    <n v="1"/>
    <s v="Implantação"/>
    <s v="104-Crescimento"/>
    <d v="2020-07-21T00:00:00"/>
    <n v="15.96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8"/>
    <x v="381"/>
    <x v="381"/>
    <s v="008"/>
    <s v="Brasil \ SP \ Oriente"/>
    <s v="Noroeste"/>
    <x v="3"/>
    <n v="1"/>
    <s v="Implantação"/>
    <s v="104-Crescimento"/>
    <d v="2020-07-22T00:00:00"/>
    <n v="18.079999999999998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09"/>
    <x v="381"/>
    <x v="381"/>
    <s v="009"/>
    <s v="Brasil \ SP \ Pompéia"/>
    <s v="Noroeste"/>
    <x v="3"/>
    <n v="1"/>
    <s v="Implantação"/>
    <s v="104-Crescimento"/>
    <d v="2021-11-20T00:00:00"/>
    <n v="0.38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0"/>
    <x v="381"/>
    <x v="381"/>
    <s v="010"/>
    <s v="Brasil \ SP \ Pompéia"/>
    <s v="Noroeste"/>
    <x v="1"/>
    <n v="1"/>
    <s v="Implantação"/>
    <s v="104-Crescimento"/>
    <d v="2020-07-23T00:00:00"/>
    <n v="11.79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1"/>
    <x v="381"/>
    <x v="381"/>
    <s v="011"/>
    <s v="Brasil \ SP \ Pompéia"/>
    <s v="Noroeste"/>
    <x v="1"/>
    <n v="1"/>
    <s v="Implantação"/>
    <s v="104-Crescimento"/>
    <d v="2020-07-30T00:00:00"/>
    <n v="3.98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2"/>
    <x v="381"/>
    <x v="381"/>
    <s v="012"/>
    <s v="Brasil \ SP \ Pompéia"/>
    <s v="Noroeste"/>
    <x v="1"/>
    <n v="1"/>
    <s v="Implantação"/>
    <s v="104-Crescimento"/>
    <d v="2020-07-23T00:00:00"/>
    <n v="12.32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3"/>
    <x v="381"/>
    <x v="381"/>
    <s v="013"/>
    <s v="Brasil \ SP \ Pompéia"/>
    <s v="Noroeste"/>
    <x v="1"/>
    <n v="1"/>
    <s v="Implantação"/>
    <s v="104-Crescimento"/>
    <d v="2020-09-23T00:00:00"/>
    <n v="16.510000000000002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4"/>
    <x v="381"/>
    <x v="381"/>
    <s v="014"/>
    <s v="Brasil \ SP \ Pompéia"/>
    <s v="Noroeste"/>
    <x v="1"/>
    <n v="1"/>
    <s v="Implantação"/>
    <s v="104-Crescimento"/>
    <d v="2020-09-28T00:00:00"/>
    <n v="22.06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015"/>
    <x v="381"/>
    <x v="381"/>
    <s v="015"/>
    <s v="Brasil \ SP \ Pompéia"/>
    <s v="Noroeste"/>
    <x v="1"/>
    <n v="1"/>
    <s v="Implantação"/>
    <s v="104-Crescimento"/>
    <d v="2020-09-21T00:00:00"/>
    <n v="8.8000000000000007"/>
    <s v="Parceria rural (Turvinho)"/>
    <m/>
    <m/>
    <m/>
    <m/>
    <x v="0"/>
    <x v="0"/>
    <x v="0"/>
    <m/>
    <m/>
    <d v="2025-12-01T00:00:00"/>
    <d v="2025-11-01T00:00:00"/>
    <d v="2025-08-01T00:00:00"/>
    <m/>
    <m/>
    <s v="Noroeste"/>
    <s v="Noroeste"/>
    <s v="GERS"/>
    <s v="CARPELO"/>
    <s v="GN"/>
    <s v="INOVESA"/>
    <n v="77.854170999999994"/>
    <n v="85.083748999999997"/>
    <n v="85.113471000000004"/>
    <n v="104.8522"/>
    <s v="pac"/>
    <x v="2"/>
    <x v="10"/>
    <d v="2025-11-01T00:00:00"/>
    <x v="0"/>
    <m/>
  </r>
  <r>
    <s v="0662305"/>
    <x v="381"/>
    <x v="381"/>
    <s v="305"/>
    <s v="Brasil \ SP \ Oriente"/>
    <s v="Noroeste"/>
    <x v="3"/>
    <n v="1"/>
    <s v="Implantação"/>
    <s v="116-Aguardando Plantio - Manual"/>
    <m/>
    <n v="0.71"/>
    <s v="Parceria rural (Turvinho)"/>
    <m/>
    <m/>
    <m/>
    <m/>
    <x v="0"/>
    <x v="0"/>
    <x v="0"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x v="10"/>
    <d v="2025-11-01T00:00:00"/>
    <x v="0"/>
    <m/>
  </r>
  <r>
    <s v="0662308"/>
    <x v="381"/>
    <x v="381"/>
    <s v="308"/>
    <s v="Brasil \ SP \ Pompéia"/>
    <s v="Noroeste"/>
    <x v="3"/>
    <n v="1"/>
    <s v="Implantação"/>
    <s v="116-Aguardando Plantio - Manual"/>
    <m/>
    <n v="0.87"/>
    <s v="Parceria rural (Turvinho)"/>
    <m/>
    <m/>
    <m/>
    <m/>
    <x v="0"/>
    <x v="0"/>
    <x v="0"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x v="10"/>
    <d v="2025-11-01T00:00:00"/>
    <x v="0"/>
    <m/>
  </r>
  <r>
    <s v="0662311"/>
    <x v="381"/>
    <x v="381"/>
    <s v="311"/>
    <s v="Brasil \ SP \ Pompéia"/>
    <s v="Noroeste"/>
    <x v="1"/>
    <n v="1"/>
    <s v="Implantação"/>
    <s v="116-Aguardando Plantio - Manual"/>
    <m/>
    <n v="0.56000000000000005"/>
    <s v="Parceria rural (Turvinho)"/>
    <m/>
    <m/>
    <m/>
    <m/>
    <x v="0"/>
    <x v="0"/>
    <x v="0"/>
    <m/>
    <m/>
    <d v="2020-07-28T00:00:00"/>
    <m/>
    <m/>
    <m/>
    <m/>
    <s v="Noroeste"/>
    <s v="Noroeste"/>
    <s v="GERS"/>
    <s v="CARPELO"/>
    <s v="GN"/>
    <s v="INOVESA"/>
    <n v="77.854170999999994"/>
    <n v="85.083748999999997"/>
    <n v="85.113471000000004"/>
    <n v="104.8522"/>
    <s v="Liberação de áreas"/>
    <x v="2"/>
    <x v="10"/>
    <d v="2025-11-01T00:00:00"/>
    <x v="0"/>
    <m/>
  </r>
  <r>
    <s v="0663003"/>
    <x v="382"/>
    <x v="382"/>
    <s v="003"/>
    <s v="Brasil \ SP \ Avaré"/>
    <s v="Sul"/>
    <x v="0"/>
    <n v="1"/>
    <s v="Implantação"/>
    <s v="104-Crescimento"/>
    <d v="2014-03-01T00:00:00"/>
    <n v="0.04"/>
    <s v="Parceria rural"/>
    <m/>
    <m/>
    <m/>
    <m/>
    <x v="0"/>
    <x v="0"/>
    <x v="0"/>
    <m/>
    <m/>
    <d v="2020-06-10T00:00:00"/>
    <m/>
    <d v="2025-08-01T00:00:00"/>
    <m/>
    <m/>
    <s v="Sul"/>
    <s v="Sul"/>
    <s v="JFI ITATINGA"/>
    <s v="NILZA"/>
    <s v="SOLLUM"/>
    <s v="BRACELL"/>
    <n v="37.966014999999999"/>
    <n v="67.397248000000005"/>
    <n v="75.712249999999997"/>
    <n v="123.90315"/>
    <s v="pac"/>
    <x v="3"/>
    <x v="1"/>
    <m/>
    <x v="0"/>
    <m/>
  </r>
  <r>
    <s v="0665001"/>
    <x v="383"/>
    <x v="383"/>
    <s v="001"/>
    <s v="Brasil \ SP \ Bauru"/>
    <s v="Norte"/>
    <x v="3"/>
    <n v="1"/>
    <s v="Implantação"/>
    <s v="104-Crescimento"/>
    <d v="2020-08-25T00:00:00"/>
    <n v="9.75"/>
    <s v="Parceria rural"/>
    <m/>
    <m/>
    <m/>
    <m/>
    <x v="0"/>
    <x v="0"/>
    <x v="0"/>
    <m/>
    <m/>
    <d v="2025-11-01T00:00:00"/>
    <d v="2025-06-01T00:00:00"/>
    <d v="2025-04-01T00:00:00"/>
    <m/>
    <m/>
    <s v="Norte"/>
    <s v="Norte"/>
    <s v="BRACELL"/>
    <s v="EMFLORA"/>
    <s v="GERAÇÃO"/>
    <s v="SOLLUM"/>
    <n v="40.743645999999998"/>
    <n v="56.471393999999997"/>
    <n v="63.660781"/>
    <n v="63.750382000000002"/>
    <s v="pac"/>
    <x v="1"/>
    <x v="1"/>
    <m/>
    <x v="0"/>
    <m/>
  </r>
  <r>
    <s v="0665002"/>
    <x v="383"/>
    <x v="383"/>
    <s v="002"/>
    <s v="Brasil \ SP \ Bauru"/>
    <s v="Norte"/>
    <x v="3"/>
    <n v="1"/>
    <s v="Implantação"/>
    <s v="104-Crescimento"/>
    <d v="2020-08-29T00:00:00"/>
    <n v="18.989999999999998"/>
    <s v="Parceria rural"/>
    <m/>
    <m/>
    <m/>
    <m/>
    <x v="0"/>
    <x v="0"/>
    <x v="0"/>
    <m/>
    <m/>
    <d v="2025-11-01T00:00:00"/>
    <d v="2025-06-01T00:00:00"/>
    <d v="2025-04-01T00:00:00"/>
    <m/>
    <m/>
    <s v="Norte"/>
    <s v="Norte"/>
    <s v="BRACELL"/>
    <s v="EMFLORA"/>
    <s v="GERAÇÃO"/>
    <s v="SOLLUM"/>
    <n v="40.743645999999998"/>
    <n v="56.471393999999997"/>
    <n v="63.660781"/>
    <n v="63.750382000000002"/>
    <s v="pac"/>
    <x v="1"/>
    <x v="1"/>
    <m/>
    <x v="0"/>
    <m/>
  </r>
  <r>
    <s v="0666001"/>
    <x v="384"/>
    <x v="384"/>
    <s v="001"/>
    <s v="Brasil \ SP \ Arealva"/>
    <s v="Norte"/>
    <x v="3"/>
    <n v="2"/>
    <s v="Reforma"/>
    <s v="102-Aguardando Plantio"/>
    <m/>
    <n v="16.04"/>
    <s v="Parceria rural"/>
    <m/>
    <m/>
    <m/>
    <m/>
    <x v="0"/>
    <x v="0"/>
    <x v="0"/>
    <m/>
    <m/>
    <d v="2024-12-01T00:00:00"/>
    <d v="2024-12-01T00:00:00"/>
    <d v="2024-11-01T00:00:00"/>
    <d v="2024-12-12T00:00:00"/>
    <d v="2024-11-12T00:00:00"/>
    <s v="Norte"/>
    <s v="Norte"/>
    <s v="BRACELL"/>
    <s v="EMFLORA"/>
    <s v="GERAÇÃO"/>
    <s v="SOLLUM"/>
    <n v="45.849169000000003"/>
    <n v="62.171416000000001"/>
    <n v="68.766304000000005"/>
    <n v="68.855903999999995"/>
    <s v="Liberação de áreas"/>
    <x v="1"/>
    <x v="7"/>
    <d v="2025-03-01T00:00:00"/>
    <x v="3"/>
    <m/>
  </r>
  <r>
    <s v="0666002"/>
    <x v="384"/>
    <x v="384"/>
    <s v="002"/>
    <s v="Brasil \ SP \ Arealva"/>
    <s v="Norte"/>
    <x v="3"/>
    <n v="2"/>
    <s v="Reforma"/>
    <s v="102-Aguardando Plantio"/>
    <m/>
    <n v="29.49"/>
    <s v="Parceria rural"/>
    <m/>
    <m/>
    <m/>
    <m/>
    <x v="1"/>
    <x v="1"/>
    <x v="1"/>
    <m/>
    <m/>
    <d v="2024-12-01T00:00:00"/>
    <d v="2024-12-01T00:00:00"/>
    <d v="2024-11-01T00:00:00"/>
    <d v="2024-12-08T00:00:00"/>
    <d v="2024-11-11T00:00:00"/>
    <s v="Norte"/>
    <s v="Norte"/>
    <s v="BRACELL"/>
    <s v="EMFLORA"/>
    <s v="GERAÇÃO"/>
    <s v="SOLLUM"/>
    <n v="45.849169000000003"/>
    <n v="62.171416000000001"/>
    <n v="68.766304000000005"/>
    <n v="68.855903999999995"/>
    <s v="savannah"/>
    <x v="1"/>
    <x v="7"/>
    <d v="2025-03-01T00:00:00"/>
    <x v="3"/>
    <m/>
  </r>
  <r>
    <s v="0667001"/>
    <x v="385"/>
    <x v="385"/>
    <s v="001"/>
    <s v="Brasil \ SP \ Mombuca"/>
    <s v="Sul"/>
    <x v="1"/>
    <n v="1"/>
    <s v="Implantação"/>
    <s v="104-Crescimento"/>
    <d v="2020-11-11T00:00:00"/>
    <n v="12.88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2"/>
    <m/>
    <x v="0"/>
    <m/>
  </r>
  <r>
    <s v="0667002"/>
    <x v="385"/>
    <x v="385"/>
    <s v="002"/>
    <s v="Brasil \ SP \ Mombuca"/>
    <s v="Sul"/>
    <x v="1"/>
    <n v="3"/>
    <s v="Reforma"/>
    <s v="104-Crescimento"/>
    <d v="2020-11-12T00:00:00"/>
    <n v="0.52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2"/>
    <m/>
    <x v="0"/>
    <m/>
  </r>
  <r>
    <s v="0667003"/>
    <x v="385"/>
    <x v="385"/>
    <s v="003"/>
    <s v="Brasil \ SP \ Mombuca"/>
    <s v="Sul"/>
    <x v="1"/>
    <n v="1"/>
    <s v="Implantação"/>
    <s v="104-Crescimento"/>
    <d v="2020-11-12T00:00:00"/>
    <n v="16.61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2"/>
    <m/>
    <x v="0"/>
    <m/>
  </r>
  <r>
    <s v="0667005"/>
    <x v="385"/>
    <x v="385"/>
    <s v="005"/>
    <s v="Brasil \ SP \ Mombuca"/>
    <s v="Sul"/>
    <x v="1"/>
    <n v="2"/>
    <s v="Rebrota"/>
    <s v="104-Crescimento"/>
    <d v="2016-01-01T00:00:00"/>
    <n v="1.5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06"/>
    <x v="385"/>
    <x v="385"/>
    <s v="006"/>
    <s v="Brasil \ SP \ Mombuca"/>
    <s v="Sul"/>
    <x v="1"/>
    <n v="1"/>
    <s v="Implantação"/>
    <s v="104-Crescimento"/>
    <d v="2020-11-12T00:00:00"/>
    <n v="5.41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07"/>
    <x v="385"/>
    <x v="385"/>
    <s v="007"/>
    <s v="Brasil \ SP \ Mombuca"/>
    <s v="Sul"/>
    <x v="1"/>
    <n v="1"/>
    <s v="Implantação"/>
    <s v="104-Crescimento"/>
    <d v="2020-11-17T00:00:00"/>
    <n v="26.37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08"/>
    <x v="385"/>
    <x v="385"/>
    <s v="008"/>
    <s v="Brasil \ SP \ Mombuca"/>
    <s v="Sul"/>
    <x v="1"/>
    <n v="1"/>
    <s v="Implantação"/>
    <s v="104-Crescimento"/>
    <d v="2020-11-19T00:00:00"/>
    <n v="11.29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09"/>
    <x v="385"/>
    <x v="385"/>
    <s v="009"/>
    <s v="Brasil \ SP \ Mombuca"/>
    <s v="Sul"/>
    <x v="1"/>
    <n v="2"/>
    <s v="Rebrota"/>
    <s v="104-Crescimento"/>
    <d v="2016-01-01T00:00:00"/>
    <n v="0.39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0"/>
    <x v="385"/>
    <x v="385"/>
    <s v="010"/>
    <s v="Brasil \ SP \ Mombuca"/>
    <s v="Sul"/>
    <x v="1"/>
    <n v="1"/>
    <s v="Implantação"/>
    <s v="104-Crescimento"/>
    <d v="2020-11-19T00:00:00"/>
    <n v="20.059999999999999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1"/>
    <x v="385"/>
    <x v="385"/>
    <s v="011"/>
    <s v="Brasil \ SP \ Mombuca"/>
    <s v="Sul"/>
    <x v="1"/>
    <n v="2"/>
    <s v="Rebrota"/>
    <s v="104-Crescimento"/>
    <d v="2016-01-01T00:00:00"/>
    <n v="0.81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2"/>
    <x v="385"/>
    <x v="385"/>
    <s v="012"/>
    <s v="Brasil \ SP \ Mombuca"/>
    <s v="Sul"/>
    <x v="1"/>
    <n v="1"/>
    <s v="Implantação"/>
    <s v="104-Crescimento"/>
    <d v="2020-11-17T00:00:00"/>
    <n v="19.09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3"/>
    <x v="385"/>
    <x v="385"/>
    <s v="013"/>
    <s v="Brasil \ SP \ Mombuca"/>
    <s v="Sul"/>
    <x v="1"/>
    <n v="2"/>
    <s v="Rebrota"/>
    <s v="104-Crescimento"/>
    <d v="2016-01-01T00:00:00"/>
    <n v="1.64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4"/>
    <x v="385"/>
    <x v="385"/>
    <s v="014"/>
    <s v="Brasil \ SP \ Mombuca"/>
    <s v="Sul"/>
    <x v="1"/>
    <n v="1"/>
    <s v="Implantação"/>
    <s v="104-Crescimento"/>
    <d v="2020-11-13T00:00:00"/>
    <n v="17.23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5"/>
    <x v="385"/>
    <x v="385"/>
    <s v="015"/>
    <s v="Brasil \ SP \ Mombuca"/>
    <s v="Sul"/>
    <x v="1"/>
    <n v="2"/>
    <s v="Rebrota"/>
    <s v="104-Crescimento"/>
    <d v="2016-01-01T00:00:00"/>
    <n v="2.77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6"/>
    <x v="385"/>
    <x v="385"/>
    <s v="016"/>
    <s v="Brasil \ SP \ Mombuca"/>
    <s v="Sul"/>
    <x v="1"/>
    <n v="1"/>
    <s v="Implantação"/>
    <s v="104-Crescimento"/>
    <d v="2020-12-01T00:00:00"/>
    <n v="7.74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7"/>
    <x v="385"/>
    <x v="385"/>
    <s v="017"/>
    <s v="Brasil \ SP \ Mombuca"/>
    <s v="Sul"/>
    <x v="1"/>
    <n v="1"/>
    <s v="Implantação"/>
    <s v="104-Crescimento"/>
    <d v="2020-12-01T00:00:00"/>
    <n v="9.66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8"/>
    <x v="385"/>
    <x v="385"/>
    <s v="018"/>
    <s v="Brasil \ SP \ Mombuca"/>
    <s v="Sul"/>
    <x v="1"/>
    <n v="1"/>
    <s v="Implantação"/>
    <s v="104-Crescimento"/>
    <d v="2020-11-16T00:00:00"/>
    <n v="6.42"/>
    <s v="Parceria rural"/>
    <m/>
    <m/>
    <m/>
    <m/>
    <x v="0"/>
    <x v="0"/>
    <x v="0"/>
    <m/>
    <m/>
    <d v="2020-10-01T00:00:00"/>
    <m/>
    <d v="2025-08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19"/>
    <x v="385"/>
    <x v="385"/>
    <s v="019"/>
    <s v="Brasil \ SP \ Mombuca"/>
    <s v="Sul"/>
    <x v="1"/>
    <n v="1"/>
    <s v="Implantação"/>
    <s v="104-Crescimento"/>
    <d v="2020-11-16T00:00:00"/>
    <n v="0.69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20"/>
    <x v="385"/>
    <x v="385"/>
    <s v="020"/>
    <s v="Brasil \ SP \ Mombuca"/>
    <s v="Sul"/>
    <x v="1"/>
    <n v="1"/>
    <s v="Implantação"/>
    <s v="104-Crescimento"/>
    <d v="2021-07-20T00:00:00"/>
    <n v="1.92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022"/>
    <x v="385"/>
    <x v="385"/>
    <s v="022"/>
    <s v="Brasil \ SP \ Mombuca"/>
    <s v="Sul"/>
    <x v="1"/>
    <n v="2"/>
    <s v="Rebrota"/>
    <s v="104-Crescimento"/>
    <d v="2017-02-20T00:00:00"/>
    <n v="0.44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316"/>
    <x v="385"/>
    <x v="385"/>
    <s v="316"/>
    <s v="Brasil \ SP \ Mombuca"/>
    <s v="Sul"/>
    <x v="1"/>
    <n v="1"/>
    <s v="Implantação"/>
    <s v="104-Crescimento"/>
    <d v="2021-07-20T00:00:00"/>
    <n v="1.1200000000000001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7317"/>
    <x v="385"/>
    <x v="385"/>
    <s v="317"/>
    <s v="Brasil \ SP \ Mombuca"/>
    <s v="Sul"/>
    <x v="1"/>
    <n v="1"/>
    <s v="Implantação"/>
    <s v="104-Crescimento"/>
    <d v="2021-07-20T00:00:00"/>
    <n v="0.9"/>
    <s v="Parceria rural"/>
    <m/>
    <m/>
    <m/>
    <m/>
    <x v="0"/>
    <x v="0"/>
    <x v="0"/>
    <m/>
    <m/>
    <d v="2020-10-01T00:00:00"/>
    <m/>
    <d v="2025-09-01T00:00:00"/>
    <m/>
    <m/>
    <s v="Sul"/>
    <s v="Sul"/>
    <s v="MIGRAR"/>
    <s v="JFI ITATINGA"/>
    <s v="NILZA"/>
    <s v="RA"/>
    <n v="139.12877900000001"/>
    <n v="153.636695"/>
    <n v="162.40883299999999"/>
    <n v="169.302965"/>
    <s v="pac"/>
    <x v="3"/>
    <x v="17"/>
    <m/>
    <x v="0"/>
    <m/>
  </r>
  <r>
    <s v="0668011"/>
    <x v="386"/>
    <x v="386"/>
    <s v="011"/>
    <s v="Brasil \ SP \ Brotas"/>
    <s v="Sul"/>
    <x v="1"/>
    <n v="1"/>
    <s v="Rebrota"/>
    <s v="104-Crescimento"/>
    <d v="2016-03-01T00:00:00"/>
    <n v="0.2"/>
    <s v="Parceria rural (arr. Turvinho)"/>
    <m/>
    <m/>
    <m/>
    <m/>
    <x v="0"/>
    <x v="0"/>
    <x v="0"/>
    <m/>
    <m/>
    <d v="2025-04-01T00:00:00"/>
    <d v="2025-04-01T00:00:00"/>
    <d v="2025-06-01T00:00:00"/>
    <m/>
    <m/>
    <s v="Sul"/>
    <s v="Sul"/>
    <s v="MIGRAR"/>
    <s v="JFI DOURADO"/>
    <s v="NILZA"/>
    <s v="SOLLUM"/>
    <n v="58.089582"/>
    <n v="76.432683999999995"/>
    <n v="104.924837"/>
    <n v="105.28909400000001"/>
    <s v="pac"/>
    <x v="3"/>
    <x v="12"/>
    <m/>
    <x v="0"/>
    <m/>
  </r>
  <r>
    <s v="0668012"/>
    <x v="386"/>
    <x v="386"/>
    <s v="012"/>
    <s v="Brasil \ SP \ Brotas"/>
    <s v="Sul"/>
    <x v="1"/>
    <n v="1"/>
    <s v="Rebrota"/>
    <s v="104-Crescimento"/>
    <d v="2016-03-01T00:00:00"/>
    <n v="0.14000000000000001"/>
    <s v="Parceria rural (arr. Turvinho)"/>
    <m/>
    <m/>
    <m/>
    <m/>
    <x v="0"/>
    <x v="0"/>
    <x v="0"/>
    <m/>
    <m/>
    <d v="2025-04-01T00:00:00"/>
    <d v="2025-04-01T00:00:00"/>
    <d v="2025-06-01T00:00:00"/>
    <m/>
    <m/>
    <s v="Sul"/>
    <s v="Sul"/>
    <s v="MIGRAR"/>
    <s v="JFI DOURADO"/>
    <s v="NILZA"/>
    <s v="SOLLUM"/>
    <n v="58.089582"/>
    <n v="76.432683999999995"/>
    <n v="104.924837"/>
    <n v="105.28909400000001"/>
    <s v="pac"/>
    <x v="3"/>
    <x v="12"/>
    <m/>
    <x v="0"/>
    <m/>
  </r>
  <r>
    <s v="0671001"/>
    <x v="387"/>
    <x v="387"/>
    <s v="001"/>
    <s v="Brasil \ SP \ Pirajuí"/>
    <s v="Norte"/>
    <x v="3"/>
    <n v="2"/>
    <s v="Reforma"/>
    <s v="102-Aguardando Plantio"/>
    <m/>
    <n v="12.59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2"/>
    <x v="387"/>
    <x v="387"/>
    <s v="002"/>
    <s v="Brasil \ SP \ Presidente Alves"/>
    <s v="Norte"/>
    <x v="3"/>
    <n v="2"/>
    <s v="Reforma"/>
    <s v="102-Aguardando Plantio"/>
    <m/>
    <n v="3.66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3"/>
    <x v="387"/>
    <x v="387"/>
    <s v="003"/>
    <s v="Brasil \ SP \ Presidente Alves"/>
    <s v="Norte"/>
    <x v="3"/>
    <n v="2"/>
    <s v="Reforma"/>
    <s v="102-Aguardando Plantio"/>
    <m/>
    <n v="7.58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4"/>
    <x v="387"/>
    <x v="387"/>
    <s v="004"/>
    <s v="Brasil \ SP \ Presidente Alves"/>
    <s v="Norte"/>
    <x v="3"/>
    <n v="2"/>
    <s v="Reforma"/>
    <s v="102-Aguardando Plantio"/>
    <m/>
    <n v="5.84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5"/>
    <x v="387"/>
    <x v="387"/>
    <s v="005"/>
    <s v="Brasil \ SP \ Presidente Alves"/>
    <s v="Norte"/>
    <x v="3"/>
    <n v="2"/>
    <s v="Reforma"/>
    <s v="102-Aguardando Plantio"/>
    <m/>
    <n v="16.010000000000002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6"/>
    <x v="387"/>
    <x v="387"/>
    <s v="006"/>
    <s v="Brasil \ SP \ Pirajuí"/>
    <s v="Norte"/>
    <x v="3"/>
    <n v="2"/>
    <s v="Reforma"/>
    <s v="102-Aguardando Plantio"/>
    <m/>
    <n v="10.95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7"/>
    <x v="387"/>
    <x v="387"/>
    <s v="007"/>
    <s v="Brasil \ SP \ Pirajuí"/>
    <s v="Norte"/>
    <x v="3"/>
    <n v="2"/>
    <s v="Reforma"/>
    <s v="102-Aguardando Plantio"/>
    <m/>
    <n v="8.94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8"/>
    <x v="387"/>
    <x v="387"/>
    <s v="008"/>
    <s v="Brasil \ SP \ Pirajuí"/>
    <s v="Norte"/>
    <x v="3"/>
    <n v="2"/>
    <s v="Reforma"/>
    <s v="102-Aguardando Plantio"/>
    <m/>
    <n v="27.61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09"/>
    <x v="387"/>
    <x v="387"/>
    <s v="009"/>
    <s v="Brasil \ SP \ Pirajuí"/>
    <s v="Norte"/>
    <x v="3"/>
    <n v="2"/>
    <s v="Reforma"/>
    <s v="102-Aguardando Plantio"/>
    <m/>
    <n v="29.53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0"/>
    <x v="387"/>
    <x v="387"/>
    <s v="010"/>
    <s v="Brasil \ SP \ Pirajuí"/>
    <s v="Norte"/>
    <x v="3"/>
    <n v="2"/>
    <s v="Reforma"/>
    <s v="102-Aguardando Plantio"/>
    <m/>
    <n v="29.07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1"/>
    <x v="387"/>
    <x v="387"/>
    <s v="011"/>
    <s v="Brasil \ SP \ Pirajuí"/>
    <s v="Norte"/>
    <x v="3"/>
    <n v="2"/>
    <s v="Reforma"/>
    <s v="102-Aguardando Plantio"/>
    <m/>
    <n v="17.88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3-01T00:00:00"/>
    <x v="3"/>
    <s v="agric"/>
  </r>
  <r>
    <s v="0671012"/>
    <x v="387"/>
    <x v="387"/>
    <s v="012"/>
    <s v="Brasil \ SP \ Pirajuí"/>
    <s v="Norte"/>
    <x v="3"/>
    <n v="2"/>
    <s v="Reforma"/>
    <s v="102-Aguardando Plantio"/>
    <m/>
    <n v="15.38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3-01T00:00:00"/>
    <x v="3"/>
    <s v="agric"/>
  </r>
  <r>
    <s v="0671013"/>
    <x v="387"/>
    <x v="387"/>
    <s v="013"/>
    <s v="Brasil \ SP \ Pirajuí"/>
    <s v="Norte"/>
    <x v="3"/>
    <n v="2"/>
    <s v="Reforma"/>
    <s v="102-Aguardando Plantio"/>
    <m/>
    <n v="9.7200000000000006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4"/>
    <x v="387"/>
    <x v="387"/>
    <s v="014"/>
    <s v="Brasil \ SP \ Pirajuí"/>
    <s v="Norte"/>
    <x v="3"/>
    <n v="2"/>
    <s v="Reforma"/>
    <s v="102-Aguardando Plantio"/>
    <m/>
    <n v="0.73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5"/>
    <x v="387"/>
    <x v="387"/>
    <s v="015"/>
    <s v="Brasil \ SP \ Pirajuí"/>
    <s v="Norte"/>
    <x v="3"/>
    <n v="2"/>
    <s v="Reforma"/>
    <s v="102-Aguardando Plantio"/>
    <m/>
    <n v="22.62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3-01T00:00:00"/>
    <x v="3"/>
    <s v="agric"/>
  </r>
  <r>
    <s v="0671016"/>
    <x v="387"/>
    <x v="387"/>
    <s v="016"/>
    <s v="Brasil \ SP \ Pirajuí"/>
    <s v="Norte"/>
    <x v="3"/>
    <n v="2"/>
    <s v="Reforma"/>
    <s v="102-Aguardando Plantio"/>
    <m/>
    <n v="24.69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7"/>
    <x v="387"/>
    <x v="387"/>
    <s v="017"/>
    <s v="Brasil \ SP \ Pirajuí"/>
    <s v="Norte"/>
    <x v="3"/>
    <n v="2"/>
    <s v="Reforma"/>
    <s v="102-Aguardando Plantio"/>
    <m/>
    <n v="16.88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018"/>
    <x v="387"/>
    <x v="387"/>
    <s v="018"/>
    <s v="Brasil \ SP \ Pirajuí"/>
    <s v="Norte"/>
    <x v="3"/>
    <n v="2"/>
    <s v="Reforma"/>
    <s v="102-Aguardando Plantio"/>
    <m/>
    <n v="13.41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313"/>
    <x v="387"/>
    <x v="387"/>
    <s v="313"/>
    <s v="Brasil \ SP \ Pirajuí"/>
    <s v="Norte"/>
    <x v="3"/>
    <n v="2"/>
    <s v="Reforma"/>
    <s v="102-Aguardando Plantio"/>
    <m/>
    <n v="7.13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1314"/>
    <x v="387"/>
    <x v="387"/>
    <s v="314"/>
    <s v="Brasil \ SP \ Pirajuí"/>
    <s v="Norte"/>
    <x v="3"/>
    <n v="2"/>
    <s v="Reforma"/>
    <s v="102-Aguardando Plantio"/>
    <m/>
    <n v="0.71"/>
    <s v="Parceria rural"/>
    <m/>
    <m/>
    <m/>
    <m/>
    <x v="0"/>
    <x v="0"/>
    <x v="0"/>
    <s v="NÃO"/>
    <m/>
    <d v="2024-01-30T00:00:00"/>
    <m/>
    <m/>
    <m/>
    <m/>
    <s v="Norte"/>
    <s v="Norte"/>
    <s v="EMFLORA"/>
    <s v="CARPELO"/>
    <s v="GERS"/>
    <s v="GERAÇÃO"/>
    <n v="18.112901999999998"/>
    <n v="28.734825000000001"/>
    <n v="46.859808999999998"/>
    <n v="57.843598999999998"/>
    <s v="Liberação de áreas"/>
    <x v="1"/>
    <x v="8"/>
    <d v="2025-04-01T00:00:00"/>
    <x v="2"/>
    <m/>
  </r>
  <r>
    <s v="0672001"/>
    <x v="388"/>
    <x v="388"/>
    <s v="001"/>
    <s v="Brasil \ SP \ Lins"/>
    <s v="Noroeste"/>
    <x v="3"/>
    <n v="1"/>
    <s v="Implantação"/>
    <s v="104-Crescimento"/>
    <d v="2020-08-13T00:00:00"/>
    <n v="10.99"/>
    <s v="Parceria rural"/>
    <m/>
    <m/>
    <m/>
    <m/>
    <x v="0"/>
    <x v="0"/>
    <x v="0"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2"/>
    <x v="388"/>
    <x v="388"/>
    <s v="002"/>
    <s v="Brasil \ SP \ Lins"/>
    <s v="Noroeste"/>
    <x v="3"/>
    <n v="1"/>
    <s v="Implantação"/>
    <s v="104-Crescimento"/>
    <d v="2020-08-12T00:00:00"/>
    <n v="27.04"/>
    <s v="Parceria rural"/>
    <m/>
    <m/>
    <m/>
    <m/>
    <x v="0"/>
    <x v="0"/>
    <x v="0"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3"/>
    <x v="388"/>
    <x v="388"/>
    <s v="003"/>
    <s v="Brasil \ SP \ Lins"/>
    <s v="Noroeste"/>
    <x v="3"/>
    <n v="1"/>
    <s v="Implantação"/>
    <s v="104-Crescimento"/>
    <d v="2020-08-12T00:00:00"/>
    <n v="34.520000000000003"/>
    <s v="Parceria rural"/>
    <m/>
    <m/>
    <m/>
    <m/>
    <x v="0"/>
    <x v="0"/>
    <x v="0"/>
    <m/>
    <m/>
    <d v="2025-06-01T00:00:00"/>
    <d v="2025-05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4"/>
    <x v="388"/>
    <x v="388"/>
    <s v="004"/>
    <s v="Brasil \ SP \ Lins"/>
    <s v="Noroeste"/>
    <x v="3"/>
    <n v="1"/>
    <s v="Implantação"/>
    <s v="104-Crescimento"/>
    <d v="2020-08-11T00:00:00"/>
    <n v="7.62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5"/>
    <x v="388"/>
    <x v="388"/>
    <s v="005"/>
    <s v="Brasil \ SP \ Lins"/>
    <s v="Noroeste"/>
    <x v="3"/>
    <n v="1"/>
    <s v="Implantação"/>
    <s v="104-Crescimento"/>
    <d v="2020-08-06T00:00:00"/>
    <n v="5.5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6"/>
    <x v="388"/>
    <x v="388"/>
    <s v="006"/>
    <s v="Brasil \ SP \ Lins"/>
    <s v="Noroeste"/>
    <x v="3"/>
    <n v="1"/>
    <s v="Implantação"/>
    <s v="104-Crescimento"/>
    <d v="2020-08-06T00:00:00"/>
    <n v="6.69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2007"/>
    <x v="388"/>
    <x v="388"/>
    <s v="007"/>
    <s v="Brasil \ SP \ Lins"/>
    <s v="Noroeste"/>
    <x v="3"/>
    <n v="1"/>
    <s v="Implantação"/>
    <s v="104-Crescimento"/>
    <d v="2020-08-06T00:00:00"/>
    <n v="10.68"/>
    <s v="Parceria rural"/>
    <m/>
    <m/>
    <m/>
    <m/>
    <x v="0"/>
    <x v="0"/>
    <x v="0"/>
    <m/>
    <m/>
    <d v="2025-06-01T00:00:00"/>
    <d v="2025-06-01T00:00:00"/>
    <d v="2025-08-01T00:00:00"/>
    <m/>
    <m/>
    <s v="Noroeste"/>
    <s v="Noroeste"/>
    <s v="INOVESA"/>
    <s v="GN"/>
    <s v="EMFLORA"/>
    <s v="GERS"/>
    <n v="5.1383320000000001"/>
    <n v="34.008664000000003"/>
    <n v="46.978715000000001"/>
    <n v="65.831974000000002"/>
    <s v="pac"/>
    <x v="2"/>
    <x v="13"/>
    <m/>
    <x v="0"/>
    <m/>
  </r>
  <r>
    <s v="0675302"/>
    <x v="389"/>
    <x v="389"/>
    <s v="302"/>
    <s v="Brasil \ SP \ Itatinga"/>
    <s v="Sul"/>
    <x v="0"/>
    <n v="1"/>
    <s v="Implantação"/>
    <s v="116-Aguardando Plantio - Manual"/>
    <m/>
    <n v="0.03"/>
    <s v="Parceria rural"/>
    <m/>
    <m/>
    <m/>
    <m/>
    <x v="0"/>
    <x v="0"/>
    <x v="0"/>
    <m/>
    <m/>
    <d v="2020-10-1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x v="5"/>
    <d v="2025-07-01T00:00:00"/>
    <x v="6"/>
    <m/>
  </r>
  <r>
    <s v="0675319"/>
    <x v="389"/>
    <x v="389"/>
    <s v="319"/>
    <s v="Brasil \ SP \ Itatinga"/>
    <s v="Sul"/>
    <x v="0"/>
    <n v="1"/>
    <s v="Implantação"/>
    <s v="116-Aguardando Plantio - Manual"/>
    <m/>
    <n v="2.71"/>
    <s v="Parceria rural"/>
    <m/>
    <m/>
    <m/>
    <m/>
    <x v="0"/>
    <x v="0"/>
    <x v="0"/>
    <m/>
    <m/>
    <d v="2022-12-2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x v="5"/>
    <d v="2025-07-01T00:00:00"/>
    <x v="6"/>
    <m/>
  </r>
  <r>
    <s v="0675320"/>
    <x v="389"/>
    <x v="389"/>
    <s v="320"/>
    <s v="Brasil \ SP \ Itatinga"/>
    <s v="Sul"/>
    <x v="0"/>
    <n v="2"/>
    <s v="Reforma"/>
    <s v="102-Aguardando Plantio"/>
    <m/>
    <n v="3.16"/>
    <s v="Parceria rural"/>
    <m/>
    <m/>
    <m/>
    <m/>
    <x v="0"/>
    <x v="0"/>
    <x v="0"/>
    <m/>
    <m/>
    <d v="2020-10-10T00:00:00"/>
    <m/>
    <m/>
    <m/>
    <m/>
    <s v="Sul"/>
    <s v="Sul"/>
    <s v="JFI ITATINGA"/>
    <s v="NILZA"/>
    <s v="SOLLUM"/>
    <s v="BRACELL"/>
    <n v="19.516332999999999"/>
    <n v="84.632993999999997"/>
    <n v="92.947995000000006"/>
    <n v="141.13889499999999"/>
    <s v="Liberação de áreas"/>
    <x v="3"/>
    <x v="5"/>
    <d v="2025-07-01T00:00:00"/>
    <x v="6"/>
    <m/>
  </r>
  <r>
    <s v="0676001"/>
    <x v="390"/>
    <x v="390"/>
    <s v="001"/>
    <s v="Brasil \ SP \ Anhembi"/>
    <s v="Sul"/>
    <x v="1"/>
    <n v="3"/>
    <s v="Reforma"/>
    <s v="104-Crescimento"/>
    <d v="2020-10-07T00:00:00"/>
    <n v="4.5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04"/>
    <x v="390"/>
    <x v="390"/>
    <s v="004"/>
    <s v="Brasil \ SP \ Anhembi"/>
    <s v="Sul"/>
    <x v="1"/>
    <n v="3"/>
    <s v="Reforma"/>
    <s v="104-Crescimento"/>
    <d v="2020-10-08T00:00:00"/>
    <n v="0.79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06"/>
    <x v="390"/>
    <x v="390"/>
    <s v="006"/>
    <s v="Brasil \ SP \ Anhembi"/>
    <s v="Sul"/>
    <x v="1"/>
    <n v="1"/>
    <s v="Implantação"/>
    <s v="104-Crescimento"/>
    <d v="2020-10-08T00:00:00"/>
    <n v="0.31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07"/>
    <x v="390"/>
    <x v="390"/>
    <s v="007"/>
    <s v="Brasil \ SP \ Anhembi"/>
    <s v="Sul"/>
    <x v="1"/>
    <n v="3"/>
    <s v="Reforma"/>
    <s v="104-Crescimento"/>
    <d v="2020-10-08T00:00:00"/>
    <n v="7.61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08"/>
    <x v="390"/>
    <x v="390"/>
    <s v="008"/>
    <s v="Brasil \ SP \ Anhembi"/>
    <s v="Sul"/>
    <x v="1"/>
    <n v="1"/>
    <s v="Implantação"/>
    <s v="104-Crescimento"/>
    <d v="2020-10-08T00:00:00"/>
    <n v="0.46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09"/>
    <x v="390"/>
    <x v="390"/>
    <s v="009"/>
    <s v="Brasil \ SP \ Anhembi"/>
    <s v="Sul"/>
    <x v="1"/>
    <n v="3"/>
    <s v="Reforma"/>
    <s v="104-Crescimento"/>
    <d v="2020-10-06T00:00:00"/>
    <n v="10.86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010"/>
    <x v="390"/>
    <x v="390"/>
    <s v="010"/>
    <s v="Brasil \ SP \ Anhembi"/>
    <s v="Sul"/>
    <x v="1"/>
    <n v="3"/>
    <s v="Reforma"/>
    <s v="104-Crescimento"/>
    <d v="2020-10-13T00:00:00"/>
    <n v="2.2999999999999998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305"/>
    <x v="390"/>
    <x v="390"/>
    <s v="305"/>
    <s v="Brasil \ SP \ Anhembi"/>
    <s v="Sul"/>
    <x v="1"/>
    <n v="1"/>
    <s v="Implantação"/>
    <s v="104-Crescimento"/>
    <d v="2021-10-01T00:00:00"/>
    <n v="0.1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308"/>
    <x v="390"/>
    <x v="390"/>
    <s v="308"/>
    <s v="Brasil \ SP \ Anhembi"/>
    <s v="Sul"/>
    <x v="1"/>
    <n v="1"/>
    <s v="Implantação"/>
    <s v="104-Crescimento"/>
    <d v="2021-10-01T00:00:00"/>
    <n v="0.19"/>
    <s v="Parceria rural"/>
    <m/>
    <m/>
    <m/>
    <m/>
    <x v="0"/>
    <x v="0"/>
    <x v="0"/>
    <m/>
    <m/>
    <d v="2026-05-01T00:00:00"/>
    <d v="2026-04-01T00:00:00"/>
    <d v="2025-08-01T00:00:00"/>
    <m/>
    <m/>
    <s v="Sul"/>
    <s v="Sul"/>
    <s v="NILZA"/>
    <s v="JFI ITATINGA"/>
    <s v="SOLLUM"/>
    <s v="MIGRAR"/>
    <n v="65.213391000000001"/>
    <n v="66.645572000000001"/>
    <n v="84.998343000000006"/>
    <n v="108.951903"/>
    <s v="pac"/>
    <x v="3"/>
    <x v="5"/>
    <d v="2025-11-01T00:00:00"/>
    <x v="0"/>
    <m/>
  </r>
  <r>
    <s v="0676315"/>
    <x v="390"/>
    <x v="390"/>
    <s v="315"/>
    <s v="Brasil \ SP \ Anhembi"/>
    <s v="Sul"/>
    <x v="1"/>
    <n v="1"/>
    <s v="Implantação"/>
    <s v="116-Aguardando Plantio - Manual"/>
    <m/>
    <n v="0.17"/>
    <s v="Parceria rural"/>
    <m/>
    <m/>
    <m/>
    <m/>
    <x v="0"/>
    <x v="0"/>
    <x v="0"/>
    <m/>
    <m/>
    <d v="2020-08-01T00:00:00"/>
    <m/>
    <m/>
    <m/>
    <m/>
    <s v="Sul"/>
    <s v="Sul"/>
    <s v="NILZA"/>
    <s v="JFI ITATINGA"/>
    <s v="SOLLUM"/>
    <s v="MIGRAR"/>
    <n v="65.213391000000001"/>
    <n v="66.645572000000001"/>
    <n v="84.998343000000006"/>
    <n v="108.951903"/>
    <s v="Liberação de áreas"/>
    <x v="3"/>
    <x v="5"/>
    <d v="2025-11-01T00:00:00"/>
    <x v="0"/>
    <m/>
  </r>
  <r>
    <s v="0677001"/>
    <x v="391"/>
    <x v="391"/>
    <s v="001"/>
    <s v="Brasil \ SP \ Ribeirão Bonito"/>
    <s v="Sul"/>
    <x v="3"/>
    <n v="1"/>
    <s v="Implantação"/>
    <s v="104-Crescimento"/>
    <d v="2020-09-08T00:00:00"/>
    <n v="15.2"/>
    <s v="Parceria rural"/>
    <s v="coppice"/>
    <m/>
    <m/>
    <m/>
    <x v="0"/>
    <x v="0"/>
    <x v="0"/>
    <m/>
    <m/>
    <d v="2025-04-01T00:00:00"/>
    <d v="2025-04-01T00:00:00"/>
    <d v="2025-07-01T00:00:00"/>
    <m/>
    <m/>
    <s v="Sul"/>
    <s v="coppice"/>
    <s v="JFI DOURADO"/>
    <s v="MIGRAR"/>
    <s v="SOLLUM"/>
    <s v="NILZA"/>
    <n v="23.092385"/>
    <n v="65.204340999999999"/>
    <n v="122.79409800000001"/>
    <n v="127.68804799999999"/>
    <s v="pac"/>
    <x v="3"/>
    <x v="1"/>
    <m/>
    <x v="4"/>
    <m/>
  </r>
  <r>
    <s v="0677002"/>
    <x v="391"/>
    <x v="391"/>
    <s v="002"/>
    <s v="Brasil \ SP \ Ribeirão Bonito"/>
    <s v="Sul"/>
    <x v="3"/>
    <n v="1"/>
    <s v="Implantação"/>
    <s v="104-Crescimento"/>
    <d v="2020-09-10T00:00:00"/>
    <n v="2.5299999999999998"/>
    <s v="Parceria rural"/>
    <m/>
    <m/>
    <m/>
    <m/>
    <x v="0"/>
    <x v="0"/>
    <x v="0"/>
    <m/>
    <m/>
    <d v="2025-04-01T00:00:00"/>
    <d v="2025-04-01T00:00:00"/>
    <d v="2025-07-01T00:00:00"/>
    <m/>
    <m/>
    <s v="Sul"/>
    <s v="Sul"/>
    <s v="JFI DOURADO"/>
    <s v="MIGRAR"/>
    <s v="SOLLUM"/>
    <s v="NILZA"/>
    <n v="23.092385"/>
    <n v="65.204340999999999"/>
    <n v="122.79409800000001"/>
    <n v="127.68804799999999"/>
    <s v="pac"/>
    <x v="3"/>
    <x v="5"/>
    <m/>
    <x v="0"/>
    <m/>
  </r>
  <r>
    <s v="0677003"/>
    <x v="391"/>
    <x v="391"/>
    <s v="003"/>
    <s v="Brasil \ SP \ Ribeirão Bonito"/>
    <s v="Sul"/>
    <x v="3"/>
    <n v="1"/>
    <s v="Implantação"/>
    <s v="104-Crescimento"/>
    <d v="2020-09-10T00:00:00"/>
    <n v="7.2"/>
    <s v="Parceria rural"/>
    <s v="coppice"/>
    <m/>
    <m/>
    <m/>
    <x v="0"/>
    <x v="0"/>
    <x v="0"/>
    <m/>
    <m/>
    <d v="2025-04-01T00:00:00"/>
    <d v="2025-04-01T00:00:00"/>
    <d v="2025-07-01T00:00:00"/>
    <m/>
    <m/>
    <s v="Sul"/>
    <s v="coppice"/>
    <s v="JFI DOURADO"/>
    <s v="MIGRAR"/>
    <s v="SOLLUM"/>
    <s v="NILZA"/>
    <n v="23.092385"/>
    <n v="65.204340999999999"/>
    <n v="122.79409800000001"/>
    <n v="127.68804799999999"/>
    <s v="pac"/>
    <x v="3"/>
    <x v="1"/>
    <m/>
    <x v="4"/>
    <m/>
  </r>
  <r>
    <s v="0678001"/>
    <x v="392"/>
    <x v="392"/>
    <s v="001"/>
    <s v="Brasil \ SP \ Avaí"/>
    <s v="Norte"/>
    <x v="1"/>
    <n v="1"/>
    <s v="Implantação"/>
    <s v="104-Crescimento"/>
    <d v="2020-09-16T00:00:00"/>
    <n v="19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8002"/>
    <x v="392"/>
    <x v="392"/>
    <s v="002"/>
    <s v="Brasil \ SP \ Avaí"/>
    <s v="Norte"/>
    <x v="1"/>
    <n v="1"/>
    <s v="Implantação"/>
    <s v="104-Crescimento"/>
    <d v="2020-09-18T00:00:00"/>
    <n v="22.39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8003"/>
    <x v="392"/>
    <x v="392"/>
    <s v="003"/>
    <s v="Brasil \ SP \ Avaí"/>
    <s v="Norte"/>
    <x v="1"/>
    <n v="1"/>
    <s v="Implantação"/>
    <s v="104-Crescimento"/>
    <d v="2020-09-19T00:00:00"/>
    <n v="17.63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8004"/>
    <x v="392"/>
    <x v="392"/>
    <s v="004"/>
    <s v="Brasil \ SP \ Avaí"/>
    <s v="Norte"/>
    <x v="1"/>
    <n v="1"/>
    <s v="Implantação"/>
    <s v="104-Crescimento"/>
    <d v="2020-09-22T00:00:00"/>
    <n v="6.67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8005"/>
    <x v="392"/>
    <x v="392"/>
    <s v="005"/>
    <s v="Brasil \ SP \ Avaí"/>
    <s v="Norte"/>
    <x v="1"/>
    <n v="1"/>
    <s v="Implantação"/>
    <s v="104-Crescimento"/>
    <d v="2020-09-23T00:00:00"/>
    <n v="7.37"/>
    <s v="Parceria rural"/>
    <m/>
    <m/>
    <m/>
    <m/>
    <x v="0"/>
    <x v="0"/>
    <x v="0"/>
    <m/>
    <m/>
    <d v="2025-03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8006"/>
    <x v="392"/>
    <x v="392"/>
    <s v="006"/>
    <s v="Brasil \ SP \ Avaí"/>
    <s v="Norte"/>
    <x v="1"/>
    <n v="1"/>
    <s v="Implantação"/>
    <s v="104-Crescimento"/>
    <d v="2020-09-22T00:00:00"/>
    <n v="23.84"/>
    <s v="Parceria rural"/>
    <m/>
    <m/>
    <m/>
    <m/>
    <x v="0"/>
    <x v="0"/>
    <x v="0"/>
    <m/>
    <m/>
    <d v="2025-04-01T00:00:00"/>
    <d v="2025-03-01T00:00:00"/>
    <d v="2025-08-01T00:00:00"/>
    <m/>
    <m/>
    <s v="Norte"/>
    <s v="Norte"/>
    <s v="GERAÇÃO"/>
    <s v="JFI DUARTINA"/>
    <s v="BRACELL"/>
    <s v="CARPELO"/>
    <n v="17.853448"/>
    <n v="19.613316999999999"/>
    <n v="32.439250000000001"/>
    <n v="45.822125"/>
    <s v="pac"/>
    <x v="1"/>
    <x v="15"/>
    <d v="2025-11-01T00:00:00"/>
    <x v="12"/>
    <m/>
  </r>
  <r>
    <s v="0679005"/>
    <x v="393"/>
    <x v="393"/>
    <s v="005"/>
    <s v="Brasil \ SP \ Lupércio"/>
    <s v="Noroeste"/>
    <x v="0"/>
    <n v="1"/>
    <s v="Implantação"/>
    <s v="102-Aguardando Plantio"/>
    <m/>
    <n v="3.98"/>
    <s v="Parceria rural"/>
    <m/>
    <m/>
    <m/>
    <m/>
    <x v="0"/>
    <x v="0"/>
    <x v="0"/>
    <m/>
    <m/>
    <d v="2021-01-01T00:00:00"/>
    <m/>
    <m/>
    <m/>
    <m/>
    <s v="Noroeste"/>
    <s v="Noroeste"/>
    <s v="CARPELO"/>
    <s v="JFI DUARTINA"/>
    <s v="GERAÇÃO"/>
    <s v="GERS"/>
    <n v="54.317905000000003"/>
    <n v="66.766329999999996"/>
    <n v="68.047623000000002"/>
    <n v="72.442888999999994"/>
    <s v="Liberação de áreas"/>
    <x v="2"/>
    <x v="10"/>
    <d v="2025-07-01T00:00:00"/>
    <x v="6"/>
    <m/>
  </r>
  <r>
    <s v="0680010"/>
    <x v="394"/>
    <x v="394"/>
    <s v="010"/>
    <s v="Brasil \ SP \ Cabrália Paulista"/>
    <s v="Noroeste"/>
    <x v="1"/>
    <n v="1"/>
    <s v="Implantação"/>
    <s v="102-Aguardando Plantio"/>
    <m/>
    <n v="0.35"/>
    <s v="Parceria rural"/>
    <m/>
    <m/>
    <m/>
    <m/>
    <x v="0"/>
    <x v="0"/>
    <x v="0"/>
    <m/>
    <m/>
    <d v="2023-05-11T00:00:00"/>
    <m/>
    <m/>
    <m/>
    <m/>
    <s v="Noroeste"/>
    <s v="Noroeste"/>
    <s v="GERAÇÃO"/>
    <s v="JFI DUARTINA"/>
    <s v="BRACELL"/>
    <s v="CARPELO"/>
    <n v="18.955729000000002"/>
    <n v="22.173427"/>
    <n v="43.663775999999999"/>
    <n v="57.644862000000003"/>
    <s v="Liberação de áreas"/>
    <x v="2"/>
    <x v="4"/>
    <d v="2025-05-01T00:00:00"/>
    <x v="0"/>
    <m/>
  </r>
  <r>
    <s v="0681001"/>
    <x v="395"/>
    <x v="395"/>
    <s v="001"/>
    <s v="Brasil \ SP \ Bariri"/>
    <s v="Sul"/>
    <x v="3"/>
    <n v="1"/>
    <s v="Implantação"/>
    <s v="104-Crescimento"/>
    <d v="2022-02-16T00:00:00"/>
    <n v="2.7"/>
    <s v="Parceria rural"/>
    <m/>
    <s v="Rehab DO"/>
    <s v="Rehab"/>
    <m/>
    <x v="0"/>
    <x v="0"/>
    <x v="0"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x v="1"/>
    <d v="2025-06-01T00:00:00"/>
    <x v="0"/>
    <m/>
  </r>
  <r>
    <s v="0681002"/>
    <x v="395"/>
    <x v="395"/>
    <s v="002"/>
    <s v="Brasil \ SP \ Bariri"/>
    <s v="Sul"/>
    <x v="3"/>
    <n v="1"/>
    <s v="Implantação"/>
    <s v="104-Crescimento"/>
    <d v="2022-02-16T00:00:00"/>
    <n v="7.99"/>
    <s v="Parceria rural"/>
    <m/>
    <s v="Rehab DO"/>
    <s v="Rehab"/>
    <m/>
    <x v="0"/>
    <x v="0"/>
    <x v="0"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x v="1"/>
    <d v="2025-06-01T00:00:00"/>
    <x v="0"/>
    <m/>
  </r>
  <r>
    <s v="0681003"/>
    <x v="395"/>
    <x v="395"/>
    <s v="003"/>
    <s v="Brasil \ SP \ Bariri"/>
    <s v="Sul"/>
    <x v="3"/>
    <n v="3"/>
    <s v="Reforma"/>
    <s v="104-Crescimento"/>
    <d v="2022-02-16T00:00:00"/>
    <n v="5.76"/>
    <s v="Parceria rural"/>
    <m/>
    <s v="Rehab DO"/>
    <s v="Rehab"/>
    <m/>
    <x v="0"/>
    <x v="0"/>
    <x v="0"/>
    <m/>
    <m/>
    <d v="2026-04-01T00:00:00"/>
    <m/>
    <d v="2025-05-01T00:00:00"/>
    <m/>
    <m/>
    <s v="Sul"/>
    <s v="Rehab DO"/>
    <s v="JFI DOURADO"/>
    <s v="SOLLUM"/>
    <s v="BRACELL"/>
    <s v="NILZA"/>
    <n v="74.590221999999997"/>
    <n v="80.735248999999996"/>
    <n v="84.700665999999998"/>
    <n v="99.199855999999997"/>
    <s v="pac"/>
    <x v="3"/>
    <x v="1"/>
    <d v="2025-06-01T00:00:00"/>
    <x v="0"/>
    <m/>
  </r>
  <r>
    <s v="0682002"/>
    <x v="396"/>
    <x v="396"/>
    <s v="002"/>
    <s v="Brasil \ SP \ Bauru"/>
    <s v="Norte"/>
    <x v="3"/>
    <n v="1"/>
    <s v="Implantação"/>
    <s v="104-Crescimento"/>
    <d v="2020-08-21T00:00:00"/>
    <n v="17.04"/>
    <s v="Parceria rural"/>
    <m/>
    <m/>
    <m/>
    <m/>
    <x v="0"/>
    <x v="0"/>
    <x v="0"/>
    <m/>
    <m/>
    <d v="2025-11-01T00:00:00"/>
    <d v="2025-03-01T00:00:00"/>
    <d v="2025-04-01T00:00:00"/>
    <m/>
    <m/>
    <s v="Norte"/>
    <s v="Norte"/>
    <s v="BRACELL"/>
    <s v="EMFLORA"/>
    <s v="GERAÇÃO"/>
    <s v="SOLLUM"/>
    <n v="41.223799"/>
    <n v="56.951546999999998"/>
    <n v="64.140934000000001"/>
    <n v="64.230535000000003"/>
    <s v="pac"/>
    <x v="2"/>
    <x v="11"/>
    <m/>
    <x v="0"/>
    <m/>
  </r>
  <r>
    <s v="0684001"/>
    <x v="397"/>
    <x v="397"/>
    <s v="001"/>
    <s v="Brasil \ SP \ Guaimbê"/>
    <s v="Noroeste"/>
    <x v="3"/>
    <n v="1"/>
    <s v="Implantação"/>
    <s v="104-Crescimento"/>
    <d v="2020-10-11T00:00:00"/>
    <n v="28.11"/>
    <s v="Parceria rural (arr. Turvinho)"/>
    <m/>
    <m/>
    <m/>
    <m/>
    <x v="0"/>
    <x v="0"/>
    <x v="0"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x v="2"/>
    <d v="2025-07-01T00:00:00"/>
    <x v="6"/>
    <m/>
  </r>
  <r>
    <s v="0684009"/>
    <x v="397"/>
    <x v="397"/>
    <s v="009"/>
    <s v="Brasil \ SP \ Guaimbê"/>
    <s v="Noroeste"/>
    <x v="3"/>
    <n v="1"/>
    <s v="Implantação"/>
    <s v="104-Crescimento"/>
    <d v="2020-10-22T00:00:00"/>
    <n v="11.06"/>
    <s v="Parceria rural (arr. Turvinho)"/>
    <m/>
    <m/>
    <m/>
    <m/>
    <x v="0"/>
    <x v="0"/>
    <x v="0"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x v="2"/>
    <d v="2025-07-01T00:00:00"/>
    <x v="6"/>
    <m/>
  </r>
  <r>
    <s v="0684010"/>
    <x v="397"/>
    <x v="397"/>
    <s v="010"/>
    <s v="Brasil \ SP \ Júlio Mesquita"/>
    <s v="Noroeste"/>
    <x v="3"/>
    <n v="1"/>
    <s v="Implantação"/>
    <s v="104-Crescimento"/>
    <d v="2020-10-24T00:00:00"/>
    <n v="16.41"/>
    <s v="Parceria rural (arr. Turvinho)"/>
    <m/>
    <m/>
    <m/>
    <m/>
    <x v="0"/>
    <x v="0"/>
    <x v="0"/>
    <m/>
    <m/>
    <d v="2025-02-01T00:00:00"/>
    <d v="2025-02-01T00:00:00"/>
    <d v="2025-05-01T00:00:00"/>
    <m/>
    <m/>
    <s v="Noroeste"/>
    <s v="Noroeste"/>
    <s v="GN"/>
    <s v="GERS"/>
    <s v="INOVESA"/>
    <s v="CARPELO"/>
    <n v="25.381584"/>
    <n v="30.850950000000001"/>
    <n v="33.581471999999998"/>
    <n v="46.807845"/>
    <s v="pac"/>
    <x v="2"/>
    <x v="2"/>
    <d v="2025-07-01T00:00:00"/>
    <x v="6"/>
    <m/>
  </r>
  <r>
    <s v="0686001"/>
    <x v="398"/>
    <x v="398"/>
    <s v="001"/>
    <s v="Brasil \ SP \ Bauru"/>
    <s v="Norte"/>
    <x v="1"/>
    <n v="1"/>
    <s v="Implantação"/>
    <s v="104-Crescimento"/>
    <d v="2020-09-24T00:00:00"/>
    <n v="18.670000000000002"/>
    <s v="Parceria rural"/>
    <m/>
    <m/>
    <m/>
    <m/>
    <x v="0"/>
    <x v="0"/>
    <x v="0"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x v="2"/>
    <d v="2025-08-01T00:00:00"/>
    <x v="8"/>
    <m/>
  </r>
  <r>
    <s v="0686002"/>
    <x v="398"/>
    <x v="398"/>
    <s v="002"/>
    <s v="Brasil \ SP \ Bauru"/>
    <s v="Norte"/>
    <x v="1"/>
    <n v="1"/>
    <s v="Implantação"/>
    <s v="104-Crescimento"/>
    <d v="2020-09-24T00:00:00"/>
    <n v="27.77"/>
    <s v="Parceria rural"/>
    <m/>
    <m/>
    <m/>
    <m/>
    <x v="0"/>
    <x v="0"/>
    <x v="0"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x v="2"/>
    <d v="2025-08-01T00:00:00"/>
    <x v="8"/>
    <m/>
  </r>
  <r>
    <s v="0686003"/>
    <x v="398"/>
    <x v="398"/>
    <s v="003"/>
    <s v="Brasil \ SP \ Bauru"/>
    <s v="Norte"/>
    <x v="1"/>
    <n v="1"/>
    <s v="Implantação"/>
    <s v="104-Crescimento"/>
    <d v="2020-09-21T00:00:00"/>
    <n v="20.5"/>
    <s v="Parceria rural"/>
    <m/>
    <m/>
    <m/>
    <m/>
    <x v="0"/>
    <x v="0"/>
    <x v="0"/>
    <m/>
    <m/>
    <d v="2025-04-01T00:00:00"/>
    <d v="2025-04-01T00:00:00"/>
    <d v="2025-05-01T00:00:00"/>
    <m/>
    <m/>
    <s v="Norte"/>
    <s v="Norte"/>
    <s v="BRACELL"/>
    <s v="GERAÇÃO"/>
    <s v="JFI DUARTINA"/>
    <s v="CARPELO"/>
    <n v="29.431878999999999"/>
    <n v="36.330782999999997"/>
    <n v="38.090651000000001"/>
    <n v="64.299458999999999"/>
    <s v="pac"/>
    <x v="1"/>
    <x v="2"/>
    <d v="2025-08-01T00:00:00"/>
    <x v="8"/>
    <m/>
  </r>
  <r>
    <s v="0687001"/>
    <x v="399"/>
    <x v="399"/>
    <s v="001"/>
    <s v="Brasil \ SP \ Avaí"/>
    <s v="Norte"/>
    <x v="1"/>
    <n v="1"/>
    <s v="Implantação"/>
    <s v="104-Crescimento"/>
    <d v="2020-10-15T00:00:00"/>
    <n v="25.69"/>
    <s v="Parceria rural"/>
    <m/>
    <m/>
    <m/>
    <m/>
    <x v="0"/>
    <x v="0"/>
    <x v="0"/>
    <m/>
    <m/>
    <d v="2025-06-01T00:00:00"/>
    <d v="2025-06-01T00:00:00"/>
    <d v="2025-09-01T00:00:00"/>
    <m/>
    <m/>
    <s v="Norte"/>
    <s v="Norte"/>
    <s v="GERAÇÃO"/>
    <s v="JFI DUARTINA"/>
    <s v="EMFLORA"/>
    <s v="BRACELL"/>
    <n v="30.299130999999999"/>
    <n v="32.058999"/>
    <n v="38.560805000000002"/>
    <n v="50.421709999999997"/>
    <s v="pac"/>
    <x v="1"/>
    <x v="2"/>
    <d v="2025-12-01T00:00:00"/>
    <x v="11"/>
    <m/>
  </r>
  <r>
    <s v="0687002"/>
    <x v="399"/>
    <x v="399"/>
    <s v="002"/>
    <s v="Brasil \ SP \ Avaí"/>
    <s v="Norte"/>
    <x v="1"/>
    <n v="1"/>
    <s v="Implantação"/>
    <s v="104-Crescimento"/>
    <d v="2020-10-16T00:00:00"/>
    <n v="6.86"/>
    <s v="Parceria rural"/>
    <m/>
    <m/>
    <m/>
    <m/>
    <x v="0"/>
    <x v="0"/>
    <x v="0"/>
    <m/>
    <m/>
    <d v="2025-06-01T00:00:00"/>
    <d v="2025-06-01T00:00:00"/>
    <d v="2025-09-01T00:00:00"/>
    <m/>
    <m/>
    <s v="Norte"/>
    <s v="Norte"/>
    <s v="GERAÇÃO"/>
    <s v="JFI DUARTINA"/>
    <s v="EMFLORA"/>
    <s v="BRACELL"/>
    <n v="30.299130999999999"/>
    <n v="32.058999"/>
    <n v="38.560805000000002"/>
    <n v="50.421709999999997"/>
    <s v="pac"/>
    <x v="1"/>
    <x v="2"/>
    <d v="2025-12-01T00:00:00"/>
    <x v="11"/>
    <m/>
  </r>
  <r>
    <s v="0688002"/>
    <x v="400"/>
    <x v="400"/>
    <s v="002"/>
    <s v="Brasil \ SP \ Angatuba"/>
    <s v="Sul"/>
    <x v="0"/>
    <n v="1"/>
    <s v="Implantação"/>
    <s v="104-Crescimento"/>
    <d v="2020-09-29T00:00:00"/>
    <n v="18.940000000000001"/>
    <s v="Parceria rural"/>
    <m/>
    <m/>
    <m/>
    <m/>
    <x v="0"/>
    <x v="0"/>
    <x v="0"/>
    <m/>
    <m/>
    <d v="2025-09-01T00:00:00"/>
    <d v="2025-09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3"/>
    <x v="400"/>
    <x v="400"/>
    <s v="003"/>
    <s v="Brasil \ SP \ Angatuba"/>
    <s v="Sul"/>
    <x v="0"/>
    <n v="1"/>
    <s v="Implantação"/>
    <s v="104-Crescimento"/>
    <d v="2020-09-22T00:00:00"/>
    <n v="7.84"/>
    <s v="Parceria rural"/>
    <m/>
    <m/>
    <m/>
    <m/>
    <x v="0"/>
    <x v="0"/>
    <x v="0"/>
    <m/>
    <m/>
    <d v="2025-09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4"/>
    <x v="400"/>
    <x v="400"/>
    <s v="004"/>
    <s v="Brasil \ SP \ Angatuba"/>
    <s v="Sul"/>
    <x v="0"/>
    <n v="1"/>
    <s v="Implantação"/>
    <s v="104-Crescimento"/>
    <d v="2020-09-28T00:00:00"/>
    <n v="12.0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5"/>
    <x v="400"/>
    <x v="400"/>
    <s v="005"/>
    <s v="Brasil \ SP \ Angatuba"/>
    <s v="Sul"/>
    <x v="0"/>
    <n v="1"/>
    <s v="Implantação"/>
    <s v="104-Crescimento"/>
    <d v="2020-09-22T00:00:00"/>
    <n v="26.63"/>
    <s v="Parceria rural"/>
    <s v="coppice"/>
    <m/>
    <m/>
    <m/>
    <x v="0"/>
    <x v="0"/>
    <x v="0"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x v="1"/>
    <m/>
    <x v="4"/>
    <m/>
  </r>
  <r>
    <s v="0688006"/>
    <x v="400"/>
    <x v="400"/>
    <s v="006"/>
    <s v="Brasil \ SP \ Angatuba"/>
    <s v="Sul"/>
    <x v="0"/>
    <n v="1"/>
    <s v="Implantação"/>
    <s v="104-Crescimento"/>
    <d v="2020-10-19T00:00:00"/>
    <n v="11.37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7"/>
    <x v="400"/>
    <x v="400"/>
    <s v="007"/>
    <s v="Brasil \ SP \ Angatuba"/>
    <s v="Sul"/>
    <x v="0"/>
    <n v="3"/>
    <s v="Reforma"/>
    <s v="104-Crescimento"/>
    <d v="2021-10-16T00:00:00"/>
    <n v="6.18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8"/>
    <x v="400"/>
    <x v="400"/>
    <s v="008"/>
    <s v="Brasil \ SP \ Angatuba"/>
    <s v="Sul"/>
    <x v="0"/>
    <n v="3"/>
    <s v="Reforma"/>
    <s v="104-Crescimento"/>
    <d v="2021-10-16T00:00:00"/>
    <n v="1.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09"/>
    <x v="400"/>
    <x v="400"/>
    <s v="009"/>
    <s v="Brasil \ SP \ Angatuba"/>
    <s v="Sul"/>
    <x v="0"/>
    <n v="1"/>
    <s v="Implantação"/>
    <s v="104-Crescimento"/>
    <d v="2020-09-29T00:00:00"/>
    <n v="8.4"/>
    <s v="Parceria rural"/>
    <s v="coppice"/>
    <m/>
    <m/>
    <m/>
    <x v="0"/>
    <x v="0"/>
    <x v="0"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x v="1"/>
    <m/>
    <x v="4"/>
    <m/>
  </r>
  <r>
    <s v="0688010"/>
    <x v="400"/>
    <x v="400"/>
    <s v="010"/>
    <s v="Brasil \ SP \ Angatuba"/>
    <s v="Sul"/>
    <x v="0"/>
    <n v="2"/>
    <s v="Reforma"/>
    <s v="104-Crescimento"/>
    <d v="2021-08-23T00:00:00"/>
    <n v="6.48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1"/>
    <x v="400"/>
    <x v="400"/>
    <s v="011"/>
    <s v="Brasil \ SP \ Angatuba"/>
    <s v="Sul"/>
    <x v="0"/>
    <n v="1"/>
    <s v="Implantação"/>
    <s v="104-Crescimento"/>
    <d v="2020-09-30T00:00:00"/>
    <n v="8.36"/>
    <s v="Parceria rural"/>
    <s v="coppice"/>
    <m/>
    <m/>
    <m/>
    <x v="0"/>
    <x v="0"/>
    <x v="0"/>
    <m/>
    <m/>
    <d v="2025-10-01T00:00:00"/>
    <d v="2025-10-01T00:00:00"/>
    <d v="2025-07-01T00:00:00"/>
    <m/>
    <m/>
    <s v="Sul"/>
    <s v="coppice"/>
    <s v="JFI ITATINGA"/>
    <s v="NILZA"/>
    <s v="RA"/>
    <s v="JFI CAPÃO BONITO"/>
    <n v="42.778182999999999"/>
    <n v="101.115557"/>
    <n v="110.569338"/>
    <n v="111.977473"/>
    <s v="pac"/>
    <x v="3"/>
    <x v="1"/>
    <m/>
    <x v="4"/>
    <m/>
  </r>
  <r>
    <s v="0688012"/>
    <x v="400"/>
    <x v="400"/>
    <s v="012"/>
    <s v="Brasil \ SP \ Angatuba"/>
    <s v="Sul"/>
    <x v="0"/>
    <n v="1"/>
    <s v="Rebrota"/>
    <s v="104-Crescimento"/>
    <d v="2018-10-10T00:00:00"/>
    <n v="16.6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3"/>
    <x v="400"/>
    <x v="400"/>
    <s v="013"/>
    <s v="Brasil \ SP \ Angatuba"/>
    <s v="Sul"/>
    <x v="0"/>
    <n v="1"/>
    <s v="Rebrota"/>
    <s v="104-Crescimento"/>
    <d v="2018-10-10T00:00:00"/>
    <n v="8.2200000000000006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4"/>
    <x v="400"/>
    <x v="400"/>
    <s v="014"/>
    <s v="Brasil \ SP \ Angatuba"/>
    <s v="Sul"/>
    <x v="0"/>
    <n v="1"/>
    <s v="Rebrota"/>
    <s v="104-Crescimento"/>
    <d v="2018-10-10T00:00:00"/>
    <n v="9.0399999999999991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5"/>
    <x v="400"/>
    <x v="400"/>
    <s v="015"/>
    <s v="Brasil \ SP \ Angatuba"/>
    <s v="Sul"/>
    <x v="0"/>
    <n v="1"/>
    <s v="Rebrota"/>
    <s v="104-Crescimento"/>
    <d v="2018-10-10T00:00:00"/>
    <n v="9.4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7"/>
    <x v="400"/>
    <x v="400"/>
    <s v="017"/>
    <s v="Brasil \ SP \ Angatuba"/>
    <s v="Sul"/>
    <x v="0"/>
    <n v="1"/>
    <s v="Rebrota"/>
    <s v="104-Crescimento"/>
    <d v="2018-10-10T00:00:00"/>
    <n v="2.7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8"/>
    <x v="400"/>
    <x v="400"/>
    <s v="018"/>
    <s v="Brasil \ SP \ Angatuba"/>
    <s v="Sul"/>
    <x v="0"/>
    <n v="1"/>
    <s v="Rebrota"/>
    <s v="104-Crescimento"/>
    <d v="2018-10-10T00:00:00"/>
    <n v="2.38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19"/>
    <x v="400"/>
    <x v="400"/>
    <s v="019"/>
    <s v="Brasil \ SP \ Angatuba"/>
    <s v="Sul"/>
    <x v="0"/>
    <n v="1"/>
    <s v="Rebrota"/>
    <s v="104-Crescimento"/>
    <d v="2018-10-10T00:00:00"/>
    <n v="5.3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20"/>
    <x v="400"/>
    <x v="400"/>
    <s v="020"/>
    <s v="Brasil \ SP \ Angatuba"/>
    <s v="Sul"/>
    <x v="0"/>
    <n v="1"/>
    <s v="Rebrota"/>
    <s v="104-Crescimento"/>
    <d v="2018-10-10T00:00:00"/>
    <n v="4.12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21"/>
    <x v="400"/>
    <x v="400"/>
    <s v="021"/>
    <s v="Brasil \ SP \ Angatuba"/>
    <s v="Sul"/>
    <x v="0"/>
    <n v="1"/>
    <s v="Rebrota"/>
    <s v="104-Crescimento"/>
    <d v="2018-10-10T00:00:00"/>
    <n v="4.24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8022"/>
    <x v="400"/>
    <x v="400"/>
    <s v="022"/>
    <s v="Brasil \ SP \ Angatuba"/>
    <s v="Sul"/>
    <x v="0"/>
    <n v="1"/>
    <s v="Implantação"/>
    <s v="104-Crescimento"/>
    <d v="2021-08-23T00:00:00"/>
    <n v="1.55"/>
    <s v="Parceria rural"/>
    <m/>
    <m/>
    <m/>
    <m/>
    <x v="0"/>
    <x v="0"/>
    <x v="0"/>
    <m/>
    <m/>
    <d v="2025-10-01T00:00:00"/>
    <d v="2025-10-01T00:00:00"/>
    <d v="2025-07-01T00:00:00"/>
    <m/>
    <m/>
    <s v="Sul"/>
    <s v="Sul"/>
    <s v="JFI ITATINGA"/>
    <s v="NILZA"/>
    <s v="RA"/>
    <s v="JFI CAPÃO BONITO"/>
    <n v="42.778182999999999"/>
    <n v="101.115557"/>
    <n v="110.569338"/>
    <n v="111.977473"/>
    <s v="pac"/>
    <x v="3"/>
    <x v="14"/>
    <m/>
    <x v="0"/>
    <m/>
  </r>
  <r>
    <s v="0689004"/>
    <x v="401"/>
    <x v="401"/>
    <s v="004"/>
    <s v="Brasil \ SP \ Avaré"/>
    <s v="Sul"/>
    <x v="0"/>
    <n v="1"/>
    <s v="Implantação"/>
    <s v="102-Aguardando Plantio"/>
    <m/>
    <n v="0.11"/>
    <s v="Parceria rural"/>
    <m/>
    <m/>
    <m/>
    <m/>
    <x v="0"/>
    <x v="0"/>
    <x v="0"/>
    <m/>
    <m/>
    <d v="2020-09-01T00:00:00"/>
    <m/>
    <m/>
    <m/>
    <m/>
    <s v="Sul"/>
    <s v="Sul"/>
    <s v="JFI ITATINGA"/>
    <s v="NILZA"/>
    <s v="SOLLUM"/>
    <s v="BRACELL"/>
    <n v="32.256183"/>
    <n v="84.212592999999998"/>
    <n v="92.527593999999993"/>
    <n v="140.71849399999999"/>
    <s v="Liberação de áreas"/>
    <x v="3"/>
    <x v="5"/>
    <d v="2025-07-01T00:00:00"/>
    <x v="6"/>
    <m/>
  </r>
  <r>
    <s v="0692023"/>
    <x v="402"/>
    <x v="402"/>
    <s v="023"/>
    <s v="Brasil \ SP \ Capão Bonito"/>
    <s v="Sul"/>
    <x v="6"/>
    <n v="1"/>
    <s v="Implantação"/>
    <s v="104-Crescimento"/>
    <d v="2009-05-06T00:00:00"/>
    <n v="6.99"/>
    <s v="Parceria rural"/>
    <m/>
    <m/>
    <m/>
    <n v="1"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2"/>
    <m/>
    <x v="0"/>
    <m/>
  </r>
  <r>
    <s v="0692031"/>
    <x v="402"/>
    <x v="402"/>
    <s v="031"/>
    <s v="Brasil \ SP \ Capão Bonito"/>
    <s v="Sul"/>
    <x v="6"/>
    <n v="1"/>
    <s v="Implantação"/>
    <s v="104-Crescimento"/>
    <d v="2009-08-18T00:00:00"/>
    <n v="0.09"/>
    <s v="Parceria rural"/>
    <m/>
    <m/>
    <m/>
    <n v="1"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2"/>
    <m/>
    <x v="0"/>
    <m/>
  </r>
  <r>
    <s v="0692035"/>
    <x v="402"/>
    <x v="402"/>
    <s v="035"/>
    <s v="Brasil \ SP \ Capão Bonito"/>
    <s v="Sul"/>
    <x v="6"/>
    <n v="1"/>
    <s v="Implantação"/>
    <s v="104-Crescimento"/>
    <d v="2009-08-18T00:00:00"/>
    <n v="1.83"/>
    <s v="Parceria rural"/>
    <m/>
    <m/>
    <m/>
    <n v="1"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2"/>
    <m/>
    <x v="0"/>
    <m/>
  </r>
  <r>
    <s v="0692036"/>
    <x v="402"/>
    <x v="402"/>
    <s v="036"/>
    <s v="Brasil \ SP \ Capão Bonito"/>
    <s v="Sul"/>
    <x v="6"/>
    <n v="1"/>
    <s v="Implantação"/>
    <s v="104-Crescimento"/>
    <d v="2019-02-04T00:00:00"/>
    <n v="1.29"/>
    <s v="Parceria rural"/>
    <s v="coppice"/>
    <m/>
    <m/>
    <n v="1"/>
    <x v="0"/>
    <x v="0"/>
    <x v="0"/>
    <m/>
    <m/>
    <d v="2025-08-01T00:00:00"/>
    <d v="2025-08-01T00:00:00"/>
    <d v="2025-05-01T00:00:00"/>
    <m/>
    <m/>
    <s v="Sul"/>
    <s v="coppice"/>
    <s v="JFI CAPÃO BONITO"/>
    <s v="RA"/>
    <s v="JFI ITATINGA"/>
    <s v="NILZA"/>
    <n v="50.597656000000001"/>
    <n v="50.816851999999997"/>
    <n v="170.668948"/>
    <n v="221.95172099999999"/>
    <s v="pac"/>
    <x v="3"/>
    <x v="1"/>
    <m/>
    <x v="4"/>
    <m/>
  </r>
  <r>
    <s v="0692037"/>
    <x v="402"/>
    <x v="402"/>
    <s v="037"/>
    <s v="Brasil \ SP \ Capão Bonito"/>
    <s v="Sul"/>
    <x v="6"/>
    <n v="1"/>
    <s v="Implantação"/>
    <s v="104-Crescimento"/>
    <d v="2018-12-03T00:00:00"/>
    <n v="0.46"/>
    <s v="Parceria rural"/>
    <m/>
    <m/>
    <m/>
    <n v="1"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2"/>
    <m/>
    <x v="0"/>
    <m/>
  </r>
  <r>
    <s v="0692038"/>
    <x v="402"/>
    <x v="402"/>
    <s v="038"/>
    <s v="Brasil \ SP \ Capão Bonito"/>
    <s v="Sul"/>
    <x v="6"/>
    <n v="1"/>
    <s v="Implantação"/>
    <s v="104-Crescimento"/>
    <d v="2008-07-29T00:00:00"/>
    <n v="3.62"/>
    <s v="Parceria rural"/>
    <m/>
    <m/>
    <m/>
    <n v="1"/>
    <x v="0"/>
    <x v="0"/>
    <x v="0"/>
    <m/>
    <m/>
    <d v="2025-08-01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2"/>
    <m/>
    <x v="0"/>
    <m/>
  </r>
  <r>
    <s v="0692039"/>
    <x v="402"/>
    <x v="402"/>
    <s v="039"/>
    <s v="Brasil \ SP \ Capão Bonito"/>
    <s v="Sul"/>
    <x v="6"/>
    <n v="1"/>
    <s v="Implantação"/>
    <s v="104-Crescimento"/>
    <d v="2009-08-18T00:00:00"/>
    <n v="0.42"/>
    <s v="Parceria rural"/>
    <m/>
    <m/>
    <m/>
    <n v="1"/>
    <x v="0"/>
    <x v="0"/>
    <x v="0"/>
    <m/>
    <m/>
    <d v="2024-09-19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3"/>
    <m/>
    <x v="0"/>
    <m/>
  </r>
  <r>
    <s v="0692040"/>
    <x v="402"/>
    <x v="402"/>
    <s v="040"/>
    <s v="Brasil \ SP \ Capão Bonito"/>
    <s v="Sul"/>
    <x v="6"/>
    <n v="1"/>
    <s v="Implantação"/>
    <s v="104-Crescimento"/>
    <d v="2009-08-18T00:00:00"/>
    <n v="0.73"/>
    <s v="Parceria rural"/>
    <m/>
    <m/>
    <m/>
    <n v="1"/>
    <x v="0"/>
    <x v="0"/>
    <x v="0"/>
    <m/>
    <m/>
    <d v="2024-09-19T00:00:00"/>
    <d v="2025-08-01T00:00:00"/>
    <d v="2025-05-01T00:00:00"/>
    <m/>
    <m/>
    <s v="Sul"/>
    <s v="Sul"/>
    <s v="JFI CAPÃO BONITO"/>
    <s v="RA"/>
    <s v="JFI ITATINGA"/>
    <s v="NILZA"/>
    <n v="50.597656000000001"/>
    <n v="50.816851999999997"/>
    <n v="170.668948"/>
    <n v="221.95172099999999"/>
    <s v="pac"/>
    <x v="3"/>
    <x v="13"/>
    <m/>
    <x v="0"/>
    <m/>
  </r>
  <r>
    <s v="0696301"/>
    <x v="403"/>
    <x v="403"/>
    <s v="301"/>
    <s v="Brasil \ SP \ Cabrália Paulista"/>
    <s v="Noroeste"/>
    <x v="1"/>
    <n v="2"/>
    <s v="Reforma"/>
    <s v="116-Aguardando Plantio - Manual"/>
    <m/>
    <n v="0.28999999999999998"/>
    <s v="Parceria rural"/>
    <m/>
    <m/>
    <m/>
    <m/>
    <x v="0"/>
    <x v="0"/>
    <x v="0"/>
    <m/>
    <m/>
    <d v="2023-04-05T00:00:00"/>
    <m/>
    <m/>
    <m/>
    <m/>
    <s v="Noroeste"/>
    <s v="Noroeste"/>
    <s v="GERAÇÃO"/>
    <s v="JFI DUARTINA"/>
    <s v="BRACELL"/>
    <s v="CARPELO"/>
    <n v="14.955966"/>
    <n v="18.173663000000001"/>
    <n v="39.110683000000002"/>
    <n v="64.650096000000005"/>
    <s v="Liberação de áreas"/>
    <x v="2"/>
    <x v="4"/>
    <d v="2025-05-01T00:00:00"/>
    <x v="0"/>
    <m/>
  </r>
  <r>
    <s v="0697001"/>
    <x v="404"/>
    <x v="404"/>
    <s v="001"/>
    <s v="Brasil \ SP \ Bauru"/>
    <s v="Norte"/>
    <x v="3"/>
    <n v="3"/>
    <s v="Reforma"/>
    <s v="104-Crescimento"/>
    <d v="2021-03-30T00:00:00"/>
    <n v="21.68"/>
    <s v="Parceria rural"/>
    <m/>
    <m/>
    <m/>
    <m/>
    <x v="0"/>
    <x v="0"/>
    <x v="0"/>
    <m/>
    <m/>
    <d v="2021-02-10T00:00:00"/>
    <d v="2025-04-01T00:00:00"/>
    <d v="2025-03-01T00:00:00"/>
    <m/>
    <m/>
    <s v="Norte"/>
    <s v="Norte"/>
    <s v="BRACELL"/>
    <s v="EMFLORA"/>
    <s v="GERAÇÃO"/>
    <s v="SOLLUM"/>
    <n v="42.433776999999999"/>
    <n v="58.161524999999997"/>
    <n v="65.350911999999994"/>
    <n v="65.440511999999998"/>
    <s v="pac"/>
    <x v="1"/>
    <x v="13"/>
    <m/>
    <x v="0"/>
    <m/>
  </r>
  <r>
    <s v="0698001"/>
    <x v="405"/>
    <x v="405"/>
    <s v="001"/>
    <s v="Brasil \ SP \ Avaí"/>
    <s v="Norte"/>
    <x v="1"/>
    <n v="1"/>
    <s v="Implantação"/>
    <s v="104-Crescimento"/>
    <d v="2020-09-25T00:00:00"/>
    <n v="14.14"/>
    <s v="Parceria rural"/>
    <m/>
    <m/>
    <m/>
    <m/>
    <x v="0"/>
    <x v="0"/>
    <x v="0"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x v="2"/>
    <d v="2025-12-01T00:00:00"/>
    <x v="11"/>
    <m/>
  </r>
  <r>
    <s v="0698002"/>
    <x v="405"/>
    <x v="405"/>
    <s v="002"/>
    <s v="Brasil \ SP \ Avaí"/>
    <s v="Norte"/>
    <x v="1"/>
    <n v="1"/>
    <s v="Implantação"/>
    <s v="104-Crescimento"/>
    <d v="2020-09-26T00:00:00"/>
    <n v="21.55"/>
    <s v="Parceria rural"/>
    <m/>
    <m/>
    <m/>
    <m/>
    <x v="0"/>
    <x v="0"/>
    <x v="0"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x v="2"/>
    <d v="2025-12-01T00:00:00"/>
    <x v="11"/>
    <m/>
  </r>
  <r>
    <s v="0698005"/>
    <x v="405"/>
    <x v="405"/>
    <s v="005"/>
    <s v="Brasil \ SP \ Avaí"/>
    <s v="Norte"/>
    <x v="1"/>
    <n v="1"/>
    <s v="Implantação"/>
    <s v="104-Crescimento"/>
    <d v="2020-09-28T00:00:00"/>
    <n v="3.95"/>
    <s v="Parceria rural"/>
    <m/>
    <m/>
    <m/>
    <m/>
    <x v="0"/>
    <x v="0"/>
    <x v="0"/>
    <m/>
    <m/>
    <d v="2025-06-01T00:00:00"/>
    <d v="2025-06-01T00:00:00"/>
    <d v="2025-09-01T00:00:00"/>
    <m/>
    <m/>
    <s v="Norte"/>
    <s v="Norte"/>
    <s v="GERAÇÃO"/>
    <s v="JFI DUARTINA"/>
    <s v="EMFLORA"/>
    <s v="BRACELL"/>
    <n v="29.060789"/>
    <n v="30.820657000000001"/>
    <n v="37.525288000000003"/>
    <n v="47.042141000000001"/>
    <s v="pac"/>
    <x v="1"/>
    <x v="2"/>
    <d v="2025-12-01T00:00:00"/>
    <x v="11"/>
    <m/>
  </r>
  <r>
    <s v="1080008"/>
    <x v="406"/>
    <x v="406"/>
    <s v="008"/>
    <s v="Brasil \ SP \ Agudos"/>
    <s v="Centro"/>
    <x v="0"/>
    <n v="3"/>
    <s v="Reforma"/>
    <s v="102-Aguardando Plantio"/>
    <m/>
    <n v="32.01"/>
    <s v="Parceria rural"/>
    <m/>
    <m/>
    <m/>
    <m/>
    <x v="1"/>
    <x v="1"/>
    <x v="0"/>
    <s v="SIM"/>
    <m/>
    <d v="2023-12-23T00:00:00"/>
    <m/>
    <m/>
    <d v="2023-12-23T00:00:00"/>
    <d v="2023-12-16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09"/>
    <x v="406"/>
    <x v="406"/>
    <s v="009"/>
    <s v="Brasil \ SP \ Agudos"/>
    <s v="Centro"/>
    <x v="0"/>
    <n v="3"/>
    <s v="Reforma"/>
    <s v="102-Aguardando Plantio"/>
    <m/>
    <n v="36.92"/>
    <s v="Parceria rural"/>
    <m/>
    <m/>
    <m/>
    <m/>
    <x v="1"/>
    <x v="1"/>
    <x v="0"/>
    <s v="SIM"/>
    <m/>
    <d v="2023-12-23T00:00:00"/>
    <m/>
    <m/>
    <d v="2023-12-23T00:00:00"/>
    <d v="2023-12-2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10"/>
    <x v="406"/>
    <x v="406"/>
    <s v="010"/>
    <s v="Brasil \ SP \ Agudos"/>
    <s v="Centro"/>
    <x v="0"/>
    <n v="3"/>
    <s v="Reforma"/>
    <s v="102-Aguardando Plantio"/>
    <m/>
    <n v="16.170000000000002"/>
    <s v="Parceria rural"/>
    <m/>
    <m/>
    <m/>
    <m/>
    <x v="1"/>
    <x v="1"/>
    <x v="0"/>
    <s v="SIM"/>
    <m/>
    <d v="2023-12-26T00:00:00"/>
    <m/>
    <m/>
    <d v="2023-12-26T00:00:00"/>
    <d v="2023-12-16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11"/>
    <x v="406"/>
    <x v="406"/>
    <s v="011"/>
    <s v="Brasil \ SP \ Agudos"/>
    <s v="Centro"/>
    <x v="0"/>
    <n v="3"/>
    <s v="Reforma"/>
    <s v="102-Aguardando Plantio"/>
    <m/>
    <n v="25.91"/>
    <s v="Parceria rural"/>
    <m/>
    <m/>
    <m/>
    <m/>
    <x v="1"/>
    <x v="1"/>
    <x v="0"/>
    <s v="SIM"/>
    <m/>
    <d v="2023-12-19T00:00:00"/>
    <m/>
    <m/>
    <d v="2023-12-19T00:00:00"/>
    <d v="2023-12-1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12"/>
    <x v="406"/>
    <x v="406"/>
    <s v="012"/>
    <s v="Brasil \ SP \ Agudos"/>
    <s v="Centro"/>
    <x v="0"/>
    <n v="3"/>
    <s v="Reforma"/>
    <s v="102-Aguardando Plantio"/>
    <m/>
    <n v="27.83"/>
    <s v="Parceria rural"/>
    <m/>
    <m/>
    <m/>
    <m/>
    <x v="1"/>
    <x v="1"/>
    <x v="0"/>
    <s v="SIM"/>
    <m/>
    <d v="2023-12-29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13"/>
    <x v="406"/>
    <x v="406"/>
    <s v="013"/>
    <s v="Brasil \ SP \ Agudos"/>
    <s v="Centro"/>
    <x v="0"/>
    <n v="3"/>
    <s v="Reforma"/>
    <s v="102-Aguardando Plantio"/>
    <m/>
    <n v="27.23"/>
    <s v="Parceria rural"/>
    <m/>
    <m/>
    <m/>
    <m/>
    <x v="1"/>
    <x v="1"/>
    <x v="0"/>
    <s v="SIM"/>
    <m/>
    <d v="2024-01-02T00:00:00"/>
    <m/>
    <d v="2024-01-01T00:00:00"/>
    <d v="2024-01-02T00:00:00"/>
    <d v="2024-01-0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s v="Adiantado para subst o talhao pesquisa"/>
  </r>
  <r>
    <s v="1080014"/>
    <x v="406"/>
    <x v="406"/>
    <s v="014"/>
    <s v="Brasil \ SP \ Agudos"/>
    <s v="Centro"/>
    <x v="0"/>
    <n v="3"/>
    <s v="Reforma"/>
    <s v="102-Aguardando Plantio"/>
    <m/>
    <n v="60.19"/>
    <s v="Parceria rural"/>
    <m/>
    <m/>
    <m/>
    <m/>
    <x v="1"/>
    <x v="1"/>
    <x v="0"/>
    <s v="SIM"/>
    <m/>
    <d v="2023-12-30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1"/>
    <m/>
  </r>
  <r>
    <s v="1080015"/>
    <x v="406"/>
    <x v="406"/>
    <s v="015"/>
    <s v="Brasil \ SP \ Agudos"/>
    <s v="Centro"/>
    <x v="0"/>
    <n v="3"/>
    <s v="Reforma"/>
    <s v="102-Aguardando Plantio"/>
    <m/>
    <n v="21.65"/>
    <s v="Parceria rural"/>
    <m/>
    <m/>
    <m/>
    <m/>
    <x v="1"/>
    <x v="1"/>
    <x v="0"/>
    <s v="SIM"/>
    <m/>
    <d v="2023-12-30T00:00:00"/>
    <m/>
    <m/>
    <d v="2023-12-30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1"/>
    <m/>
  </r>
  <r>
    <s v="1080016"/>
    <x v="406"/>
    <x v="406"/>
    <s v="016"/>
    <s v="Brasil \ SP \ Agudos"/>
    <s v="Centro"/>
    <x v="0"/>
    <n v="3"/>
    <s v="Reforma"/>
    <s v="102-Aguardando Plantio"/>
    <m/>
    <n v="33.46"/>
    <s v="Parceria rural"/>
    <m/>
    <m/>
    <m/>
    <m/>
    <x v="1"/>
    <x v="1"/>
    <x v="0"/>
    <s v="SIM"/>
    <m/>
    <d v="2024-01-04T00:00:00"/>
    <m/>
    <m/>
    <d v="2024-01-04T00:00:00"/>
    <d v="2023-12-19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1"/>
    <m/>
  </r>
  <r>
    <s v="1080018"/>
    <x v="406"/>
    <x v="406"/>
    <s v="018"/>
    <s v="Brasil \ SP \ Agudos"/>
    <s v="Centro"/>
    <x v="0"/>
    <n v="3"/>
    <s v="Reforma"/>
    <s v="102-Aguardando Plantio"/>
    <m/>
    <n v="70.91"/>
    <s v="Parceria rural"/>
    <m/>
    <m/>
    <m/>
    <m/>
    <x v="1"/>
    <x v="1"/>
    <x v="0"/>
    <s v="SIM"/>
    <m/>
    <d v="2024-01-04T00:00:00"/>
    <m/>
    <m/>
    <d v="2023-12-27T00:00:00"/>
    <d v="2023-12-15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3"/>
    <m/>
  </r>
  <r>
    <s v="1080019"/>
    <x v="406"/>
    <x v="406"/>
    <s v="019"/>
    <s v="Brasil \ SP \ Agudos"/>
    <s v="Centro"/>
    <x v="0"/>
    <n v="3"/>
    <s v="Reforma"/>
    <s v="102-Aguardando Plantio"/>
    <m/>
    <n v="42.13"/>
    <s v="Parceria rural"/>
    <m/>
    <m/>
    <m/>
    <m/>
    <x v="1"/>
    <x v="1"/>
    <x v="0"/>
    <s v="SIM"/>
    <m/>
    <d v="2023-12-26T00:00:00"/>
    <m/>
    <m/>
    <d v="2023-12-26T00:00:00"/>
    <d v="2023-12-13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1"/>
    <m/>
  </r>
  <r>
    <s v="1080023"/>
    <x v="406"/>
    <x v="406"/>
    <s v="023"/>
    <s v="Brasil \ SP \ Agudos"/>
    <s v="Centro"/>
    <x v="0"/>
    <n v="3"/>
    <s v="Reforma"/>
    <s v="102-Aguardando Plantio"/>
    <m/>
    <n v="43.59"/>
    <s v="Parceria rural"/>
    <m/>
    <m/>
    <m/>
    <m/>
    <x v="1"/>
    <x v="1"/>
    <x v="0"/>
    <s v="SIM"/>
    <m/>
    <d v="2024-01-04T00:00:00"/>
    <m/>
    <m/>
    <d v="2024-01-04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25"/>
    <x v="406"/>
    <x v="406"/>
    <s v="025"/>
    <s v="Brasil \ SP \ Agudos"/>
    <s v="Centro"/>
    <x v="0"/>
    <n v="3"/>
    <s v="Reforma"/>
    <s v="102-Aguardando Plantio"/>
    <m/>
    <n v="47.9"/>
    <s v="Parceria rural"/>
    <m/>
    <m/>
    <m/>
    <m/>
    <x v="1"/>
    <x v="1"/>
    <x v="0"/>
    <s v="SIM"/>
    <m/>
    <d v="2023-12-30T00:00:00"/>
    <m/>
    <d v="2024-01-01T00:00:00"/>
    <m/>
    <m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26"/>
    <x v="406"/>
    <x v="406"/>
    <s v="026"/>
    <s v="Brasil \ SP \ Agudos"/>
    <s v="Centro"/>
    <x v="0"/>
    <n v="3"/>
    <s v="Reforma"/>
    <s v="102-Aguardando Plantio"/>
    <m/>
    <n v="34.590000000000003"/>
    <s v="Parceria rural"/>
    <m/>
    <m/>
    <m/>
    <m/>
    <x v="1"/>
    <x v="1"/>
    <x v="0"/>
    <s v="NÃO"/>
    <m/>
    <d v="2023-12-29T00:00:00"/>
    <m/>
    <m/>
    <d v="2023-12-29T00:00:00"/>
    <d v="2023-12-24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2-01T00:00:00"/>
    <x v="1"/>
    <m/>
  </r>
  <r>
    <s v="1080027"/>
    <x v="406"/>
    <x v="406"/>
    <s v="027"/>
    <s v="Brasil \ SP \ Agudos"/>
    <s v="Centro"/>
    <x v="0"/>
    <n v="3"/>
    <s v="Reforma"/>
    <s v="102-Aguardando Plantio"/>
    <m/>
    <n v="27.8"/>
    <s v="Parceria rural"/>
    <m/>
    <m/>
    <m/>
    <m/>
    <x v="1"/>
    <x v="1"/>
    <x v="0"/>
    <s v="SIM"/>
    <m/>
    <d v="2023-12-27T00:00:00"/>
    <m/>
    <m/>
    <d v="2023-12-27T00:00:00"/>
    <d v="2023-12-22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3"/>
    <m/>
  </r>
  <r>
    <s v="1080028"/>
    <x v="406"/>
    <x v="406"/>
    <s v="028"/>
    <s v="Brasil \ SP \ Agudos"/>
    <s v="Centro"/>
    <x v="0"/>
    <n v="3"/>
    <s v="Reforma"/>
    <s v="102-Aguardando Plantio"/>
    <m/>
    <n v="40.49"/>
    <s v="Parceria rural"/>
    <m/>
    <m/>
    <m/>
    <m/>
    <x v="1"/>
    <x v="1"/>
    <x v="0"/>
    <s v="SIM"/>
    <m/>
    <d v="2023-12-29T00:00:00"/>
    <m/>
    <m/>
    <d v="2023-12-29T00:00:00"/>
    <d v="2023-12-20T00:00:00"/>
    <s v="Centro"/>
    <s v="Centro"/>
    <s v="SOLLUM"/>
    <s v="BRACELL"/>
    <s v="NILZA"/>
    <s v="GERAÇÃO"/>
    <n v="37.40249"/>
    <n v="55.375667"/>
    <n v="56.793247000000001"/>
    <n v="73.072621999999996"/>
    <s v="savannah"/>
    <x v="0"/>
    <x v="0"/>
    <d v="2025-03-01T00:00:00"/>
    <x v="3"/>
    <m/>
  </r>
  <r>
    <s v="1080029"/>
    <x v="406"/>
    <x v="406"/>
    <s v="029"/>
    <s v="Brasil \ SP \ Agudos"/>
    <s v="Centro"/>
    <x v="0"/>
    <n v="2"/>
    <s v="Reforma"/>
    <s v="102-Aguardando Plantio"/>
    <m/>
    <n v="9.94"/>
    <s v="Parceria rural"/>
    <m/>
    <m/>
    <m/>
    <m/>
    <x v="0"/>
    <x v="0"/>
    <x v="0"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x v="0"/>
    <d v="2025-03-01T00:00:00"/>
    <x v="3"/>
    <m/>
  </r>
  <r>
    <s v="1080030"/>
    <x v="406"/>
    <x v="406"/>
    <s v="030"/>
    <s v="Brasil \ SP \ Agudos"/>
    <s v="Centro"/>
    <x v="0"/>
    <n v="2"/>
    <s v="Reforma"/>
    <s v="102-Aguardando Plantio"/>
    <m/>
    <n v="27.59"/>
    <s v="Parceria rural"/>
    <m/>
    <m/>
    <m/>
    <m/>
    <x v="0"/>
    <x v="0"/>
    <x v="0"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x v="0"/>
    <d v="2025-03-01T00:00:00"/>
    <x v="3"/>
    <m/>
  </r>
  <r>
    <s v="1080031"/>
    <x v="406"/>
    <x v="406"/>
    <s v="031"/>
    <s v="Brasil \ SP \ Agudos"/>
    <s v="Centro"/>
    <x v="0"/>
    <n v="2"/>
    <s v="Reforma"/>
    <s v="102-Aguardando Plantio"/>
    <m/>
    <n v="6.51"/>
    <s v="Parceria rural"/>
    <m/>
    <m/>
    <m/>
    <m/>
    <x v="0"/>
    <x v="0"/>
    <x v="0"/>
    <m/>
    <m/>
    <m/>
    <m/>
    <m/>
    <m/>
    <m/>
    <s v="Centro"/>
    <s v="Centro"/>
    <s v="SOLLUM"/>
    <s v="BRACELL"/>
    <s v="NILZA"/>
    <s v="GERAÇÃO"/>
    <n v="37.40249"/>
    <n v="55.375667"/>
    <n v="56.793247000000001"/>
    <n v="73.072621999999996"/>
    <m/>
    <x v="0"/>
    <x v="0"/>
    <d v="2025-03-01T00:00:00"/>
    <x v="3"/>
    <m/>
  </r>
  <r>
    <s v="2000001"/>
    <x v="407"/>
    <x v="407"/>
    <s v="001"/>
    <s v="Brasil \ SP \ Ubirajara"/>
    <s v="Noroeste"/>
    <x v="0"/>
    <n v="1"/>
    <s v="Implantação"/>
    <s v="104-Crescimento"/>
    <d v="2020-10-13T00:00:00"/>
    <n v="20.32"/>
    <s v="Parceria rural"/>
    <m/>
    <m/>
    <m/>
    <m/>
    <x v="0"/>
    <x v="0"/>
    <x v="0"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2"/>
    <x v="407"/>
    <x v="407"/>
    <s v="002"/>
    <s v="Brasil \ SP \ Ubirajara"/>
    <s v="Noroeste"/>
    <x v="0"/>
    <n v="1"/>
    <s v="Implantação"/>
    <s v="104-Crescimento"/>
    <d v="2020-10-15T00:00:00"/>
    <n v="7.35"/>
    <s v="Parceria rural"/>
    <m/>
    <m/>
    <m/>
    <m/>
    <x v="0"/>
    <x v="0"/>
    <x v="0"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3"/>
    <x v="407"/>
    <x v="407"/>
    <s v="003"/>
    <s v="Brasil \ SP \ Ubirajara"/>
    <s v="Noroeste"/>
    <x v="0"/>
    <n v="1"/>
    <s v="Implantação"/>
    <s v="104-Crescimento"/>
    <d v="2020-10-15T00:00:00"/>
    <n v="9.84"/>
    <s v="Parceria rural"/>
    <m/>
    <m/>
    <m/>
    <m/>
    <x v="0"/>
    <x v="0"/>
    <x v="0"/>
    <m/>
    <m/>
    <d v="2025-08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4"/>
    <x v="407"/>
    <x v="407"/>
    <s v="004"/>
    <s v="Brasil \ SP \ Ubirajara"/>
    <s v="Noroeste"/>
    <x v="0"/>
    <n v="1"/>
    <s v="Implantação"/>
    <s v="104-Crescimento"/>
    <d v="2020-10-14T00:00:00"/>
    <n v="21.55"/>
    <s v="Parceria rural"/>
    <m/>
    <m/>
    <m/>
    <m/>
    <x v="0"/>
    <x v="0"/>
    <x v="0"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5"/>
    <x v="407"/>
    <x v="407"/>
    <s v="005"/>
    <s v="Brasil \ SP \ Ubirajara"/>
    <s v="Noroeste"/>
    <x v="0"/>
    <n v="1"/>
    <s v="Implantação"/>
    <s v="104-Crescimento"/>
    <d v="2020-10-19T00:00:00"/>
    <n v="8.34"/>
    <s v="Parceria rural"/>
    <m/>
    <m/>
    <m/>
    <m/>
    <x v="0"/>
    <x v="0"/>
    <x v="0"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6"/>
    <x v="407"/>
    <x v="407"/>
    <s v="006"/>
    <s v="Brasil \ SP \ Ubirajara"/>
    <s v="Noroeste"/>
    <x v="0"/>
    <n v="1"/>
    <s v="Implantação"/>
    <s v="104-Crescimento"/>
    <d v="2020-10-20T00:00:00"/>
    <n v="14.29"/>
    <s v="Parceria rural"/>
    <m/>
    <m/>
    <m/>
    <m/>
    <x v="0"/>
    <x v="0"/>
    <x v="0"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0008"/>
    <x v="407"/>
    <x v="407"/>
    <s v="008"/>
    <s v="Brasil \ SP \ Ubirajara"/>
    <s v="Noroeste"/>
    <x v="0"/>
    <n v="1"/>
    <s v="Implantação"/>
    <s v="104-Crescimento"/>
    <d v="2020-10-19T00:00:00"/>
    <n v="5.23"/>
    <s v="Parceria rural"/>
    <m/>
    <m/>
    <m/>
    <m/>
    <x v="0"/>
    <x v="0"/>
    <x v="0"/>
    <m/>
    <m/>
    <d v="2025-09-01T00:00:00"/>
    <d v="2025-09-01T00:00:00"/>
    <d v="2025-08-01T00:00:00"/>
    <m/>
    <m/>
    <s v="Noroeste"/>
    <s v="Noroeste"/>
    <s v="JFI DUARTINA"/>
    <s v="GERAÇÃO"/>
    <s v="CARPELO"/>
    <s v="BRACELL"/>
    <n v="26.002832999999999"/>
    <n v="29.037915000000002"/>
    <n v="46.482205"/>
    <n v="60.495801999999998"/>
    <s v="pac"/>
    <x v="2"/>
    <x v="2"/>
    <d v="2025-11-01T00:00:00"/>
    <x v="12"/>
    <m/>
  </r>
  <r>
    <s v="2002001"/>
    <x v="408"/>
    <x v="408"/>
    <s v="001"/>
    <s v="Brasil \ SP \ Bofete"/>
    <s v="Sul"/>
    <x v="0"/>
    <n v="1"/>
    <s v="Implantação"/>
    <s v="104-Crescimento"/>
    <d v="2017-01-01T00:00:00"/>
    <n v="20.7"/>
    <s v="Parceria rural (Turvinho)"/>
    <m/>
    <m/>
    <m/>
    <m/>
    <x v="0"/>
    <x v="0"/>
    <x v="0"/>
    <m/>
    <m/>
    <d v="2030-02-25T00:00:00"/>
    <m/>
    <d v="2025-02-01T00:00:00"/>
    <m/>
    <m/>
    <s v="Sul"/>
    <s v="Sul"/>
    <s v="JFI ITATINGA"/>
    <s v="NILZA"/>
    <s v="SOLLUM"/>
    <s v="BRACELL"/>
    <n v="41.746091999999997"/>
    <n v="82.470783999999995"/>
    <n v="102.255737"/>
    <n v="149.68560400000001"/>
    <s v="pac"/>
    <x v="3"/>
    <x v="14"/>
    <d v="2025-05-01T00:00:00"/>
    <x v="5"/>
    <m/>
  </r>
  <r>
    <s v="2002002"/>
    <x v="408"/>
    <x v="408"/>
    <s v="002"/>
    <s v="Brasil \ SP \ Bofete"/>
    <s v="Sul"/>
    <x v="0"/>
    <n v="1"/>
    <s v="Implantação"/>
    <s v="104-Crescimento"/>
    <d v="2017-01-01T00:00:00"/>
    <n v="24.56"/>
    <s v="Parceria rural (Turvinho)"/>
    <m/>
    <m/>
    <m/>
    <m/>
    <x v="0"/>
    <x v="0"/>
    <x v="0"/>
    <m/>
    <m/>
    <d v="2030-02-25T00:00:00"/>
    <m/>
    <d v="2025-02-01T00:00:00"/>
    <m/>
    <m/>
    <s v="Sul"/>
    <s v="Sul"/>
    <s v="JFI ITATINGA"/>
    <s v="NILZA"/>
    <s v="SOLLUM"/>
    <s v="BRACELL"/>
    <n v="41.746091999999997"/>
    <n v="82.470783999999995"/>
    <n v="102.255737"/>
    <n v="149.68560400000001"/>
    <s v="pac"/>
    <x v="3"/>
    <x v="14"/>
    <d v="2025-05-01T00:00:00"/>
    <x v="5"/>
    <m/>
  </r>
  <r>
    <s v="2003001"/>
    <x v="409"/>
    <x v="409"/>
    <s v="001"/>
    <s v="Brasil \ SP \ Lucianópolis"/>
    <s v="Noroeste"/>
    <x v="0"/>
    <n v="1"/>
    <s v="Implantação"/>
    <s v="104-Crescimento"/>
    <d v="2020-10-13T00:00:00"/>
    <n v="16.920000000000002"/>
    <s v="Parceria rural (Turvinho)"/>
    <m/>
    <m/>
    <m/>
    <m/>
    <x v="0"/>
    <x v="0"/>
    <x v="0"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x v="2"/>
    <d v="2025-11-01T00:00:00"/>
    <x v="12"/>
    <m/>
  </r>
  <r>
    <s v="2003002"/>
    <x v="409"/>
    <x v="409"/>
    <s v="002"/>
    <s v="Brasil \ SP \ Lucianópolis"/>
    <s v="Noroeste"/>
    <x v="0"/>
    <n v="1"/>
    <s v="Implantação"/>
    <s v="104-Crescimento"/>
    <d v="2020-10-15T00:00:00"/>
    <n v="25.59"/>
    <s v="Parceria rural (Turvinho)"/>
    <m/>
    <m/>
    <m/>
    <m/>
    <x v="0"/>
    <x v="0"/>
    <x v="0"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x v="2"/>
    <d v="2025-11-01T00:00:00"/>
    <x v="12"/>
    <m/>
  </r>
  <r>
    <s v="2003003"/>
    <x v="409"/>
    <x v="409"/>
    <s v="003"/>
    <s v="Brasil \ SP \ Lucianópolis"/>
    <s v="Noroeste"/>
    <x v="0"/>
    <n v="1"/>
    <s v="Implantação"/>
    <s v="104-Crescimento"/>
    <d v="2020-10-15T00:00:00"/>
    <n v="21.48"/>
    <s v="Parceria rural (Turvinho)"/>
    <m/>
    <m/>
    <m/>
    <m/>
    <x v="0"/>
    <x v="0"/>
    <x v="0"/>
    <m/>
    <m/>
    <d v="2025-07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x v="2"/>
    <d v="2025-11-01T00:00:00"/>
    <x v="12"/>
    <m/>
  </r>
  <r>
    <s v="2003004"/>
    <x v="409"/>
    <x v="409"/>
    <s v="004"/>
    <s v="Brasil \ SP \ Lucianópolis"/>
    <s v="Noroeste"/>
    <x v="0"/>
    <n v="1"/>
    <s v="Implantação"/>
    <s v="104-Crescimento"/>
    <d v="2020-10-19T00:00:00"/>
    <n v="36.659999999999997"/>
    <s v="Parceria rural (Turvinho)"/>
    <s v="coppice"/>
    <m/>
    <m/>
    <m/>
    <x v="0"/>
    <x v="0"/>
    <x v="0"/>
    <m/>
    <m/>
    <d v="2025-08-01T00:00:00"/>
    <d v="2025-07-01T00:00:00"/>
    <d v="2025-08-01T00:00:00"/>
    <m/>
    <m/>
    <s v="Noroeste"/>
    <s v="coppice"/>
    <s v="JFI DUARTINA"/>
    <s v="GERAÇÃO"/>
    <s v="CARPELO"/>
    <s v="BRACELL"/>
    <n v="21.027394000000001"/>
    <n v="24.062476"/>
    <n v="44.842672999999998"/>
    <n v="55.520361999999999"/>
    <s v="pac"/>
    <x v="2"/>
    <x v="1"/>
    <m/>
    <x v="4"/>
    <m/>
  </r>
  <r>
    <s v="2003005"/>
    <x v="409"/>
    <x v="409"/>
    <s v="005"/>
    <s v="Brasil \ SP \ Lucianópolis"/>
    <s v="Noroeste"/>
    <x v="0"/>
    <n v="1"/>
    <s v="Implantação"/>
    <s v="104-Crescimento"/>
    <d v="2020-10-20T00:00:00"/>
    <n v="39.19"/>
    <s v="Parceria rural (Turvinho)"/>
    <m/>
    <m/>
    <m/>
    <m/>
    <x v="0"/>
    <x v="0"/>
    <x v="0"/>
    <m/>
    <m/>
    <d v="2025-08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x v="2"/>
    <d v="2025-11-01T00:00:00"/>
    <x v="12"/>
    <m/>
  </r>
  <r>
    <s v="2003303"/>
    <x v="409"/>
    <x v="409"/>
    <s v="303"/>
    <s v="Brasil \ SP \ Lucianópolis"/>
    <s v="Noroeste"/>
    <x v="0"/>
    <n v="1"/>
    <s v="Implantação"/>
    <s v="104-Crescimento"/>
    <d v="2020-10-21T00:00:00"/>
    <n v="0.25"/>
    <s v="Parceria rural (Turvinho)"/>
    <m/>
    <m/>
    <m/>
    <m/>
    <x v="0"/>
    <x v="0"/>
    <x v="0"/>
    <m/>
    <m/>
    <d v="2025-08-01T00:00:00"/>
    <d v="2025-07-01T00:00:00"/>
    <d v="2025-08-01T00:00:00"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pac"/>
    <x v="2"/>
    <x v="2"/>
    <d v="2025-11-01T00:00:00"/>
    <x v="12"/>
    <m/>
  </r>
  <r>
    <s v="2003306"/>
    <x v="409"/>
    <x v="409"/>
    <s v="306"/>
    <s v="Brasil \ SP \ Lucianópolis"/>
    <s v="Noroeste"/>
    <x v="0"/>
    <n v="1"/>
    <s v="Implantação"/>
    <s v="116-Aguardando Plantio - Manual"/>
    <m/>
    <n v="0.13"/>
    <s v="Parceria rural (Turvinho)"/>
    <m/>
    <m/>
    <m/>
    <m/>
    <x v="0"/>
    <x v="0"/>
    <x v="0"/>
    <m/>
    <m/>
    <d v="2020-10-13T00:00:00"/>
    <m/>
    <m/>
    <m/>
    <m/>
    <s v="Noroeste"/>
    <s v="Noroeste"/>
    <s v="JFI DUARTINA"/>
    <s v="GERAÇÃO"/>
    <s v="CARPELO"/>
    <s v="BRACELL"/>
    <n v="21.027394000000001"/>
    <n v="24.062476"/>
    <n v="44.842672999999998"/>
    <n v="55.520361999999999"/>
    <s v="Liberação de áreas"/>
    <x v="2"/>
    <x v="2"/>
    <d v="2025-11-01T00:00:00"/>
    <x v="12"/>
    <m/>
  </r>
  <r>
    <s v="2006001"/>
    <x v="410"/>
    <x v="410"/>
    <s v="001"/>
    <s v="Brasil \ SP \ Bariri"/>
    <s v="Sul"/>
    <x v="3"/>
    <n v="2"/>
    <s v="Reforma"/>
    <s v="102-Aguardando Plantio"/>
    <m/>
    <n v="26.77"/>
    <s v="Parceria rural"/>
    <m/>
    <m/>
    <m/>
    <m/>
    <x v="1"/>
    <x v="1"/>
    <x v="1"/>
    <m/>
    <m/>
    <d v="2024-12-01T00:00:00"/>
    <d v="2024-12-01T00:00:00"/>
    <d v="2024-11-01T00:00:00"/>
    <d v="2024-12-11T00:00:00"/>
    <d v="2024-11-14T00:00:00"/>
    <s v="Sul"/>
    <s v="Sul"/>
    <s v="JFI DOURADO"/>
    <s v="SOLLUM"/>
    <s v="BRACELL"/>
    <s v="NILZA"/>
    <n v="82.242221999999998"/>
    <n v="88.387249999999995"/>
    <n v="92.352665999999999"/>
    <n v="106.851856"/>
    <s v="savannah"/>
    <x v="3"/>
    <x v="12"/>
    <d v="2025-03-01T00:00:00"/>
    <x v="3"/>
    <m/>
  </r>
  <r>
    <s v="2006002"/>
    <x v="410"/>
    <x v="410"/>
    <s v="002"/>
    <s v="Brasil \ SP \ Itaju"/>
    <s v="Sul"/>
    <x v="3"/>
    <n v="2"/>
    <s v="Reforma"/>
    <s v="102-Aguardando Plantio"/>
    <m/>
    <n v="13.44"/>
    <s v="Parceria rural"/>
    <m/>
    <m/>
    <m/>
    <m/>
    <x v="1"/>
    <x v="1"/>
    <x v="1"/>
    <m/>
    <m/>
    <d v="2024-12-01T00:00:00"/>
    <d v="2024-12-01T00:00:00"/>
    <d v="2024-11-01T00:00:00"/>
    <d v="2024-12-14T00:00:00"/>
    <d v="2024-11-13T00:00:00"/>
    <s v="Sul"/>
    <s v="Sul"/>
    <s v="JFI DOURADO"/>
    <s v="SOLLUM"/>
    <s v="BRACELL"/>
    <s v="NILZA"/>
    <n v="82.242221999999998"/>
    <n v="88.387249999999995"/>
    <n v="92.352665999999999"/>
    <n v="106.851856"/>
    <s v="savannah"/>
    <x v="3"/>
    <x v="12"/>
    <d v="2025-03-01T00:00:00"/>
    <x v="3"/>
    <m/>
  </r>
  <r>
    <s v="2008001"/>
    <x v="411"/>
    <x v="411"/>
    <s v="001"/>
    <s v="Brasil \ SP \ Avaí"/>
    <s v="Norte"/>
    <x v="3"/>
    <n v="1"/>
    <s v="Implantação"/>
    <s v="104-Crescimento"/>
    <d v="2022-10-03T00:00:00"/>
    <n v="9.4600000000000009"/>
    <s v="Parceria rural"/>
    <m/>
    <s v="Rehab DO"/>
    <s v="Rehab"/>
    <m/>
    <x v="0"/>
    <x v="0"/>
    <x v="0"/>
    <m/>
    <s v="RAF"/>
    <d v="2021-05-01T00:00:00"/>
    <m/>
    <m/>
    <m/>
    <m/>
    <s v="Norte"/>
    <s v="Rehab DO"/>
    <s v="EMFLORA"/>
    <s v="GERAÇÃO"/>
    <s v="JFI DUARTINA"/>
    <s v="BRACELL"/>
    <n v="33.462375000000002"/>
    <n v="50.205264"/>
    <n v="51.965133000000002"/>
    <n v="64.624238000000005"/>
    <s v="pab"/>
    <x v="1"/>
    <x v="1"/>
    <d v="2025-06-01T00:00:00"/>
    <x v="0"/>
    <m/>
  </r>
  <r>
    <s v="2010001"/>
    <x v="412"/>
    <x v="412"/>
    <s v="001"/>
    <s v="Brasil \ SP \ Guaimbê"/>
    <s v="Noroeste"/>
    <x v="3"/>
    <n v="1"/>
    <s v="Implantação"/>
    <s v="104-Crescimento"/>
    <d v="2020-10-27T00:00:00"/>
    <n v="30.2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x v="2"/>
    <d v="2025-07-01T00:00:00"/>
    <x v="6"/>
    <m/>
  </r>
  <r>
    <s v="2010002"/>
    <x v="412"/>
    <x v="412"/>
    <s v="002"/>
    <s v="Brasil \ SP \ Guaimbê"/>
    <s v="Noroeste"/>
    <x v="3"/>
    <n v="1"/>
    <s v="Implantação"/>
    <s v="104-Crescimento"/>
    <d v="2020-10-30T00:00:00"/>
    <n v="52.45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x v="2"/>
    <d v="2025-07-01T00:00:00"/>
    <x v="6"/>
    <m/>
  </r>
  <r>
    <s v="2010003"/>
    <x v="412"/>
    <x v="412"/>
    <s v="003"/>
    <s v="Brasil \ SP \ Guaimbê"/>
    <s v="Noroeste"/>
    <x v="3"/>
    <n v="2"/>
    <s v="Reforma"/>
    <s v="104-Crescimento"/>
    <d v="2020-10-30T00:00:00"/>
    <n v="12.45"/>
    <s v="Parceria rural"/>
    <m/>
    <m/>
    <m/>
    <m/>
    <x v="0"/>
    <x v="0"/>
    <x v="0"/>
    <m/>
    <m/>
    <d v="2025-02-01T00:00:00"/>
    <d v="2025-02-01T00:00:00"/>
    <d v="2025-04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x v="2"/>
    <d v="2025-07-01T00:00:00"/>
    <x v="6"/>
    <m/>
  </r>
  <r>
    <s v="2010004"/>
    <x v="412"/>
    <x v="412"/>
    <s v="004"/>
    <s v="Brasil \ SP \ Guaimbê"/>
    <s v="Noroeste"/>
    <x v="3"/>
    <n v="1"/>
    <s v="Implantação"/>
    <s v="104-Crescimento"/>
    <d v="2020-10-27T00:00:00"/>
    <n v="13.27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x v="2"/>
    <d v="2025-07-01T00:00:00"/>
    <x v="6"/>
    <m/>
  </r>
  <r>
    <s v="2010005"/>
    <x v="412"/>
    <x v="412"/>
    <s v="005"/>
    <s v="Brasil \ SP \ Guaimbê"/>
    <s v="Noroeste"/>
    <x v="3"/>
    <n v="1"/>
    <s v="Implantação"/>
    <s v="104-Crescimento"/>
    <d v="2020-10-31T00:00:00"/>
    <n v="18.73"/>
    <s v="Parceria rural"/>
    <s v="coppice"/>
    <m/>
    <m/>
    <m/>
    <x v="0"/>
    <x v="0"/>
    <x v="0"/>
    <m/>
    <m/>
    <d v="2025-02-01T00:00:00"/>
    <d v="2025-02-01T00:00:00"/>
    <d v="2025-05-01T00:00:00"/>
    <m/>
    <m/>
    <s v="Noroeste"/>
    <s v="coppice"/>
    <s v="GN"/>
    <s v="GERS"/>
    <s v="INOVESA"/>
    <s v="CARPELO"/>
    <n v="26.513738"/>
    <n v="29.902721"/>
    <n v="34.713627000000002"/>
    <n v="45.859614999999998"/>
    <s v="pac"/>
    <x v="2"/>
    <x v="1"/>
    <m/>
    <x v="4"/>
    <m/>
  </r>
  <r>
    <s v="2010302"/>
    <x v="412"/>
    <x v="412"/>
    <s v="302"/>
    <s v="Brasil \ SP \ Guaimbê"/>
    <s v="Noroeste"/>
    <x v="3"/>
    <n v="1"/>
    <s v="Implantação"/>
    <s v="104-Crescimento"/>
    <d v="2021-10-28T00:00:00"/>
    <n v="0.22"/>
    <s v="Parceria rural"/>
    <m/>
    <m/>
    <m/>
    <m/>
    <x v="0"/>
    <x v="0"/>
    <x v="0"/>
    <m/>
    <m/>
    <d v="2025-02-01T00:00:00"/>
    <d v="2025-02-01T00:00:00"/>
    <d v="2025-05-01T00:00:00"/>
    <m/>
    <m/>
    <s v="Noroeste"/>
    <s v="Noroeste"/>
    <s v="GN"/>
    <s v="GERS"/>
    <s v="INOVESA"/>
    <s v="CARPELO"/>
    <n v="26.513738"/>
    <n v="29.902721"/>
    <n v="34.713627000000002"/>
    <n v="45.859614999999998"/>
    <s v="pac"/>
    <x v="2"/>
    <x v="2"/>
    <d v="2025-07-01T00:00:00"/>
    <x v="6"/>
    <m/>
  </r>
  <r>
    <s v="2011009"/>
    <x v="413"/>
    <x v="413"/>
    <s v="009"/>
    <s v="Brasil \ SP \ Arealva"/>
    <s v="Norte"/>
    <x v="3"/>
    <n v="1"/>
    <s v="Implantação"/>
    <s v="102-Aguardando Plantio"/>
    <m/>
    <n v="0.14000000000000001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1"/>
    <x v="413"/>
    <x v="413"/>
    <s v="011"/>
    <s v="Brasil \ SP \ Arealva"/>
    <s v="Norte"/>
    <x v="3"/>
    <n v="1"/>
    <s v="Implantação"/>
    <s v="102-Aguardando Plantio"/>
    <m/>
    <n v="0.15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2"/>
    <x v="413"/>
    <x v="413"/>
    <s v="012"/>
    <s v="Brasil \ SP \ Arealva"/>
    <s v="Norte"/>
    <x v="3"/>
    <n v="1"/>
    <s v="Implantação"/>
    <s v="102-Aguardando Plantio"/>
    <m/>
    <n v="0.48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3"/>
    <x v="413"/>
    <x v="413"/>
    <s v="013"/>
    <s v="Brasil \ SP \ Arealva"/>
    <s v="Norte"/>
    <x v="3"/>
    <n v="1"/>
    <s v="Implantação"/>
    <s v="102-Aguardando Plantio"/>
    <m/>
    <n v="0.21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4"/>
    <x v="413"/>
    <x v="413"/>
    <s v="014"/>
    <s v="Brasil \ SP \ Arealva"/>
    <s v="Norte"/>
    <x v="3"/>
    <n v="1"/>
    <s v="Implantação"/>
    <s v="102-Aguardando Plantio"/>
    <m/>
    <n v="0.27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5"/>
    <x v="413"/>
    <x v="413"/>
    <s v="015"/>
    <s v="Brasil \ SP \ Arealva"/>
    <s v="Norte"/>
    <x v="3"/>
    <n v="1"/>
    <s v="Implantação"/>
    <s v="102-Aguardando Plantio"/>
    <m/>
    <n v="0.18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6"/>
    <x v="413"/>
    <x v="413"/>
    <s v="016"/>
    <s v="Brasil \ SP \ Arealva"/>
    <s v="Norte"/>
    <x v="3"/>
    <n v="1"/>
    <s v="Implantação"/>
    <s v="102-Aguardando Plantio"/>
    <m/>
    <n v="0.15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1017"/>
    <x v="413"/>
    <x v="413"/>
    <s v="017"/>
    <s v="Brasil \ SP \ Arealva"/>
    <s v="Norte"/>
    <x v="3"/>
    <n v="1"/>
    <s v="Implantação"/>
    <s v="102-Aguardando Plantio"/>
    <m/>
    <n v="0.09"/>
    <s v="Parceria rural (arr. Turvinho)"/>
    <m/>
    <m/>
    <m/>
    <m/>
    <x v="0"/>
    <x v="0"/>
    <x v="0"/>
    <m/>
    <m/>
    <d v="2020-10-01T00:00:00"/>
    <m/>
    <m/>
    <m/>
    <m/>
    <s v="Norte"/>
    <s v="Norte"/>
    <s v="BRACELL"/>
    <s v="SOLLUM"/>
    <s v="GERAÇÃO"/>
    <s v="JFI DUARTINA"/>
    <n v="54.492086"/>
    <n v="66.775728000000001"/>
    <n v="77.409221000000002"/>
    <n v="79.169089999999997"/>
    <s v="Liberação de áreas"/>
    <x v="1"/>
    <x v="9"/>
    <d v="2025-07-01T00:00:00"/>
    <x v="6"/>
    <m/>
  </r>
  <r>
    <s v="2014001"/>
    <x v="414"/>
    <x v="414"/>
    <s v="001"/>
    <s v="Brasil \ SP \ Getulina"/>
    <s v="Noroeste"/>
    <x v="3"/>
    <n v="2"/>
    <s v="Reforma"/>
    <s v="104-Crescimento"/>
    <d v="2022-10-13T00:00:00"/>
    <n v="33.32"/>
    <s v="Parceria rural (arr. Turvinho)"/>
    <m/>
    <s v="Rehab DO"/>
    <s v="Rehab"/>
    <m/>
    <x v="0"/>
    <x v="0"/>
    <x v="0"/>
    <m/>
    <m/>
    <d v="2022-08-29T00:00:00"/>
    <m/>
    <m/>
    <d v="2022-08-29T00:00:00"/>
    <d v="2022-06-23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x v="11"/>
    <d v="2025-08-01T00:00:00"/>
    <x v="0"/>
    <m/>
  </r>
  <r>
    <s v="2014004"/>
    <x v="414"/>
    <x v="414"/>
    <s v="004"/>
    <s v="Brasil \ SP \ Getulina"/>
    <s v="Noroeste"/>
    <x v="3"/>
    <n v="2"/>
    <s v="Reforma"/>
    <s v="104-Crescimento"/>
    <d v="2022-08-10T00:00:00"/>
    <n v="9.81"/>
    <s v="Parceria rural (arr. Turvinho)"/>
    <m/>
    <s v="Rehab DO"/>
    <s v="Rehab"/>
    <m/>
    <x v="0"/>
    <x v="0"/>
    <x v="0"/>
    <m/>
    <m/>
    <d v="2022-07-08T00:00:00"/>
    <m/>
    <m/>
    <d v="2022-07-08T00:00:00"/>
    <d v="2022-06-09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x v="11"/>
    <d v="2025-08-01T00:00:00"/>
    <x v="0"/>
    <m/>
  </r>
  <r>
    <s v="2014006"/>
    <x v="414"/>
    <x v="414"/>
    <s v="006"/>
    <s v="Brasil \ SP \ Getulina"/>
    <s v="Noroeste"/>
    <x v="3"/>
    <n v="2"/>
    <s v="Reforma"/>
    <s v="104-Crescimento"/>
    <d v="2022-08-05T00:00:00"/>
    <n v="25.71"/>
    <s v="Parceria rural (arr. Turvinho)"/>
    <m/>
    <s v="Rehab DO"/>
    <s v="Rehab"/>
    <m/>
    <x v="0"/>
    <x v="0"/>
    <x v="0"/>
    <m/>
    <m/>
    <d v="2022-07-20T00:00:00"/>
    <m/>
    <m/>
    <d v="2022-07-20T00:00:00"/>
    <d v="2022-06-09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x v="11"/>
    <d v="2025-08-01T00:00:00"/>
    <x v="0"/>
    <m/>
  </r>
  <r>
    <s v="2014007"/>
    <x v="414"/>
    <x v="414"/>
    <s v="007"/>
    <s v="Brasil \ SP \ Getulina"/>
    <s v="Noroeste"/>
    <x v="3"/>
    <n v="2"/>
    <s v="Reforma"/>
    <s v="104-Crescimento"/>
    <d v="2022-08-04T00:00:00"/>
    <n v="8.5500000000000007"/>
    <s v="Parceria rural (arr. Turvinho)"/>
    <m/>
    <s v="Rehab DO"/>
    <s v="Rehab"/>
    <m/>
    <x v="0"/>
    <x v="0"/>
    <x v="0"/>
    <m/>
    <m/>
    <d v="2022-07-12T00:00:00"/>
    <m/>
    <m/>
    <d v="2022-07-12T00:00:00"/>
    <d v="2022-06-01T00:00:00"/>
    <s v="Noroeste"/>
    <s v="Rehab DO"/>
    <s v="GN"/>
    <s v="INOVESA"/>
    <s v="GERS"/>
    <s v="CARPELO"/>
    <n v="19.205576000000001"/>
    <n v="67.246467999999993"/>
    <n v="72.800714999999997"/>
    <n v="88.757609000000002"/>
    <s v="cto baldeio"/>
    <x v="2"/>
    <x v="11"/>
    <d v="2025-08-01T00:00:00"/>
    <x v="0"/>
    <m/>
  </r>
  <r>
    <s v="2014021"/>
    <x v="414"/>
    <x v="414"/>
    <s v="021"/>
    <s v="Brasil \ SP \ Getulina"/>
    <s v="Noroeste"/>
    <x v="3"/>
    <n v="2"/>
    <s v="Reforma"/>
    <s v="104-Crescimento"/>
    <d v="2022-08-08T00:00:00"/>
    <n v="7.44"/>
    <s v="Parceria rural (arr. Turvinho)"/>
    <m/>
    <s v="Rehab DO"/>
    <s v="Rehab"/>
    <m/>
    <x v="0"/>
    <x v="0"/>
    <x v="0"/>
    <m/>
    <m/>
    <d v="2020-10-10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x v="11"/>
    <d v="2025-08-01T00:00:00"/>
    <x v="0"/>
    <m/>
  </r>
  <r>
    <s v="2014023"/>
    <x v="414"/>
    <x v="414"/>
    <s v="023"/>
    <s v="Brasil \ SP \ Getulina"/>
    <s v="Noroeste"/>
    <x v="3"/>
    <n v="2"/>
    <s v="Reforma"/>
    <s v="104-Crescimento"/>
    <d v="2022-08-04T00:00:00"/>
    <n v="6.1040000000000001"/>
    <s v="Parceria rural (arr. Turvinho)"/>
    <m/>
    <s v="Rehab DO"/>
    <s v="Rehab"/>
    <m/>
    <x v="0"/>
    <x v="0"/>
    <x v="0"/>
    <m/>
    <m/>
    <d v="2020-10-10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x v="11"/>
    <d v="2025-08-01T00:00:00"/>
    <x v="0"/>
    <m/>
  </r>
  <r>
    <s v="2014024"/>
    <x v="414"/>
    <x v="414"/>
    <s v="024"/>
    <s v="Brasil \ SP \ Getulina"/>
    <s v="Noroeste"/>
    <x v="3"/>
    <n v="2"/>
    <s v="Reforma"/>
    <s v="104-Crescimento"/>
    <d v="2022-09-02T00:00:00"/>
    <n v="28.92"/>
    <s v="Parceria rural (arr. Turvinho)"/>
    <m/>
    <s v="Rehab DO"/>
    <s v="Rehab"/>
    <m/>
    <x v="0"/>
    <x v="0"/>
    <x v="0"/>
    <m/>
    <s v="RAF"/>
    <d v="2022-08-29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x v="11"/>
    <d v="2025-08-01T00:00:00"/>
    <x v="0"/>
    <m/>
  </r>
  <r>
    <s v="2014025"/>
    <x v="414"/>
    <x v="414"/>
    <s v="025"/>
    <s v="Brasil \ SP \ Getulina"/>
    <s v="Noroeste"/>
    <x v="3"/>
    <n v="2"/>
    <s v="Reforma"/>
    <s v="104-Crescimento"/>
    <d v="2022-11-02T00:00:00"/>
    <n v="31.69"/>
    <s v="Parceria rural (arr. Turvinho)"/>
    <m/>
    <s v="Rehab DO"/>
    <s v="Rehab"/>
    <m/>
    <x v="0"/>
    <x v="0"/>
    <x v="0"/>
    <m/>
    <m/>
    <d v="2022-08-29T00:00:00"/>
    <m/>
    <m/>
    <m/>
    <m/>
    <s v="Noroeste"/>
    <s v="Rehab DO"/>
    <s v="GN"/>
    <s v="INOVESA"/>
    <s v="GERS"/>
    <s v="CARPELO"/>
    <n v="19.205576000000001"/>
    <n v="67.246467999999993"/>
    <n v="72.800714999999997"/>
    <n v="88.757609000000002"/>
    <s v="pas"/>
    <x v="2"/>
    <x v="11"/>
    <d v="2025-09-01T00:00:00"/>
    <x v="0"/>
    <m/>
  </r>
  <r>
    <s v="2014032"/>
    <x v="414"/>
    <x v="414"/>
    <s v="032"/>
    <s v="Brasil \ SP \ Getulina"/>
    <s v="Noroeste"/>
    <x v="3"/>
    <n v="3"/>
    <s v="Reforma"/>
    <s v="102-Aguardando Plantio"/>
    <m/>
    <n v="3.25"/>
    <s v="Parceria rural (arr. Turvinho)"/>
    <m/>
    <m/>
    <m/>
    <m/>
    <x v="0"/>
    <x v="0"/>
    <x v="0"/>
    <m/>
    <m/>
    <d v="2022-07-24T00:00:00"/>
    <m/>
    <m/>
    <m/>
    <m/>
    <s v="Noroeste"/>
    <s v="Noroeste"/>
    <s v="GN"/>
    <s v="INOVESA"/>
    <s v="GERS"/>
    <s v="CARPELO"/>
    <n v="19.205576000000001"/>
    <n v="67.246467999999993"/>
    <n v="72.800714999999997"/>
    <n v="88.757609000000002"/>
    <s v="Liberação de áreas"/>
    <x v="2"/>
    <x v="11"/>
    <d v="2025-06-01T00:00:00"/>
    <x v="0"/>
    <m/>
  </r>
  <r>
    <s v="2015312"/>
    <x v="415"/>
    <x v="415"/>
    <s v="312"/>
    <s v="Brasil \ SP \ Angatuba"/>
    <s v="Sul"/>
    <x v="0"/>
    <n v="1"/>
    <s v="Implantação"/>
    <s v="116-Aguardando Plantio - Manual"/>
    <m/>
    <n v="0.65"/>
    <s v="Parceria rural"/>
    <m/>
    <m/>
    <m/>
    <m/>
    <x v="0"/>
    <x v="0"/>
    <x v="0"/>
    <m/>
    <m/>
    <d v="2020-11-01T00:00:00"/>
    <m/>
    <m/>
    <m/>
    <m/>
    <s v="Sul"/>
    <s v="Sul"/>
    <s v="JFI ITATINGA"/>
    <s v="RA"/>
    <s v="JFI CAPÃO BONITO"/>
    <s v="NILZA"/>
    <n v="48.436301"/>
    <n v="98.937696000000003"/>
    <n v="100.34583000000001"/>
    <n v="106.773674"/>
    <s v="Liberação de áreas"/>
    <x v="3"/>
    <x v="5"/>
    <d v="2025-07-01T00:00:00"/>
    <x v="6"/>
    <m/>
  </r>
  <r>
    <s v="2015313"/>
    <x v="415"/>
    <x v="415"/>
    <s v="313"/>
    <s v="Brasil \ SP \ Angatuba"/>
    <s v="Sul"/>
    <x v="0"/>
    <n v="1"/>
    <s v="Implantação"/>
    <s v="116-Aguardando Plantio - Manual"/>
    <m/>
    <n v="0.39"/>
    <s v="Parceria rural"/>
    <m/>
    <m/>
    <m/>
    <m/>
    <x v="0"/>
    <x v="0"/>
    <x v="0"/>
    <m/>
    <m/>
    <d v="2020-11-01T00:00:00"/>
    <m/>
    <m/>
    <m/>
    <m/>
    <s v="Sul"/>
    <s v="Sul"/>
    <s v="JFI ITATINGA"/>
    <s v="RA"/>
    <s v="JFI CAPÃO BONITO"/>
    <s v="NILZA"/>
    <n v="48.436301"/>
    <n v="98.937696000000003"/>
    <n v="100.34583000000001"/>
    <n v="106.773674"/>
    <s v="Liberação de áreas"/>
    <x v="3"/>
    <x v="5"/>
    <d v="2025-07-01T00:00:00"/>
    <x v="6"/>
    <m/>
  </r>
  <r>
    <s v="2017001"/>
    <x v="416"/>
    <x v="416"/>
    <s v="001"/>
    <s v="Brasil \ SP \ Anhembi"/>
    <s v="Sul"/>
    <x v="1"/>
    <n v="1"/>
    <s v="Implantação"/>
    <s v="104-Crescimento"/>
    <d v="2020-12-22T00:00:00"/>
    <n v="2.0299999999999998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2"/>
    <x v="416"/>
    <x v="416"/>
    <s v="002"/>
    <s v="Brasil \ SP \ Anhembi"/>
    <s v="Sul"/>
    <x v="1"/>
    <n v="1"/>
    <s v="Implantação"/>
    <s v="104-Crescimento"/>
    <d v="2020-12-21T00:00:00"/>
    <n v="14.4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3"/>
    <x v="416"/>
    <x v="416"/>
    <s v="003"/>
    <s v="Brasil \ SP \ Anhembi"/>
    <s v="Sul"/>
    <x v="1"/>
    <n v="1"/>
    <s v="Implantação"/>
    <s v="104-Crescimento"/>
    <d v="2021-01-04T00:00:00"/>
    <n v="9.14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4"/>
    <x v="416"/>
    <x v="416"/>
    <s v="004"/>
    <s v="Brasil \ SP \ Anhembi"/>
    <s v="Sul"/>
    <x v="1"/>
    <n v="3"/>
    <s v="Reforma"/>
    <s v="104-Crescimento"/>
    <d v="2020-12-29T00:00:00"/>
    <n v="9.99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5"/>
    <x v="416"/>
    <x v="416"/>
    <s v="005"/>
    <s v="Brasil \ SP \ Anhembi"/>
    <s v="Sul"/>
    <x v="1"/>
    <n v="3"/>
    <s v="Reforma"/>
    <s v="104-Crescimento"/>
    <d v="2020-12-30T00:00:00"/>
    <n v="12.04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6"/>
    <x v="416"/>
    <x v="416"/>
    <s v="006"/>
    <s v="Brasil \ SP \ Anhembi"/>
    <s v="Sul"/>
    <x v="1"/>
    <n v="3"/>
    <s v="Reforma"/>
    <s v="104-Crescimento"/>
    <d v="2021-01-04T00:00:00"/>
    <n v="15.28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7007"/>
    <x v="416"/>
    <x v="416"/>
    <s v="007"/>
    <s v="Brasil \ SP \ Anhembi"/>
    <s v="Sul"/>
    <x v="1"/>
    <n v="3"/>
    <s v="Reforma"/>
    <s v="104-Crescimento"/>
    <d v="2020-12-23T00:00:00"/>
    <n v="24.37"/>
    <s v="Parceria rural"/>
    <m/>
    <m/>
    <m/>
    <m/>
    <x v="0"/>
    <x v="0"/>
    <x v="0"/>
    <m/>
    <m/>
    <d v="2026-05-01T00:00:00"/>
    <d v="2026-04-01T00:00:00"/>
    <d v="2025-06-01T00:00:00"/>
    <m/>
    <m/>
    <s v="Sul"/>
    <s v="Sul"/>
    <s v="JFI ITATINGA"/>
    <s v="NILZA"/>
    <s v="SOLLUM"/>
    <s v="BRACELL"/>
    <n v="62.188529000000003"/>
    <n v="65.778326000000007"/>
    <n v="85.563278999999994"/>
    <n v="132.993146"/>
    <s v="pac"/>
    <x v="3"/>
    <x v="12"/>
    <m/>
    <x v="0"/>
    <m/>
  </r>
  <r>
    <s v="2019001"/>
    <x v="417"/>
    <x v="417"/>
    <s v="001"/>
    <s v="Brasil \ SP \ Marília"/>
    <s v="Noroeste"/>
    <x v="3"/>
    <n v="1"/>
    <s v="Implantação"/>
    <s v="104-Crescimento"/>
    <d v="2020-12-12T00:00:00"/>
    <n v="50.79"/>
    <s v="Parceria rural"/>
    <m/>
    <m/>
    <m/>
    <m/>
    <x v="0"/>
    <x v="0"/>
    <x v="0"/>
    <m/>
    <m/>
    <d v="2025-02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x v="10"/>
    <m/>
    <x v="0"/>
    <m/>
  </r>
  <r>
    <s v="2019003"/>
    <x v="417"/>
    <x v="417"/>
    <s v="003"/>
    <s v="Brasil \ SP \ Marília"/>
    <s v="Noroeste"/>
    <x v="3"/>
    <n v="1"/>
    <s v="Implantação"/>
    <s v="104-Crescimento"/>
    <d v="2020-12-13T00:00:00"/>
    <n v="14.7"/>
    <s v="Parceria rural"/>
    <m/>
    <m/>
    <m/>
    <m/>
    <x v="0"/>
    <x v="0"/>
    <x v="0"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x v="10"/>
    <m/>
    <x v="0"/>
    <m/>
  </r>
  <r>
    <s v="2019004"/>
    <x v="417"/>
    <x v="417"/>
    <s v="004"/>
    <s v="Brasil \ SP \ Marília"/>
    <s v="Noroeste"/>
    <x v="3"/>
    <n v="1"/>
    <s v="Implantação"/>
    <s v="104-Crescimento"/>
    <d v="2020-12-15T00:00:00"/>
    <n v="5.32"/>
    <s v="Parceria rural"/>
    <m/>
    <m/>
    <m/>
    <m/>
    <x v="0"/>
    <x v="0"/>
    <x v="0"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x v="10"/>
    <m/>
    <x v="0"/>
    <m/>
  </r>
  <r>
    <s v="2019005"/>
    <x v="417"/>
    <x v="417"/>
    <s v="005"/>
    <s v="Brasil \ SP \ Marília"/>
    <s v="Noroeste"/>
    <x v="3"/>
    <n v="1"/>
    <s v="Implantação"/>
    <s v="104-Crescimento"/>
    <d v="2020-12-15T00:00:00"/>
    <n v="10.97"/>
    <s v="Parceria rural"/>
    <m/>
    <m/>
    <m/>
    <m/>
    <x v="0"/>
    <x v="0"/>
    <x v="0"/>
    <m/>
    <m/>
    <d v="2025-03-01T00:00:00"/>
    <d v="2025-02-01T00:00:00"/>
    <d v="2025-08-01T00:00:00"/>
    <m/>
    <m/>
    <s v="Noroeste"/>
    <s v="Noroeste"/>
    <s v="GN"/>
    <s v="GERS"/>
    <s v="INOVESA"/>
    <s v="CARPELO"/>
    <n v="44.902304999999998"/>
    <n v="50.759149999999998"/>
    <n v="64.641034000000005"/>
    <n v="66.716044999999994"/>
    <s v="pac"/>
    <x v="2"/>
    <x v="10"/>
    <m/>
    <x v="0"/>
    <m/>
  </r>
  <r>
    <s v="2019006"/>
    <x v="417"/>
    <x v="417"/>
    <s v="006"/>
    <s v="Brasil \ SP \ Marília"/>
    <s v="Noroeste"/>
    <x v="3"/>
    <n v="1"/>
    <s v="Implantação"/>
    <s v="102-Aguardando Plantio"/>
    <m/>
    <n v="0.2"/>
    <s v="Parceria rural"/>
    <m/>
    <m/>
    <m/>
    <m/>
    <x v="0"/>
    <x v="0"/>
    <x v="0"/>
    <m/>
    <m/>
    <d v="2020-12-01T00:00:00"/>
    <m/>
    <m/>
    <m/>
    <m/>
    <s v="Noroeste"/>
    <s v="Noroeste"/>
    <s v="GN"/>
    <s v="GERS"/>
    <s v="INOVESA"/>
    <s v="CARPELO"/>
    <n v="44.902304999999998"/>
    <n v="50.759149999999998"/>
    <n v="64.641034000000005"/>
    <n v="66.716044999999994"/>
    <s v="Liberação de áreas"/>
    <x v="2"/>
    <x v="13"/>
    <d v="2025-11-01T00:00:00"/>
    <x v="0"/>
    <m/>
  </r>
  <r>
    <s v="2019301"/>
    <x v="417"/>
    <x v="417"/>
    <s v="301"/>
    <s v="Brasil \ SP \ Marília"/>
    <s v="Noroeste"/>
    <x v="3"/>
    <n v="1"/>
    <s v="Implantação"/>
    <s v="116-Aguardando Plantio - Manual"/>
    <m/>
    <n v="0.11"/>
    <s v="Parceria rural"/>
    <m/>
    <m/>
    <m/>
    <m/>
    <x v="0"/>
    <x v="0"/>
    <x v="0"/>
    <m/>
    <m/>
    <d v="2020-12-01T00:00:00"/>
    <m/>
    <m/>
    <m/>
    <m/>
    <s v="Noroeste"/>
    <s v="Noroeste"/>
    <s v="GN"/>
    <s v="GERS"/>
    <s v="INOVESA"/>
    <s v="CARPELO"/>
    <n v="44.902304999999998"/>
    <n v="50.759149999999998"/>
    <n v="64.641034000000005"/>
    <n v="66.716044999999994"/>
    <s v="Liberação de áreas"/>
    <x v="2"/>
    <x v="13"/>
    <d v="2025-11-01T00:00:00"/>
    <x v="0"/>
    <m/>
  </r>
  <r>
    <s v="2020015"/>
    <x v="418"/>
    <x v="418"/>
    <s v="015"/>
    <s v="Brasil \ SP \ Piratininga"/>
    <s v="Centro"/>
    <x v="1"/>
    <n v="2"/>
    <s v="Reforma"/>
    <s v="102-Aguardando Plantio"/>
    <m/>
    <n v="9.52"/>
    <s v="Parceria rural"/>
    <m/>
    <m/>
    <m/>
    <m/>
    <x v="0"/>
    <x v="0"/>
    <x v="0"/>
    <m/>
    <m/>
    <d v="2024-06-20T00:00:00"/>
    <m/>
    <m/>
    <m/>
    <m/>
    <s v="Centro"/>
    <s v="Centro"/>
    <s v="BRACELL"/>
    <s v="GERAÇÃO"/>
    <s v="JFI DUARTINA"/>
    <s v="SOLLUM"/>
    <n v="16.091878000000001"/>
    <n v="36.322321000000002"/>
    <n v="39.540019000000001"/>
    <n v="60.284547000000003"/>
    <s v="Liberação de áreas"/>
    <x v="0"/>
    <x v="0"/>
    <d v="2025-06-01T00:00:00"/>
    <x v="0"/>
    <m/>
  </r>
  <r>
    <s v="2021302"/>
    <x v="419"/>
    <x v="419"/>
    <s v="302"/>
    <s v="Brasil \ SP \ Cabrália Paulista"/>
    <s v="Noroeste"/>
    <x v="1"/>
    <n v="1"/>
    <s v="Implantação"/>
    <s v="116-Aguardando Plantio - Manual"/>
    <m/>
    <n v="7.0000000000000007E-2"/>
    <s v="Parceria rural"/>
    <m/>
    <m/>
    <m/>
    <m/>
    <x v="0"/>
    <x v="0"/>
    <x v="0"/>
    <m/>
    <m/>
    <d v="2021-01-10T00:00:00"/>
    <m/>
    <m/>
    <m/>
    <m/>
    <s v="Noroeste"/>
    <s v="Noroeste"/>
    <s v="GERAÇÃO"/>
    <s v="JFI DUARTINA"/>
    <s v="BRACELL"/>
    <s v="CARPELO"/>
    <n v="17.245851999999999"/>
    <n v="20.463550000000001"/>
    <n v="41.953899"/>
    <n v="53.483201000000001"/>
    <s v="Liberação de áreas"/>
    <x v="2"/>
    <x v="4"/>
    <d v="2025-05-01T00:00:00"/>
    <x v="0"/>
    <m/>
  </r>
  <r>
    <s v="2022007"/>
    <x v="420"/>
    <x v="420"/>
    <s v="007"/>
    <s v="Brasil \ SP \ Pompéia"/>
    <s v="Noroeste"/>
    <x v="3"/>
    <n v="1"/>
    <s v="Implantação"/>
    <s v="102-Aguardando Plantio"/>
    <m/>
    <n v="1.92"/>
    <s v="Parceria rural"/>
    <m/>
    <m/>
    <m/>
    <m/>
    <x v="0"/>
    <x v="0"/>
    <x v="0"/>
    <s v="NÃO"/>
    <m/>
    <d v="2021-06-10T00:00:00"/>
    <m/>
    <m/>
    <m/>
    <m/>
    <s v="Noroeste"/>
    <s v="Noroeste"/>
    <s v="GERS"/>
    <s v="CARPELO"/>
    <s v="GN"/>
    <s v="EMFLORA"/>
    <n v="79.194540000000003"/>
    <n v="86.424118000000007"/>
    <n v="99.773757000000003"/>
    <n v="115.278464"/>
    <s v="Liberação de áreas"/>
    <x v="1"/>
    <x v="1"/>
    <d v="2025-11-01T00:00:00"/>
    <x v="0"/>
    <m/>
  </r>
  <r>
    <s v="2022309"/>
    <x v="420"/>
    <x v="420"/>
    <s v="309"/>
    <s v="Brasil \ SP \ Pompéia"/>
    <s v="Noroeste"/>
    <x v="3"/>
    <n v="1"/>
    <s v="Implantação"/>
    <s v="116-Aguardando Plantio - Manual"/>
    <m/>
    <n v="0.19"/>
    <s v="Parceria rural"/>
    <m/>
    <m/>
    <m/>
    <m/>
    <x v="0"/>
    <x v="0"/>
    <x v="0"/>
    <m/>
    <m/>
    <d v="2021-06-10T00:00:00"/>
    <m/>
    <m/>
    <m/>
    <m/>
    <s v="Noroeste"/>
    <s v="Noroeste"/>
    <s v="GERS"/>
    <s v="CARPELO"/>
    <s v="GN"/>
    <s v="EMFLORA"/>
    <n v="79.194540000000003"/>
    <n v="86.424118000000007"/>
    <n v="99.773757000000003"/>
    <n v="115.278464"/>
    <s v="Liberação de áreas"/>
    <x v="1"/>
    <x v="1"/>
    <d v="2025-11-01T00:00:00"/>
    <x v="0"/>
    <m/>
  </r>
  <r>
    <s v="2026007"/>
    <x v="421"/>
    <x v="421"/>
    <s v="007"/>
    <s v="Brasil \ SP \ Itirapina"/>
    <s v="Sul"/>
    <x v="1"/>
    <n v="3"/>
    <s v="Reforma"/>
    <s v="102-Aguardando Plantio"/>
    <m/>
    <n v="7.92"/>
    <s v="Parceria rural"/>
    <m/>
    <s v="Rehab Silv"/>
    <s v="Rehab"/>
    <m/>
    <x v="0"/>
    <x v="0"/>
    <x v="0"/>
    <m/>
    <m/>
    <d v="2021-04-20T00:00:00"/>
    <m/>
    <m/>
    <m/>
    <m/>
    <s v="Sul"/>
    <s v="Rehab Silv"/>
    <s v="MIGRAR"/>
    <s v="JFI DOURADO"/>
    <s v="NILZA"/>
    <s v="SOLLUM"/>
    <n v="40.210757999999998"/>
    <n v="97.476285000000004"/>
    <n v="149.02367699999999"/>
    <n v="155.85130699999999"/>
    <s v="pas"/>
    <x v="3"/>
    <x v="12"/>
    <d v="2025-07-01T00:00:00"/>
    <x v="6"/>
    <m/>
  </r>
  <r>
    <s v="2026011"/>
    <x v="421"/>
    <x v="421"/>
    <s v="011"/>
    <s v="Brasil \ SP \ Itirapina"/>
    <s v="Sul"/>
    <x v="1"/>
    <n v="1"/>
    <s v="Implantação"/>
    <s v="102-Aguardando Plantio"/>
    <m/>
    <n v="0.18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12"/>
    <x v="421"/>
    <x v="421"/>
    <s v="012"/>
    <s v="Brasil \ SP \ Itirapina"/>
    <s v="Sul"/>
    <x v="1"/>
    <n v="1"/>
    <s v="Implantação"/>
    <s v="102-Aguardando Plantio"/>
    <m/>
    <n v="0.16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13"/>
    <x v="421"/>
    <x v="421"/>
    <s v="013"/>
    <s v="Brasil \ SP \ Itirapina"/>
    <s v="Sul"/>
    <x v="1"/>
    <n v="1"/>
    <s v="Implantação"/>
    <s v="102-Aguardando Plantio"/>
    <m/>
    <n v="0.37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14"/>
    <x v="421"/>
    <x v="421"/>
    <s v="014"/>
    <s v="Brasil \ SP \ Itirapina"/>
    <s v="Sul"/>
    <x v="1"/>
    <n v="1"/>
    <s v="Implantação"/>
    <s v="102-Aguardando Plantio"/>
    <m/>
    <n v="0.4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15"/>
    <x v="421"/>
    <x v="421"/>
    <s v="015"/>
    <s v="Brasil \ SP \ Itirapina"/>
    <s v="Sul"/>
    <x v="1"/>
    <n v="1"/>
    <s v="Implantação"/>
    <s v="102-Aguardando Plantio"/>
    <m/>
    <n v="0.34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16"/>
    <x v="421"/>
    <x v="421"/>
    <s v="016"/>
    <s v="Brasil \ SP \ Itirapina"/>
    <s v="Sul"/>
    <x v="1"/>
    <n v="1"/>
    <s v="Implantação"/>
    <s v="102-Aguardando Plantio"/>
    <m/>
    <n v="0.15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1"/>
    <x v="421"/>
    <x v="421"/>
    <s v="021"/>
    <s v="Brasil \ SP \ Itirapina"/>
    <s v="Sul"/>
    <x v="1"/>
    <n v="2"/>
    <s v="Reforma"/>
    <s v="102-Aguardando Plantio"/>
    <m/>
    <n v="0.65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2"/>
    <x v="421"/>
    <x v="421"/>
    <s v="022"/>
    <s v="Brasil \ SP \ Itirapina"/>
    <s v="Sul"/>
    <x v="1"/>
    <n v="2"/>
    <s v="Reforma"/>
    <s v="102-Aguardando Plantio"/>
    <m/>
    <n v="0.79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3"/>
    <x v="421"/>
    <x v="421"/>
    <s v="023"/>
    <s v="Brasil \ SP \ Itirapina"/>
    <s v="Sul"/>
    <x v="1"/>
    <n v="2"/>
    <s v="Reforma"/>
    <s v="102-Aguardando Plantio"/>
    <m/>
    <n v="1.32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4"/>
    <x v="421"/>
    <x v="421"/>
    <s v="024"/>
    <s v="Brasil \ SP \ Itirapina"/>
    <s v="Sul"/>
    <x v="1"/>
    <n v="2"/>
    <s v="Reforma"/>
    <s v="102-Aguardando Plantio"/>
    <m/>
    <n v="1.69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5"/>
    <x v="421"/>
    <x v="421"/>
    <s v="025"/>
    <s v="Brasil \ SP \ Itirapina"/>
    <s v="Sul"/>
    <x v="1"/>
    <n v="2"/>
    <s v="Reforma"/>
    <s v="102-Aguardando Plantio"/>
    <m/>
    <n v="1.35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6"/>
    <x v="421"/>
    <x v="421"/>
    <s v="026"/>
    <s v="Brasil \ SP \ Itirapina"/>
    <s v="Sul"/>
    <x v="1"/>
    <n v="2"/>
    <s v="Reforma"/>
    <s v="102-Aguardando Plantio"/>
    <m/>
    <n v="0.93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8"/>
    <x v="421"/>
    <x v="421"/>
    <s v="028"/>
    <s v="Brasil \ SP \ Itirapina"/>
    <s v="Sul"/>
    <x v="1"/>
    <n v="2"/>
    <s v="Reforma"/>
    <s v="102-Aguardando Plantio"/>
    <m/>
    <n v="1.74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29"/>
    <x v="421"/>
    <x v="421"/>
    <s v="029"/>
    <s v="Brasil \ SP \ Itirapina"/>
    <s v="Sul"/>
    <x v="1"/>
    <n v="2"/>
    <s v="Reforma"/>
    <s v="102-Aguardando Plantio"/>
    <m/>
    <n v="1.88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30"/>
    <x v="421"/>
    <x v="421"/>
    <s v="030"/>
    <s v="Brasil \ SP \ Itirapina"/>
    <s v="Sul"/>
    <x v="1"/>
    <n v="2"/>
    <s v="Reforma"/>
    <s v="102-Aguardando Plantio"/>
    <m/>
    <n v="0.25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031"/>
    <x v="421"/>
    <x v="421"/>
    <s v="031"/>
    <s v="Brasil \ SP \ Itirapina"/>
    <s v="Sul"/>
    <x v="1"/>
    <n v="3"/>
    <s v="Reforma"/>
    <s v="102-Aguardando Plantio"/>
    <m/>
    <n v="3.62"/>
    <s v="Parceria rural"/>
    <m/>
    <s v="Rehab Silv"/>
    <s v="Rehab"/>
    <m/>
    <x v="0"/>
    <x v="0"/>
    <x v="0"/>
    <m/>
    <m/>
    <d v="2021-04-20T00:00:00"/>
    <m/>
    <m/>
    <m/>
    <m/>
    <s v="Sul"/>
    <s v="Rehab Silv"/>
    <s v="MIGRAR"/>
    <s v="JFI DOURADO"/>
    <s v="NILZA"/>
    <s v="SOLLUM"/>
    <n v="40.210757999999998"/>
    <n v="97.476285000000004"/>
    <n v="149.02367699999999"/>
    <n v="155.85130699999999"/>
    <s v="pas"/>
    <x v="3"/>
    <x v="12"/>
    <d v="2025-07-01T00:00:00"/>
    <x v="6"/>
    <m/>
  </r>
  <r>
    <s v="2026032"/>
    <x v="421"/>
    <x v="421"/>
    <s v="032"/>
    <s v="Brasil \ SP \ Itirapina"/>
    <s v="Sul"/>
    <x v="1"/>
    <n v="2"/>
    <s v="Reforma"/>
    <s v="102-Aguardando Plantio"/>
    <m/>
    <n v="0.45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6302"/>
    <x v="421"/>
    <x v="421"/>
    <s v="302"/>
    <s v="Brasil \ SP \ Itirapina"/>
    <s v="Sul"/>
    <x v="1"/>
    <n v="1"/>
    <s v="Implantação"/>
    <s v="116-Aguardando Plantio - Manual"/>
    <m/>
    <n v="3.3"/>
    <s v="Parceria rural"/>
    <m/>
    <m/>
    <m/>
    <m/>
    <x v="0"/>
    <x v="0"/>
    <x v="0"/>
    <m/>
    <m/>
    <d v="2021-04-20T00:00:00"/>
    <m/>
    <m/>
    <m/>
    <m/>
    <s v="Sul"/>
    <s v="Sul"/>
    <s v="MIGRAR"/>
    <s v="JFI DOURADO"/>
    <s v="NILZA"/>
    <s v="SOLLUM"/>
    <n v="40.210757999999998"/>
    <n v="97.476285000000004"/>
    <n v="149.02367699999999"/>
    <n v="155.85130699999999"/>
    <s v="Liberação de áreas"/>
    <x v="3"/>
    <x v="12"/>
    <d v="2025-07-01T00:00:00"/>
    <x v="6"/>
    <m/>
  </r>
  <r>
    <s v="2028001"/>
    <x v="422"/>
    <x v="422"/>
    <s v="001"/>
    <s v="Brasil \ SP \ Tejupá"/>
    <s v="Centro"/>
    <x v="0"/>
    <n v="1"/>
    <s v="Implantação"/>
    <s v="102-Aguardando Plantio"/>
    <m/>
    <n v="15.26"/>
    <s v="Parceria rural"/>
    <m/>
    <m/>
    <m/>
    <m/>
    <x v="0"/>
    <x v="0"/>
    <x v="0"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x v="17"/>
    <d v="2025-07-01T00:00:00"/>
    <x v="6"/>
    <m/>
  </r>
  <r>
    <s v="2028002"/>
    <x v="422"/>
    <x v="422"/>
    <s v="002"/>
    <s v="Brasil \ SP \ Tejupá"/>
    <s v="Centro"/>
    <x v="0"/>
    <n v="2"/>
    <s v="Reforma"/>
    <s v="102-Aguardando Plantio"/>
    <m/>
    <n v="23.27"/>
    <s v="Parceria rural"/>
    <m/>
    <m/>
    <m/>
    <m/>
    <x v="0"/>
    <x v="0"/>
    <x v="0"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x v="17"/>
    <d v="2025-07-01T00:00:00"/>
    <x v="6"/>
    <m/>
  </r>
  <r>
    <s v="2028003"/>
    <x v="422"/>
    <x v="422"/>
    <s v="003"/>
    <s v="Brasil \ SP \ Tejupá"/>
    <s v="Centro"/>
    <x v="0"/>
    <n v="1"/>
    <s v="Implantação"/>
    <s v="102-Aguardando Plantio"/>
    <m/>
    <n v="14"/>
    <s v="Parceria rural"/>
    <m/>
    <m/>
    <m/>
    <m/>
    <x v="0"/>
    <x v="0"/>
    <x v="0"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x v="17"/>
    <d v="2025-07-01T00:00:00"/>
    <x v="6"/>
    <m/>
  </r>
  <r>
    <s v="2028004"/>
    <x v="422"/>
    <x v="422"/>
    <s v="004"/>
    <s v="Brasil \ SP \ Tejupá"/>
    <s v="Centro"/>
    <x v="0"/>
    <n v="1"/>
    <s v="Implantação"/>
    <s v="102-Aguardando Plantio"/>
    <m/>
    <n v="10.17"/>
    <s v="Parceria rural"/>
    <m/>
    <m/>
    <m/>
    <m/>
    <x v="0"/>
    <x v="0"/>
    <x v="0"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x v="17"/>
    <d v="2025-07-01T00:00:00"/>
    <x v="6"/>
    <m/>
  </r>
  <r>
    <s v="2028304"/>
    <x v="422"/>
    <x v="422"/>
    <s v="304"/>
    <s v="Brasil \ SP \ Tejupá"/>
    <s v="Centro"/>
    <x v="0"/>
    <n v="2"/>
    <s v="Reforma"/>
    <s v="116-Aguardando Plantio - Manual"/>
    <m/>
    <n v="7.08"/>
    <s v="Parceria rural"/>
    <m/>
    <m/>
    <m/>
    <m/>
    <x v="0"/>
    <x v="0"/>
    <x v="0"/>
    <s v="NÃO"/>
    <m/>
    <d v="2024-04-15T00:00:00"/>
    <m/>
    <m/>
    <m/>
    <m/>
    <s v="Centro"/>
    <s v="Centro"/>
    <s v="JFI ITATINGA"/>
    <s v="SOLLUM"/>
    <s v="GERAÇÃO"/>
    <s v="NILZA"/>
    <n v="112.847416"/>
    <n v="125.694424"/>
    <n v="131.577564"/>
    <n v="132.89020500000001"/>
    <s v="Liberação de áreas"/>
    <x v="3"/>
    <x v="17"/>
    <d v="2025-07-01T00:00:00"/>
    <x v="6"/>
    <m/>
  </r>
  <r>
    <s v="2030002"/>
    <x v="423"/>
    <x v="423"/>
    <s v="002"/>
    <s v="Brasil \ SP \ Agudos"/>
    <s v="Centro"/>
    <x v="0"/>
    <n v="2"/>
    <s v="Reforma"/>
    <s v="102-Aguardando Plantio"/>
    <m/>
    <n v="4.91"/>
    <s v="Parceria rural"/>
    <m/>
    <m/>
    <m/>
    <m/>
    <x v="0"/>
    <x v="0"/>
    <x v="0"/>
    <m/>
    <m/>
    <d v="2021-07-10T00:00:00"/>
    <m/>
    <m/>
    <m/>
    <m/>
    <s v="Centro"/>
    <s v="Centro"/>
    <s v="GERAÇÃO"/>
    <s v="JFI DUARTINA"/>
    <s v="BRACELL"/>
    <s v="SOLLUM"/>
    <n v="46.245457999999999"/>
    <n v="49.463155999999998"/>
    <n v="54.539377000000002"/>
    <n v="59.086502000000003"/>
    <s v="Liberação de áreas"/>
    <x v="0"/>
    <x v="0"/>
    <d v="2025-12-01T00:00:00"/>
    <x v="0"/>
    <m/>
  </r>
  <r>
    <s v="2032006"/>
    <x v="424"/>
    <x v="424"/>
    <s v="006"/>
    <s v="Brasil \ SP \ Avaré"/>
    <s v="Sul"/>
    <x v="0"/>
    <n v="1"/>
    <s v="Implantação"/>
    <s v="102-Aguardando Plantio"/>
    <m/>
    <n v="0.18"/>
    <s v="Parceria rural"/>
    <m/>
    <m/>
    <m/>
    <m/>
    <x v="0"/>
    <x v="0"/>
    <x v="0"/>
    <m/>
    <m/>
    <d v="2021-05-25T00:00:00"/>
    <m/>
    <m/>
    <m/>
    <m/>
    <s v="Sul"/>
    <s v="Sul"/>
    <s v="JFI ITATINGA"/>
    <s v="NILZA"/>
    <s v="SOLLUM"/>
    <s v="BRACELL"/>
    <n v="25.558297"/>
    <n v="77.514707000000001"/>
    <n v="85.829707999999997"/>
    <n v="134.02060800000001"/>
    <s v="Liberação de áreas"/>
    <x v="3"/>
    <x v="5"/>
    <d v="2025-07-01T00:00:00"/>
    <x v="6"/>
    <m/>
  </r>
  <r>
    <s v="2035013"/>
    <x v="425"/>
    <x v="425"/>
    <s v="013"/>
    <s v="Brasil \ SP \ Itaí"/>
    <s v="Sul"/>
    <x v="0"/>
    <n v="3"/>
    <s v="Reforma"/>
    <s v="102-Aguardando Plantio"/>
    <m/>
    <n v="1.83"/>
    <s v="Parceria rural"/>
    <m/>
    <m/>
    <m/>
    <m/>
    <x v="0"/>
    <x v="0"/>
    <x v="0"/>
    <m/>
    <m/>
    <d v="2023-11-21T00:00:00"/>
    <m/>
    <m/>
    <d v="2023-09-01T00:00:00"/>
    <d v="2023-08-25T00:00:00"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x v="17"/>
    <m/>
    <x v="0"/>
    <m/>
  </r>
  <r>
    <s v="2035017"/>
    <x v="425"/>
    <x v="425"/>
    <s v="017"/>
    <s v="Brasil \ SP \ Itaí"/>
    <s v="Sul"/>
    <x v="0"/>
    <n v="2"/>
    <s v="Reforma"/>
    <s v="104-Crescimento"/>
    <d v="2012-10-15T00:00:00"/>
    <n v="0.34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18"/>
    <x v="425"/>
    <x v="425"/>
    <s v="018"/>
    <s v="Brasil \ SP \ Itaí"/>
    <s v="Sul"/>
    <x v="0"/>
    <n v="1"/>
    <s v="Implantação"/>
    <s v="104-Crescimento"/>
    <d v="2013-01-15T00:00:00"/>
    <n v="0.39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0"/>
    <x v="425"/>
    <x v="425"/>
    <s v="020"/>
    <s v="Brasil \ SP \ Itaí"/>
    <s v="Sul"/>
    <x v="0"/>
    <n v="1"/>
    <s v="Implantação"/>
    <s v="104-Crescimento"/>
    <d v="2013-01-15T00:00:00"/>
    <n v="0.52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1"/>
    <x v="425"/>
    <x v="425"/>
    <s v="021"/>
    <s v="Brasil \ SP \ Itaí"/>
    <s v="Sul"/>
    <x v="0"/>
    <n v="1"/>
    <s v="Implantação"/>
    <s v="104-Crescimento"/>
    <d v="2013-01-15T00:00:00"/>
    <n v="7.0000000000000007E-2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2"/>
    <x v="425"/>
    <x v="425"/>
    <s v="022"/>
    <s v="Brasil \ SP \ Itaí"/>
    <s v="Sul"/>
    <x v="0"/>
    <n v="1"/>
    <s v="Implantação"/>
    <s v="104-Crescimento"/>
    <d v="2013-01-15T00:00:00"/>
    <n v="0.62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3"/>
    <x v="425"/>
    <x v="425"/>
    <s v="023"/>
    <s v="Brasil \ SP \ Itaí"/>
    <s v="Sul"/>
    <x v="0"/>
    <n v="1"/>
    <s v="Implantação"/>
    <s v="104-Crescimento"/>
    <d v="2013-01-15T00:00:00"/>
    <n v="0.06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4"/>
    <x v="425"/>
    <x v="425"/>
    <s v="024"/>
    <s v="Brasil \ SP \ Itaí"/>
    <s v="Sul"/>
    <x v="0"/>
    <n v="1"/>
    <s v="Implantação"/>
    <s v="104-Crescimento"/>
    <d v="2013-01-15T00:00:00"/>
    <n v="0.77"/>
    <s v="Parceria rural"/>
    <m/>
    <m/>
    <m/>
    <m/>
    <x v="0"/>
    <x v="0"/>
    <x v="0"/>
    <m/>
    <m/>
    <d v="2025-11-01T00:00:00"/>
    <d v="2025-12-01T00:00:00"/>
    <d v="2025-08-01T00:00:00"/>
    <m/>
    <m/>
    <s v="Sul"/>
    <s v="Sul"/>
    <s v="JFI ITATINGA"/>
    <s v="NILZA"/>
    <s v="SOLLUM"/>
    <s v="RA"/>
    <n v="80.206481999999994"/>
    <n v="100.24927099999999"/>
    <n v="108.564272"/>
    <n v="134.19228699999999"/>
    <s v="pac"/>
    <x v="3"/>
    <x v="17"/>
    <m/>
    <x v="0"/>
    <m/>
  </r>
  <r>
    <s v="2035027"/>
    <x v="425"/>
    <x v="425"/>
    <s v="027"/>
    <s v="Brasil \ SP \ Itaí"/>
    <s v="Sul"/>
    <x v="0"/>
    <n v="3"/>
    <s v="Reforma"/>
    <s v="102-Aguardando Plantio"/>
    <m/>
    <n v="5.95"/>
    <s v="Parceria rural"/>
    <m/>
    <m/>
    <m/>
    <m/>
    <x v="0"/>
    <x v="0"/>
    <x v="0"/>
    <m/>
    <m/>
    <d v="2020-12-0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pas"/>
    <x v="3"/>
    <x v="14"/>
    <d v="2025-05-01T00:00:00"/>
    <x v="5"/>
    <m/>
  </r>
  <r>
    <s v="2035301"/>
    <x v="425"/>
    <x v="425"/>
    <s v="301"/>
    <s v="Brasil \ SP \ Itaí"/>
    <s v="Sul"/>
    <x v="0"/>
    <n v="2"/>
    <s v="Reforma"/>
    <s v="116-Aguardando Plantio - Manual"/>
    <m/>
    <n v="0.72"/>
    <s v="Parceria rural"/>
    <m/>
    <m/>
    <m/>
    <m/>
    <x v="0"/>
    <x v="0"/>
    <x v="0"/>
    <m/>
    <m/>
    <d v="2023-07-26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x v="17"/>
    <m/>
    <x v="0"/>
    <m/>
  </r>
  <r>
    <s v="2035306"/>
    <x v="425"/>
    <x v="425"/>
    <s v="306"/>
    <s v="Brasil \ SP \ Itaí"/>
    <s v="Sul"/>
    <x v="0"/>
    <n v="3"/>
    <s v="Reforma"/>
    <s v="116-Aguardando Plantio - Manual"/>
    <m/>
    <n v="3.46"/>
    <s v="Parceria rural"/>
    <m/>
    <m/>
    <m/>
    <m/>
    <x v="0"/>
    <x v="0"/>
    <x v="0"/>
    <m/>
    <m/>
    <d v="2023-07-2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x v="14"/>
    <d v="2025-05-01T00:00:00"/>
    <x v="5"/>
    <m/>
  </r>
  <r>
    <s v="2035312"/>
    <x v="425"/>
    <x v="425"/>
    <s v="312"/>
    <s v="Brasil \ SP \ Itaí"/>
    <s v="Sul"/>
    <x v="0"/>
    <n v="3"/>
    <s v="Reforma"/>
    <s v="116-Aguardando Plantio - Manual"/>
    <m/>
    <n v="9.06"/>
    <s v="Parceria rural"/>
    <m/>
    <m/>
    <m/>
    <m/>
    <x v="0"/>
    <x v="0"/>
    <x v="0"/>
    <m/>
    <m/>
    <d v="2023-10-31T00:00:00"/>
    <m/>
    <m/>
    <m/>
    <m/>
    <s v="Sul"/>
    <s v="Sul"/>
    <s v="JFI ITATINGA"/>
    <s v="NILZA"/>
    <s v="SOLLUM"/>
    <s v="RA"/>
    <n v="80.206481999999994"/>
    <n v="100.24927099999999"/>
    <n v="108.564272"/>
    <n v="134.19228699999999"/>
    <s v="Liberação de áreas"/>
    <x v="3"/>
    <x v="14"/>
    <d v="2025-05-01T00:00:00"/>
    <x v="5"/>
    <m/>
  </r>
  <r>
    <s v="2039012"/>
    <x v="426"/>
    <x v="426"/>
    <s v="012"/>
    <s v="Brasil \ SP \ Botucatu"/>
    <s v="Sul"/>
    <x v="7"/>
    <n v="1"/>
    <s v="Implantação"/>
    <s v="102-Aguardando Plantio"/>
    <m/>
    <n v="0.11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3"/>
    <x v="426"/>
    <x v="426"/>
    <s v="013"/>
    <s v="Brasil \ SP \ Botucatu"/>
    <s v="Sul"/>
    <x v="7"/>
    <n v="1"/>
    <s v="Implantação"/>
    <s v="102-Aguardando Plantio"/>
    <m/>
    <n v="0.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4"/>
    <x v="426"/>
    <x v="426"/>
    <s v="014"/>
    <s v="Brasil \ SP \ Botucatu"/>
    <s v="Sul"/>
    <x v="7"/>
    <n v="1"/>
    <s v="Implantação"/>
    <s v="102-Aguardando Plantio"/>
    <m/>
    <n v="0.18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5"/>
    <x v="426"/>
    <x v="426"/>
    <s v="015"/>
    <s v="Brasil \ SP \ Botucatu"/>
    <s v="Sul"/>
    <x v="7"/>
    <n v="1"/>
    <s v="Implantação"/>
    <s v="102-Aguardando Plantio"/>
    <m/>
    <n v="0.04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6"/>
    <x v="426"/>
    <x v="426"/>
    <s v="016"/>
    <s v="Brasil \ SP \ Botucatu"/>
    <s v="Sul"/>
    <x v="7"/>
    <n v="1"/>
    <s v="Implantação"/>
    <s v="102-Aguardando Plantio"/>
    <m/>
    <n v="0.0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7"/>
    <x v="426"/>
    <x v="426"/>
    <s v="017"/>
    <s v="Brasil \ SP \ Botucatu"/>
    <s v="Sul"/>
    <x v="7"/>
    <n v="1"/>
    <s v="Implantação"/>
    <s v="102-Aguardando Plantio"/>
    <m/>
    <n v="0.04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8"/>
    <x v="426"/>
    <x v="426"/>
    <s v="018"/>
    <s v="Brasil \ SP \ Botucatu"/>
    <s v="Sul"/>
    <x v="7"/>
    <n v="1"/>
    <s v="Implantação"/>
    <s v="102-Aguardando Plantio"/>
    <m/>
    <n v="0.08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19"/>
    <x v="426"/>
    <x v="426"/>
    <s v="019"/>
    <s v="Brasil \ SP \ Botucatu"/>
    <s v="Sul"/>
    <x v="7"/>
    <n v="1"/>
    <s v="Implantação"/>
    <s v="102-Aguardando Plantio"/>
    <m/>
    <n v="0.16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0"/>
    <x v="426"/>
    <x v="426"/>
    <s v="020"/>
    <s v="Brasil \ SP \ Botucatu"/>
    <s v="Sul"/>
    <x v="7"/>
    <n v="1"/>
    <s v="Implantação"/>
    <s v="102-Aguardando Plantio"/>
    <m/>
    <n v="0.06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1"/>
    <x v="426"/>
    <x v="426"/>
    <s v="021"/>
    <s v="Brasil \ SP \ Botucatu"/>
    <s v="Sul"/>
    <x v="7"/>
    <n v="1"/>
    <s v="Implantação"/>
    <s v="102-Aguardando Plantio"/>
    <m/>
    <n v="7.0000000000000007E-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2"/>
    <x v="426"/>
    <x v="426"/>
    <s v="022"/>
    <s v="Brasil \ SP \ Botucatu"/>
    <s v="Sul"/>
    <x v="7"/>
    <n v="1"/>
    <s v="Implantação"/>
    <s v="102-Aguardando Plantio"/>
    <m/>
    <n v="0.19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3"/>
    <x v="426"/>
    <x v="426"/>
    <s v="023"/>
    <s v="Brasil \ SP \ Botucatu"/>
    <s v="Sul"/>
    <x v="7"/>
    <n v="1"/>
    <s v="Implantação"/>
    <s v="102-Aguardando Plantio"/>
    <m/>
    <n v="0.08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4"/>
    <x v="426"/>
    <x v="426"/>
    <s v="024"/>
    <s v="Brasil \ SP \ Botucatu"/>
    <s v="Sul"/>
    <x v="7"/>
    <n v="1"/>
    <s v="Implantação"/>
    <s v="102-Aguardando Plantio"/>
    <m/>
    <n v="0.17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5"/>
    <x v="426"/>
    <x v="426"/>
    <s v="025"/>
    <s v="Brasil \ SP \ Botucatu"/>
    <s v="Sul"/>
    <x v="7"/>
    <n v="1"/>
    <s v="Implantação"/>
    <s v="102-Aguardando Plantio"/>
    <m/>
    <n v="0.28999999999999998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6"/>
    <x v="426"/>
    <x v="426"/>
    <s v="026"/>
    <s v="Brasil \ SP \ Botucatu"/>
    <s v="Sul"/>
    <x v="7"/>
    <n v="1"/>
    <s v="Implantação"/>
    <s v="102-Aguardando Plantio"/>
    <m/>
    <n v="0.1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7"/>
    <x v="426"/>
    <x v="426"/>
    <s v="027"/>
    <s v="Brasil \ SP \ Botucatu"/>
    <s v="Sul"/>
    <x v="7"/>
    <n v="1"/>
    <s v="Implantação"/>
    <s v="102-Aguardando Plantio"/>
    <m/>
    <n v="0.1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8"/>
    <x v="426"/>
    <x v="426"/>
    <s v="028"/>
    <s v="Brasil \ SP \ Botucatu"/>
    <s v="Sul"/>
    <x v="7"/>
    <n v="1"/>
    <s v="Implantação"/>
    <s v="102-Aguardando Plantio"/>
    <m/>
    <n v="0.0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29"/>
    <x v="426"/>
    <x v="426"/>
    <s v="029"/>
    <s v="Brasil \ SP \ Botucatu"/>
    <s v="Sul"/>
    <x v="7"/>
    <n v="1"/>
    <s v="Implantação"/>
    <s v="102-Aguardando Plantio"/>
    <m/>
    <n v="0.01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0"/>
    <x v="426"/>
    <x v="426"/>
    <s v="030"/>
    <s v="Brasil \ SP \ Botucatu"/>
    <s v="Sul"/>
    <x v="7"/>
    <n v="1"/>
    <s v="Implantação"/>
    <s v="102-Aguardando Plantio"/>
    <m/>
    <n v="0.04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1"/>
    <x v="426"/>
    <x v="426"/>
    <s v="031"/>
    <s v="Brasil \ SP \ Botucatu"/>
    <s v="Sul"/>
    <x v="7"/>
    <n v="1"/>
    <s v="Implantação"/>
    <s v="102-Aguardando Plantio"/>
    <m/>
    <n v="0.0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2"/>
    <x v="426"/>
    <x v="426"/>
    <s v="032"/>
    <s v="Brasil \ SP \ Botucatu"/>
    <s v="Sul"/>
    <x v="7"/>
    <n v="1"/>
    <s v="Implantação"/>
    <s v="102-Aguardando Plantio"/>
    <m/>
    <n v="0.04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3"/>
    <x v="426"/>
    <x v="426"/>
    <s v="033"/>
    <s v="Brasil \ SP \ Botucatu"/>
    <s v="Sul"/>
    <x v="7"/>
    <n v="1"/>
    <s v="Implantação"/>
    <s v="102-Aguardando Plantio"/>
    <m/>
    <n v="0.09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4"/>
    <x v="426"/>
    <x v="426"/>
    <s v="034"/>
    <s v="Brasil \ SP \ Botucatu"/>
    <s v="Sul"/>
    <x v="7"/>
    <n v="1"/>
    <s v="Implantação"/>
    <s v="102-Aguardando Plantio"/>
    <m/>
    <n v="0.72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5"/>
    <x v="426"/>
    <x v="426"/>
    <s v="035"/>
    <s v="Brasil \ SP \ Botucatu"/>
    <s v="Sul"/>
    <x v="7"/>
    <n v="1"/>
    <s v="Implantação"/>
    <s v="102-Aguardando Plantio"/>
    <m/>
    <n v="0.06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036"/>
    <x v="426"/>
    <x v="426"/>
    <s v="036"/>
    <s v="Brasil \ SP \ Botucatu"/>
    <s v="Sul"/>
    <x v="7"/>
    <n v="1"/>
    <s v="Implantação"/>
    <s v="102-Aguardando Plantio"/>
    <m/>
    <n v="0.03"/>
    <s v="Parceria rural (Turvinho)"/>
    <m/>
    <m/>
    <m/>
    <n v="2"/>
    <x v="0"/>
    <x v="0"/>
    <x v="0"/>
    <m/>
    <m/>
    <d v="2022-05-1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39302"/>
    <x v="426"/>
    <x v="426"/>
    <s v="302"/>
    <s v="Brasil \ SP \ Botucatu"/>
    <s v="Sul"/>
    <x v="7"/>
    <n v="1"/>
    <s v="Implantação"/>
    <s v="116-Aguardando Plantio - Manual"/>
    <m/>
    <n v="0.12"/>
    <s v="Parceria rural (Turvinho)"/>
    <m/>
    <m/>
    <m/>
    <n v="2"/>
    <x v="0"/>
    <x v="0"/>
    <x v="0"/>
    <m/>
    <m/>
    <d v="2021-01-06T00:00:00"/>
    <m/>
    <m/>
    <m/>
    <m/>
    <s v="Sul"/>
    <s v="Sul"/>
    <s v="NILZA"/>
    <s v="SOLLUM"/>
    <s v="MIGRAR"/>
    <s v="JFI ITATINGA"/>
    <n v="63.226785"/>
    <n v="83.011736999999997"/>
    <n v="84.772079000000005"/>
    <n v="98.993430000000004"/>
    <s v="Liberação de áreas"/>
    <x v="3"/>
    <x v="5"/>
    <d v="2025-07-01T00:00:00"/>
    <x v="6"/>
    <m/>
  </r>
  <r>
    <s v="2046001"/>
    <x v="427"/>
    <x v="427"/>
    <s v="001"/>
    <s v="Brasil \ SP \ Brotas"/>
    <s v="Sul"/>
    <x v="3"/>
    <n v="1"/>
    <s v="Implantação"/>
    <s v="104-Crescimento"/>
    <d v="2019-11-30T00:00:00"/>
    <n v="49.72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JFI DOURADO"/>
    <s v="NILZA"/>
    <s v="SOLLUM"/>
    <n v="53.080165000000001"/>
    <n v="56.983694"/>
    <n v="90.677036000000001"/>
    <n v="91.041291999999999"/>
    <s v="pac"/>
    <x v="3"/>
    <x v="12"/>
    <d v="2025-07-01T00:00:00"/>
    <x v="6"/>
    <m/>
  </r>
  <r>
    <s v="2046002"/>
    <x v="427"/>
    <x v="427"/>
    <s v="002"/>
    <s v="Brasil \ SP \ Brotas"/>
    <s v="Sul"/>
    <x v="3"/>
    <n v="1"/>
    <s v="Implantação"/>
    <s v="104-Crescimento"/>
    <d v="2019-11-30T00:00:00"/>
    <n v="0.34"/>
    <s v="Parceria rural"/>
    <m/>
    <m/>
    <m/>
    <m/>
    <x v="0"/>
    <x v="0"/>
    <x v="0"/>
    <m/>
    <m/>
    <d v="2025-04-01T00:00:00"/>
    <d v="2025-04-01T00:00:00"/>
    <d v="2025-03-01T00:00:00"/>
    <m/>
    <m/>
    <s v="Sul"/>
    <s v="Sul"/>
    <s v="MIGRAR"/>
    <s v="JFI DOURADO"/>
    <s v="NILZA"/>
    <s v="SOLLUM"/>
    <n v="53.080165000000001"/>
    <n v="56.983694"/>
    <n v="90.677036000000001"/>
    <n v="91.041291999999999"/>
    <s v="pac"/>
    <x v="3"/>
    <x v="12"/>
    <d v="2025-07-01T00:00:00"/>
    <x v="6"/>
    <m/>
  </r>
  <r>
    <s v="2047304"/>
    <x v="428"/>
    <x v="428"/>
    <s v="304"/>
    <s v="Brasil \ SP \ Mineiros do Tietê"/>
    <s v="Sul"/>
    <x v="1"/>
    <n v="1"/>
    <s v="Implantação"/>
    <s v="104-Crescimento"/>
    <d v="2021-02-05T00:00:00"/>
    <n v="0.2"/>
    <s v="Parceria rural"/>
    <m/>
    <m/>
    <m/>
    <m/>
    <x v="0"/>
    <x v="0"/>
    <x v="0"/>
    <m/>
    <m/>
    <d v="2025-04-01T00:00:00"/>
    <d v="2025-04-01T00:00:00"/>
    <m/>
    <m/>
    <m/>
    <s v="Sul"/>
    <s v="Sul"/>
    <s v="NILZA"/>
    <s v="SOLLUM"/>
    <s v="MIGRAR"/>
    <s v="JFI DOURADO"/>
    <n v="57.235626000000003"/>
    <n v="57.599882999999998"/>
    <n v="79.465513999999999"/>
    <n v="86.050301000000005"/>
    <s v="pab"/>
    <x v="3"/>
    <x v="13"/>
    <m/>
    <x v="0"/>
    <m/>
  </r>
  <r>
    <s v="2049009"/>
    <x v="429"/>
    <x v="429"/>
    <s v="009"/>
    <s v="Brasil \ SP \ Águas de Santa Bárbara"/>
    <s v="Centro"/>
    <x v="0"/>
    <n v="3"/>
    <s v="Reforma"/>
    <s v="102-Aguardando Plantio"/>
    <m/>
    <n v="0.24"/>
    <s v="Parceria rural"/>
    <m/>
    <m/>
    <m/>
    <m/>
    <x v="0"/>
    <x v="0"/>
    <x v="0"/>
    <m/>
    <m/>
    <d v="2021-07-10T00:00:00"/>
    <m/>
    <m/>
    <m/>
    <m/>
    <s v="Centro"/>
    <s v="Centro"/>
    <s v="SOLLUM"/>
    <s v="GERAÇÃO"/>
    <s v="JFI DUARTINA"/>
    <s v="BRACELL"/>
    <n v="64.893817999999996"/>
    <n v="73.704431"/>
    <n v="76.922128999999998"/>
    <n v="81.998350000000002"/>
    <s v="Liberação de áreas"/>
    <x v="0"/>
    <x v="3"/>
    <d v="2025-12-01T00:00:00"/>
    <x v="0"/>
    <m/>
  </r>
  <r>
    <s v="2050001"/>
    <x v="430"/>
    <x v="430"/>
    <s v="001"/>
    <s v="Brasil \ SP \ Getulina"/>
    <s v="Noroeste"/>
    <x v="3"/>
    <n v="1"/>
    <s v="Implantação"/>
    <s v="104-Crescimento"/>
    <d v="2018-08-03T00:00:00"/>
    <n v="3.03"/>
    <s v="Parceria rural"/>
    <m/>
    <m/>
    <m/>
    <m/>
    <x v="0"/>
    <x v="0"/>
    <x v="0"/>
    <m/>
    <m/>
    <m/>
    <d v="2025-06-01T00:00:00"/>
    <d v="2025-01-01T00:00:00"/>
    <m/>
    <m/>
    <s v="Noroeste"/>
    <s v="Noroeste"/>
    <s v="GN"/>
    <s v="INOVESA"/>
    <s v="GERS"/>
    <s v="CARPELO"/>
    <n v="9.6463459999999994"/>
    <n v="30.976633"/>
    <n v="56.685572999999998"/>
    <n v="72.642466999999996"/>
    <s v="pac"/>
    <x v="2"/>
    <x v="11"/>
    <d v="2025-06-01T00:00:00"/>
    <x v="9"/>
    <m/>
  </r>
  <r>
    <s v="2051005"/>
    <x v="431"/>
    <x v="431"/>
    <s v="005"/>
    <s v="Brasil \ SP \ Bofete"/>
    <s v="Sul"/>
    <x v="0"/>
    <n v="2"/>
    <s v="Reforma"/>
    <s v="102-Aguardando Plantio"/>
    <m/>
    <n v="0.5"/>
    <s v="Parceria rural"/>
    <m/>
    <m/>
    <m/>
    <m/>
    <x v="0"/>
    <x v="0"/>
    <x v="0"/>
    <m/>
    <m/>
    <d v="2020-12-10T00:00:00"/>
    <m/>
    <m/>
    <m/>
    <m/>
    <s v="Sul"/>
    <s v="Sul"/>
    <s v="JFI ITATINGA"/>
    <s v="NILZA"/>
    <s v="SOLLUM"/>
    <s v="RA"/>
    <n v="48.314081999999999"/>
    <n v="84.207178999999996"/>
    <n v="103.992132"/>
    <n v="118.40225"/>
    <s v="Liberação de áreas"/>
    <x v="3"/>
    <x v="5"/>
    <d v="2025-07-01T00:00:00"/>
    <x v="6"/>
    <m/>
  </r>
  <r>
    <s v="2053012"/>
    <x v="432"/>
    <x v="432"/>
    <s v="012"/>
    <s v="Brasil \ SP \ Iepê"/>
    <s v="Noroeste"/>
    <x v="0"/>
    <n v="3"/>
    <s v="Reforma"/>
    <s v="104-Crescimento"/>
    <d v="2021-01-29T00:00:00"/>
    <n v="4.41"/>
    <s v="Parceria rural"/>
    <m/>
    <m/>
    <m/>
    <m/>
    <x v="0"/>
    <x v="0"/>
    <x v="0"/>
    <m/>
    <m/>
    <d v="2020-12-20T00:00:00"/>
    <m/>
    <d v="2025-09-01T00:00:00"/>
    <m/>
    <m/>
    <s v="Noroeste"/>
    <s v="Noroeste"/>
    <s v="CARPELO"/>
    <s v="GERS"/>
    <s v="GN"/>
    <s v="INOVESA"/>
    <n v="184.33278300000001"/>
    <n v="189.975527"/>
    <n v="201.31100599999999"/>
    <n v="221.049735"/>
    <s v="pac"/>
    <x v="2"/>
    <x v="10"/>
    <m/>
    <x v="0"/>
    <m/>
  </r>
  <r>
    <s v="2054111"/>
    <x v="433"/>
    <x v="433"/>
    <s v="111"/>
    <s v="Brasil \ SP \ Rancharia"/>
    <s v="Noroeste"/>
    <x v="0"/>
    <n v="1"/>
    <s v="Implantação"/>
    <s v="102-Aguardando Plantio"/>
    <m/>
    <n v="72.84"/>
    <s v="Parceria rural"/>
    <m/>
    <m/>
    <m/>
    <m/>
    <x v="0"/>
    <x v="0"/>
    <x v="0"/>
    <m/>
    <m/>
    <m/>
    <m/>
    <m/>
    <m/>
    <m/>
    <s v="Noroeste"/>
    <s v="Noroeste"/>
    <s v="CARPELO"/>
    <s v="GERS"/>
    <s v="GN"/>
    <s v="INOVESA"/>
    <n v="186.034344"/>
    <n v="191.677088"/>
    <n v="203.01256699999999"/>
    <n v="222.751296"/>
    <s v="Liberação de áreas"/>
    <x v="2"/>
    <x v="10"/>
    <d v="2025-06-01T00:00:00"/>
    <x v="0"/>
    <m/>
  </r>
  <r>
    <s v="2055013"/>
    <x v="434"/>
    <x v="434"/>
    <s v="013"/>
    <s v="Brasil \ SP \ Iepê"/>
    <s v="Noroeste"/>
    <x v="0"/>
    <n v="2"/>
    <s v="Reforma"/>
    <s v="102-Aguardando Plantio"/>
    <m/>
    <n v="0.56999999999999995"/>
    <s v="Parceria rural"/>
    <m/>
    <m/>
    <m/>
    <m/>
    <x v="0"/>
    <x v="0"/>
    <x v="0"/>
    <m/>
    <m/>
    <d v="2023-01-01T00:00:00"/>
    <m/>
    <m/>
    <m/>
    <m/>
    <s v="Noroeste"/>
    <s v="Noroeste"/>
    <s v="CARPELO"/>
    <s v="GERS"/>
    <s v="GN"/>
    <s v="INOVESA"/>
    <n v="183.92056700000001"/>
    <n v="189.563311"/>
    <n v="200.89879099999999"/>
    <n v="220.637519"/>
    <s v="Liberação de áreas"/>
    <x v="2"/>
    <x v="10"/>
    <d v="2025-12-01T00:00:00"/>
    <x v="0"/>
    <m/>
  </r>
  <r>
    <s v="2057302"/>
    <x v="435"/>
    <x v="435"/>
    <s v="302"/>
    <s v="Brasil \ SP \ Arealva"/>
    <s v="Norte"/>
    <x v="3"/>
    <n v="1"/>
    <s v="Implantação"/>
    <s v="116-Aguardando Plantio - Manual"/>
    <m/>
    <n v="0.37"/>
    <s v="Parceria rural"/>
    <m/>
    <m/>
    <m/>
    <m/>
    <x v="0"/>
    <x v="0"/>
    <x v="0"/>
    <m/>
    <m/>
    <d v="2021-01-01T00:00:00"/>
    <m/>
    <m/>
    <m/>
    <m/>
    <s v="Norte"/>
    <s v="Norte"/>
    <s v="BRACELL"/>
    <s v="GERAÇÃO"/>
    <s v="SOLLUM"/>
    <s v="JFI DUARTINA"/>
    <n v="55.957617999999997"/>
    <n v="78.874752999999998"/>
    <n v="78.964354"/>
    <n v="80.634621999999993"/>
    <s v="Liberação de áreas"/>
    <x v="1"/>
    <x v="6"/>
    <d v="2025-07-01T00:00:00"/>
    <x v="6"/>
    <m/>
  </r>
  <r>
    <s v="2058017"/>
    <x v="436"/>
    <x v="436"/>
    <s v="017"/>
    <s v="Brasil \ SP \ Itapetininga"/>
    <s v="Sul"/>
    <x v="0"/>
    <n v="1"/>
    <s v="Implantação"/>
    <s v="102-Aguardando Plantio"/>
    <m/>
    <n v="0.01"/>
    <s v="Parceria rural (Turvinho)"/>
    <m/>
    <m/>
    <m/>
    <m/>
    <x v="0"/>
    <x v="0"/>
    <x v="0"/>
    <m/>
    <m/>
    <d v="2021-10-22T00:00:00"/>
    <m/>
    <m/>
    <m/>
    <m/>
    <s v="Sul"/>
    <s v="Sul"/>
    <s v="RA"/>
    <s v="JFI CAPÃO BONITO"/>
    <s v="JFI ITATINGA"/>
    <s v="NILZA"/>
    <n v="31.542182"/>
    <n v="32.950316999999998"/>
    <n v="138.72888399999999"/>
    <n v="183.82001199999999"/>
    <s v="Liberação de áreas"/>
    <x v="3"/>
    <x v="17"/>
    <d v="2025-08-01T00:00:00"/>
    <x v="8"/>
    <m/>
  </r>
  <r>
    <s v="2058305"/>
    <x v="436"/>
    <x v="436"/>
    <s v="305"/>
    <s v="Brasil \ SP \ Itapetininga"/>
    <s v="Sul"/>
    <x v="0"/>
    <n v="1"/>
    <s v="Implantação"/>
    <s v="116-Aguardando Plantio - Manual"/>
    <m/>
    <n v="0.32"/>
    <s v="Parceria rural (Turvinho)"/>
    <m/>
    <m/>
    <m/>
    <m/>
    <x v="0"/>
    <x v="0"/>
    <x v="0"/>
    <m/>
    <m/>
    <d v="2021-05-07T00:00:00"/>
    <m/>
    <m/>
    <m/>
    <m/>
    <s v="Sul"/>
    <s v="Sul"/>
    <s v="RA"/>
    <s v="JFI CAPÃO BONITO"/>
    <s v="JFI ITATINGA"/>
    <s v="NILZA"/>
    <n v="31.542182"/>
    <n v="32.950316999999998"/>
    <n v="138.72888399999999"/>
    <n v="183.82001199999999"/>
    <s v="Liberação de áreas"/>
    <x v="3"/>
    <x v="17"/>
    <d v="2025-08-01T00:00:00"/>
    <x v="8"/>
    <m/>
  </r>
  <r>
    <s v="2060308"/>
    <x v="437"/>
    <x v="437"/>
    <s v="308"/>
    <s v="Brasil \ SP \ Buri"/>
    <s v="Sul"/>
    <x v="0"/>
    <n v="2"/>
    <s v="Reforma"/>
    <s v="116-Aguardando Plantio - Manual"/>
    <m/>
    <n v="0.92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12"/>
    <x v="437"/>
    <x v="437"/>
    <s v="312"/>
    <s v="Brasil \ SP \ Buri"/>
    <s v="Sul"/>
    <x v="0"/>
    <n v="2"/>
    <s v="Reforma"/>
    <s v="116-Aguardando Plantio - Manual"/>
    <m/>
    <n v="0.12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22"/>
    <x v="437"/>
    <x v="437"/>
    <s v="322"/>
    <s v="Brasil \ SP \ Buri"/>
    <s v="Sul"/>
    <x v="0"/>
    <n v="2"/>
    <s v="Reforma"/>
    <s v="116-Aguardando Plantio - Manual"/>
    <m/>
    <n v="0.03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23"/>
    <x v="437"/>
    <x v="437"/>
    <s v="323"/>
    <s v="Brasil \ SP \ Buri"/>
    <s v="Sul"/>
    <x v="0"/>
    <n v="2"/>
    <s v="Reforma"/>
    <s v="116-Aguardando Plantio - Manual"/>
    <m/>
    <n v="0.03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28"/>
    <x v="437"/>
    <x v="437"/>
    <s v="328"/>
    <s v="Brasil \ SP \ Buri"/>
    <s v="Sul"/>
    <x v="0"/>
    <n v="2"/>
    <s v="Reforma"/>
    <s v="116-Aguardando Plantio - Manual"/>
    <m/>
    <n v="0.03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29"/>
    <x v="437"/>
    <x v="437"/>
    <s v="329"/>
    <s v="Brasil \ SP \ Buri"/>
    <s v="Sul"/>
    <x v="0"/>
    <n v="2"/>
    <s v="Reforma"/>
    <s v="116-Aguardando Plantio - Manual"/>
    <m/>
    <n v="0.03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0330"/>
    <x v="437"/>
    <x v="437"/>
    <s v="330"/>
    <s v="Brasil \ SP \ Buri"/>
    <s v="Sul"/>
    <x v="0"/>
    <n v="2"/>
    <s v="Reforma"/>
    <s v="116-Aguardando Plantio - Manual"/>
    <m/>
    <n v="0.01"/>
    <s v="Parceria rural (arr. Turvinho)"/>
    <m/>
    <m/>
    <m/>
    <m/>
    <x v="0"/>
    <x v="0"/>
    <x v="0"/>
    <m/>
    <m/>
    <d v="2022-03-28T00:00:00"/>
    <m/>
    <m/>
    <m/>
    <m/>
    <s v="Sul"/>
    <s v="Sul"/>
    <s v="RA"/>
    <s v="JFI CAPÃO BONITO"/>
    <s v="JFI ITATINGA"/>
    <s v="NILZA"/>
    <n v="59.035097"/>
    <n v="60.443232000000002"/>
    <n v="114.764897"/>
    <n v="173.102271"/>
    <s v="Liberação de áreas"/>
    <x v="3"/>
    <x v="17"/>
    <d v="2025-08-01T00:00:00"/>
    <x v="8"/>
    <m/>
  </r>
  <r>
    <s v="2063004"/>
    <x v="438"/>
    <x v="438"/>
    <s v="004"/>
    <s v="Brasil \ SP \ Conchas"/>
    <s v="Sul"/>
    <x v="1"/>
    <n v="2"/>
    <s v="Reforma"/>
    <s v="102-Aguardando Plantio"/>
    <m/>
    <n v="1.05"/>
    <s v="Parceria rural"/>
    <m/>
    <m/>
    <m/>
    <m/>
    <x v="0"/>
    <x v="0"/>
    <x v="0"/>
    <m/>
    <m/>
    <d v="2024-08-29T00:00:00"/>
    <m/>
    <m/>
    <m/>
    <m/>
    <s v="Sul"/>
    <s v="Sul"/>
    <s v="JFI ITATINGA"/>
    <s v="NILZA"/>
    <s v="SOLLUM"/>
    <s v="MIGRAR"/>
    <n v="87.201459999999997"/>
    <n v="90.791257999999999"/>
    <n v="110.576211"/>
    <n v="115.15768300000001"/>
    <s v="pas"/>
    <x v="3"/>
    <x v="5"/>
    <d v="2025-07-01T00:00:00"/>
    <x v="6"/>
    <m/>
  </r>
  <r>
    <s v="2064001"/>
    <x v="439"/>
    <x v="439"/>
    <s v="001"/>
    <s v="Brasil \ SP \ Conchas"/>
    <s v="Sul"/>
    <x v="1"/>
    <n v="1"/>
    <s v="Implantação"/>
    <s v="104-Crescimento"/>
    <d v="2019-05-01T00:00:00"/>
    <n v="5.79"/>
    <s v="Parceria rural"/>
    <m/>
    <m/>
    <m/>
    <m/>
    <x v="0"/>
    <x v="0"/>
    <x v="0"/>
    <m/>
    <m/>
    <d v="2021-12-20T00:00:00"/>
    <m/>
    <d v="2025-08-01T00:00:00"/>
    <m/>
    <m/>
    <s v="Sul"/>
    <s v="Sul"/>
    <s v="JFI ITATINGA"/>
    <s v="NILZA"/>
    <s v="SOLLUM"/>
    <s v="MIGRAR"/>
    <n v="87.201459999999997"/>
    <n v="90.791257999999999"/>
    <n v="110.576211"/>
    <n v="115.15768300000001"/>
    <s v="pac"/>
    <x v="3"/>
    <x v="5"/>
    <m/>
    <x v="0"/>
    <m/>
  </r>
  <r>
    <s v="2064002"/>
    <x v="439"/>
    <x v="439"/>
    <s v="002"/>
    <s v="Brasil \ SP \ Conchas"/>
    <s v="Sul"/>
    <x v="1"/>
    <n v="1"/>
    <s v="Implantação"/>
    <s v="104-Crescimento"/>
    <d v="2019-05-01T00:00:00"/>
    <n v="9.27"/>
    <s v="Parceria rural"/>
    <m/>
    <m/>
    <m/>
    <m/>
    <x v="0"/>
    <x v="0"/>
    <x v="0"/>
    <m/>
    <m/>
    <d v="2021-12-20T00:00:00"/>
    <m/>
    <d v="2025-08-01T00:00:00"/>
    <m/>
    <m/>
    <s v="Sul"/>
    <s v="Sul"/>
    <s v="JFI ITATINGA"/>
    <s v="NILZA"/>
    <s v="SOLLUM"/>
    <s v="MIGRAR"/>
    <n v="87.201459999999997"/>
    <n v="90.791257999999999"/>
    <n v="110.576211"/>
    <n v="115.15768300000001"/>
    <s v="pac"/>
    <x v="3"/>
    <x v="5"/>
    <m/>
    <x v="0"/>
    <m/>
  </r>
  <r>
    <s v="2064005"/>
    <x v="439"/>
    <x v="439"/>
    <s v="005"/>
    <s v="Brasil \ SP \ Conchas"/>
    <s v="Sul"/>
    <x v="1"/>
    <n v="1"/>
    <s v="Implantação"/>
    <s v="104-Crescimento"/>
    <d v="2022-01-24T00:00:00"/>
    <n v="8.74"/>
    <s v="Parceria rural"/>
    <m/>
    <s v="Rehab DO"/>
    <s v="Rehab"/>
    <m/>
    <x v="0"/>
    <x v="0"/>
    <x v="0"/>
    <m/>
    <s v="RAF"/>
    <d v="2021-12-20T00:00:00"/>
    <m/>
    <m/>
    <m/>
    <m/>
    <s v="Sul"/>
    <s v="Rehab DO"/>
    <s v="JFI ITATINGA"/>
    <s v="NILZA"/>
    <s v="SOLLUM"/>
    <s v="MIGRAR"/>
    <n v="87.201459999999997"/>
    <n v="90.791257999999999"/>
    <n v="110.576211"/>
    <n v="115.15768300000001"/>
    <s v="pab"/>
    <x v="3"/>
    <x v="1"/>
    <d v="2025-05-01T00:00:00"/>
    <x v="0"/>
    <m/>
  </r>
  <r>
    <s v="2067034"/>
    <x v="440"/>
    <x v="440"/>
    <s v="034"/>
    <s v="Brasil \ SP \ Avaí"/>
    <s v="Norte"/>
    <x v="1"/>
    <n v="2"/>
    <s v="Reforma"/>
    <s v="104-Crescimento"/>
    <d v="2023-07-17T00:00:00"/>
    <n v="3.02"/>
    <s v="Parceria rural (Turvinho)"/>
    <m/>
    <s v="Rehab Silv"/>
    <s v="Rehab"/>
    <m/>
    <x v="0"/>
    <x v="0"/>
    <x v="0"/>
    <m/>
    <m/>
    <d v="2023-02-28T00:00:00"/>
    <m/>
    <m/>
    <m/>
    <m/>
    <s v="Norte"/>
    <s v="Rehab Silv"/>
    <s v="GERAÇÃO"/>
    <s v="JFI DUARTINA"/>
    <s v="CARPELO"/>
    <s v="EMFLORA"/>
    <n v="29.716345"/>
    <n v="31.476213999999999"/>
    <n v="34.874769000000001"/>
    <n v="41.307000000000002"/>
    <s v="pas"/>
    <x v="1"/>
    <x v="6"/>
    <d v="2025-07-01T00:00:00"/>
    <x v="6"/>
    <m/>
  </r>
  <r>
    <s v="2072005"/>
    <x v="441"/>
    <x v="441"/>
    <s v="005"/>
    <s v="Brasil \ SP \ Borebi"/>
    <s v="Centro"/>
    <x v="0"/>
    <n v="1"/>
    <s v="Implantação"/>
    <s v="104-Crescimento"/>
    <d v="2009-06-01T00:00:00"/>
    <n v="0.19"/>
    <s v="Parceria rural (Turvinho)"/>
    <m/>
    <m/>
    <m/>
    <m/>
    <x v="0"/>
    <x v="0"/>
    <x v="0"/>
    <m/>
    <m/>
    <d v="2025-11-01T00:00:00"/>
    <d v="2025-11-01T00:00:00"/>
    <d v="2025-07-01T00:00:00"/>
    <m/>
    <m/>
    <s v="Centro"/>
    <s v="Centro"/>
    <s v="SOLLUM"/>
    <s v="NILZA"/>
    <s v="BRACELL"/>
    <s v="GERAÇÃO"/>
    <n v="36.624755"/>
    <n v="57.320583999999997"/>
    <n v="61.392885999999997"/>
    <n v="63.203415"/>
    <s v="pac"/>
    <x v="0"/>
    <x v="3"/>
    <m/>
    <x v="0"/>
    <m/>
  </r>
  <r>
    <s v="2079024"/>
    <x v="442"/>
    <x v="442"/>
    <s v="024"/>
    <s v="Brasil \ SP \ Agudos"/>
    <s v="Centro"/>
    <x v="0"/>
    <n v="2"/>
    <s v="Reforma"/>
    <s v="104-Crescimento"/>
    <d v="2022-08-18T00:00:00"/>
    <n v="7.9779999999999998"/>
    <s v="Parceria rural (Turvinho)"/>
    <m/>
    <s v="Rehab DO"/>
    <s v="Rehab"/>
    <m/>
    <x v="0"/>
    <x v="0"/>
    <x v="0"/>
    <m/>
    <m/>
    <d v="2022-07-31T00:00:00"/>
    <m/>
    <m/>
    <d v="2022-07-31T00:00:00"/>
    <d v="2022-06-27T00:00:00"/>
    <s v="Centro"/>
    <s v="Rehab DO"/>
    <s v="GERAÇÃO"/>
    <s v="JFI DUARTINA"/>
    <s v="SOLLUM"/>
    <s v="BRACELL"/>
    <n v="53.754815999999998"/>
    <n v="56.972513999999997"/>
    <n v="57.940871999999999"/>
    <n v="62.048735000000001"/>
    <s v="cto baldeio"/>
    <x v="0"/>
    <x v="0"/>
    <m/>
    <x v="0"/>
    <m/>
  </r>
  <r>
    <s v="2079045"/>
    <x v="442"/>
    <x v="442"/>
    <s v="045"/>
    <s v="Brasil \ SP \ Agudos"/>
    <s v="Centro"/>
    <x v="0"/>
    <n v="1"/>
    <s v="Rebrota"/>
    <s v="104-Crescimento"/>
    <d v="2017-07-17T00:00:00"/>
    <n v="24.2"/>
    <s v="Parceria rural (Turvinho)"/>
    <m/>
    <m/>
    <m/>
    <m/>
    <x v="0"/>
    <x v="0"/>
    <x v="0"/>
    <m/>
    <m/>
    <d v="2025-01-01T00:00:00"/>
    <d v="2024-12-01T00:00:00"/>
    <d v="2024-12-01T00:00:00"/>
    <m/>
    <d v="2024-12-17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x v="0"/>
    <d v="2025-03-01T00:00:00"/>
    <x v="3"/>
    <m/>
  </r>
  <r>
    <s v="2079046"/>
    <x v="442"/>
    <x v="442"/>
    <s v="046"/>
    <s v="Brasil \ SP \ Agudos"/>
    <s v="Centro"/>
    <x v="0"/>
    <n v="1"/>
    <s v="Rebrota"/>
    <s v="104-Crescimento"/>
    <d v="2017-07-15T00:00:00"/>
    <n v="31.06"/>
    <s v="Parceria rural (Turvinho)"/>
    <m/>
    <m/>
    <m/>
    <m/>
    <x v="0"/>
    <x v="0"/>
    <x v="0"/>
    <m/>
    <m/>
    <d v="2025-01-01T00:00:00"/>
    <d v="2024-12-01T00:00:00"/>
    <d v="2024-12-01T00:00:00"/>
    <m/>
    <d v="2024-12-17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x v="0"/>
    <d v="2025-03-01T00:00:00"/>
    <x v="3"/>
    <m/>
  </r>
  <r>
    <s v="2079047"/>
    <x v="442"/>
    <x v="442"/>
    <s v="047"/>
    <s v="Brasil \ SP \ Agudos"/>
    <s v="Centro"/>
    <x v="0"/>
    <n v="1"/>
    <s v="Rebrota"/>
    <s v="104-Crescimento"/>
    <d v="2017-07-19T00:00:00"/>
    <n v="10.83"/>
    <s v="Parceria rural (Turvinho)"/>
    <m/>
    <m/>
    <m/>
    <m/>
    <x v="0"/>
    <x v="0"/>
    <x v="0"/>
    <m/>
    <m/>
    <d v="2025-01-01T00:00:00"/>
    <d v="2024-12-01T00:00:00"/>
    <d v="2024-12-01T00:00:00"/>
    <m/>
    <d v="2024-12-18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x v="0"/>
    <d v="2025-03-01T00:00:00"/>
    <x v="3"/>
    <m/>
  </r>
  <r>
    <s v="2079048"/>
    <x v="442"/>
    <x v="442"/>
    <s v="048"/>
    <s v="Brasil \ SP \ Agudos"/>
    <s v="Centro"/>
    <x v="0"/>
    <n v="1"/>
    <s v="Rebrota"/>
    <s v="104-Crescimento"/>
    <d v="2017-08-02T00:00:00"/>
    <n v="23.58"/>
    <s v="Parceria rural (Turvinho)"/>
    <m/>
    <m/>
    <m/>
    <m/>
    <x v="0"/>
    <x v="0"/>
    <x v="0"/>
    <m/>
    <m/>
    <d v="2025-01-01T00:00:00"/>
    <d v="2025-01-01T00:00:00"/>
    <d v="2024-12-01T00:00:00"/>
    <m/>
    <d v="2024-12-18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x v="0"/>
    <d v="2025-03-01T00:00:00"/>
    <x v="3"/>
    <m/>
  </r>
  <r>
    <s v="2079049"/>
    <x v="442"/>
    <x v="442"/>
    <s v="049"/>
    <s v="Brasil \ SP \ Agudos"/>
    <s v="Centro"/>
    <x v="0"/>
    <n v="1"/>
    <s v="Rebrota"/>
    <s v="104-Crescimento"/>
    <d v="2017-07-25T00:00:00"/>
    <n v="38.61"/>
    <s v="Parceria rural (Turvinho)"/>
    <m/>
    <m/>
    <m/>
    <m/>
    <x v="0"/>
    <x v="0"/>
    <x v="0"/>
    <m/>
    <m/>
    <d v="2025-01-01T00:00:00"/>
    <d v="2025-01-01T00:00:00"/>
    <d v="2024-12-01T00:00:00"/>
    <m/>
    <d v="2024-12-21T00:00:00"/>
    <s v="Centro"/>
    <s v="Centro"/>
    <s v="GERAÇÃO"/>
    <s v="JFI DUARTINA"/>
    <s v="SOLLUM"/>
    <s v="BRACELL"/>
    <n v="53.754815999999998"/>
    <n v="56.972513999999997"/>
    <n v="57.940871999999999"/>
    <n v="62.048735000000001"/>
    <s v="cto colheita"/>
    <x v="0"/>
    <x v="0"/>
    <d v="2025-03-01T00:00:00"/>
    <x v="3"/>
    <m/>
  </r>
  <r>
    <s v="2079050"/>
    <x v="442"/>
    <x v="442"/>
    <s v="050"/>
    <s v="Brasil \ SP \ Agudos"/>
    <s v="Centro"/>
    <x v="0"/>
    <n v="1"/>
    <s v="Implantação"/>
    <s v="104-Crescimento"/>
    <d v="2017-10-18T00:00:00"/>
    <n v="24.14"/>
    <s v="Parceria rural (Turvinho)"/>
    <m/>
    <m/>
    <m/>
    <m/>
    <x v="0"/>
    <x v="0"/>
    <x v="0"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x v="0"/>
    <m/>
    <x v="0"/>
    <m/>
  </r>
  <r>
    <s v="2079052"/>
    <x v="442"/>
    <x v="442"/>
    <s v="052"/>
    <s v="Brasil \ SP \ Agudos"/>
    <s v="Centro"/>
    <x v="1"/>
    <n v="1"/>
    <s v="Rebrota"/>
    <s v="104-Crescimento"/>
    <d v="2017-08-12T00:00:00"/>
    <n v="21.56"/>
    <s v="Parceria rural (Turvinho)"/>
    <m/>
    <m/>
    <m/>
    <m/>
    <x v="0"/>
    <x v="0"/>
    <x v="0"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x v="0"/>
    <d v="2025-03-01T00:00:00"/>
    <x v="3"/>
    <m/>
  </r>
  <r>
    <s v="2079053"/>
    <x v="442"/>
    <x v="442"/>
    <s v="053"/>
    <s v="Brasil \ SP \ Agudos"/>
    <s v="Centro"/>
    <x v="0"/>
    <n v="2"/>
    <s v="Reforma"/>
    <s v="102-Aguardando Plantio"/>
    <m/>
    <n v="15.15"/>
    <s v="Parceria rural (Turvinho)"/>
    <m/>
    <m/>
    <m/>
    <m/>
    <x v="0"/>
    <x v="0"/>
    <x v="0"/>
    <m/>
    <m/>
    <d v="2025-01-01T00:00:00"/>
    <d v="2025-01-01T00:00:00"/>
    <d v="2025-01-01T00:00:00"/>
    <d v="2025-01-26T00:00:00"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cto baldeio"/>
    <x v="0"/>
    <x v="0"/>
    <d v="2025-03-01T00:00:00"/>
    <x v="3"/>
    <m/>
  </r>
  <r>
    <s v="2079054"/>
    <x v="442"/>
    <x v="442"/>
    <s v="054"/>
    <s v="Brasil \ SP \ Agudos"/>
    <s v="Centro"/>
    <x v="1"/>
    <n v="1"/>
    <s v="Rebrota"/>
    <s v="104-Crescimento"/>
    <d v="2017-08-14T00:00:00"/>
    <n v="22.3"/>
    <s v="Parceria rural (Turvinho)"/>
    <m/>
    <m/>
    <m/>
    <m/>
    <x v="0"/>
    <x v="0"/>
    <x v="0"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x v="0"/>
    <d v="2025-03-01T00:00:00"/>
    <x v="3"/>
    <m/>
  </r>
  <r>
    <s v="2079056"/>
    <x v="442"/>
    <x v="442"/>
    <s v="056"/>
    <s v="Brasil \ SP \ Agudos"/>
    <s v="Centro"/>
    <x v="1"/>
    <n v="1"/>
    <s v="Rebrota"/>
    <s v="104-Crescimento"/>
    <d v="2017-08-06T00:00:00"/>
    <n v="22.95"/>
    <s v="Parceria rural (Turvinho)"/>
    <m/>
    <m/>
    <m/>
    <m/>
    <x v="0"/>
    <x v="0"/>
    <x v="0"/>
    <m/>
    <m/>
    <d v="2025-01-01T00:00:00"/>
    <d v="2025-01-01T00:00:00"/>
    <d v="2025-01-01T00:00:00"/>
    <m/>
    <m/>
    <s v="Centro"/>
    <s v="Centro"/>
    <s v="GERAÇÃO"/>
    <s v="JFI DUARTINA"/>
    <s v="SOLLUM"/>
    <s v="BRACELL"/>
    <n v="53.754815999999998"/>
    <n v="56.972513999999997"/>
    <n v="57.940871999999999"/>
    <n v="62.048735000000001"/>
    <s v="pac"/>
    <x v="0"/>
    <x v="0"/>
    <d v="2025-03-01T00:00:00"/>
    <x v="3"/>
    <m/>
  </r>
  <r>
    <s v="2081015"/>
    <x v="443"/>
    <x v="443"/>
    <s v="015"/>
    <s v="Brasil \ SP \ Boa Esperança do Sul"/>
    <s v="Sul"/>
    <x v="3"/>
    <n v="2"/>
    <s v="Reforma"/>
    <s v="102-Aguardando Plantio"/>
    <m/>
    <n v="11.54"/>
    <s v="Parceria rural (Turvinho)"/>
    <m/>
    <m/>
    <m/>
    <m/>
    <x v="1"/>
    <x v="1"/>
    <x v="1"/>
    <m/>
    <m/>
    <d v="2024-11-01T00:00:00"/>
    <d v="2024-10-01T00:00:00"/>
    <d v="2024-11-01T00:00:00"/>
    <d v="2024-11-10T00:00:00"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6"/>
    <d v="2025-02-01T00:00:00"/>
    <x v="1"/>
    <m/>
  </r>
  <r>
    <s v="2081023"/>
    <x v="443"/>
    <x v="443"/>
    <s v="023"/>
    <s v="Brasil \ SP \ Boa Esperança do Sul"/>
    <s v="Sul"/>
    <x v="3"/>
    <n v="2"/>
    <s v="Reforma"/>
    <s v="117-Experimento"/>
    <d v="2022-05-10T00:00:00"/>
    <n v="30.7"/>
    <s v="Parceria rural (Turvinho)"/>
    <m/>
    <s v="Rehab DO"/>
    <s v="Rehab"/>
    <m/>
    <x v="0"/>
    <x v="0"/>
    <x v="0"/>
    <m/>
    <m/>
    <d v="2022-02-10T00:00:00"/>
    <m/>
    <m/>
    <d v="2022-02-10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7-01T00:00:00"/>
    <x v="6"/>
    <m/>
  </r>
  <r>
    <s v="2081027"/>
    <x v="443"/>
    <x v="443"/>
    <s v="027"/>
    <s v="Brasil \ SP \ Boa Esperança do Sul"/>
    <s v="Sul"/>
    <x v="3"/>
    <n v="2"/>
    <s v="Reforma"/>
    <s v="117-Experimento"/>
    <d v="2022-05-19T00:00:00"/>
    <n v="38.340000000000003"/>
    <s v="Parceria rural (Turvinho)"/>
    <m/>
    <s v="Rehab DO"/>
    <s v="Rehab"/>
    <m/>
    <x v="0"/>
    <x v="0"/>
    <x v="0"/>
    <m/>
    <m/>
    <d v="2022-04-02T00:00:00"/>
    <m/>
    <m/>
    <d v="2022-04-02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7-01T00:00:00"/>
    <x v="6"/>
    <m/>
  </r>
  <r>
    <s v="2081030"/>
    <x v="443"/>
    <x v="443"/>
    <s v="030"/>
    <s v="Brasil \ SP \ Boa Esperança do Sul"/>
    <s v="Sul"/>
    <x v="3"/>
    <n v="2"/>
    <s v="Reforma"/>
    <s v="104-Crescimento"/>
    <d v="2022-05-19T00:00:00"/>
    <n v="72.73"/>
    <s v="Parceria rural (Turvinho)"/>
    <m/>
    <s v="Rehab DO"/>
    <s v="Rehab"/>
    <m/>
    <x v="0"/>
    <x v="0"/>
    <x v="0"/>
    <m/>
    <m/>
    <d v="2022-02-02T00:00:00"/>
    <m/>
    <m/>
    <d v="2022-02-02T00:00:00"/>
    <d v="2021-12-10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6-01T00:00:00"/>
    <x v="0"/>
    <m/>
  </r>
  <r>
    <s v="2081051"/>
    <x v="443"/>
    <x v="443"/>
    <s v="051"/>
    <s v="Brasil \ SP \ Boa Esperança do Sul"/>
    <s v="Sul"/>
    <x v="3"/>
    <n v="2"/>
    <s v="Reforma"/>
    <s v="102-Aguardando Plantio"/>
    <m/>
    <n v="50.08"/>
    <s v="Parceria rural (Turvinho)"/>
    <m/>
    <m/>
    <m/>
    <m/>
    <x v="1"/>
    <x v="1"/>
    <x v="1"/>
    <m/>
    <m/>
    <d v="2017-02-04T00:00:00"/>
    <m/>
    <d v="2024-09-01T00:00:00"/>
    <d v="2024-11-22T00:00:00"/>
    <d v="2024-11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54"/>
    <x v="443"/>
    <x v="443"/>
    <s v="054"/>
    <s v="Brasil \ SP \ Boa Esperança do Sul"/>
    <s v="Sul"/>
    <x v="3"/>
    <n v="2"/>
    <s v="Reforma"/>
    <s v="102-Aguardando Plantio"/>
    <m/>
    <n v="48.75"/>
    <s v="Parceria rural (Turvinho)"/>
    <m/>
    <m/>
    <m/>
    <m/>
    <x v="1"/>
    <x v="1"/>
    <x v="1"/>
    <m/>
    <m/>
    <d v="2017-02-10T00:00:00"/>
    <m/>
    <d v="2024-09-01T00:00:00"/>
    <d v="2024-11-22T00:00:00"/>
    <d v="2024-11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65"/>
    <x v="443"/>
    <x v="443"/>
    <s v="065"/>
    <s v="Brasil \ SP \ Boa Esperança do Sul"/>
    <s v="Sul"/>
    <x v="3"/>
    <n v="1"/>
    <s v="Implantação"/>
    <s v="104-Crescimento"/>
    <d v="2017-05-12T00:00:00"/>
    <n v="18.97"/>
    <s v="Parceria rural (Turvinho)"/>
    <m/>
    <m/>
    <m/>
    <m/>
    <x v="1"/>
    <x v="1"/>
    <x v="1"/>
    <m/>
    <m/>
    <d v="2025-02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66"/>
    <x v="443"/>
    <x v="443"/>
    <s v="066"/>
    <s v="Brasil \ SP \ Boa Esperança do Sul"/>
    <s v="Sul"/>
    <x v="3"/>
    <n v="1"/>
    <s v="Implantação"/>
    <s v="104-Crescimento"/>
    <d v="2017-05-12T00:00:00"/>
    <n v="27.5"/>
    <s v="Parceria rural (Turvinho)"/>
    <m/>
    <m/>
    <m/>
    <m/>
    <x v="1"/>
    <x v="1"/>
    <x v="1"/>
    <m/>
    <m/>
    <d v="2025-02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68"/>
    <x v="443"/>
    <x v="443"/>
    <s v="068"/>
    <s v="Brasil \ SP \ Boa Esperança do Sul"/>
    <s v="Sul"/>
    <x v="3"/>
    <n v="1"/>
    <s v="Implantação"/>
    <s v="104-Crescimento"/>
    <d v="2017-05-25T00:00:00"/>
    <n v="64.69"/>
    <s v="Parceria rural (Turvinho)"/>
    <m/>
    <m/>
    <m/>
    <m/>
    <x v="1"/>
    <x v="1"/>
    <x v="1"/>
    <m/>
    <m/>
    <d v="2025-03-01T00:00:00"/>
    <d v="2025-02-01T00:00:00"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79"/>
    <x v="443"/>
    <x v="443"/>
    <s v="079"/>
    <s v="Brasil \ SP \ Boa Esperança do Sul"/>
    <s v="Sul"/>
    <x v="3"/>
    <n v="2"/>
    <s v="Reforma"/>
    <s v="102-Aguardando Plantio"/>
    <m/>
    <n v="40.11"/>
    <s v="Parceria rural (Turvinho)"/>
    <m/>
    <m/>
    <m/>
    <m/>
    <x v="1"/>
    <x v="1"/>
    <x v="1"/>
    <m/>
    <m/>
    <d v="2024-11-01T00:00:00"/>
    <d v="2024-11-01T00:00:00"/>
    <d v="2024-10-01T00:00:00"/>
    <d v="2024-11-02T00:00:00"/>
    <d v="2024-10-21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2-01T00:00:00"/>
    <x v="1"/>
    <m/>
  </r>
  <r>
    <s v="2081081"/>
    <x v="443"/>
    <x v="443"/>
    <s v="081"/>
    <s v="Brasil \ SP \ Boa Esperança do Sul"/>
    <s v="Sul"/>
    <x v="3"/>
    <n v="2"/>
    <s v="Reforma"/>
    <s v="102-Aguardando Plantio"/>
    <m/>
    <n v="67.62"/>
    <s v="Parceria rural (Turvinho)"/>
    <m/>
    <m/>
    <m/>
    <m/>
    <x v="1"/>
    <x v="1"/>
    <x v="1"/>
    <m/>
    <m/>
    <d v="2024-11-01T00:00:00"/>
    <d v="2024-11-01T00:00:00"/>
    <d v="2024-10-01T00:00:00"/>
    <d v="2024-11-01T00:00:00"/>
    <d v="2024-10-24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2-01T00:00:00"/>
    <x v="1"/>
    <m/>
  </r>
  <r>
    <s v="2081082"/>
    <x v="443"/>
    <x v="443"/>
    <s v="082"/>
    <s v="Brasil \ SP \ Boa Esperança do Sul"/>
    <s v="Sul"/>
    <x v="3"/>
    <n v="2"/>
    <s v="Reforma"/>
    <s v="102-Aguardando Plantio"/>
    <m/>
    <n v="30.3"/>
    <s v="Parceria rural (Turvinho)"/>
    <m/>
    <m/>
    <m/>
    <m/>
    <x v="1"/>
    <x v="1"/>
    <x v="1"/>
    <m/>
    <m/>
    <d v="2024-11-01T00:00:00"/>
    <d v="2024-10-01T00:00:00"/>
    <d v="2024-10-01T00:00:00"/>
    <d v="2024-11-07T00:00:00"/>
    <d v="2024-10-29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2-01T00:00:00"/>
    <x v="1"/>
    <m/>
  </r>
  <r>
    <s v="2081085"/>
    <x v="443"/>
    <x v="443"/>
    <s v="085"/>
    <s v="Brasil \ SP \ Boa Esperança do Sul"/>
    <s v="Sul"/>
    <x v="3"/>
    <n v="2"/>
    <s v="Reforma"/>
    <s v="104-Crescimento"/>
    <d v="2023-08-22T00:00:00"/>
    <n v="1.274226234937619"/>
    <s v="Parceria rural (Turvinho)"/>
    <m/>
    <s v="Rehab DO"/>
    <s v="Rehab"/>
    <m/>
    <x v="0"/>
    <x v="0"/>
    <x v="0"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087"/>
    <x v="443"/>
    <x v="443"/>
    <s v="087"/>
    <s v="Brasil \ SP \ Boa Esperança do Sul"/>
    <s v="Sul"/>
    <x v="3"/>
    <n v="2"/>
    <s v="Reforma"/>
    <s v="102-Aguardando Plantio"/>
    <m/>
    <n v="19.41"/>
    <s v="Parceria rural (Turvinho)"/>
    <m/>
    <m/>
    <m/>
    <m/>
    <x v="1"/>
    <x v="1"/>
    <x v="1"/>
    <m/>
    <m/>
    <d v="2025-02-01T00:00:00"/>
    <d v="2025-01-01T00:00:00"/>
    <d v="2024-11-01T00:00:00"/>
    <d v="2025-01-01T00:00:00"/>
    <d v="2024-11-01T00:00:00"/>
    <s v="Sul"/>
    <s v="Sul"/>
    <s v="JFI DOURADO"/>
    <s v="MIGRAR"/>
    <s v="SOLLUM"/>
    <s v="NILZA"/>
    <n v="40.698861999999998"/>
    <n v="104.190212"/>
    <n v="106.930718"/>
    <n v="111.824668"/>
    <s v="savannah"/>
    <x v="3"/>
    <x v="16"/>
    <d v="2025-02-01T00:00:00"/>
    <x v="1"/>
    <m/>
  </r>
  <r>
    <s v="2081089"/>
    <x v="443"/>
    <x v="443"/>
    <s v="089"/>
    <s v="Brasil \ SP \ Boa Esperança do Sul"/>
    <s v="Sul"/>
    <x v="3"/>
    <n v="1"/>
    <s v="Implantação"/>
    <s v="104-Crescimento"/>
    <d v="2016-04-27T00:00:00"/>
    <n v="16.93"/>
    <s v="Parceria rural (Turvinho)"/>
    <m/>
    <m/>
    <m/>
    <m/>
    <x v="1"/>
    <x v="1"/>
    <x v="1"/>
    <m/>
    <m/>
    <d v="2025-02-01T00:00:00"/>
    <d v="2025-02-01T00:00:00"/>
    <d v="2024-11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1091"/>
    <x v="443"/>
    <x v="443"/>
    <s v="091"/>
    <s v="Brasil \ SP \ Boa Esperança do Sul"/>
    <s v="Sul"/>
    <x v="3"/>
    <n v="3"/>
    <s v="Reforma"/>
    <s v="104-Crescimento"/>
    <d v="2023-08-10T00:00:00"/>
    <n v="24.47"/>
    <s v="Parceria rural (Turvinho)"/>
    <m/>
    <s v="Rehab DO"/>
    <s v="Rehab"/>
    <m/>
    <x v="0"/>
    <x v="0"/>
    <x v="0"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095"/>
    <x v="443"/>
    <x v="443"/>
    <s v="095"/>
    <s v="Brasil \ SP \ Boa Esperança do Sul"/>
    <s v="Sul"/>
    <x v="3"/>
    <n v="3"/>
    <s v="Reforma"/>
    <s v="104-Crescimento"/>
    <d v="2023-08-19T00:00:00"/>
    <n v="5.5366064086007656"/>
    <s v="Parceria rural (Turvinho)"/>
    <m/>
    <s v="Rehab DO"/>
    <s v="Rehab"/>
    <m/>
    <x v="0"/>
    <x v="0"/>
    <x v="0"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105"/>
    <x v="443"/>
    <x v="443"/>
    <s v="105"/>
    <s v="Brasil \ SP \ Boa Esperança do Sul"/>
    <s v="Sul"/>
    <x v="3"/>
    <n v="2"/>
    <s v="Reforma"/>
    <s v="104-Crescimento"/>
    <d v="2023-09-15T00:00:00"/>
    <n v="15.30917447273533"/>
    <s v="Parceria rural (Turvinho)"/>
    <m/>
    <s v="Rehab DO"/>
    <s v="Rehab"/>
    <m/>
    <x v="0"/>
    <x v="0"/>
    <x v="0"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108"/>
    <x v="443"/>
    <x v="443"/>
    <s v="108"/>
    <s v="Brasil \ SP \ Boa Esperança do Sul"/>
    <s v="Sul"/>
    <x v="3"/>
    <n v="3"/>
    <s v="Reforma"/>
    <s v="104-Crescimento"/>
    <d v="2023-09-30T00:00:00"/>
    <n v="24.567445714386871"/>
    <s v="Parceria rural (Turvinho)"/>
    <m/>
    <s v="Rehab DO"/>
    <s v="Rehab"/>
    <m/>
    <x v="0"/>
    <x v="0"/>
    <x v="0"/>
    <m/>
    <m/>
    <d v="2023-04-03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118"/>
    <x v="443"/>
    <x v="443"/>
    <s v="118"/>
    <s v="Brasil \ SP \ Boa Esperança do Sul"/>
    <s v="Sul"/>
    <x v="8"/>
    <n v="2"/>
    <s v="Reforma"/>
    <s v="117-Experimento"/>
    <d v="2022-05-20T00:00:00"/>
    <n v="29.85"/>
    <s v="Parceria rural (Turvinho)"/>
    <m/>
    <s v="Rehab DO"/>
    <s v="Rehab"/>
    <m/>
    <x v="0"/>
    <x v="0"/>
    <x v="0"/>
    <m/>
    <m/>
    <d v="2022-02-11T00:00:00"/>
    <m/>
    <m/>
    <d v="2022-02-11T00:00:00"/>
    <d v="2022-02-01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7-01T00:00:00"/>
    <x v="6"/>
    <m/>
  </r>
  <r>
    <s v="2081119"/>
    <x v="443"/>
    <x v="443"/>
    <s v="119"/>
    <s v="Brasil \ SP \ Boa Esperança do Sul"/>
    <s v="Sul"/>
    <x v="8"/>
    <n v="2"/>
    <s v="Reforma"/>
    <s v="117-Experimento"/>
    <d v="2022-05-20T00:00:00"/>
    <n v="30.97"/>
    <s v="Parceria rural (Turvinho)"/>
    <m/>
    <s v="Rehab DO"/>
    <s v="Rehab"/>
    <m/>
    <x v="0"/>
    <x v="0"/>
    <x v="0"/>
    <m/>
    <m/>
    <d v="2022-04-02T00:00:00"/>
    <m/>
    <m/>
    <d v="2022-04-02T00:00:00"/>
    <d v="2022-02-24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6-01T00:00:00"/>
    <x v="0"/>
    <m/>
  </r>
  <r>
    <s v="2081121"/>
    <x v="443"/>
    <x v="443"/>
    <s v="121"/>
    <s v="Brasil \ SP \ Boa Esperança do Sul"/>
    <s v="Sul"/>
    <x v="8"/>
    <n v="2"/>
    <s v="Reforma"/>
    <s v="117-Experimento"/>
    <d v="2022-06-09T00:00:00"/>
    <n v="52.45"/>
    <s v="Parceria rural (Turvinho)"/>
    <m/>
    <s v="Rehab DO"/>
    <s v="Rehab"/>
    <m/>
    <x v="0"/>
    <x v="0"/>
    <x v="0"/>
    <m/>
    <m/>
    <d v="2022-04-02T00:00:00"/>
    <m/>
    <m/>
    <d v="2022-04-02T00:00:00"/>
    <d v="2022-02-18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6-01T00:00:00"/>
    <x v="0"/>
    <m/>
  </r>
  <r>
    <s v="2081123"/>
    <x v="443"/>
    <x v="443"/>
    <s v="123"/>
    <s v="Brasil \ SP \ Boa Esperança do Sul"/>
    <s v="Sul"/>
    <x v="8"/>
    <n v="2"/>
    <s v="Reforma"/>
    <s v="117-Experimento"/>
    <d v="2022-06-01T00:00:00"/>
    <n v="53.83"/>
    <s v="Parceria rural (Turvinho)"/>
    <m/>
    <s v="Rehab DO"/>
    <s v="Rehab"/>
    <m/>
    <x v="0"/>
    <x v="0"/>
    <x v="0"/>
    <m/>
    <m/>
    <d v="2022-02-18T00:00:00"/>
    <m/>
    <m/>
    <d v="2022-02-18T00:00:00"/>
    <d v="2022-02-15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6-01T00:00:00"/>
    <x v="0"/>
    <m/>
  </r>
  <r>
    <s v="2081124"/>
    <x v="443"/>
    <x v="443"/>
    <s v="124"/>
    <s v="Brasil \ SP \ Boa Esperança do Sul"/>
    <s v="Sul"/>
    <x v="8"/>
    <n v="2"/>
    <s v="Reforma"/>
    <s v="117-Experimento"/>
    <d v="2022-06-09T00:00:00"/>
    <n v="26.625"/>
    <s v="Parceria rural (Turvinho)"/>
    <m/>
    <s v="Rehab DO"/>
    <s v="Rehab"/>
    <m/>
    <x v="0"/>
    <x v="0"/>
    <x v="0"/>
    <m/>
    <m/>
    <d v="2022-03-03T00:00:00"/>
    <m/>
    <m/>
    <d v="2022-03-03T00:00:00"/>
    <d v="2022-02-15T00:00:00"/>
    <s v="Sul"/>
    <s v="Rehab DO"/>
    <s v="JFI DOURADO"/>
    <s v="MIGRAR"/>
    <s v="SOLLUM"/>
    <s v="NILZA"/>
    <n v="40.698861999999998"/>
    <n v="104.190212"/>
    <n v="106.930718"/>
    <n v="111.824668"/>
    <s v="cto baldeio"/>
    <x v="3"/>
    <x v="12"/>
    <d v="2025-06-01T00:00:00"/>
    <x v="0"/>
    <m/>
  </r>
  <r>
    <s v="2081142"/>
    <x v="443"/>
    <x v="443"/>
    <s v="142"/>
    <s v="Brasil \ SP \ Boa Esperança do Sul"/>
    <s v="Sul"/>
    <x v="8"/>
    <n v="2"/>
    <s v="Reforma"/>
    <s v="117-Experimento"/>
    <d v="2022-05-18T00:00:00"/>
    <n v="22.74"/>
    <s v="Parceria rural (Turvinho)"/>
    <m/>
    <s v="Rehab DO"/>
    <s v="Rehab"/>
    <m/>
    <x v="0"/>
    <x v="0"/>
    <x v="0"/>
    <m/>
    <m/>
    <d v="2022-05-18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7-01T00:00:00"/>
    <x v="6"/>
    <m/>
  </r>
  <r>
    <s v="2081150"/>
    <x v="443"/>
    <x v="443"/>
    <s v="150"/>
    <s v="Brasil \ SP \ Boa Esperança do Sul"/>
    <s v="Sul"/>
    <x v="3"/>
    <n v="2"/>
    <s v="Reforma"/>
    <s v="104-Crescimento"/>
    <d v="2023-09-14T00:00:00"/>
    <n v="5.6585048965961278"/>
    <s v="Parceria rural (Turvinho)"/>
    <m/>
    <s v="Rehab DO"/>
    <s v="Rehab"/>
    <m/>
    <x v="0"/>
    <x v="0"/>
    <x v="0"/>
    <m/>
    <m/>
    <d v="2023-07-27T00:00:00"/>
    <m/>
    <m/>
    <m/>
    <m/>
    <s v="Sul"/>
    <s v="Rehab DO"/>
    <s v="JFI DOURADO"/>
    <s v="MIGRAR"/>
    <s v="SOLLUM"/>
    <s v="NILZA"/>
    <n v="40.698861999999998"/>
    <n v="104.190212"/>
    <n v="106.930718"/>
    <n v="111.824668"/>
    <s v="pas"/>
    <x v="3"/>
    <x v="12"/>
    <d v="2025-06-01T00:00:00"/>
    <x v="0"/>
    <m/>
  </r>
  <r>
    <s v="2081152"/>
    <x v="443"/>
    <x v="443"/>
    <s v="152"/>
    <s v="Brasil \ SP \ Boa Esperança do Sul"/>
    <s v="Sul"/>
    <x v="3"/>
    <n v="1"/>
    <s v="Implantação"/>
    <s v="104-Crescimento"/>
    <d v="2017-03-18T00:00:00"/>
    <n v="28.09"/>
    <s v="Parceria rural (Turvinho)"/>
    <m/>
    <m/>
    <m/>
    <m/>
    <x v="1"/>
    <x v="1"/>
    <x v="1"/>
    <m/>
    <m/>
    <d v="2020-03-17T00:00:00"/>
    <m/>
    <d v="2025-02-01T00:00:00"/>
    <m/>
    <m/>
    <s v="Sul"/>
    <s v="Sul"/>
    <s v="JFI DOURADO"/>
    <s v="MIGRAR"/>
    <s v="SOLLUM"/>
    <s v="NILZA"/>
    <n v="40.698861999999998"/>
    <n v="104.190212"/>
    <n v="106.930718"/>
    <n v="111.824668"/>
    <s v="savannah"/>
    <x v="3"/>
    <x v="12"/>
    <d v="2025-07-01T00:00:00"/>
    <x v="6"/>
    <m/>
  </r>
  <r>
    <s v="2084016"/>
    <x v="444"/>
    <x v="444"/>
    <s v="016"/>
    <s v="Brasil \ SP \ Anhembi"/>
    <s v="Sul"/>
    <x v="1"/>
    <n v="1"/>
    <s v="Implantação"/>
    <s v="102-Aguardando Plantio"/>
    <m/>
    <n v="0.1"/>
    <s v="Parceria rural"/>
    <m/>
    <m/>
    <m/>
    <m/>
    <x v="0"/>
    <x v="0"/>
    <x v="0"/>
    <m/>
    <m/>
    <d v="2021-01-10T00:00:00"/>
    <m/>
    <m/>
    <m/>
    <m/>
    <s v="Sul"/>
    <s v="Sul"/>
    <s v="NILZA"/>
    <s v="JFI ITATINGA"/>
    <s v="SOLLUM"/>
    <s v="MIGRAR"/>
    <n v="70.106251999999998"/>
    <n v="71.275090000000006"/>
    <n v="89.891204999999999"/>
    <n v="113.844764"/>
    <s v="Liberação de áreas"/>
    <x v="3"/>
    <x v="5"/>
    <d v="2025-07-01T00:00:00"/>
    <x v="6"/>
    <m/>
  </r>
  <r>
    <s v="2084017"/>
    <x v="444"/>
    <x v="444"/>
    <s v="017"/>
    <s v="Brasil \ SP \ Anhembi"/>
    <s v="Sul"/>
    <x v="1"/>
    <n v="1"/>
    <s v="Implantação"/>
    <s v="102-Aguardando Plantio"/>
    <m/>
    <n v="0.22"/>
    <s v="Parceria rural"/>
    <m/>
    <m/>
    <m/>
    <m/>
    <x v="0"/>
    <x v="0"/>
    <x v="0"/>
    <m/>
    <m/>
    <d v="2021-01-10T00:00:00"/>
    <m/>
    <m/>
    <m/>
    <m/>
    <s v="Sul"/>
    <s v="Sul"/>
    <s v="NILZA"/>
    <s v="JFI ITATINGA"/>
    <s v="SOLLUM"/>
    <s v="MIGRAR"/>
    <n v="70.106251999999998"/>
    <n v="71.275090000000006"/>
    <n v="89.891204999999999"/>
    <n v="113.844764"/>
    <s v="Liberação de áreas"/>
    <x v="3"/>
    <x v="5"/>
    <d v="2025-07-01T00:00:00"/>
    <x v="6"/>
    <m/>
  </r>
  <r>
    <s v="2085001"/>
    <x v="445"/>
    <x v="445"/>
    <s v="001"/>
    <s v="Brasil \ SP \ Piratininga"/>
    <s v="Centro"/>
    <x v="1"/>
    <n v="1"/>
    <s v="Implantação"/>
    <s v="104-Crescimento"/>
    <d v="2021-05-27T00:00:00"/>
    <n v="17.13"/>
    <s v="Parceria rural"/>
    <m/>
    <m/>
    <m/>
    <m/>
    <x v="0"/>
    <x v="0"/>
    <x v="0"/>
    <m/>
    <m/>
    <d v="2026-05-01T00:00:00"/>
    <d v="2026-04-01T00:00:00"/>
    <m/>
    <m/>
    <m/>
    <s v="Centro"/>
    <s v="Centro"/>
    <s v="BRACELL"/>
    <s v="GERAÇÃO"/>
    <s v="JFI DUARTINA"/>
    <s v="SOLLUM"/>
    <n v="10.705276"/>
    <n v="41.510930000000002"/>
    <n v="44.728628"/>
    <n v="49.615011000000003"/>
    <s v="pab"/>
    <x v="0"/>
    <x v="1"/>
    <m/>
    <x v="0"/>
    <m/>
  </r>
  <r>
    <s v="2095001"/>
    <x v="446"/>
    <x v="446"/>
    <s v="001"/>
    <s v="Brasil \ SP \ Gália"/>
    <s v="Norte"/>
    <x v="1"/>
    <n v="2"/>
    <s v="Reforma"/>
    <s v="102-Aguardando Plantio"/>
    <m/>
    <n v="42.14"/>
    <s v="Parceria rural (Turvinho)"/>
    <m/>
    <m/>
    <m/>
    <m/>
    <x v="0"/>
    <x v="0"/>
    <x v="0"/>
    <s v="NÃO"/>
    <m/>
    <d v="2024-04-06T15:46:41"/>
    <m/>
    <d v="2024-01-01T00:00:00"/>
    <d v="2024-04-06T00:00:00"/>
    <d v="2024-01-17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2-01T00:00:00"/>
    <x v="1"/>
    <m/>
  </r>
  <r>
    <s v="2095002"/>
    <x v="446"/>
    <x v="446"/>
    <s v="002"/>
    <s v="Brasil \ SP \ Gália"/>
    <s v="Norte"/>
    <x v="1"/>
    <n v="2"/>
    <s v="Reforma"/>
    <s v="102-Aguardando Plantio"/>
    <m/>
    <n v="34.340000000000003"/>
    <s v="Parceria rural (Turvinho)"/>
    <m/>
    <m/>
    <m/>
    <m/>
    <x v="0"/>
    <x v="0"/>
    <x v="0"/>
    <s v="NÃO"/>
    <m/>
    <d v="2024-04-04T23:17:24"/>
    <m/>
    <d v="2024-01-01T00:00:00"/>
    <d v="2024-04-04T00:00:00"/>
    <d v="2024-01-27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2-01T00:00:00"/>
    <x v="1"/>
    <m/>
  </r>
  <r>
    <s v="2095003"/>
    <x v="446"/>
    <x v="446"/>
    <s v="003"/>
    <s v="Brasil \ SP \ Gália"/>
    <s v="Norte"/>
    <x v="1"/>
    <n v="2"/>
    <s v="Reforma"/>
    <s v="102-Aguardando Plantio"/>
    <m/>
    <n v="31.46"/>
    <s v="Parceria rural (Turvinho)"/>
    <m/>
    <m/>
    <m/>
    <m/>
    <x v="0"/>
    <x v="0"/>
    <x v="0"/>
    <s v="NÃO"/>
    <m/>
    <d v="2024-04-10T11:23:45"/>
    <m/>
    <d v="2024-01-01T00:00:00"/>
    <d v="2024-04-10T00:00:00"/>
    <d v="2024-01-31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04"/>
    <x v="446"/>
    <x v="446"/>
    <s v="004"/>
    <s v="Brasil \ SP \ Gália"/>
    <s v="Norte"/>
    <x v="1"/>
    <n v="2"/>
    <s v="Reforma"/>
    <s v="102-Aguardando Plantio"/>
    <m/>
    <n v="13.73"/>
    <s v="Parceria rural (Turvinho)"/>
    <m/>
    <m/>
    <m/>
    <m/>
    <x v="0"/>
    <x v="0"/>
    <x v="0"/>
    <s v="NÃO"/>
    <m/>
    <d v="2024-04-05T16:06:58"/>
    <m/>
    <d v="2024-01-01T00:00:00"/>
    <d v="2024-04-05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05"/>
    <x v="446"/>
    <x v="446"/>
    <s v="005"/>
    <s v="Brasil \ SP \ Gália"/>
    <s v="Norte"/>
    <x v="1"/>
    <n v="2"/>
    <s v="Reforma"/>
    <s v="102-Aguardando Plantio"/>
    <m/>
    <n v="21.58"/>
    <s v="Parceria rural (Turvinho)"/>
    <m/>
    <m/>
    <m/>
    <m/>
    <x v="0"/>
    <x v="0"/>
    <x v="0"/>
    <s v="NÃO"/>
    <m/>
    <d v="2024-04-08T02:48:10"/>
    <m/>
    <d v="2024-01-01T00:00:00"/>
    <d v="2024-04-08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07"/>
    <x v="446"/>
    <x v="446"/>
    <s v="007"/>
    <s v="Brasil \ SP \ Gália"/>
    <s v="Norte"/>
    <x v="1"/>
    <n v="2"/>
    <s v="Reforma"/>
    <s v="102-Aguardando Plantio"/>
    <m/>
    <n v="19.170000000000002"/>
    <s v="Parceria rural (Turvinho)"/>
    <m/>
    <m/>
    <m/>
    <m/>
    <x v="0"/>
    <x v="0"/>
    <x v="0"/>
    <s v="NÃO"/>
    <m/>
    <d v="2024-04-06T15:46:57"/>
    <m/>
    <d v="2024-01-01T00:00:00"/>
    <d v="2024-04-06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08"/>
    <x v="446"/>
    <x v="446"/>
    <s v="008"/>
    <s v="Brasil \ SP \ Gália"/>
    <s v="Norte"/>
    <x v="1"/>
    <n v="3"/>
    <s v="Reforma"/>
    <s v="102-Aguardando Plantio"/>
    <m/>
    <n v="4.76"/>
    <s v="Parceria rural (Turvinho)"/>
    <m/>
    <m/>
    <m/>
    <m/>
    <x v="0"/>
    <x v="0"/>
    <x v="0"/>
    <s v="NÃO"/>
    <m/>
    <d v="2023-09-07T00:00:00"/>
    <m/>
    <m/>
    <d v="2023-09-07T00:00:00"/>
    <d v="2023-07-20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09"/>
    <x v="446"/>
    <x v="446"/>
    <s v="009"/>
    <s v="Brasil \ SP \ Gália"/>
    <s v="Norte"/>
    <x v="1"/>
    <n v="2"/>
    <s v="Reforma"/>
    <s v="102-Aguardando Plantio"/>
    <m/>
    <n v="13.78"/>
    <s v="Parceria rural (Turvinho)"/>
    <m/>
    <m/>
    <m/>
    <m/>
    <x v="0"/>
    <x v="0"/>
    <x v="0"/>
    <s v="NÃO"/>
    <m/>
    <d v="2024-04-08T04:08:57"/>
    <m/>
    <d v="2024-01-01T00:00:00"/>
    <d v="2024-04-08T00:00:00"/>
    <d v="2024-01-23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15"/>
    <x v="446"/>
    <x v="446"/>
    <s v="015"/>
    <s v="Brasil \ SP \ Gália"/>
    <s v="Norte"/>
    <x v="1"/>
    <n v="2"/>
    <s v="Reforma"/>
    <s v="102-Aguardando Plantio"/>
    <m/>
    <n v="17.27"/>
    <s v="Parceria rural (Turvinho)"/>
    <m/>
    <m/>
    <m/>
    <m/>
    <x v="0"/>
    <x v="0"/>
    <x v="0"/>
    <s v="NÃO"/>
    <m/>
    <d v="2024-04-04T21:05:50"/>
    <m/>
    <d v="2024-01-01T00:00:00"/>
    <d v="2024-04-04T00:00:00"/>
    <d v="2024-02-02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16"/>
    <x v="446"/>
    <x v="446"/>
    <s v="016"/>
    <s v="Brasil \ SP \ Gália"/>
    <s v="Norte"/>
    <x v="1"/>
    <n v="2"/>
    <s v="Reforma"/>
    <s v="102-Aguardando Plantio"/>
    <m/>
    <n v="7.37"/>
    <s v="Parceria rural (Turvinho)"/>
    <m/>
    <m/>
    <m/>
    <m/>
    <x v="0"/>
    <x v="0"/>
    <x v="0"/>
    <s v="NÃO"/>
    <m/>
    <d v="2024-04-03T16:59:07"/>
    <m/>
    <d v="2024-02-01T00:00:00"/>
    <d v="2024-04-03T00:00:00"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2-01T00:00:00"/>
    <x v="1"/>
    <m/>
  </r>
  <r>
    <s v="2095028"/>
    <x v="446"/>
    <x v="446"/>
    <s v="028"/>
    <s v="Brasil \ SP \ Gália"/>
    <s v="Norte"/>
    <x v="1"/>
    <n v="2"/>
    <s v="Reforma"/>
    <s v="102-Aguardando Plantio"/>
    <m/>
    <n v="6.39"/>
    <s v="Parceria rural (Turvinho)"/>
    <m/>
    <m/>
    <m/>
    <m/>
    <x v="0"/>
    <x v="0"/>
    <x v="0"/>
    <s v="NÃO"/>
    <m/>
    <d v="2024-06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30"/>
    <x v="446"/>
    <x v="446"/>
    <s v="030"/>
    <s v="Brasil \ SP \ Gália"/>
    <s v="Norte"/>
    <x v="1"/>
    <n v="3"/>
    <s v="Reforma"/>
    <s v="102-Aguardando Plantio"/>
    <m/>
    <n v="41.35"/>
    <s v="Parceria rural (Turvinho)"/>
    <m/>
    <m/>
    <m/>
    <m/>
    <x v="0"/>
    <x v="0"/>
    <x v="0"/>
    <s v="NÃO"/>
    <m/>
    <d v="2024-04-04T21:06:05"/>
    <m/>
    <d v="2024-01-01T00:00:00"/>
    <d v="2024-04-04T00:00:00"/>
    <d v="2024-02-02T00:00:00"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2-01T00:00:00"/>
    <x v="1"/>
    <m/>
  </r>
  <r>
    <s v="2095031"/>
    <x v="446"/>
    <x v="446"/>
    <s v="031"/>
    <s v="Brasil \ SP \ Gália"/>
    <s v="Norte"/>
    <x v="1"/>
    <n v="2"/>
    <s v="Reforma"/>
    <s v="102-Aguardando Plantio"/>
    <m/>
    <n v="15.97"/>
    <s v="Parceria rural (Turvinho)"/>
    <m/>
    <m/>
    <m/>
    <m/>
    <x v="0"/>
    <x v="0"/>
    <x v="0"/>
    <s v="NÃO"/>
    <m/>
    <d v="2024-07-04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048"/>
    <x v="446"/>
    <x v="446"/>
    <s v="048"/>
    <s v="Brasil \ SP \ Gália"/>
    <s v="Norte"/>
    <x v="1"/>
    <n v="2"/>
    <s v="Rebrota"/>
    <s v="104-Crescimento"/>
    <d v="2018-06-01T00:00:00"/>
    <n v="5.72"/>
    <s v="Parceria rural (Turvinho)"/>
    <m/>
    <m/>
    <m/>
    <m/>
    <x v="0"/>
    <x v="0"/>
    <x v="0"/>
    <m/>
    <m/>
    <d v="2025-05-01T00:00:00"/>
    <d v="2025-05-01T00:00:00"/>
    <d v="2025-08-01T00:00:00"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pac"/>
    <x v="1"/>
    <x v="6"/>
    <d v="2025-11-01T00:00:00"/>
    <x v="0"/>
    <m/>
  </r>
  <r>
    <s v="2095050"/>
    <x v="446"/>
    <x v="446"/>
    <s v="050"/>
    <s v="Brasil \ SP \ Gália"/>
    <s v="Norte"/>
    <x v="1"/>
    <n v="2"/>
    <s v="Reforma"/>
    <s v="102-Aguardando Plantio"/>
    <m/>
    <n v="2.95"/>
    <s v="Parceria rural (Turvinho)"/>
    <m/>
    <m/>
    <m/>
    <m/>
    <x v="0"/>
    <x v="0"/>
    <x v="0"/>
    <s v="NÃO"/>
    <m/>
    <d v="2024-05-21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2-01T00:00:00"/>
    <x v="1"/>
    <m/>
  </r>
  <r>
    <s v="2095062"/>
    <x v="446"/>
    <x v="446"/>
    <s v="062"/>
    <s v="Brasil \ SP \ Gália"/>
    <s v="Norte"/>
    <x v="1"/>
    <n v="2"/>
    <s v="Rebrota"/>
    <s v="104-Crescimento"/>
    <d v="2018-06-01T00:00:00"/>
    <n v="0.65"/>
    <s v="Parceria rural (Turvinho)"/>
    <m/>
    <m/>
    <m/>
    <m/>
    <x v="0"/>
    <x v="0"/>
    <x v="0"/>
    <m/>
    <m/>
    <d v="2023-12-12T00:00:00"/>
    <d v="2025-05-01T00:00:00"/>
    <d v="2025-08-01T00:00:00"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pac"/>
    <x v="1"/>
    <x v="6"/>
    <d v="2025-11-01T00:00:00"/>
    <x v="0"/>
    <m/>
  </r>
  <r>
    <s v="2095310"/>
    <x v="446"/>
    <x v="446"/>
    <s v="310"/>
    <s v="Brasil \ SP \ Gália"/>
    <s v="Norte"/>
    <x v="1"/>
    <n v="2"/>
    <s v="Reforma"/>
    <s v="116-Aguardando Plantio - Manual"/>
    <m/>
    <n v="1.81"/>
    <s v="Parceria rural (Turvinho)"/>
    <m/>
    <m/>
    <m/>
    <m/>
    <x v="0"/>
    <x v="0"/>
    <x v="0"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11"/>
    <x v="446"/>
    <x v="446"/>
    <s v="311"/>
    <s v="Brasil \ SP \ Gália"/>
    <s v="Norte"/>
    <x v="1"/>
    <n v="2"/>
    <s v="Reforma"/>
    <s v="116-Aguardando Plantio - Manual"/>
    <m/>
    <n v="4.47"/>
    <s v="Parceria rural (Turvinho)"/>
    <m/>
    <m/>
    <m/>
    <m/>
    <x v="0"/>
    <x v="0"/>
    <x v="0"/>
    <s v="NÃO"/>
    <m/>
    <d v="2023-09-10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12"/>
    <x v="446"/>
    <x v="446"/>
    <s v="312"/>
    <s v="Brasil \ SP \ Gália"/>
    <s v="Norte"/>
    <x v="1"/>
    <n v="2"/>
    <s v="Reforma"/>
    <s v="116-Aguardando Plantio - Manual"/>
    <m/>
    <n v="5.89"/>
    <s v="Parceria rural (Turvinho)"/>
    <m/>
    <m/>
    <m/>
    <m/>
    <x v="0"/>
    <x v="0"/>
    <x v="0"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13"/>
    <x v="446"/>
    <x v="446"/>
    <s v="313"/>
    <s v="Brasil \ SP \ Gália"/>
    <s v="Norte"/>
    <x v="1"/>
    <n v="2"/>
    <s v="Reforma"/>
    <s v="116-Aguardando Plantio - Manual"/>
    <m/>
    <n v="0.39"/>
    <s v="Parceria rural (Turvinho)"/>
    <m/>
    <m/>
    <m/>
    <m/>
    <x v="0"/>
    <x v="0"/>
    <x v="0"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14"/>
    <x v="446"/>
    <x v="446"/>
    <s v="314"/>
    <s v="Brasil \ SP \ Gália"/>
    <s v="Norte"/>
    <x v="1"/>
    <n v="2"/>
    <s v="Reforma"/>
    <s v="116-Aguardando Plantio - Manual"/>
    <m/>
    <n v="10.49"/>
    <s v="Parceria rural (Turvinho)"/>
    <m/>
    <m/>
    <m/>
    <m/>
    <x v="0"/>
    <x v="0"/>
    <x v="0"/>
    <s v="NÃO"/>
    <m/>
    <d v="2023-09-07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26"/>
    <x v="446"/>
    <x v="446"/>
    <s v="326"/>
    <s v="Brasil \ SP \ Gália"/>
    <s v="Norte"/>
    <x v="1"/>
    <n v="2"/>
    <s v="Reforma"/>
    <s v="116-Aguardando Plantio - Manual"/>
    <m/>
    <n v="0.81"/>
    <s v="Parceria rural (Turvinho)"/>
    <m/>
    <m/>
    <m/>
    <m/>
    <x v="0"/>
    <x v="0"/>
    <x v="0"/>
    <s v="NÃO"/>
    <m/>
    <d v="2023-09-09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31"/>
    <x v="446"/>
    <x v="446"/>
    <s v="331"/>
    <s v="Brasil \ SP \ Gália"/>
    <s v="Norte"/>
    <x v="1"/>
    <n v="2"/>
    <s v="Reforma"/>
    <s v="116-Aguardando Plantio - Manual"/>
    <m/>
    <n v="5.35"/>
    <s v="Parceria rural (Turvinho)"/>
    <m/>
    <m/>
    <m/>
    <m/>
    <x v="0"/>
    <x v="0"/>
    <x v="0"/>
    <s v="NÃO"/>
    <m/>
    <d v="2023-12-12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5332"/>
    <x v="446"/>
    <x v="446"/>
    <s v="332"/>
    <s v="Brasil \ SP \ Gália"/>
    <s v="Norte"/>
    <x v="1"/>
    <n v="2"/>
    <s v="Reforma"/>
    <s v="116-Aguardando Plantio - Manual"/>
    <m/>
    <n v="1.99"/>
    <s v="Parceria rural (Turvinho)"/>
    <m/>
    <m/>
    <m/>
    <m/>
    <x v="0"/>
    <x v="0"/>
    <x v="0"/>
    <s v="NÃO"/>
    <m/>
    <d v="2023-09-09T00:00:00"/>
    <m/>
    <m/>
    <m/>
    <m/>
    <s v="Norte"/>
    <s v="Norte"/>
    <s v="CARPELO"/>
    <s v="GERAÇÃO"/>
    <s v="JFI DUARTINA"/>
    <s v="GERS"/>
    <n v="21.054525000000002"/>
    <n v="32.918837000000003"/>
    <n v="34.678705000000001"/>
    <n v="39.179509000000003"/>
    <s v="Liberação de áreas"/>
    <x v="1"/>
    <x v="6"/>
    <d v="2025-03-01T00:00:00"/>
    <x v="3"/>
    <m/>
  </r>
  <r>
    <s v="2096004"/>
    <x v="447"/>
    <x v="447"/>
    <s v="004"/>
    <s v="Brasil \ SP \ Avaí"/>
    <s v="Norte"/>
    <x v="3"/>
    <n v="1"/>
    <s v="Implantação"/>
    <s v="104-Crescimento"/>
    <d v="2021-05-15T00:00:00"/>
    <n v="34.909999999999997"/>
    <s v="Parceria rural"/>
    <m/>
    <m/>
    <m/>
    <m/>
    <x v="0"/>
    <x v="0"/>
    <x v="0"/>
    <m/>
    <m/>
    <d v="2026-02-01T00:00:00"/>
    <d v="2026-01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x v="1"/>
    <m/>
    <x v="0"/>
    <m/>
  </r>
  <r>
    <s v="2096005"/>
    <x v="447"/>
    <x v="447"/>
    <s v="005"/>
    <s v="Brasil \ SP \ Avaí"/>
    <s v="Norte"/>
    <x v="3"/>
    <n v="1"/>
    <s v="Implantação"/>
    <s v="104-Crescimento"/>
    <d v="2021-05-20T00:00:00"/>
    <n v="24.56"/>
    <s v="Parceria rural"/>
    <m/>
    <m/>
    <m/>
    <m/>
    <x v="0"/>
    <x v="0"/>
    <x v="0"/>
    <m/>
    <m/>
    <d v="2026-02-01T00:00:00"/>
    <d v="2026-01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x v="1"/>
    <m/>
    <x v="0"/>
    <m/>
  </r>
  <r>
    <s v="2096006"/>
    <x v="447"/>
    <x v="447"/>
    <s v="006"/>
    <s v="Brasil \ SP \ Avaí"/>
    <s v="Norte"/>
    <x v="3"/>
    <n v="1"/>
    <s v="Implantação"/>
    <s v="104-Crescimento"/>
    <d v="2021-05-25T00:00:00"/>
    <n v="54.18"/>
    <s v="Parceria rural"/>
    <m/>
    <m/>
    <m/>
    <m/>
    <x v="0"/>
    <x v="0"/>
    <x v="0"/>
    <m/>
    <m/>
    <d v="2026-03-01T00:00:00"/>
    <d v="2026-02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x v="1"/>
    <m/>
    <x v="0"/>
    <m/>
  </r>
  <r>
    <s v="2096007"/>
    <x v="447"/>
    <x v="447"/>
    <s v="007"/>
    <s v="Brasil \ SP \ Avaí"/>
    <s v="Norte"/>
    <x v="3"/>
    <n v="1"/>
    <s v="Implantação"/>
    <s v="104-Crescimento"/>
    <d v="2021-05-31T00:00:00"/>
    <n v="32.35"/>
    <s v="Parceria rural"/>
    <m/>
    <m/>
    <m/>
    <m/>
    <x v="0"/>
    <x v="0"/>
    <x v="0"/>
    <m/>
    <m/>
    <d v="2026-03-01T00:00:00"/>
    <d v="2026-02-01T00:00:00"/>
    <m/>
    <m/>
    <m/>
    <s v="Norte"/>
    <s v="Norte"/>
    <s v="EMFLORA"/>
    <s v="GERAÇÃO"/>
    <s v="JFI DUARTINA"/>
    <s v="BRACELL"/>
    <n v="29.289607"/>
    <n v="43.825471999999998"/>
    <n v="45.585341"/>
    <n v="60.013117999999999"/>
    <s v="pab"/>
    <x v="1"/>
    <x v="1"/>
    <m/>
    <x v="0"/>
    <m/>
  </r>
  <r>
    <s v="2101003"/>
    <x v="448"/>
    <x v="448"/>
    <s v="003"/>
    <s v="Brasil \ SP \ Pratânia"/>
    <s v="Centro"/>
    <x v="0"/>
    <n v="1"/>
    <s v="Implantação"/>
    <s v="104-Crescimento"/>
    <d v="2015-09-01T00:00:00"/>
    <n v="0.5"/>
    <s v="Parceria rural"/>
    <m/>
    <m/>
    <m/>
    <m/>
    <x v="0"/>
    <x v="0"/>
    <x v="0"/>
    <m/>
    <m/>
    <d v="2024-12-01T00:00:00"/>
    <d v="2024-12-01T00:00:00"/>
    <d v="2025-06-01T00:00:00"/>
    <m/>
    <m/>
    <s v="Centro"/>
    <s v="Centro"/>
    <s v="SOLLUM"/>
    <s v="NILZA"/>
    <s v="JFI ITATINGA"/>
    <s v="BRACELL"/>
    <n v="34.500545000000002"/>
    <n v="38.048369000000001"/>
    <n v="48.237569999999998"/>
    <n v="82.691445000000002"/>
    <s v="pac"/>
    <x v="0"/>
    <x v="3"/>
    <m/>
    <x v="0"/>
    <m/>
  </r>
  <r>
    <s v="2105001"/>
    <x v="449"/>
    <x v="449"/>
    <s v="001"/>
    <s v="Brasil \ SP \ Marília"/>
    <s v="Noroeste"/>
    <x v="1"/>
    <n v="1"/>
    <s v="Implantação"/>
    <s v="104-Crescimento"/>
    <d v="2021-06-04T00:00:00"/>
    <n v="4"/>
    <s v="Parceria rural"/>
    <m/>
    <s v="Rehab DO"/>
    <s v="Rehab"/>
    <m/>
    <x v="0"/>
    <x v="0"/>
    <x v="0"/>
    <m/>
    <m/>
    <d v="2021-03-30T00:00:00"/>
    <m/>
    <m/>
    <m/>
    <m/>
    <s v="Noroeste"/>
    <s v="Rehab DO"/>
    <s v="GERS"/>
    <s v="CARPELO"/>
    <s v="GN"/>
    <s v="EMFLORA"/>
    <n v="17.307687999999999"/>
    <n v="33.264581999999997"/>
    <n v="45.626252999999998"/>
    <n v="53.391613"/>
    <s v="pab"/>
    <x v="2"/>
    <x v="10"/>
    <d v="2025-08-01T00:00:00"/>
    <x v="0"/>
    <m/>
  </r>
  <r>
    <s v="2105006"/>
    <x v="449"/>
    <x v="449"/>
    <s v="006"/>
    <s v="Brasil \ SP \ Marília"/>
    <s v="Noroeste"/>
    <x v="1"/>
    <n v="1"/>
    <s v="Implantação"/>
    <s v="104-Crescimento"/>
    <d v="2021-05-24T00:00:00"/>
    <n v="25.26"/>
    <s v="Parceria rural"/>
    <m/>
    <s v="Rehab DO"/>
    <s v="Rehab"/>
    <m/>
    <x v="0"/>
    <x v="0"/>
    <x v="0"/>
    <m/>
    <m/>
    <d v="2021-03-30T00:00:00"/>
    <m/>
    <m/>
    <m/>
    <m/>
    <s v="Noroeste"/>
    <s v="Rehab DO"/>
    <s v="GERS"/>
    <s v="CARPELO"/>
    <s v="GN"/>
    <s v="EMFLORA"/>
    <n v="17.307687999999999"/>
    <n v="33.264581999999997"/>
    <n v="45.626252999999998"/>
    <n v="53.391613"/>
    <s v="pab"/>
    <x v="2"/>
    <x v="10"/>
    <d v="2025-08-01T00:00:00"/>
    <x v="0"/>
    <m/>
  </r>
  <r>
    <s v="2105008"/>
    <x v="449"/>
    <x v="449"/>
    <s v="008"/>
    <s v="Brasil \ SP \ Marília"/>
    <s v="Noroeste"/>
    <x v="1"/>
    <n v="1"/>
    <s v="Implantação"/>
    <s v="102-Aguardando Plantio"/>
    <m/>
    <n v="1.6"/>
    <s v="Parceria rural"/>
    <m/>
    <m/>
    <m/>
    <m/>
    <x v="0"/>
    <x v="0"/>
    <x v="0"/>
    <m/>
    <m/>
    <d v="2021-03-30T00:00:00"/>
    <m/>
    <m/>
    <m/>
    <m/>
    <s v="Noroeste"/>
    <s v="Noroeste"/>
    <s v="GERS"/>
    <s v="CARPELO"/>
    <s v="GN"/>
    <s v="EMFLORA"/>
    <n v="17.307687999999999"/>
    <n v="33.264581999999997"/>
    <n v="45.626252999999998"/>
    <n v="53.391613"/>
    <s v="Liberação de áreas"/>
    <x v="2"/>
    <x v="10"/>
    <d v="2025-06-01T00:00:00"/>
    <x v="0"/>
    <m/>
  </r>
  <r>
    <s v="2105009"/>
    <x v="449"/>
    <x v="449"/>
    <s v="009"/>
    <s v="Brasil \ SP \ Marília"/>
    <s v="Noroeste"/>
    <x v="1"/>
    <n v="1"/>
    <s v="Implantação"/>
    <s v="102-Aguardando Plantio"/>
    <m/>
    <n v="6.24"/>
    <s v="Parceria rural"/>
    <m/>
    <m/>
    <m/>
    <m/>
    <x v="0"/>
    <x v="0"/>
    <x v="0"/>
    <m/>
    <m/>
    <d v="2021-08-13T00:00:00"/>
    <m/>
    <m/>
    <m/>
    <m/>
    <s v="Noroeste"/>
    <s v="Noroeste"/>
    <s v="GERS"/>
    <s v="CARPELO"/>
    <s v="GN"/>
    <s v="EMFLORA"/>
    <n v="17.307687999999999"/>
    <n v="33.264581999999997"/>
    <n v="45.626252999999998"/>
    <n v="53.391613"/>
    <s v="Liberação de áreas"/>
    <x v="2"/>
    <x v="10"/>
    <d v="2025-06-01T00:00:00"/>
    <x v="0"/>
    <m/>
  </r>
  <r>
    <s v="2110002"/>
    <x v="450"/>
    <x v="450"/>
    <s v="002"/>
    <s v="Brasil \ SP \ Torrinha"/>
    <s v="Sul"/>
    <x v="1"/>
    <n v="2"/>
    <s v="Reforma"/>
    <s v="104-Crescimento"/>
    <d v="2022-03-19T00:00:00"/>
    <n v="47.26"/>
    <s v="Parceria rural"/>
    <m/>
    <s v="Rehab DO"/>
    <s v="Rehab"/>
    <m/>
    <x v="0"/>
    <x v="0"/>
    <x v="0"/>
    <m/>
    <m/>
    <d v="2021-10-12T00:00:00"/>
    <m/>
    <m/>
    <d v="2021-10-12T00:00:00"/>
    <d v="2021-10-11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03"/>
    <x v="450"/>
    <x v="450"/>
    <s v="003"/>
    <s v="Brasil \ SP \ Torrinha"/>
    <s v="Sul"/>
    <x v="1"/>
    <n v="2"/>
    <s v="Reforma"/>
    <s v="104-Crescimento"/>
    <d v="2022-03-18T00:00:00"/>
    <n v="27.414999999999999"/>
    <s v="Parceria rural"/>
    <m/>
    <s v="Rehab DO"/>
    <s v="Rehab"/>
    <m/>
    <x v="0"/>
    <x v="0"/>
    <x v="0"/>
    <m/>
    <m/>
    <d v="2021-10-07T00:00:00"/>
    <m/>
    <m/>
    <d v="2021-10-07T00:00:00"/>
    <d v="2021-10-06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04"/>
    <x v="450"/>
    <x v="450"/>
    <s v="004"/>
    <s v="Brasil \ SP \ Torrinha"/>
    <s v="Sul"/>
    <x v="1"/>
    <n v="2"/>
    <s v="Reforma"/>
    <s v="104-Crescimento"/>
    <d v="2022-03-25T00:00:00"/>
    <n v="24.19"/>
    <s v="Parceria rural"/>
    <m/>
    <s v="Rehab DO"/>
    <s v="Rehab"/>
    <m/>
    <x v="0"/>
    <x v="0"/>
    <x v="0"/>
    <m/>
    <m/>
    <d v="2021-10-06T00:00:00"/>
    <m/>
    <m/>
    <d v="2021-10-06T00:00:00"/>
    <d v="2021-09-17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09"/>
    <x v="450"/>
    <x v="450"/>
    <s v="009"/>
    <s v="Brasil \ SP \ Torrinha"/>
    <s v="Sul"/>
    <x v="1"/>
    <n v="2"/>
    <s v="Reforma"/>
    <s v="104-Crescimento"/>
    <d v="2022-03-31T00:00:00"/>
    <n v="45.73"/>
    <s v="Parceria rural"/>
    <m/>
    <s v="Rehab DO"/>
    <s v="Rehab"/>
    <m/>
    <x v="0"/>
    <x v="0"/>
    <x v="0"/>
    <m/>
    <m/>
    <d v="2021-11-19T00:00:00"/>
    <m/>
    <m/>
    <d v="2021-11-19T00:00:00"/>
    <d v="2021-11-1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10"/>
    <x v="450"/>
    <x v="450"/>
    <s v="010"/>
    <s v="Brasil \ SP \ Torrinha"/>
    <s v="Sul"/>
    <x v="1"/>
    <n v="2"/>
    <s v="Reforma"/>
    <s v="104-Crescimento"/>
    <d v="2022-04-14T00:00:00"/>
    <n v="35.67"/>
    <s v="Parceria rural"/>
    <m/>
    <s v="Rehab DO"/>
    <s v="Rehab"/>
    <m/>
    <x v="0"/>
    <x v="0"/>
    <x v="0"/>
    <m/>
    <m/>
    <d v="2021-11-10T00:00:00"/>
    <m/>
    <m/>
    <d v="2021-11-10T00:00:00"/>
    <d v="2021-10-2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11"/>
    <x v="450"/>
    <x v="450"/>
    <s v="011"/>
    <s v="Brasil \ SP \ Torrinha"/>
    <s v="Sul"/>
    <x v="1"/>
    <n v="2"/>
    <s v="Reforma"/>
    <s v="104-Crescimento"/>
    <d v="2022-04-07T00:00:00"/>
    <n v="30.876999999999999"/>
    <s v="Parceria rural"/>
    <m/>
    <s v="Rehab DO"/>
    <s v="Rehab"/>
    <m/>
    <x v="0"/>
    <x v="0"/>
    <x v="0"/>
    <m/>
    <m/>
    <d v="2021-11-10T00:00:00"/>
    <m/>
    <m/>
    <d v="2021-11-10T00:00:00"/>
    <d v="2021-10-28T00:00:00"/>
    <s v="Sul"/>
    <s v="Rehab DO"/>
    <s v="MIGRAR"/>
    <s v="JFI DOURADO"/>
    <s v="NILZA"/>
    <s v="SOLLUM"/>
    <n v="57.387056000000001"/>
    <n v="75.730158000000003"/>
    <n v="76.424494999999993"/>
    <n v="76.788752000000002"/>
    <s v="cto baldeio"/>
    <x v="3"/>
    <x v="1"/>
    <d v="2025-05-01T00:00:00"/>
    <x v="0"/>
    <m/>
  </r>
  <r>
    <s v="2110018"/>
    <x v="450"/>
    <x v="450"/>
    <s v="018"/>
    <s v="Brasil \ SP \ Torrinha"/>
    <s v="Sul"/>
    <x v="1"/>
    <n v="1"/>
    <s v="Implantação"/>
    <s v="102-Aguardando Plantio"/>
    <m/>
    <n v="1.49"/>
    <s v="Parceria rural"/>
    <m/>
    <m/>
    <m/>
    <m/>
    <x v="0"/>
    <x v="0"/>
    <x v="0"/>
    <m/>
    <m/>
    <d v="2022-02-25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x v="12"/>
    <d v="2025-07-01T00:00:00"/>
    <x v="6"/>
    <m/>
  </r>
  <r>
    <s v="2110030"/>
    <x v="450"/>
    <x v="450"/>
    <s v="030"/>
    <s v="Brasil \ SP \ Torrinha"/>
    <s v="Sul"/>
    <x v="1"/>
    <n v="2"/>
    <s v="Reforma"/>
    <s v="102-Aguardando Plantio"/>
    <m/>
    <n v="1.1599999999999999"/>
    <s v="Parceria rural"/>
    <m/>
    <m/>
    <m/>
    <m/>
    <x v="0"/>
    <x v="0"/>
    <x v="0"/>
    <m/>
    <m/>
    <d v="2021-11-10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x v="12"/>
    <d v="2025-07-01T00:00:00"/>
    <x v="6"/>
    <m/>
  </r>
  <r>
    <s v="2110031"/>
    <x v="450"/>
    <x v="450"/>
    <s v="031"/>
    <s v="Brasil \ SP \ Torrinha"/>
    <s v="Sul"/>
    <x v="1"/>
    <n v="2"/>
    <s v="Reforma"/>
    <s v="102-Aguardando Plantio"/>
    <m/>
    <n v="0.41"/>
    <s v="Parceria rural"/>
    <m/>
    <m/>
    <m/>
    <m/>
    <x v="0"/>
    <x v="0"/>
    <x v="0"/>
    <m/>
    <m/>
    <d v="2021-11-10T00:00:00"/>
    <m/>
    <m/>
    <m/>
    <m/>
    <s v="Sul"/>
    <s v="Sul"/>
    <s v="MIGRAR"/>
    <s v="JFI DOURADO"/>
    <s v="NILZA"/>
    <s v="SOLLUM"/>
    <n v="57.387056000000001"/>
    <n v="75.730158000000003"/>
    <n v="76.424494999999993"/>
    <n v="76.788752000000002"/>
    <s v="Liberação de áreas"/>
    <x v="3"/>
    <x v="12"/>
    <d v="2025-07-01T00:00:00"/>
    <x v="6"/>
    <m/>
  </r>
  <r>
    <s v="2114301"/>
    <x v="451"/>
    <x v="451"/>
    <s v="301"/>
    <s v="Brasil \ SP \ Alvinlândia"/>
    <s v="Noroeste"/>
    <x v="0"/>
    <n v="1"/>
    <s v="Implantação"/>
    <s v="116-Aguardando Plantio - Manual"/>
    <m/>
    <n v="3.91"/>
    <s v="Parceria rural"/>
    <m/>
    <m/>
    <m/>
    <m/>
    <x v="0"/>
    <x v="0"/>
    <x v="0"/>
    <m/>
    <m/>
    <d v="2021-05-01T00:00:00"/>
    <m/>
    <m/>
    <m/>
    <m/>
    <s v="Noroeste"/>
    <s v="Noroeste"/>
    <s v="CARPELO"/>
    <s v="JFI DUARTINA"/>
    <s v="GERAÇÃO"/>
    <s v="GERS"/>
    <n v="45.901139000000001"/>
    <n v="51.377679999999998"/>
    <n v="54.412762000000001"/>
    <n v="64.026123999999996"/>
    <s v="Liberação de áreas"/>
    <x v="2"/>
    <x v="10"/>
    <d v="2025-07-01T00:00:00"/>
    <x v="6"/>
    <m/>
  </r>
  <r>
    <s v="2114302"/>
    <x v="451"/>
    <x v="451"/>
    <s v="302"/>
    <s v="Brasil \ SP \ Alvinlândia"/>
    <s v="Noroeste"/>
    <x v="0"/>
    <n v="1"/>
    <s v="Implantação"/>
    <s v="116-Aguardando Plantio - Manual"/>
    <m/>
    <n v="1.51"/>
    <s v="Parceria rural"/>
    <m/>
    <m/>
    <m/>
    <m/>
    <x v="0"/>
    <x v="0"/>
    <x v="0"/>
    <m/>
    <m/>
    <d v="2021-05-01T00:00:00"/>
    <m/>
    <m/>
    <m/>
    <m/>
    <s v="Noroeste"/>
    <s v="Noroeste"/>
    <s v="CARPELO"/>
    <s v="JFI DUARTINA"/>
    <s v="GERAÇÃO"/>
    <s v="GERS"/>
    <n v="45.901139000000001"/>
    <n v="51.377679999999998"/>
    <n v="54.412762000000001"/>
    <n v="64.026123999999996"/>
    <s v="Liberação de áreas"/>
    <x v="2"/>
    <x v="10"/>
    <d v="2025-07-01T00:00:00"/>
    <x v="6"/>
    <m/>
  </r>
  <r>
    <s v="2116009"/>
    <x v="452"/>
    <x v="452"/>
    <s v="009"/>
    <s v="Brasil \ SP \ Getulina"/>
    <s v="Noroeste"/>
    <x v="3"/>
    <n v="1"/>
    <s v="Implantação"/>
    <s v="102-Aguardando Plantio"/>
    <m/>
    <n v="0.42"/>
    <s v="Parceria rural"/>
    <m/>
    <m/>
    <m/>
    <m/>
    <x v="0"/>
    <x v="0"/>
    <x v="0"/>
    <m/>
    <m/>
    <d v="2021-05-01T00:00:00"/>
    <m/>
    <m/>
    <m/>
    <m/>
    <s v="Noroeste"/>
    <s v="Noroeste"/>
    <s v="GN"/>
    <s v="INOVESA"/>
    <s v="GERS"/>
    <s v="CARPELO"/>
    <n v="23.269974000000001"/>
    <n v="43.008702999999997"/>
    <n v="50.474130000000002"/>
    <n v="66.431023999999994"/>
    <s v="Liberação de áreas"/>
    <x v="2"/>
    <x v="11"/>
    <d v="2025-06-01T00:00:00"/>
    <x v="0"/>
    <m/>
  </r>
  <r>
    <s v="2117005"/>
    <x v="453"/>
    <x v="453"/>
    <s v="005"/>
    <s v="Brasil \ SP \ Agudos"/>
    <s v="Centro"/>
    <x v="1"/>
    <n v="1"/>
    <s v="Implantação"/>
    <s v="102-Aguardando Plantio"/>
    <m/>
    <n v="57.959999999999994"/>
    <s v="Parceria rural (Turvinho)"/>
    <m/>
    <m/>
    <m/>
    <m/>
    <x v="2"/>
    <x v="1"/>
    <x v="1"/>
    <m/>
    <m/>
    <d v="2025-01-01T00:00:00"/>
    <m/>
    <m/>
    <m/>
    <m/>
    <s v="Centro"/>
    <s v="Centro"/>
    <s v="BRACELL"/>
    <s v="SOLLUM"/>
    <s v="NILZA"/>
    <s v="GERAÇÃO"/>
    <n v="39.139867000000002"/>
    <n v="45.734696"/>
    <n v="64.199302000000003"/>
    <n v="78.465185000000005"/>
    <s v="pab"/>
    <x v="0"/>
    <x v="0"/>
    <d v="2025-03-01T00:00:00"/>
    <x v="3"/>
    <m/>
  </r>
  <r>
    <s v="2119001"/>
    <x v="454"/>
    <x v="454"/>
    <s v="001"/>
    <s v="Brasil \ SP \ Conchas"/>
    <s v="Sul"/>
    <x v="1"/>
    <n v="1"/>
    <s v="Implantação"/>
    <s v="102-Aguardando Plantio"/>
    <m/>
    <n v="17.899999999999999"/>
    <s v="Parceria rural"/>
    <m/>
    <m/>
    <m/>
    <m/>
    <x v="0"/>
    <x v="0"/>
    <x v="0"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x v="5"/>
    <d v="2025-07-01T00:00:00"/>
    <x v="6"/>
    <m/>
  </r>
  <r>
    <s v="2119002"/>
    <x v="454"/>
    <x v="454"/>
    <s v="002"/>
    <s v="Brasil \ SP \ Conchas"/>
    <s v="Sul"/>
    <x v="1"/>
    <n v="1"/>
    <s v="Implantação"/>
    <s v="102-Aguardando Plantio"/>
    <m/>
    <n v="5.83"/>
    <s v="Parceria rural"/>
    <m/>
    <m/>
    <m/>
    <m/>
    <x v="0"/>
    <x v="0"/>
    <x v="0"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x v="5"/>
    <d v="2025-07-01T00:00:00"/>
    <x v="6"/>
    <m/>
  </r>
  <r>
    <s v="2119003"/>
    <x v="454"/>
    <x v="454"/>
    <s v="003"/>
    <s v="Brasil \ SP \ Conchas"/>
    <s v="Sul"/>
    <x v="1"/>
    <n v="1"/>
    <s v="Implantação"/>
    <s v="102-Aguardando Plantio"/>
    <m/>
    <n v="10.73"/>
    <s v="Parceria rural"/>
    <m/>
    <m/>
    <m/>
    <m/>
    <x v="0"/>
    <x v="0"/>
    <x v="0"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x v="5"/>
    <d v="2025-07-01T00:00:00"/>
    <x v="6"/>
    <m/>
  </r>
  <r>
    <s v="2119004"/>
    <x v="454"/>
    <x v="454"/>
    <s v="004"/>
    <s v="Brasil \ SP \ Conchas"/>
    <s v="Sul"/>
    <x v="1"/>
    <n v="1"/>
    <s v="Implantação"/>
    <s v="102-Aguardando Plantio"/>
    <m/>
    <n v="3.01"/>
    <s v="Parceria rural"/>
    <m/>
    <m/>
    <m/>
    <m/>
    <x v="0"/>
    <x v="0"/>
    <x v="0"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x v="5"/>
    <d v="2025-07-01T00:00:00"/>
    <x v="6"/>
    <m/>
  </r>
  <r>
    <s v="2119006"/>
    <x v="454"/>
    <x v="454"/>
    <s v="006"/>
    <s v="Brasil \ SP \ Conchas"/>
    <s v="Sul"/>
    <x v="1"/>
    <n v="1"/>
    <s v="Implantação"/>
    <s v="102-Aguardando Plantio"/>
    <m/>
    <n v="5.7"/>
    <s v="Parceria rural"/>
    <m/>
    <m/>
    <m/>
    <m/>
    <x v="0"/>
    <x v="0"/>
    <x v="0"/>
    <s v="SIM"/>
    <m/>
    <d v="2024-01-01T00:00:00"/>
    <m/>
    <m/>
    <m/>
    <m/>
    <s v="Sul"/>
    <s v="Sul"/>
    <s v="JFI ITATINGA"/>
    <s v="NILZA"/>
    <s v="SOLLUM"/>
    <s v="MIGRAR"/>
    <n v="99.773692999999994"/>
    <n v="103.36349"/>
    <n v="123.148443"/>
    <n v="127.729916"/>
    <s v="Liberação de áreas"/>
    <x v="3"/>
    <x v="5"/>
    <d v="2025-07-01T00:00:00"/>
    <x v="6"/>
    <m/>
  </r>
  <r>
    <s v="2122002"/>
    <x v="455"/>
    <x v="455"/>
    <s v="002"/>
    <s v="Brasil \ SP \ Capão Bonito"/>
    <s v="Sul"/>
    <x v="6"/>
    <n v="3"/>
    <s v="Reforma"/>
    <s v="104-Crescimento"/>
    <d v="2021-09-16T00:00:00"/>
    <n v="12.12"/>
    <s v="Parceria rural"/>
    <m/>
    <m/>
    <m/>
    <n v="1"/>
    <x v="0"/>
    <x v="0"/>
    <x v="0"/>
    <m/>
    <m/>
    <d v="2021-07-20T00:00:00"/>
    <m/>
    <d v="2025-08-01T00:00:00"/>
    <m/>
    <m/>
    <s v="Sul"/>
    <s v="Sul"/>
    <s v="JFI CAPÃO BONITO"/>
    <s v="RA"/>
    <s v="JFI ITATINGA"/>
    <s v="NILZA"/>
    <n v="19.723866999999998"/>
    <n v="21.267607000000002"/>
    <n v="166.597903"/>
    <n v="238.83917199999999"/>
    <s v="pac"/>
    <x v="3"/>
    <x v="1"/>
    <m/>
    <x v="0"/>
    <m/>
  </r>
  <r>
    <s v="2125002"/>
    <x v="456"/>
    <x v="456"/>
    <s v="002"/>
    <s v="Brasil \ SP \ Arealva"/>
    <s v="Norte"/>
    <x v="3"/>
    <n v="2"/>
    <s v="Reforma"/>
    <s v="102-Aguardando Plantio"/>
    <m/>
    <n v="42.72"/>
    <s v="Parceria rural"/>
    <m/>
    <s v="Rehab Silv"/>
    <s v="Rehab"/>
    <m/>
    <x v="0"/>
    <x v="0"/>
    <x v="0"/>
    <m/>
    <s v="RAF"/>
    <d v="2024-01-29T00:00:00"/>
    <m/>
    <m/>
    <m/>
    <m/>
    <s v="Norte"/>
    <s v="Rehab Silv"/>
    <s v="BRACELL"/>
    <s v="EMFLORA"/>
    <s v="GERAÇÃO"/>
    <s v="SOLLUM"/>
    <n v="50.536386999999998"/>
    <n v="69.566514999999995"/>
    <n v="73.453523000000004"/>
    <n v="73.543122999999994"/>
    <s v="Liberação de áreas"/>
    <x v="1"/>
    <x v="9"/>
    <d v="2025-07-01T00:00:00"/>
    <x v="6"/>
    <m/>
  </r>
  <r>
    <s v="2125003"/>
    <x v="456"/>
    <x v="456"/>
    <s v="003"/>
    <s v="Brasil \ SP \ Arealva"/>
    <s v="Norte"/>
    <x v="3"/>
    <n v="2"/>
    <s v="Reforma"/>
    <s v="102-Aguardando Plantio"/>
    <m/>
    <n v="25.13"/>
    <s v="Parceria rural"/>
    <m/>
    <s v="Rehab Silv"/>
    <s v="Rehab"/>
    <m/>
    <x v="0"/>
    <x v="0"/>
    <x v="0"/>
    <m/>
    <s v="RAF"/>
    <d v="2024-01-29T00:00:00"/>
    <m/>
    <m/>
    <m/>
    <m/>
    <s v="Norte"/>
    <s v="Rehab Silv"/>
    <s v="BRACELL"/>
    <s v="EMFLORA"/>
    <s v="GERAÇÃO"/>
    <s v="SOLLUM"/>
    <n v="50.536386999999998"/>
    <n v="69.566514999999995"/>
    <n v="73.453523000000004"/>
    <n v="73.543122999999994"/>
    <s v="Liberação de áreas"/>
    <x v="1"/>
    <x v="9"/>
    <d v="2025-07-01T00:00:00"/>
    <x v="6"/>
    <m/>
  </r>
  <r>
    <s v="2128008"/>
    <x v="457"/>
    <x v="457"/>
    <s v="008"/>
    <s v="Brasil \ SP \ Pederneiras"/>
    <s v="Norte"/>
    <x v="3"/>
    <n v="2"/>
    <s v="Reforma"/>
    <s v="102-Aguardando Plantio"/>
    <m/>
    <n v="1.08"/>
    <s v="Parceria rural"/>
    <m/>
    <m/>
    <m/>
    <m/>
    <x v="0"/>
    <x v="0"/>
    <x v="0"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x v="9"/>
    <d v="2025-07-01T00:00:00"/>
    <x v="6"/>
    <m/>
  </r>
  <r>
    <s v="2128009"/>
    <x v="457"/>
    <x v="457"/>
    <s v="009"/>
    <s v="Brasil \ SP \ Pederneiras"/>
    <s v="Norte"/>
    <x v="3"/>
    <n v="1"/>
    <s v="Implantação"/>
    <s v="102-Aguardando Plantio"/>
    <m/>
    <n v="0.06"/>
    <s v="Parceria rural"/>
    <m/>
    <m/>
    <m/>
    <m/>
    <x v="0"/>
    <x v="0"/>
    <x v="0"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x v="9"/>
    <d v="2025-07-01T00:00:00"/>
    <x v="6"/>
    <m/>
  </r>
  <r>
    <s v="2128010"/>
    <x v="457"/>
    <x v="457"/>
    <s v="010"/>
    <s v="Brasil \ SP \ Arealva"/>
    <s v="Norte"/>
    <x v="3"/>
    <n v="1"/>
    <s v="Implantação"/>
    <s v="102-Aguardando Plantio"/>
    <m/>
    <n v="0.11"/>
    <s v="Parceria rural"/>
    <m/>
    <m/>
    <m/>
    <m/>
    <x v="0"/>
    <x v="0"/>
    <x v="0"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x v="9"/>
    <d v="2025-07-01T00:00:00"/>
    <x v="6"/>
    <m/>
  </r>
  <r>
    <s v="2128011"/>
    <x v="457"/>
    <x v="457"/>
    <s v="011"/>
    <s v="Brasil \ SP \ Pederneiras"/>
    <s v="Norte"/>
    <x v="3"/>
    <n v="1"/>
    <s v="Implantação"/>
    <s v="102-Aguardando Plantio"/>
    <m/>
    <n v="0.19"/>
    <s v="Parceria rural"/>
    <m/>
    <m/>
    <m/>
    <m/>
    <x v="0"/>
    <x v="0"/>
    <x v="0"/>
    <m/>
    <m/>
    <d v="2021-06-10T00:00:00"/>
    <m/>
    <m/>
    <m/>
    <m/>
    <s v="Norte"/>
    <s v="Norte"/>
    <s v="BRACELL"/>
    <s v="SOLLUM"/>
    <s v="GERAÇÃO"/>
    <s v="JFI DUARTINA"/>
    <n v="54.692959999999999"/>
    <n v="62.728366999999999"/>
    <n v="77.610095000000001"/>
    <n v="79.369963999999996"/>
    <s v="Liberação de áreas"/>
    <x v="1"/>
    <x v="9"/>
    <d v="2025-07-01T00:00:00"/>
    <x v="6"/>
    <m/>
  </r>
  <r>
    <s v="2129004"/>
    <x v="458"/>
    <x v="458"/>
    <s v="004"/>
    <s v="Brasil \ SP \ Bauru"/>
    <s v="Norte"/>
    <x v="3"/>
    <n v="2"/>
    <s v="Reforma"/>
    <s v="102-Aguardando Plantio"/>
    <m/>
    <n v="5.85"/>
    <s v="Parceria rural"/>
    <m/>
    <m/>
    <m/>
    <m/>
    <x v="0"/>
    <x v="0"/>
    <x v="0"/>
    <m/>
    <m/>
    <d v="2022-01-01T00:00:00"/>
    <m/>
    <m/>
    <m/>
    <m/>
    <s v="Norte"/>
    <s v="Norte"/>
    <s v="BRACELL"/>
    <s v="EMFLORA"/>
    <s v="GERAÇÃO"/>
    <s v="SOLLUM"/>
    <n v="47.468220000000002"/>
    <n v="54.982669000000001"/>
    <n v="70.385355000000004"/>
    <n v="70.474954999999994"/>
    <s v="Liberação de áreas"/>
    <x v="1"/>
    <x v="9"/>
    <d v="2025-07-01T00:00:00"/>
    <x v="6"/>
    <m/>
  </r>
  <r>
    <s v="2129012"/>
    <x v="458"/>
    <x v="458"/>
    <s v="012"/>
    <s v="Brasil \ SP \ Bauru"/>
    <s v="Norte"/>
    <x v="3"/>
    <n v="1"/>
    <s v="Implantação"/>
    <s v="104-Crescimento"/>
    <d v="2022-02-21T00:00:00"/>
    <n v="6.38"/>
    <s v="Parceria rural"/>
    <m/>
    <s v="Rehab DO"/>
    <s v="Rehab"/>
    <m/>
    <x v="0"/>
    <x v="0"/>
    <x v="0"/>
    <m/>
    <m/>
    <d v="2022-01-01T00:00:00"/>
    <m/>
    <m/>
    <m/>
    <m/>
    <s v="Norte"/>
    <s v="Rehab DO"/>
    <s v="BRACELL"/>
    <s v="EMFLORA"/>
    <s v="GERAÇÃO"/>
    <s v="SOLLUM"/>
    <n v="47.468220000000002"/>
    <n v="54.982669000000001"/>
    <n v="70.385355000000004"/>
    <n v="70.474954999999994"/>
    <s v="pab"/>
    <x v="1"/>
    <x v="1"/>
    <d v="2025-06-01T00:00:00"/>
    <x v="0"/>
    <m/>
  </r>
  <r>
    <s v="2136008"/>
    <x v="459"/>
    <x v="459"/>
    <s v="008"/>
    <s v="Brasil \ SP \ Itirapina"/>
    <s v="Sul"/>
    <x v="1"/>
    <n v="3"/>
    <s v="Reforma"/>
    <s v="102-Aguardando Plantio"/>
    <m/>
    <n v="0.39"/>
    <s v="Parceria rural"/>
    <m/>
    <m/>
    <m/>
    <m/>
    <x v="0"/>
    <x v="0"/>
    <x v="0"/>
    <m/>
    <m/>
    <d v="2021-06-20T00:00:00"/>
    <m/>
    <m/>
    <m/>
    <m/>
    <s v="Sul"/>
    <s v="Sul"/>
    <s v="MIGRAR"/>
    <s v="JFI DOURADO"/>
    <s v="NILZA"/>
    <s v="SOLLUM"/>
    <n v="39.788272999999997"/>
    <n v="97.053799999999995"/>
    <n v="148.60119299999999"/>
    <n v="155.42882299999999"/>
    <s v="Liberação de áreas"/>
    <x v="3"/>
    <x v="16"/>
    <d v="2025-04-01T00:00:00"/>
    <x v="2"/>
    <m/>
  </r>
  <r>
    <s v="2145025"/>
    <x v="460"/>
    <x v="460"/>
    <s v="025"/>
    <s v="Brasil \ SP \ Gália"/>
    <s v="Norte"/>
    <x v="1"/>
    <n v="1"/>
    <s v="Implantação"/>
    <s v="102-Aguardando Plantio"/>
    <m/>
    <n v="0.18"/>
    <s v="Parceria rural"/>
    <m/>
    <m/>
    <m/>
    <m/>
    <x v="0"/>
    <x v="0"/>
    <x v="0"/>
    <m/>
    <m/>
    <d v="2021-07-20T00:00:00"/>
    <m/>
    <m/>
    <m/>
    <m/>
    <s v="Norte"/>
    <s v="Norte"/>
    <s v="CARPELO"/>
    <s v="GERAÇÃO"/>
    <s v="JFI DUARTINA"/>
    <s v="GERS"/>
    <n v="26.351306999999998"/>
    <n v="33.761608000000003"/>
    <n v="35.521476999999997"/>
    <n v="44.476291000000003"/>
    <s v="Liberação de áreas"/>
    <x v="1"/>
    <x v="6"/>
    <d v="2025-07-01T00:00:00"/>
    <x v="6"/>
    <m/>
  </r>
  <r>
    <s v="2147001"/>
    <x v="461"/>
    <x v="461"/>
    <s v="001"/>
    <s v="Brasil \ SP \ Paulistânia"/>
    <s v="Centro"/>
    <x v="1"/>
    <n v="1"/>
    <s v="Implantação"/>
    <s v="104-Crescimento"/>
    <d v="2021-10-04T00:00:00"/>
    <n v="66.47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2"/>
    <x v="461"/>
    <x v="461"/>
    <s v="002"/>
    <s v="Brasil \ SP \ Paulistânia"/>
    <s v="Centro"/>
    <x v="1"/>
    <n v="1"/>
    <s v="Implantação"/>
    <s v="104-Crescimento"/>
    <d v="2021-09-20T00:00:00"/>
    <n v="54.39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3"/>
    <x v="461"/>
    <x v="461"/>
    <s v="003"/>
    <s v="Brasil \ SP \ Paulistânia"/>
    <s v="Centro"/>
    <x v="1"/>
    <n v="1"/>
    <s v="Implantação"/>
    <s v="104-Crescimento"/>
    <d v="2021-10-07T00:00:00"/>
    <n v="71.72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4"/>
    <x v="461"/>
    <x v="461"/>
    <s v="004"/>
    <s v="Brasil \ SP \ Paulistânia"/>
    <s v="Centro"/>
    <x v="1"/>
    <n v="1"/>
    <s v="Implantação"/>
    <s v="104-Crescimento"/>
    <d v="2021-09-20T00:00:00"/>
    <n v="47.07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5"/>
    <x v="461"/>
    <x v="461"/>
    <s v="005"/>
    <s v="Brasil \ SP \ Paulistânia"/>
    <s v="Centro"/>
    <x v="1"/>
    <n v="1"/>
    <s v="Implantação"/>
    <s v="104-Crescimento"/>
    <d v="2021-10-07T00:00:00"/>
    <n v="63.61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6"/>
    <x v="461"/>
    <x v="461"/>
    <s v="006"/>
    <s v="Brasil \ SP \ Paulistânia"/>
    <s v="Centro"/>
    <x v="1"/>
    <n v="1"/>
    <s v="Implantação"/>
    <s v="104-Crescimento"/>
    <d v="2021-09-20T00:00:00"/>
    <n v="46.07"/>
    <s v="Parceria rural"/>
    <m/>
    <m/>
    <m/>
    <m/>
    <x v="0"/>
    <x v="0"/>
    <x v="0"/>
    <m/>
    <m/>
    <d v="2026-04-01T00:00:00"/>
    <d v="2026-03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7"/>
    <x v="461"/>
    <x v="461"/>
    <s v="007"/>
    <s v="Brasil \ SP \ Paulistânia"/>
    <s v="Centro"/>
    <x v="1"/>
    <n v="1"/>
    <s v="Implantação"/>
    <s v="104-Crescimento"/>
    <d v="2021-09-03T00:00:00"/>
    <n v="29.83"/>
    <s v="Parceria rural"/>
    <m/>
    <m/>
    <m/>
    <m/>
    <x v="0"/>
    <x v="0"/>
    <x v="0"/>
    <m/>
    <m/>
    <d v="2026-04-01T00:00:00"/>
    <d v="2026-04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7008"/>
    <x v="461"/>
    <x v="461"/>
    <s v="008"/>
    <s v="Brasil \ SP \ Agudos"/>
    <s v="Centro"/>
    <x v="1"/>
    <n v="1"/>
    <s v="Implantação"/>
    <s v="104-Crescimento"/>
    <d v="2021-08-20T00:00:00"/>
    <n v="58.7"/>
    <s v="Parceria rural"/>
    <m/>
    <m/>
    <m/>
    <m/>
    <x v="0"/>
    <x v="0"/>
    <x v="0"/>
    <m/>
    <m/>
    <d v="2026-04-01T00:00:00"/>
    <d v="2026-04-01T00:00:00"/>
    <m/>
    <m/>
    <m/>
    <s v="Centro"/>
    <s v="Centro"/>
    <s v="BRACELL"/>
    <s v="GERAÇÃO"/>
    <s v="JFI DUARTINA"/>
    <s v="SOLLUM"/>
    <n v="32.774842999999997"/>
    <n v="40.966338"/>
    <n v="44.184035999999999"/>
    <n v="53.700865999999998"/>
    <s v="pab"/>
    <x v="0"/>
    <x v="1"/>
    <m/>
    <x v="0"/>
    <m/>
  </r>
  <r>
    <s v="2148001"/>
    <x v="462"/>
    <x v="462"/>
    <s v="001"/>
    <s v="Brasil \ SP \ Paulistânia"/>
    <s v="Centro"/>
    <x v="1"/>
    <n v="1"/>
    <s v="Implantação"/>
    <s v="104-Crescimento"/>
    <d v="2021-10-15T00:00:00"/>
    <n v="57.15"/>
    <s v="Parceria rural"/>
    <m/>
    <m/>
    <m/>
    <m/>
    <x v="0"/>
    <x v="0"/>
    <x v="0"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x v="1"/>
    <m/>
    <x v="0"/>
    <m/>
  </r>
  <r>
    <s v="2148002"/>
    <x v="462"/>
    <x v="462"/>
    <s v="002"/>
    <s v="Brasil \ SP \ Paulistânia"/>
    <s v="Centro"/>
    <x v="1"/>
    <n v="1"/>
    <s v="Implantação"/>
    <s v="104-Crescimento"/>
    <d v="2021-10-14T00:00:00"/>
    <n v="14.62"/>
    <s v="Parceria rural"/>
    <m/>
    <m/>
    <m/>
    <m/>
    <x v="0"/>
    <x v="0"/>
    <x v="0"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x v="1"/>
    <m/>
    <x v="0"/>
    <m/>
  </r>
  <r>
    <s v="2148003"/>
    <x v="462"/>
    <x v="462"/>
    <s v="003"/>
    <s v="Brasil \ SP \ Paulistânia"/>
    <s v="Centro"/>
    <x v="1"/>
    <n v="1"/>
    <s v="Implantação"/>
    <s v="104-Crescimento"/>
    <d v="2021-10-13T00:00:00"/>
    <n v="8.7799999999999994"/>
    <s v="Parceria rural"/>
    <m/>
    <m/>
    <m/>
    <m/>
    <x v="0"/>
    <x v="0"/>
    <x v="0"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x v="1"/>
    <m/>
    <x v="0"/>
    <m/>
  </r>
  <r>
    <s v="2148004"/>
    <x v="462"/>
    <x v="462"/>
    <s v="004"/>
    <s v="Brasil \ SP \ Paulistânia"/>
    <s v="Centro"/>
    <x v="1"/>
    <n v="1"/>
    <s v="Implantação"/>
    <s v="104-Crescimento"/>
    <d v="2021-10-14T00:00:00"/>
    <n v="2.94"/>
    <s v="Parceria rural"/>
    <m/>
    <m/>
    <m/>
    <m/>
    <x v="0"/>
    <x v="0"/>
    <x v="0"/>
    <m/>
    <m/>
    <d v="2026-03-01T00:00:00"/>
    <d v="2026-03-01T00:00:00"/>
    <m/>
    <m/>
    <m/>
    <s v="Centro"/>
    <s v="Centro"/>
    <s v="BRACELL"/>
    <s v="GERAÇÃO"/>
    <s v="JFI DUARTINA"/>
    <s v="SOLLUM"/>
    <n v="29.734044999999998"/>
    <n v="37.925539999999998"/>
    <n v="41.143237999999997"/>
    <n v="52.867334"/>
    <s v="pab"/>
    <x v="0"/>
    <x v="1"/>
    <m/>
    <x v="0"/>
    <m/>
  </r>
  <r>
    <s v="2149016"/>
    <x v="463"/>
    <x v="463"/>
    <s v="016"/>
    <s v="Brasil \ SP \ Botucatu"/>
    <s v="Sul"/>
    <x v="5"/>
    <n v="1"/>
    <s v="Implantação"/>
    <s v="102-Aguardando Plantio"/>
    <m/>
    <n v="0.05"/>
    <s v="Parceria rural"/>
    <m/>
    <m/>
    <m/>
    <n v="2"/>
    <x v="0"/>
    <x v="0"/>
    <x v="0"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x v="5"/>
    <d v="2025-07-01T00:00:00"/>
    <x v="6"/>
    <m/>
  </r>
  <r>
    <s v="2149017"/>
    <x v="463"/>
    <x v="463"/>
    <s v="017"/>
    <s v="Brasil \ SP \ Botucatu"/>
    <s v="Sul"/>
    <x v="5"/>
    <n v="1"/>
    <s v="Implantação"/>
    <s v="102-Aguardando Plantio"/>
    <m/>
    <n v="0.22"/>
    <s v="Parceria rural"/>
    <m/>
    <m/>
    <m/>
    <n v="2"/>
    <x v="0"/>
    <x v="0"/>
    <x v="0"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x v="5"/>
    <d v="2025-07-01T00:00:00"/>
    <x v="6"/>
    <m/>
  </r>
  <r>
    <s v="2149018"/>
    <x v="463"/>
    <x v="463"/>
    <s v="018"/>
    <s v="Brasil \ SP \ Botucatu"/>
    <s v="Sul"/>
    <x v="5"/>
    <n v="1"/>
    <s v="Implantação"/>
    <s v="102-Aguardando Plantio"/>
    <m/>
    <n v="0.15"/>
    <s v="Parceria rural"/>
    <m/>
    <m/>
    <m/>
    <n v="2"/>
    <x v="0"/>
    <x v="0"/>
    <x v="0"/>
    <m/>
    <m/>
    <d v="2021-08-10T00:00:00"/>
    <m/>
    <m/>
    <m/>
    <m/>
    <s v="Sul"/>
    <s v="Sul"/>
    <s v="NILZA"/>
    <s v="SOLLUM"/>
    <s v="JFI ITATINGA"/>
    <s v="BRACELL"/>
    <n v="32.736184000000002"/>
    <n v="46.48292"/>
    <n v="50.847639000000001"/>
    <n v="93.912786999999994"/>
    <s v="Liberação de áreas"/>
    <x v="3"/>
    <x v="5"/>
    <d v="2025-07-01T00:00:00"/>
    <x v="6"/>
    <m/>
  </r>
  <r>
    <s v="2159011"/>
    <x v="464"/>
    <x v="464"/>
    <s v="011"/>
    <s v="Brasil \ SP \ Angatuba"/>
    <s v="Sul"/>
    <x v="0"/>
    <n v="1"/>
    <s v="Implantação"/>
    <s v="102-Aguardando Plantio"/>
    <m/>
    <n v="0.34"/>
    <s v="Parceria rural"/>
    <m/>
    <m/>
    <m/>
    <m/>
    <x v="0"/>
    <x v="0"/>
    <x v="0"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x v="5"/>
    <d v="2025-07-01T00:00:00"/>
    <x v="6"/>
    <m/>
  </r>
  <r>
    <s v="2159012"/>
    <x v="464"/>
    <x v="464"/>
    <s v="012"/>
    <s v="Brasil \ SP \ Angatuba"/>
    <s v="Sul"/>
    <x v="0"/>
    <n v="1"/>
    <s v="Implantação"/>
    <s v="102-Aguardando Plantio"/>
    <m/>
    <n v="0.22"/>
    <s v="Parceria rural"/>
    <m/>
    <m/>
    <m/>
    <m/>
    <x v="0"/>
    <x v="0"/>
    <x v="0"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x v="5"/>
    <d v="2025-07-01T00:00:00"/>
    <x v="6"/>
    <m/>
  </r>
  <r>
    <s v="2159302"/>
    <x v="464"/>
    <x v="464"/>
    <s v="302"/>
    <s v="Brasil \ SP \ Angatuba"/>
    <s v="Sul"/>
    <x v="0"/>
    <n v="1"/>
    <s v="Implantação"/>
    <s v="116-Aguardando Plantio - Manual"/>
    <m/>
    <n v="0.15"/>
    <s v="Parceria rural"/>
    <m/>
    <m/>
    <m/>
    <m/>
    <x v="0"/>
    <x v="0"/>
    <x v="0"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x v="5"/>
    <d v="2025-07-01T00:00:00"/>
    <x v="6"/>
    <m/>
  </r>
  <r>
    <s v="2159306"/>
    <x v="464"/>
    <x v="464"/>
    <s v="306"/>
    <s v="Brasil \ SP \ Angatuba"/>
    <s v="Sul"/>
    <x v="0"/>
    <n v="1"/>
    <s v="Implantação"/>
    <s v="116-Aguardando Plantio - Manual"/>
    <m/>
    <n v="0.6"/>
    <s v="Parceria rural"/>
    <m/>
    <m/>
    <m/>
    <m/>
    <x v="0"/>
    <x v="0"/>
    <x v="0"/>
    <m/>
    <m/>
    <d v="2021-09-10T00:00:00"/>
    <m/>
    <m/>
    <m/>
    <m/>
    <s v="Sul"/>
    <s v="Sul"/>
    <s v="JFI ITATINGA"/>
    <s v="NILZA"/>
    <s v="SOLLUM"/>
    <s v="RA"/>
    <n v="33.461342999999999"/>
    <n v="91.798716999999996"/>
    <n v="111.583669"/>
    <n v="120.445994"/>
    <s v="Liberação de áreas"/>
    <x v="3"/>
    <x v="5"/>
    <d v="2025-07-01T00:00:00"/>
    <x v="6"/>
    <m/>
  </r>
  <r>
    <s v="2169011"/>
    <x v="465"/>
    <x v="465"/>
    <s v="011"/>
    <s v="Brasil \ SP \ Iaras"/>
    <s v="Centro"/>
    <x v="0"/>
    <n v="1"/>
    <s v="Implantação"/>
    <s v="102-Aguardando Plantio"/>
    <m/>
    <n v="0.84"/>
    <s v="Parceria rural"/>
    <m/>
    <m/>
    <m/>
    <m/>
    <x v="0"/>
    <x v="0"/>
    <x v="0"/>
    <m/>
    <m/>
    <d v="2021-10-15T00:00:00"/>
    <m/>
    <m/>
    <m/>
    <m/>
    <s v="Centro"/>
    <s v="Centro"/>
    <s v="SOLLUM"/>
    <s v="NILZA"/>
    <s v="BRACELL"/>
    <s v="GERAÇÃO"/>
    <n v="37.523487000000003"/>
    <n v="58.219315999999999"/>
    <n v="70.959175000000002"/>
    <n v="77.568817999999993"/>
    <s v="Liberação de áreas"/>
    <x v="0"/>
    <x v="3"/>
    <d v="2025-12-01T00:00:00"/>
    <x v="0"/>
    <m/>
  </r>
  <r>
    <s v="2179008"/>
    <x v="466"/>
    <x v="466"/>
    <s v="008"/>
    <s v="Brasil \ SP \ Agudos"/>
    <s v="Centro"/>
    <x v="1"/>
    <n v="1"/>
    <s v="Implantação"/>
    <s v="102-Aguardando Plantio"/>
    <m/>
    <n v="0.79"/>
    <s v="Parceria rural"/>
    <m/>
    <m/>
    <m/>
    <m/>
    <x v="0"/>
    <x v="0"/>
    <x v="0"/>
    <m/>
    <m/>
    <d v="2024-09-13T00:00:00"/>
    <m/>
    <m/>
    <m/>
    <m/>
    <s v="Centro"/>
    <s v="Centro"/>
    <s v="BRACELL"/>
    <s v="SOLLUM"/>
    <s v="NILZA"/>
    <s v="GERAÇÃO"/>
    <n v="34.786293000000001"/>
    <n v="36.920389"/>
    <n v="55.983002999999997"/>
    <n v="69.330855"/>
    <s v="Liberação de áreas"/>
    <x v="0"/>
    <x v="0"/>
    <d v="2025-12-01T00:00:00"/>
    <x v="0"/>
    <m/>
  </r>
  <r>
    <s v="2185002"/>
    <x v="467"/>
    <x v="467"/>
    <s v="002"/>
    <s v="Brasil \ SP \ Iacanga"/>
    <s v="Norte"/>
    <x v="3"/>
    <n v="2"/>
    <s v="Reforma"/>
    <s v="102-Aguardando Plantio"/>
    <m/>
    <n v="0.51"/>
    <s v="Parceria rural"/>
    <m/>
    <m/>
    <m/>
    <m/>
    <x v="0"/>
    <x v="0"/>
    <x v="0"/>
    <m/>
    <m/>
    <d v="2022-05-23T00:00:00"/>
    <m/>
    <m/>
    <m/>
    <m/>
    <s v="Norte"/>
    <s v="Norte"/>
    <s v="EMFLORA"/>
    <s v="BRACELL"/>
    <s v="GERAÇÃO"/>
    <s v="JFI DUARTINA"/>
    <n v="50.448596999999999"/>
    <n v="71.376148999999998"/>
    <n v="80.674408"/>
    <n v="82.434276999999994"/>
    <s v="Liberação de áreas"/>
    <x v="1"/>
    <x v="1"/>
    <d v="2025-05-01T00:00:00"/>
    <x v="0"/>
    <m/>
  </r>
  <r>
    <s v="2191013"/>
    <x v="468"/>
    <x v="468"/>
    <s v="013"/>
    <s v="Brasil \ SP \ Paulistânia"/>
    <s v="Noroeste"/>
    <x v="0"/>
    <n v="2"/>
    <s v="Reforma"/>
    <s v="102-Aguardando Plantio"/>
    <m/>
    <n v="0.76"/>
    <s v="Parceria rural"/>
    <m/>
    <m/>
    <m/>
    <m/>
    <x v="0"/>
    <x v="0"/>
    <x v="0"/>
    <m/>
    <m/>
    <d v="2022-01-01T00:00:00"/>
    <m/>
    <m/>
    <m/>
    <m/>
    <s v="Noroeste"/>
    <s v="Noroeste"/>
    <s v="JFI DUARTINA"/>
    <s v="GERAÇÃO"/>
    <s v="BRACELL"/>
    <s v="CARPELO"/>
    <n v="28.512142000000001"/>
    <n v="31.547118999999999"/>
    <n v="44.614761000000001"/>
    <n v="57.879382"/>
    <s v="Liberação de áreas"/>
    <x v="1"/>
    <x v="6"/>
    <d v="2025-07-01T00:00:00"/>
    <x v="6"/>
    <m/>
  </r>
  <r>
    <s v="2191014"/>
    <x v="468"/>
    <x v="468"/>
    <s v="014"/>
    <s v="Brasil \ SP \ Paulistânia"/>
    <s v="Noroeste"/>
    <x v="0"/>
    <n v="1"/>
    <s v="Implantação"/>
    <s v="102-Aguardando Plantio"/>
    <m/>
    <n v="0.98"/>
    <s v="Parceria rural"/>
    <m/>
    <m/>
    <m/>
    <m/>
    <x v="0"/>
    <x v="0"/>
    <x v="0"/>
    <m/>
    <m/>
    <d v="2022-01-01T00:00:00"/>
    <m/>
    <m/>
    <m/>
    <m/>
    <s v="Noroeste"/>
    <s v="Noroeste"/>
    <s v="JFI DUARTINA"/>
    <s v="GERAÇÃO"/>
    <s v="BRACELL"/>
    <s v="CARPELO"/>
    <n v="28.512142000000001"/>
    <n v="31.547118999999999"/>
    <n v="44.614761000000001"/>
    <n v="57.879382"/>
    <s v="Liberação de áreas"/>
    <x v="1"/>
    <x v="6"/>
    <d v="2025-07-01T00:00:00"/>
    <x v="6"/>
    <m/>
  </r>
  <r>
    <s v="2263301"/>
    <x v="469"/>
    <x v="469"/>
    <s v="301"/>
    <s v="Brasil \ SP \ Agudos"/>
    <s v="Centro"/>
    <x v="1"/>
    <n v="3"/>
    <s v="Reforma"/>
    <s v="116-Aguardando Plantio - Manual"/>
    <m/>
    <n v="3.58"/>
    <s v="Parceria rural"/>
    <m/>
    <s v="Rehab Silv"/>
    <s v="Rehab"/>
    <m/>
    <x v="0"/>
    <x v="0"/>
    <x v="0"/>
    <s v="NÃO"/>
    <m/>
    <d v="2023-08-02T00:00:00"/>
    <m/>
    <m/>
    <m/>
    <m/>
    <s v="Centro"/>
    <s v="Rehab Silv"/>
    <s v="SOLLUM"/>
    <s v="BRACELL"/>
    <s v="NILZA"/>
    <s v="GERAÇÃO"/>
    <n v="35.982913000000003"/>
    <n v="46.254703999999997"/>
    <n v="55.045526000000002"/>
    <n v="66.504926999999995"/>
    <s v="Liberação de áreas"/>
    <x v="0"/>
    <x v="3"/>
    <d v="2025-02-01T00:00:00"/>
    <x v="1"/>
    <m/>
  </r>
  <r>
    <s v="2263303"/>
    <x v="469"/>
    <x v="469"/>
    <s v="303"/>
    <s v="Brasil \ SP \ Agudos"/>
    <s v="Centro"/>
    <x v="1"/>
    <n v="2"/>
    <s v="Reforma"/>
    <s v="116-Aguardando Plantio - Manual"/>
    <m/>
    <n v="1.1000000000000001"/>
    <s v="Parceria rural"/>
    <m/>
    <m/>
    <m/>
    <m/>
    <x v="0"/>
    <x v="0"/>
    <x v="0"/>
    <s v="NÃO"/>
    <m/>
    <d v="2023-08-02T00:00:00"/>
    <m/>
    <m/>
    <m/>
    <m/>
    <s v="Centro"/>
    <s v="Centro"/>
    <s v="SOLLUM"/>
    <s v="BRACELL"/>
    <s v="NILZA"/>
    <s v="GERAÇÃO"/>
    <n v="35.982913000000003"/>
    <n v="46.254703999999997"/>
    <n v="55.045526000000002"/>
    <n v="66.504926999999995"/>
    <s v="Liberação de áreas"/>
    <x v="0"/>
    <x v="3"/>
    <d v="2025-02-01T00:00:00"/>
    <x v="1"/>
    <m/>
  </r>
  <r>
    <s v="2265001"/>
    <x v="470"/>
    <x v="470"/>
    <s v="001"/>
    <s v="Brasil \ SP \ Agudos"/>
    <s v="Centro"/>
    <x v="1"/>
    <n v="2"/>
    <s v="Reforma"/>
    <s v="102-Aguardando Plantio"/>
    <m/>
    <n v="7.29"/>
    <s v="Parceria rural"/>
    <m/>
    <m/>
    <m/>
    <m/>
    <x v="0"/>
    <x v="0"/>
    <x v="0"/>
    <m/>
    <m/>
    <d v="2024-01-05T00:00:00"/>
    <m/>
    <m/>
    <d v="2024-01-05T00:00:00"/>
    <d v="2023-12-05T00:00:00"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x v="3"/>
    <d v="2025-02-01T00:00:00"/>
    <x v="1"/>
    <m/>
  </r>
  <r>
    <s v="2265002"/>
    <x v="470"/>
    <x v="470"/>
    <s v="002"/>
    <s v="Brasil \ SP \ Agudos"/>
    <s v="Centro"/>
    <x v="1"/>
    <n v="2"/>
    <s v="Reforma"/>
    <s v="102-Aguardando Plantio"/>
    <m/>
    <n v="13.3"/>
    <s v="Parceria rural"/>
    <m/>
    <m/>
    <m/>
    <m/>
    <x v="0"/>
    <x v="0"/>
    <x v="0"/>
    <m/>
    <m/>
    <d v="2024-01-05T00:00:00"/>
    <m/>
    <m/>
    <d v="2024-01-05T00:00:00"/>
    <d v="2023-12-10T00:00:00"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x v="3"/>
    <d v="2025-02-01T00:00:00"/>
    <x v="1"/>
    <m/>
  </r>
  <r>
    <s v="2265301"/>
    <x v="470"/>
    <x v="470"/>
    <s v="301"/>
    <s v="Brasil \ SP \ Agudos"/>
    <s v="Centro"/>
    <x v="1"/>
    <n v="2"/>
    <s v="Reforma"/>
    <s v="116-Aguardando Plantio - Manual"/>
    <m/>
    <n v="0.72"/>
    <s v="Parceria rural"/>
    <m/>
    <m/>
    <m/>
    <m/>
    <x v="0"/>
    <x v="0"/>
    <x v="0"/>
    <m/>
    <m/>
    <d v="2024-01-05T00:00:00"/>
    <m/>
    <m/>
    <m/>
    <m/>
    <s v="Centro"/>
    <s v="Centro"/>
    <s v="SOLLUM"/>
    <s v="BRACELL"/>
    <s v="NILZA"/>
    <s v="GERAÇÃO"/>
    <n v="34.717970999999999"/>
    <n v="44.559845000000003"/>
    <n v="53.780585000000002"/>
    <n v="66.545310999999998"/>
    <s v="Liberação de áreas"/>
    <x v="0"/>
    <x v="3"/>
    <d v="2025-02-01T00:00:00"/>
    <x v="1"/>
    <m/>
  </r>
  <r>
    <s v="2266003"/>
    <x v="471"/>
    <x v="471"/>
    <s v="003"/>
    <s v="Brasil \ SP \ Agudos"/>
    <s v="Centro"/>
    <x v="1"/>
    <n v="2"/>
    <s v="Reforma"/>
    <s v="102-Aguardando Plantio"/>
    <m/>
    <n v="8.27"/>
    <s v="Parceria rural"/>
    <m/>
    <m/>
    <m/>
    <m/>
    <x v="0"/>
    <x v="0"/>
    <x v="0"/>
    <m/>
    <m/>
    <d v="2024-01-04T00:00:00"/>
    <m/>
    <m/>
    <d v="2024-01-04T00:00:00"/>
    <d v="2023-12-05T00:00:00"/>
    <s v="Centro"/>
    <s v="Centro"/>
    <s v="SOLLUM"/>
    <s v="BRACELL"/>
    <s v="NILZA"/>
    <s v="GERAÇÃO"/>
    <n v="35.395093000000003"/>
    <n v="43.982264000000001"/>
    <n v="54.457706000000002"/>
    <n v="66.014340000000004"/>
    <s v="Liberação de áreas"/>
    <x v="0"/>
    <x v="3"/>
    <d v="2025-02-01T00:00:00"/>
    <x v="1"/>
    <m/>
  </r>
  <r>
    <s v="2276302"/>
    <x v="472"/>
    <x v="472"/>
    <s v="302"/>
    <s v="Brasil \ SP \ Barra Bonita"/>
    <s v="Sul"/>
    <x v="1"/>
    <n v="1"/>
    <s v="Implantação"/>
    <s v="116-Aguardando Plantio - Manual"/>
    <m/>
    <n v="2.06"/>
    <s v="Parceria rural"/>
    <m/>
    <m/>
    <m/>
    <m/>
    <x v="0"/>
    <x v="0"/>
    <x v="0"/>
    <m/>
    <m/>
    <d v="2022-07-10T00:00:00"/>
    <m/>
    <m/>
    <m/>
    <m/>
    <s v="Sul"/>
    <s v="Sul"/>
    <s v="NILZA"/>
    <s v="SOLLUM"/>
    <s v="JFI DOURADO"/>
    <s v="BRACELL"/>
    <n v="46.432997999999998"/>
    <n v="46.797254000000002"/>
    <n v="70.929355999999999"/>
    <n v="91.070851000000005"/>
    <s v="Liberação de áreas"/>
    <x v="3"/>
    <x v="5"/>
    <d v="2025-07-01T00:00:00"/>
    <x v="6"/>
    <m/>
  </r>
  <r>
    <s v="2294021"/>
    <x v="473"/>
    <x v="473"/>
    <s v="021"/>
    <s v="Brasil \ SP \ Ocauçu"/>
    <s v="Noroeste"/>
    <x v="1"/>
    <n v="1"/>
    <s v="Implantação"/>
    <s v="102-Aguardando Plantio"/>
    <m/>
    <n v="1.88"/>
    <s v="Parceria rural"/>
    <m/>
    <m/>
    <m/>
    <m/>
    <x v="0"/>
    <x v="0"/>
    <x v="0"/>
    <m/>
    <m/>
    <d v="2022-12-01T00:00:00"/>
    <m/>
    <m/>
    <m/>
    <m/>
    <s v="Noroeste"/>
    <s v="Noroeste"/>
    <s v="CARPELO"/>
    <s v="GERS"/>
    <s v="JFI DUARTINA"/>
    <s v="GERAÇÃO"/>
    <n v="53.701732999999997"/>
    <n v="68.549813"/>
    <n v="80.808104999999998"/>
    <n v="82.089398000000003"/>
    <s v="Liberação de áreas"/>
    <x v="2"/>
    <x v="10"/>
    <d v="2025-07-01T00:00:00"/>
    <x v="6"/>
    <m/>
  </r>
  <r>
    <s v="2295001"/>
    <x v="474"/>
    <x v="474"/>
    <s v="001"/>
    <s v="Brasil \ SP \ Marília"/>
    <s v="Noroeste"/>
    <x v="1"/>
    <n v="1"/>
    <s v="Implantação"/>
    <s v="102-Aguardando Plantio"/>
    <m/>
    <n v="0.43"/>
    <s v="Parceria rural"/>
    <m/>
    <m/>
    <m/>
    <m/>
    <x v="0"/>
    <x v="0"/>
    <x v="0"/>
    <m/>
    <m/>
    <d v="2022-12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x v="10"/>
    <d v="2025-07-01T00:00:00"/>
    <x v="6"/>
    <m/>
  </r>
  <r>
    <s v="2295034"/>
    <x v="474"/>
    <x v="474"/>
    <s v="034"/>
    <s v="Brasil \ SP \ Marília"/>
    <s v="Noroeste"/>
    <x v="1"/>
    <n v="1"/>
    <s v="Implantação"/>
    <s v="102-Aguardando Plantio"/>
    <m/>
    <n v="0.17"/>
    <s v="Parceria rural"/>
    <m/>
    <m/>
    <m/>
    <m/>
    <x v="0"/>
    <x v="0"/>
    <x v="0"/>
    <m/>
    <m/>
    <d v="2023-08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x v="10"/>
    <d v="2025-07-01T00:00:00"/>
    <x v="6"/>
    <m/>
  </r>
  <r>
    <s v="2295035"/>
    <x v="474"/>
    <x v="474"/>
    <s v="035"/>
    <s v="Brasil \ SP \ Marília"/>
    <s v="Noroeste"/>
    <x v="1"/>
    <n v="1"/>
    <s v="Implantação"/>
    <s v="102-Aguardando Plantio"/>
    <m/>
    <n v="0.78"/>
    <s v="Parceria rural"/>
    <m/>
    <m/>
    <m/>
    <m/>
    <x v="0"/>
    <x v="0"/>
    <x v="0"/>
    <m/>
    <m/>
    <d v="2023-08-01T00:00:00"/>
    <m/>
    <m/>
    <m/>
    <m/>
    <s v="Noroeste"/>
    <s v="Noroeste"/>
    <s v="CARPELO"/>
    <s v="GERS"/>
    <s v="GN"/>
    <s v="JFI DUARTINA"/>
    <n v="57.756919000000003"/>
    <n v="71.034029000000004"/>
    <n v="82.369508999999994"/>
    <n v="90.304537999999994"/>
    <s v="Liberação de áreas"/>
    <x v="2"/>
    <x v="10"/>
    <d v="2025-07-01T00:00:00"/>
    <x v="6"/>
    <m/>
  </r>
  <r>
    <s v="2295308"/>
    <x v="474"/>
    <x v="474"/>
    <s v="308"/>
    <s v="Brasil \ SP \ Marília"/>
    <s v="Noroeste"/>
    <x v="1"/>
    <n v="1"/>
    <s v="Implantação"/>
    <s v="104-Crescimento"/>
    <d v="2023-01-17T00:00:00"/>
    <n v="0.93"/>
    <s v="Parceria rural"/>
    <m/>
    <s v="Rehab Silv"/>
    <s v="Rehab"/>
    <m/>
    <x v="0"/>
    <x v="0"/>
    <x v="0"/>
    <m/>
    <s v="RAF"/>
    <d v="2022-12-01T00:00:00"/>
    <m/>
    <m/>
    <m/>
    <m/>
    <s v="Noroeste"/>
    <s v="Rehab Silv"/>
    <s v="CARPELO"/>
    <s v="GERS"/>
    <s v="GN"/>
    <s v="JFI DUARTINA"/>
    <n v="57.756919000000003"/>
    <n v="71.034029000000004"/>
    <n v="82.369508999999994"/>
    <n v="90.304537999999994"/>
    <s v="pab"/>
    <x v="2"/>
    <x v="10"/>
    <d v="2025-07-01T00:00:00"/>
    <x v="6"/>
    <m/>
  </r>
  <r>
    <s v="2334007"/>
    <x v="475"/>
    <x v="475"/>
    <s v="007"/>
    <s v="Brasil \ SP \ Reginópolis"/>
    <s v="Norte"/>
    <x v="3"/>
    <n v="1"/>
    <s v="Implantação"/>
    <s v="104-Crescimento"/>
    <d v="2023-04-19T00:00:00"/>
    <n v="3.7467000000000001"/>
    <s v="Parceria rural"/>
    <m/>
    <s v="Rehab Silv"/>
    <s v="Rehab"/>
    <m/>
    <x v="0"/>
    <x v="0"/>
    <x v="0"/>
    <m/>
    <m/>
    <d v="2023-01-12T00:00:00"/>
    <m/>
    <m/>
    <m/>
    <m/>
    <s v="Norte"/>
    <s v="Rehab Silv"/>
    <s v="EMFLORA"/>
    <s v="BRACELL"/>
    <s v="GERAÇÃO"/>
    <s v="JFI DUARTINA"/>
    <n v="43.231746999999999"/>
    <n v="67.890366999999998"/>
    <n v="69.661023"/>
    <n v="71.420890999999997"/>
    <s v="pab"/>
    <x v="1"/>
    <x v="8"/>
    <d v="2025-07-01T00:00:00"/>
    <x v="6"/>
    <m/>
  </r>
  <r>
    <s v="2396001"/>
    <x v="476"/>
    <x v="476"/>
    <s v="001"/>
    <s v="Brasil \ SP \ Lins"/>
    <s v="Noroeste"/>
    <x v="3"/>
    <n v="2"/>
    <s v="Reforma"/>
    <s v="102-Aguardando Plantio"/>
    <m/>
    <n v="6.78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x v="11"/>
    <d v="2025-05-01T00:00:00"/>
    <x v="5"/>
    <m/>
  </r>
  <r>
    <s v="2396002"/>
    <x v="476"/>
    <x v="476"/>
    <s v="002"/>
    <s v="Brasil \ SP \ Lins"/>
    <s v="Noroeste"/>
    <x v="3"/>
    <n v="2"/>
    <s v="Reforma"/>
    <s v="102-Aguardando Plantio"/>
    <m/>
    <n v="11.13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x v="11"/>
    <d v="2025-05-01T00:00:00"/>
    <x v="5"/>
    <m/>
  </r>
  <r>
    <s v="2396003"/>
    <x v="476"/>
    <x v="476"/>
    <s v="003"/>
    <s v="Brasil \ SP \ Lins"/>
    <s v="Noroeste"/>
    <x v="3"/>
    <n v="2"/>
    <s v="Reforma"/>
    <s v="102-Aguardando Plantio"/>
    <m/>
    <n v="15.1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x v="11"/>
    <d v="2025-05-01T00:00:00"/>
    <x v="5"/>
    <m/>
  </r>
  <r>
    <s v="2396004"/>
    <x v="476"/>
    <x v="476"/>
    <s v="004"/>
    <s v="Brasil \ SP \ Lins"/>
    <s v="Noroeste"/>
    <x v="3"/>
    <n v="2"/>
    <s v="Reforma"/>
    <s v="102-Aguardando Plantio"/>
    <m/>
    <n v="11.07"/>
    <s v="Parceria rural"/>
    <m/>
    <s v="Rehab Silv"/>
    <s v="Rehab"/>
    <m/>
    <x v="0"/>
    <x v="0"/>
    <x v="0"/>
    <m/>
    <s v="RAF"/>
    <d v="2024-04-30T00:00:00"/>
    <m/>
    <m/>
    <m/>
    <m/>
    <s v="Noroeste"/>
    <s v="Rehab Silv"/>
    <s v="INOVESA"/>
    <s v="GN"/>
    <s v="GERS"/>
    <s v="EMFLORA"/>
    <n v="21.758671"/>
    <n v="32.808618000000003"/>
    <n v="57.276034000000003"/>
    <n v="60.749518000000002"/>
    <s v="Liberação de áreas"/>
    <x v="2"/>
    <x v="11"/>
    <d v="2025-05-01T00:00:00"/>
    <x v="5"/>
    <m/>
  </r>
  <r>
    <s v="2405028"/>
    <x v="477"/>
    <x v="477"/>
    <s v="028"/>
    <s v="Brasil \ SP \ Itapetininga"/>
    <s v="Sul"/>
    <x v="0"/>
    <n v="1"/>
    <s v="Rebrota"/>
    <s v="104-Crescimento"/>
    <d v="2012-06-01T00:00:00"/>
    <n v="1.47"/>
    <s v="Parceria rural"/>
    <m/>
    <m/>
    <m/>
    <m/>
    <x v="0"/>
    <x v="0"/>
    <x v="0"/>
    <m/>
    <m/>
    <d v="2023-09-20T00:00:00"/>
    <m/>
    <d v="2025-08-01T00:00:00"/>
    <m/>
    <m/>
    <s v="Sul"/>
    <s v="Sul"/>
    <s v="RA"/>
    <s v="JFI CAPÃO BONITO"/>
    <s v="JFI ITATINGA"/>
    <s v="NILZA"/>
    <n v="71.570554999999999"/>
    <n v="72.978689000000003"/>
    <n v="100.416308"/>
    <n v="158.753681"/>
    <s v="pac"/>
    <x v="3"/>
    <x v="1"/>
    <m/>
    <x v="0"/>
    <m/>
  </r>
  <r>
    <s v="2406003"/>
    <x v="478"/>
    <x v="478"/>
    <s v="003"/>
    <s v="Brasil \ SP \ Itaberá"/>
    <s v="Sul"/>
    <x v="0"/>
    <n v="3"/>
    <s v="Reforma"/>
    <s v="102-Aguardando Plantio"/>
    <m/>
    <n v="14.79"/>
    <s v="Parceria rural (Turvinho)"/>
    <m/>
    <m/>
    <m/>
    <m/>
    <x v="1"/>
    <x v="1"/>
    <x v="1"/>
    <m/>
    <m/>
    <d v="2024-08-16T00:00:00"/>
    <m/>
    <d v="2024-08-01T00:00:00"/>
    <d v="2024-08-16T00:00:00"/>
    <d v="2024-08-11T00:00:00"/>
    <s v="Sul"/>
    <s v="Sul"/>
    <s v="RA"/>
    <s v="JFI CAPÃO BONITO"/>
    <s v="JFI ITATINGA"/>
    <s v="NILZA"/>
    <n v="123.215684"/>
    <n v="124.623819"/>
    <n v="142.00564399999999"/>
    <n v="164.54225500000001"/>
    <s v="savannah"/>
    <x v="3"/>
    <x v="17"/>
    <d v="2025-02-01T00:00:00"/>
    <x v="1"/>
    <s v="Alterada em função do preparo (chuva)"/>
  </r>
  <r>
    <s v="2406004"/>
    <x v="478"/>
    <x v="478"/>
    <s v="004"/>
    <s v="Brasil \ SP \ Itaberá"/>
    <s v="Sul"/>
    <x v="0"/>
    <n v="3"/>
    <s v="Reforma"/>
    <s v="102-Aguardando Plantio"/>
    <m/>
    <n v="8.6199999999999992"/>
    <s v="Parceria rural (Turvinho)"/>
    <m/>
    <m/>
    <m/>
    <m/>
    <x v="1"/>
    <x v="1"/>
    <x v="1"/>
    <m/>
    <m/>
    <d v="2024-08-16T00:00:00"/>
    <m/>
    <d v="2024-08-01T00:00:00"/>
    <d v="2024-08-16T00:00:00"/>
    <d v="2024-08-11T00:00:00"/>
    <s v="Sul"/>
    <s v="Sul"/>
    <s v="RA"/>
    <s v="JFI CAPÃO BONITO"/>
    <s v="JFI ITATINGA"/>
    <s v="NILZA"/>
    <n v="123.215684"/>
    <n v="124.623819"/>
    <n v="142.00564399999999"/>
    <n v="164.54225500000001"/>
    <s v="savannah"/>
    <x v="3"/>
    <x v="17"/>
    <d v="2025-02-01T00:00:00"/>
    <x v="1"/>
    <s v="Alterada em função do preparo (chuva)"/>
  </r>
  <r>
    <s v="2407001"/>
    <x v="479"/>
    <x v="479"/>
    <s v="001"/>
    <s v="Brasil \ SP \ Pirajuí"/>
    <s v="Norte"/>
    <x v="1"/>
    <n v="2"/>
    <s v="Reforma"/>
    <s v="102-Aguardando Plantio"/>
    <m/>
    <n v="1.69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2"/>
    <x v="479"/>
    <x v="479"/>
    <s v="002"/>
    <s v="Brasil \ SP \ Pirajuí"/>
    <s v="Norte"/>
    <x v="1"/>
    <n v="2"/>
    <s v="Reforma"/>
    <s v="102-Aguardando Plantio"/>
    <m/>
    <n v="7.45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3"/>
    <x v="479"/>
    <x v="479"/>
    <s v="003"/>
    <s v="Brasil \ SP \ Pirajuí"/>
    <s v="Norte"/>
    <x v="1"/>
    <n v="2"/>
    <s v="Reforma"/>
    <s v="102-Aguardando Plantio"/>
    <m/>
    <n v="1.83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4"/>
    <x v="479"/>
    <x v="479"/>
    <s v="004"/>
    <s v="Brasil \ SP \ Pirajuí"/>
    <s v="Norte"/>
    <x v="1"/>
    <n v="2"/>
    <s v="Reforma"/>
    <s v="102-Aguardando Plantio"/>
    <m/>
    <n v="10.09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5"/>
    <x v="479"/>
    <x v="479"/>
    <s v="005"/>
    <s v="Brasil \ SP \ Pirajuí"/>
    <s v="Norte"/>
    <x v="1"/>
    <n v="2"/>
    <s v="Reforma"/>
    <s v="102-Aguardando Plantio"/>
    <m/>
    <n v="7.36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6"/>
    <x v="479"/>
    <x v="479"/>
    <s v="006"/>
    <s v="Brasil \ SP \ Pirajuí"/>
    <s v="Norte"/>
    <x v="1"/>
    <n v="2"/>
    <s v="Reforma"/>
    <s v="102-Aguardando Plantio"/>
    <m/>
    <n v="13.17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7"/>
    <x v="479"/>
    <x v="479"/>
    <s v="007"/>
    <s v="Brasil \ SP \ Pirajuí"/>
    <s v="Norte"/>
    <x v="1"/>
    <n v="2"/>
    <s v="Reforma"/>
    <s v="102-Aguardando Plantio"/>
    <m/>
    <n v="16.93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8"/>
    <x v="479"/>
    <x v="479"/>
    <s v="008"/>
    <s v="Brasil \ SP \ Pirajuí"/>
    <s v="Norte"/>
    <x v="1"/>
    <n v="2"/>
    <s v="Reforma"/>
    <s v="102-Aguardando Plantio"/>
    <m/>
    <n v="15.15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09"/>
    <x v="479"/>
    <x v="479"/>
    <s v="009"/>
    <s v="Brasil \ SP \ Pirajuí"/>
    <s v="Norte"/>
    <x v="1"/>
    <n v="2"/>
    <s v="Reforma"/>
    <s v="102-Aguardando Plantio"/>
    <m/>
    <n v="19.190000000000001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0"/>
    <x v="479"/>
    <x v="479"/>
    <s v="010"/>
    <s v="Brasil \ SP \ Pirajuí"/>
    <s v="Norte"/>
    <x v="1"/>
    <n v="2"/>
    <s v="Reforma"/>
    <s v="102-Aguardando Plantio"/>
    <m/>
    <n v="11.02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1"/>
    <x v="479"/>
    <x v="479"/>
    <s v="011"/>
    <s v="Brasil \ SP \ Pirajuí"/>
    <s v="Norte"/>
    <x v="1"/>
    <n v="2"/>
    <s v="Reforma"/>
    <s v="102-Aguardando Plantio"/>
    <m/>
    <n v="7.94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2"/>
    <x v="479"/>
    <x v="479"/>
    <s v="012"/>
    <s v="Brasil \ SP \ Pirajuí"/>
    <s v="Norte"/>
    <x v="1"/>
    <n v="2"/>
    <s v="Reforma"/>
    <s v="102-Aguardando Plantio"/>
    <m/>
    <n v="0.86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3"/>
    <x v="479"/>
    <x v="479"/>
    <s v="013"/>
    <s v="Brasil \ SP \ Pirajuí"/>
    <s v="Norte"/>
    <x v="1"/>
    <n v="2"/>
    <s v="Reforma"/>
    <s v="102-Aguardando Plantio"/>
    <m/>
    <n v="5.36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4"/>
    <x v="479"/>
    <x v="479"/>
    <s v="014"/>
    <s v="Brasil \ SP \ Pirajuí"/>
    <s v="Norte"/>
    <x v="1"/>
    <n v="2"/>
    <s v="Reforma"/>
    <s v="102-Aguardando Plantio"/>
    <m/>
    <n v="13.87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5"/>
    <x v="479"/>
    <x v="479"/>
    <s v="015"/>
    <s v="Brasil \ SP \ Pirajuí"/>
    <s v="Norte"/>
    <x v="1"/>
    <n v="2"/>
    <s v="Reforma"/>
    <s v="102-Aguardando Plantio"/>
    <m/>
    <n v="2.5299999999999998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6"/>
    <x v="479"/>
    <x v="479"/>
    <s v="016"/>
    <s v="Brasil \ SP \ Pirajuí"/>
    <s v="Norte"/>
    <x v="1"/>
    <n v="2"/>
    <s v="Reforma"/>
    <s v="102-Aguardando Plantio"/>
    <m/>
    <n v="14.14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18"/>
    <x v="479"/>
    <x v="479"/>
    <s v="018"/>
    <s v="Brasil \ SP \ Pirajuí"/>
    <s v="Norte"/>
    <x v="1"/>
    <n v="2"/>
    <s v="Reforma"/>
    <s v="102-Aguardando Plantio"/>
    <m/>
    <n v="12.67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7019"/>
    <x v="479"/>
    <x v="479"/>
    <s v="019"/>
    <s v="Brasil \ SP \ Pirajuí"/>
    <s v="Norte"/>
    <x v="1"/>
    <n v="2"/>
    <s v="Reforma"/>
    <s v="102-Aguardando Plantio"/>
    <m/>
    <n v="17.3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7020"/>
    <x v="479"/>
    <x v="479"/>
    <s v="020"/>
    <s v="Brasil \ SP \ Pirajuí"/>
    <s v="Norte"/>
    <x v="1"/>
    <n v="2"/>
    <s v="Reforma"/>
    <s v="102-Aguardando Plantio"/>
    <m/>
    <n v="14.71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7021"/>
    <x v="479"/>
    <x v="479"/>
    <s v="021"/>
    <s v="Brasil \ SP \ Pirajuí"/>
    <s v="Norte"/>
    <x v="1"/>
    <n v="2"/>
    <s v="Reforma"/>
    <s v="102-Aguardando Plantio"/>
    <m/>
    <n v="1.61"/>
    <s v="Parceria rural"/>
    <m/>
    <m/>
    <m/>
    <m/>
    <x v="0"/>
    <x v="0"/>
    <x v="0"/>
    <m/>
    <m/>
    <d v="2024-08-12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pas"/>
    <x v="1"/>
    <x v="9"/>
    <d v="2025-05-01T00:00:00"/>
    <x v="5"/>
    <m/>
  </r>
  <r>
    <s v="2407022"/>
    <x v="479"/>
    <x v="479"/>
    <s v="022"/>
    <s v="Brasil \ SP \ Pirajuí"/>
    <s v="Norte"/>
    <x v="1"/>
    <n v="2"/>
    <s v="Reforma"/>
    <s v="102-Aguardando Plantio"/>
    <m/>
    <n v="10.1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7023"/>
    <x v="479"/>
    <x v="479"/>
    <s v="023"/>
    <s v="Brasil \ SP \ Pirajuí"/>
    <s v="Norte"/>
    <x v="1"/>
    <n v="2"/>
    <s v="Reforma"/>
    <s v="102-Aguardando Plantio"/>
    <m/>
    <n v="14.92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7026"/>
    <x v="479"/>
    <x v="479"/>
    <s v="026"/>
    <s v="Brasil \ SP \ Pirajuí"/>
    <s v="Norte"/>
    <x v="1"/>
    <n v="2"/>
    <s v="Reforma"/>
    <s v="102-Aguardando Plantio"/>
    <m/>
    <n v="2.4300000000000002"/>
    <s v="Parceria rural"/>
    <m/>
    <m/>
    <m/>
    <m/>
    <x v="0"/>
    <x v="0"/>
    <x v="0"/>
    <m/>
    <m/>
    <d v="2023-10-3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4-01T00:00:00"/>
    <x v="2"/>
    <m/>
  </r>
  <r>
    <s v="2407027"/>
    <x v="479"/>
    <x v="479"/>
    <s v="027"/>
    <s v="Brasil \ SP \ Pirajuí"/>
    <s v="Norte"/>
    <x v="1"/>
    <n v="1"/>
    <s v="Implantação"/>
    <s v="102-Aguardando Plantio"/>
    <m/>
    <n v="3.95"/>
    <s v="Parceria rural"/>
    <m/>
    <m/>
    <m/>
    <m/>
    <x v="0"/>
    <x v="0"/>
    <x v="0"/>
    <m/>
    <m/>
    <d v="2024-02-20T00:00:00"/>
    <m/>
    <m/>
    <m/>
    <m/>
    <s v="Norte"/>
    <s v="Norte"/>
    <s v="EMFLORA"/>
    <s v="CARPELO"/>
    <s v="GERS"/>
    <s v="INOVESA"/>
    <n v="23.502403999999999"/>
    <n v="27.843924999999999"/>
    <n v="34.829464999999999"/>
    <n v="62.202188"/>
    <s v="Liberação de áreas"/>
    <x v="1"/>
    <x v="9"/>
    <d v="2025-05-01T00:00:00"/>
    <x v="5"/>
    <m/>
  </r>
  <r>
    <s v="2409005"/>
    <x v="480"/>
    <x v="480"/>
    <s v="005"/>
    <s v="Brasil \ SP \ Iacanga"/>
    <s v="Norte"/>
    <x v="3"/>
    <n v="1"/>
    <s v="Implantação"/>
    <s v="102-Aguardando Plantio"/>
    <m/>
    <n v="6.61"/>
    <s v="Parceria rural"/>
    <m/>
    <m/>
    <m/>
    <m/>
    <x v="0"/>
    <x v="0"/>
    <x v="0"/>
    <m/>
    <m/>
    <d v="2024-09-10T00:00:00"/>
    <m/>
    <m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Liberação de áreas"/>
    <x v="1"/>
    <x v="6"/>
    <d v="2025-06-01T00:00:00"/>
    <x v="7"/>
    <m/>
  </r>
  <r>
    <s v="2409010"/>
    <x v="480"/>
    <x v="480"/>
    <s v="010"/>
    <s v="Brasil \ SP \ Iacanga"/>
    <s v="Norte"/>
    <x v="3"/>
    <n v="2"/>
    <s v="Reforma"/>
    <s v="104-Crescimento"/>
    <d v="2020-09-01T00:00:00"/>
    <n v="1.28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x v="6"/>
    <d v="2025-06-01T00:00:00"/>
    <x v="7"/>
    <m/>
  </r>
  <r>
    <s v="2409013"/>
    <x v="480"/>
    <x v="480"/>
    <s v="013"/>
    <s v="Brasil \ SP \ Iacanga"/>
    <s v="Norte"/>
    <x v="3"/>
    <n v="2"/>
    <s v="Reforma"/>
    <s v="104-Crescimento"/>
    <d v="2020-09-01T00:00:00"/>
    <n v="0.2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x v="6"/>
    <d v="2025-06-01T00:00:00"/>
    <x v="7"/>
    <m/>
  </r>
  <r>
    <s v="2409014"/>
    <x v="480"/>
    <x v="480"/>
    <s v="014"/>
    <s v="Brasil \ SP \ Iacanga"/>
    <s v="Norte"/>
    <x v="3"/>
    <n v="2"/>
    <s v="Reforma"/>
    <s v="104-Crescimento"/>
    <d v="2019-09-01T00:00:00"/>
    <n v="1.38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x v="6"/>
    <d v="2025-06-01T00:00:00"/>
    <x v="7"/>
    <m/>
  </r>
  <r>
    <s v="2409016"/>
    <x v="480"/>
    <x v="480"/>
    <s v="016"/>
    <s v="Brasil \ SP \ Iacanga"/>
    <s v="Norte"/>
    <x v="3"/>
    <n v="2"/>
    <s v="Reforma"/>
    <s v="104-Crescimento"/>
    <d v="2019-08-01T00:00:00"/>
    <n v="0.59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pac"/>
    <x v="1"/>
    <x v="6"/>
    <d v="2025-06-01T00:00:00"/>
    <x v="7"/>
    <m/>
  </r>
  <r>
    <s v="2409017"/>
    <x v="480"/>
    <x v="480"/>
    <s v="017"/>
    <s v="Brasil \ SP \ Iacanga"/>
    <s v="Norte"/>
    <x v="3"/>
    <n v="2"/>
    <s v="Reforma"/>
    <s v="102-Aguardando Plantio"/>
    <m/>
    <n v="0.5"/>
    <s v="Parceria rural"/>
    <m/>
    <m/>
    <m/>
    <m/>
    <x v="0"/>
    <x v="0"/>
    <x v="0"/>
    <m/>
    <m/>
    <d v="2024-10-14T00:00:00"/>
    <m/>
    <m/>
    <m/>
    <m/>
    <s v="Norte"/>
    <s v="Norte"/>
    <s v="EMFLORA"/>
    <s v="BRACELL"/>
    <s v="GERAÇÃO"/>
    <s v="SOLLUM"/>
    <n v="54.296877000000002"/>
    <n v="59.479083000000003"/>
    <n v="81.692252999999994"/>
    <n v="82.485819000000006"/>
    <s v="Liberação de áreas"/>
    <x v="1"/>
    <x v="6"/>
    <d v="2025-06-01T00:00:00"/>
    <x v="7"/>
    <m/>
  </r>
  <r>
    <s v="2410049"/>
    <x v="481"/>
    <x v="481"/>
    <s v="049"/>
    <s v="Brasil \ SP \ Iacanga"/>
    <s v="Norte"/>
    <x v="3"/>
    <n v="2"/>
    <s v="Reforma"/>
    <s v="102-Aguardando Plantio"/>
    <m/>
    <n v="0.1"/>
    <s v="Parceria rural"/>
    <m/>
    <m/>
    <m/>
    <m/>
    <x v="0"/>
    <x v="0"/>
    <x v="0"/>
    <m/>
    <m/>
    <d v="2024-07-16T00:00:00"/>
    <m/>
    <m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Liberação de áreas"/>
    <x v="1"/>
    <x v="6"/>
    <d v="2025-06-01T00:00:00"/>
    <x v="7"/>
    <m/>
  </r>
  <r>
    <s v="2410053"/>
    <x v="481"/>
    <x v="481"/>
    <s v="053"/>
    <s v="Brasil \ SP \ Iacanga"/>
    <s v="Norte"/>
    <x v="3"/>
    <n v="2"/>
    <s v="Reforma"/>
    <s v="104-Crescimento"/>
    <d v="2020-09-01T00:00:00"/>
    <n v="1.01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57"/>
    <x v="481"/>
    <x v="481"/>
    <s v="057"/>
    <s v="Brasil \ SP \ Iacanga"/>
    <s v="Norte"/>
    <x v="3"/>
    <n v="2"/>
    <s v="Reforma"/>
    <s v="104-Crescimento"/>
    <d v="2019-08-01T00:00:00"/>
    <n v="3.5"/>
    <s v="Parceria rural"/>
    <m/>
    <m/>
    <m/>
    <m/>
    <x v="0"/>
    <x v="0"/>
    <x v="0"/>
    <m/>
    <m/>
    <d v="2025-06-01T00:00:00"/>
    <d v="2025-06-01T00:00:00"/>
    <d v="2025-05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58"/>
    <x v="481"/>
    <x v="481"/>
    <s v="058"/>
    <s v="Brasil \ SP \ Iacanga"/>
    <s v="Norte"/>
    <x v="3"/>
    <n v="2"/>
    <s v="Reforma"/>
    <s v="104-Crescimento"/>
    <d v="2019-08-01T00:00:00"/>
    <n v="4.7300000000000004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59"/>
    <x v="481"/>
    <x v="481"/>
    <s v="059"/>
    <s v="Brasil \ SP \ Iacanga"/>
    <s v="Norte"/>
    <x v="3"/>
    <n v="2"/>
    <s v="Reforma"/>
    <s v="104-Crescimento"/>
    <d v="2020-11-01T00:00:00"/>
    <n v="0.38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0"/>
    <x v="481"/>
    <x v="481"/>
    <s v="060"/>
    <s v="Brasil \ SP \ Iacanga"/>
    <s v="Norte"/>
    <x v="3"/>
    <n v="2"/>
    <s v="Reforma"/>
    <s v="104-Crescimento"/>
    <d v="2020-10-01T00:00:00"/>
    <n v="0.25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3"/>
    <x v="481"/>
    <x v="481"/>
    <s v="063"/>
    <s v="Brasil \ SP \ Iacanga"/>
    <s v="Norte"/>
    <x v="3"/>
    <n v="2"/>
    <s v="Reforma"/>
    <s v="104-Crescimento"/>
    <d v="2020-09-01T00:00:00"/>
    <n v="0.38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4"/>
    <x v="481"/>
    <x v="481"/>
    <s v="064"/>
    <s v="Brasil \ SP \ Iacanga"/>
    <s v="Norte"/>
    <x v="3"/>
    <n v="2"/>
    <s v="Reforma"/>
    <s v="104-Crescimento"/>
    <d v="2015-07-01T00:00:00"/>
    <n v="0.39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6"/>
    <x v="481"/>
    <x v="481"/>
    <s v="066"/>
    <s v="Brasil \ SP \ Iacanga"/>
    <s v="Norte"/>
    <x v="3"/>
    <n v="2"/>
    <s v="Reforma"/>
    <s v="104-Crescimento"/>
    <d v="2020-09-01T00:00:00"/>
    <n v="3.75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7"/>
    <x v="481"/>
    <x v="481"/>
    <s v="067"/>
    <s v="Brasil \ SP \ Iacanga"/>
    <s v="Norte"/>
    <x v="3"/>
    <n v="2"/>
    <s v="Reforma"/>
    <s v="104-Crescimento"/>
    <d v="2020-09-01T00:00:00"/>
    <n v="0.94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8"/>
    <x v="481"/>
    <x v="481"/>
    <s v="068"/>
    <s v="Brasil \ SP \ Iacanga"/>
    <s v="Norte"/>
    <x v="3"/>
    <n v="2"/>
    <s v="Reforma"/>
    <s v="104-Crescimento"/>
    <d v="2019-09-01T00:00:00"/>
    <n v="0.13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0069"/>
    <x v="481"/>
    <x v="481"/>
    <s v="069"/>
    <s v="Brasil \ SP \ Iacanga"/>
    <s v="Norte"/>
    <x v="3"/>
    <n v="2"/>
    <s v="Reforma"/>
    <s v="104-Crescimento"/>
    <d v="2019-08-01T00:00:00"/>
    <n v="0.21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SOLLUM"/>
    <s v="GERAÇÃO"/>
    <n v="55.442512999999998"/>
    <n v="59.428700999999997"/>
    <n v="82.435436999999993"/>
    <n v="82.837889000000004"/>
    <s v="pac"/>
    <x v="1"/>
    <x v="6"/>
    <d v="2025-06-01T00:00:00"/>
    <x v="7"/>
    <m/>
  </r>
  <r>
    <s v="2411015"/>
    <x v="482"/>
    <x v="482"/>
    <s v="015"/>
    <s v="Brasil \ SP \ Iacanga"/>
    <s v="Norte"/>
    <x v="3"/>
    <n v="1"/>
    <s v="Implantação"/>
    <s v="102-Aguardando Plantio"/>
    <m/>
    <n v="0.13"/>
    <s v="Parceria rural"/>
    <m/>
    <m/>
    <m/>
    <m/>
    <x v="0"/>
    <x v="0"/>
    <x v="0"/>
    <m/>
    <m/>
    <d v="2024-05-21T00:00:00"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x v="6"/>
    <d v="2025-06-01T00:00:00"/>
    <x v="7"/>
    <m/>
  </r>
  <r>
    <s v="2411018"/>
    <x v="482"/>
    <x v="482"/>
    <s v="018"/>
    <s v="Brasil \ SP \ Iacanga"/>
    <s v="Norte"/>
    <x v="3"/>
    <n v="2"/>
    <s v="Reforma"/>
    <s v="104-Crescimento"/>
    <d v="2019-08-01T00:00:00"/>
    <n v="0.46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x v="6"/>
    <d v="2025-06-01T00:00:00"/>
    <x v="7"/>
    <m/>
  </r>
  <r>
    <s v="2411019"/>
    <x v="482"/>
    <x v="482"/>
    <s v="019"/>
    <s v="Brasil \ SP \ Iacanga"/>
    <s v="Norte"/>
    <x v="3"/>
    <n v="3"/>
    <s v="Reforma"/>
    <s v="102-Aguardando Plantio"/>
    <m/>
    <n v="1.45"/>
    <s v="Parceria rural"/>
    <m/>
    <m/>
    <m/>
    <m/>
    <x v="0"/>
    <x v="0"/>
    <x v="0"/>
    <m/>
    <m/>
    <d v="2024-05-27T00:00:00"/>
    <m/>
    <d v="2024-04-01T00:00:00"/>
    <d v="2024-04-14T00:00:00"/>
    <d v="2024-04-04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x v="6"/>
    <d v="2025-06-01T00:00:00"/>
    <x v="7"/>
    <m/>
  </r>
  <r>
    <s v="2411022"/>
    <x v="482"/>
    <x v="482"/>
    <s v="022"/>
    <s v="Brasil \ SP \ Iacanga"/>
    <s v="Norte"/>
    <x v="3"/>
    <n v="2"/>
    <s v="Reforma"/>
    <s v="104-Crescimento"/>
    <d v="2019-10-01T00:00:00"/>
    <n v="1.1399999999999999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x v="6"/>
    <d v="2025-06-01T00:00:00"/>
    <x v="7"/>
    <m/>
  </r>
  <r>
    <s v="2411023"/>
    <x v="482"/>
    <x v="482"/>
    <s v="023"/>
    <s v="Brasil \ SP \ Iacanga"/>
    <s v="Norte"/>
    <x v="3"/>
    <n v="2"/>
    <s v="Reforma"/>
    <s v="104-Crescimento"/>
    <d v="2019-10-01T00:00:00"/>
    <n v="0.15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x v="6"/>
    <d v="2025-06-01T00:00:00"/>
    <x v="7"/>
    <m/>
  </r>
  <r>
    <s v="2411025"/>
    <x v="482"/>
    <x v="482"/>
    <s v="025"/>
    <s v="Brasil \ SP \ Iacanga"/>
    <s v="Norte"/>
    <x v="3"/>
    <n v="2"/>
    <s v="Reforma"/>
    <s v="104-Crescimento"/>
    <d v="2019-08-01T00:00:00"/>
    <n v="0.09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x v="6"/>
    <d v="2025-06-01T00:00:00"/>
    <x v="7"/>
    <m/>
  </r>
  <r>
    <s v="2411026"/>
    <x v="482"/>
    <x v="482"/>
    <s v="026"/>
    <s v="Brasil \ SP \ Iacanga"/>
    <s v="Norte"/>
    <x v="3"/>
    <n v="2"/>
    <s v="Reforma"/>
    <s v="104-Crescimento"/>
    <d v="2019-09-01T00:00:00"/>
    <n v="0.08"/>
    <s v="Parceria rural"/>
    <m/>
    <m/>
    <m/>
    <m/>
    <x v="0"/>
    <x v="0"/>
    <x v="0"/>
    <m/>
    <m/>
    <d v="2025-06-01T00:00:00"/>
    <d v="2025-06-01T00:00:00"/>
    <d v="2025-06-01T00:00:00"/>
    <m/>
    <m/>
    <s v="Norte"/>
    <s v="Norte"/>
    <s v="EMFLORA"/>
    <s v="BRACELL"/>
    <s v="GERAÇÃO"/>
    <s v="JFI DUARTINA"/>
    <n v="54.834066"/>
    <n v="61.655397999999998"/>
    <n v="82.229442000000006"/>
    <n v="83.989310000000003"/>
    <s v="pac"/>
    <x v="1"/>
    <x v="6"/>
    <d v="2025-06-01T00:00:00"/>
    <x v="7"/>
    <m/>
  </r>
  <r>
    <s v="2411027"/>
    <x v="482"/>
    <x v="482"/>
    <s v="027"/>
    <s v="Brasil \ SP \ Iacanga"/>
    <s v="Norte"/>
    <x v="3"/>
    <n v="3"/>
    <s v="Reforma"/>
    <s v="102-Aguardando Plantio"/>
    <m/>
    <n v="0.69"/>
    <s v="Parceria rural"/>
    <m/>
    <m/>
    <m/>
    <m/>
    <x v="2"/>
    <x v="1"/>
    <x v="1"/>
    <m/>
    <m/>
    <d v="2024-05-21T00:00:00"/>
    <m/>
    <d v="2024-04-01T00:00:00"/>
    <d v="2024-04-15T00:00:00"/>
    <d v="2024-04-04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x v="6"/>
    <d v="2025-06-01T00:00:00"/>
    <x v="7"/>
    <m/>
  </r>
  <r>
    <s v="2411028"/>
    <x v="482"/>
    <x v="482"/>
    <s v="028"/>
    <s v="Brasil \ SP \ Iacanga"/>
    <s v="Norte"/>
    <x v="3"/>
    <n v="3"/>
    <s v="Reforma"/>
    <s v="102-Aguardando Plantio"/>
    <m/>
    <n v="46.09"/>
    <s v="Parceria rural"/>
    <m/>
    <m/>
    <m/>
    <m/>
    <x v="2"/>
    <x v="1"/>
    <x v="1"/>
    <m/>
    <m/>
    <d v="2024-05-21T00:00:00"/>
    <m/>
    <d v="2024-04-01T00:00:00"/>
    <d v="2024-04-15T00:00:00"/>
    <d v="2024-04-09T00:00:00"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x v="6"/>
    <d v="2025-06-01T00:00:00"/>
    <x v="7"/>
    <m/>
  </r>
  <r>
    <s v="2411032"/>
    <x v="482"/>
    <x v="482"/>
    <s v="032"/>
    <s v="Brasil \ SP \ Iacanga"/>
    <s v="Norte"/>
    <x v="3"/>
    <n v="1"/>
    <s v="Implantação"/>
    <s v="102-Aguardando Plantio"/>
    <m/>
    <n v="0.23"/>
    <s v="Parceria rural"/>
    <m/>
    <m/>
    <m/>
    <m/>
    <x v="0"/>
    <x v="0"/>
    <x v="0"/>
    <m/>
    <m/>
    <d v="2024-10-10T00:00:00"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s v="Liberação de áreas"/>
    <x v="1"/>
    <x v="6"/>
    <d v="2025-06-01T00:00:00"/>
    <x v="7"/>
    <m/>
  </r>
  <r>
    <s v="2411033"/>
    <x v="482"/>
    <x v="482"/>
    <s v="033"/>
    <s v="Brasil \ SP \ Iacanga"/>
    <s v="Norte"/>
    <x v="3"/>
    <n v="1"/>
    <s v="Implantação"/>
    <s v="102-Aguardando Plantio"/>
    <m/>
    <n v="31.55"/>
    <s v="Parceria rural"/>
    <m/>
    <m/>
    <m/>
    <m/>
    <x v="2"/>
    <x v="1"/>
    <x v="1"/>
    <m/>
    <m/>
    <m/>
    <m/>
    <m/>
    <m/>
    <m/>
    <s v="Norte"/>
    <s v="Norte"/>
    <s v="EMFLORA"/>
    <s v="BRACELL"/>
    <s v="GERAÇÃO"/>
    <s v="JFI DUARTINA"/>
    <n v="54.834066"/>
    <n v="61.655397999999998"/>
    <n v="82.229442000000006"/>
    <n v="83.989310000000003"/>
    <m/>
    <x v="1"/>
    <x v="6"/>
    <d v="2025-06-01T00:00:00"/>
    <x v="7"/>
    <m/>
  </r>
  <r>
    <s v="2413201"/>
    <x v="483"/>
    <x v="483"/>
    <s v="201"/>
    <s v="Brasil \ SP \ Itapeva"/>
    <s v="Sul"/>
    <x v="0"/>
    <n v="2"/>
    <s v="Reforma"/>
    <s v="104-Crescimento"/>
    <d v="2015-06-01T00:00:00"/>
    <n v="0.53"/>
    <s v="Parceria rural"/>
    <m/>
    <m/>
    <m/>
    <m/>
    <x v="0"/>
    <x v="0"/>
    <x v="0"/>
    <m/>
    <m/>
    <d v="2025-08-01T00:00:00"/>
    <d v="2025-08-01T00:00:00"/>
    <d v="2025-08-01T00:00:00"/>
    <m/>
    <m/>
    <s v="Sul"/>
    <s v="Sul"/>
    <s v="RA"/>
    <s v="JFI CAPÃO BONITO"/>
    <s v="JFI ITATINGA"/>
    <s v="NILZA"/>
    <n v="88.554601000000005"/>
    <n v="89.962736000000007"/>
    <n v="100.414013"/>
    <n v="153.86182099999999"/>
    <s v="pac"/>
    <x v="3"/>
    <x v="1"/>
    <m/>
    <x v="0"/>
    <m/>
  </r>
  <r>
    <s v="2414201"/>
    <x v="484"/>
    <x v="484"/>
    <s v="201"/>
    <s v="Brasil \ SP \ Itapeva"/>
    <s v="Sul"/>
    <x v="0"/>
    <n v="2"/>
    <s v="Reforma"/>
    <s v="104-Crescimento"/>
    <d v="2011-03-23T00:00:00"/>
    <n v="0.51"/>
    <s v="Parceria rural"/>
    <m/>
    <m/>
    <m/>
    <m/>
    <x v="0"/>
    <x v="0"/>
    <x v="0"/>
    <m/>
    <m/>
    <d v="2025-08-01T00:00:00"/>
    <d v="2025-08-01T00:00:00"/>
    <d v="2025-08-01T00:00:00"/>
    <m/>
    <m/>
    <s v="Sul"/>
    <s v="Sul"/>
    <s v="RA"/>
    <s v="JFI CAPÃO BONITO"/>
    <s v="JFI ITATINGA"/>
    <s v="NILZA"/>
    <n v="87.319524999999999"/>
    <n v="88.72766"/>
    <n v="99.178937000000005"/>
    <n v="152.626746"/>
    <s v="pac"/>
    <x v="3"/>
    <x v="1"/>
    <m/>
    <x v="0"/>
    <m/>
  </r>
  <r>
    <s v="2415201"/>
    <x v="485"/>
    <x v="485"/>
    <s v="201"/>
    <s v="Brasil \ SP \ Itapeva"/>
    <s v="Sul"/>
    <x v="0"/>
    <n v="2"/>
    <s v="Reforma"/>
    <s v="104-Crescimento"/>
    <d v="2011-03-23T00:00:00"/>
    <n v="0.17"/>
    <s v="Parceria rural"/>
    <m/>
    <m/>
    <m/>
    <m/>
    <x v="0"/>
    <x v="0"/>
    <x v="0"/>
    <m/>
    <m/>
    <d v="2025-08-01T00:00:00"/>
    <d v="2025-08-01T00:00:00"/>
    <d v="2025-08-01T00:00:00"/>
    <m/>
    <m/>
    <s v="Sul"/>
    <s v="Sul"/>
    <s v="RA"/>
    <s v="JFI CAPÃO BONITO"/>
    <s v="JFI ITATINGA"/>
    <s v="NILZA"/>
    <n v="88.312566000000004"/>
    <n v="89.720701000000005"/>
    <n v="100.171978"/>
    <n v="153.619786"/>
    <s v="pac"/>
    <x v="3"/>
    <x v="1"/>
    <m/>
    <x v="0"/>
    <m/>
  </r>
  <r>
    <s v="2416201"/>
    <x v="486"/>
    <x v="486"/>
    <s v="201"/>
    <s v="Brasil \ SP \ Itapeva"/>
    <s v="Sul"/>
    <x v="0"/>
    <n v="2"/>
    <s v="Reforma"/>
    <s v="104-Crescimento"/>
    <d v="2011-06-01T00:00:00"/>
    <n v="0.1"/>
    <s v="Parceria rural"/>
    <m/>
    <m/>
    <m/>
    <m/>
    <x v="0"/>
    <x v="0"/>
    <x v="0"/>
    <m/>
    <m/>
    <d v="2025-08-01T00:00:00"/>
    <d v="2025-08-01T00:00:00"/>
    <d v="2025-08-01T00:00:00"/>
    <m/>
    <m/>
    <s v="Sul"/>
    <s v="Sul"/>
    <s v="RA"/>
    <s v="JFI CAPÃO BONITO"/>
    <s v="JFI ITATINGA"/>
    <s v="NILZA"/>
    <n v="88.441134000000005"/>
    <n v="89.849267999999995"/>
    <n v="100.300545"/>
    <n v="153.74835400000001"/>
    <s v="pac"/>
    <x v="3"/>
    <x v="1"/>
    <m/>
    <x v="0"/>
    <m/>
  </r>
  <r>
    <s v="2417001"/>
    <x v="487"/>
    <x v="487"/>
    <s v="001"/>
    <s v="Brasil \ SP \ Itapeva"/>
    <s v="Sul"/>
    <x v="0"/>
    <n v="2"/>
    <s v="Reforma"/>
    <s v="102-Aguardando Plantio"/>
    <m/>
    <n v="15.31"/>
    <s v="Parceria rural"/>
    <m/>
    <m/>
    <m/>
    <m/>
    <x v="0"/>
    <x v="0"/>
    <x v="0"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x v="17"/>
    <d v="2025-02-01T00:00:00"/>
    <x v="1"/>
    <s v="Alterada em função do preparo (chuva)"/>
  </r>
  <r>
    <s v="2417002"/>
    <x v="487"/>
    <x v="487"/>
    <s v="002"/>
    <s v="Brasil \ SP \ Itapeva"/>
    <s v="Sul"/>
    <x v="0"/>
    <n v="2"/>
    <s v="Reforma"/>
    <s v="102-Aguardando Plantio"/>
    <m/>
    <n v="10.26"/>
    <s v="Parceria rural"/>
    <m/>
    <m/>
    <m/>
    <m/>
    <x v="0"/>
    <x v="0"/>
    <x v="0"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x v="17"/>
    <d v="2025-02-01T00:00:00"/>
    <x v="1"/>
    <s v="Alterada em função do preparo (chuva)"/>
  </r>
  <r>
    <s v="2417003"/>
    <x v="487"/>
    <x v="487"/>
    <s v="003"/>
    <s v="Brasil \ SP \ Itapeva"/>
    <s v="Sul"/>
    <x v="0"/>
    <n v="2"/>
    <s v="Reforma"/>
    <s v="102-Aguardando Plantio"/>
    <m/>
    <n v="7.99"/>
    <s v="Parceria rural"/>
    <m/>
    <m/>
    <m/>
    <m/>
    <x v="0"/>
    <x v="0"/>
    <x v="0"/>
    <m/>
    <m/>
    <d v="2024-03-10T00:00:00"/>
    <m/>
    <m/>
    <m/>
    <m/>
    <s v="Sul"/>
    <s v="Sul"/>
    <s v="RA"/>
    <s v="JFI CAPÃO BONITO"/>
    <s v="JFI ITATINGA"/>
    <s v="NILZA"/>
    <n v="88.808728000000002"/>
    <n v="90.216862000000006"/>
    <n v="104.52332800000001"/>
    <n v="157.971136"/>
    <s v="Liberação de áreas"/>
    <x v="3"/>
    <x v="17"/>
    <d v="2025-02-01T00:00:00"/>
    <x v="1"/>
    <s v="Alterada em função do preparo (chuva)"/>
  </r>
  <r>
    <s v="2418017"/>
    <x v="488"/>
    <x v="488"/>
    <s v="017"/>
    <s v="Brasil \ SP \ Reginópolis"/>
    <s v="Norte"/>
    <x v="3"/>
    <n v="3"/>
    <s v="Reforma"/>
    <s v="102-Aguardando Plantio"/>
    <m/>
    <n v="12.6"/>
    <s v="Parceria rural"/>
    <m/>
    <m/>
    <m/>
    <m/>
    <x v="2"/>
    <x v="2"/>
    <x v="2"/>
    <m/>
    <m/>
    <d v="2024-11-01T00:00:00"/>
    <d v="2024-11-01T00:00:00"/>
    <d v="2024-10-01T00:00:00"/>
    <d v="2024-11-05T00:00:00"/>
    <d v="2024-10-20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x v="2"/>
    <d v="2025-02-01T00:00:00"/>
    <x v="1"/>
    <m/>
  </r>
  <r>
    <s v="2418018"/>
    <x v="488"/>
    <x v="488"/>
    <s v="018"/>
    <s v="Brasil \ SP \ Reginópolis"/>
    <s v="Norte"/>
    <x v="3"/>
    <n v="2"/>
    <s v="Reforma"/>
    <s v="102-Aguardando Plantio"/>
    <m/>
    <n v="16.190000000000001"/>
    <s v="Parceria rural"/>
    <m/>
    <m/>
    <m/>
    <m/>
    <x v="2"/>
    <x v="2"/>
    <x v="2"/>
    <m/>
    <m/>
    <d v="2024-11-01T00:00:00"/>
    <d v="2024-11-01T00:00:00"/>
    <d v="2024-10-01T00:00:00"/>
    <d v="2024-11-05T00:00:00"/>
    <d v="2024-10-18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x v="2"/>
    <d v="2025-02-01T00:00:00"/>
    <x v="1"/>
    <m/>
  </r>
  <r>
    <s v="2418019"/>
    <x v="488"/>
    <x v="488"/>
    <s v="019"/>
    <s v="Brasil \ SP \ Reginópolis"/>
    <s v="Norte"/>
    <x v="3"/>
    <n v="2"/>
    <s v="Reforma"/>
    <s v="102-Aguardando Plantio"/>
    <m/>
    <n v="17.399999999999999"/>
    <s v="Parceria rural"/>
    <m/>
    <m/>
    <m/>
    <m/>
    <x v="2"/>
    <x v="2"/>
    <x v="2"/>
    <m/>
    <m/>
    <d v="2024-11-01T00:00:00"/>
    <d v="2024-11-01T00:00:00"/>
    <d v="2024-10-01T00:00:00"/>
    <d v="2024-11-03T00:00:00"/>
    <d v="2024-10-16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x v="2"/>
    <d v="2025-02-01T00:00:00"/>
    <x v="1"/>
    <m/>
  </r>
  <r>
    <s v="2418020"/>
    <x v="488"/>
    <x v="488"/>
    <s v="020"/>
    <s v="Brasil \ SP \ Reginópolis"/>
    <s v="Norte"/>
    <x v="3"/>
    <n v="2"/>
    <s v="Reforma"/>
    <s v="102-Aguardando Plantio"/>
    <m/>
    <n v="16.510000000000002"/>
    <s v="Parceria rural"/>
    <m/>
    <m/>
    <m/>
    <m/>
    <x v="2"/>
    <x v="2"/>
    <x v="2"/>
    <m/>
    <m/>
    <d v="2024-11-01T00:00:00"/>
    <d v="2024-11-01T00:00:00"/>
    <d v="2024-10-01T00:00:00"/>
    <d v="2024-11-04T00:00:00"/>
    <d v="2024-10-18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x v="2"/>
    <d v="2025-02-01T00:00:00"/>
    <x v="1"/>
    <m/>
  </r>
  <r>
    <s v="2418021"/>
    <x v="488"/>
    <x v="488"/>
    <s v="021"/>
    <s v="Brasil \ SP \ Reginópolis"/>
    <s v="Norte"/>
    <x v="3"/>
    <n v="2"/>
    <s v="Reforma"/>
    <s v="102-Aguardando Plantio"/>
    <m/>
    <n v="23.24"/>
    <s v="Parceria rural"/>
    <m/>
    <m/>
    <m/>
    <m/>
    <x v="2"/>
    <x v="2"/>
    <x v="2"/>
    <m/>
    <m/>
    <d v="2024-11-01T00:00:00"/>
    <d v="2024-11-01T00:00:00"/>
    <d v="2024-10-01T00:00:00"/>
    <d v="2024-11-04T00:00:00"/>
    <d v="2024-10-21T00:00:00"/>
    <s v="Norte"/>
    <s v="Norte"/>
    <s v="EMFLORA"/>
    <s v="GERAÇÃO"/>
    <s v="JFI DUARTINA"/>
    <s v="BRACELL"/>
    <n v="42.484876999999997"/>
    <n v="62.052072000000003"/>
    <n v="63.81194"/>
    <n v="68.219751000000002"/>
    <s v="rebaixamento"/>
    <x v="1"/>
    <x v="2"/>
    <d v="2025-02-01T00:00:00"/>
    <x v="1"/>
    <m/>
  </r>
  <r>
    <s v="2420024"/>
    <x v="489"/>
    <x v="489"/>
    <s v="024"/>
    <s v="Brasil \ SP \ Reginópolis"/>
    <s v="Norte"/>
    <x v="3"/>
    <n v="2"/>
    <s v="Reforma"/>
    <s v="102-Aguardando Plantio"/>
    <m/>
    <n v="8.98"/>
    <s v="Parceria rural"/>
    <m/>
    <m/>
    <m/>
    <m/>
    <x v="2"/>
    <x v="2"/>
    <x v="2"/>
    <m/>
    <m/>
    <d v="2024-11-01T00:00:00"/>
    <d v="2024-11-01T00:00:00"/>
    <d v="2024-10-01T00:00:00"/>
    <d v="2024-11-05T00:00:00"/>
    <d v="2024-10-12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0026"/>
    <x v="489"/>
    <x v="489"/>
    <s v="026"/>
    <s v="Brasil \ SP \ Reginópolis"/>
    <s v="Norte"/>
    <x v="3"/>
    <n v="3"/>
    <s v="Reforma"/>
    <s v="102-Aguardando Plantio"/>
    <m/>
    <n v="5.43"/>
    <s v="Parceria rural"/>
    <m/>
    <m/>
    <m/>
    <m/>
    <x v="1"/>
    <x v="1"/>
    <x v="1"/>
    <m/>
    <m/>
    <d v="2024-11-01T00:00:00"/>
    <d v="2024-11-01T00:00:00"/>
    <d v="2024-10-01T00:00:00"/>
    <d v="2024-11-08T00:00:00"/>
    <d v="2024-10-15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x v="2"/>
    <d v="2025-02-01T00:00:00"/>
    <x v="1"/>
    <m/>
  </r>
  <r>
    <s v="2420027"/>
    <x v="489"/>
    <x v="489"/>
    <s v="027"/>
    <s v="Brasil \ SP \ Reginópolis"/>
    <s v="Norte"/>
    <x v="3"/>
    <n v="2"/>
    <s v="Rebrota"/>
    <s v="102-Aguardando Plantio"/>
    <m/>
    <n v="29.94"/>
    <s v="Parceria rural"/>
    <m/>
    <m/>
    <m/>
    <m/>
    <x v="2"/>
    <x v="2"/>
    <x v="2"/>
    <m/>
    <m/>
    <d v="2024-11-01T00:00:00"/>
    <d v="2024-11-01T00:00:00"/>
    <d v="2024-10-01T00:00:00"/>
    <d v="2024-11-10T00:00:00"/>
    <d v="2024-10-16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0028"/>
    <x v="489"/>
    <x v="489"/>
    <s v="028"/>
    <s v="Brasil \ SP \ Reginópolis"/>
    <s v="Norte"/>
    <x v="3"/>
    <n v="2"/>
    <s v="Reforma"/>
    <s v="102-Aguardando Plantio"/>
    <m/>
    <n v="25.77"/>
    <s v="Parceria rural"/>
    <m/>
    <m/>
    <m/>
    <m/>
    <x v="2"/>
    <x v="2"/>
    <x v="2"/>
    <m/>
    <m/>
    <d v="2024-11-01T00:00:00"/>
    <d v="2024-11-01T00:00:00"/>
    <d v="2024-10-01T00:00:00"/>
    <d v="2024-11-07T00:00:00"/>
    <d v="2024-10-16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0029"/>
    <x v="489"/>
    <x v="489"/>
    <s v="029"/>
    <s v="Brasil \ SP \ Reginópolis"/>
    <s v="Norte"/>
    <x v="3"/>
    <n v="3"/>
    <s v="Reforma"/>
    <s v="102-Aguardando Plantio"/>
    <m/>
    <n v="12.27"/>
    <s v="Parceria rural"/>
    <m/>
    <m/>
    <m/>
    <m/>
    <x v="1"/>
    <x v="1"/>
    <x v="1"/>
    <m/>
    <m/>
    <d v="2024-11-01T00:00:00"/>
    <d v="2024-11-01T00:00:00"/>
    <d v="2024-10-01T00:00:00"/>
    <d v="2024-11-07T00:00:00"/>
    <d v="2024-10-11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x v="2"/>
    <d v="2025-02-01T00:00:00"/>
    <x v="1"/>
    <m/>
  </r>
  <r>
    <s v="2420030"/>
    <x v="489"/>
    <x v="489"/>
    <s v="030"/>
    <s v="Brasil \ SP \ Reginópolis"/>
    <s v="Norte"/>
    <x v="3"/>
    <n v="3"/>
    <s v="Reforma"/>
    <s v="102-Aguardando Plantio"/>
    <m/>
    <n v="11.61"/>
    <s v="Parceria rural"/>
    <m/>
    <m/>
    <m/>
    <m/>
    <x v="1"/>
    <x v="1"/>
    <x v="1"/>
    <m/>
    <m/>
    <d v="2024-11-01T00:00:00"/>
    <d v="2024-11-01T00:00:00"/>
    <d v="2024-10-01T00:00:00"/>
    <d v="2024-11-15T00:00:00"/>
    <d v="2024-10-21T00:00:00"/>
    <s v="Norte"/>
    <s v="Norte"/>
    <s v="EMFLORA"/>
    <s v="BRACELL"/>
    <s v="GERAÇÃO"/>
    <s v="JFI DUARTINA"/>
    <n v="42.943201000000002"/>
    <n v="63.791079000000003"/>
    <n v="64.696973"/>
    <n v="66.456841999999995"/>
    <s v="savannah"/>
    <x v="1"/>
    <x v="2"/>
    <d v="2025-02-01T00:00:00"/>
    <x v="1"/>
    <m/>
  </r>
  <r>
    <s v="2420031"/>
    <x v="489"/>
    <x v="489"/>
    <s v="031"/>
    <s v="Brasil \ SP \ Reginópolis"/>
    <s v="Norte"/>
    <x v="3"/>
    <n v="2"/>
    <s v="Reforma"/>
    <s v="102-Aguardando Plantio"/>
    <m/>
    <n v="15.09"/>
    <s v="Parceria rural"/>
    <m/>
    <m/>
    <m/>
    <m/>
    <x v="2"/>
    <x v="2"/>
    <x v="2"/>
    <m/>
    <m/>
    <d v="2024-11-01T00:00:00"/>
    <d v="2024-11-01T00:00:00"/>
    <d v="2024-10-01T00:00:00"/>
    <d v="2024-11-15T00:00:00"/>
    <d v="2024-10-20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0032"/>
    <x v="489"/>
    <x v="489"/>
    <s v="032"/>
    <s v="Brasil \ SP \ Reginópolis"/>
    <s v="Norte"/>
    <x v="3"/>
    <n v="2"/>
    <s v="Reforma"/>
    <s v="102-Aguardando Plantio"/>
    <m/>
    <n v="12.14"/>
    <s v="Parceria rural"/>
    <m/>
    <m/>
    <m/>
    <m/>
    <x v="2"/>
    <x v="2"/>
    <x v="2"/>
    <m/>
    <m/>
    <d v="2024-11-01T00:00:00"/>
    <d v="2024-11-01T00:00:00"/>
    <d v="2024-10-01T00:00:00"/>
    <d v="2024-11-14T00:00:00"/>
    <d v="2024-10-21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0033"/>
    <x v="489"/>
    <x v="489"/>
    <s v="033"/>
    <s v="Brasil \ SP \ Reginópolis"/>
    <s v="Norte"/>
    <x v="3"/>
    <n v="2"/>
    <s v="Reforma"/>
    <s v="102-Aguardando Plantio"/>
    <m/>
    <n v="23.08"/>
    <s v="Parceria rural"/>
    <m/>
    <m/>
    <m/>
    <m/>
    <x v="2"/>
    <x v="2"/>
    <x v="2"/>
    <m/>
    <m/>
    <d v="2024-11-01T00:00:00"/>
    <d v="2024-11-01T00:00:00"/>
    <d v="2024-10-01T00:00:00"/>
    <d v="2024-11-07T00:00:00"/>
    <d v="2024-10-12T00:00:00"/>
    <s v="Norte"/>
    <s v="Norte"/>
    <s v="EMFLORA"/>
    <s v="BRACELL"/>
    <s v="GERAÇÃO"/>
    <s v="JFI DUARTINA"/>
    <n v="42.943201000000002"/>
    <n v="63.791079000000003"/>
    <n v="64.696973"/>
    <n v="66.456841999999995"/>
    <s v="rebaixamento"/>
    <x v="1"/>
    <x v="2"/>
    <d v="2025-02-01T00:00:00"/>
    <x v="1"/>
    <m/>
  </r>
  <r>
    <s v="2425001"/>
    <x v="490"/>
    <x v="490"/>
    <s v="001"/>
    <s v="Brasil \ SP \ Presidente Alves"/>
    <s v="Norte"/>
    <x v="3"/>
    <n v="2"/>
    <s v="Reforma"/>
    <s v="102-Aguardando Plantio"/>
    <m/>
    <n v="5.58"/>
    <s v="Parceria rural (arr. Turvinho)"/>
    <m/>
    <m/>
    <m/>
    <m/>
    <x v="1"/>
    <x v="2"/>
    <x v="1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x v="6"/>
    <d v="2025-04-01T00:00:00"/>
    <x v="2"/>
    <m/>
  </r>
  <r>
    <s v="2425002"/>
    <x v="490"/>
    <x v="490"/>
    <s v="002"/>
    <s v="Brasil \ SP \ Presidente Alves"/>
    <s v="Norte"/>
    <x v="3"/>
    <n v="2"/>
    <s v="Reforma"/>
    <s v="102-Aguardando Plantio"/>
    <m/>
    <n v="25.11"/>
    <s v="Parceria rural (arr. Turvinho)"/>
    <m/>
    <m/>
    <m/>
    <m/>
    <x v="1"/>
    <x v="2"/>
    <x v="1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x v="6"/>
    <d v="2025-04-01T00:00:00"/>
    <x v="2"/>
    <m/>
  </r>
  <r>
    <s v="2425003"/>
    <x v="490"/>
    <x v="490"/>
    <s v="003"/>
    <s v="Brasil \ SP \ Presidente Alves"/>
    <s v="Norte"/>
    <x v="3"/>
    <n v="2"/>
    <s v="Reforma"/>
    <s v="102-Aguardando Plantio"/>
    <m/>
    <n v="12.29"/>
    <s v="Parceria rural (arr. Turvinho)"/>
    <m/>
    <m/>
    <m/>
    <m/>
    <x v="1"/>
    <x v="2"/>
    <x v="1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x v="6"/>
    <d v="2025-04-01T00:00:00"/>
    <x v="2"/>
    <m/>
  </r>
  <r>
    <s v="2425004"/>
    <x v="490"/>
    <x v="490"/>
    <s v="004"/>
    <s v="Brasil \ SP \ Presidente Alves"/>
    <s v="Norte"/>
    <x v="3"/>
    <n v="2"/>
    <s v="Reforma"/>
    <s v="102-Aguardando Plantio"/>
    <m/>
    <n v="5.17"/>
    <s v="Parceria rural (arr. Turvinho)"/>
    <m/>
    <m/>
    <m/>
    <m/>
    <x v="1"/>
    <x v="2"/>
    <x v="1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x v="6"/>
    <d v="2025-04-01T00:00:00"/>
    <x v="2"/>
    <m/>
  </r>
  <r>
    <s v="2425005"/>
    <x v="490"/>
    <x v="490"/>
    <s v="005"/>
    <s v="Brasil \ SP \ Presidente Alves"/>
    <s v="Norte"/>
    <x v="3"/>
    <n v="2"/>
    <s v="Reforma"/>
    <s v="102-Aguardando Plantio"/>
    <m/>
    <n v="4.3499999999999996"/>
    <s v="Parceria rural (arr. Turvinho)"/>
    <m/>
    <m/>
    <m/>
    <m/>
    <x v="1"/>
    <x v="2"/>
    <x v="1"/>
    <m/>
    <m/>
    <d v="2024-07-20T00:00:00"/>
    <m/>
    <m/>
    <m/>
    <m/>
    <s v="Norte"/>
    <s v="Norte"/>
    <s v="EMFLORA"/>
    <s v="CARPELO"/>
    <s v="GERAÇÃO"/>
    <s v="JFI DUARTINA"/>
    <n v="20.417892999999999"/>
    <n v="41.503335"/>
    <n v="45.848495"/>
    <n v="47.608364000000002"/>
    <s v="savannah/rebaixador"/>
    <x v="1"/>
    <x v="6"/>
    <d v="2025-04-01T00:00:00"/>
    <x v="2"/>
    <m/>
  </r>
  <r>
    <s v="2430001"/>
    <x v="491"/>
    <x v="491"/>
    <s v="001"/>
    <s v="Brasil \ SP \ Fartura"/>
    <s v="Centro"/>
    <x v="0"/>
    <n v="1"/>
    <s v="Implantação"/>
    <s v="102-Aguardando Plantio"/>
    <m/>
    <n v="12.53"/>
    <s v="Parceria rural"/>
    <m/>
    <m/>
    <m/>
    <m/>
    <x v="2"/>
    <x v="1"/>
    <x v="1"/>
    <m/>
    <m/>
    <d v="2024-10-30T00:00:00"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s v="Liberação de áreas"/>
    <x v="3"/>
    <x v="14"/>
    <d v="2025-06-01T00:00:00"/>
    <x v="7"/>
    <m/>
  </r>
  <r>
    <s v="2430003"/>
    <x v="491"/>
    <x v="491"/>
    <s v="003"/>
    <s v="Brasil \ SP \ Fartura"/>
    <s v="Centro"/>
    <x v="0"/>
    <n v="1"/>
    <s v="Implantação"/>
    <s v="102-Aguardando Plantio"/>
    <m/>
    <n v="11.29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4"/>
    <x v="491"/>
    <x v="491"/>
    <s v="004"/>
    <s v="Brasil \ SP \ Fartura"/>
    <s v="Centro"/>
    <x v="0"/>
    <n v="1"/>
    <s v="Implantação"/>
    <s v="102-Aguardando Plantio"/>
    <m/>
    <n v="35.85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5"/>
    <x v="491"/>
    <x v="491"/>
    <s v="005"/>
    <s v="Brasil \ SP \ Timburi"/>
    <s v="Centro"/>
    <x v="0"/>
    <n v="1"/>
    <s v="Implantação"/>
    <s v="102-Aguardando Plantio"/>
    <m/>
    <n v="15.74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6"/>
    <x v="491"/>
    <x v="491"/>
    <s v="006"/>
    <s v="Brasil \ SP \ Fartura"/>
    <s v="Centro"/>
    <x v="0"/>
    <n v="1"/>
    <s v="Implantação"/>
    <s v="102-Aguardando Plantio"/>
    <m/>
    <n v="2.29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7"/>
    <x v="491"/>
    <x v="491"/>
    <s v="007"/>
    <s v="Brasil \ SP \ Fartura"/>
    <s v="Centro"/>
    <x v="0"/>
    <n v="1"/>
    <s v="Implantação"/>
    <s v="102-Aguardando Plantio"/>
    <m/>
    <n v="7.98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8"/>
    <x v="491"/>
    <x v="491"/>
    <s v="008"/>
    <s v="Brasil \ SP \ Sarutaiá"/>
    <s v="Centro"/>
    <x v="0"/>
    <n v="1"/>
    <s v="Implantação"/>
    <s v="102-Aguardando Plantio"/>
    <m/>
    <n v="11.81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09"/>
    <x v="491"/>
    <x v="491"/>
    <s v="009"/>
    <s v="Brasil \ SP \ Fartura"/>
    <s v="Centro"/>
    <x v="0"/>
    <n v="1"/>
    <s v="Implantação"/>
    <s v="102-Aguardando Plantio"/>
    <m/>
    <n v="37.520000000000003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6-01T00:00:00"/>
    <x v="7"/>
    <m/>
  </r>
  <r>
    <s v="2430010"/>
    <x v="491"/>
    <x v="491"/>
    <s v="010"/>
    <s v="Brasil \ SP \ Fartura"/>
    <s v="Centro"/>
    <x v="0"/>
    <n v="1"/>
    <s v="Implantação"/>
    <s v="102-Aguardando Plantio"/>
    <m/>
    <n v="15.05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7-01T00:00:00"/>
    <x v="6"/>
    <m/>
  </r>
  <r>
    <s v="2430011"/>
    <x v="491"/>
    <x v="491"/>
    <s v="011"/>
    <s v="Brasil \ SP \ Fartura"/>
    <s v="Centro"/>
    <x v="0"/>
    <n v="1"/>
    <s v="Implantação"/>
    <s v="102-Aguardando Plantio"/>
    <m/>
    <n v="6.42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7-01T00:00:00"/>
    <x v="6"/>
    <m/>
  </r>
  <r>
    <s v="2430012"/>
    <x v="491"/>
    <x v="491"/>
    <s v="012"/>
    <s v="Brasil \ SP \ Fartura"/>
    <s v="Centro"/>
    <x v="0"/>
    <n v="1"/>
    <s v="Implantação"/>
    <s v="102-Aguardando Plantio"/>
    <m/>
    <n v="52.43"/>
    <s v="Parceria rural"/>
    <m/>
    <m/>
    <m/>
    <m/>
    <x v="2"/>
    <x v="1"/>
    <x v="1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7-01T00:00:00"/>
    <x v="6"/>
    <m/>
  </r>
  <r>
    <s v="2430013"/>
    <x v="491"/>
    <x v="491"/>
    <s v="013"/>
    <s v="Brasil \ SP \ Fartura"/>
    <s v="Centro"/>
    <x v="0"/>
    <n v="1"/>
    <s v="Implantação"/>
    <s v="102-Aguardando Plantio"/>
    <m/>
    <n v="23.15"/>
    <s v="Parceria rural"/>
    <m/>
    <m/>
    <m/>
    <m/>
    <x v="0"/>
    <x v="0"/>
    <x v="0"/>
    <m/>
    <m/>
    <m/>
    <m/>
    <m/>
    <m/>
    <m/>
    <s v="Centro"/>
    <s v="Centro"/>
    <s v="JFI ITATINGA"/>
    <s v="SOLLUM"/>
    <s v="GERAÇÃO"/>
    <s v="JFI DUARTINA"/>
    <n v="131.91842500000001"/>
    <n v="133.340338"/>
    <n v="137.93627799999999"/>
    <n v="141.153976"/>
    <m/>
    <x v="3"/>
    <x v="14"/>
    <d v="2025-07-01T00:00:00"/>
    <x v="6"/>
    <m/>
  </r>
  <r>
    <s v="2431001"/>
    <x v="492"/>
    <x v="492"/>
    <s v="001"/>
    <s v="Brasil \ SP \ Tejupá"/>
    <s v="Centro"/>
    <x v="0"/>
    <n v="2"/>
    <s v="Reforma"/>
    <s v="102-Aguardando Plantio"/>
    <m/>
    <n v="40.299999999999997"/>
    <s v="Parceria rural"/>
    <m/>
    <m/>
    <m/>
    <m/>
    <x v="1"/>
    <x v="1"/>
    <x v="1"/>
    <s v="SIM"/>
    <m/>
    <d v="2024-10-20T00:00:00"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x v="17"/>
    <d v="2025-07-01T00:00:00"/>
    <x v="6"/>
    <m/>
  </r>
  <r>
    <s v="2431002"/>
    <x v="492"/>
    <x v="492"/>
    <s v="002"/>
    <s v="Brasil \ SP \ Tejupá"/>
    <s v="Centro"/>
    <x v="0"/>
    <n v="2"/>
    <s v="Reforma"/>
    <s v="102-Aguardando Plantio"/>
    <m/>
    <n v="37"/>
    <s v="Parceria rural"/>
    <m/>
    <m/>
    <m/>
    <m/>
    <x v="1"/>
    <x v="1"/>
    <x v="1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x v="17"/>
    <d v="2025-08-01T00:00:00"/>
    <x v="8"/>
    <m/>
  </r>
  <r>
    <s v="2431003"/>
    <x v="492"/>
    <x v="492"/>
    <s v="003"/>
    <s v="Brasil \ SP \ Tejupá"/>
    <s v="Centro"/>
    <x v="0"/>
    <n v="2"/>
    <s v="Reforma"/>
    <s v="102-Aguardando Plantio"/>
    <m/>
    <n v="15.49"/>
    <s v="Parceria rural"/>
    <m/>
    <m/>
    <m/>
    <m/>
    <x v="1"/>
    <x v="1"/>
    <x v="1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x v="17"/>
    <d v="2025-07-01T00:00:00"/>
    <x v="6"/>
    <m/>
  </r>
  <r>
    <s v="2431004"/>
    <x v="492"/>
    <x v="492"/>
    <s v="004"/>
    <s v="Brasil \ SP \ Tejupá"/>
    <s v="Centro"/>
    <x v="0"/>
    <n v="2"/>
    <s v="Reforma"/>
    <s v="102-Aguardando Plantio"/>
    <m/>
    <n v="15.37"/>
    <s v="Parceria rural"/>
    <m/>
    <m/>
    <m/>
    <m/>
    <x v="1"/>
    <x v="1"/>
    <x v="1"/>
    <s v="SIM"/>
    <m/>
    <m/>
    <m/>
    <m/>
    <m/>
    <m/>
    <s v="Centro"/>
    <s v="Centro"/>
    <s v="JFI ITATINGA"/>
    <s v="SOLLUM"/>
    <s v="GERAÇÃO"/>
    <s v="NILZA"/>
    <n v="107.81502399999999"/>
    <n v="120.662032"/>
    <n v="126.54517199999999"/>
    <n v="127.85781299999999"/>
    <s v="savannah"/>
    <x v="3"/>
    <x v="17"/>
    <d v="2025-08-01T00:00:00"/>
    <x v="8"/>
    <m/>
  </r>
  <r>
    <s v="2432001"/>
    <x v="493"/>
    <x v="493"/>
    <s v="001"/>
    <s v="Brasil \ SP \ Bauru"/>
    <s v="Norte"/>
    <x v="3"/>
    <n v="1"/>
    <s v="Implantação"/>
    <s v="102-Aguardando Plantio"/>
    <m/>
    <n v="17.28"/>
    <s v="Parceria rural"/>
    <m/>
    <m/>
    <m/>
    <m/>
    <x v="2"/>
    <x v="1"/>
    <x v="1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x v="6"/>
    <d v="2025-04-01T00:00:00"/>
    <x v="2"/>
    <m/>
  </r>
  <r>
    <s v="2432002"/>
    <x v="493"/>
    <x v="493"/>
    <s v="002"/>
    <s v="Brasil \ SP \ Bauru"/>
    <s v="Norte"/>
    <x v="3"/>
    <n v="1"/>
    <s v="Implantação"/>
    <s v="102-Aguardando Plantio"/>
    <m/>
    <n v="13.92"/>
    <s v="Parceria rural"/>
    <m/>
    <m/>
    <m/>
    <m/>
    <x v="2"/>
    <x v="1"/>
    <x v="1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x v="6"/>
    <d v="2025-04-01T00:00:00"/>
    <x v="2"/>
    <m/>
  </r>
  <r>
    <s v="2432003"/>
    <x v="493"/>
    <x v="493"/>
    <s v="003"/>
    <s v="Brasil \ SP \ Bauru"/>
    <s v="Norte"/>
    <x v="3"/>
    <n v="1"/>
    <s v="Implantação"/>
    <s v="102-Aguardando Plantio"/>
    <m/>
    <n v="8.48"/>
    <s v="Parceria rural"/>
    <m/>
    <m/>
    <m/>
    <m/>
    <x v="2"/>
    <x v="1"/>
    <x v="1"/>
    <m/>
    <m/>
    <m/>
    <m/>
    <m/>
    <m/>
    <m/>
    <s v="Norte"/>
    <s v="Norte"/>
    <s v="BRACELL"/>
    <s v="EMFLORA"/>
    <s v="GERAÇÃO"/>
    <s v="JFI DUARTINA"/>
    <n v="41.781291000000003"/>
    <n v="42.789307999999998"/>
    <n v="47.076777"/>
    <n v="48.836644999999997"/>
    <m/>
    <x v="1"/>
    <x v="6"/>
    <d v="2025-04-01T00:00:00"/>
    <x v="2"/>
    <m/>
  </r>
  <r>
    <s v="2433001"/>
    <x v="494"/>
    <x v="494"/>
    <s v="001"/>
    <s v="Brasil \ SP \ Espírito Santo do Turvo"/>
    <s v="Centro"/>
    <x v="0"/>
    <n v="2"/>
    <s v="Reforma"/>
    <s v="102-Aguardando Plantio"/>
    <m/>
    <n v="23.81"/>
    <s v="Parceria rural"/>
    <m/>
    <m/>
    <m/>
    <m/>
    <x v="1"/>
    <x v="2"/>
    <x v="1"/>
    <m/>
    <m/>
    <m/>
    <m/>
    <m/>
    <m/>
    <m/>
    <s v="Centro"/>
    <s v="Centro"/>
    <s v="GERAÇÃO"/>
    <s v="JFI DUARTINA"/>
    <s v="BRACELL"/>
    <s v="SOLLUM"/>
    <n v="40.431727000000002"/>
    <n v="43.649425000000001"/>
    <n v="48.725645999999998"/>
    <n v="78.785454999999999"/>
    <s v="savannah/rebaixador"/>
    <x v="0"/>
    <x v="3"/>
    <d v="2025-04-01T00:00:00"/>
    <x v="2"/>
    <m/>
  </r>
  <r>
    <s v="2435001"/>
    <x v="495"/>
    <x v="495"/>
    <s v="001"/>
    <s v="Brasil \ SP \ Paulistânia"/>
    <s v="Centro"/>
    <x v="1"/>
    <n v="1"/>
    <s v="Implantação"/>
    <s v="102-Aguardando Plantio"/>
    <m/>
    <n v="19.7"/>
    <s v="Parceria rural"/>
    <m/>
    <m/>
    <m/>
    <m/>
    <x v="2"/>
    <x v="1"/>
    <x v="1"/>
    <m/>
    <m/>
    <m/>
    <m/>
    <m/>
    <m/>
    <m/>
    <s v="Centro"/>
    <s v="Centro"/>
    <m/>
    <m/>
    <m/>
    <m/>
    <m/>
    <m/>
    <m/>
    <m/>
    <m/>
    <x v="0"/>
    <x v="0"/>
    <d v="2025-04-01T00:00:00"/>
    <x v="2"/>
    <m/>
  </r>
  <r>
    <s v="2435002"/>
    <x v="495"/>
    <x v="495"/>
    <s v="002"/>
    <s v="Brasil \ SP \ Paulistânia"/>
    <s v="Centro"/>
    <x v="1"/>
    <n v="1"/>
    <s v="Implantação"/>
    <s v="102-Aguardando Plantio"/>
    <m/>
    <n v="18.43"/>
    <s v="Parceria rural"/>
    <m/>
    <m/>
    <m/>
    <m/>
    <x v="2"/>
    <x v="1"/>
    <x v="1"/>
    <m/>
    <m/>
    <m/>
    <m/>
    <m/>
    <m/>
    <m/>
    <s v="Centro"/>
    <s v="Centro"/>
    <m/>
    <m/>
    <m/>
    <m/>
    <m/>
    <m/>
    <m/>
    <m/>
    <m/>
    <x v="0"/>
    <x v="0"/>
    <d v="2025-05-01T00:00:00"/>
    <x v="5"/>
    <m/>
  </r>
  <r>
    <s v="2435003"/>
    <x v="495"/>
    <x v="495"/>
    <s v="003"/>
    <s v="Brasil \ SP \ Paulistânia"/>
    <s v="Centro"/>
    <x v="1"/>
    <n v="2"/>
    <s v="Reforma"/>
    <s v="102-Aguardando Plantio"/>
    <m/>
    <n v="15.07"/>
    <s v="Parceria rural"/>
    <m/>
    <m/>
    <m/>
    <m/>
    <x v="1"/>
    <x v="2"/>
    <x v="1"/>
    <m/>
    <m/>
    <m/>
    <m/>
    <m/>
    <m/>
    <m/>
    <s v="Centro"/>
    <s v="Centro"/>
    <m/>
    <m/>
    <m/>
    <m/>
    <m/>
    <m/>
    <m/>
    <m/>
    <s v="savannah/rebaixador"/>
    <x v="0"/>
    <x v="0"/>
    <d v="2025-05-01T00:00:00"/>
    <x v="5"/>
    <m/>
  </r>
  <r>
    <s v="2435004"/>
    <x v="495"/>
    <x v="495"/>
    <s v="004"/>
    <s v="Brasil \ SP \ Paulistânia"/>
    <s v="Centro"/>
    <x v="1"/>
    <n v="2"/>
    <s v="Reforma"/>
    <s v="102-Aguardando Plantio"/>
    <m/>
    <n v="33.03"/>
    <s v="Parceria rural"/>
    <m/>
    <m/>
    <m/>
    <m/>
    <x v="1"/>
    <x v="2"/>
    <x v="1"/>
    <m/>
    <m/>
    <m/>
    <m/>
    <m/>
    <m/>
    <m/>
    <s v="Centro"/>
    <s v="Centro"/>
    <m/>
    <m/>
    <m/>
    <m/>
    <m/>
    <m/>
    <m/>
    <m/>
    <s v="savannah/rebaixador"/>
    <x v="0"/>
    <x v="0"/>
    <d v="2025-05-01T00:00:00"/>
    <x v="5"/>
    <m/>
  </r>
  <r>
    <s v="2435005"/>
    <x v="495"/>
    <x v="495"/>
    <s v="005"/>
    <s v="Brasil \ SP \ Paulistânia"/>
    <s v="Centro"/>
    <x v="1"/>
    <n v="2"/>
    <s v="Reforma"/>
    <s v="102-Aguardando Plantio"/>
    <m/>
    <n v="48.51"/>
    <s v="Parceria rural"/>
    <m/>
    <m/>
    <m/>
    <m/>
    <x v="1"/>
    <x v="2"/>
    <x v="1"/>
    <m/>
    <m/>
    <m/>
    <m/>
    <m/>
    <m/>
    <m/>
    <s v="Centro"/>
    <s v="Centro"/>
    <m/>
    <m/>
    <m/>
    <m/>
    <m/>
    <m/>
    <m/>
    <m/>
    <s v="savannah/rebaixador"/>
    <x v="0"/>
    <x v="0"/>
    <d v="2025-05-01T00:00:00"/>
    <x v="5"/>
    <m/>
  </r>
  <r>
    <s v="2435006"/>
    <x v="495"/>
    <x v="495"/>
    <s v="006"/>
    <s v="Brasil \ SP \ Paulistânia"/>
    <s v="Centro"/>
    <x v="1"/>
    <n v="2"/>
    <s v="Reforma"/>
    <s v="102-Aguardando Plantio"/>
    <m/>
    <n v="45.99"/>
    <s v="Parceria rural"/>
    <m/>
    <m/>
    <m/>
    <m/>
    <x v="1"/>
    <x v="2"/>
    <x v="1"/>
    <m/>
    <m/>
    <m/>
    <m/>
    <m/>
    <m/>
    <m/>
    <s v="Centro"/>
    <s v="Centro"/>
    <m/>
    <m/>
    <m/>
    <m/>
    <m/>
    <m/>
    <m/>
    <m/>
    <s v="savannah/rebaixador"/>
    <x v="0"/>
    <x v="0"/>
    <d v="2025-05-01T00:00:00"/>
    <x v="5"/>
    <m/>
  </r>
  <r>
    <s v="2006002"/>
    <x v="410"/>
    <x v="410"/>
    <s v="003"/>
    <s v="Brasil \ SP \ Itaju"/>
    <m/>
    <x v="3"/>
    <m/>
    <m/>
    <m/>
    <m/>
    <n v="6.8"/>
    <m/>
    <m/>
    <m/>
    <m/>
    <m/>
    <x v="1"/>
    <x v="1"/>
    <x v="1"/>
    <m/>
    <m/>
    <m/>
    <m/>
    <m/>
    <m/>
    <m/>
    <s v="Sul"/>
    <s v="Sul"/>
    <m/>
    <m/>
    <m/>
    <m/>
    <m/>
    <m/>
    <m/>
    <m/>
    <s v="savannah"/>
    <x v="3"/>
    <x v="12"/>
    <d v="2025-03-01T00:00:00"/>
    <x v="3"/>
    <m/>
  </r>
  <r>
    <s v="2006002"/>
    <x v="410"/>
    <x v="410"/>
    <s v="004"/>
    <s v="Brasil \ SP \ Itaju"/>
    <m/>
    <x v="3"/>
    <m/>
    <m/>
    <m/>
    <m/>
    <n v="6.77"/>
    <m/>
    <m/>
    <m/>
    <m/>
    <m/>
    <x v="1"/>
    <x v="1"/>
    <x v="1"/>
    <m/>
    <m/>
    <m/>
    <m/>
    <m/>
    <m/>
    <m/>
    <s v="Sul"/>
    <s v="Sul"/>
    <m/>
    <m/>
    <m/>
    <m/>
    <m/>
    <m/>
    <m/>
    <m/>
    <s v="savannah"/>
    <x v="3"/>
    <x v="12"/>
    <d v="2025-03-01T00:00:00"/>
    <x v="3"/>
    <m/>
  </r>
  <r>
    <s v="2081112"/>
    <x v="443"/>
    <x v="443"/>
    <s v="112"/>
    <m/>
    <m/>
    <x v="3"/>
    <m/>
    <m/>
    <m/>
    <m/>
    <n v="17.96"/>
    <m/>
    <m/>
    <m/>
    <m/>
    <m/>
    <x v="0"/>
    <x v="0"/>
    <x v="0"/>
    <m/>
    <m/>
    <m/>
    <m/>
    <m/>
    <m/>
    <m/>
    <s v="Sul"/>
    <m/>
    <m/>
    <m/>
    <m/>
    <m/>
    <m/>
    <m/>
    <m/>
    <m/>
    <m/>
    <x v="3"/>
    <x v="16"/>
    <d v="2025-04-01T00:00:00"/>
    <x v="2"/>
    <m/>
  </r>
  <r>
    <s v="2081114"/>
    <x v="443"/>
    <x v="443"/>
    <s v="114"/>
    <m/>
    <m/>
    <x v="3"/>
    <m/>
    <m/>
    <m/>
    <m/>
    <n v="43.74"/>
    <m/>
    <m/>
    <m/>
    <m/>
    <m/>
    <x v="0"/>
    <x v="0"/>
    <x v="0"/>
    <m/>
    <m/>
    <m/>
    <m/>
    <m/>
    <m/>
    <m/>
    <s v="Sul"/>
    <m/>
    <m/>
    <m/>
    <m/>
    <m/>
    <m/>
    <m/>
    <m/>
    <m/>
    <m/>
    <x v="3"/>
    <x v="12"/>
    <d v="2025-04-01T00:00:00"/>
    <x v="2"/>
    <m/>
  </r>
  <r>
    <s v="2081011"/>
    <x v="443"/>
    <x v="443"/>
    <s v="011"/>
    <m/>
    <m/>
    <x v="8"/>
    <m/>
    <m/>
    <m/>
    <m/>
    <n v="78.849999999999994"/>
    <m/>
    <m/>
    <m/>
    <m/>
    <m/>
    <x v="0"/>
    <x v="0"/>
    <x v="0"/>
    <m/>
    <m/>
    <m/>
    <m/>
    <m/>
    <m/>
    <m/>
    <s v="Sul"/>
    <m/>
    <m/>
    <m/>
    <m/>
    <m/>
    <m/>
    <m/>
    <m/>
    <m/>
    <m/>
    <x v="3"/>
    <x v="12"/>
    <d v="2025-04-01T00:00:00"/>
    <x v="2"/>
    <m/>
  </r>
  <r>
    <s v="2081070"/>
    <x v="443"/>
    <x v="443"/>
    <s v="070"/>
    <n v="70.099999999999994"/>
    <m/>
    <x v="3"/>
    <m/>
    <m/>
    <m/>
    <m/>
    <n v="70.099999999999994"/>
    <m/>
    <m/>
    <m/>
    <m/>
    <m/>
    <x v="0"/>
    <x v="0"/>
    <x v="0"/>
    <m/>
    <m/>
    <m/>
    <m/>
    <m/>
    <m/>
    <m/>
    <s v="Sul"/>
    <m/>
    <m/>
    <m/>
    <m/>
    <m/>
    <m/>
    <m/>
    <m/>
    <m/>
    <m/>
    <x v="3"/>
    <x v="12"/>
    <d v="2025-05-01T00:00:00"/>
    <x v="5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s v="2436001"/>
    <x v="497"/>
    <x v="497"/>
    <s v="001"/>
    <m/>
    <m/>
    <x v="0"/>
    <m/>
    <m/>
    <m/>
    <m/>
    <n v="79"/>
    <m/>
    <m/>
    <m/>
    <m/>
    <m/>
    <x v="0"/>
    <x v="0"/>
    <x v="0"/>
    <m/>
    <m/>
    <m/>
    <m/>
    <m/>
    <m/>
    <m/>
    <s v="Centro"/>
    <m/>
    <m/>
    <m/>
    <m/>
    <m/>
    <m/>
    <m/>
    <m/>
    <m/>
    <m/>
    <x v="0"/>
    <x v="0"/>
    <d v="2025-04-01T00:00:00"/>
    <x v="2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0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0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5"/>
    <m/>
  </r>
  <r>
    <m/>
    <x v="496"/>
    <x v="498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5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2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0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0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6"/>
    <m/>
  </r>
  <r>
    <m/>
    <x v="496"/>
    <x v="499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3"/>
    <x v="1"/>
    <m/>
    <x v="16"/>
    <m/>
  </r>
  <r>
    <s v="0030023"/>
    <x v="16"/>
    <x v="16"/>
    <s v="023"/>
    <m/>
    <m/>
    <x v="3"/>
    <m/>
    <m/>
    <m/>
    <m/>
    <n v="24.89"/>
    <m/>
    <m/>
    <m/>
    <m/>
    <m/>
    <x v="0"/>
    <x v="0"/>
    <x v="0"/>
    <m/>
    <m/>
    <m/>
    <m/>
    <m/>
    <m/>
    <m/>
    <m/>
    <m/>
    <m/>
    <m/>
    <m/>
    <m/>
    <m/>
    <m/>
    <m/>
    <m/>
    <m/>
    <x v="1"/>
    <x v="2"/>
    <d v="2025-03-01T00:00:00"/>
    <x v="3"/>
    <m/>
  </r>
  <r>
    <m/>
    <x v="453"/>
    <x v="453"/>
    <s v="005"/>
    <m/>
    <m/>
    <x v="1"/>
    <m/>
    <m/>
    <m/>
    <m/>
    <n v="36.959999999999994"/>
    <m/>
    <m/>
    <m/>
    <m/>
    <m/>
    <x v="2"/>
    <x v="1"/>
    <x v="1"/>
    <m/>
    <m/>
    <m/>
    <m/>
    <m/>
    <m/>
    <m/>
    <s v="Centro"/>
    <s v="Centro"/>
    <m/>
    <m/>
    <m/>
    <m/>
    <m/>
    <m/>
    <m/>
    <m/>
    <s v="pab"/>
    <x v="0"/>
    <x v="0"/>
    <d v="2025-04-01T00:00:00"/>
    <x v="2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  <r>
    <m/>
    <x v="496"/>
    <x v="496"/>
    <m/>
    <m/>
    <m/>
    <x v="9"/>
    <m/>
    <m/>
    <m/>
    <m/>
    <m/>
    <m/>
    <m/>
    <m/>
    <m/>
    <m/>
    <x v="0"/>
    <x v="0"/>
    <x v="0"/>
    <m/>
    <m/>
    <m/>
    <m/>
    <m/>
    <m/>
    <m/>
    <m/>
    <m/>
    <m/>
    <m/>
    <m/>
    <m/>
    <m/>
    <m/>
    <m/>
    <m/>
    <m/>
    <x v="4"/>
    <x v="1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8AA7D-297C-4D8F-A087-A4CD29E122BC}" name="Tabela dinâmica5" cacheId="42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I97" firstHeaderRow="0" firstDataRow="1" firstDataCol="3" rowPageCount="1" colPageCount="1"/>
  <pivotFields count="46">
    <pivotField compact="0" outline="0" showAll="0"/>
    <pivotField compact="0" outline="0" showAll="0" defaultSubtotal="0"/>
    <pivotField axis="axisRow" compact="0" outline="0" showAll="0">
      <items count="501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19">
        <item h="1" m="1" x="17"/>
        <item h="1" x="1"/>
        <item x="3"/>
        <item h="1" x="2"/>
        <item h="1" x="5"/>
        <item h="1" x="0"/>
        <item h="1" x="4"/>
        <item h="1" x="6"/>
        <item h="1" x="7"/>
        <item h="1" x="8"/>
        <item h="1" x="11"/>
        <item h="1" x="12"/>
        <item h="1" x="13"/>
        <item h="1" x="14"/>
        <item x="15"/>
        <item x="16"/>
        <item h="1" x="9"/>
        <item h="1" x="10"/>
        <item t="default"/>
      </items>
    </pivotField>
    <pivotField compact="0" outline="0" showAll="0"/>
    <pivotField axis="axisRow" compact="0" outline="0" showAll="0">
      <items count="21">
        <item x="2"/>
        <item x="12"/>
        <item x="10"/>
        <item x="7"/>
        <item x="4"/>
        <item x="9"/>
        <item x="8"/>
        <item x="11"/>
        <item x="16"/>
        <item x="17"/>
        <item x="6"/>
        <item x="5"/>
        <item x="15"/>
        <item m="1" x="19"/>
        <item x="14"/>
        <item x="3"/>
        <item x="18"/>
        <item x="13"/>
        <item x="0"/>
        <item x="1"/>
        <item t="default"/>
      </items>
    </pivotField>
    <pivotField dataField="1" compact="0" outline="0" showAll="0"/>
    <pivotField dataField="1" compact="0" outline="0" showAll="0"/>
  </pivotFields>
  <rowFields count="3">
    <field x="38"/>
    <field x="43"/>
    <field x="2"/>
  </rowFields>
  <rowItems count="87">
    <i>
      <x/>
      <x v="15"/>
      <x v="492"/>
    </i>
    <i r="2">
      <x v="498"/>
    </i>
    <i r="2">
      <x v="499"/>
    </i>
    <i t="default" r="1">
      <x v="15"/>
    </i>
    <i r="1">
      <x v="18"/>
      <x v="131"/>
    </i>
    <i r="2">
      <x v="132"/>
    </i>
    <i r="2">
      <x v="133"/>
    </i>
    <i r="2">
      <x v="241"/>
    </i>
    <i r="2">
      <x v="306"/>
    </i>
    <i r="2">
      <x v="498"/>
    </i>
    <i r="2">
      <x v="499"/>
    </i>
    <i t="default" r="1">
      <x v="18"/>
    </i>
    <i t="default">
      <x/>
    </i>
    <i>
      <x v="1"/>
      <x/>
      <x v="79"/>
    </i>
    <i t="default" r="1">
      <x/>
    </i>
    <i r="1">
      <x v="2"/>
      <x v="158"/>
    </i>
    <i r="2">
      <x v="159"/>
    </i>
    <i r="2">
      <x v="160"/>
    </i>
    <i r="2">
      <x v="404"/>
    </i>
    <i r="2">
      <x v="498"/>
    </i>
    <i r="2">
      <x v="499"/>
    </i>
    <i t="default" r="1">
      <x v="2"/>
    </i>
    <i r="1">
      <x v="4"/>
      <x v="152"/>
    </i>
    <i r="2">
      <x v="172"/>
    </i>
    <i r="2">
      <x v="447"/>
    </i>
    <i r="2">
      <x v="498"/>
    </i>
    <i r="2">
      <x v="499"/>
    </i>
    <i t="default" r="1">
      <x v="4"/>
    </i>
    <i r="1">
      <x v="7"/>
      <x v="289"/>
    </i>
    <i r="2">
      <x v="378"/>
    </i>
    <i r="2">
      <x v="498"/>
    </i>
    <i r="2">
      <x v="499"/>
    </i>
    <i t="default" r="1">
      <x v="7"/>
    </i>
    <i t="default">
      <x v="1"/>
    </i>
    <i>
      <x v="2"/>
      <x/>
      <x v="23"/>
    </i>
    <i r="2">
      <x v="54"/>
    </i>
    <i r="2">
      <x v="266"/>
    </i>
    <i r="2">
      <x v="327"/>
    </i>
    <i r="2">
      <x v="382"/>
    </i>
    <i r="2">
      <x v="475"/>
    </i>
    <i r="2">
      <x v="498"/>
    </i>
    <i r="2">
      <x v="499"/>
    </i>
    <i t="default" r="1">
      <x/>
    </i>
    <i r="1">
      <x v="3"/>
      <x v="4"/>
    </i>
    <i r="2">
      <x v="29"/>
    </i>
    <i r="2">
      <x v="72"/>
    </i>
    <i r="2">
      <x v="476"/>
    </i>
    <i r="2">
      <x v="498"/>
    </i>
    <i r="2">
      <x v="499"/>
    </i>
    <i t="default" r="1">
      <x v="3"/>
    </i>
    <i r="1">
      <x v="5"/>
      <x v="153"/>
    </i>
    <i r="2">
      <x v="498"/>
    </i>
    <i r="2">
      <x v="499"/>
    </i>
    <i t="default" r="1">
      <x v="5"/>
    </i>
    <i r="1">
      <x v="6"/>
      <x v="175"/>
    </i>
    <i r="2">
      <x v="354"/>
    </i>
    <i r="2">
      <x v="498"/>
    </i>
    <i r="2">
      <x v="499"/>
    </i>
    <i t="default" r="1">
      <x v="6"/>
    </i>
    <i r="1">
      <x v="10"/>
      <x v="217"/>
    </i>
    <i r="2">
      <x v="221"/>
    </i>
    <i r="2">
      <x v="361"/>
    </i>
    <i r="2">
      <x v="395"/>
    </i>
    <i r="2">
      <x v="413"/>
    </i>
    <i r="2">
      <x v="463"/>
    </i>
    <i r="2">
      <x v="498"/>
    </i>
    <i r="2">
      <x v="499"/>
    </i>
    <i t="default" r="1">
      <x v="10"/>
    </i>
    <i t="default">
      <x v="2"/>
    </i>
    <i>
      <x v="3"/>
      <x v="12"/>
      <x v="98"/>
    </i>
    <i r="2">
      <x v="155"/>
    </i>
    <i r="2">
      <x v="195"/>
    </i>
    <i r="2">
      <x v="253"/>
    </i>
    <i r="2">
      <x v="259"/>
    </i>
    <i r="2">
      <x v="498"/>
    </i>
    <i r="2">
      <x v="499"/>
    </i>
    <i t="default" r="1">
      <x v="12"/>
    </i>
    <i r="1">
      <x v="14"/>
      <x v="216"/>
    </i>
    <i r="2">
      <x v="498"/>
    </i>
    <i r="2">
      <x v="499"/>
    </i>
    <i t="default" r="1">
      <x v="14"/>
    </i>
    <i r="1">
      <x v="16"/>
      <x v="179"/>
    </i>
    <i r="2">
      <x v="498"/>
    </i>
    <i r="2">
      <x v="499"/>
    </i>
    <i t="default" r="1">
      <x v="16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1" hier="-1"/>
  </pageFields>
  <dataFields count="3">
    <dataField name="RF03 (ha)" fld="11" baseField="0" baseItem="0"/>
    <dataField name="BGT (ha)" fld="44" baseField="0" baseItem="0"/>
    <dataField name="Previsão RF02 (ha)" fld="45" baseField="0" baseItem="0"/>
  </dataFields>
  <formats count="46">
    <format dxfId="610">
      <pivotArea grandRow="1" outline="0" collapsedLevelsAreSubtotals="1" fieldPosition="0"/>
    </format>
    <format dxfId="609">
      <pivotArea outline="0" fieldPosition="0">
        <references count="1">
          <reference field="38" count="1" selected="0" defaultSubtotal="1">
            <x v="1"/>
          </reference>
        </references>
      </pivotArea>
    </format>
    <format dxfId="608">
      <pivotArea outline="0" fieldPosition="0">
        <references count="1">
          <reference field="38" count="3" selected="0" defaultSubtotal="1">
            <x v="0"/>
            <x v="1"/>
            <x v="2"/>
          </reference>
        </references>
      </pivotArea>
    </format>
    <format dxfId="607">
      <pivotArea outline="0" fieldPosition="0">
        <references count="1">
          <reference field="38" count="1" selected="0" defaultSubtotal="1">
            <x v="1"/>
          </reference>
        </references>
      </pivotArea>
    </format>
    <format dxfId="606">
      <pivotArea outline="0" fieldPosition="0">
        <references count="1">
          <reference field="38" count="1" selected="0" defaultSubtotal="1">
            <x v="0"/>
          </reference>
        </references>
      </pivotArea>
    </format>
    <format dxfId="605">
      <pivotArea outline="0" fieldPosition="0">
        <references count="1">
          <reference field="38" count="1" selected="0" defaultSubtotal="1">
            <x v="2"/>
          </reference>
        </references>
      </pivotArea>
    </format>
    <format dxfId="604">
      <pivotArea outline="0" fieldPosition="0">
        <references count="4">
          <reference field="4294967294" count="1" selected="0">
            <x v="2"/>
          </reference>
          <reference field="2" count="1" selected="0">
            <x v="499"/>
          </reference>
          <reference field="38" count="1" selected="0">
            <x v="3"/>
          </reference>
          <reference field="43" count="1" selected="0">
            <x v="13"/>
          </reference>
        </references>
      </pivotArea>
    </format>
    <format dxfId="603">
      <pivotArea outline="0" fieldPosition="0">
        <references count="3">
          <reference field="4294967294" count="1" selected="0">
            <x v="2"/>
          </reference>
          <reference field="38" count="1" selected="0">
            <x v="3"/>
          </reference>
          <reference field="43" count="1" selected="0" defaultSubtotal="1">
            <x v="13"/>
          </reference>
        </references>
      </pivotArea>
    </format>
    <format dxfId="602">
      <pivotArea outline="0" fieldPosition="0">
        <references count="3">
          <reference field="4294967294" count="1" selected="0">
            <x v="1"/>
          </reference>
          <reference field="38" count="1" selected="0">
            <x v="3"/>
          </reference>
          <reference field="43" count="1" selected="0" defaultSubtotal="1">
            <x v="13"/>
          </reference>
        </references>
      </pivotArea>
    </format>
    <format dxfId="601">
      <pivotArea outline="0" fieldPosition="0">
        <references count="2">
          <reference field="4294967294" count="1" selected="0">
            <x v="1"/>
          </reference>
          <reference field="38" count="1" selected="0" defaultSubtotal="1">
            <x v="3"/>
          </reference>
        </references>
      </pivotArea>
    </format>
    <format dxfId="600">
      <pivotArea outline="0" fieldPosition="0">
        <references count="4">
          <reference field="4294967294" count="1" selected="0">
            <x v="2"/>
          </reference>
          <reference field="2" count="1" selected="0">
            <x v="499"/>
          </reference>
          <reference field="38" count="1" selected="0">
            <x v="1"/>
          </reference>
          <reference field="43" count="1" selected="0">
            <x v="2"/>
          </reference>
        </references>
      </pivotArea>
    </format>
    <format dxfId="599">
      <pivotArea outline="0" fieldPosition="0">
        <references count="3">
          <reference field="4294967294" count="1" selected="0">
            <x v="2"/>
          </reference>
          <reference field="38" count="1" selected="0">
            <x v="1"/>
          </reference>
          <reference field="43" count="1" selected="0" defaultSubtotal="1">
            <x v="2"/>
          </reference>
        </references>
      </pivotArea>
    </format>
    <format dxfId="598">
      <pivotArea outline="0" fieldPosition="0">
        <references count="3">
          <reference field="4294967294" count="1" selected="0">
            <x v="2"/>
          </reference>
          <reference field="38" count="1" selected="0">
            <x v="1"/>
          </reference>
          <reference field="43" count="2" selected="0" defaultSubtotal="1">
            <x v="4"/>
            <x v="7"/>
          </reference>
        </references>
      </pivotArea>
    </format>
    <format dxfId="597">
      <pivotArea outline="0" fieldPosition="0">
        <references count="2">
          <reference field="4294967294" count="1" selected="0">
            <x v="2"/>
          </reference>
          <reference field="38" count="1" selected="0" defaultSubtotal="1">
            <x v="1"/>
          </reference>
        </references>
      </pivotArea>
    </format>
    <format dxfId="596">
      <pivotArea outline="0" fieldPosition="0">
        <references count="4">
          <reference field="4294967294" count="1" selected="0">
            <x v="2"/>
          </reference>
          <reference field="2" count="1" selected="0">
            <x v="499"/>
          </reference>
          <reference field="38" count="1" selected="0">
            <x v="0"/>
          </reference>
          <reference field="43" count="1" selected="0">
            <x v="15"/>
          </reference>
        </references>
      </pivotArea>
    </format>
    <format dxfId="595">
      <pivotArea outline="0" fieldPosition="0">
        <references count="3">
          <reference field="4294967294" count="1" selected="0">
            <x v="2"/>
          </reference>
          <reference field="38" count="1" selected="0">
            <x v="0"/>
          </reference>
          <reference field="43" count="1" selected="0" defaultSubtotal="1">
            <x v="15"/>
          </reference>
        </references>
      </pivotArea>
    </format>
    <format dxfId="594">
      <pivotArea outline="0" fieldPosition="0">
        <references count="3">
          <reference field="4294967294" count="1" selected="0">
            <x v="2"/>
          </reference>
          <reference field="38" count="1" selected="0">
            <x v="0"/>
          </reference>
          <reference field="43" count="1" selected="0" defaultSubtotal="1">
            <x v="18"/>
          </reference>
        </references>
      </pivotArea>
    </format>
    <format dxfId="593">
      <pivotArea outline="0" fieldPosition="0">
        <references count="2">
          <reference field="4294967294" count="1" selected="0">
            <x v="2"/>
          </reference>
          <reference field="38" count="1" selected="0" defaultSubtotal="1">
            <x v="0"/>
          </reference>
        </references>
      </pivotArea>
    </format>
    <format dxfId="592">
      <pivotArea outline="0" collapsedLevelsAreSubtotals="1" fieldPosition="0"/>
    </format>
    <format dxfId="59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90">
      <pivotArea outline="0" fieldPosition="0">
        <references count="4">
          <reference field="4294967294" count="1" selected="0">
            <x v="1"/>
          </reference>
          <reference field="2" count="2" selected="0">
            <x v="498"/>
            <x v="499"/>
          </reference>
          <reference field="38" count="1" selected="0">
            <x v="3"/>
          </reference>
          <reference field="43" count="1" selected="0">
            <x v="12"/>
          </reference>
        </references>
      </pivotArea>
    </format>
    <format dxfId="589">
      <pivotArea outline="0" fieldPosition="0">
        <references count="3">
          <reference field="4294967294" count="1" selected="0">
            <x v="1"/>
          </reference>
          <reference field="38" count="1" selected="0">
            <x v="3"/>
          </reference>
          <reference field="43" count="1" selected="0" defaultSubtotal="1">
            <x v="12"/>
          </reference>
        </references>
      </pivotArea>
    </format>
    <format dxfId="588">
      <pivotArea outline="0" fieldPosition="0">
        <references count="3">
          <reference field="2" count="2" selected="0">
            <x v="130"/>
            <x v="131"/>
          </reference>
          <reference field="38" count="1" selected="0">
            <x v="0"/>
          </reference>
          <reference field="43" count="1" selected="0">
            <x v="18"/>
          </reference>
        </references>
      </pivotArea>
    </format>
    <format dxfId="587">
      <pivotArea dataOnly="0" labelOnly="1" outline="0" fieldPosition="0">
        <references count="3">
          <reference field="2" count="2">
            <x v="130"/>
            <x v="131"/>
          </reference>
          <reference field="38" count="1" selected="0">
            <x v="0"/>
          </reference>
          <reference field="43" count="1" selected="0">
            <x v="18"/>
          </reference>
        </references>
      </pivotArea>
    </format>
    <format dxfId="586">
      <pivotArea outline="0" fieldPosition="0">
        <references count="3">
          <reference field="2" count="1" selected="0">
            <x v="152"/>
          </reference>
          <reference field="38" count="1" selected="0">
            <x v="1"/>
          </reference>
          <reference field="43" count="1" selected="0">
            <x v="4"/>
          </reference>
        </references>
      </pivotArea>
    </format>
    <format dxfId="585">
      <pivotArea dataOnly="0" labelOnly="1" outline="0" fieldPosition="0">
        <references count="3">
          <reference field="2" count="1">
            <x v="152"/>
          </reference>
          <reference field="38" count="1" selected="0">
            <x v="1"/>
          </reference>
          <reference field="43" count="1" selected="0">
            <x v="4"/>
          </reference>
        </references>
      </pivotArea>
    </format>
    <format dxfId="584">
      <pivotArea outline="0" fieldPosition="0">
        <references count="3">
          <reference field="2" count="2" selected="0">
            <x v="23"/>
            <x v="54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583">
      <pivotArea dataOnly="0" labelOnly="1" outline="0" fieldPosition="0">
        <references count="3">
          <reference field="2" count="2">
            <x v="23"/>
            <x v="54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582">
      <pivotArea outline="0" fieldPosition="0">
        <references count="3">
          <reference field="2" count="1" selected="0">
            <x v="266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581">
      <pivotArea dataOnly="0" labelOnly="1" outline="0" fieldPosition="0">
        <references count="3">
          <reference field="2" count="1">
            <x v="266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580">
      <pivotArea outline="0" fieldPosition="0">
        <references count="4">
          <reference field="4294967294" count="1" selected="0">
            <x v="2"/>
          </reference>
          <reference field="2" count="1" selected="0">
            <x v="499"/>
          </reference>
          <reference field="38" count="1" selected="0">
            <x v="1"/>
          </reference>
          <reference field="43" count="1" selected="0">
            <x v="4"/>
          </reference>
        </references>
      </pivotArea>
    </format>
    <format dxfId="579">
      <pivotArea outline="0" fieldPosition="0">
        <references count="3">
          <reference field="4294967294" count="1" selected="0">
            <x v="2"/>
          </reference>
          <reference field="38" count="1" selected="0">
            <x v="1"/>
          </reference>
          <reference field="43" count="1" selected="0" defaultSubtotal="1">
            <x v="4"/>
          </reference>
        </references>
      </pivotArea>
    </format>
    <format dxfId="578">
      <pivotArea outline="0" fieldPosition="0">
        <references count="4">
          <reference field="4294967294" count="1" selected="0">
            <x v="2"/>
          </reference>
          <reference field="2" count="4" selected="0">
            <x v="289"/>
            <x v="378"/>
            <x v="498"/>
            <x v="499"/>
          </reference>
          <reference field="38" count="1" selected="0">
            <x v="1"/>
          </reference>
          <reference field="43" count="1" selected="0">
            <x v="7"/>
          </reference>
        </references>
      </pivotArea>
    </format>
    <format dxfId="577">
      <pivotArea outline="0" fieldPosition="0">
        <references count="4">
          <reference field="4294967294" count="1" selected="0">
            <x v="2"/>
          </reference>
          <reference field="2" count="1" selected="0">
            <x v="499"/>
          </reference>
          <reference field="38" count="1" selected="0">
            <x v="0"/>
          </reference>
          <reference field="43" count="1" selected="0">
            <x v="18"/>
          </reference>
        </references>
      </pivotArea>
    </format>
    <format dxfId="576">
      <pivotArea outline="0" fieldPosition="0">
        <references count="3">
          <reference field="2" count="2" selected="0">
            <x v="498"/>
            <x v="499"/>
          </reference>
          <reference field="38" count="1" selected="0">
            <x v="2"/>
          </reference>
          <reference field="43" count="1" selected="0">
            <x v="5"/>
          </reference>
        </references>
      </pivotArea>
    </format>
    <format dxfId="575">
      <pivotArea outline="0" fieldPosition="0">
        <references count="2">
          <reference field="38" count="1" selected="0">
            <x v="2"/>
          </reference>
          <reference field="43" count="1" selected="0" defaultSubtotal="1">
            <x v="5"/>
          </reference>
        </references>
      </pivotArea>
    </format>
    <format dxfId="574">
      <pivotArea outline="0" fieldPosition="0">
        <references count="2">
          <reference field="38" count="1" selected="0">
            <x v="2"/>
          </reference>
          <reference field="43" count="2" selected="0" defaultSubtotal="1">
            <x v="6"/>
            <x v="10"/>
          </reference>
        </references>
      </pivotArea>
    </format>
    <format dxfId="573">
      <pivotArea outline="0" fieldPosition="0">
        <references count="3">
          <reference field="4294967294" count="1" selected="0">
            <x v="2"/>
          </reference>
          <reference field="38" count="1" selected="0">
            <x v="2"/>
          </reference>
          <reference field="43" count="1" selected="0" defaultSubtotal="1">
            <x v="10"/>
          </reference>
        </references>
      </pivotArea>
    </format>
    <format dxfId="572">
      <pivotArea outline="0" fieldPosition="0">
        <references count="4">
          <reference field="4294967294" count="1" selected="0">
            <x v="1"/>
          </reference>
          <reference field="2" count="2" selected="0">
            <x v="498"/>
            <x v="499"/>
          </reference>
          <reference field="38" count="1" selected="0">
            <x v="2"/>
          </reference>
          <reference field="43" count="1" selected="0">
            <x v="10"/>
          </reference>
        </references>
      </pivotArea>
    </format>
    <format dxfId="9">
      <pivotArea outline="0" fieldPosition="0">
        <references count="3">
          <reference field="2" count="3" selected="0">
            <x v="23"/>
            <x v="54"/>
            <x v="266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8">
      <pivotArea dataOnly="0" labelOnly="1" outline="0" fieldPosition="0">
        <references count="3">
          <reference field="2" count="3">
            <x v="23"/>
            <x v="54"/>
            <x v="266"/>
          </reference>
          <reference field="38" count="1" selected="0">
            <x v="2"/>
          </reference>
          <reference field="43" count="1" selected="0">
            <x v="0"/>
          </reference>
        </references>
      </pivotArea>
    </format>
    <format dxfId="7">
      <pivotArea outline="0" fieldPosition="0">
        <references count="3">
          <reference field="2" count="1" selected="0">
            <x v="152"/>
          </reference>
          <reference field="38" count="1" selected="0">
            <x v="1"/>
          </reference>
          <reference field="43" count="1" selected="0">
            <x v="4"/>
          </reference>
        </references>
      </pivotArea>
    </format>
    <format dxfId="6">
      <pivotArea dataOnly="0" labelOnly="1" outline="0" fieldPosition="0">
        <references count="3">
          <reference field="2" count="1">
            <x v="152"/>
          </reference>
          <reference field="38" count="1" selected="0">
            <x v="1"/>
          </reference>
          <reference field="43" count="1" selected="0">
            <x v="4"/>
          </reference>
        </references>
      </pivotArea>
    </format>
    <format dxfId="5">
      <pivotArea outline="0" fieldPosition="0">
        <references count="3">
          <reference field="2" count="1" selected="0">
            <x v="131"/>
          </reference>
          <reference field="38" count="1" selected="0">
            <x v="0"/>
          </reference>
          <reference field="43" count="1" selected="0">
            <x v="18"/>
          </reference>
        </references>
      </pivotArea>
    </format>
    <format dxfId="4">
      <pivotArea dataOnly="0" labelOnly="1" outline="0" fieldPosition="0">
        <references count="3">
          <reference field="2" count="1">
            <x v="131"/>
          </reference>
          <reference field="38" count="1" selected="0">
            <x v="0"/>
          </reference>
          <reference field="43" count="1" selected="0">
            <x v="18"/>
          </reference>
        </references>
      </pivotArea>
    </format>
    <format dxfId="1">
      <pivotArea outline="0" fieldPosition="0">
        <references count="2">
          <reference field="4294967294" count="1" selected="0">
            <x v="1"/>
          </reference>
          <reference field="38" count="1" selected="0" defaultSubtotal="1">
            <x v="2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5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D10:K74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x="0"/>
        <item x="2"/>
        <item x="1"/>
        <item x="3"/>
        <item x="4"/>
        <item t="default"/>
      </items>
    </pivotField>
    <pivotField axis="axisRow" compact="0" outline="0" showAll="0">
      <items count="20">
        <item m="1" x="18"/>
        <item x="10"/>
        <item x="7"/>
        <item x="4"/>
        <item x="9"/>
        <item x="8"/>
        <item x="11"/>
        <item x="14"/>
        <item x="12"/>
        <item x="6"/>
        <item x="5"/>
        <item x="16"/>
        <item x="3"/>
        <item x="17"/>
        <item x="13"/>
        <item x="0"/>
        <item x="1"/>
        <item x="2"/>
        <item x="15"/>
        <item t="default"/>
      </items>
    </pivotField>
    <pivotField compact="0" outline="0" showAll="0"/>
    <pivotField axis="axisPage" compact="0" outline="0" multipleItemSelectionAllowed="1" showAll="0">
      <items count="20">
        <item h="1" m="1" x="18"/>
        <item h="1" x="1"/>
        <item x="3"/>
        <item h="1" x="2"/>
        <item h="1"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38"/>
    <field x="39"/>
    <field x="1"/>
    <field x="2"/>
  </rowFields>
  <rowItems count="63">
    <i>
      <x v="1"/>
      <x v="12"/>
      <x v="166"/>
      <x v="492"/>
    </i>
    <i t="default" r="1">
      <x v="12"/>
    </i>
    <i r="1">
      <x v="15"/>
      <x v="70"/>
      <x v="132"/>
    </i>
    <i r="2">
      <x v="71"/>
      <x v="133"/>
    </i>
    <i r="2">
      <x v="406"/>
      <x v="306"/>
    </i>
    <i r="2">
      <x v="442"/>
      <x v="131"/>
    </i>
    <i r="2">
      <x v="453"/>
      <x v="241"/>
    </i>
    <i t="default" r="1">
      <x v="15"/>
    </i>
    <i t="default">
      <x v="1"/>
    </i>
    <i>
      <x v="2"/>
      <x v="1"/>
      <x v="201"/>
      <x v="160"/>
    </i>
    <i r="2">
      <x v="203"/>
      <x v="404"/>
    </i>
    <i r="2">
      <x v="204"/>
      <x v="158"/>
    </i>
    <i r="2">
      <x v="205"/>
      <x v="159"/>
    </i>
    <i t="default" r="1">
      <x v="1"/>
    </i>
    <i r="1">
      <x v="3"/>
      <x v="22"/>
      <x v="172"/>
    </i>
    <i r="2">
      <x v="108"/>
      <x v="447"/>
    </i>
    <i r="2">
      <x v="170"/>
      <x v="152"/>
    </i>
    <i t="default" r="1">
      <x v="3"/>
    </i>
    <i r="1">
      <x v="6"/>
      <x v="180"/>
      <x v="289"/>
    </i>
    <i r="2">
      <x v="184"/>
      <x v="378"/>
    </i>
    <i t="default" r="1">
      <x v="6"/>
    </i>
    <i r="1">
      <x v="17"/>
      <x v="172"/>
      <x v="79"/>
    </i>
    <i t="default" r="1">
      <x v="17"/>
    </i>
    <i t="default">
      <x v="2"/>
    </i>
    <i>
      <x v="3"/>
      <x v="2"/>
      <x v="52"/>
      <x v="29"/>
    </i>
    <i r="2">
      <x v="56"/>
      <x v="72"/>
    </i>
    <i r="2">
      <x v="147"/>
      <x v="4"/>
    </i>
    <i r="2">
      <x v="384"/>
      <x v="476"/>
    </i>
    <i t="default" r="1">
      <x v="2"/>
    </i>
    <i r="1">
      <x v="4"/>
      <x v="241"/>
      <x v="153"/>
    </i>
    <i t="default" r="1">
      <x v="4"/>
    </i>
    <i r="1">
      <x v="5"/>
      <x v="115"/>
      <x v="175"/>
    </i>
    <i r="2">
      <x v="387"/>
      <x v="354"/>
    </i>
    <i t="default" r="1">
      <x v="5"/>
    </i>
    <i r="1">
      <x v="9"/>
      <x v="32"/>
      <x v="221"/>
    </i>
    <i r="2">
      <x v="41"/>
      <x v="463"/>
    </i>
    <i r="2">
      <x v="156"/>
      <x v="361"/>
    </i>
    <i r="2">
      <x v="167"/>
      <x v="413"/>
    </i>
    <i r="2">
      <x v="242"/>
      <x v="395"/>
    </i>
    <i r="2">
      <x v="446"/>
      <x v="217"/>
    </i>
    <i t="default" r="1">
      <x v="9"/>
    </i>
    <i r="1">
      <x v="17"/>
      <x v="6"/>
      <x v="266"/>
    </i>
    <i r="2">
      <x v="16"/>
      <x v="475"/>
    </i>
    <i r="2">
      <x v="35"/>
      <x v="382"/>
    </i>
    <i r="2">
      <x v="111"/>
      <x v="327"/>
    </i>
    <i r="2">
      <x v="171"/>
      <x v="23"/>
    </i>
    <i r="2">
      <x v="206"/>
      <x v="54"/>
    </i>
    <i t="default" r="1">
      <x v="17"/>
    </i>
    <i t="default">
      <x v="3"/>
    </i>
    <i>
      <x v="4"/>
      <x v="7"/>
      <x v="141"/>
      <x v="195"/>
    </i>
    <i t="default" r="1">
      <x v="7"/>
    </i>
    <i r="1">
      <x v="8"/>
      <x v="410"/>
      <x v="98"/>
    </i>
    <i t="default" r="1">
      <x v="8"/>
    </i>
    <i r="1">
      <x v="10"/>
      <x v="255"/>
      <x v="155"/>
    </i>
    <i r="2">
      <x v="256"/>
      <x v="253"/>
    </i>
    <i r="2">
      <x v="257"/>
      <x v="259"/>
    </i>
    <i t="default" r="1">
      <x v="10"/>
    </i>
    <i r="1">
      <x v="11"/>
      <x v="210"/>
      <x v="216"/>
    </i>
    <i t="default" r="1">
      <x v="11"/>
    </i>
    <i r="1">
      <x v="13"/>
      <x v="360"/>
      <x v="179"/>
    </i>
    <i t="default" r="1">
      <x v="13"/>
    </i>
    <i t="default">
      <x v="4"/>
    </i>
    <i t="grand">
      <x/>
    </i>
  </rowItems>
  <colFields count="1">
    <field x="6"/>
  </colFields>
  <colItems count="4">
    <i>
      <x/>
    </i>
    <i>
      <x v="4"/>
    </i>
    <i>
      <x v="7"/>
    </i>
    <i t="grand">
      <x/>
    </i>
  </colItems>
  <pageFields count="1">
    <pageField fld="41" hier="-1"/>
  </pageFields>
  <dataFields count="1">
    <dataField name="Soma de Área(ha)" fld="11" baseField="0" baseItem="0"/>
  </dataFields>
  <formats count="50">
    <format dxfId="571">
      <pivotArea grandRow="1" outline="0" collapsedLevelsAreSubtotals="1" fieldPosition="0"/>
    </format>
    <format dxfId="570">
      <pivotArea dataOnly="0" labelOnly="1" outline="0" fieldPosition="0">
        <references count="1">
          <reference field="1" count="0"/>
        </references>
      </pivotArea>
    </format>
    <format dxfId="569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568">
      <pivotArea outline="0" fieldPosition="0">
        <references count="1">
          <reference field="39" count="1" selected="0" defaultSubtotal="1">
            <x v="3"/>
          </reference>
        </references>
      </pivotArea>
    </format>
    <format dxfId="567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566">
      <pivotArea outline="0" fieldPosition="0">
        <references count="1">
          <reference field="38" count="1" selected="0" defaultSubtotal="1">
            <x v="2"/>
          </reference>
        </references>
      </pivotArea>
    </format>
    <format dxfId="565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564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63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62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61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60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9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8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7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6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5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4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3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2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1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50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9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8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7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6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5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4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3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2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541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540">
      <pivotArea outline="0" fieldPosition="0">
        <references count="1">
          <reference field="38" count="1" selected="0" defaultSubtotal="1">
            <x v="2"/>
          </reference>
        </references>
      </pivotArea>
    </format>
    <format dxfId="539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538">
      <pivotArea outline="0" fieldPosition="0">
        <references count="1">
          <reference field="38" count="1" selected="0" defaultSubtotal="1">
            <x v="1"/>
          </reference>
        </references>
      </pivotArea>
    </format>
    <format dxfId="537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536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535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534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533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532">
      <pivotArea outline="0" fieldPosition="0">
        <references count="1">
          <reference field="38" count="1" selected="0" defaultSubtotal="1">
            <x v="3"/>
          </reference>
        </references>
      </pivotArea>
    </format>
    <format dxfId="531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530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529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528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27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526">
      <pivotArea outline="0" collapsedLevelsAreSubtotals="1" fieldPosition="0"/>
    </format>
    <format dxfId="525">
      <pivotArea field="6" type="button" dataOnly="0" labelOnly="1" outline="0" axis="axisCol" fieldPosition="0"/>
    </format>
    <format dxfId="524">
      <pivotArea type="topRight" dataOnly="0" labelOnly="1" outline="0" fieldPosition="0"/>
    </format>
    <format dxfId="523">
      <pivotArea dataOnly="0" labelOnly="1" outline="0" fieldPosition="0">
        <references count="1">
          <reference field="6" count="3">
            <x v="0"/>
            <x v="4"/>
            <x v="7"/>
          </reference>
        </references>
      </pivotArea>
    </format>
    <format dxfId="522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6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4:C54" firstHeaderRow="1" firstDataRow="1" firstDataCol="1" rowPageCount="1" colPageCount="1"/>
  <pivotFields count="43">
    <pivotField showAll="0"/>
    <pivotField showAll="0"/>
    <pivotField axis="axisRow" showAll="0">
      <items count="501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3"/>
        <item h="1" x="2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0">
        <item h="1" m="1" x="18"/>
        <item x="1"/>
        <item x="3"/>
        <item x="2"/>
        <item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showAll="0"/>
  </pivotFields>
  <rowFields count="2">
    <field x="41"/>
    <field x="2"/>
  </rowFields>
  <rowItems count="50">
    <i>
      <x v="1"/>
    </i>
    <i r="1">
      <x v="11"/>
    </i>
    <i r="1">
      <x v="15"/>
    </i>
    <i r="1">
      <x v="75"/>
    </i>
    <i r="1">
      <x v="115"/>
    </i>
    <i r="1">
      <x v="121"/>
    </i>
    <i r="1">
      <x v="123"/>
    </i>
    <i r="1">
      <x v="127"/>
    </i>
    <i r="1">
      <x v="146"/>
    </i>
    <i r="1">
      <x v="178"/>
    </i>
    <i r="1">
      <x v="190"/>
    </i>
    <i r="1">
      <x v="196"/>
    </i>
    <i r="1">
      <x v="254"/>
    </i>
    <i r="1">
      <x v="290"/>
    </i>
    <i r="1">
      <x v="306"/>
    </i>
    <i r="1">
      <x v="325"/>
    </i>
    <i r="1">
      <x v="355"/>
    </i>
    <i r="1">
      <x v="384"/>
    </i>
    <i r="1">
      <x v="440"/>
    </i>
    <i r="1">
      <x v="474"/>
    </i>
    <i r="1">
      <x v="475"/>
    </i>
    <i r="1">
      <x v="494"/>
    </i>
    <i>
      <x v="2"/>
    </i>
    <i r="1">
      <x v="4"/>
    </i>
    <i r="1">
      <x v="29"/>
    </i>
    <i r="1">
      <x v="72"/>
    </i>
    <i r="1">
      <x v="98"/>
    </i>
    <i r="1">
      <x v="155"/>
    </i>
    <i r="1">
      <x v="175"/>
    </i>
    <i r="1">
      <x v="179"/>
    </i>
    <i r="1">
      <x v="216"/>
    </i>
    <i r="1">
      <x v="253"/>
    </i>
    <i r="1">
      <x v="259"/>
    </i>
    <i r="1">
      <x v="306"/>
    </i>
    <i r="1">
      <x v="382"/>
    </i>
    <i r="1">
      <x v="475"/>
    </i>
    <i r="1">
      <x v="476"/>
    </i>
    <i>
      <x v="3"/>
    </i>
    <i r="1">
      <x v="146"/>
    </i>
    <i r="1">
      <x v="216"/>
    </i>
    <i r="1">
      <x v="227"/>
    </i>
    <i r="1">
      <x v="259"/>
    </i>
    <i r="1">
      <x v="351"/>
    </i>
    <i r="1">
      <x v="432"/>
    </i>
    <i r="1">
      <x v="447"/>
    </i>
    <i>
      <x v="4"/>
    </i>
    <i r="1">
      <x v="227"/>
    </i>
    <i r="1">
      <x v="442"/>
    </i>
    <i r="1">
      <x v="452"/>
    </i>
    <i t="grand">
      <x/>
    </i>
  </rowItems>
  <colItems count="1">
    <i/>
  </colItems>
  <pageFields count="1">
    <pageField fld="17" hier="-1"/>
  </pageFields>
  <dataFields count="1">
    <dataField name="Soma de Área(ha)" fld="11" baseField="0" baseItem="0"/>
  </dataFields>
  <formats count="48">
    <format dxfId="462">
      <pivotArea collapsedLevelsAreSubtotals="1" fieldPosition="0">
        <references count="2">
          <reference field="2" count="8">
            <x v="11"/>
            <x v="15"/>
            <x v="75"/>
            <x v="115"/>
            <x v="121"/>
            <x v="123"/>
            <x v="146"/>
            <x v="175"/>
          </reference>
          <reference field="41" count="1" selected="0">
            <x v="1"/>
          </reference>
        </references>
      </pivotArea>
    </format>
    <format dxfId="461">
      <pivotArea dataOnly="0" labelOnly="1" fieldPosition="0">
        <references count="2">
          <reference field="2" count="8">
            <x v="11"/>
            <x v="15"/>
            <x v="75"/>
            <x v="115"/>
            <x v="121"/>
            <x v="123"/>
            <x v="146"/>
            <x v="175"/>
          </reference>
          <reference field="41" count="1" selected="0">
            <x v="1"/>
          </reference>
        </references>
      </pivotArea>
    </format>
    <format dxfId="460">
      <pivotArea collapsedLevelsAreSubtotals="1" fieldPosition="0">
        <references count="2">
          <reference field="2" count="7">
            <x v="254"/>
            <x v="290"/>
            <x v="306"/>
            <x v="325"/>
            <x v="355"/>
            <x v="384"/>
            <x v="440"/>
          </reference>
          <reference field="41" count="1" selected="0">
            <x v="1"/>
          </reference>
        </references>
      </pivotArea>
    </format>
    <format dxfId="459">
      <pivotArea dataOnly="0" labelOnly="1" fieldPosition="0">
        <references count="2">
          <reference field="2" count="7">
            <x v="254"/>
            <x v="290"/>
            <x v="306"/>
            <x v="325"/>
            <x v="355"/>
            <x v="384"/>
            <x v="440"/>
          </reference>
          <reference field="41" count="1" selected="0">
            <x v="1"/>
          </reference>
        </references>
      </pivotArea>
    </format>
    <format dxfId="458">
      <pivotArea collapsedLevelsAreSubtotals="1" fieldPosition="0">
        <references count="2">
          <reference field="2" count="1">
            <x v="494"/>
          </reference>
          <reference field="41" count="1" selected="0">
            <x v="1"/>
          </reference>
        </references>
      </pivotArea>
    </format>
    <format dxfId="457">
      <pivotArea dataOnly="0" labelOnly="1" fieldPosition="0">
        <references count="2">
          <reference field="2" count="1">
            <x v="494"/>
          </reference>
          <reference field="41" count="1" selected="0">
            <x v="1"/>
          </reference>
        </references>
      </pivotArea>
    </format>
    <format dxfId="456">
      <pivotArea collapsedLevelsAreSubtotals="1" fieldPosition="0">
        <references count="2">
          <reference field="2" count="1">
            <x v="4"/>
          </reference>
          <reference field="41" count="1" selected="0">
            <x v="2"/>
          </reference>
        </references>
      </pivotArea>
    </format>
    <format dxfId="455">
      <pivotArea dataOnly="0" labelOnly="1" fieldPosition="0">
        <references count="2">
          <reference field="2" count="1">
            <x v="4"/>
          </reference>
          <reference field="41" count="1" selected="0">
            <x v="2"/>
          </reference>
        </references>
      </pivotArea>
    </format>
    <format dxfId="454">
      <pivotArea collapsedLevelsAreSubtotals="1" fieldPosition="0">
        <references count="2">
          <reference field="2" count="8">
            <x v="123"/>
            <x v="127"/>
            <x v="155"/>
            <x v="178"/>
            <x v="179"/>
            <x v="216"/>
            <x v="253"/>
            <x v="290"/>
          </reference>
          <reference field="41" count="1" selected="0">
            <x v="2"/>
          </reference>
        </references>
      </pivotArea>
    </format>
    <format dxfId="453">
      <pivotArea dataOnly="0" labelOnly="1" fieldPosition="0">
        <references count="2">
          <reference field="2" count="8">
            <x v="123"/>
            <x v="127"/>
            <x v="155"/>
            <x v="178"/>
            <x v="179"/>
            <x v="216"/>
            <x v="253"/>
            <x v="290"/>
          </reference>
          <reference field="41" count="1" selected="0">
            <x v="2"/>
          </reference>
        </references>
      </pivotArea>
    </format>
    <format dxfId="452">
      <pivotArea collapsedLevelsAreSubtotals="1" fieldPosition="0">
        <references count="2">
          <reference field="2" count="2">
            <x v="196"/>
            <x v="216"/>
          </reference>
          <reference field="41" count="1" selected="0">
            <x v="3"/>
          </reference>
        </references>
      </pivotArea>
    </format>
    <format dxfId="451">
      <pivotArea dataOnly="0" labelOnly="1" fieldPosition="0">
        <references count="2">
          <reference field="2" count="2">
            <x v="196"/>
            <x v="216"/>
          </reference>
          <reference field="41" count="1" selected="0">
            <x v="3"/>
          </reference>
        </references>
      </pivotArea>
    </format>
    <format dxfId="450">
      <pivotArea collapsedLevelsAreSubtotals="1" fieldPosition="0">
        <references count="2">
          <reference field="2" count="2">
            <x v="253"/>
            <x v="259"/>
          </reference>
          <reference field="41" count="1" selected="0">
            <x v="3"/>
          </reference>
        </references>
      </pivotArea>
    </format>
    <format dxfId="449">
      <pivotArea dataOnly="0" labelOnly="1" fieldPosition="0">
        <references count="2">
          <reference field="2" count="2">
            <x v="253"/>
            <x v="259"/>
          </reference>
          <reference field="41" count="1" selected="0">
            <x v="3"/>
          </reference>
        </references>
      </pivotArea>
    </format>
    <format dxfId="448">
      <pivotArea collapsedLevelsAreSubtotals="1" fieldPosition="0">
        <references count="2">
          <reference field="2" count="1">
            <x v="127"/>
          </reference>
          <reference field="41" count="1" selected="0">
            <x v="1"/>
          </reference>
        </references>
      </pivotArea>
    </format>
    <format dxfId="447">
      <pivotArea dataOnly="0" labelOnly="1" fieldPosition="0">
        <references count="2">
          <reference field="2" count="1">
            <x v="127"/>
          </reference>
          <reference field="41" count="1" selected="0">
            <x v="1"/>
          </reference>
        </references>
      </pivotArea>
    </format>
    <format dxfId="446">
      <pivotArea collapsedLevelsAreSubtotals="1" fieldPosition="0">
        <references count="2">
          <reference field="2" count="1">
            <x v="178"/>
          </reference>
          <reference field="41" count="1" selected="0">
            <x v="1"/>
          </reference>
        </references>
      </pivotArea>
    </format>
    <format dxfId="445">
      <pivotArea dataOnly="0" labelOnly="1" fieldPosition="0">
        <references count="2">
          <reference field="2" count="1">
            <x v="178"/>
          </reference>
          <reference field="41" count="1" selected="0">
            <x v="1"/>
          </reference>
        </references>
      </pivotArea>
    </format>
    <format dxfId="444">
      <pivotArea collapsedLevelsAreSubtotals="1" fieldPosition="0">
        <references count="2">
          <reference field="2" count="1">
            <x v="306"/>
          </reference>
          <reference field="41" count="1" selected="0">
            <x v="2"/>
          </reference>
        </references>
      </pivotArea>
    </format>
    <format dxfId="443">
      <pivotArea dataOnly="0" labelOnly="1" fieldPosition="0">
        <references count="2">
          <reference field="2" count="1">
            <x v="306"/>
          </reference>
          <reference field="41" count="1" selected="0">
            <x v="2"/>
          </reference>
        </references>
      </pivotArea>
    </format>
    <format dxfId="442">
      <pivotArea collapsedLevelsAreSubtotals="1" fieldPosition="0">
        <references count="2">
          <reference field="2" count="2">
            <x v="172"/>
            <x v="173"/>
          </reference>
          <reference field="41" count="1" selected="0">
            <x v="3"/>
          </reference>
        </references>
      </pivotArea>
    </format>
    <format dxfId="441">
      <pivotArea dataOnly="0" labelOnly="1" fieldPosition="0">
        <references count="2">
          <reference field="2" count="2">
            <x v="172"/>
            <x v="173"/>
          </reference>
          <reference field="41" count="1" selected="0">
            <x v="3"/>
          </reference>
        </references>
      </pivotArea>
    </format>
    <format dxfId="440">
      <pivotArea collapsedLevelsAreSubtotals="1" fieldPosition="0">
        <references count="2">
          <reference field="2" count="1">
            <x v="146"/>
          </reference>
          <reference field="41" count="1" selected="0">
            <x v="4"/>
          </reference>
        </references>
      </pivotArea>
    </format>
    <format dxfId="439">
      <pivotArea dataOnly="0" labelOnly="1" fieldPosition="0">
        <references count="2">
          <reference field="2" count="1">
            <x v="146"/>
          </reference>
          <reference field="41" count="1" selected="0">
            <x v="4"/>
          </reference>
        </references>
      </pivotArea>
    </format>
    <format dxfId="438">
      <pivotArea collapsedLevelsAreSubtotals="1" fieldPosition="0">
        <references count="2">
          <reference field="2" count="1">
            <x v="190"/>
          </reference>
          <reference field="41" count="1" selected="0">
            <x v="1"/>
          </reference>
        </references>
      </pivotArea>
    </format>
    <format dxfId="437">
      <pivotArea dataOnly="0" labelOnly="1" fieldPosition="0">
        <references count="2">
          <reference field="2" count="1">
            <x v="190"/>
          </reference>
          <reference field="41" count="1" selected="0">
            <x v="1"/>
          </reference>
        </references>
      </pivotArea>
    </format>
    <format dxfId="436">
      <pivotArea collapsedLevelsAreSubtotals="1" fieldPosition="0">
        <references count="2">
          <reference field="2" count="1">
            <x v="474"/>
          </reference>
          <reference field="41" count="1" selected="0">
            <x v="1"/>
          </reference>
        </references>
      </pivotArea>
    </format>
    <format dxfId="435">
      <pivotArea dataOnly="0" labelOnly="1" fieldPosition="0">
        <references count="2">
          <reference field="2" count="1">
            <x v="474"/>
          </reference>
          <reference field="41" count="1" selected="0">
            <x v="1"/>
          </reference>
        </references>
      </pivotArea>
    </format>
    <format dxfId="434">
      <pivotArea collapsedLevelsAreSubtotals="1" fieldPosition="0">
        <references count="2">
          <reference field="2" count="2">
            <x v="474"/>
            <x v="475"/>
          </reference>
          <reference field="41" count="1" selected="0">
            <x v="2"/>
          </reference>
        </references>
      </pivotArea>
    </format>
    <format dxfId="433">
      <pivotArea dataOnly="0" labelOnly="1" fieldPosition="0">
        <references count="2">
          <reference field="2" count="2">
            <x v="474"/>
            <x v="475"/>
          </reference>
          <reference field="41" count="1" selected="0">
            <x v="2"/>
          </reference>
        </references>
      </pivotArea>
    </format>
    <format dxfId="432">
      <pivotArea collapsedLevelsAreSubtotals="1" fieldPosition="0">
        <references count="2">
          <reference field="2" count="1">
            <x v="98"/>
          </reference>
          <reference field="41" count="1" selected="0">
            <x v="2"/>
          </reference>
        </references>
      </pivotArea>
    </format>
    <format dxfId="431">
      <pivotArea dataOnly="0" labelOnly="1" fieldPosition="0">
        <references count="2">
          <reference field="2" count="1">
            <x v="98"/>
          </reference>
          <reference field="41" count="1" selected="0">
            <x v="2"/>
          </reference>
        </references>
      </pivotArea>
    </format>
    <format dxfId="430">
      <pivotArea collapsedLevelsAreSubtotals="1" fieldPosition="0">
        <references count="2">
          <reference field="2" count="3">
            <x v="259"/>
            <x v="306"/>
            <x v="382"/>
          </reference>
          <reference field="41" count="1" selected="0">
            <x v="2"/>
          </reference>
        </references>
      </pivotArea>
    </format>
    <format dxfId="429">
      <pivotArea dataOnly="0" labelOnly="1" fieldPosition="0">
        <references count="2">
          <reference field="2" count="3">
            <x v="259"/>
            <x v="306"/>
            <x v="382"/>
          </reference>
          <reference field="41" count="1" selected="0">
            <x v="2"/>
          </reference>
        </references>
      </pivotArea>
    </format>
    <format dxfId="428">
      <pivotArea collapsedLevelsAreSubtotals="1" fieldPosition="0">
        <references count="2">
          <reference field="2" count="1">
            <x v="447"/>
          </reference>
          <reference field="41" count="1" selected="0">
            <x v="2"/>
          </reference>
        </references>
      </pivotArea>
    </format>
    <format dxfId="427">
      <pivotArea dataOnly="0" labelOnly="1" fieldPosition="0">
        <references count="2">
          <reference field="2" count="1">
            <x v="447"/>
          </reference>
          <reference field="41" count="1" selected="0">
            <x v="2"/>
          </reference>
        </references>
      </pivotArea>
    </format>
    <format dxfId="426">
      <pivotArea collapsedLevelsAreSubtotals="1" fieldPosition="0">
        <references count="2">
          <reference field="2" count="1">
            <x v="442"/>
          </reference>
          <reference field="41" count="1" selected="0">
            <x v="4"/>
          </reference>
        </references>
      </pivotArea>
    </format>
    <format dxfId="425">
      <pivotArea dataOnly="0" labelOnly="1" fieldPosition="0">
        <references count="2">
          <reference field="2" count="1">
            <x v="442"/>
          </reference>
          <reference field="41" count="1" selected="0">
            <x v="4"/>
          </reference>
        </references>
      </pivotArea>
    </format>
    <format dxfId="424">
      <pivotArea collapsedLevelsAreSubtotals="1" fieldPosition="0">
        <references count="2">
          <reference field="2" count="1">
            <x v="123"/>
          </reference>
          <reference field="41" count="1" selected="0">
            <x v="4"/>
          </reference>
        </references>
      </pivotArea>
    </format>
    <format dxfId="423">
      <pivotArea dataOnly="0" labelOnly="1" fieldPosition="0">
        <references count="2">
          <reference field="2" count="1">
            <x v="123"/>
          </reference>
          <reference field="41" count="1" selected="0">
            <x v="4"/>
          </reference>
        </references>
      </pivotArea>
    </format>
    <format dxfId="422">
      <pivotArea collapsedLevelsAreSubtotals="1" fieldPosition="0">
        <references count="2">
          <reference field="2" count="2">
            <x v="351"/>
            <x v="476"/>
          </reference>
          <reference field="41" count="1" selected="0">
            <x v="3"/>
          </reference>
        </references>
      </pivotArea>
    </format>
    <format dxfId="421">
      <pivotArea dataOnly="0" labelOnly="1" fieldPosition="0">
        <references count="2">
          <reference field="2" count="2">
            <x v="351"/>
            <x v="476"/>
          </reference>
          <reference field="41" count="1" selected="0">
            <x v="3"/>
          </reference>
        </references>
      </pivotArea>
    </format>
    <format dxfId="420">
      <pivotArea collapsedLevelsAreSubtotals="1" fieldPosition="0">
        <references count="2">
          <reference field="2" count="1">
            <x v="227"/>
          </reference>
          <reference field="41" count="1" selected="0">
            <x v="4"/>
          </reference>
        </references>
      </pivotArea>
    </format>
    <format dxfId="419">
      <pivotArea dataOnly="0" labelOnly="1" fieldPosition="0">
        <references count="2">
          <reference field="2" count="1">
            <x v="227"/>
          </reference>
          <reference field="41" count="1" selected="0">
            <x v="4"/>
          </reference>
        </references>
      </pivotArea>
    </format>
    <format dxfId="418">
      <pivotArea collapsedLevelsAreSubtotals="1" fieldPosition="0">
        <references count="2">
          <reference field="2" count="1">
            <x v="123"/>
          </reference>
          <reference field="41" count="1" selected="0">
            <x v="3"/>
          </reference>
        </references>
      </pivotArea>
    </format>
    <format dxfId="417">
      <pivotArea dataOnly="0" labelOnly="1" fieldPosition="0">
        <references count="2">
          <reference field="2" count="1">
            <x v="123"/>
          </reference>
          <reference field="41" count="1" selected="0">
            <x v="3"/>
          </reference>
        </references>
      </pivotArea>
    </format>
    <format dxfId="416">
      <pivotArea collapsedLevelsAreSubtotals="1" fieldPosition="0">
        <references count="2">
          <reference field="2" count="2">
            <x v="29"/>
            <x v="72"/>
          </reference>
          <reference field="41" count="1" selected="0">
            <x v="2"/>
          </reference>
        </references>
      </pivotArea>
    </format>
    <format dxfId="415">
      <pivotArea dataOnly="0" labelOnly="1" fieldPosition="0">
        <references count="2">
          <reference field="2" count="2">
            <x v="29"/>
            <x v="72"/>
          </reference>
          <reference field="4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8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J4:K57" firstHeaderRow="1" firstDataRow="1" firstDataCol="1" rowPageCount="1" colPageCount="1"/>
  <pivotFields count="43">
    <pivotField showAll="0"/>
    <pivotField showAll="0"/>
    <pivotField axis="axisRow" showAll="0">
      <items count="501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axis="axisPage" multipleItemSelectionAllowed="1" showAll="0">
      <items count="4">
        <item h="1"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0">
        <item h="1" m="1" x="18"/>
        <item x="1"/>
        <item x="3"/>
        <item x="2"/>
        <item h="1"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showAll="0"/>
  </pivotFields>
  <rowFields count="2">
    <field x="41"/>
    <field x="2"/>
  </rowFields>
  <rowItems count="53">
    <i>
      <x v="1"/>
    </i>
    <i r="1">
      <x v="4"/>
    </i>
    <i r="1">
      <x v="60"/>
    </i>
    <i r="1">
      <x v="73"/>
    </i>
    <i r="1">
      <x v="120"/>
    </i>
    <i r="1">
      <x v="122"/>
    </i>
    <i r="1">
      <x v="136"/>
    </i>
    <i r="1">
      <x v="175"/>
    </i>
    <i r="1">
      <x v="181"/>
    </i>
    <i r="1">
      <x v="190"/>
    </i>
    <i r="1">
      <x v="195"/>
    </i>
    <i r="1">
      <x v="254"/>
    </i>
    <i r="1">
      <x v="325"/>
    </i>
    <i r="1">
      <x v="352"/>
    </i>
    <i r="1">
      <x v="353"/>
    </i>
    <i r="1">
      <x v="355"/>
    </i>
    <i r="1">
      <x v="361"/>
    </i>
    <i r="1">
      <x v="378"/>
    </i>
    <i r="1">
      <x v="389"/>
    </i>
    <i r="1">
      <x v="399"/>
    </i>
    <i r="1">
      <x v="440"/>
    </i>
    <i r="1">
      <x v="447"/>
    </i>
    <i r="1">
      <x v="466"/>
    </i>
    <i>
      <x v="2"/>
    </i>
    <i r="1">
      <x v="4"/>
    </i>
    <i r="1">
      <x v="153"/>
    </i>
    <i r="1">
      <x v="158"/>
    </i>
    <i r="1">
      <x v="159"/>
    </i>
    <i r="1">
      <x v="160"/>
    </i>
    <i r="1">
      <x v="175"/>
    </i>
    <i r="1">
      <x v="195"/>
    </i>
    <i r="1">
      <x v="289"/>
    </i>
    <i r="1">
      <x v="327"/>
    </i>
    <i r="1">
      <x v="361"/>
    </i>
    <i r="1">
      <x v="378"/>
    </i>
    <i r="1">
      <x v="382"/>
    </i>
    <i r="1">
      <x v="404"/>
    </i>
    <i r="1">
      <x v="413"/>
    </i>
    <i r="1">
      <x v="447"/>
    </i>
    <i r="1">
      <x v="492"/>
    </i>
    <i>
      <x v="3"/>
    </i>
    <i r="1">
      <x v="24"/>
    </i>
    <i r="1">
      <x v="52"/>
    </i>
    <i r="1">
      <x v="55"/>
    </i>
    <i r="1">
      <x v="153"/>
    </i>
    <i r="1">
      <x v="159"/>
    </i>
    <i r="1">
      <x v="160"/>
    </i>
    <i r="1">
      <x v="195"/>
    </i>
    <i r="1">
      <x v="419"/>
    </i>
    <i r="1">
      <x v="447"/>
    </i>
    <i r="1">
      <x v="483"/>
    </i>
    <i r="1">
      <x v="492"/>
    </i>
    <i t="grand">
      <x/>
    </i>
  </rowItems>
  <colItems count="1">
    <i/>
  </colItems>
  <pageFields count="1">
    <pageField fld="19" hier="-1"/>
  </pageFields>
  <dataFields count="1">
    <dataField name="Soma de Área(ha)" fld="11" baseField="0" baseItem="0"/>
  </dataFields>
  <formats count="16">
    <format dxfId="478">
      <pivotArea collapsedLevelsAreSubtotals="1" fieldPosition="0">
        <references count="2">
          <reference field="2" count="2">
            <x v="4"/>
            <x v="60"/>
          </reference>
          <reference field="41" count="1" selected="0">
            <x v="1"/>
          </reference>
        </references>
      </pivotArea>
    </format>
    <format dxfId="477">
      <pivotArea dataOnly="0" labelOnly="1" fieldPosition="0">
        <references count="2">
          <reference field="2" count="2">
            <x v="4"/>
            <x v="60"/>
          </reference>
          <reference field="41" count="1" selected="0">
            <x v="1"/>
          </reference>
        </references>
      </pivotArea>
    </format>
    <format dxfId="476">
      <pivotArea collapsedLevelsAreSubtotals="1" fieldPosition="0">
        <references count="2">
          <reference field="2" count="1">
            <x v="136"/>
          </reference>
          <reference field="41" count="1" selected="0">
            <x v="1"/>
          </reference>
        </references>
      </pivotArea>
    </format>
    <format dxfId="475">
      <pivotArea dataOnly="0" labelOnly="1" fieldPosition="0">
        <references count="2">
          <reference field="2" count="1">
            <x v="136"/>
          </reference>
          <reference field="41" count="1" selected="0">
            <x v="1"/>
          </reference>
        </references>
      </pivotArea>
    </format>
    <format dxfId="474">
      <pivotArea collapsedLevelsAreSubtotals="1" fieldPosition="0">
        <references count="2">
          <reference field="2" count="2">
            <x v="175"/>
            <x v="181"/>
          </reference>
          <reference field="41" count="1" selected="0">
            <x v="1"/>
          </reference>
        </references>
      </pivotArea>
    </format>
    <format dxfId="473">
      <pivotArea dataOnly="0" labelOnly="1" fieldPosition="0">
        <references count="2">
          <reference field="2" count="2">
            <x v="175"/>
            <x v="181"/>
          </reference>
          <reference field="41" count="1" selected="0">
            <x v="1"/>
          </reference>
        </references>
      </pivotArea>
    </format>
    <format dxfId="472">
      <pivotArea collapsedLevelsAreSubtotals="1" fieldPosition="0">
        <references count="2">
          <reference field="2" count="1">
            <x v="190"/>
          </reference>
          <reference field="41" count="1" selected="0">
            <x v="1"/>
          </reference>
        </references>
      </pivotArea>
    </format>
    <format dxfId="471">
      <pivotArea dataOnly="0" labelOnly="1" fieldPosition="0">
        <references count="2">
          <reference field="2" count="1">
            <x v="190"/>
          </reference>
          <reference field="41" count="1" selected="0">
            <x v="1"/>
          </reference>
        </references>
      </pivotArea>
    </format>
    <format dxfId="470">
      <pivotArea collapsedLevelsAreSubtotals="1" fieldPosition="0">
        <references count="2">
          <reference field="2" count="12">
            <x v="254"/>
            <x v="325"/>
            <x v="352"/>
            <x v="353"/>
            <x v="355"/>
            <x v="361"/>
            <x v="378"/>
            <x v="389"/>
            <x v="399"/>
            <x v="440"/>
            <x v="447"/>
            <x v="466"/>
          </reference>
          <reference field="41" count="1" selected="0">
            <x v="1"/>
          </reference>
        </references>
      </pivotArea>
    </format>
    <format dxfId="469">
      <pivotArea dataOnly="0" labelOnly="1" fieldPosition="0">
        <references count="2">
          <reference field="2" count="12">
            <x v="254"/>
            <x v="325"/>
            <x v="352"/>
            <x v="353"/>
            <x v="355"/>
            <x v="361"/>
            <x v="378"/>
            <x v="389"/>
            <x v="399"/>
            <x v="440"/>
            <x v="447"/>
            <x v="466"/>
          </reference>
          <reference field="41" count="1" selected="0">
            <x v="1"/>
          </reference>
        </references>
      </pivotArea>
    </format>
    <format dxfId="468">
      <pivotArea collapsedLevelsAreSubtotals="1" fieldPosition="0">
        <references count="2">
          <reference field="2" count="1">
            <x v="4"/>
          </reference>
          <reference field="41" count="1" selected="0">
            <x v="2"/>
          </reference>
        </references>
      </pivotArea>
    </format>
    <format dxfId="467">
      <pivotArea dataOnly="0" labelOnly="1" fieldPosition="0">
        <references count="2">
          <reference field="2" count="1">
            <x v="4"/>
          </reference>
          <reference field="41" count="1" selected="0">
            <x v="2"/>
          </reference>
        </references>
      </pivotArea>
    </format>
    <format dxfId="466">
      <pivotArea collapsedLevelsAreSubtotals="1" fieldPosition="0">
        <references count="2">
          <reference field="2" count="1">
            <x v="175"/>
          </reference>
          <reference field="41" count="1" selected="0">
            <x v="2"/>
          </reference>
        </references>
      </pivotArea>
    </format>
    <format dxfId="465">
      <pivotArea dataOnly="0" labelOnly="1" fieldPosition="0">
        <references count="2">
          <reference field="2" count="1">
            <x v="175"/>
          </reference>
          <reference field="41" count="1" selected="0">
            <x v="2"/>
          </reference>
        </references>
      </pivotArea>
    </format>
    <format dxfId="464">
      <pivotArea collapsedLevelsAreSubtotals="1" fieldPosition="0">
        <references count="2">
          <reference field="2" count="2">
            <x v="378"/>
            <x v="382"/>
          </reference>
          <reference field="41" count="1" selected="0">
            <x v="2"/>
          </reference>
        </references>
      </pivotArea>
    </format>
    <format dxfId="463">
      <pivotArea dataOnly="0" labelOnly="1" fieldPosition="0">
        <references count="2">
          <reference field="2" count="2">
            <x v="378"/>
            <x v="382"/>
          </reference>
          <reference field="4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7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4:G41" firstHeaderRow="1" firstDataRow="1" firstDataCol="1" rowPageCount="1" colPageCount="1"/>
  <pivotFields count="43">
    <pivotField showAll="0"/>
    <pivotField showAll="0"/>
    <pivotField axis="axisRow" showAll="0">
      <items count="501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5">
        <item h="1" x="3"/>
        <item h="1"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0">
        <item h="1" m="1" x="18"/>
        <item x="1"/>
        <item x="3"/>
        <item x="2"/>
        <item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showAll="0"/>
  </pivotFields>
  <rowFields count="2">
    <field x="41"/>
    <field x="2"/>
  </rowFields>
  <rowItems count="37">
    <i>
      <x v="1"/>
    </i>
    <i r="1">
      <x v="15"/>
    </i>
    <i r="1">
      <x v="68"/>
    </i>
    <i r="1">
      <x v="73"/>
    </i>
    <i r="1">
      <x v="115"/>
    </i>
    <i r="1">
      <x v="146"/>
    </i>
    <i r="1">
      <x v="175"/>
    </i>
    <i r="1">
      <x v="178"/>
    </i>
    <i r="1">
      <x v="190"/>
    </i>
    <i r="1">
      <x v="196"/>
    </i>
    <i r="1">
      <x v="290"/>
    </i>
    <i r="1">
      <x v="352"/>
    </i>
    <i r="1">
      <x v="353"/>
    </i>
    <i r="1">
      <x v="355"/>
    </i>
    <i r="1">
      <x v="440"/>
    </i>
    <i r="1">
      <x v="494"/>
    </i>
    <i>
      <x v="2"/>
    </i>
    <i r="1">
      <x v="155"/>
    </i>
    <i r="1">
      <x v="159"/>
    </i>
    <i r="1">
      <x v="179"/>
    </i>
    <i r="1">
      <x v="216"/>
    </i>
    <i r="1">
      <x v="253"/>
    </i>
    <i r="1">
      <x v="447"/>
    </i>
    <i>
      <x v="3"/>
    </i>
    <i r="1">
      <x v="52"/>
    </i>
    <i r="1">
      <x v="146"/>
    </i>
    <i r="1">
      <x v="216"/>
    </i>
    <i r="1">
      <x v="227"/>
    </i>
    <i r="1">
      <x v="259"/>
    </i>
    <i r="1">
      <x v="351"/>
    </i>
    <i r="1">
      <x v="432"/>
    </i>
    <i r="1">
      <x v="447"/>
    </i>
    <i r="1">
      <x v="448"/>
    </i>
    <i>
      <x v="4"/>
    </i>
    <i r="1">
      <x v="442"/>
    </i>
    <i r="1">
      <x v="452"/>
    </i>
    <i t="grand">
      <x/>
    </i>
  </rowItems>
  <colItems count="1">
    <i/>
  </colItems>
  <pageFields count="1">
    <pageField fld="18" hier="-1"/>
  </pageFields>
  <dataFields count="1">
    <dataField name="Soma de Área(ha)" fld="11" baseField="0" baseItem="0"/>
  </dataFields>
  <formats count="40">
    <format dxfId="518">
      <pivotArea collapsedLevelsAreSubtotals="1" fieldPosition="0">
        <references count="2">
          <reference field="2" count="5">
            <x v="155"/>
            <x v="178"/>
            <x v="179"/>
            <x v="216"/>
            <x v="253"/>
          </reference>
          <reference field="41" count="1" selected="0">
            <x v="2"/>
          </reference>
        </references>
      </pivotArea>
    </format>
    <format dxfId="517">
      <pivotArea dataOnly="0" labelOnly="1" fieldPosition="0">
        <references count="2">
          <reference field="2" count="5">
            <x v="155"/>
            <x v="178"/>
            <x v="179"/>
            <x v="216"/>
            <x v="253"/>
          </reference>
          <reference field="41" count="1" selected="0">
            <x v="2"/>
          </reference>
        </references>
      </pivotArea>
    </format>
    <format dxfId="516">
      <pivotArea collapsedLevelsAreSubtotals="1" fieldPosition="0">
        <references count="2">
          <reference field="2" count="5">
            <x v="172"/>
            <x v="173"/>
            <x v="196"/>
            <x v="216"/>
            <x v="259"/>
          </reference>
          <reference field="41" count="1" selected="0">
            <x v="3"/>
          </reference>
        </references>
      </pivotArea>
    </format>
    <format dxfId="515">
      <pivotArea dataOnly="0" labelOnly="1" fieldPosition="0">
        <references count="2">
          <reference field="2" count="5">
            <x v="172"/>
            <x v="173"/>
            <x v="196"/>
            <x v="216"/>
            <x v="259"/>
          </reference>
          <reference field="41" count="1" selected="0">
            <x v="3"/>
          </reference>
        </references>
      </pivotArea>
    </format>
    <format dxfId="514">
      <pivotArea collapsedLevelsAreSubtotals="1" fieldPosition="0">
        <references count="2">
          <reference field="2" count="5">
            <x v="15"/>
            <x v="68"/>
            <x v="115"/>
            <x v="146"/>
            <x v="175"/>
          </reference>
          <reference field="41" count="1" selected="0">
            <x v="1"/>
          </reference>
        </references>
      </pivotArea>
    </format>
    <format dxfId="513">
      <pivotArea dataOnly="0" labelOnly="1" fieldPosition="0">
        <references count="2">
          <reference field="2" count="5">
            <x v="15"/>
            <x v="68"/>
            <x v="115"/>
            <x v="146"/>
            <x v="175"/>
          </reference>
          <reference field="41" count="1" selected="0">
            <x v="1"/>
          </reference>
        </references>
      </pivotArea>
    </format>
    <format dxfId="512">
      <pivotArea collapsedLevelsAreSubtotals="1" fieldPosition="0">
        <references count="2">
          <reference field="2" count="5">
            <x v="290"/>
            <x v="352"/>
            <x v="353"/>
            <x v="355"/>
            <x v="440"/>
          </reference>
          <reference field="41" count="1" selected="0">
            <x v="1"/>
          </reference>
        </references>
      </pivotArea>
    </format>
    <format dxfId="511">
      <pivotArea dataOnly="0" labelOnly="1" fieldPosition="0">
        <references count="2">
          <reference field="2" count="5">
            <x v="290"/>
            <x v="352"/>
            <x v="353"/>
            <x v="355"/>
            <x v="440"/>
          </reference>
          <reference field="41" count="1" selected="0">
            <x v="1"/>
          </reference>
        </references>
      </pivotArea>
    </format>
    <format dxfId="510">
      <pivotArea collapsedLevelsAreSubtotals="1" fieldPosition="0">
        <references count="2">
          <reference field="2" count="1">
            <x v="494"/>
          </reference>
          <reference field="41" count="1" selected="0">
            <x v="1"/>
          </reference>
        </references>
      </pivotArea>
    </format>
    <format dxfId="509">
      <pivotArea dataOnly="0" labelOnly="1" fieldPosition="0">
        <references count="2">
          <reference field="2" count="1">
            <x v="494"/>
          </reference>
          <reference field="41" count="1" selected="0">
            <x v="1"/>
          </reference>
        </references>
      </pivotArea>
    </format>
    <format dxfId="508">
      <pivotArea collapsedLevelsAreSubtotals="1" fieldPosition="0">
        <references count="2">
          <reference field="2" count="2">
            <x v="447"/>
            <x v="448"/>
          </reference>
          <reference field="41" count="1" selected="0">
            <x v="2"/>
          </reference>
        </references>
      </pivotArea>
    </format>
    <format dxfId="507">
      <pivotArea dataOnly="0" labelOnly="1" fieldPosition="0">
        <references count="2">
          <reference field="2" count="2">
            <x v="447"/>
            <x v="448"/>
          </reference>
          <reference field="41" count="1" selected="0">
            <x v="2"/>
          </reference>
        </references>
      </pivotArea>
    </format>
    <format dxfId="506">
      <pivotArea collapsedLevelsAreSubtotals="1" fieldPosition="0">
        <references count="2">
          <reference field="2" count="2">
            <x v="178"/>
            <x v="190"/>
          </reference>
          <reference field="41" count="1" selected="0">
            <x v="1"/>
          </reference>
        </references>
      </pivotArea>
    </format>
    <format dxfId="505">
      <pivotArea dataOnly="0" labelOnly="1" fieldPosition="0">
        <references count="2">
          <reference field="2" count="2">
            <x v="178"/>
            <x v="190"/>
          </reference>
          <reference field="41" count="1" selected="0">
            <x v="1"/>
          </reference>
        </references>
      </pivotArea>
    </format>
    <format dxfId="504">
      <pivotArea collapsedLevelsAreSubtotals="1" fieldPosition="0">
        <references count="2">
          <reference field="2" count="1">
            <x v="447"/>
          </reference>
          <reference field="41" count="1" selected="0">
            <x v="1"/>
          </reference>
        </references>
      </pivotArea>
    </format>
    <format dxfId="503">
      <pivotArea dataOnly="0" labelOnly="1" fieldPosition="0">
        <references count="2">
          <reference field="2" count="1">
            <x v="447"/>
          </reference>
          <reference field="41" count="1" selected="0">
            <x v="1"/>
          </reference>
        </references>
      </pivotArea>
    </format>
    <format dxfId="502">
      <pivotArea collapsedLevelsAreSubtotals="1" fieldPosition="0">
        <references count="2">
          <reference field="2" count="1">
            <x v="351"/>
          </reference>
          <reference field="41" count="1" selected="0">
            <x v="3"/>
          </reference>
        </references>
      </pivotArea>
    </format>
    <format dxfId="501">
      <pivotArea dataOnly="0" labelOnly="1" fieldPosition="0">
        <references count="2">
          <reference field="2" count="1">
            <x v="351"/>
          </reference>
          <reference field="41" count="1" selected="0">
            <x v="3"/>
          </reference>
        </references>
      </pivotArea>
    </format>
    <format dxfId="500">
      <pivotArea collapsedLevelsAreSubtotals="1" fieldPosition="0">
        <references count="2">
          <reference field="2" count="1">
            <x v="159"/>
          </reference>
          <reference field="41" count="1" selected="0">
            <x v="4"/>
          </reference>
        </references>
      </pivotArea>
    </format>
    <format dxfId="499">
      <pivotArea dataOnly="0" labelOnly="1" fieldPosition="0">
        <references count="2">
          <reference field="2" count="1">
            <x v="159"/>
          </reference>
          <reference field="41" count="1" selected="0">
            <x v="4"/>
          </reference>
        </references>
      </pivotArea>
    </format>
    <format dxfId="498">
      <pivotArea collapsedLevelsAreSubtotals="1" fieldPosition="0">
        <references count="2">
          <reference field="2" count="1">
            <x v="442"/>
          </reference>
          <reference field="41" count="1" selected="0">
            <x v="4"/>
          </reference>
        </references>
      </pivotArea>
    </format>
    <format dxfId="497">
      <pivotArea dataOnly="0" labelOnly="1" fieldPosition="0">
        <references count="2">
          <reference field="2" count="1">
            <x v="442"/>
          </reference>
          <reference field="41" count="1" selected="0">
            <x v="4"/>
          </reference>
        </references>
      </pivotArea>
    </format>
    <format dxfId="496">
      <pivotArea collapsedLevelsAreSubtotals="1" fieldPosition="0">
        <references count="2">
          <reference field="2" count="1">
            <x v="452"/>
          </reference>
          <reference field="41" count="1" selected="0">
            <x v="4"/>
          </reference>
        </references>
      </pivotArea>
    </format>
    <format dxfId="495">
      <pivotArea dataOnly="0" labelOnly="1" fieldPosition="0">
        <references count="2">
          <reference field="2" count="1">
            <x v="452"/>
          </reference>
          <reference field="41" count="1" selected="0">
            <x v="4"/>
          </reference>
        </references>
      </pivotArea>
    </format>
    <format dxfId="494">
      <pivotArea collapsedLevelsAreSubtotals="1" fieldPosition="0">
        <references count="2">
          <reference field="2" count="1">
            <x v="146"/>
          </reference>
          <reference field="41" count="1" selected="0">
            <x v="4"/>
          </reference>
        </references>
      </pivotArea>
    </format>
    <format dxfId="493">
      <pivotArea dataOnly="0" labelOnly="1" fieldPosition="0">
        <references count="2">
          <reference field="2" count="1">
            <x v="146"/>
          </reference>
          <reference field="41" count="1" selected="0">
            <x v="4"/>
          </reference>
        </references>
      </pivotArea>
    </format>
    <format dxfId="492">
      <pivotArea collapsedLevelsAreSubtotals="1" fieldPosition="0">
        <references count="2">
          <reference field="2" count="1">
            <x v="448"/>
          </reference>
          <reference field="41" count="1" selected="0">
            <x v="3"/>
          </reference>
        </references>
      </pivotArea>
    </format>
    <format dxfId="491">
      <pivotArea dataOnly="0" labelOnly="1" fieldPosition="0">
        <references count="2">
          <reference field="2" count="1">
            <x v="448"/>
          </reference>
          <reference field="41" count="1" selected="0">
            <x v="3"/>
          </reference>
        </references>
      </pivotArea>
    </format>
    <format dxfId="490">
      <pivotArea collapsedLevelsAreSubtotals="1" fieldPosition="0">
        <references count="2">
          <reference field="2" count="3">
            <x v="172"/>
            <x v="179"/>
            <x v="196"/>
          </reference>
          <reference field="41" count="1" selected="0">
            <x v="2"/>
          </reference>
        </references>
      </pivotArea>
    </format>
    <format dxfId="489">
      <pivotArea dataOnly="0" labelOnly="1" fieldPosition="0">
        <references count="2">
          <reference field="2" count="3">
            <x v="172"/>
            <x v="179"/>
            <x v="196"/>
          </reference>
          <reference field="41" count="1" selected="0">
            <x v="2"/>
          </reference>
        </references>
      </pivotArea>
    </format>
    <format dxfId="488">
      <pivotArea collapsedLevelsAreSubtotals="1" fieldPosition="0">
        <references count="2">
          <reference field="2" count="1">
            <x v="173"/>
          </reference>
          <reference field="41" count="1" selected="0">
            <x v="1"/>
          </reference>
        </references>
      </pivotArea>
    </format>
    <format dxfId="487">
      <pivotArea dataOnly="0" labelOnly="1" fieldPosition="0">
        <references count="2">
          <reference field="2" count="1">
            <x v="173"/>
          </reference>
          <reference field="41" count="1" selected="0">
            <x v="1"/>
          </reference>
        </references>
      </pivotArea>
    </format>
    <format dxfId="486">
      <pivotArea collapsedLevelsAreSubtotals="1" fieldPosition="0">
        <references count="2">
          <reference field="2" count="1">
            <x v="73"/>
          </reference>
          <reference field="41" count="1" selected="0">
            <x v="1"/>
          </reference>
        </references>
      </pivotArea>
    </format>
    <format dxfId="485">
      <pivotArea dataOnly="0" labelOnly="1" fieldPosition="0">
        <references count="2">
          <reference field="2" count="1">
            <x v="73"/>
          </reference>
          <reference field="41" count="1" selected="0">
            <x v="1"/>
          </reference>
        </references>
      </pivotArea>
    </format>
    <format dxfId="484">
      <pivotArea collapsedLevelsAreSubtotals="1" fieldPosition="0">
        <references count="2">
          <reference field="2" count="1">
            <x v="196"/>
          </reference>
          <reference field="41" count="1" selected="0">
            <x v="1"/>
          </reference>
        </references>
      </pivotArea>
    </format>
    <format dxfId="483">
      <pivotArea dataOnly="0" labelOnly="1" fieldPosition="0">
        <references count="2">
          <reference field="2" count="1">
            <x v="196"/>
          </reference>
          <reference field="41" count="1" selected="0">
            <x v="1"/>
          </reference>
        </references>
      </pivotArea>
    </format>
    <format dxfId="482">
      <pivotArea collapsedLevelsAreSubtotals="1" fieldPosition="0">
        <references count="2">
          <reference field="2" count="1">
            <x v="52"/>
          </reference>
          <reference field="41" count="1" selected="0">
            <x v="4"/>
          </reference>
        </references>
      </pivotArea>
    </format>
    <format dxfId="481">
      <pivotArea dataOnly="0" labelOnly="1" fieldPosition="0">
        <references count="2">
          <reference field="2" count="1">
            <x v="52"/>
          </reference>
          <reference field="41" count="1" selected="0">
            <x v="4"/>
          </reference>
        </references>
      </pivotArea>
    </format>
    <format dxfId="480">
      <pivotArea collapsedLevelsAreSubtotals="1" fieldPosition="0">
        <references count="2">
          <reference field="2" count="1">
            <x v="246"/>
          </reference>
          <reference field="41" count="1" selected="0">
            <x v="4"/>
          </reference>
        </references>
      </pivotArea>
    </format>
    <format dxfId="479">
      <pivotArea dataOnly="0" labelOnly="1" fieldPosition="0">
        <references count="2">
          <reference field="2" count="1">
            <x v="246"/>
          </reference>
          <reference field="4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5B285-2FC3-44BC-91AF-5F33147235F6}" name="Tabela dinâmica5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D10:L77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x="0"/>
        <item x="2"/>
        <item x="1"/>
        <item x="3"/>
        <item x="4"/>
        <item t="default"/>
      </items>
    </pivotField>
    <pivotField axis="axisRow" compact="0" outline="0" showAll="0">
      <items count="20">
        <item m="1" x="18"/>
        <item x="10"/>
        <item x="7"/>
        <item x="4"/>
        <item x="9"/>
        <item x="8"/>
        <item x="11"/>
        <item x="14"/>
        <item x="12"/>
        <item x="6"/>
        <item x="5"/>
        <item x="16"/>
        <item x="3"/>
        <item x="17"/>
        <item x="13"/>
        <item x="0"/>
        <item x="1"/>
        <item x="2"/>
        <item x="15"/>
        <item t="default"/>
      </items>
    </pivotField>
    <pivotField compact="0" outline="0" showAll="0"/>
    <pivotField axis="axisPage" compact="0" outline="0" multipleItemSelectionAllowed="1" showAll="0">
      <items count="20">
        <item h="1" m="1" x="18"/>
        <item h="1" x="1"/>
        <item h="1" x="3"/>
        <item x="2"/>
        <item h="1"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38"/>
    <field x="39"/>
    <field x="1"/>
    <field x="2"/>
  </rowFields>
  <rowItems count="66">
    <i>
      <x v="1"/>
      <x v="12"/>
      <x v="7"/>
      <x v="485"/>
    </i>
    <i r="2">
      <x v="166"/>
      <x v="492"/>
    </i>
    <i r="2">
      <x v="494"/>
      <x v="351"/>
    </i>
    <i t="default" r="1">
      <x v="12"/>
    </i>
    <i r="1">
      <x v="15"/>
      <x v="5"/>
      <x v="146"/>
    </i>
    <i r="2">
      <x v="43"/>
      <x v="206"/>
    </i>
    <i r="2">
      <x v="453"/>
      <x v="241"/>
    </i>
    <i r="2">
      <x v="495"/>
      <x v="442"/>
    </i>
    <i r="2">
      <x v="497"/>
      <x v="497"/>
    </i>
    <i t="default" r="1">
      <x v="15"/>
    </i>
    <i t="default">
      <x v="1"/>
    </i>
    <i>
      <x v="2"/>
      <x v="1"/>
      <x v="108"/>
      <x v="447"/>
    </i>
    <i r="2">
      <x v="176"/>
      <x v="322"/>
    </i>
    <i r="2">
      <x v="201"/>
      <x v="160"/>
    </i>
    <i r="2">
      <x v="205"/>
      <x v="159"/>
    </i>
    <i r="2">
      <x v="305"/>
      <x v="187"/>
    </i>
    <i t="default" r="1">
      <x v="1"/>
    </i>
    <i r="1">
      <x v="3"/>
      <x v="73"/>
      <x v="448"/>
    </i>
    <i t="default" r="1">
      <x v="3"/>
    </i>
    <i r="1">
      <x v="6"/>
      <x v="93"/>
      <x v="59"/>
    </i>
    <i r="2">
      <x v="199"/>
      <x v="483"/>
    </i>
    <i r="2">
      <x v="284"/>
      <x v="24"/>
    </i>
    <i t="default" r="1">
      <x v="6"/>
    </i>
    <i r="1">
      <x v="17"/>
      <x v="124"/>
      <x v="285"/>
    </i>
    <i r="2">
      <x v="172"/>
      <x v="79"/>
    </i>
    <i r="2">
      <x v="214"/>
      <x v="328"/>
    </i>
    <i t="default" r="1">
      <x v="17"/>
    </i>
    <i t="default">
      <x v="2"/>
    </i>
    <i>
      <x v="3"/>
      <x v="2"/>
      <x v="239"/>
      <x v="366"/>
    </i>
    <i r="2">
      <x v="243"/>
      <x v="367"/>
    </i>
    <i r="2">
      <x v="246"/>
      <x v="335"/>
    </i>
    <i r="2">
      <x v="285"/>
      <x v="95"/>
    </i>
    <i t="default" r="1">
      <x v="2"/>
    </i>
    <i r="1">
      <x v="4"/>
      <x v="241"/>
      <x v="153"/>
    </i>
    <i r="2">
      <x v="479"/>
      <x v="41"/>
    </i>
    <i t="default" r="1">
      <x v="4"/>
    </i>
    <i r="1">
      <x v="5"/>
      <x v="387"/>
      <x v="354"/>
    </i>
    <i t="default" r="1">
      <x v="5"/>
    </i>
    <i r="1">
      <x v="9"/>
      <x v="185"/>
      <x v="419"/>
    </i>
    <i r="2">
      <x v="242"/>
      <x v="395"/>
    </i>
    <i r="2">
      <x v="244"/>
      <x v="52"/>
    </i>
    <i r="2">
      <x v="490"/>
      <x v="432"/>
    </i>
    <i r="2">
      <x v="493"/>
      <x v="35"/>
    </i>
    <i t="default" r="1">
      <x v="9"/>
    </i>
    <i r="1">
      <x v="17"/>
      <x v="132"/>
      <x v="489"/>
    </i>
    <i r="2">
      <x v="133"/>
      <x v="490"/>
    </i>
    <i r="2">
      <x v="174"/>
      <x v="421"/>
    </i>
    <i r="2">
      <x v="175"/>
      <x v="422"/>
    </i>
    <i t="default" r="1">
      <x v="17"/>
    </i>
    <i t="default">
      <x v="3"/>
    </i>
    <i>
      <x v="4"/>
      <x v="7"/>
      <x v="141"/>
      <x v="195"/>
    </i>
    <i t="default" r="1">
      <x v="7"/>
    </i>
    <i r="1">
      <x v="8"/>
      <x v="443"/>
      <x v="123"/>
    </i>
    <i t="default" r="1">
      <x v="8"/>
    </i>
    <i r="1">
      <x v="10"/>
      <x v="227"/>
      <x v="55"/>
    </i>
    <i r="2">
      <x v="257"/>
      <x v="259"/>
    </i>
    <i r="2">
      <x v="259"/>
      <x v="425"/>
    </i>
    <i t="default" r="1">
      <x v="10"/>
    </i>
    <i r="1">
      <x v="11"/>
      <x v="210"/>
      <x v="216"/>
    </i>
    <i r="2">
      <x v="443"/>
      <x v="123"/>
    </i>
    <i r="2">
      <x v="459"/>
      <x v="430"/>
    </i>
    <i t="default" r="1">
      <x v="11"/>
    </i>
    <i r="1">
      <x v="13"/>
      <x v="216"/>
      <x v="227"/>
    </i>
    <i t="default" r="1">
      <x v="13"/>
    </i>
    <i t="default">
      <x v="4"/>
    </i>
    <i t="grand">
      <x/>
    </i>
  </rowItems>
  <colFields count="1">
    <field x="6"/>
  </colFields>
  <colItems count="5">
    <i>
      <x/>
    </i>
    <i>
      <x v="4"/>
    </i>
    <i>
      <x v="7"/>
    </i>
    <i>
      <x v="8"/>
    </i>
    <i t="grand">
      <x/>
    </i>
  </colItems>
  <pageFields count="1">
    <pageField fld="41" hier="-1"/>
  </pageFields>
  <dataFields count="1">
    <dataField name="Soma de Área(ha)" fld="11" baseField="0" baseItem="0"/>
  </dataFields>
  <formats count="50">
    <format dxfId="414">
      <pivotArea grandRow="1" outline="0" collapsedLevelsAreSubtotals="1" fieldPosition="0"/>
    </format>
    <format dxfId="413">
      <pivotArea dataOnly="0" labelOnly="1" outline="0" fieldPosition="0">
        <references count="1">
          <reference field="1" count="0"/>
        </references>
      </pivotArea>
    </format>
    <format dxfId="412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411">
      <pivotArea outline="0" fieldPosition="0">
        <references count="1">
          <reference field="39" count="1" selected="0" defaultSubtotal="1">
            <x v="3"/>
          </reference>
        </references>
      </pivotArea>
    </format>
    <format dxfId="410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409">
      <pivotArea outline="0" fieldPosition="0">
        <references count="1">
          <reference field="38" count="1" selected="0" defaultSubtotal="1">
            <x v="2"/>
          </reference>
        </references>
      </pivotArea>
    </format>
    <format dxfId="408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407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6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5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4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3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2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1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400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9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8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7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6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5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4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3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2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1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90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89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88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87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86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85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384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383">
      <pivotArea outline="0" fieldPosition="0">
        <references count="1">
          <reference field="38" count="1" selected="0" defaultSubtotal="1">
            <x v="2"/>
          </reference>
        </references>
      </pivotArea>
    </format>
    <format dxfId="382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381">
      <pivotArea outline="0" fieldPosition="0">
        <references count="1">
          <reference field="38" count="1" selected="0" defaultSubtotal="1">
            <x v="1"/>
          </reference>
        </references>
      </pivotArea>
    </format>
    <format dxfId="380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379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378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377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376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375">
      <pivotArea outline="0" fieldPosition="0">
        <references count="1">
          <reference field="38" count="1" selected="0" defaultSubtotal="1">
            <x v="3"/>
          </reference>
        </references>
      </pivotArea>
    </format>
    <format dxfId="374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373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372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371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70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369">
      <pivotArea outline="0" collapsedLevelsAreSubtotals="1" fieldPosition="0"/>
    </format>
    <format dxfId="368">
      <pivotArea field="6" type="button" dataOnly="0" labelOnly="1" outline="0" axis="axisCol" fieldPosition="0"/>
    </format>
    <format dxfId="367">
      <pivotArea type="topRight" dataOnly="0" labelOnly="1" outline="0" fieldPosition="0"/>
    </format>
    <format dxfId="366">
      <pivotArea dataOnly="0" labelOnly="1" outline="0" fieldPosition="0">
        <references count="1">
          <reference field="6" count="4">
            <x v="0"/>
            <x v="4"/>
            <x v="7"/>
            <x v="8"/>
          </reference>
        </references>
      </pivotArea>
    </format>
    <format dxfId="365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6A91D-A115-4985-9E16-41D888F58C11}" name="Tabela dinâmica5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D10:K74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x="0"/>
        <item x="2"/>
        <item x="1"/>
        <item x="3"/>
        <item x="4"/>
        <item t="default"/>
      </items>
    </pivotField>
    <pivotField axis="axisRow" compact="0" outline="0" showAll="0">
      <items count="20">
        <item m="1" x="18"/>
        <item x="10"/>
        <item x="7"/>
        <item x="4"/>
        <item x="9"/>
        <item x="8"/>
        <item x="11"/>
        <item x="14"/>
        <item x="12"/>
        <item x="6"/>
        <item x="5"/>
        <item x="16"/>
        <item x="3"/>
        <item x="17"/>
        <item x="13"/>
        <item x="0"/>
        <item x="1"/>
        <item x="2"/>
        <item x="15"/>
        <item t="default"/>
      </items>
    </pivotField>
    <pivotField compact="0" outline="0" showAll="0"/>
    <pivotField axis="axisPage" compact="0" outline="0" multipleItemSelectionAllowed="1" showAll="0">
      <items count="20">
        <item h="1" m="1" x="18"/>
        <item h="1" x="1"/>
        <item h="1" x="3"/>
        <item h="1" x="2"/>
        <item x="5"/>
        <item h="1" x="0"/>
        <item h="1" x="4"/>
        <item h="1" x="6"/>
        <item h="1"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38"/>
    <field x="39"/>
    <field x="1"/>
    <field x="2"/>
  </rowFields>
  <rowItems count="63">
    <i>
      <x v="1"/>
      <x v="12"/>
      <x v="7"/>
      <x v="485"/>
    </i>
    <i r="2">
      <x v="12"/>
      <x v="10"/>
    </i>
    <i r="2">
      <x v="24"/>
      <x v="68"/>
    </i>
    <i r="2">
      <x v="44"/>
      <x v="8"/>
    </i>
    <i r="2">
      <x v="49"/>
      <x v="400"/>
    </i>
    <i r="2">
      <x v="58"/>
      <x v="214"/>
    </i>
    <i t="default" r="1">
      <x v="12"/>
    </i>
    <i r="1">
      <x v="15"/>
      <x v="13"/>
      <x v="349"/>
    </i>
    <i r="2">
      <x v="298"/>
      <x v="477"/>
    </i>
    <i r="2">
      <x v="495"/>
      <x v="442"/>
    </i>
    <i t="default" r="1">
      <x v="15"/>
    </i>
    <i t="default">
      <x v="1"/>
    </i>
    <i>
      <x v="2"/>
      <x v="1"/>
      <x v="66"/>
      <x v="438"/>
    </i>
    <i r="2">
      <x v="100"/>
      <x v="318"/>
    </i>
    <i r="2">
      <x v="187"/>
      <x v="488"/>
    </i>
    <i r="2">
      <x v="279"/>
      <x v="305"/>
    </i>
    <i t="default" r="1">
      <x v="1"/>
    </i>
    <i r="1">
      <x v="3"/>
      <x v="22"/>
      <x v="172"/>
    </i>
    <i r="2">
      <x v="26"/>
      <x v="173"/>
    </i>
    <i r="2">
      <x v="178"/>
      <x v="53"/>
    </i>
    <i r="2">
      <x v="215"/>
      <x v="362"/>
    </i>
    <i r="2">
      <x v="233"/>
      <x v="469"/>
    </i>
    <i r="2">
      <x v="301"/>
      <x v="92"/>
    </i>
    <i t="default" r="1">
      <x v="3"/>
    </i>
    <i r="1">
      <x v="6"/>
      <x v="85"/>
      <x v="50"/>
    </i>
    <i r="2">
      <x v="92"/>
      <x v="333"/>
    </i>
    <i r="2">
      <x v="193"/>
      <x v="230"/>
    </i>
    <i r="2">
      <x v="217"/>
      <x v="103"/>
    </i>
    <i r="2">
      <x v="284"/>
      <x v="24"/>
    </i>
    <i r="2">
      <x v="476"/>
      <x v="182"/>
    </i>
    <i t="default" r="1">
      <x v="6"/>
    </i>
    <i r="1">
      <x v="17"/>
      <x v="50"/>
      <x v="238"/>
    </i>
    <i r="2">
      <x v="172"/>
      <x v="79"/>
    </i>
    <i r="2">
      <x v="229"/>
      <x v="301"/>
    </i>
    <i r="2">
      <x v="230"/>
      <x v="302"/>
    </i>
    <i r="2">
      <x v="291"/>
      <x v="126"/>
    </i>
    <i t="default" r="1">
      <x v="17"/>
    </i>
    <i r="1">
      <x v="18"/>
      <x v="169"/>
      <x v="340"/>
    </i>
    <i t="default" r="1">
      <x v="18"/>
    </i>
    <i t="default">
      <x v="2"/>
    </i>
    <i>
      <x v="3"/>
      <x v="4"/>
      <x v="102"/>
      <x v="487"/>
    </i>
    <i r="2">
      <x v="479"/>
      <x v="41"/>
    </i>
    <i t="default" r="1">
      <x v="4"/>
    </i>
    <i r="1">
      <x v="5"/>
      <x v="146"/>
      <x v="402"/>
    </i>
    <i r="2">
      <x v="278"/>
      <x v="452"/>
    </i>
    <i t="default" r="1">
      <x v="5"/>
    </i>
    <i r="1">
      <x v="9"/>
      <x v="185"/>
      <x v="419"/>
    </i>
    <i t="default" r="1">
      <x v="9"/>
    </i>
    <i t="default">
      <x v="3"/>
    </i>
    <i>
      <x v="4"/>
      <x v="7"/>
      <x v="141"/>
      <x v="195"/>
    </i>
    <i r="2">
      <x v="339"/>
      <x v="323"/>
    </i>
    <i r="2">
      <x v="408"/>
      <x v="137"/>
    </i>
    <i r="2">
      <x v="425"/>
      <x v="228"/>
    </i>
    <i t="default" r="1">
      <x v="7"/>
    </i>
    <i r="1">
      <x v="8"/>
      <x v="177"/>
      <x v="467"/>
    </i>
    <i r="2">
      <x v="443"/>
      <x v="123"/>
    </i>
    <i t="default" r="1">
      <x v="8"/>
    </i>
    <i r="1">
      <x v="10"/>
      <x v="227"/>
      <x v="55"/>
    </i>
    <i t="default" r="1">
      <x v="10"/>
    </i>
    <i r="1">
      <x v="13"/>
      <x v="216"/>
      <x v="227"/>
    </i>
    <i t="default" r="1">
      <x v="13"/>
    </i>
    <i t="default">
      <x v="4"/>
    </i>
    <i t="grand">
      <x/>
    </i>
  </rowItems>
  <colFields count="1">
    <field x="6"/>
  </colFields>
  <colItems count="4">
    <i>
      <x/>
    </i>
    <i>
      <x v="4"/>
    </i>
    <i>
      <x v="7"/>
    </i>
    <i t="grand">
      <x/>
    </i>
  </colItems>
  <pageFields count="1">
    <pageField fld="41" hier="-1"/>
  </pageFields>
  <dataFields count="1">
    <dataField name="Soma de Área(ha)" fld="11" baseField="0" baseItem="0"/>
  </dataFields>
  <formats count="50">
    <format dxfId="364">
      <pivotArea grandRow="1" outline="0" collapsedLevelsAreSubtotals="1" fieldPosition="0"/>
    </format>
    <format dxfId="363">
      <pivotArea dataOnly="0" labelOnly="1" outline="0" fieldPosition="0">
        <references count="1">
          <reference field="1" count="0"/>
        </references>
      </pivotArea>
    </format>
    <format dxfId="362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361">
      <pivotArea outline="0" fieldPosition="0">
        <references count="1">
          <reference field="39" count="1" selected="0" defaultSubtotal="1">
            <x v="3"/>
          </reference>
        </references>
      </pivotArea>
    </format>
    <format dxfId="360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359">
      <pivotArea outline="0" fieldPosition="0">
        <references count="1">
          <reference field="38" count="1" selected="0" defaultSubtotal="1">
            <x v="2"/>
          </reference>
        </references>
      </pivotArea>
    </format>
    <format dxfId="358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357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6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5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4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3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2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1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50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9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8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7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6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5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4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3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2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1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40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39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38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37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36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35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334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333">
      <pivotArea outline="0" fieldPosition="0">
        <references count="1">
          <reference field="38" count="1" selected="0" defaultSubtotal="1">
            <x v="2"/>
          </reference>
        </references>
      </pivotArea>
    </format>
    <format dxfId="332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331">
      <pivotArea outline="0" fieldPosition="0">
        <references count="1">
          <reference field="38" count="1" selected="0" defaultSubtotal="1">
            <x v="1"/>
          </reference>
        </references>
      </pivotArea>
    </format>
    <format dxfId="330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329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328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327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326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325">
      <pivotArea outline="0" fieldPosition="0">
        <references count="1">
          <reference field="38" count="1" selected="0" defaultSubtotal="1">
            <x v="3"/>
          </reference>
        </references>
      </pivotArea>
    </format>
    <format dxfId="324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323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322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321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20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319">
      <pivotArea outline="0" collapsedLevelsAreSubtotals="1" fieldPosition="0"/>
    </format>
    <format dxfId="318">
      <pivotArea field="6" type="button" dataOnly="0" labelOnly="1" outline="0" axis="axisCol" fieldPosition="0"/>
    </format>
    <format dxfId="317">
      <pivotArea type="topRight" dataOnly="0" labelOnly="1" outline="0" fieldPosition="0"/>
    </format>
    <format dxfId="316">
      <pivotArea dataOnly="0" labelOnly="1" outline="0" fieldPosition="0">
        <references count="1">
          <reference field="6" count="3">
            <x v="0"/>
            <x v="4"/>
            <x v="7"/>
          </reference>
        </references>
      </pivotArea>
    </format>
    <format dxfId="315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71482-483E-47FF-9987-42D4F1E77D8A}" name="Tabela dinâmica5" cacheId="7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D10:K73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x="0"/>
        <item x="2"/>
        <item x="1"/>
        <item x="3"/>
        <item x="4"/>
        <item t="default"/>
      </items>
    </pivotField>
    <pivotField axis="axisRow" compact="0" outline="0" showAll="0">
      <items count="20">
        <item m="1" x="18"/>
        <item x="10"/>
        <item x="7"/>
        <item x="4"/>
        <item x="9"/>
        <item x="8"/>
        <item x="11"/>
        <item x="14"/>
        <item x="12"/>
        <item x="6"/>
        <item x="5"/>
        <item x="16"/>
        <item x="3"/>
        <item x="17"/>
        <item x="13"/>
        <item x="0"/>
        <item x="1"/>
        <item x="2"/>
        <item x="15"/>
        <item t="default"/>
      </items>
    </pivotField>
    <pivotField compact="0" outline="0" showAll="0"/>
    <pivotField axis="axisPage" compact="0" outline="0" multipleItemSelectionAllowed="1" showAll="0">
      <items count="20">
        <item h="1" m="1" x="18"/>
        <item h="1" x="1"/>
        <item h="1" x="3"/>
        <item h="1" x="2"/>
        <item h="1" x="5"/>
        <item h="1" x="0"/>
        <item h="1" x="4"/>
        <item h="1" x="6"/>
        <item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38"/>
    <field x="39"/>
    <field x="1"/>
    <field x="2"/>
  </rowFields>
  <rowItems count="62">
    <i>
      <x v="1"/>
      <x v="12"/>
      <x v="24"/>
      <x v="68"/>
    </i>
    <i r="2">
      <x v="352"/>
      <x v="263"/>
    </i>
    <i t="default" r="1">
      <x v="12"/>
    </i>
    <i r="1">
      <x v="15"/>
      <x v="298"/>
      <x v="477"/>
    </i>
    <i t="default" r="1">
      <x v="15"/>
    </i>
    <i t="default">
      <x v="1"/>
    </i>
    <i>
      <x v="2"/>
      <x v="1"/>
      <x v="66"/>
      <x v="438"/>
    </i>
    <i r="2">
      <x v="187"/>
      <x v="488"/>
    </i>
    <i r="2">
      <x v="338"/>
      <x v="337"/>
    </i>
    <i t="default" r="1">
      <x v="1"/>
    </i>
    <i r="1">
      <x v="3"/>
      <x v="22"/>
      <x v="172"/>
    </i>
    <i r="2">
      <x v="26"/>
      <x v="173"/>
    </i>
    <i r="2">
      <x v="107"/>
      <x v="191"/>
    </i>
    <i t="default" r="1">
      <x v="3"/>
    </i>
    <i r="1">
      <x v="6"/>
      <x v="94"/>
      <x v="309"/>
    </i>
    <i r="2">
      <x v="99"/>
      <x v="311"/>
    </i>
    <i r="2">
      <x v="103"/>
      <x v="279"/>
    </i>
    <i r="2">
      <x v="179"/>
      <x v="205"/>
    </i>
    <i r="2">
      <x v="193"/>
      <x v="230"/>
    </i>
    <i r="2">
      <x v="200"/>
      <x v="111"/>
    </i>
    <i r="2">
      <x v="314"/>
      <x v="292"/>
    </i>
    <i r="2">
      <x v="328"/>
      <x v="164"/>
    </i>
    <i t="default" r="1">
      <x v="6"/>
    </i>
    <i r="1">
      <x v="17"/>
      <x v="188"/>
      <x v="213"/>
    </i>
    <i r="2">
      <x v="223"/>
      <x v="394"/>
    </i>
    <i r="2">
      <x v="291"/>
      <x v="126"/>
    </i>
    <i t="default" r="1">
      <x v="17"/>
    </i>
    <i r="1">
      <x v="18"/>
      <x v="169"/>
      <x v="340"/>
    </i>
    <i t="default" r="1">
      <x v="18"/>
    </i>
    <i t="default">
      <x v="2"/>
    </i>
    <i>
      <x v="3"/>
      <x v="4"/>
      <x v="82"/>
      <x v="415"/>
    </i>
    <i r="2">
      <x v="86"/>
      <x v="183"/>
    </i>
    <i r="2">
      <x v="102"/>
      <x v="487"/>
    </i>
    <i t="default" r="1">
      <x v="4"/>
    </i>
    <i r="1">
      <x v="5"/>
      <x v="154"/>
      <x v="46"/>
    </i>
    <i r="2">
      <x v="198"/>
      <x v="300"/>
    </i>
    <i r="2">
      <x v="278"/>
      <x v="452"/>
    </i>
    <i t="default" r="1">
      <x v="5"/>
    </i>
    <i r="1">
      <x v="9"/>
      <x v="185"/>
      <x v="419"/>
    </i>
    <i r="2">
      <x v="480"/>
      <x v="247"/>
    </i>
    <i r="2">
      <x v="481"/>
      <x v="248"/>
    </i>
    <i r="2">
      <x v="482"/>
      <x v="249"/>
    </i>
    <i t="default" r="1">
      <x v="9"/>
    </i>
    <i r="1">
      <x v="17"/>
      <x v="123"/>
      <x v="51"/>
    </i>
    <i r="2">
      <x v="163"/>
      <x v="472"/>
    </i>
    <i t="default" r="1">
      <x v="17"/>
    </i>
    <i t="default">
      <x v="3"/>
    </i>
    <i>
      <x v="4"/>
      <x v="7"/>
      <x v="358"/>
      <x v="177"/>
    </i>
    <i r="2">
      <x v="491"/>
      <x v="231"/>
    </i>
    <i t="default" r="1">
      <x v="7"/>
    </i>
    <i r="1">
      <x v="8"/>
      <x v="121"/>
      <x v="278"/>
    </i>
    <i t="default" r="1">
      <x v="8"/>
    </i>
    <i r="1">
      <x v="10"/>
      <x v="227"/>
      <x v="55"/>
    </i>
    <i r="2">
      <x v="280"/>
      <x v="31"/>
    </i>
    <i r="2">
      <x v="281"/>
      <x v="32"/>
    </i>
    <i r="2">
      <x v="282"/>
      <x v="33"/>
    </i>
    <i r="2">
      <x v="283"/>
      <x v="34"/>
    </i>
    <i t="default" r="1">
      <x v="10"/>
    </i>
    <i r="1">
      <x v="13"/>
      <x v="216"/>
      <x v="227"/>
    </i>
    <i t="default" r="1">
      <x v="13"/>
    </i>
    <i t="default">
      <x v="4"/>
    </i>
    <i t="grand">
      <x/>
    </i>
  </rowItems>
  <colFields count="1">
    <field x="6"/>
  </colFields>
  <colItems count="4">
    <i>
      <x/>
    </i>
    <i>
      <x v="4"/>
    </i>
    <i>
      <x v="7"/>
    </i>
    <i t="grand">
      <x/>
    </i>
  </colItems>
  <pageFields count="1">
    <pageField fld="41" hier="-1"/>
  </pageFields>
  <dataFields count="1">
    <dataField name="Soma de Área(ha)" fld="11" baseField="0" baseItem="0"/>
  </dataFields>
  <formats count="49">
    <format dxfId="314">
      <pivotArea grandRow="1" outline="0" collapsedLevelsAreSubtotals="1" fieldPosition="0"/>
    </format>
    <format dxfId="313">
      <pivotArea dataOnly="0" labelOnly="1" outline="0" fieldPosition="0">
        <references count="1">
          <reference field="1" count="0"/>
        </references>
      </pivotArea>
    </format>
    <format dxfId="312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311">
      <pivotArea outline="0" fieldPosition="0">
        <references count="1">
          <reference field="39" count="1" selected="0" defaultSubtotal="1">
            <x v="3"/>
          </reference>
        </references>
      </pivotArea>
    </format>
    <format dxfId="310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309">
      <pivotArea outline="0" fieldPosition="0">
        <references count="1">
          <reference field="38" count="1" selected="0" defaultSubtotal="1">
            <x v="2"/>
          </reference>
        </references>
      </pivotArea>
    </format>
    <format dxfId="308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307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6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5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4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3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2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1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300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9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8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7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6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5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4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3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2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1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90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89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88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87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86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85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284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283">
      <pivotArea outline="0" fieldPosition="0">
        <references count="1">
          <reference field="38" count="1" selected="0" defaultSubtotal="1">
            <x v="2"/>
          </reference>
        </references>
      </pivotArea>
    </format>
    <format dxfId="282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281">
      <pivotArea outline="0" fieldPosition="0">
        <references count="1">
          <reference field="38" count="1" selected="0" defaultSubtotal="1">
            <x v="1"/>
          </reference>
        </references>
      </pivotArea>
    </format>
    <format dxfId="280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279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278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277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276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275">
      <pivotArea outline="0" fieldPosition="0">
        <references count="1">
          <reference field="38" count="1" selected="0" defaultSubtotal="1">
            <x v="3"/>
          </reference>
        </references>
      </pivotArea>
    </format>
    <format dxfId="274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273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272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271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70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269">
      <pivotArea outline="0" fieldPosition="0">
        <references count="1">
          <reference field="6" count="3" selected="0">
            <x v="0"/>
            <x v="4"/>
            <x v="7"/>
          </reference>
        </references>
      </pivotArea>
    </format>
    <format dxfId="268">
      <pivotArea field="6" type="button" dataOnly="0" labelOnly="1" outline="0" axis="axisCol" fieldPosition="0"/>
    </format>
    <format dxfId="267">
      <pivotArea type="topRight" dataOnly="0" labelOnly="1" outline="0" fieldPosition="0"/>
    </format>
    <format dxfId="266">
      <pivotArea dataOnly="0" labelOnly="1" outline="0" fieldPosition="0">
        <references count="1">
          <reference field="6" count="3">
            <x v="0"/>
            <x v="4"/>
            <x v="7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4576C-996D-49B5-8BB8-26BE83BDD579}" name="Tabela dinâmica5" cacheId="75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S101" firstHeaderRow="1" firstDataRow="2" firstDataCol="4"/>
  <pivotFields count="43">
    <pivotField compact="0" outline="0" subtotalTop="0" showAll="0"/>
    <pivotField axis="axisRow" compact="0" outline="0" subtotalTop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ubtotalTop="0" showAll="0">
      <items count="501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multipleItemSelectionAllowed="1" showAll="0">
      <items count="7">
        <item m="1" x="5"/>
        <item x="0"/>
        <item x="2"/>
        <item x="1"/>
        <item x="3"/>
        <item x="4"/>
        <item t="default"/>
      </items>
    </pivotField>
    <pivotField axis="axisRow" compact="0" outline="0" subtotalTop="0" showAll="0">
      <items count="20">
        <item h="1" m="1" x="18"/>
        <item h="1" x="10"/>
        <item h="1" x="7"/>
        <item h="1" x="4"/>
        <item h="1" x="9"/>
        <item h="1" x="8"/>
        <item h="1" x="11"/>
        <item h="1" x="14"/>
        <item h="1" x="12"/>
        <item h="1" x="6"/>
        <item h="1" x="5"/>
        <item h="1" x="16"/>
        <item h="1" x="3"/>
        <item h="1" x="17"/>
        <item h="1" x="13"/>
        <item h="1" x="0"/>
        <item h="1" x="1"/>
        <item x="2"/>
        <item x="15"/>
        <item t="default"/>
      </items>
    </pivotField>
    <pivotField compact="0" outline="0" subtotalTop="0" multipleItemSelectionAllowed="1" showAll="0"/>
    <pivotField axis="axisCol" compact="0" outline="0" subtotalTop="0" multipleItemSelectionAllowed="1" showAll="0">
      <items count="20">
        <item m="1" x="18"/>
        <item x="1"/>
        <item x="3"/>
        <item x="2"/>
        <item x="5"/>
        <item h="1" x="0"/>
        <item h="1" x="4"/>
        <item x="6"/>
        <item x="7"/>
        <item h="1" m="1" x="17"/>
        <item x="8"/>
        <item x="11"/>
        <item x="12"/>
        <item x="13"/>
        <item x="14"/>
        <item h="1" x="15"/>
        <item h="1" x="16"/>
        <item h="1" x="10"/>
        <item h="1" x="9"/>
        <item t="default"/>
      </items>
    </pivotField>
    <pivotField compact="0" outline="0" subtotalTop="0" showAll="0"/>
  </pivotFields>
  <rowFields count="4">
    <field x="38"/>
    <field x="39"/>
    <field x="1"/>
    <field x="2"/>
  </rowFields>
  <rowItems count="90">
    <i>
      <x v="1"/>
      <x v="17"/>
      <x v="365"/>
      <x v="324"/>
    </i>
    <i t="default" r="1">
      <x v="17"/>
    </i>
    <i t="default">
      <x v="1"/>
    </i>
    <i>
      <x v="2"/>
      <x v="17"/>
      <x v="50"/>
      <x v="238"/>
    </i>
    <i r="2">
      <x v="124"/>
      <x v="285"/>
    </i>
    <i r="2">
      <x v="148"/>
      <x v="44"/>
    </i>
    <i r="2">
      <x v="172"/>
      <x v="79"/>
    </i>
    <i r="2">
      <x v="186"/>
      <x v="276"/>
    </i>
    <i r="2">
      <x v="188"/>
      <x v="213"/>
    </i>
    <i r="2">
      <x v="196"/>
      <x v="372"/>
    </i>
    <i r="2">
      <x v="214"/>
      <x v="328"/>
    </i>
    <i r="2">
      <x v="223"/>
      <x v="394"/>
    </i>
    <i r="2">
      <x v="229"/>
      <x v="301"/>
    </i>
    <i r="2">
      <x v="230"/>
      <x v="302"/>
    </i>
    <i r="2">
      <x v="236"/>
      <x v="100"/>
    </i>
    <i r="2">
      <x v="265"/>
      <x v="331"/>
    </i>
    <i r="2">
      <x v="267"/>
      <x v="222"/>
    </i>
    <i r="2">
      <x v="286"/>
      <x v="109"/>
    </i>
    <i r="2">
      <x v="287"/>
      <x v="375"/>
    </i>
    <i r="2">
      <x v="291"/>
      <x v="126"/>
    </i>
    <i r="2">
      <x v="325"/>
      <x v="314"/>
    </i>
    <i r="2">
      <x v="335"/>
      <x v="110"/>
    </i>
    <i r="2">
      <x v="341"/>
      <x v="423"/>
    </i>
    <i r="2">
      <x v="342"/>
      <x v="223"/>
    </i>
    <i r="2">
      <x v="346"/>
      <x v="67"/>
    </i>
    <i r="2">
      <x v="351"/>
      <x v="338"/>
    </i>
    <i r="2">
      <x v="369"/>
      <x v="307"/>
    </i>
    <i r="2">
      <x v="370"/>
      <x v="308"/>
    </i>
    <i r="2">
      <x v="397"/>
      <x v="197"/>
    </i>
    <i r="2">
      <x v="407"/>
      <x v="154"/>
    </i>
    <i r="2">
      <x v="409"/>
      <x v="244"/>
    </i>
    <i r="2">
      <x v="412"/>
      <x v="138"/>
    </i>
    <i t="default" r="1">
      <x v="17"/>
    </i>
    <i r="1">
      <x v="18"/>
      <x v="169"/>
      <x v="340"/>
    </i>
    <i r="2">
      <x v="207"/>
      <x v="360"/>
    </i>
    <i r="2">
      <x v="212"/>
      <x v="125"/>
    </i>
    <i r="2">
      <x v="221"/>
      <x v="380"/>
    </i>
    <i r="2">
      <x v="226"/>
      <x v="139"/>
    </i>
    <i r="2">
      <x v="228"/>
      <x v="116"/>
    </i>
    <i r="2">
      <x v="231"/>
      <x v="315"/>
    </i>
    <i r="2">
      <x v="266"/>
      <x v="140"/>
    </i>
    <i r="2">
      <x v="292"/>
      <x v="294"/>
    </i>
    <i r="2">
      <x v="293"/>
      <x v="295"/>
    </i>
    <i r="2">
      <x v="294"/>
      <x v="296"/>
    </i>
    <i r="2">
      <x v="309"/>
      <x v="437"/>
    </i>
    <i r="2">
      <x v="310"/>
      <x v="334"/>
    </i>
    <i r="2">
      <x v="311"/>
      <x v="343"/>
    </i>
    <i r="2">
      <x v="329"/>
      <x v="473"/>
    </i>
    <i r="2">
      <x v="347"/>
      <x v="383"/>
    </i>
    <i r="2">
      <x v="378"/>
      <x v="468"/>
    </i>
    <i t="default" r="1">
      <x v="18"/>
    </i>
    <i t="default">
      <x v="2"/>
    </i>
    <i>
      <x v="3"/>
      <x v="17"/>
      <x v="6"/>
      <x v="266"/>
    </i>
    <i r="2">
      <x v="15"/>
      <x v="474"/>
    </i>
    <i r="2">
      <x v="16"/>
      <x v="475"/>
    </i>
    <i r="2">
      <x v="25"/>
      <x v="418"/>
    </i>
    <i r="2">
      <x v="35"/>
      <x v="382"/>
    </i>
    <i r="2">
      <x v="48"/>
      <x v="352"/>
    </i>
    <i r="2">
      <x v="111"/>
      <x v="327"/>
    </i>
    <i r="2">
      <x v="123"/>
      <x v="51"/>
    </i>
    <i r="2">
      <x v="126"/>
      <x v="236"/>
    </i>
    <i r="2">
      <x v="132"/>
      <x v="489"/>
    </i>
    <i r="2">
      <x v="133"/>
      <x v="490"/>
    </i>
    <i r="2">
      <x v="157"/>
      <x v="389"/>
    </i>
    <i r="2">
      <x v="163"/>
      <x v="472"/>
    </i>
    <i r="2">
      <x v="167"/>
      <x v="413"/>
    </i>
    <i r="2">
      <x v="171"/>
      <x v="23"/>
    </i>
    <i r="2">
      <x v="174"/>
      <x v="421"/>
    </i>
    <i r="2">
      <x v="175"/>
      <x v="422"/>
    </i>
    <i r="2">
      <x v="206"/>
      <x v="54"/>
    </i>
    <i r="2">
      <x v="218"/>
      <x v="254"/>
    </i>
    <i r="2">
      <x v="331"/>
      <x v="114"/>
    </i>
    <i r="2">
      <x v="344"/>
      <x v="449"/>
    </i>
    <i r="2">
      <x v="398"/>
      <x v="265"/>
    </i>
    <i r="2">
      <x v="399"/>
      <x v="269"/>
    </i>
    <i r="2">
      <x v="405"/>
      <x v="270"/>
    </i>
    <i r="2">
      <x v="488"/>
      <x v="353"/>
    </i>
    <i r="2">
      <x v="489"/>
      <x v="355"/>
    </i>
    <i t="default" r="1">
      <x v="17"/>
    </i>
    <i r="1">
      <x v="18"/>
      <x v="143"/>
      <x v="491"/>
    </i>
    <i r="2">
      <x v="209"/>
      <x v="16"/>
    </i>
    <i r="2">
      <x v="304"/>
      <x v="299"/>
    </i>
    <i r="2">
      <x v="343"/>
      <x v="470"/>
    </i>
    <i r="2">
      <x v="367"/>
      <x v="38"/>
    </i>
    <i r="2">
      <x v="371"/>
      <x v="392"/>
    </i>
    <i r="2">
      <x v="375"/>
      <x v="313"/>
    </i>
    <i r="2">
      <x v="392"/>
      <x v="61"/>
    </i>
    <i t="default" r="1">
      <x v="18"/>
    </i>
    <i t="default">
      <x v="3"/>
    </i>
    <i t="grand">
      <x/>
    </i>
  </rowItems>
  <colFields count="1">
    <field x="41"/>
  </colFields>
  <colItems count="12">
    <i>
      <x v="1"/>
    </i>
    <i>
      <x v="2"/>
    </i>
    <i>
      <x v="3"/>
    </i>
    <i>
      <x v="4"/>
    </i>
    <i>
      <x v="7"/>
    </i>
    <i>
      <x v="8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oma de Área(ha)" fld="11" baseField="0" baseItem="0"/>
  </dataFields>
  <formats count="13">
    <format dxfId="265">
      <pivotArea grandRow="1" outline="0" collapsedLevelsAreSubtotals="1" fieldPosition="0"/>
    </format>
    <format dxfId="264">
      <pivotArea dataOnly="0" labelOnly="1" outline="0" fieldPosition="0">
        <references count="1">
          <reference field="1" count="0"/>
        </references>
      </pivotArea>
    </format>
    <format dxfId="263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262">
      <pivotArea outline="0" fieldPosition="0">
        <references count="1">
          <reference field="39" count="1" selected="0" defaultSubtotal="1">
            <x v="3"/>
          </reference>
        </references>
      </pivotArea>
    </format>
    <format dxfId="261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260">
      <pivotArea outline="0" fieldPosition="0">
        <references count="2">
          <reference field="39" count="1" selected="0">
            <x v="3"/>
          </reference>
          <reference field="41" count="1" selected="0" defaultSubtotal="1">
            <x v="3"/>
          </reference>
        </references>
      </pivotArea>
    </format>
    <format dxfId="259">
      <pivotArea outline="0" collapsedLevelsAreSubtotals="1" fieldPosition="0"/>
    </format>
    <format dxfId="258">
      <pivotArea field="6" type="button" dataOnly="0" labelOnly="1" outline="0"/>
    </format>
    <format dxfId="257">
      <pivotArea dataOnly="0" labelOnly="1" grandCol="1" outline="0" fieldPosition="0"/>
    </format>
    <format dxfId="256">
      <pivotArea outline="0" fieldPosition="0">
        <references count="1">
          <reference field="41" count="0" selected="0"/>
        </references>
      </pivotArea>
    </format>
    <format dxfId="255">
      <pivotArea field="41" type="button" dataOnly="0" labelOnly="1" outline="0" axis="axisCol" fieldPosition="0"/>
    </format>
    <format dxfId="254">
      <pivotArea type="topRight" dataOnly="0" labelOnly="1" outline="0" fieldPosition="0"/>
    </format>
    <format dxfId="253">
      <pivotArea dataOnly="0" labelOnly="1" outline="0" fieldPosition="0">
        <references count="1">
          <reference field="41" count="0"/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85783-B49F-438E-8CBA-7A75093BA521}" name="Tabela dinâmica5" cacheId="75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K76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m="1" x="5"/>
        <item h="1" x="0"/>
        <item x="2"/>
        <item h="1" x="1"/>
        <item h="1" x="3"/>
        <item h="1" x="4"/>
        <item t="default"/>
      </items>
    </pivotField>
    <pivotField axis="axisRow" compact="0" outline="0" showAll="0">
      <items count="20">
        <item h="1" m="1" x="18"/>
        <item x="10"/>
        <item h="1" x="7"/>
        <item x="4"/>
        <item h="1" x="9"/>
        <item h="1" x="8"/>
        <item x="11"/>
        <item h="1" x="14"/>
        <item h="1" x="12"/>
        <item x="6"/>
        <item h="1" x="5"/>
        <item h="1" x="16"/>
        <item h="1" x="3"/>
        <item h="1" x="17"/>
        <item h="1" x="13"/>
        <item h="1" x="0"/>
        <item h="1" x="1"/>
        <item h="1" x="2"/>
        <item h="1" x="15"/>
        <item t="default"/>
      </items>
    </pivotField>
    <pivotField compact="0" outline="0" multipleItemSelectionAllowed="1" showAll="0"/>
    <pivotField axis="axisRow" compact="0" outline="0" multipleItemSelectionAllowed="1" showAll="0">
      <items count="20">
        <item h="1" m="1" x="18"/>
        <item h="1" x="1"/>
        <item x="3"/>
        <item x="2"/>
        <item x="5"/>
        <item h="1" x="0"/>
        <item h="1" x="4"/>
        <item h="1" x="6"/>
        <item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41"/>
    <field x="39"/>
    <field x="1"/>
    <field x="2"/>
  </rowFields>
  <rowItems count="65">
    <i>
      <x v="2"/>
      <x v="1"/>
      <x v="201"/>
      <x v="160"/>
    </i>
    <i r="2">
      <x v="203"/>
      <x v="404"/>
    </i>
    <i r="2">
      <x v="204"/>
      <x v="158"/>
    </i>
    <i r="2">
      <x v="205"/>
      <x v="159"/>
    </i>
    <i t="default" r="1">
      <x v="1"/>
    </i>
    <i r="1">
      <x v="3"/>
      <x v="22"/>
      <x v="172"/>
    </i>
    <i r="2">
      <x v="108"/>
      <x v="447"/>
    </i>
    <i r="2">
      <x v="170"/>
      <x v="152"/>
    </i>
    <i t="default" r="1">
      <x v="3"/>
    </i>
    <i r="1">
      <x v="6"/>
      <x v="180"/>
      <x v="289"/>
    </i>
    <i r="2">
      <x v="184"/>
      <x v="378"/>
    </i>
    <i t="default" r="1">
      <x v="6"/>
    </i>
    <i t="default">
      <x v="2"/>
    </i>
    <i>
      <x v="3"/>
      <x v="1"/>
      <x v="108"/>
      <x v="447"/>
    </i>
    <i r="2">
      <x v="176"/>
      <x v="322"/>
    </i>
    <i r="2">
      <x v="201"/>
      <x v="160"/>
    </i>
    <i r="2">
      <x v="205"/>
      <x v="159"/>
    </i>
    <i r="2">
      <x v="305"/>
      <x v="187"/>
    </i>
    <i t="default" r="1">
      <x v="1"/>
    </i>
    <i r="1">
      <x v="3"/>
      <x v="73"/>
      <x v="448"/>
    </i>
    <i t="default" r="1">
      <x v="3"/>
    </i>
    <i r="1">
      <x v="6"/>
      <x v="93"/>
      <x v="59"/>
    </i>
    <i r="2">
      <x v="199"/>
      <x v="483"/>
    </i>
    <i r="2">
      <x v="284"/>
      <x v="24"/>
    </i>
    <i t="default" r="1">
      <x v="6"/>
    </i>
    <i t="default">
      <x v="3"/>
    </i>
    <i>
      <x v="4"/>
      <x v="1"/>
      <x v="66"/>
      <x v="438"/>
    </i>
    <i r="2">
      <x v="100"/>
      <x v="318"/>
    </i>
    <i r="2">
      <x v="187"/>
      <x v="488"/>
    </i>
    <i r="2">
      <x v="279"/>
      <x v="305"/>
    </i>
    <i t="default" r="1">
      <x v="1"/>
    </i>
    <i r="1">
      <x v="3"/>
      <x v="22"/>
      <x v="172"/>
    </i>
    <i r="2">
      <x v="26"/>
      <x v="173"/>
    </i>
    <i r="2">
      <x v="178"/>
      <x v="53"/>
    </i>
    <i r="2">
      <x v="215"/>
      <x v="362"/>
    </i>
    <i r="2">
      <x v="233"/>
      <x v="469"/>
    </i>
    <i r="2">
      <x v="301"/>
      <x v="92"/>
    </i>
    <i t="default" r="1">
      <x v="3"/>
    </i>
    <i r="1">
      <x v="6"/>
      <x v="85"/>
      <x v="50"/>
    </i>
    <i r="2">
      <x v="92"/>
      <x v="333"/>
    </i>
    <i r="2">
      <x v="193"/>
      <x v="230"/>
    </i>
    <i r="2">
      <x v="217"/>
      <x v="103"/>
    </i>
    <i r="2">
      <x v="284"/>
      <x v="24"/>
    </i>
    <i r="2">
      <x v="476"/>
      <x v="182"/>
    </i>
    <i t="default" r="1">
      <x v="6"/>
    </i>
    <i t="default">
      <x v="4"/>
    </i>
    <i>
      <x v="8"/>
      <x v="1"/>
      <x v="66"/>
      <x v="438"/>
    </i>
    <i r="2">
      <x v="187"/>
      <x v="488"/>
    </i>
    <i r="2">
      <x v="338"/>
      <x v="337"/>
    </i>
    <i t="default" r="1">
      <x v="1"/>
    </i>
    <i r="1">
      <x v="3"/>
      <x v="22"/>
      <x v="172"/>
    </i>
    <i r="2">
      <x v="26"/>
      <x v="173"/>
    </i>
    <i r="2">
      <x v="107"/>
      <x v="191"/>
    </i>
    <i t="default" r="1">
      <x v="3"/>
    </i>
    <i r="1">
      <x v="6"/>
      <x v="94"/>
      <x v="309"/>
    </i>
    <i r="2">
      <x v="99"/>
      <x v="311"/>
    </i>
    <i r="2">
      <x v="103"/>
      <x v="279"/>
    </i>
    <i r="2">
      <x v="179"/>
      <x v="205"/>
    </i>
    <i r="2">
      <x v="193"/>
      <x v="230"/>
    </i>
    <i r="2">
      <x v="200"/>
      <x v="111"/>
    </i>
    <i r="2">
      <x v="314"/>
      <x v="292"/>
    </i>
    <i r="2">
      <x v="328"/>
      <x v="164"/>
    </i>
    <i t="default" r="1">
      <x v="6"/>
    </i>
    <i t="default">
      <x v="8"/>
    </i>
    <i t="grand">
      <x/>
    </i>
  </rowItems>
  <colFields count="1">
    <field x="6"/>
  </colFields>
  <colItems count="4">
    <i>
      <x/>
    </i>
    <i>
      <x v="4"/>
    </i>
    <i>
      <x v="7"/>
    </i>
    <i t="grand">
      <x/>
    </i>
  </colItems>
  <pageFields count="1">
    <pageField fld="38" hier="-1"/>
  </pageFields>
  <dataFields count="1">
    <dataField name="Soma de Área(ha)" fld="11" baseField="0" baseItem="0"/>
  </dataFields>
  <formats count="51">
    <format dxfId="252">
      <pivotArea grandRow="1" outline="0" collapsedLevelsAreSubtotals="1" fieldPosition="0"/>
    </format>
    <format dxfId="251">
      <pivotArea dataOnly="0" labelOnly="1" outline="0" fieldPosition="0">
        <references count="1">
          <reference field="1" count="0"/>
        </references>
      </pivotArea>
    </format>
    <format dxfId="250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249">
      <pivotArea outline="0" fieldPosition="0">
        <references count="1">
          <reference field="39" count="1" selected="0" defaultSubtotal="1">
            <x v="3"/>
          </reference>
        </references>
      </pivotArea>
    </format>
    <format dxfId="248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247">
      <pivotArea outline="0" fieldPosition="0">
        <references count="1">
          <reference field="38" count="1" selected="0" defaultSubtotal="1">
            <x v="2"/>
          </reference>
        </references>
      </pivotArea>
    </format>
    <format dxfId="246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245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44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43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42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41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40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9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8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7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6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5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4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3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2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1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30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9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8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7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6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5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4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23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222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221">
      <pivotArea outline="0" fieldPosition="0">
        <references count="1">
          <reference field="38" count="1" selected="0" defaultSubtotal="1">
            <x v="2"/>
          </reference>
        </references>
      </pivotArea>
    </format>
    <format dxfId="220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219">
      <pivotArea outline="0" fieldPosition="0">
        <references count="1">
          <reference field="38" count="1" selected="0" defaultSubtotal="1">
            <x v="1"/>
          </reference>
        </references>
      </pivotArea>
    </format>
    <format dxfId="218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217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216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215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214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213">
      <pivotArea outline="0" fieldPosition="0">
        <references count="1">
          <reference field="38" count="1" selected="0" defaultSubtotal="1">
            <x v="3"/>
          </reference>
        </references>
      </pivotArea>
    </format>
    <format dxfId="212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211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210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209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208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207">
      <pivotArea outline="0" fieldPosition="0">
        <references count="2">
          <reference field="39" count="1" selected="0">
            <x v="3"/>
          </reference>
          <reference field="41" count="1" selected="0" defaultSubtotal="1">
            <x v="3"/>
          </reference>
        </references>
      </pivotArea>
    </format>
    <format dxfId="206">
      <pivotArea outline="0" collapsedLevelsAreSubtotals="1" fieldPosition="0"/>
    </format>
    <format dxfId="205">
      <pivotArea field="6" type="button" dataOnly="0" labelOnly="1" outline="0" axis="axisCol" fieldPosition="0"/>
    </format>
    <format dxfId="204">
      <pivotArea type="topRight" dataOnly="0" labelOnly="1" outline="0" fieldPosition="0"/>
    </format>
    <format dxfId="203">
      <pivotArea dataOnly="0" labelOnly="1" outline="0" fieldPosition="0">
        <references count="1">
          <reference field="6" count="3">
            <x v="0"/>
            <x v="4"/>
            <x v="7"/>
          </reference>
        </references>
      </pivotArea>
    </format>
    <format dxfId="202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9F6FD-F0C7-4607-8870-C8F75D953C98}" name="Tabela dinâmica5" cacheId="75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L67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m="1" x="5"/>
        <item h="1" x="0"/>
        <item h="1" x="2"/>
        <item h="1" x="1"/>
        <item x="3"/>
        <item h="1" x="4"/>
        <item t="default"/>
      </items>
    </pivotField>
    <pivotField axis="axisRow" compact="0" outline="0" showAll="0">
      <items count="20">
        <item h="1" m="1" x="18"/>
        <item h="1" x="10"/>
        <item h="1" x="7"/>
        <item h="1" x="4"/>
        <item h="1" x="9"/>
        <item h="1" x="8"/>
        <item h="1" x="11"/>
        <item x="14"/>
        <item x="12"/>
        <item h="1" x="6"/>
        <item x="5"/>
        <item x="16"/>
        <item h="1" x="3"/>
        <item x="17"/>
        <item h="1" x="13"/>
        <item h="1" x="0"/>
        <item h="1" x="1"/>
        <item h="1" x="2"/>
        <item h="1" x="15"/>
        <item t="default"/>
      </items>
    </pivotField>
    <pivotField compact="0" outline="0" multipleItemSelectionAllowed="1" showAll="0"/>
    <pivotField axis="axisRow" compact="0" outline="0" multipleItemSelectionAllowed="1" showAll="0">
      <items count="20">
        <item h="1" m="1" x="18"/>
        <item h="1" x="1"/>
        <item x="3"/>
        <item x="2"/>
        <item x="5"/>
        <item h="1" x="0"/>
        <item h="1" x="4"/>
        <item h="1" x="6"/>
        <item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41"/>
    <field x="39"/>
    <field x="1"/>
    <field x="2"/>
  </rowFields>
  <rowItems count="56">
    <i>
      <x v="2"/>
      <x v="7"/>
      <x v="141"/>
      <x v="195"/>
    </i>
    <i t="default" r="1">
      <x v="7"/>
    </i>
    <i r="1">
      <x v="8"/>
      <x v="410"/>
      <x v="98"/>
    </i>
    <i t="default" r="1">
      <x v="8"/>
    </i>
    <i r="1">
      <x v="10"/>
      <x v="255"/>
      <x v="155"/>
    </i>
    <i r="2">
      <x v="256"/>
      <x v="253"/>
    </i>
    <i r="2">
      <x v="257"/>
      <x v="259"/>
    </i>
    <i t="default" r="1">
      <x v="10"/>
    </i>
    <i r="1">
      <x v="11"/>
      <x v="210"/>
      <x v="216"/>
    </i>
    <i t="default" r="1">
      <x v="11"/>
    </i>
    <i r="1">
      <x v="13"/>
      <x v="360"/>
      <x v="179"/>
    </i>
    <i t="default" r="1">
      <x v="13"/>
    </i>
    <i t="default">
      <x v="2"/>
    </i>
    <i>
      <x v="3"/>
      <x v="7"/>
      <x v="141"/>
      <x v="195"/>
    </i>
    <i t="default" r="1">
      <x v="7"/>
    </i>
    <i r="1">
      <x v="8"/>
      <x v="443"/>
      <x v="123"/>
    </i>
    <i t="default" r="1">
      <x v="8"/>
    </i>
    <i r="1">
      <x v="10"/>
      <x v="227"/>
      <x v="55"/>
    </i>
    <i r="2">
      <x v="257"/>
      <x v="259"/>
    </i>
    <i r="2">
      <x v="259"/>
      <x v="425"/>
    </i>
    <i t="default" r="1">
      <x v="10"/>
    </i>
    <i r="1">
      <x v="11"/>
      <x v="210"/>
      <x v="216"/>
    </i>
    <i r="2">
      <x v="443"/>
      <x v="123"/>
    </i>
    <i r="2">
      <x v="459"/>
      <x v="430"/>
    </i>
    <i t="default" r="1">
      <x v="11"/>
    </i>
    <i r="1">
      <x v="13"/>
      <x v="216"/>
      <x v="227"/>
    </i>
    <i t="default" r="1">
      <x v="13"/>
    </i>
    <i t="default">
      <x v="3"/>
    </i>
    <i>
      <x v="4"/>
      <x v="7"/>
      <x v="141"/>
      <x v="195"/>
    </i>
    <i r="2">
      <x v="339"/>
      <x v="323"/>
    </i>
    <i r="2">
      <x v="408"/>
      <x v="137"/>
    </i>
    <i r="2">
      <x v="425"/>
      <x v="228"/>
    </i>
    <i t="default" r="1">
      <x v="7"/>
    </i>
    <i r="1">
      <x v="8"/>
      <x v="177"/>
      <x v="467"/>
    </i>
    <i r="2">
      <x v="443"/>
      <x v="123"/>
    </i>
    <i t="default" r="1">
      <x v="8"/>
    </i>
    <i r="1">
      <x v="10"/>
      <x v="227"/>
      <x v="55"/>
    </i>
    <i t="default" r="1">
      <x v="10"/>
    </i>
    <i r="1">
      <x v="13"/>
      <x v="216"/>
      <x v="227"/>
    </i>
    <i t="default" r="1">
      <x v="13"/>
    </i>
    <i t="default">
      <x v="4"/>
    </i>
    <i>
      <x v="8"/>
      <x v="7"/>
      <x v="358"/>
      <x v="177"/>
    </i>
    <i r="2">
      <x v="491"/>
      <x v="231"/>
    </i>
    <i t="default" r="1">
      <x v="7"/>
    </i>
    <i r="1">
      <x v="8"/>
      <x v="121"/>
      <x v="278"/>
    </i>
    <i t="default" r="1">
      <x v="8"/>
    </i>
    <i r="1">
      <x v="10"/>
      <x v="227"/>
      <x v="55"/>
    </i>
    <i r="2">
      <x v="280"/>
      <x v="31"/>
    </i>
    <i r="2">
      <x v="281"/>
      <x v="32"/>
    </i>
    <i r="2">
      <x v="282"/>
      <x v="33"/>
    </i>
    <i r="2">
      <x v="283"/>
      <x v="34"/>
    </i>
    <i t="default" r="1">
      <x v="10"/>
    </i>
    <i r="1">
      <x v="13"/>
      <x v="216"/>
      <x v="227"/>
    </i>
    <i t="default" r="1">
      <x v="13"/>
    </i>
    <i t="default">
      <x v="8"/>
    </i>
    <i t="grand">
      <x/>
    </i>
  </rowItems>
  <colFields count="1">
    <field x="6"/>
  </colFields>
  <colItems count="5">
    <i>
      <x/>
    </i>
    <i>
      <x v="4"/>
    </i>
    <i>
      <x v="7"/>
    </i>
    <i>
      <x v="8"/>
    </i>
    <i t="grand">
      <x/>
    </i>
  </colItems>
  <pageFields count="1">
    <pageField fld="38" hier="-1"/>
  </pageFields>
  <dataFields count="1">
    <dataField name="Soma de Área(ha)" fld="11" baseField="0" baseItem="0"/>
  </dataFields>
  <formats count="53">
    <format dxfId="201">
      <pivotArea grandRow="1" outline="0" collapsedLevelsAreSubtotals="1" fieldPosition="0"/>
    </format>
    <format dxfId="200">
      <pivotArea dataOnly="0" labelOnly="1" outline="0" fieldPosition="0">
        <references count="1">
          <reference field="1" count="0"/>
        </references>
      </pivotArea>
    </format>
    <format dxfId="199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198">
      <pivotArea outline="0" fieldPosition="0">
        <references count="1">
          <reference field="39" count="1" selected="0" defaultSubtotal="1">
            <x v="3"/>
          </reference>
        </references>
      </pivotArea>
    </format>
    <format dxfId="197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196">
      <pivotArea outline="0" fieldPosition="0">
        <references count="1">
          <reference field="38" count="1" selected="0" defaultSubtotal="1">
            <x v="2"/>
          </reference>
        </references>
      </pivotArea>
    </format>
    <format dxfId="195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194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93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92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91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90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9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8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7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6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5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4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3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2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1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80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9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8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7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6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5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4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3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72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171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170">
      <pivotArea outline="0" fieldPosition="0">
        <references count="1">
          <reference field="38" count="1" selected="0" defaultSubtotal="1">
            <x v="2"/>
          </reference>
        </references>
      </pivotArea>
    </format>
    <format dxfId="169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168">
      <pivotArea outline="0" fieldPosition="0">
        <references count="1">
          <reference field="38" count="1" selected="0" defaultSubtotal="1">
            <x v="1"/>
          </reference>
        </references>
      </pivotArea>
    </format>
    <format dxfId="167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166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165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164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163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162">
      <pivotArea outline="0" fieldPosition="0">
        <references count="1">
          <reference field="38" count="1" selected="0" defaultSubtotal="1">
            <x v="3"/>
          </reference>
        </references>
      </pivotArea>
    </format>
    <format dxfId="161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160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159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158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57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156">
      <pivotArea outline="0" fieldPosition="0">
        <references count="2">
          <reference field="39" count="1" selected="0">
            <x v="3"/>
          </reference>
          <reference field="41" count="1" selected="0" defaultSubtotal="1">
            <x v="3"/>
          </reference>
        </references>
      </pivotArea>
    </format>
    <format dxfId="155">
      <pivotArea outline="0" fieldPosition="0">
        <references count="2">
          <reference field="39" count="1" selected="0">
            <x v="15"/>
          </reference>
          <reference field="41" count="1" selected="0" defaultSubtotal="1">
            <x v="2"/>
          </reference>
        </references>
      </pivotArea>
    </format>
    <format dxfId="154">
      <pivotArea outline="0" fieldPosition="0">
        <references count="4">
          <reference field="1" count="3" selected="0">
            <x v="43"/>
            <x v="442"/>
            <x v="497"/>
          </reference>
          <reference field="2" count="3" selected="0">
            <x v="131"/>
            <x v="206"/>
            <x v="497"/>
          </reference>
          <reference field="39" count="1" selected="0">
            <x v="15"/>
          </reference>
          <reference field="41" count="1" selected="0">
            <x v="3"/>
          </reference>
        </references>
      </pivotArea>
    </format>
    <format dxfId="153">
      <pivotArea outline="0" fieldPosition="0">
        <references count="2">
          <reference field="39" count="1" selected="0">
            <x v="15"/>
          </reference>
          <reference field="41" count="1" selected="0" defaultSubtotal="1">
            <x v="3"/>
          </reference>
        </references>
      </pivotArea>
    </format>
    <format dxfId="152">
      <pivotArea outline="0" fieldPosition="0">
        <references count="1">
          <reference field="6" count="4" selected="0">
            <x v="0"/>
            <x v="4"/>
            <x v="7"/>
            <x v="8"/>
          </reference>
        </references>
      </pivotArea>
    </format>
    <format dxfId="151">
      <pivotArea field="6" type="button" dataOnly="0" labelOnly="1" outline="0" axis="axisCol" fieldPosition="0"/>
    </format>
    <format dxfId="150">
      <pivotArea type="topRight" dataOnly="0" labelOnly="1" outline="0" fieldPosition="0"/>
    </format>
    <format dxfId="149">
      <pivotArea dataOnly="0" labelOnly="1" outline="0" fieldPosition="0">
        <references count="1">
          <reference field="6" count="4">
            <x v="0"/>
            <x v="4"/>
            <x v="7"/>
            <x v="8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B575F-4971-4CD9-9063-C19C5C9DE3CB}" name="Tabela dinâmica5" cacheId="75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J70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m="1" x="5"/>
        <item h="1" x="0"/>
        <item h="1" x="2"/>
        <item x="1"/>
        <item h="1" x="3"/>
        <item h="1" x="4"/>
        <item t="default"/>
      </items>
    </pivotField>
    <pivotField axis="axisRow" compact="0" outline="0" showAll="0">
      <items count="20">
        <item h="1" m="1" x="18"/>
        <item h="1" x="10"/>
        <item x="7"/>
        <item h="1" x="4"/>
        <item x="9"/>
        <item x="8"/>
        <item h="1" x="11"/>
        <item h="1" x="14"/>
        <item h="1" x="12"/>
        <item x="6"/>
        <item h="1" x="5"/>
        <item h="1" x="16"/>
        <item h="1" x="3"/>
        <item h="1" x="17"/>
        <item h="1" x="13"/>
        <item h="1" x="0"/>
        <item h="1" x="1"/>
        <item h="1" x="2"/>
        <item h="1" x="15"/>
        <item t="default"/>
      </items>
    </pivotField>
    <pivotField compact="0" outline="0" multipleItemSelectionAllowed="1" showAll="0"/>
    <pivotField axis="axisRow" compact="0" outline="0" multipleItemSelectionAllowed="1" showAll="0">
      <items count="20">
        <item h="1" m="1" x="18"/>
        <item h="1" x="1"/>
        <item x="3"/>
        <item x="2"/>
        <item x="5"/>
        <item h="1" x="0"/>
        <item h="1" x="4"/>
        <item h="1" x="6"/>
        <item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41"/>
    <field x="39"/>
    <field x="1"/>
    <field x="2"/>
  </rowFields>
  <rowItems count="59">
    <i>
      <x v="2"/>
      <x v="2"/>
      <x v="52"/>
      <x v="29"/>
    </i>
    <i r="2">
      <x v="56"/>
      <x v="72"/>
    </i>
    <i r="2">
      <x v="147"/>
      <x v="4"/>
    </i>
    <i r="2">
      <x v="384"/>
      <x v="476"/>
    </i>
    <i t="default" r="1">
      <x v="2"/>
    </i>
    <i r="1">
      <x v="4"/>
      <x v="241"/>
      <x v="153"/>
    </i>
    <i t="default" r="1">
      <x v="4"/>
    </i>
    <i r="1">
      <x v="5"/>
      <x v="115"/>
      <x v="175"/>
    </i>
    <i r="2">
      <x v="387"/>
      <x v="354"/>
    </i>
    <i t="default" r="1">
      <x v="5"/>
    </i>
    <i r="1">
      <x v="9"/>
      <x v="32"/>
      <x v="221"/>
    </i>
    <i r="2">
      <x v="41"/>
      <x v="463"/>
    </i>
    <i r="2">
      <x v="156"/>
      <x v="361"/>
    </i>
    <i r="2">
      <x v="167"/>
      <x v="413"/>
    </i>
    <i r="2">
      <x v="242"/>
      <x v="395"/>
    </i>
    <i r="2">
      <x v="446"/>
      <x v="217"/>
    </i>
    <i t="default" r="1">
      <x v="9"/>
    </i>
    <i t="default">
      <x v="2"/>
    </i>
    <i>
      <x v="3"/>
      <x v="2"/>
      <x v="239"/>
      <x v="366"/>
    </i>
    <i r="2">
      <x v="243"/>
      <x v="367"/>
    </i>
    <i r="2">
      <x v="246"/>
      <x v="335"/>
    </i>
    <i r="2">
      <x v="285"/>
      <x v="95"/>
    </i>
    <i t="default" r="1">
      <x v="2"/>
    </i>
    <i r="1">
      <x v="4"/>
      <x v="241"/>
      <x v="153"/>
    </i>
    <i r="2">
      <x v="479"/>
      <x v="41"/>
    </i>
    <i t="default" r="1">
      <x v="4"/>
    </i>
    <i r="1">
      <x v="5"/>
      <x v="387"/>
      <x v="354"/>
    </i>
    <i t="default" r="1">
      <x v="5"/>
    </i>
    <i r="1">
      <x v="9"/>
      <x v="185"/>
      <x v="419"/>
    </i>
    <i r="2">
      <x v="242"/>
      <x v="395"/>
    </i>
    <i r="2">
      <x v="244"/>
      <x v="52"/>
    </i>
    <i r="2">
      <x v="490"/>
      <x v="432"/>
    </i>
    <i r="2">
      <x v="493"/>
      <x v="35"/>
    </i>
    <i t="default" r="1">
      <x v="9"/>
    </i>
    <i t="default">
      <x v="3"/>
    </i>
    <i>
      <x v="4"/>
      <x v="4"/>
      <x v="102"/>
      <x v="487"/>
    </i>
    <i r="2">
      <x v="479"/>
      <x v="41"/>
    </i>
    <i t="default" r="1">
      <x v="4"/>
    </i>
    <i r="1">
      <x v="5"/>
      <x v="146"/>
      <x v="402"/>
    </i>
    <i r="2">
      <x v="278"/>
      <x v="452"/>
    </i>
    <i t="default" r="1">
      <x v="5"/>
    </i>
    <i r="1">
      <x v="9"/>
      <x v="185"/>
      <x v="419"/>
    </i>
    <i t="default" r="1">
      <x v="9"/>
    </i>
    <i t="default">
      <x v="4"/>
    </i>
    <i>
      <x v="8"/>
      <x v="4"/>
      <x v="82"/>
      <x v="415"/>
    </i>
    <i r="2">
      <x v="86"/>
      <x v="183"/>
    </i>
    <i r="2">
      <x v="102"/>
      <x v="487"/>
    </i>
    <i t="default" r="1">
      <x v="4"/>
    </i>
    <i r="1">
      <x v="5"/>
      <x v="154"/>
      <x v="46"/>
    </i>
    <i r="2">
      <x v="198"/>
      <x v="300"/>
    </i>
    <i r="2">
      <x v="278"/>
      <x v="452"/>
    </i>
    <i t="default" r="1">
      <x v="5"/>
    </i>
    <i r="1">
      <x v="9"/>
      <x v="185"/>
      <x v="419"/>
    </i>
    <i r="2">
      <x v="480"/>
      <x v="247"/>
    </i>
    <i r="2">
      <x v="481"/>
      <x v="248"/>
    </i>
    <i r="2">
      <x v="482"/>
      <x v="249"/>
    </i>
    <i t="default" r="1">
      <x v="9"/>
    </i>
    <i t="default">
      <x v="8"/>
    </i>
    <i t="grand">
      <x/>
    </i>
  </rowItems>
  <colFields count="1">
    <field x="6"/>
  </colFields>
  <colItems count="3">
    <i>
      <x v="4"/>
    </i>
    <i>
      <x v="7"/>
    </i>
    <i t="grand">
      <x/>
    </i>
  </colItems>
  <pageFields count="1">
    <pageField fld="38" hier="-1"/>
  </pageFields>
  <dataFields count="1">
    <dataField name="Soma de Área(ha)" fld="11" baseField="0" baseItem="0"/>
  </dataFields>
  <formats count="50">
    <format dxfId="148">
      <pivotArea grandRow="1" outline="0" collapsedLevelsAreSubtotals="1" fieldPosition="0"/>
    </format>
    <format dxfId="147">
      <pivotArea dataOnly="0" labelOnly="1" outline="0" fieldPosition="0">
        <references count="1">
          <reference field="1" count="0"/>
        </references>
      </pivotArea>
    </format>
    <format dxfId="146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145">
      <pivotArea outline="0" fieldPosition="0">
        <references count="1">
          <reference field="39" count="1" selected="0" defaultSubtotal="1">
            <x v="3"/>
          </reference>
        </references>
      </pivotArea>
    </format>
    <format dxfId="144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143">
      <pivotArea outline="0" fieldPosition="0">
        <references count="1">
          <reference field="38" count="1" selected="0" defaultSubtotal="1">
            <x v="2"/>
          </reference>
        </references>
      </pivotArea>
    </format>
    <format dxfId="142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141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40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9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8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7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6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5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4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3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2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1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30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9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8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7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6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5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4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3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2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1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20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19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118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117">
      <pivotArea outline="0" fieldPosition="0">
        <references count="1">
          <reference field="38" count="1" selected="0" defaultSubtotal="1">
            <x v="2"/>
          </reference>
        </references>
      </pivotArea>
    </format>
    <format dxfId="116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115">
      <pivotArea outline="0" fieldPosition="0">
        <references count="1">
          <reference field="38" count="1" selected="0" defaultSubtotal="1">
            <x v="1"/>
          </reference>
        </references>
      </pivotArea>
    </format>
    <format dxfId="114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113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112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111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110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109">
      <pivotArea outline="0" fieldPosition="0">
        <references count="1">
          <reference field="38" count="1" selected="0" defaultSubtotal="1">
            <x v="3"/>
          </reference>
        </references>
      </pivotArea>
    </format>
    <format dxfId="108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107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106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105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104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103">
      <pivotArea outline="0" collapsedLevelsAreSubtotals="1" fieldPosition="0"/>
    </format>
    <format dxfId="102">
      <pivotArea field="6" type="button" dataOnly="0" labelOnly="1" outline="0" axis="axisCol" fieldPosition="0"/>
    </format>
    <format dxfId="101">
      <pivotArea type="topRight" dataOnly="0" labelOnly="1" outline="0" fieldPosition="0"/>
    </format>
    <format dxfId="100">
      <pivotArea dataOnly="0" labelOnly="1" outline="0" fieldPosition="0">
        <references count="1">
          <reference field="6" count="2">
            <x v="4"/>
            <x v="7"/>
          </reference>
        </references>
      </pivotArea>
    </format>
    <format dxfId="99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9A1D5-12E4-40DF-8EED-BF0D5460B2CB}" name="Tabela dinâmica5" cacheId="75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multipleFieldFilters="0">
  <location ref="D10:J50" firstHeaderRow="1" firstDataRow="2" firstDataCol="4" rowPageCount="1" colPageCount="1"/>
  <pivotFields count="43">
    <pivotField compact="0" outline="0" showAll="0"/>
    <pivotField axis="axisRow" compact="0" outline="0" showAll="0" defaultSubtotal="0">
      <items count="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9"/>
        <item x="23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26"/>
        <item x="47"/>
        <item x="48"/>
        <item x="49"/>
        <item x="50"/>
        <item x="27"/>
        <item x="51"/>
        <item x="52"/>
        <item x="53"/>
        <item x="54"/>
        <item x="55"/>
        <item x="56"/>
        <item x="57"/>
        <item x="58"/>
        <item x="2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</items>
    </pivotField>
    <pivotField axis="axisRow" compact="0" outline="0" showAll="0" defaultSubtotal="0">
      <items count="500">
        <item x="463"/>
        <item x="248"/>
        <item x="34"/>
        <item x="400"/>
        <item x="147"/>
        <item x="158"/>
        <item x="390"/>
        <item x="43"/>
        <item x="26"/>
        <item x="96"/>
        <item x="12"/>
        <item x="337"/>
        <item x="135"/>
        <item x="247"/>
        <item x="345"/>
        <item x="251"/>
        <item x="209"/>
        <item x="211"/>
        <item x="420"/>
        <item x="477"/>
        <item x="252"/>
        <item x="224"/>
        <item x="83"/>
        <item x="171"/>
        <item x="284"/>
        <item x="436"/>
        <item x="313"/>
        <item x="438"/>
        <item x="439"/>
        <item x="53"/>
        <item x="318"/>
        <item x="280"/>
        <item x="281"/>
        <item x="282"/>
        <item x="283"/>
        <item x="493"/>
        <item x="324"/>
        <item x="69"/>
        <item x="367"/>
        <item x="451"/>
        <item x="471"/>
        <item x="479"/>
        <item x="45"/>
        <item x="87"/>
        <item x="148"/>
        <item x="411"/>
        <item x="154"/>
        <item x="168"/>
        <item x="9"/>
        <item x="39"/>
        <item x="85"/>
        <item x="123"/>
        <item x="244"/>
        <item x="178"/>
        <item x="206"/>
        <item x="227"/>
        <item x="303"/>
        <item x="74"/>
        <item x="308"/>
        <item x="93"/>
        <item x="191"/>
        <item x="392"/>
        <item x="10"/>
        <item x="67"/>
        <item x="273"/>
        <item x="317"/>
        <item x="334"/>
        <item x="346"/>
        <item x="25"/>
        <item x="117"/>
        <item x="414"/>
        <item x="426"/>
        <item x="57"/>
        <item x="130"/>
        <item x="487"/>
        <item x="55"/>
        <item x="415"/>
        <item x="340"/>
        <item x="150"/>
        <item x="172"/>
        <item x="386"/>
        <item x="349"/>
        <item x="381"/>
        <item x="361"/>
        <item x="440"/>
        <item x="151"/>
        <item x="208"/>
        <item x="78"/>
        <item x="95"/>
        <item x="136"/>
        <item x="213"/>
        <item x="428"/>
        <item x="301"/>
        <item x="4"/>
        <item x="195"/>
        <item x="285"/>
        <item x="355"/>
        <item x="356"/>
        <item x="410"/>
        <item x="109"/>
        <item x="236"/>
        <item x="89"/>
        <item x="91"/>
        <item x="217"/>
        <item x="466"/>
        <item x="394"/>
        <item x="302"/>
        <item x="68"/>
        <item x="153"/>
        <item x="286"/>
        <item x="335"/>
        <item x="200"/>
        <item x="299"/>
        <item x="430"/>
        <item x="331"/>
        <item x="264"/>
        <item x="228"/>
        <item x="47"/>
        <item x="49"/>
        <item x="249"/>
        <item x="380"/>
        <item x="253"/>
        <item x="202"/>
        <item x="443"/>
        <item x="64"/>
        <item x="212"/>
        <item x="291"/>
        <item x="478"/>
        <item x="449"/>
        <item x="275"/>
        <item x="20"/>
        <item x="442"/>
        <item x="70"/>
        <item x="71"/>
        <item x="65"/>
        <item x="48"/>
        <item x="376"/>
        <item x="408"/>
        <item x="412"/>
        <item x="226"/>
        <item x="266"/>
        <item x="245"/>
        <item x="98"/>
        <item x="234"/>
        <item x="235"/>
        <item x="254"/>
        <item x="5"/>
        <item x="274"/>
        <item x="116"/>
        <item x="59"/>
        <item x="138"/>
        <item x="416"/>
        <item x="170"/>
        <item x="241"/>
        <item x="407"/>
        <item x="255"/>
        <item x="114"/>
        <item x="197"/>
        <item x="204"/>
        <item x="205"/>
        <item x="201"/>
        <item x="316"/>
        <item x="181"/>
        <item x="307"/>
        <item x="328"/>
        <item x="445"/>
        <item x="448"/>
        <item x="18"/>
        <item x="37"/>
        <item x="131"/>
        <item x="2"/>
        <item x="374"/>
        <item x="22"/>
        <item x="23"/>
        <item x="56"/>
        <item x="115"/>
        <item x="357"/>
        <item x="358"/>
        <item x="359"/>
        <item x="360"/>
        <item x="0"/>
        <item x="182"/>
        <item x="476"/>
        <item x="86"/>
        <item x="388"/>
        <item x="366"/>
        <item x="441"/>
        <item x="305"/>
        <item x="458"/>
        <item x="144"/>
        <item x="31"/>
        <item x="107"/>
        <item x="474"/>
        <item x="152"/>
        <item x="101"/>
        <item x="141"/>
        <item x="19"/>
        <item x="397"/>
        <item x="118"/>
        <item x="119"/>
        <item x="457"/>
        <item x="320"/>
        <item x="437"/>
        <item x="322"/>
        <item x="61"/>
        <item x="179"/>
        <item x="46"/>
        <item x="435"/>
        <item x="75"/>
        <item x="88"/>
        <item x="225"/>
        <item x="362"/>
        <item x="417"/>
        <item x="188"/>
        <item x="28"/>
        <item x="183"/>
        <item x="210"/>
        <item x="446"/>
        <item x="455"/>
        <item x="14"/>
        <item x="164"/>
        <item x="35"/>
        <item x="267"/>
        <item x="342"/>
        <item x="300"/>
        <item x="402"/>
        <item x="429"/>
        <item x="216"/>
        <item x="425"/>
        <item x="189"/>
        <item x="193"/>
        <item x="491"/>
        <item x="483"/>
        <item x="484"/>
        <item x="485"/>
        <item x="486"/>
        <item x="126"/>
        <item x="24"/>
        <item x="51"/>
        <item x="72"/>
        <item x="110"/>
        <item x="453"/>
        <item x="470"/>
        <item x="81"/>
        <item x="409"/>
        <item x="354"/>
        <item x="77"/>
        <item x="480"/>
        <item x="481"/>
        <item x="482"/>
        <item x="54"/>
        <item x="348"/>
        <item x="261"/>
        <item x="256"/>
        <item x="218"/>
        <item x="427"/>
        <item x="269"/>
        <item x="270"/>
        <item x="134"/>
        <item x="257"/>
        <item x="42"/>
        <item x="40"/>
        <item x="391"/>
        <item x="352"/>
        <item x="194"/>
        <item x="398"/>
        <item x="6"/>
        <item x="113"/>
        <item x="79"/>
        <item x="399"/>
        <item x="405"/>
        <item x="52"/>
        <item x="404"/>
        <item x="432"/>
        <item x="433"/>
        <item x="434"/>
        <item x="186"/>
        <item x="333"/>
        <item x="121"/>
        <item x="103"/>
        <item x="58"/>
        <item x="475"/>
        <item x="237"/>
        <item x="32"/>
        <item x="173"/>
        <item x="124"/>
        <item x="122"/>
        <item x="63"/>
        <item x="160"/>
        <item x="180"/>
        <item x="260"/>
        <item x="262"/>
        <item x="314"/>
        <item x="353"/>
        <item x="292"/>
        <item x="293"/>
        <item x="294"/>
        <item x="268"/>
        <item x="41"/>
        <item x="304"/>
        <item x="198"/>
        <item x="229"/>
        <item x="230"/>
        <item x="33"/>
        <item x="460"/>
        <item x="279"/>
        <item x="406"/>
        <item x="369"/>
        <item x="370"/>
        <item x="94"/>
        <item x="90"/>
        <item x="99"/>
        <item x="363"/>
        <item x="375"/>
        <item x="325"/>
        <item x="231"/>
        <item x="372"/>
        <item x="382"/>
        <item x="100"/>
        <item x="17"/>
        <item x="288"/>
        <item x="306"/>
        <item x="176"/>
        <item x="339"/>
        <item x="365"/>
        <item x="30"/>
        <item x="128"/>
        <item x="111"/>
        <item x="214"/>
        <item x="159"/>
        <item x="165"/>
        <item x="265"/>
        <item x="3"/>
        <item x="92"/>
        <item x="310"/>
        <item x="246"/>
        <item x="277"/>
        <item x="338"/>
        <item x="351"/>
        <item x="473"/>
        <item x="169"/>
        <item x="155"/>
        <item x="462"/>
        <item x="311"/>
        <item x="418"/>
        <item x="319"/>
        <item x="327"/>
        <item x="289"/>
        <item x="321"/>
        <item x="13"/>
        <item x="125"/>
        <item x="494"/>
        <item x="50"/>
        <item x="488"/>
        <item x="387"/>
        <item x="489"/>
        <item x="106"/>
        <item x="192"/>
        <item x="238"/>
        <item x="419"/>
        <item x="207"/>
        <item x="156"/>
        <item x="215"/>
        <item x="469"/>
        <item x="464"/>
        <item x="76"/>
        <item x="239"/>
        <item x="243"/>
        <item x="383"/>
        <item x="454"/>
        <item x="296"/>
        <item x="461"/>
        <item x="196"/>
        <item x="468"/>
        <item x="315"/>
        <item x="287"/>
        <item x="377"/>
        <item x="140"/>
        <item x="184"/>
        <item x="222"/>
        <item x="221"/>
        <item x="393"/>
        <item x="38"/>
        <item x="347"/>
        <item x="258"/>
        <item x="295"/>
        <item x="149"/>
        <item x="219"/>
        <item x="290"/>
        <item x="157"/>
        <item x="161"/>
        <item x="379"/>
        <item x="371"/>
        <item x="112"/>
        <item x="223"/>
        <item x="242"/>
        <item x="332"/>
        <item x="467"/>
        <item x="492"/>
        <item x="190"/>
        <item x="27"/>
        <item x="232"/>
        <item x="146"/>
        <item x="424"/>
        <item x="203"/>
        <item x="272"/>
        <item x="137"/>
        <item x="389"/>
        <item x="36"/>
        <item x="60"/>
        <item x="80"/>
        <item x="403"/>
        <item x="145"/>
        <item x="167"/>
        <item x="413"/>
        <item x="82"/>
        <item x="421"/>
        <item x="456"/>
        <item x="29"/>
        <item x="185"/>
        <item x="368"/>
        <item x="174"/>
        <item x="175"/>
        <item x="341"/>
        <item x="250"/>
        <item x="259"/>
        <item x="326"/>
        <item x="336"/>
        <item x="373"/>
        <item x="401"/>
        <item x="459"/>
        <item x="472"/>
        <item x="490"/>
        <item x="104"/>
        <item x="162"/>
        <item x="276"/>
        <item x="422"/>
        <item x="309"/>
        <item x="66"/>
        <item x="129"/>
        <item x="142"/>
        <item x="220"/>
        <item x="495"/>
        <item x="364"/>
        <item x="385"/>
        <item x="105"/>
        <item x="465"/>
        <item x="108"/>
        <item x="73"/>
        <item x="344"/>
        <item x="21"/>
        <item x="452"/>
        <item x="278"/>
        <item x="84"/>
        <item x="127"/>
        <item x="447"/>
        <item x="323"/>
        <item x="97"/>
        <item x="396"/>
        <item x="8"/>
        <item x="350"/>
        <item x="120"/>
        <item x="395"/>
        <item x="44"/>
        <item x="431"/>
        <item x="450"/>
        <item x="271"/>
        <item x="177"/>
        <item x="378"/>
        <item x="233"/>
        <item x="343"/>
        <item x="297"/>
        <item x="163"/>
        <item x="329"/>
        <item x="15"/>
        <item x="16"/>
        <item x="384"/>
        <item x="298"/>
        <item x="444"/>
        <item x="11"/>
        <item x="423"/>
        <item x="139"/>
        <item x="330"/>
        <item x="199"/>
        <item x="312"/>
        <item x="7"/>
        <item x="1"/>
        <item x="102"/>
        <item x="187"/>
        <item x="132"/>
        <item x="133"/>
        <item x="143"/>
        <item x="166"/>
        <item x="240"/>
        <item x="263"/>
        <item x="62"/>
        <item x="496"/>
        <item x="497"/>
        <item x="498"/>
        <item x="499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11">
        <item x="0"/>
        <item x="6"/>
        <item x="5"/>
        <item x="4"/>
        <item x="1"/>
        <item x="7"/>
        <item x="2"/>
        <item x="3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m="1" x="5"/>
        <item x="0"/>
        <item h="1" x="2"/>
        <item h="1" x="1"/>
        <item h="1" x="3"/>
        <item h="1" x="4"/>
        <item t="default"/>
      </items>
    </pivotField>
    <pivotField axis="axisRow" compact="0" outline="0" showAll="0">
      <items count="20">
        <item h="1" m="1" x="18"/>
        <item h="1" x="10"/>
        <item h="1" x="7"/>
        <item h="1" x="4"/>
        <item h="1" x="9"/>
        <item h="1" x="8"/>
        <item h="1" x="11"/>
        <item h="1" x="14"/>
        <item h="1" x="12"/>
        <item h="1" x="6"/>
        <item h="1" x="5"/>
        <item h="1" x="16"/>
        <item x="3"/>
        <item h="1" x="17"/>
        <item h="1" x="13"/>
        <item x="0"/>
        <item h="1" x="1"/>
        <item h="1" x="2"/>
        <item h="1" x="15"/>
        <item t="default"/>
      </items>
    </pivotField>
    <pivotField compact="0" outline="0" multipleItemSelectionAllowed="1" showAll="0"/>
    <pivotField axis="axisRow" compact="0" outline="0" multipleItemSelectionAllowed="1" showAll="0">
      <items count="20">
        <item h="1" m="1" x="18"/>
        <item h="1" x="1"/>
        <item x="3"/>
        <item x="2"/>
        <item x="5"/>
        <item h="1" x="0"/>
        <item h="1" x="4"/>
        <item h="1" x="6"/>
        <item x="7"/>
        <item h="1" m="1" x="17"/>
        <item h="1" x="8"/>
        <item h="1" x="11"/>
        <item h="1" x="12"/>
        <item h="1" x="13"/>
        <item h="1" x="14"/>
        <item h="1" x="15"/>
        <item h="1" x="16"/>
        <item h="1" x="10"/>
        <item h="1" x="9"/>
        <item t="default"/>
      </items>
    </pivotField>
    <pivotField compact="0" outline="0" showAll="0"/>
  </pivotFields>
  <rowFields count="4">
    <field x="41"/>
    <field x="39"/>
    <field x="1"/>
    <field x="2"/>
  </rowFields>
  <rowItems count="39">
    <i>
      <x v="2"/>
      <x v="12"/>
      <x v="166"/>
      <x v="492"/>
    </i>
    <i t="default" r="1">
      <x v="12"/>
    </i>
    <i r="1">
      <x v="15"/>
      <x v="70"/>
      <x v="132"/>
    </i>
    <i r="2">
      <x v="71"/>
      <x v="133"/>
    </i>
    <i r="2">
      <x v="406"/>
      <x v="306"/>
    </i>
    <i r="2">
      <x v="442"/>
      <x v="131"/>
    </i>
    <i r="2">
      <x v="453"/>
      <x v="241"/>
    </i>
    <i t="default" r="1">
      <x v="15"/>
    </i>
    <i t="default">
      <x v="2"/>
    </i>
    <i>
      <x v="3"/>
      <x v="12"/>
      <x v="7"/>
      <x v="485"/>
    </i>
    <i r="2">
      <x v="166"/>
      <x v="492"/>
    </i>
    <i r="2">
      <x v="494"/>
      <x v="351"/>
    </i>
    <i t="default" r="1">
      <x v="12"/>
    </i>
    <i r="1">
      <x v="15"/>
      <x v="5"/>
      <x v="146"/>
    </i>
    <i r="2">
      <x v="43"/>
      <x v="206"/>
    </i>
    <i r="2">
      <x v="453"/>
      <x v="241"/>
    </i>
    <i r="2">
      <x v="495"/>
      <x v="442"/>
    </i>
    <i r="2">
      <x v="497"/>
      <x v="497"/>
    </i>
    <i t="default" r="1">
      <x v="15"/>
    </i>
    <i t="default">
      <x v="3"/>
    </i>
    <i>
      <x v="4"/>
      <x v="12"/>
      <x v="7"/>
      <x v="485"/>
    </i>
    <i r="2">
      <x v="12"/>
      <x v="10"/>
    </i>
    <i r="2">
      <x v="24"/>
      <x v="68"/>
    </i>
    <i r="2">
      <x v="44"/>
      <x v="8"/>
    </i>
    <i r="2">
      <x v="49"/>
      <x v="400"/>
    </i>
    <i r="2">
      <x v="58"/>
      <x v="214"/>
    </i>
    <i t="default" r="1">
      <x v="12"/>
    </i>
    <i r="1">
      <x v="15"/>
      <x v="13"/>
      <x v="349"/>
    </i>
    <i r="2">
      <x v="298"/>
      <x v="477"/>
    </i>
    <i r="2">
      <x v="495"/>
      <x v="442"/>
    </i>
    <i t="default" r="1">
      <x v="15"/>
    </i>
    <i t="default">
      <x v="4"/>
    </i>
    <i>
      <x v="8"/>
      <x v="12"/>
      <x v="24"/>
      <x v="68"/>
    </i>
    <i r="2">
      <x v="352"/>
      <x v="263"/>
    </i>
    <i t="default" r="1">
      <x v="12"/>
    </i>
    <i r="1">
      <x v="15"/>
      <x v="298"/>
      <x v="477"/>
    </i>
    <i t="default" r="1">
      <x v="15"/>
    </i>
    <i t="default">
      <x v="8"/>
    </i>
    <i t="grand">
      <x/>
    </i>
  </rowItems>
  <colFields count="1">
    <field x="6"/>
  </colFields>
  <colItems count="3">
    <i>
      <x/>
    </i>
    <i>
      <x v="4"/>
    </i>
    <i t="grand">
      <x/>
    </i>
  </colItems>
  <pageFields count="1">
    <pageField fld="38" hier="-1"/>
  </pageFields>
  <dataFields count="1">
    <dataField name="Soma de Área(ha)" fld="11" baseField="0" baseItem="0"/>
  </dataFields>
  <formats count="55">
    <format dxfId="98">
      <pivotArea grandRow="1" outline="0" collapsedLevelsAreSubtotals="1" fieldPosition="0"/>
    </format>
    <format dxfId="97">
      <pivotArea dataOnly="0" labelOnly="1" outline="0" fieldPosition="0">
        <references count="1">
          <reference field="1" count="0"/>
        </references>
      </pivotArea>
    </format>
    <format dxfId="96">
      <pivotArea outline="0" fieldPosition="0">
        <references count="3">
          <reference field="1" count="1" selected="0">
            <x v="73"/>
          </reference>
          <reference field="2" count="1" selected="0">
            <x v="448"/>
          </reference>
          <reference field="39" count="1" selected="0">
            <x v="3"/>
          </reference>
        </references>
      </pivotArea>
    </format>
    <format dxfId="95">
      <pivotArea outline="0" fieldPosition="0">
        <references count="1">
          <reference field="39" count="1" selected="0" defaultSubtotal="1">
            <x v="3"/>
          </reference>
        </references>
      </pivotArea>
    </format>
    <format dxfId="94">
      <pivotArea outline="0" fieldPosition="0">
        <references count="3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</references>
      </pivotArea>
    </format>
    <format dxfId="93">
      <pivotArea outline="0" fieldPosition="0">
        <references count="1">
          <reference field="38" count="1" selected="0" defaultSubtotal="1">
            <x v="2"/>
          </reference>
        </references>
      </pivotArea>
    </format>
    <format dxfId="92">
      <pivotArea outline="0" fieldPosition="0">
        <references count="2">
          <reference field="38" count="1" selected="0">
            <x v="2"/>
          </reference>
          <reference field="39" count="2" selected="0" defaultSubtotal="1">
            <x v="1"/>
            <x v="3"/>
          </reference>
        </references>
      </pivotArea>
    </format>
    <format dxfId="91">
      <pivotArea outline="0" fieldPosition="0">
        <references count="4">
          <reference field="1" count="4" selected="0">
            <x v="41"/>
            <x v="190"/>
            <x v="242"/>
            <x v="446"/>
          </reference>
          <reference field="2" count="4" selected="0">
            <x v="217"/>
            <x v="395"/>
            <x v="399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90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9">
      <pivotArea dataOnly="0" labelOnly="1" outline="0" fieldPosition="0">
        <references count="4">
          <reference field="1" count="1" selected="0">
            <x v="190"/>
          </reference>
          <reference field="2" count="1">
            <x v="399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8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7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6">
      <pivotArea outline="0" fieldPosition="0">
        <references count="4">
          <reference field="1" count="4" selected="0">
            <x v="41"/>
            <x v="156"/>
            <x v="242"/>
            <x v="446"/>
          </reference>
          <reference field="2" count="4" selected="0">
            <x v="217"/>
            <x v="361"/>
            <x v="395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5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4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3">
      <pivotArea dataOnly="0" labelOnly="1" outline="0" fieldPosition="0">
        <references count="4">
          <reference field="1" count="1" selected="0">
            <x v="242"/>
          </reference>
          <reference field="2" count="1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2">
      <pivotArea dataOnly="0" labelOnly="1" outline="0" fieldPosition="0">
        <references count="4">
          <reference field="1" count="1" selected="0">
            <x v="446"/>
          </reference>
          <reference field="2" count="1">
            <x v="217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1">
      <pivotArea outline="0" fieldPosition="0">
        <references count="4">
          <reference field="1" count="5" selected="0">
            <x v="32"/>
            <x v="41"/>
            <x v="156"/>
            <x v="167"/>
            <x v="446"/>
          </reference>
          <reference field="2" count="5" selected="0">
            <x v="217"/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80">
      <pivotArea outline="0" fieldPosition="0">
        <references count="4">
          <reference field="1" count="1" selected="0">
            <x v="242"/>
          </reference>
          <reference field="2" count="1" selected="0">
            <x v="395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9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8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7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6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5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4">
      <pivotArea outline="0" fieldPosition="0">
        <references count="4">
          <reference field="1" count="4" selected="0">
            <x v="32"/>
            <x v="41"/>
            <x v="156"/>
            <x v="167"/>
          </reference>
          <reference field="2" count="4" selected="0">
            <x v="221"/>
            <x v="361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3">
      <pivotArea dataOnly="0" labelOnly="1" outline="0" fieldPosition="0">
        <references count="4">
          <reference field="1" count="1" selected="0">
            <x v="32"/>
          </reference>
          <reference field="2" count="1">
            <x v="22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2">
      <pivotArea dataOnly="0" labelOnly="1" outline="0" fieldPosition="0">
        <references count="4">
          <reference field="1" count="1" selected="0">
            <x v="41"/>
          </reference>
          <reference field="2" count="1"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1">
      <pivotArea dataOnly="0" labelOnly="1" outline="0" fieldPosition="0">
        <references count="4">
          <reference field="1" count="1" selected="0">
            <x v="156"/>
          </reference>
          <reference field="2" count="1">
            <x v="361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70">
      <pivotArea dataOnly="0" labelOnly="1" outline="0" fieldPosition="0">
        <references count="4">
          <reference field="1" count="1" selected="0">
            <x v="167"/>
          </reference>
          <reference field="2" count="1">
            <x v="41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69">
      <pivotArea outline="0" fieldPosition="0">
        <references count="1">
          <reference field="38" count="3" selected="0" defaultSubtotal="1">
            <x v="1"/>
            <x v="2"/>
            <x v="3"/>
          </reference>
        </references>
      </pivotArea>
    </format>
    <format dxfId="68">
      <pivotArea outline="0" fieldPosition="0">
        <references count="2">
          <reference field="38" count="1" selected="0">
            <x v="2"/>
          </reference>
          <reference field="39" count="2" selected="0" defaultSubtotal="1">
            <x v="3"/>
            <x v="6"/>
          </reference>
        </references>
      </pivotArea>
    </format>
    <format dxfId="67">
      <pivotArea outline="0" fieldPosition="0">
        <references count="1">
          <reference field="38" count="1" selected="0" defaultSubtotal="1">
            <x v="2"/>
          </reference>
        </references>
      </pivotArea>
    </format>
    <format dxfId="66">
      <pivotArea outline="0" fieldPosition="0">
        <references count="2">
          <reference field="38" count="1" selected="0">
            <x v="4"/>
          </reference>
          <reference field="39" count="5" selected="0" defaultSubtotal="1">
            <x v="7"/>
            <x v="8"/>
            <x v="10"/>
            <x v="11"/>
            <x v="13"/>
          </reference>
        </references>
      </pivotArea>
    </format>
    <format dxfId="65">
      <pivotArea outline="0" fieldPosition="0">
        <references count="1">
          <reference field="38" count="1" selected="0" defaultSubtotal="1">
            <x v="1"/>
          </reference>
        </references>
      </pivotArea>
    </format>
    <format dxfId="64">
      <pivotArea outline="0" fieldPosition="0">
        <references count="2">
          <reference field="38" count="1" selected="0">
            <x v="2"/>
          </reference>
          <reference field="39" count="1" selected="0" defaultSubtotal="1">
            <x v="1"/>
          </reference>
        </references>
      </pivotArea>
    </format>
    <format dxfId="63">
      <pivotArea outline="0" fieldPosition="0">
        <references count="4">
          <reference field="1" count="3" selected="0">
            <x v="22"/>
            <x v="108"/>
            <x v="170"/>
          </reference>
          <reference field="2" count="3" selected="0">
            <x v="152"/>
            <x v="172"/>
            <x v="447"/>
          </reference>
          <reference field="38" count="1" selected="0">
            <x v="2"/>
          </reference>
          <reference field="39" count="1" selected="0">
            <x v="3"/>
          </reference>
        </references>
      </pivotArea>
    </format>
    <format dxfId="62">
      <pivotArea outline="0" fieldPosition="0">
        <references count="2">
          <reference field="38" count="1" selected="0">
            <x v="3"/>
          </reference>
          <reference field="39" count="2" selected="0" defaultSubtotal="1">
            <x v="2"/>
            <x v="4"/>
          </reference>
        </references>
      </pivotArea>
    </format>
    <format dxfId="61">
      <pivotArea outline="0" fieldPosition="0">
        <references count="4">
          <reference field="1" count="2" selected="0">
            <x v="115"/>
            <x v="387"/>
          </reference>
          <reference field="2" count="2" selected="0">
            <x v="175"/>
            <x v="354"/>
          </reference>
          <reference field="38" count="1" selected="0">
            <x v="3"/>
          </reference>
          <reference field="39" count="1" selected="0">
            <x v="5"/>
          </reference>
        </references>
      </pivotArea>
    </format>
    <format dxfId="60">
      <pivotArea outline="0" fieldPosition="0">
        <references count="2">
          <reference field="38" count="1" selected="0">
            <x v="3"/>
          </reference>
          <reference field="39" count="1" selected="0" defaultSubtotal="1">
            <x v="17"/>
          </reference>
        </references>
      </pivotArea>
    </format>
    <format dxfId="59">
      <pivotArea outline="0" fieldPosition="0">
        <references count="1">
          <reference field="38" count="1" selected="0" defaultSubtotal="1">
            <x v="3"/>
          </reference>
        </references>
      </pivotArea>
    </format>
    <format dxfId="58">
      <pivotArea outline="0" fieldPosition="0">
        <references count="2">
          <reference field="38" count="1" selected="0">
            <x v="4"/>
          </reference>
          <reference field="39" count="4" selected="0" defaultSubtotal="1">
            <x v="7"/>
            <x v="8"/>
            <x v="10"/>
            <x v="11"/>
          </reference>
        </references>
      </pivotArea>
    </format>
    <format dxfId="57">
      <pivotArea outline="0" fieldPosition="0">
        <references count="4">
          <reference field="1" count="1" selected="0">
            <x v="360"/>
          </reference>
          <reference field="2" count="1" selected="0">
            <x v="179"/>
          </reference>
          <reference field="38" count="1" selected="0">
            <x v="4"/>
          </reference>
          <reference field="39" count="1" selected="0">
            <x v="13"/>
          </reference>
        </references>
      </pivotArea>
    </format>
    <format dxfId="56">
      <pivotArea outline="0" fieldPosition="0">
        <references count="4">
          <reference field="1" count="2" selected="0">
            <x v="180"/>
            <x v="184"/>
          </reference>
          <reference field="2" count="2" selected="0">
            <x v="289"/>
            <x v="378"/>
          </reference>
          <reference field="38" count="1" selected="0">
            <x v="2"/>
          </reference>
          <reference field="39" count="1" selected="0">
            <x v="6"/>
          </reference>
        </references>
      </pivotArea>
    </format>
    <format dxfId="55">
      <pivotArea outline="0" fieldPosition="0">
        <references count="4">
          <reference field="1" count="6" selected="0">
            <x v="32"/>
            <x v="41"/>
            <x v="156"/>
            <x v="167"/>
            <x v="242"/>
            <x v="446"/>
          </reference>
          <reference field="2" count="6" selected="0">
            <x v="217"/>
            <x v="221"/>
            <x v="361"/>
            <x v="395"/>
            <x v="413"/>
            <x v="463"/>
          </reference>
          <reference field="38" count="1" selected="0">
            <x v="3"/>
          </reference>
          <reference field="39" count="1" selected="0">
            <x v="9"/>
          </reference>
        </references>
      </pivotArea>
    </format>
    <format dxfId="54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8" count="1" selected="0">
            <x v="1"/>
          </reference>
          <reference field="39" count="1" selected="0">
            <x v="15"/>
          </reference>
        </references>
      </pivotArea>
    </format>
    <format dxfId="53">
      <pivotArea outline="0" fieldPosition="0">
        <references count="2">
          <reference field="39" count="1" selected="0">
            <x v="3"/>
          </reference>
          <reference field="41" count="1" selected="0" defaultSubtotal="1">
            <x v="3"/>
          </reference>
        </references>
      </pivotArea>
    </format>
    <format dxfId="52">
      <pivotArea outline="0" fieldPosition="0">
        <references count="2">
          <reference field="39" count="1" selected="0">
            <x v="15"/>
          </reference>
          <reference field="41" count="1" selected="0" defaultSubtotal="1">
            <x v="2"/>
          </reference>
        </references>
      </pivotArea>
    </format>
    <format dxfId="51">
      <pivotArea outline="0" fieldPosition="0">
        <references count="4">
          <reference field="1" count="3" selected="0">
            <x v="43"/>
            <x v="442"/>
            <x v="497"/>
          </reference>
          <reference field="2" count="3" selected="0">
            <x v="131"/>
            <x v="206"/>
            <x v="497"/>
          </reference>
          <reference field="39" count="1" selected="0">
            <x v="15"/>
          </reference>
          <reference field="41" count="1" selected="0">
            <x v="3"/>
          </reference>
        </references>
      </pivotArea>
    </format>
    <format dxfId="50">
      <pivotArea outline="0" fieldPosition="0">
        <references count="2">
          <reference field="39" count="1" selected="0">
            <x v="15"/>
          </reference>
          <reference field="41" count="1" selected="0" defaultSubtotal="1">
            <x v="3"/>
          </reference>
        </references>
      </pivotArea>
    </format>
    <format dxfId="49">
      <pivotArea outline="0" fieldPosition="0">
        <references count="4">
          <reference field="1" count="3" selected="0">
            <x v="20"/>
            <x v="406"/>
            <x v="442"/>
          </reference>
          <reference field="2" count="3" selected="0">
            <x v="130"/>
            <x v="131"/>
            <x v="306"/>
          </reference>
          <reference field="39" count="1" selected="0">
            <x v="15"/>
          </reference>
          <reference field="41" count="1" selected="0">
            <x v="2"/>
          </reference>
        </references>
      </pivotArea>
    </format>
    <format dxfId="48">
      <pivotArea outline="0" collapsedLevelsAreSubtotals="1" fieldPosition="0"/>
    </format>
    <format dxfId="47">
      <pivotArea field="6" type="button" dataOnly="0" labelOnly="1" outline="0" axis="axisCol" fieldPosition="0"/>
    </format>
    <format dxfId="46">
      <pivotArea type="topRight" dataOnly="0" labelOnly="1" outline="0" fieldPosition="0"/>
    </format>
    <format dxfId="45">
      <pivotArea dataOnly="0" labelOnly="1" outline="0" fieldPosition="0">
        <references count="1">
          <reference field="6" count="2">
            <x v="0"/>
            <x v="4"/>
          </reference>
        </references>
      </pivotArea>
    </format>
    <format dxfId="44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41141-B0CD-4635-B967-6C28D799B2C9}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18:B22" firstHeaderRow="1" firstDataRow="1" firstDataCol="1"/>
  <pivotFields count="10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2"/>
        <item x="0"/>
        <item x="1"/>
        <item h="1" x="3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Área(ha)" fld="4" baseField="0" baseItem="0"/>
  </dataFields>
  <formats count="2">
    <format dxfId="24">
      <pivotArea outline="0" collapsedLevelsAreSubtotals="1" fieldPosition="0"/>
    </format>
    <format dxfId="23">
      <pivotArea dataOnly="0" labelOnly="1" outline="0" axis="axisValues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028C0-B2B8-4F68-92DF-E0D301D75D17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C13" firstHeaderRow="1" firstDataRow="1" firstDataCol="2"/>
  <pivotFields count="12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">
        <item x="3"/>
        <item x="1"/>
        <item x="0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h="1" x="2"/>
        <item t="default"/>
      </items>
    </pivotField>
  </pivotFields>
  <rowFields count="2">
    <field x="11"/>
    <field x="6"/>
  </rowFields>
  <rowItems count="10">
    <i>
      <x/>
      <x/>
    </i>
    <i r="1">
      <x v="1"/>
    </i>
    <i r="1">
      <x v="2"/>
    </i>
    <i r="1">
      <x v="3"/>
    </i>
    <i t="default">
      <x/>
    </i>
    <i>
      <x v="1"/>
      <x/>
    </i>
    <i r="1">
      <x v="2"/>
    </i>
    <i r="1">
      <x v="3"/>
    </i>
    <i t="default">
      <x v="1"/>
    </i>
    <i t="grand">
      <x/>
    </i>
  </rowItems>
  <colItems count="1">
    <i/>
  </colItems>
  <dataFields count="1">
    <dataField name="Soma de Área(ha)" fld="4" baseField="0" baseItem="0"/>
  </dataFields>
  <formats count="2">
    <format dxfId="26">
      <pivotArea outline="0" collapsedLevelsAreSubtotals="1" fieldPosition="0"/>
    </format>
    <format dxfId="25">
      <pivotArea dataOnly="0" labelOnly="1" outline="0" axis="axisValues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8EA28-0F30-4DC5-9574-9446BBD4D0F0}" name="Tabela dinâmica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H12:J17" firstHeaderRow="1" firstDataRow="1" firstDataCol="2"/>
  <pivotFields count="13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5">
        <item x="1"/>
        <item x="3"/>
        <item x="2"/>
        <item x="0"/>
        <item x="4"/>
      </items>
    </pivotField>
    <pivotField compact="0" outline="0" showAll="0"/>
    <pivotField compact="0" outline="0" showAll="0"/>
    <pivotField axis="axisRow" compact="0" outline="0" showAll="0" defaultSubtotal="0">
      <items count="3">
        <item h="1" x="0"/>
        <item x="1"/>
        <item h="1" x="2"/>
      </items>
    </pivotField>
    <pivotField compact="0" outline="0" showAll="0"/>
    <pivotField compact="0" outline="0" showAll="0"/>
    <pivotField compact="0" outline="0" showAll="0"/>
  </pivotFields>
  <rowFields count="2">
    <field x="9"/>
    <field x="6"/>
  </rowFields>
  <rowItems count="5">
    <i>
      <x v="1"/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oma de Área(ha)" fld="4" baseField="0" baseItem="0" numFmtId="167"/>
  </dataFields>
  <formats count="3"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21314-0A6A-49A2-8913-CDC877A7E905}" name="Tabela dinâmica4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H3:J7" firstHeaderRow="1" firstDataRow="1" firstDataCol="2"/>
  <pivotFields count="13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5">
        <item x="1"/>
        <item x="3"/>
        <item x="2"/>
        <item x="0"/>
        <item x="4"/>
      </items>
    </pivotField>
    <pivotField compact="0" outline="0" showAll="0"/>
    <pivotField compact="0" outline="0" showAll="0"/>
    <pivotField axis="axisRow" compact="0" outline="0" showAll="0" defaultSubtotal="0">
      <items count="3">
        <item x="0"/>
        <item h="1" x="1"/>
        <item h="1" x="2"/>
      </items>
    </pivotField>
    <pivotField compact="0" outline="0" showAll="0"/>
    <pivotField compact="0" outline="0" showAll="0"/>
    <pivotField compact="0" outline="0" showAll="0"/>
  </pivotFields>
  <rowFields count="2">
    <field x="9"/>
    <field x="6"/>
  </rowFields>
  <rowItems count="4">
    <i>
      <x/>
      <x/>
    </i>
    <i r="1">
      <x v="2"/>
    </i>
    <i r="1">
      <x v="3"/>
    </i>
    <i t="grand">
      <x/>
    </i>
  </rowItems>
  <colItems count="1">
    <i/>
  </colItems>
  <dataFields count="1">
    <dataField name="Soma de Área(ha)" fld="4" baseField="0" baseItem="0"/>
  </dataFields>
  <formats count="2"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B935D-CA58-4D38-A400-8E65E046B8C0}" name="Tabela dinâ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27:C35" firstHeaderRow="1" firstDataRow="1" firstDataCol="2"/>
  <pivotFields count="10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2"/>
        <item x="0"/>
        <item h="1" x="3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2">
    <field x="9"/>
    <field x="5"/>
  </rowFields>
  <rowItems count="8">
    <i>
      <x/>
      <x/>
    </i>
    <i r="1">
      <x v="1"/>
    </i>
    <i t="default">
      <x/>
    </i>
    <i>
      <x v="1"/>
      <x/>
    </i>
    <i r="1">
      <x v="1"/>
    </i>
    <i r="1">
      <x v="3"/>
    </i>
    <i t="default">
      <x v="1"/>
    </i>
    <i t="grand">
      <x/>
    </i>
  </rowItems>
  <colItems count="1">
    <i/>
  </colItems>
  <dataFields count="1">
    <dataField name="Soma de Área(ha)" fld="3" baseField="0" baseItem="0"/>
  </dataFields>
  <formats count="12">
    <format dxfId="43">
      <pivotArea outline="0" collapsedLevelsAreSubtotals="1" fieldPosition="0"/>
    </format>
    <format dxfId="42">
      <pivotArea field="5" type="button" dataOnly="0" labelOnly="1" outline="0" axis="axisRow" fieldPosition="1"/>
    </format>
    <format dxfId="41">
      <pivotArea dataOnly="0" labelOnly="1" outline="0" fieldPosition="0">
        <references count="1">
          <reference field="9" count="1" defaultSubtotal="1">
            <x v="0"/>
          </reference>
        </references>
      </pivotArea>
    </format>
    <format dxfId="40">
      <pivotArea dataOnly="0" labelOnly="1" outline="0" fieldPosition="0">
        <references count="1">
          <reference field="9" count="1" defaultSubtotal="1">
            <x v="1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2">
          <reference field="5" count="2">
            <x v="0"/>
            <x v="1"/>
          </reference>
          <reference field="9" count="1" selected="0">
            <x v="0"/>
          </reference>
        </references>
      </pivotArea>
    </format>
    <format dxfId="37">
      <pivotArea dataOnly="0" labelOnly="1" outline="0" fieldPosition="0">
        <references count="2">
          <reference field="5" count="0"/>
          <reference field="9" count="1" selected="0">
            <x v="1"/>
          </reference>
        </references>
      </pivotArea>
    </format>
    <format dxfId="36">
      <pivotArea dataOnly="0" labelOnly="1" outline="0" axis="axisValues" fieldPosition="0"/>
    </format>
    <format dxfId="35">
      <pivotArea outline="0" fieldPosition="0">
        <references count="2">
          <reference field="5" count="2" selected="0">
            <x v="0"/>
            <x v="1"/>
          </reference>
          <reference field="9" count="1" selected="0">
            <x v="0"/>
          </reference>
        </references>
      </pivotArea>
    </format>
    <format dxfId="34">
      <pivotArea dataOnly="0" labelOnly="1" outline="0" fieldPosition="0">
        <references count="2">
          <reference field="5" count="2">
            <x v="0"/>
            <x v="1"/>
          </reference>
          <reference field="9" count="1" selected="0">
            <x v="0"/>
          </reference>
        </references>
      </pivotArea>
    </format>
    <format dxfId="33">
      <pivotArea outline="0" fieldPosition="0">
        <references count="1">
          <reference field="9" count="1" selected="0" defaultSubtotal="1">
            <x v="0"/>
          </reference>
        </references>
      </pivotArea>
    </format>
    <format dxfId="32">
      <pivotArea dataOnly="0" labelOnly="1" outline="0" offset="IV256" fieldPosition="0">
        <references count="1">
          <reference field="9" count="1" defaultSubtotal="1">
            <x v="0"/>
          </reference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017F65-3E8A-41B4-86C6-41EF597F4289}" name="Tabela1" displayName="Tabela1" ref="A1:AQ2" totalsRowShown="0">
  <autoFilter ref="A1:AQ2" xr:uid="{14BBF61E-2E3E-4052-9811-893B78903683}"/>
  <tableColumns count="43">
    <tableColumn id="1" xr3:uid="{36B5AA61-4C35-4CBF-B2C5-8F0987C5A579}" name="Objeto de locação"/>
    <tableColumn id="2" xr3:uid="{459B485D-7402-487F-813A-92E1057C56F1}" name="Id Projeto"/>
    <tableColumn id="3" xr3:uid="{8E6B04E0-8E63-4DBE-9607-FDD57806E288}" name="Projeto"/>
    <tableColumn id="4" xr3:uid="{BD2F5914-CE7F-4DC2-9F80-F1770F7A4A15}" name="Talhão"/>
    <tableColumn id="5" xr3:uid="{12CBC09A-D3FA-418A-A782-1EC4AE79B704}" name="Localidade"/>
    <tableColumn id="6" xr3:uid="{1A831057-386B-4C25-8926-E0CF9E74A246}" name="Regional silvicultura"/>
    <tableColumn id="7" xr3:uid="{24065A69-7437-40F2-A09A-1084177A08CD}" name="Região climática"/>
    <tableColumn id="8" xr3:uid="{09E870F3-DE07-48FD-A04B-3A1030E5CE23}" name="Ciclo"/>
    <tableColumn id="9" xr3:uid="{A9C086B5-AC23-409D-BB41-A93CE254B5F7}" name="Regime"/>
    <tableColumn id="10" xr3:uid="{E2A1F66C-10BE-4791-86CE-30C169789FCE}" name="Descrição do Uso do talhão"/>
    <tableColumn id="11" xr3:uid="{3DF720E4-83A6-4F3B-8C8E-7CB69529D99D}" name="Plantio"/>
    <tableColumn id="12" xr3:uid="{9EE63E8E-A58F-4AD2-8A10-0C3F7F0E3431}" name="Área(ha)"/>
    <tableColumn id="13" xr3:uid="{DF74191E-0A2E-4B60-BA59-5816951459B3}" name="Tipo de Contrato"/>
    <tableColumn id="14" xr3:uid="{B6B9FFFC-D09E-4492-A3CB-EA0D74A16784}" name="coppice"/>
    <tableColumn id="15" xr3:uid="{CA5C2C2C-98EC-48EB-B08B-FA2832B50C18}" name="Rehab"/>
    <tableColumn id="16" xr3:uid="{9624A301-8BBD-446E-BDCE-8675570CAAF3}" name="Rehab status"/>
    <tableColumn id="17" xr3:uid="{9D9DEF66-3E55-4777-932C-0EE633E1CEF1}" name="cz"/>
    <tableColumn id="18" xr3:uid="{681C7016-559E-436C-8E91-BA2BEA709238}" name="Savannah"/>
    <tableColumn id="19" xr3:uid="{ADE75D18-0D25-4612-9E4A-24A3A80AEC8F}" name="Rebaixador"/>
    <tableColumn id="20" xr3:uid="{E376C61E-3EFD-472C-859D-E2434E7079C5}" name="Limpa Trilho"/>
    <tableColumn id="21" xr3:uid="{AAEEE88F-B9F8-4845-A451-78EC2E1110D2}" name="Bloqueio Lib"/>
    <tableColumn id="22" xr3:uid="{956A52E9-EBF0-4A73-A4CF-E3495CADE536}" name="Raf"/>
    <tableColumn id="23" xr3:uid="{4306DC27-FCB5-4B6C-ACC4-F3749573CF14}" name="Data liberação ajustada" dataDxfId="521"/>
    <tableColumn id="24" xr3:uid="{2E70B516-379D-42C2-B5F9-157330FA0B7F}" name="Mês Baldeio"/>
    <tableColumn id="25" xr3:uid="{CBBBAC98-DB6F-4DE8-A787-346A87A75C9C}" name="Mês Corte" dataDxfId="520"/>
    <tableColumn id="26" xr3:uid="{862C0DE2-1A10-41B9-A202-649BFFAAC6B7}" name="cto baldeio"/>
    <tableColumn id="27" xr3:uid="{22CB1988-3C98-488A-B95F-2E479132A411}" name="cto colheita"/>
    <tableColumn id="28" xr3:uid="{42A043CC-0771-4EB4-AA5D-AF1A825658D9}" name="Coordenação Bloco"/>
    <tableColumn id="29" xr3:uid="{B3E335B8-A22F-43E5-B132-0C8B250FD0A8}" name="Group"/>
    <tableColumn id="30" xr3:uid="{DCA7E834-7EEC-4DA3-BA04-7ADD14ABDA5E}" name="EPS - 1"/>
    <tableColumn id="31" xr3:uid="{FBF8A705-867D-445C-B123-5F445352FD61}" name="EPS - 2"/>
    <tableColumn id="32" xr3:uid="{5C16166D-EB7E-47E3-8F4F-C663C2562FBE}" name="EPS - 3"/>
    <tableColumn id="33" xr3:uid="{13B50CB3-D6F6-4CB7-9027-E5EDF64F2827}" name="EPS - 4"/>
    <tableColumn id="34" xr3:uid="{F103FB49-2A0D-4578-993B-E60EAE4CA30E}" name="EPS - 1 km"/>
    <tableColumn id="35" xr3:uid="{001BBDB6-58B9-4899-83C2-EA64ED5E93A9}" name="EPS - 2 km"/>
    <tableColumn id="36" xr3:uid="{AE03145E-5C07-4435-89E6-6A65D8EA0BC0}" name="EPS - 3 km"/>
    <tableColumn id="37" xr3:uid="{CCF06A39-3478-4154-9B8C-BE9E91CA7D46}" name="EPS - 4 km"/>
    <tableColumn id="38" xr3:uid="{79DD2A11-8D6D-4B73-A24F-B3D90401961D}" name="Manejo"/>
    <tableColumn id="39" xr3:uid="{7AE65CAF-8C8C-4756-B66D-AD54121E1684}" name="Regional Execução"/>
    <tableColumn id="40" xr3:uid="{858063F3-AC41-497F-B249-B12C6618287E}" name="EPS Execução"/>
    <tableColumn id="41" xr3:uid="{555155B5-EA58-46FD-834F-991BEBFD64D4}" name="Nova Expectativa de Plantio" dataDxfId="519"/>
    <tableColumn id="42" xr3:uid="{6DF2CB5A-1AED-47D7-A9C6-FA3FB9020E05}" name="RF"/>
    <tableColumn id="43" xr3:uid="{E2196932-566E-4B9E-8F86-E19B6D22CAFC}" name="Observaçã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rinterSettings" Target="../printerSettings/printerSettings14.bin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5DBB5-CD84-432E-9A96-5C7CA35CF69B}">
  <sheetPr>
    <pageSetUpPr fitToPage="1"/>
  </sheetPr>
  <dimension ref="A1:R191"/>
  <sheetViews>
    <sheetView showGridLines="0" tabSelected="1" zoomScale="80" zoomScaleNormal="80" workbookViewId="0">
      <selection activeCell="O33" sqref="O33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2.28515625" customWidth="1"/>
    <col min="4" max="4" width="19.85546875" bestFit="1" customWidth="1"/>
    <col min="5" max="5" width="23.7109375" customWidth="1"/>
    <col min="6" max="6" width="28.28515625" customWidth="1"/>
    <col min="7" max="7" width="24.42578125" style="40" customWidth="1"/>
    <col min="8" max="8" width="21" style="40" customWidth="1"/>
    <col min="9" max="9" width="21.28515625" style="40" customWidth="1"/>
    <col min="10" max="10" width="15.42578125" style="40" customWidth="1"/>
    <col min="11" max="11" width="16.5703125" style="40" customWidth="1"/>
    <col min="12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50"/>
      <c r="H1" s="50"/>
      <c r="I1" s="50"/>
      <c r="J1" s="50"/>
      <c r="K1" s="50"/>
      <c r="L1" s="9"/>
      <c r="M1" s="9"/>
      <c r="N1" s="9"/>
      <c r="O1" s="9"/>
    </row>
    <row r="2" spans="3:15" ht="21" x14ac:dyDescent="0.35">
      <c r="C2" s="9"/>
      <c r="D2" s="154" t="s">
        <v>5431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50"/>
      <c r="H3" s="50"/>
      <c r="I3" s="50"/>
      <c r="J3" s="50"/>
      <c r="K3" s="50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50"/>
      <c r="H4" s="50"/>
      <c r="I4" s="50"/>
      <c r="J4" s="50"/>
      <c r="K4" s="50"/>
      <c r="L4" s="9"/>
      <c r="M4" s="9"/>
      <c r="N4" s="9"/>
      <c r="O4" s="9"/>
    </row>
    <row r="6" spans="3:15" x14ac:dyDescent="0.25">
      <c r="E6" s="155" t="s">
        <v>5567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5425</v>
      </c>
      <c r="E8" t="s">
        <v>5494</v>
      </c>
    </row>
    <row r="9" spans="3:15" x14ac:dyDescent="0.25">
      <c r="G9" s="49" t="s">
        <v>5508</v>
      </c>
      <c r="H9" s="49" t="s">
        <v>5510</v>
      </c>
      <c r="I9" s="49" t="s">
        <v>5509</v>
      </c>
    </row>
    <row r="10" spans="3:15" x14ac:dyDescent="0.25">
      <c r="D10" s="8" t="s">
        <v>5407</v>
      </c>
      <c r="E10" s="8" t="s">
        <v>5498</v>
      </c>
      <c r="F10" s="8" t="s">
        <v>1</v>
      </c>
      <c r="G10" s="40" t="s">
        <v>5507</v>
      </c>
      <c r="H10" s="40" t="s">
        <v>5506</v>
      </c>
      <c r="I10" s="40" t="s">
        <v>5505</v>
      </c>
      <c r="J10" s="48" t="s">
        <v>5511</v>
      </c>
      <c r="K10" s="48" t="s">
        <v>5512</v>
      </c>
    </row>
    <row r="11" spans="3:15" x14ac:dyDescent="0.25">
      <c r="D11" t="s">
        <v>55</v>
      </c>
      <c r="E11" t="s">
        <v>51</v>
      </c>
      <c r="F11" t="s">
        <v>1993</v>
      </c>
      <c r="G11" s="57">
        <v>302.22999999999996</v>
      </c>
      <c r="H11" s="57"/>
      <c r="I11" s="57"/>
      <c r="J11" s="52"/>
      <c r="K11" s="52"/>
    </row>
    <row r="12" spans="3:15" x14ac:dyDescent="0.25">
      <c r="F12" t="s">
        <v>5499</v>
      </c>
      <c r="G12" s="57"/>
      <c r="H12" s="57">
        <v>354</v>
      </c>
      <c r="I12" s="57"/>
      <c r="J12" s="52"/>
      <c r="K12" s="52"/>
    </row>
    <row r="13" spans="3:15" x14ac:dyDescent="0.25">
      <c r="F13" t="s">
        <v>5500</v>
      </c>
      <c r="G13" s="57"/>
      <c r="H13" s="57"/>
      <c r="I13" s="58">
        <v>335.28666666666669</v>
      </c>
      <c r="J13" s="54"/>
      <c r="K13" s="54"/>
    </row>
    <row r="14" spans="3:15" x14ac:dyDescent="0.25">
      <c r="E14" t="s">
        <v>5410</v>
      </c>
      <c r="G14" s="57">
        <v>302.22999999999996</v>
      </c>
      <c r="H14" s="57">
        <v>354</v>
      </c>
      <c r="I14" s="58">
        <v>335.28666666666669</v>
      </c>
      <c r="J14" s="55">
        <f>G14-H14</f>
        <v>-51.770000000000039</v>
      </c>
      <c r="K14" s="55">
        <f>G14-I14</f>
        <v>-33.056666666666729</v>
      </c>
    </row>
    <row r="15" spans="3:15" x14ac:dyDescent="0.25">
      <c r="E15" t="s">
        <v>50</v>
      </c>
      <c r="F15" s="13" t="s">
        <v>5037</v>
      </c>
      <c r="G15" s="165">
        <v>210.23999999999998</v>
      </c>
      <c r="H15" s="165"/>
      <c r="I15" s="165"/>
      <c r="J15" s="166"/>
      <c r="K15" s="166"/>
    </row>
    <row r="16" spans="3:15" x14ac:dyDescent="0.25">
      <c r="F16" t="s">
        <v>907</v>
      </c>
      <c r="G16" s="57">
        <v>10.56</v>
      </c>
      <c r="H16" s="57"/>
      <c r="I16" s="57"/>
      <c r="J16" s="52"/>
      <c r="K16" s="52"/>
    </row>
    <row r="17" spans="4:11" x14ac:dyDescent="0.25">
      <c r="F17" t="s">
        <v>916</v>
      </c>
      <c r="G17" s="57">
        <v>40.880000000000003</v>
      </c>
      <c r="H17" s="57"/>
      <c r="I17" s="57"/>
      <c r="J17" s="52"/>
      <c r="K17" s="52"/>
    </row>
    <row r="18" spans="4:11" x14ac:dyDescent="0.25">
      <c r="F18" t="s">
        <v>5150</v>
      </c>
      <c r="G18" s="57">
        <v>57.959999999999994</v>
      </c>
      <c r="H18" s="57"/>
      <c r="I18" s="57"/>
      <c r="J18" s="52"/>
      <c r="K18" s="52"/>
    </row>
    <row r="19" spans="4:11" x14ac:dyDescent="0.25">
      <c r="F19" t="s">
        <v>4790</v>
      </c>
      <c r="G19" s="57">
        <v>183.24</v>
      </c>
      <c r="H19" s="57"/>
      <c r="I19" s="57"/>
      <c r="J19" s="52"/>
      <c r="K19" s="52"/>
    </row>
    <row r="20" spans="4:11" x14ac:dyDescent="0.25">
      <c r="F20" t="s">
        <v>5499</v>
      </c>
      <c r="G20" s="57"/>
      <c r="H20" s="57">
        <v>463.80999999999983</v>
      </c>
      <c r="I20" s="57"/>
      <c r="J20" s="52"/>
      <c r="K20" s="52"/>
    </row>
    <row r="21" spans="4:11" x14ac:dyDescent="0.25">
      <c r="F21" t="s">
        <v>5500</v>
      </c>
      <c r="G21" s="57"/>
      <c r="H21" s="57"/>
      <c r="I21" s="58">
        <v>683.12095238095242</v>
      </c>
      <c r="J21" s="54"/>
      <c r="K21" s="54"/>
    </row>
    <row r="22" spans="4:11" x14ac:dyDescent="0.25">
      <c r="E22" t="s">
        <v>5411</v>
      </c>
      <c r="G22" s="57">
        <v>502.88</v>
      </c>
      <c r="H22" s="57">
        <v>463.80999999999983</v>
      </c>
      <c r="I22" s="58">
        <v>683.12095238095242</v>
      </c>
      <c r="J22" s="55">
        <f>G22-H22</f>
        <v>39.070000000000164</v>
      </c>
      <c r="K22" s="55">
        <f>G22-I22</f>
        <v>-180.24095238095242</v>
      </c>
    </row>
    <row r="23" spans="4:11" x14ac:dyDescent="0.25">
      <c r="D23" t="s">
        <v>5433</v>
      </c>
      <c r="G23" s="51">
        <v>805.1099999999999</v>
      </c>
      <c r="H23" s="51">
        <v>817.80999999999983</v>
      </c>
      <c r="I23" s="53">
        <v>1018.4076190476192</v>
      </c>
      <c r="J23" s="56">
        <f>G23-H23</f>
        <v>-12.699999999999932</v>
      </c>
      <c r="K23" s="56">
        <f>G23-I23</f>
        <v>-213.29761904761926</v>
      </c>
    </row>
    <row r="24" spans="4:11" x14ac:dyDescent="0.25">
      <c r="D24" t="s">
        <v>248</v>
      </c>
      <c r="E24" t="s">
        <v>5451</v>
      </c>
      <c r="F24" t="s">
        <v>2121</v>
      </c>
      <c r="G24" s="57">
        <v>50.75</v>
      </c>
      <c r="H24" s="57"/>
      <c r="I24" s="57"/>
      <c r="J24" s="52"/>
      <c r="K24" s="52"/>
    </row>
    <row r="25" spans="4:11" x14ac:dyDescent="0.25">
      <c r="E25" t="s">
        <v>5453</v>
      </c>
      <c r="G25" s="57">
        <v>50.75</v>
      </c>
      <c r="H25" s="57"/>
      <c r="I25" s="57"/>
      <c r="J25" s="59"/>
      <c r="K25" s="59"/>
    </row>
    <row r="26" spans="4:11" x14ac:dyDescent="0.25">
      <c r="E26" t="s">
        <v>247</v>
      </c>
      <c r="F26" t="s">
        <v>2800</v>
      </c>
      <c r="G26" s="57">
        <v>85.59</v>
      </c>
      <c r="H26" s="57"/>
      <c r="I26" s="57"/>
      <c r="J26" s="52"/>
      <c r="K26" s="52"/>
    </row>
    <row r="27" spans="4:11" x14ac:dyDescent="0.25">
      <c r="F27" t="s">
        <v>2807</v>
      </c>
      <c r="G27" s="57">
        <v>90.76</v>
      </c>
      <c r="H27" s="57"/>
      <c r="I27" s="57"/>
      <c r="J27" s="52"/>
      <c r="K27" s="52"/>
    </row>
    <row r="28" spans="4:11" x14ac:dyDescent="0.25">
      <c r="F28" t="s">
        <v>2772</v>
      </c>
      <c r="G28" s="57">
        <v>27.21</v>
      </c>
      <c r="H28" s="57"/>
      <c r="I28" s="57"/>
      <c r="J28" s="52"/>
      <c r="K28" s="52"/>
    </row>
    <row r="29" spans="4:11" x14ac:dyDescent="0.25">
      <c r="F29" t="s">
        <v>2787</v>
      </c>
      <c r="G29" s="57">
        <v>200.33</v>
      </c>
      <c r="H29" s="57"/>
      <c r="I29" s="57"/>
      <c r="J29" s="52"/>
      <c r="K29" s="52"/>
    </row>
    <row r="30" spans="4:11" x14ac:dyDescent="0.25">
      <c r="F30" t="s">
        <v>5499</v>
      </c>
      <c r="G30" s="57"/>
      <c r="H30" s="57">
        <v>550</v>
      </c>
      <c r="I30" s="57"/>
      <c r="J30" s="52"/>
      <c r="K30" s="52"/>
    </row>
    <row r="31" spans="4:11" x14ac:dyDescent="0.25">
      <c r="F31" t="s">
        <v>5500</v>
      </c>
      <c r="G31" s="57"/>
      <c r="H31" s="57"/>
      <c r="I31" s="58">
        <v>377.65956521739128</v>
      </c>
      <c r="J31" s="54"/>
      <c r="K31" s="54"/>
    </row>
    <row r="32" spans="4:11" x14ac:dyDescent="0.25">
      <c r="E32" t="s">
        <v>5412</v>
      </c>
      <c r="G32" s="57">
        <v>403.89000000000004</v>
      </c>
      <c r="H32" s="57">
        <v>550</v>
      </c>
      <c r="I32" s="58">
        <v>377.65956521739128</v>
      </c>
      <c r="J32" s="55">
        <f>G32-H32</f>
        <v>-146.10999999999996</v>
      </c>
      <c r="K32" s="55">
        <f>G32-I32</f>
        <v>26.230434782608768</v>
      </c>
    </row>
    <row r="33" spans="4:11" x14ac:dyDescent="0.25">
      <c r="E33" t="s">
        <v>53</v>
      </c>
      <c r="F33" s="13" t="s">
        <v>2094</v>
      </c>
      <c r="G33" s="165">
        <v>266.29000000000002</v>
      </c>
      <c r="H33" s="165"/>
      <c r="I33" s="165"/>
      <c r="J33" s="166"/>
      <c r="K33" s="166"/>
    </row>
    <row r="34" spans="4:11" x14ac:dyDescent="0.25">
      <c r="F34" t="s">
        <v>324</v>
      </c>
      <c r="G34" s="57">
        <v>37.450000000000003</v>
      </c>
      <c r="H34" s="57"/>
      <c r="I34" s="57"/>
      <c r="J34" s="52"/>
      <c r="K34" s="52"/>
    </row>
    <row r="35" spans="4:11" x14ac:dyDescent="0.25">
      <c r="F35" t="s">
        <v>1413</v>
      </c>
      <c r="G35" s="57">
        <v>69.94</v>
      </c>
      <c r="H35" s="57"/>
      <c r="I35" s="57"/>
      <c r="J35" s="52"/>
      <c r="K35" s="52"/>
    </row>
    <row r="36" spans="4:11" x14ac:dyDescent="0.25">
      <c r="F36" t="s">
        <v>5499</v>
      </c>
      <c r="G36" s="57"/>
      <c r="H36" s="57">
        <v>312</v>
      </c>
      <c r="I36" s="57"/>
      <c r="J36" s="52"/>
      <c r="K36" s="52"/>
    </row>
    <row r="37" spans="4:11" x14ac:dyDescent="0.25">
      <c r="F37" t="s">
        <v>5500</v>
      </c>
      <c r="G37" s="57"/>
      <c r="H37" s="57"/>
      <c r="I37" s="58">
        <v>505.62913043478255</v>
      </c>
      <c r="J37" s="54"/>
      <c r="K37" s="54"/>
    </row>
    <row r="38" spans="4:11" x14ac:dyDescent="0.25">
      <c r="E38" t="s">
        <v>5413</v>
      </c>
      <c r="G38" s="57">
        <v>373.68</v>
      </c>
      <c r="H38" s="57">
        <v>312</v>
      </c>
      <c r="I38" s="58">
        <v>505.62913043478255</v>
      </c>
      <c r="J38" s="55">
        <f>G38-H38</f>
        <v>61.680000000000007</v>
      </c>
      <c r="K38" s="55">
        <f>G38-I38</f>
        <v>-131.94913043478255</v>
      </c>
    </row>
    <row r="39" spans="4:11" x14ac:dyDescent="0.25">
      <c r="E39" t="s">
        <v>932</v>
      </c>
      <c r="F39" t="s">
        <v>2186</v>
      </c>
      <c r="G39" s="57">
        <v>262.18999999999994</v>
      </c>
      <c r="H39" s="57"/>
      <c r="I39" s="58"/>
      <c r="J39" s="54"/>
      <c r="K39" s="54"/>
    </row>
    <row r="40" spans="4:11" x14ac:dyDescent="0.25">
      <c r="F40" t="s">
        <v>2233</v>
      </c>
      <c r="G40" s="57">
        <v>171.72</v>
      </c>
      <c r="H40" s="57"/>
      <c r="I40" s="58"/>
      <c r="J40" s="54"/>
      <c r="K40" s="54"/>
    </row>
    <row r="41" spans="4:11" x14ac:dyDescent="0.25">
      <c r="F41" t="s">
        <v>5499</v>
      </c>
      <c r="G41" s="57"/>
      <c r="H41" s="57">
        <v>500</v>
      </c>
      <c r="I41" s="58"/>
      <c r="J41" s="54"/>
      <c r="K41" s="54"/>
    </row>
    <row r="42" spans="4:11" x14ac:dyDescent="0.25">
      <c r="F42" t="s">
        <v>5500</v>
      </c>
      <c r="G42" s="57"/>
      <c r="H42" s="57"/>
      <c r="I42" s="58">
        <v>396.06347826086954</v>
      </c>
      <c r="J42" s="54"/>
      <c r="K42" s="54"/>
    </row>
    <row r="43" spans="4:11" x14ac:dyDescent="0.25">
      <c r="E43" t="s">
        <v>5414</v>
      </c>
      <c r="G43" s="57">
        <v>433.90999999999997</v>
      </c>
      <c r="H43" s="57">
        <v>500</v>
      </c>
      <c r="I43" s="58">
        <v>396.06347826086954</v>
      </c>
      <c r="J43" s="55">
        <f>G43-H43</f>
        <v>-66.090000000000032</v>
      </c>
      <c r="K43" s="55">
        <f>G43-I43</f>
        <v>37.846521739130424</v>
      </c>
    </row>
    <row r="44" spans="4:11" x14ac:dyDescent="0.25">
      <c r="D44" t="s">
        <v>5434</v>
      </c>
      <c r="G44" s="53">
        <v>1262.2300000000002</v>
      </c>
      <c r="H44" s="53">
        <v>1362</v>
      </c>
      <c r="I44" s="53">
        <v>1279.3521739130433</v>
      </c>
      <c r="J44" s="56">
        <f>G44-H44</f>
        <v>-99.769999999999754</v>
      </c>
      <c r="K44" s="56">
        <f>G44-I44</f>
        <v>-17.122173913043071</v>
      </c>
    </row>
    <row r="45" spans="4:11" x14ac:dyDescent="0.25">
      <c r="D45" t="s">
        <v>474</v>
      </c>
      <c r="E45" t="s">
        <v>5451</v>
      </c>
      <c r="F45" s="13" t="s">
        <v>2113</v>
      </c>
      <c r="G45" s="165">
        <v>99.02000000000001</v>
      </c>
      <c r="H45" s="165"/>
      <c r="I45" s="165"/>
      <c r="J45" s="166"/>
      <c r="K45" s="166"/>
    </row>
    <row r="46" spans="4:11" x14ac:dyDescent="0.25">
      <c r="F46" s="13" t="s">
        <v>2814</v>
      </c>
      <c r="G46" s="165">
        <v>148.61000000000001</v>
      </c>
      <c r="H46" s="165"/>
      <c r="I46" s="165"/>
      <c r="J46" s="166"/>
      <c r="K46" s="166"/>
    </row>
    <row r="47" spans="4:11" x14ac:dyDescent="0.25">
      <c r="F47" s="13" t="s">
        <v>121</v>
      </c>
      <c r="G47" s="165">
        <v>92.530000000000015</v>
      </c>
      <c r="H47" s="165"/>
      <c r="I47" s="165"/>
      <c r="J47" s="166"/>
      <c r="K47" s="166"/>
    </row>
    <row r="48" spans="4:11" x14ac:dyDescent="0.25">
      <c r="F48" t="s">
        <v>1461</v>
      </c>
      <c r="G48" s="57">
        <v>51.34</v>
      </c>
      <c r="H48" s="57"/>
      <c r="I48" s="57"/>
      <c r="J48" s="52"/>
      <c r="K48" s="52"/>
    </row>
    <row r="49" spans="5:11" x14ac:dyDescent="0.25">
      <c r="F49" t="s">
        <v>494</v>
      </c>
      <c r="G49" s="57">
        <v>136.91</v>
      </c>
      <c r="H49" s="57"/>
      <c r="I49" s="57"/>
      <c r="J49" s="52"/>
      <c r="K49" s="52"/>
    </row>
    <row r="50" spans="5:11" x14ac:dyDescent="0.25">
      <c r="F50" t="s">
        <v>267</v>
      </c>
      <c r="G50" s="57">
        <v>276.78000000000003</v>
      </c>
      <c r="H50" s="57"/>
      <c r="I50" s="57"/>
      <c r="J50" s="52"/>
      <c r="K50" s="52"/>
    </row>
    <row r="51" spans="5:11" x14ac:dyDescent="0.25">
      <c r="F51" t="s">
        <v>5499</v>
      </c>
      <c r="G51" s="57"/>
      <c r="H51" s="57">
        <v>750</v>
      </c>
      <c r="I51" s="57"/>
      <c r="J51" s="52"/>
      <c r="K51" s="52"/>
    </row>
    <row r="52" spans="5:11" x14ac:dyDescent="0.25">
      <c r="F52" t="s">
        <v>5500</v>
      </c>
      <c r="G52" s="57"/>
      <c r="H52" s="57"/>
      <c r="I52" s="57">
        <v>899.27</v>
      </c>
      <c r="J52" s="52"/>
      <c r="K52" s="52"/>
    </row>
    <row r="53" spans="5:11" x14ac:dyDescent="0.25">
      <c r="E53" t="s">
        <v>5453</v>
      </c>
      <c r="G53" s="57">
        <v>805.19</v>
      </c>
      <c r="H53" s="57">
        <v>750</v>
      </c>
      <c r="I53" s="57">
        <v>899.27</v>
      </c>
      <c r="J53" s="55">
        <f>G53-H53</f>
        <v>55.190000000000055</v>
      </c>
      <c r="K53" s="55">
        <f>G53-I53</f>
        <v>-94.079999999999927</v>
      </c>
    </row>
    <row r="54" spans="5:11" x14ac:dyDescent="0.25">
      <c r="E54" t="s">
        <v>84</v>
      </c>
      <c r="F54" t="s">
        <v>1828</v>
      </c>
      <c r="G54" s="57">
        <v>119.1</v>
      </c>
      <c r="H54" s="57"/>
      <c r="I54" s="57"/>
      <c r="J54" s="52"/>
      <c r="K54" s="52"/>
    </row>
    <row r="55" spans="5:11" x14ac:dyDescent="0.25">
      <c r="F55" t="s">
        <v>632</v>
      </c>
      <c r="G55" s="57">
        <v>235.82999999999998</v>
      </c>
      <c r="H55" s="57"/>
      <c r="I55" s="57"/>
      <c r="J55" s="52"/>
      <c r="K55" s="52"/>
    </row>
    <row r="56" spans="5:11" x14ac:dyDescent="0.25">
      <c r="F56" t="s">
        <v>688</v>
      </c>
      <c r="G56" s="57">
        <v>21.85</v>
      </c>
      <c r="H56" s="57"/>
      <c r="I56" s="57"/>
      <c r="J56" s="52"/>
      <c r="K56" s="52"/>
    </row>
    <row r="57" spans="5:11" x14ac:dyDescent="0.25">
      <c r="F57" t="s">
        <v>4620</v>
      </c>
      <c r="G57" s="57">
        <v>45.53</v>
      </c>
      <c r="H57" s="57"/>
      <c r="I57" s="57"/>
      <c r="J57" s="52"/>
      <c r="K57" s="52"/>
    </row>
    <row r="58" spans="5:11" x14ac:dyDescent="0.25">
      <c r="F58" t="s">
        <v>5499</v>
      </c>
      <c r="G58" s="57"/>
      <c r="H58" s="57">
        <v>176</v>
      </c>
      <c r="I58" s="57"/>
      <c r="J58" s="52"/>
      <c r="K58" s="52"/>
    </row>
    <row r="59" spans="5:11" x14ac:dyDescent="0.25">
      <c r="F59" t="s">
        <v>5500</v>
      </c>
      <c r="G59" s="57"/>
      <c r="H59" s="57"/>
      <c r="I59" s="57">
        <v>523.81000000000006</v>
      </c>
      <c r="J59" s="52"/>
      <c r="K59" s="52"/>
    </row>
    <row r="60" spans="5:11" x14ac:dyDescent="0.25">
      <c r="E60" t="s">
        <v>5415</v>
      </c>
      <c r="G60" s="57">
        <v>422.30999999999995</v>
      </c>
      <c r="H60" s="57">
        <v>176</v>
      </c>
      <c r="I60" s="57">
        <v>523.81000000000006</v>
      </c>
      <c r="J60" s="55">
        <f>G60-H60</f>
        <v>246.30999999999995</v>
      </c>
      <c r="K60" s="55">
        <f>G60-I60</f>
        <v>-101.50000000000011</v>
      </c>
    </row>
    <row r="61" spans="5:11" x14ac:dyDescent="0.25">
      <c r="E61" t="s">
        <v>690</v>
      </c>
      <c r="F61" t="s">
        <v>3278</v>
      </c>
      <c r="G61" s="57">
        <v>218.67999999999998</v>
      </c>
      <c r="H61" s="57"/>
      <c r="I61" s="57"/>
      <c r="J61" s="52"/>
      <c r="K61" s="52"/>
    </row>
    <row r="62" spans="5:11" x14ac:dyDescent="0.25">
      <c r="F62" t="s">
        <v>5499</v>
      </c>
      <c r="G62" s="58"/>
      <c r="H62" s="58">
        <v>175</v>
      </c>
      <c r="I62" s="58"/>
      <c r="J62" s="52"/>
      <c r="K62" s="52"/>
    </row>
    <row r="63" spans="5:11" x14ac:dyDescent="0.25">
      <c r="F63" t="s">
        <v>5500</v>
      </c>
      <c r="G63" s="58"/>
      <c r="H63" s="58"/>
      <c r="I63" s="58">
        <v>150.16</v>
      </c>
      <c r="J63" s="52"/>
      <c r="K63" s="52"/>
    </row>
    <row r="64" spans="5:11" x14ac:dyDescent="0.25">
      <c r="E64" t="s">
        <v>5416</v>
      </c>
      <c r="G64" s="58">
        <v>218.67999999999998</v>
      </c>
      <c r="H64" s="58">
        <v>175</v>
      </c>
      <c r="I64" s="58">
        <v>150.16</v>
      </c>
      <c r="J64" s="55">
        <f>G64-H64</f>
        <v>43.679999999999978</v>
      </c>
      <c r="K64" s="55">
        <f>G64-I64</f>
        <v>68.519999999999982</v>
      </c>
    </row>
    <row r="65" spans="4:11" x14ac:dyDescent="0.25">
      <c r="E65" t="s">
        <v>566</v>
      </c>
      <c r="F65" t="s">
        <v>1478</v>
      </c>
      <c r="G65" s="57">
        <v>150.05000000000001</v>
      </c>
      <c r="H65" s="57"/>
      <c r="I65" s="57"/>
      <c r="J65" s="52"/>
      <c r="K65" s="52"/>
    </row>
    <row r="66" spans="4:11" x14ac:dyDescent="0.25">
      <c r="F66" t="s">
        <v>4653</v>
      </c>
      <c r="G66" s="57">
        <v>55.879999999999995</v>
      </c>
      <c r="H66" s="57"/>
      <c r="I66" s="57"/>
      <c r="J66" s="52"/>
      <c r="K66" s="52"/>
    </row>
    <row r="67" spans="4:11" x14ac:dyDescent="0.25">
      <c r="F67" t="s">
        <v>5499</v>
      </c>
      <c r="G67" s="57"/>
      <c r="H67" s="57">
        <v>275</v>
      </c>
      <c r="I67" s="57"/>
      <c r="J67" s="52"/>
      <c r="K67" s="52"/>
    </row>
    <row r="68" spans="4:11" x14ac:dyDescent="0.25">
      <c r="F68" t="s">
        <v>5500</v>
      </c>
      <c r="G68" s="57"/>
      <c r="H68" s="57"/>
      <c r="I68" s="57">
        <v>201.13</v>
      </c>
      <c r="J68" s="52"/>
      <c r="K68" s="52"/>
    </row>
    <row r="69" spans="4:11" x14ac:dyDescent="0.25">
      <c r="E69" t="s">
        <v>5417</v>
      </c>
      <c r="G69" s="58">
        <v>205.93</v>
      </c>
      <c r="H69" s="58">
        <v>275</v>
      </c>
      <c r="I69" s="58">
        <v>201.13</v>
      </c>
      <c r="J69" s="55">
        <f>G69-H69</f>
        <v>-69.069999999999993</v>
      </c>
      <c r="K69" s="55">
        <f>G69-I69</f>
        <v>4.8000000000000114</v>
      </c>
    </row>
    <row r="70" spans="4:11" x14ac:dyDescent="0.25">
      <c r="E70" t="s">
        <v>72</v>
      </c>
      <c r="F70" t="s">
        <v>5091</v>
      </c>
      <c r="G70" s="57">
        <v>175.31</v>
      </c>
      <c r="H70" s="57"/>
      <c r="I70" s="57"/>
      <c r="J70" s="52"/>
      <c r="K70" s="52"/>
    </row>
    <row r="71" spans="4:11" x14ac:dyDescent="0.25">
      <c r="F71" t="s">
        <v>470</v>
      </c>
      <c r="G71" s="57">
        <v>53.359999999999992</v>
      </c>
      <c r="H71" s="57"/>
      <c r="I71" s="57"/>
      <c r="J71" s="52"/>
      <c r="K71" s="52"/>
    </row>
    <row r="72" spans="4:11" x14ac:dyDescent="0.25">
      <c r="F72" t="s">
        <v>1925</v>
      </c>
      <c r="G72" s="57">
        <v>30.02</v>
      </c>
      <c r="H72" s="57"/>
      <c r="I72" s="57"/>
      <c r="J72" s="52"/>
      <c r="K72" s="52"/>
    </row>
    <row r="73" spans="4:11" x14ac:dyDescent="0.25">
      <c r="F73" t="s">
        <v>3288</v>
      </c>
      <c r="G73" s="57">
        <v>29.77</v>
      </c>
      <c r="H73" s="57"/>
      <c r="I73" s="57"/>
      <c r="J73" s="52"/>
      <c r="K73" s="52"/>
    </row>
    <row r="74" spans="4:11" x14ac:dyDescent="0.25">
      <c r="F74" t="s">
        <v>2024</v>
      </c>
      <c r="G74" s="57">
        <v>16.57</v>
      </c>
      <c r="H74" s="57"/>
      <c r="I74" s="57"/>
      <c r="J74" s="52"/>
      <c r="K74" s="52"/>
    </row>
    <row r="75" spans="4:11" x14ac:dyDescent="0.25">
      <c r="F75" t="s">
        <v>534</v>
      </c>
      <c r="G75" s="57">
        <v>65.650000000000006</v>
      </c>
      <c r="H75" s="57"/>
      <c r="I75" s="57"/>
      <c r="J75" s="52"/>
      <c r="K75" s="52"/>
    </row>
    <row r="76" spans="4:11" x14ac:dyDescent="0.25">
      <c r="F76" t="s">
        <v>5499</v>
      </c>
      <c r="G76" s="57"/>
      <c r="H76" s="58">
        <v>280.18057285180578</v>
      </c>
      <c r="I76" s="57"/>
      <c r="J76" s="52"/>
      <c r="K76" s="52"/>
    </row>
    <row r="77" spans="4:11" x14ac:dyDescent="0.25">
      <c r="F77" t="s">
        <v>5500</v>
      </c>
      <c r="G77" s="57"/>
      <c r="H77" s="58"/>
      <c r="I77" s="57">
        <v>389.77</v>
      </c>
      <c r="J77" s="54"/>
      <c r="K77" s="54"/>
    </row>
    <row r="78" spans="4:11" x14ac:dyDescent="0.25">
      <c r="E78" t="s">
        <v>5418</v>
      </c>
      <c r="G78" s="58">
        <v>370.67999999999995</v>
      </c>
      <c r="H78" s="58">
        <v>280.18057285180578</v>
      </c>
      <c r="I78" s="58">
        <v>389.77</v>
      </c>
      <c r="J78" s="55">
        <f>G78-H78</f>
        <v>90.499427148194172</v>
      </c>
      <c r="K78" s="55">
        <f>G78-I78</f>
        <v>-19.090000000000032</v>
      </c>
    </row>
    <row r="79" spans="4:11" x14ac:dyDescent="0.25">
      <c r="D79" t="s">
        <v>5435</v>
      </c>
      <c r="G79" s="51">
        <v>2022.79</v>
      </c>
      <c r="H79" s="53">
        <v>1656.1805728518057</v>
      </c>
      <c r="I79" s="51">
        <v>2164.14</v>
      </c>
      <c r="J79" s="56">
        <f>G79-H79</f>
        <v>366.6094271481943</v>
      </c>
      <c r="K79" s="56">
        <f>G79-I79</f>
        <v>-141.34999999999991</v>
      </c>
    </row>
    <row r="80" spans="4:11" x14ac:dyDescent="0.25">
      <c r="D80" t="s">
        <v>314</v>
      </c>
      <c r="E80" t="s">
        <v>5501</v>
      </c>
      <c r="F80" t="s">
        <v>4834</v>
      </c>
      <c r="G80" s="57">
        <v>53.78</v>
      </c>
      <c r="H80" s="57"/>
      <c r="I80" s="57"/>
      <c r="J80" s="52"/>
      <c r="K80" s="52"/>
    </row>
    <row r="81" spans="4:11" x14ac:dyDescent="0.25">
      <c r="F81" t="s">
        <v>3424</v>
      </c>
      <c r="G81" s="57">
        <v>79.290000000000006</v>
      </c>
      <c r="H81" s="57"/>
      <c r="I81" s="57"/>
      <c r="J81" s="52"/>
      <c r="K81" s="52"/>
    </row>
    <row r="82" spans="4:11" x14ac:dyDescent="0.25">
      <c r="F82" t="s">
        <v>1709</v>
      </c>
      <c r="G82" s="57">
        <v>137.47000000000003</v>
      </c>
      <c r="H82" s="57"/>
      <c r="I82" s="57"/>
      <c r="J82" s="52"/>
      <c r="K82" s="52"/>
    </row>
    <row r="83" spans="4:11" x14ac:dyDescent="0.25">
      <c r="F83" t="s">
        <v>3428</v>
      </c>
      <c r="G83" s="57">
        <v>234.85</v>
      </c>
      <c r="H83" s="57"/>
      <c r="I83" s="57"/>
      <c r="J83" s="52"/>
      <c r="K83" s="52"/>
    </row>
    <row r="84" spans="4:11" x14ac:dyDescent="0.25">
      <c r="F84" t="s">
        <v>3438</v>
      </c>
      <c r="G84" s="57">
        <v>48.55</v>
      </c>
      <c r="H84" s="57"/>
      <c r="I84" s="57"/>
      <c r="J84" s="52"/>
      <c r="K84" s="52"/>
    </row>
    <row r="85" spans="4:11" x14ac:dyDescent="0.25">
      <c r="F85" t="s">
        <v>5499</v>
      </c>
      <c r="G85" s="57"/>
      <c r="H85" s="58">
        <v>514.81942714819422</v>
      </c>
      <c r="I85" s="57"/>
      <c r="J85" s="52"/>
      <c r="K85" s="52"/>
    </row>
    <row r="86" spans="4:11" x14ac:dyDescent="0.25">
      <c r="F86" t="s">
        <v>5500</v>
      </c>
      <c r="G86" s="57"/>
      <c r="H86" s="58"/>
      <c r="I86" s="57">
        <v>750</v>
      </c>
      <c r="J86" s="52"/>
      <c r="K86" s="52"/>
    </row>
    <row r="87" spans="4:11" x14ac:dyDescent="0.25">
      <c r="E87" t="s">
        <v>5504</v>
      </c>
      <c r="G87" s="57">
        <v>553.93999999999994</v>
      </c>
      <c r="H87" s="58">
        <v>514.81942714819422</v>
      </c>
      <c r="I87" s="57">
        <v>750</v>
      </c>
      <c r="J87" s="55">
        <f>G87-H87</f>
        <v>39.120572851805719</v>
      </c>
      <c r="K87" s="55">
        <f>G87-I87</f>
        <v>-196.06000000000006</v>
      </c>
    </row>
    <row r="88" spans="4:11" x14ac:dyDescent="0.25">
      <c r="E88" t="s">
        <v>1532</v>
      </c>
      <c r="F88" t="s">
        <v>2881</v>
      </c>
      <c r="G88" s="57">
        <v>81.31</v>
      </c>
      <c r="H88" s="57"/>
      <c r="I88" s="57"/>
      <c r="J88" s="52"/>
      <c r="K88" s="52"/>
    </row>
    <row r="89" spans="4:11" x14ac:dyDescent="0.25">
      <c r="F89" t="s">
        <v>5499</v>
      </c>
      <c r="G89" s="57"/>
      <c r="H89" s="57">
        <v>43</v>
      </c>
      <c r="I89" s="57"/>
      <c r="J89" s="52"/>
      <c r="K89" s="52"/>
    </row>
    <row r="90" spans="4:11" x14ac:dyDescent="0.25">
      <c r="F90" t="s">
        <v>5500</v>
      </c>
      <c r="G90" s="57"/>
      <c r="H90" s="57"/>
      <c r="I90" s="57">
        <v>111.87</v>
      </c>
      <c r="J90" s="52"/>
      <c r="K90" s="52"/>
    </row>
    <row r="91" spans="4:11" x14ac:dyDescent="0.25">
      <c r="E91" t="s">
        <v>5419</v>
      </c>
      <c r="G91" s="57">
        <v>81.31</v>
      </c>
      <c r="H91" s="57">
        <v>43</v>
      </c>
      <c r="I91" s="57">
        <v>111.87</v>
      </c>
      <c r="J91" s="55">
        <f>G91-H91</f>
        <v>38.31</v>
      </c>
      <c r="K91" s="55">
        <f>G91-I91</f>
        <v>-30.560000000000002</v>
      </c>
    </row>
    <row r="92" spans="4:11" x14ac:dyDescent="0.25">
      <c r="E92" t="s">
        <v>1723</v>
      </c>
      <c r="F92" t="s">
        <v>4396</v>
      </c>
      <c r="G92" s="57">
        <v>57</v>
      </c>
      <c r="H92" s="57"/>
      <c r="I92" s="57"/>
      <c r="J92" s="52"/>
      <c r="K92" s="52"/>
    </row>
    <row r="93" spans="4:11" x14ac:dyDescent="0.25">
      <c r="F93" t="s">
        <v>5499</v>
      </c>
      <c r="G93" s="57"/>
      <c r="H93" s="57">
        <v>151</v>
      </c>
      <c r="I93" s="57"/>
      <c r="J93" s="52"/>
      <c r="K93" s="52"/>
    </row>
    <row r="94" spans="4:11" x14ac:dyDescent="0.25">
      <c r="F94" t="s">
        <v>5500</v>
      </c>
      <c r="G94" s="57"/>
      <c r="H94" s="57"/>
      <c r="I94" s="57">
        <v>10.050000000000001</v>
      </c>
      <c r="J94" s="52"/>
      <c r="K94" s="52"/>
    </row>
    <row r="95" spans="4:11" x14ac:dyDescent="0.25">
      <c r="E95" t="s">
        <v>5420</v>
      </c>
      <c r="G95" s="57">
        <v>57</v>
      </c>
      <c r="H95" s="57">
        <v>151</v>
      </c>
      <c r="I95" s="57">
        <v>10.050000000000001</v>
      </c>
      <c r="J95" s="55">
        <f>G95-H95</f>
        <v>-94</v>
      </c>
      <c r="K95" s="55">
        <f>G95-I95</f>
        <v>46.95</v>
      </c>
    </row>
    <row r="96" spans="4:11" ht="15.75" thickBot="1" x14ac:dyDescent="0.3">
      <c r="D96" t="s">
        <v>5436</v>
      </c>
      <c r="G96" s="57">
        <v>692.25</v>
      </c>
      <c r="H96" s="58">
        <v>708.81942714819422</v>
      </c>
      <c r="I96" s="57">
        <v>871.92</v>
      </c>
      <c r="J96" s="56">
        <f>G96-H96</f>
        <v>-16.569427148194222</v>
      </c>
      <c r="K96" s="56">
        <f>G96-I96</f>
        <v>-179.66999999999996</v>
      </c>
    </row>
    <row r="97" spans="4:11" ht="15.75" thickTop="1" x14ac:dyDescent="0.25">
      <c r="D97" t="s">
        <v>5424</v>
      </c>
      <c r="G97" s="58">
        <v>4782.3800000000019</v>
      </c>
      <c r="H97" s="58">
        <v>4544.8099999999995</v>
      </c>
      <c r="I97" s="58">
        <v>5333.8197929606631</v>
      </c>
      <c r="J97" s="60">
        <f>G97-H97</f>
        <v>237.57000000000244</v>
      </c>
      <c r="K97" s="60">
        <f>G97-I97</f>
        <v>-551.43979296066118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25" right="0.25" top="0.75" bottom="0.75" header="0.3" footer="0.3"/>
  <pageSetup paperSize="8" scale="63" fitToHeight="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191"/>
  <sheetViews>
    <sheetView showGridLines="0" zoomScale="80" zoomScaleNormal="80" workbookViewId="0">
      <selection activeCell="N31" sqref="N31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6" width="30" bestFit="1" customWidth="1"/>
    <col min="7" max="7" width="33.7109375" bestFit="1" customWidth="1"/>
    <col min="8" max="10" width="23.42578125" style="40" bestFit="1" customWidth="1"/>
    <col min="11" max="11" width="12.140625" style="40" bestFit="1" customWidth="1"/>
    <col min="12" max="12" width="12.140625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50"/>
      <c r="L1" s="9"/>
      <c r="M1" s="9"/>
      <c r="N1" s="9"/>
      <c r="O1" s="9"/>
    </row>
    <row r="2" spans="3:15" ht="21" x14ac:dyDescent="0.35">
      <c r="C2" s="9"/>
      <c r="D2" s="154" t="s">
        <v>5431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9"/>
      <c r="M4" s="9"/>
      <c r="N4" s="9"/>
      <c r="O4" s="9"/>
    </row>
    <row r="6" spans="3:15" x14ac:dyDescent="0.25">
      <c r="E6" s="155" t="s">
        <v>5430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5425</v>
      </c>
      <c r="E8" t="s">
        <v>5427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5407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s="40" t="s">
        <v>5424</v>
      </c>
    </row>
    <row r="12" spans="3:15" x14ac:dyDescent="0.25">
      <c r="D12" t="s">
        <v>55</v>
      </c>
      <c r="E12" t="s">
        <v>51</v>
      </c>
      <c r="F12" s="13" t="s">
        <v>1992</v>
      </c>
      <c r="G12" t="s">
        <v>1993</v>
      </c>
      <c r="H12" s="57">
        <v>302.22999999999996</v>
      </c>
      <c r="I12" s="57"/>
      <c r="J12" s="57"/>
      <c r="K12" s="57">
        <v>302.22999999999996</v>
      </c>
    </row>
    <row r="13" spans="3:15" x14ac:dyDescent="0.25">
      <c r="E13" t="s">
        <v>5410</v>
      </c>
      <c r="H13" s="57">
        <v>302.22999999999996</v>
      </c>
      <c r="I13" s="57"/>
      <c r="J13" s="57"/>
      <c r="K13" s="57">
        <v>302.22999999999996</v>
      </c>
    </row>
    <row r="14" spans="3:15" x14ac:dyDescent="0.25">
      <c r="E14" t="s">
        <v>50</v>
      </c>
      <c r="F14" s="13" t="s">
        <v>906</v>
      </c>
      <c r="G14" t="s">
        <v>907</v>
      </c>
      <c r="H14" s="57"/>
      <c r="I14" s="57">
        <v>10.56</v>
      </c>
      <c r="J14" s="57"/>
      <c r="K14" s="57">
        <v>10.56</v>
      </c>
    </row>
    <row r="15" spans="3:15" x14ac:dyDescent="0.25">
      <c r="F15" s="13" t="s">
        <v>915</v>
      </c>
      <c r="G15" t="s">
        <v>916</v>
      </c>
      <c r="H15" s="57"/>
      <c r="I15" s="57">
        <v>40.880000000000003</v>
      </c>
      <c r="J15" s="57"/>
      <c r="K15" s="57">
        <v>40.880000000000003</v>
      </c>
    </row>
    <row r="16" spans="3:15" x14ac:dyDescent="0.25">
      <c r="F16" s="13" t="s">
        <v>4789</v>
      </c>
      <c r="G16" t="s">
        <v>4790</v>
      </c>
      <c r="H16" s="51">
        <v>183.24</v>
      </c>
      <c r="I16" s="51"/>
      <c r="J16" s="51"/>
      <c r="K16" s="51">
        <v>183.24</v>
      </c>
    </row>
    <row r="17" spans="4:11" x14ac:dyDescent="0.25">
      <c r="F17" s="13" t="s">
        <v>5036</v>
      </c>
      <c r="G17" t="s">
        <v>5037</v>
      </c>
      <c r="H17" s="51">
        <v>143.43</v>
      </c>
      <c r="I17" s="51">
        <v>66.81</v>
      </c>
      <c r="J17" s="51"/>
      <c r="K17" s="51">
        <v>210.24</v>
      </c>
    </row>
    <row r="18" spans="4:11" x14ac:dyDescent="0.25">
      <c r="F18" s="13" t="s">
        <v>5149</v>
      </c>
      <c r="G18" t="s">
        <v>5150</v>
      </c>
      <c r="H18" s="57"/>
      <c r="I18" s="57">
        <v>57.959999999999994</v>
      </c>
      <c r="J18" s="57"/>
      <c r="K18" s="57">
        <v>57.959999999999994</v>
      </c>
    </row>
    <row r="19" spans="4:11" x14ac:dyDescent="0.25">
      <c r="E19" t="s">
        <v>5411</v>
      </c>
      <c r="H19" s="57">
        <v>326.67</v>
      </c>
      <c r="I19" s="57">
        <v>176.20999999999998</v>
      </c>
      <c r="J19" s="57"/>
      <c r="K19" s="57">
        <v>502.88</v>
      </c>
    </row>
    <row r="20" spans="4:11" x14ac:dyDescent="0.25">
      <c r="D20" t="s">
        <v>5433</v>
      </c>
      <c r="H20" s="51">
        <v>628.9</v>
      </c>
      <c r="I20" s="51">
        <v>176.20999999999998</v>
      </c>
      <c r="J20" s="51"/>
      <c r="K20" s="51">
        <v>805.11</v>
      </c>
    </row>
    <row r="21" spans="4:11" x14ac:dyDescent="0.25">
      <c r="D21" t="s">
        <v>248</v>
      </c>
      <c r="E21" t="s">
        <v>247</v>
      </c>
      <c r="F21" s="13" t="s">
        <v>2771</v>
      </c>
      <c r="G21" t="s">
        <v>2772</v>
      </c>
      <c r="H21" s="57"/>
      <c r="I21" s="57">
        <v>27.21</v>
      </c>
      <c r="J21" s="57"/>
      <c r="K21" s="57">
        <v>27.21</v>
      </c>
    </row>
    <row r="22" spans="4:11" x14ac:dyDescent="0.25">
      <c r="F22" s="13" t="s">
        <v>2786</v>
      </c>
      <c r="G22" t="s">
        <v>2787</v>
      </c>
      <c r="H22" s="57"/>
      <c r="I22" s="57">
        <v>200.33</v>
      </c>
      <c r="J22" s="57"/>
      <c r="K22" s="57">
        <v>200.33</v>
      </c>
    </row>
    <row r="23" spans="4:11" x14ac:dyDescent="0.25">
      <c r="F23" s="13" t="s">
        <v>2799</v>
      </c>
      <c r="G23" t="s">
        <v>2800</v>
      </c>
      <c r="H23" s="57"/>
      <c r="I23" s="57">
        <v>85.59</v>
      </c>
      <c r="J23" s="57"/>
      <c r="K23" s="57">
        <v>85.59</v>
      </c>
    </row>
    <row r="24" spans="4:11" x14ac:dyDescent="0.25">
      <c r="F24" s="13" t="s">
        <v>2806</v>
      </c>
      <c r="G24" t="s">
        <v>2807</v>
      </c>
      <c r="H24" s="57"/>
      <c r="I24" s="57">
        <v>90.76</v>
      </c>
      <c r="J24" s="57"/>
      <c r="K24" s="57">
        <v>90.76</v>
      </c>
    </row>
    <row r="25" spans="4:11" x14ac:dyDescent="0.25">
      <c r="E25" t="s">
        <v>5412</v>
      </c>
      <c r="H25" s="51"/>
      <c r="I25" s="51">
        <v>403.89</v>
      </c>
      <c r="J25" s="51"/>
      <c r="K25" s="51">
        <v>403.89</v>
      </c>
    </row>
    <row r="26" spans="4:11" x14ac:dyDescent="0.25">
      <c r="E26" t="s">
        <v>53</v>
      </c>
      <c r="F26" s="13" t="s">
        <v>323</v>
      </c>
      <c r="G26" t="s">
        <v>324</v>
      </c>
      <c r="H26" s="51"/>
      <c r="I26" s="51">
        <v>37.450000000000003</v>
      </c>
      <c r="J26" s="51"/>
      <c r="K26" s="51">
        <v>37.450000000000003</v>
      </c>
    </row>
    <row r="27" spans="4:11" x14ac:dyDescent="0.25">
      <c r="F27" s="13" t="s">
        <v>1412</v>
      </c>
      <c r="G27" t="s">
        <v>1413</v>
      </c>
      <c r="H27" s="51"/>
      <c r="I27" s="51">
        <v>69.94</v>
      </c>
      <c r="J27" s="51"/>
      <c r="K27" s="51">
        <v>69.94</v>
      </c>
    </row>
    <row r="28" spans="4:11" x14ac:dyDescent="0.25">
      <c r="F28" s="13" t="s">
        <v>2093</v>
      </c>
      <c r="G28" t="s">
        <v>2094</v>
      </c>
      <c r="H28" s="51">
        <v>266.29000000000002</v>
      </c>
      <c r="I28" s="51"/>
      <c r="J28" s="51"/>
      <c r="K28" s="51">
        <v>266.29000000000002</v>
      </c>
    </row>
    <row r="29" spans="4:11" x14ac:dyDescent="0.25">
      <c r="E29" t="s">
        <v>5413</v>
      </c>
      <c r="H29" s="53">
        <v>266.29000000000002</v>
      </c>
      <c r="I29" s="53">
        <v>107.39</v>
      </c>
      <c r="J29" s="53"/>
      <c r="K29" s="53">
        <v>373.68</v>
      </c>
    </row>
    <row r="30" spans="4:11" x14ac:dyDescent="0.25">
      <c r="E30" t="s">
        <v>932</v>
      </c>
      <c r="F30" s="13" t="s">
        <v>2185</v>
      </c>
      <c r="G30" t="s">
        <v>2186</v>
      </c>
      <c r="H30" s="51"/>
      <c r="I30" s="51"/>
      <c r="J30" s="51">
        <v>262.18999999999994</v>
      </c>
      <c r="K30" s="51">
        <v>262.18999999999994</v>
      </c>
    </row>
    <row r="31" spans="4:11" x14ac:dyDescent="0.25">
      <c r="F31" s="13" t="s">
        <v>2232</v>
      </c>
      <c r="G31" t="s">
        <v>2233</v>
      </c>
      <c r="H31" s="51"/>
      <c r="I31" s="51"/>
      <c r="J31" s="51">
        <v>171.72</v>
      </c>
      <c r="K31" s="51">
        <v>171.72</v>
      </c>
    </row>
    <row r="32" spans="4:11" x14ac:dyDescent="0.25">
      <c r="E32" t="s">
        <v>5414</v>
      </c>
      <c r="H32" s="51"/>
      <c r="I32" s="51"/>
      <c r="J32" s="51">
        <v>433.90999999999997</v>
      </c>
      <c r="K32" s="51">
        <v>433.90999999999997</v>
      </c>
    </row>
    <row r="33" spans="4:11" x14ac:dyDescent="0.25">
      <c r="E33" t="s">
        <v>5451</v>
      </c>
      <c r="F33" s="13" t="s">
        <v>2120</v>
      </c>
      <c r="G33" t="s">
        <v>2121</v>
      </c>
      <c r="H33" s="57"/>
      <c r="I33" s="57">
        <v>50.75</v>
      </c>
      <c r="J33" s="57"/>
      <c r="K33" s="57">
        <v>50.75</v>
      </c>
    </row>
    <row r="34" spans="4:11" x14ac:dyDescent="0.25">
      <c r="E34" t="s">
        <v>5453</v>
      </c>
      <c r="H34" s="57"/>
      <c r="I34" s="57">
        <v>50.75</v>
      </c>
      <c r="J34" s="57"/>
      <c r="K34" s="57">
        <v>50.75</v>
      </c>
    </row>
    <row r="35" spans="4:11" x14ac:dyDescent="0.25">
      <c r="D35" t="s">
        <v>5434</v>
      </c>
      <c r="H35" s="53">
        <v>266.29000000000002</v>
      </c>
      <c r="I35" s="53">
        <v>562.03</v>
      </c>
      <c r="J35" s="53">
        <v>433.90999999999997</v>
      </c>
      <c r="K35" s="53">
        <v>1262.2299999999998</v>
      </c>
    </row>
    <row r="36" spans="4:11" x14ac:dyDescent="0.25">
      <c r="D36" t="s">
        <v>474</v>
      </c>
      <c r="E36" t="s">
        <v>84</v>
      </c>
      <c r="F36" s="13" t="s">
        <v>631</v>
      </c>
      <c r="G36" t="s">
        <v>632</v>
      </c>
      <c r="H36" s="57"/>
      <c r="I36" s="57"/>
      <c r="J36" s="57">
        <v>235.82999999999998</v>
      </c>
      <c r="K36" s="57">
        <v>235.82999999999998</v>
      </c>
    </row>
    <row r="37" spans="4:11" x14ac:dyDescent="0.25">
      <c r="F37" s="13" t="s">
        <v>687</v>
      </c>
      <c r="G37" t="s">
        <v>688</v>
      </c>
      <c r="H37" s="57"/>
      <c r="I37" s="57"/>
      <c r="J37" s="57">
        <v>21.85</v>
      </c>
      <c r="K37" s="57">
        <v>21.85</v>
      </c>
    </row>
    <row r="38" spans="4:11" x14ac:dyDescent="0.25">
      <c r="F38" s="13" t="s">
        <v>1827</v>
      </c>
      <c r="G38" t="s">
        <v>1828</v>
      </c>
      <c r="H38" s="57"/>
      <c r="I38" s="57"/>
      <c r="J38" s="57">
        <v>119.1</v>
      </c>
      <c r="K38" s="57">
        <v>119.1</v>
      </c>
    </row>
    <row r="39" spans="4:11" x14ac:dyDescent="0.25">
      <c r="F39" s="13" t="s">
        <v>4619</v>
      </c>
      <c r="G39" t="s">
        <v>4620</v>
      </c>
      <c r="H39" s="57"/>
      <c r="I39" s="57"/>
      <c r="J39" s="57">
        <v>45.53</v>
      </c>
      <c r="K39" s="57">
        <v>45.53</v>
      </c>
    </row>
    <row r="40" spans="4:11" x14ac:dyDescent="0.25">
      <c r="E40" t="s">
        <v>5415</v>
      </c>
      <c r="H40" s="51"/>
      <c r="I40" s="51"/>
      <c r="J40" s="51">
        <v>422.30999999999995</v>
      </c>
      <c r="K40" s="51">
        <v>422.30999999999995</v>
      </c>
    </row>
    <row r="41" spans="4:11" x14ac:dyDescent="0.25">
      <c r="E41" t="s">
        <v>690</v>
      </c>
      <c r="F41" s="13" t="s">
        <v>3277</v>
      </c>
      <c r="G41" t="s">
        <v>3278</v>
      </c>
      <c r="H41" s="57"/>
      <c r="I41" s="57"/>
      <c r="J41" s="57">
        <v>218.67999999999998</v>
      </c>
      <c r="K41" s="57">
        <v>218.67999999999998</v>
      </c>
    </row>
    <row r="42" spans="4:11" x14ac:dyDescent="0.25">
      <c r="E42" t="s">
        <v>5416</v>
      </c>
      <c r="H42" s="51"/>
      <c r="I42" s="51"/>
      <c r="J42" s="51">
        <v>218.67999999999998</v>
      </c>
      <c r="K42" s="51">
        <v>218.67999999999998</v>
      </c>
    </row>
    <row r="43" spans="4:11" x14ac:dyDescent="0.25">
      <c r="E43" t="s">
        <v>566</v>
      </c>
      <c r="F43" s="13" t="s">
        <v>1477</v>
      </c>
      <c r="G43" t="s">
        <v>1478</v>
      </c>
      <c r="H43" s="51"/>
      <c r="I43" s="51"/>
      <c r="J43" s="51">
        <v>150.05000000000001</v>
      </c>
      <c r="K43" s="51">
        <v>150.05000000000001</v>
      </c>
    </row>
    <row r="44" spans="4:11" x14ac:dyDescent="0.25">
      <c r="F44" s="13" t="s">
        <v>4652</v>
      </c>
      <c r="G44" t="s">
        <v>4653</v>
      </c>
      <c r="H44" s="51"/>
      <c r="I44" s="51"/>
      <c r="J44" s="51">
        <v>55.879999999999995</v>
      </c>
      <c r="K44" s="51">
        <v>55.879999999999995</v>
      </c>
    </row>
    <row r="45" spans="4:11" x14ac:dyDescent="0.25">
      <c r="E45" t="s">
        <v>5417</v>
      </c>
      <c r="H45" s="57"/>
      <c r="I45" s="57"/>
      <c r="J45" s="57">
        <v>205.93</v>
      </c>
      <c r="K45" s="57">
        <v>205.93</v>
      </c>
    </row>
    <row r="46" spans="4:11" x14ac:dyDescent="0.25">
      <c r="E46" t="s">
        <v>72</v>
      </c>
      <c r="F46" s="13" t="s">
        <v>469</v>
      </c>
      <c r="G46" s="22" t="s">
        <v>470</v>
      </c>
      <c r="H46" s="136"/>
      <c r="I46" s="136"/>
      <c r="J46" s="136">
        <v>53.359999999999992</v>
      </c>
      <c r="K46" s="136">
        <v>53.359999999999992</v>
      </c>
    </row>
    <row r="47" spans="4:11" x14ac:dyDescent="0.25">
      <c r="F47" s="13" t="s">
        <v>533</v>
      </c>
      <c r="G47" s="30" t="s">
        <v>534</v>
      </c>
      <c r="H47" s="136"/>
      <c r="I47" s="136">
        <v>65.650000000000006</v>
      </c>
      <c r="J47" s="136"/>
      <c r="K47" s="136">
        <v>65.650000000000006</v>
      </c>
    </row>
    <row r="48" spans="4:11" x14ac:dyDescent="0.25">
      <c r="F48" s="13" t="s">
        <v>1924</v>
      </c>
      <c r="G48" s="30" t="s">
        <v>1925</v>
      </c>
      <c r="H48" s="136"/>
      <c r="I48" s="136">
        <v>30.02</v>
      </c>
      <c r="J48" s="136"/>
      <c r="K48" s="136">
        <v>30.02</v>
      </c>
    </row>
    <row r="49" spans="4:11" x14ac:dyDescent="0.25">
      <c r="F49" s="13" t="s">
        <v>2023</v>
      </c>
      <c r="G49" s="22" t="s">
        <v>2024</v>
      </c>
      <c r="H49" s="136"/>
      <c r="I49" s="136"/>
      <c r="J49" s="136">
        <v>16.57</v>
      </c>
      <c r="K49" s="136">
        <v>16.57</v>
      </c>
    </row>
    <row r="50" spans="4:11" x14ac:dyDescent="0.25">
      <c r="F50" s="13" t="s">
        <v>3287</v>
      </c>
      <c r="G50" s="21" t="s">
        <v>3288</v>
      </c>
      <c r="H50" s="51"/>
      <c r="I50" s="51">
        <v>29.77</v>
      </c>
      <c r="J50" s="51"/>
      <c r="K50" s="51">
        <v>29.77</v>
      </c>
    </row>
    <row r="51" spans="4:11" x14ac:dyDescent="0.25">
      <c r="F51" s="13" t="s">
        <v>5090</v>
      </c>
      <c r="G51" s="21" t="s">
        <v>5091</v>
      </c>
      <c r="H51" s="51"/>
      <c r="I51" s="51">
        <v>175.31</v>
      </c>
      <c r="J51" s="51"/>
      <c r="K51" s="51">
        <v>175.31</v>
      </c>
    </row>
    <row r="52" spans="4:11" x14ac:dyDescent="0.25">
      <c r="E52" t="s">
        <v>5418</v>
      </c>
      <c r="H52" s="57"/>
      <c r="I52" s="57">
        <v>300.75</v>
      </c>
      <c r="J52" s="57">
        <v>69.929999999999993</v>
      </c>
      <c r="K52" s="57">
        <v>370.68</v>
      </c>
    </row>
    <row r="53" spans="4:11" x14ac:dyDescent="0.25">
      <c r="E53" t="s">
        <v>5451</v>
      </c>
      <c r="F53" s="13" t="s">
        <v>120</v>
      </c>
      <c r="G53" t="s">
        <v>121</v>
      </c>
      <c r="H53" s="57"/>
      <c r="I53" s="57"/>
      <c r="J53" s="57">
        <v>92.530000000000015</v>
      </c>
      <c r="K53" s="57">
        <v>92.530000000000015</v>
      </c>
    </row>
    <row r="54" spans="4:11" x14ac:dyDescent="0.25">
      <c r="F54" s="13" t="s">
        <v>266</v>
      </c>
      <c r="G54" t="s">
        <v>267</v>
      </c>
      <c r="H54" s="57"/>
      <c r="I54" s="57">
        <v>251.89000000000004</v>
      </c>
      <c r="J54" s="57">
        <v>24.89</v>
      </c>
      <c r="K54" s="57">
        <v>276.78000000000003</v>
      </c>
    </row>
    <row r="55" spans="4:11" x14ac:dyDescent="0.25">
      <c r="F55" s="13" t="s">
        <v>493</v>
      </c>
      <c r="G55" t="s">
        <v>494</v>
      </c>
      <c r="H55" s="57"/>
      <c r="I55" s="57">
        <v>136.91</v>
      </c>
      <c r="J55" s="57"/>
      <c r="K55" s="57">
        <v>136.91</v>
      </c>
    </row>
    <row r="56" spans="4:11" x14ac:dyDescent="0.25">
      <c r="F56" s="13" t="s">
        <v>1460</v>
      </c>
      <c r="G56" t="s">
        <v>1461</v>
      </c>
      <c r="H56" s="57"/>
      <c r="I56" s="57">
        <v>51.34</v>
      </c>
      <c r="J56" s="57"/>
      <c r="K56" s="57">
        <v>51.34</v>
      </c>
    </row>
    <row r="57" spans="4:11" x14ac:dyDescent="0.25">
      <c r="F57" s="13" t="s">
        <v>2112</v>
      </c>
      <c r="G57" t="s">
        <v>2113</v>
      </c>
      <c r="H57" s="57">
        <v>28.34</v>
      </c>
      <c r="I57" s="57">
        <v>70.680000000000007</v>
      </c>
      <c r="J57" s="57"/>
      <c r="K57" s="57">
        <v>99.02000000000001</v>
      </c>
    </row>
    <row r="58" spans="4:11" x14ac:dyDescent="0.25">
      <c r="F58" s="13" t="s">
        <v>2813</v>
      </c>
      <c r="G58" t="s">
        <v>2814</v>
      </c>
      <c r="H58" s="57"/>
      <c r="I58" s="57">
        <v>148.61000000000001</v>
      </c>
      <c r="J58" s="57"/>
      <c r="K58" s="57">
        <v>148.61000000000001</v>
      </c>
    </row>
    <row r="59" spans="4:11" x14ac:dyDescent="0.25">
      <c r="E59" t="s">
        <v>5453</v>
      </c>
      <c r="H59" s="51">
        <v>28.34</v>
      </c>
      <c r="I59" s="51">
        <v>659.43000000000006</v>
      </c>
      <c r="J59" s="51">
        <v>117.42000000000002</v>
      </c>
      <c r="K59" s="51">
        <v>805.19</v>
      </c>
    </row>
    <row r="60" spans="4:11" x14ac:dyDescent="0.25">
      <c r="D60" t="s">
        <v>5435</v>
      </c>
      <c r="H60" s="51">
        <v>28.34</v>
      </c>
      <c r="I60" s="51">
        <v>960.18000000000018</v>
      </c>
      <c r="J60" s="51">
        <v>1034.27</v>
      </c>
      <c r="K60" s="51">
        <v>2022.79</v>
      </c>
    </row>
    <row r="61" spans="4:11" x14ac:dyDescent="0.25">
      <c r="D61" t="s">
        <v>314</v>
      </c>
      <c r="E61" t="s">
        <v>1712</v>
      </c>
      <c r="F61" s="13" t="s">
        <v>1708</v>
      </c>
      <c r="G61" t="s">
        <v>1709</v>
      </c>
      <c r="H61" s="57">
        <v>137.47000000000003</v>
      </c>
      <c r="I61" s="57"/>
      <c r="J61" s="57"/>
      <c r="K61" s="57">
        <v>137.47000000000003</v>
      </c>
    </row>
    <row r="62" spans="4:11" x14ac:dyDescent="0.25">
      <c r="E62" t="s">
        <v>5421</v>
      </c>
      <c r="H62" s="51">
        <v>137.47000000000003</v>
      </c>
      <c r="I62" s="51"/>
      <c r="J62" s="51"/>
      <c r="K62" s="51">
        <v>137.47000000000003</v>
      </c>
    </row>
    <row r="63" spans="4:11" x14ac:dyDescent="0.25">
      <c r="E63" t="s">
        <v>1531</v>
      </c>
      <c r="F63" s="13" t="s">
        <v>4833</v>
      </c>
      <c r="G63" t="s">
        <v>4834</v>
      </c>
      <c r="H63" s="57"/>
      <c r="I63" s="57"/>
      <c r="J63" s="57">
        <v>53.78</v>
      </c>
      <c r="K63" s="57">
        <v>53.78</v>
      </c>
    </row>
    <row r="64" spans="4:11" x14ac:dyDescent="0.25">
      <c r="E64" t="s">
        <v>5422</v>
      </c>
      <c r="H64" s="51"/>
      <c r="I64" s="51"/>
      <c r="J64" s="51">
        <v>53.78</v>
      </c>
      <c r="K64" s="51">
        <v>53.78</v>
      </c>
    </row>
    <row r="65" spans="4:11" x14ac:dyDescent="0.25">
      <c r="E65" t="s">
        <v>199</v>
      </c>
      <c r="F65" s="13" t="s">
        <v>3423</v>
      </c>
      <c r="G65" t="s">
        <v>3424</v>
      </c>
      <c r="H65" s="57">
        <v>79.290000000000006</v>
      </c>
      <c r="I65" s="57"/>
      <c r="J65" s="57"/>
      <c r="K65" s="57">
        <v>79.290000000000006</v>
      </c>
    </row>
    <row r="66" spans="4:11" x14ac:dyDescent="0.25">
      <c r="F66" s="13" t="s">
        <v>3427</v>
      </c>
      <c r="G66" t="s">
        <v>3428</v>
      </c>
      <c r="H66" s="57">
        <v>234.85</v>
      </c>
      <c r="I66" s="57"/>
      <c r="J66" s="57"/>
      <c r="K66" s="57">
        <v>234.85</v>
      </c>
    </row>
    <row r="67" spans="4:11" x14ac:dyDescent="0.25">
      <c r="F67" s="13" t="s">
        <v>3437</v>
      </c>
      <c r="G67" t="s">
        <v>3438</v>
      </c>
      <c r="H67" s="57">
        <v>48.55</v>
      </c>
      <c r="I67" s="57"/>
      <c r="J67" s="57"/>
      <c r="K67" s="57">
        <v>48.55</v>
      </c>
    </row>
    <row r="68" spans="4:11" x14ac:dyDescent="0.25">
      <c r="E68" t="s">
        <v>5423</v>
      </c>
      <c r="H68" s="51">
        <v>362.69</v>
      </c>
      <c r="I68" s="51"/>
      <c r="J68" s="51"/>
      <c r="K68" s="51">
        <v>362.69</v>
      </c>
    </row>
    <row r="69" spans="4:11" x14ac:dyDescent="0.25">
      <c r="E69" t="s">
        <v>1532</v>
      </c>
      <c r="F69" s="13" t="s">
        <v>2880</v>
      </c>
      <c r="G69" t="s">
        <v>2881</v>
      </c>
      <c r="H69" s="57"/>
      <c r="I69" s="57">
        <v>81.31</v>
      </c>
      <c r="J69" s="57"/>
      <c r="K69" s="57">
        <v>81.31</v>
      </c>
    </row>
    <row r="70" spans="4:11" x14ac:dyDescent="0.25">
      <c r="E70" t="s">
        <v>5419</v>
      </c>
      <c r="H70" s="51"/>
      <c r="I70" s="51">
        <v>81.31</v>
      </c>
      <c r="J70" s="51"/>
      <c r="K70" s="51">
        <v>81.31</v>
      </c>
    </row>
    <row r="71" spans="4:11" x14ac:dyDescent="0.25">
      <c r="E71" t="s">
        <v>1723</v>
      </c>
      <c r="F71" s="13" t="s">
        <v>4395</v>
      </c>
      <c r="G71" t="s">
        <v>4396</v>
      </c>
      <c r="H71" s="51">
        <v>57</v>
      </c>
      <c r="I71" s="51"/>
      <c r="J71" s="51"/>
      <c r="K71" s="51">
        <v>57</v>
      </c>
    </row>
    <row r="72" spans="4:11" x14ac:dyDescent="0.25">
      <c r="E72" t="s">
        <v>5420</v>
      </c>
      <c r="H72" s="51">
        <v>57</v>
      </c>
      <c r="I72" s="51"/>
      <c r="J72" s="51"/>
      <c r="K72" s="51">
        <v>57</v>
      </c>
    </row>
    <row r="73" spans="4:11" x14ac:dyDescent="0.25">
      <c r="D73" t="s">
        <v>5436</v>
      </c>
      <c r="H73" s="57">
        <v>557.16000000000008</v>
      </c>
      <c r="I73" s="57">
        <v>81.31</v>
      </c>
      <c r="J73" s="57">
        <v>53.78</v>
      </c>
      <c r="K73" s="57">
        <v>692.25</v>
      </c>
    </row>
    <row r="74" spans="4:11" x14ac:dyDescent="0.25">
      <c r="D74" t="s">
        <v>5424</v>
      </c>
      <c r="H74" s="58">
        <v>1480.6899999999998</v>
      </c>
      <c r="I74" s="58">
        <v>1779.73</v>
      </c>
      <c r="J74" s="58">
        <v>1521.9599999999998</v>
      </c>
      <c r="K74" s="58">
        <v>4782.3800000000019</v>
      </c>
    </row>
    <row r="75" spans="4:11" x14ac:dyDescent="0.25">
      <c r="H75"/>
      <c r="I75"/>
      <c r="J75"/>
      <c r="K75"/>
    </row>
    <row r="76" spans="4:11" x14ac:dyDescent="0.25">
      <c r="H76"/>
      <c r="I76"/>
      <c r="J76"/>
      <c r="K76"/>
    </row>
    <row r="77" spans="4:11" x14ac:dyDescent="0.25">
      <c r="H77"/>
      <c r="I77"/>
      <c r="J77"/>
      <c r="K77"/>
    </row>
    <row r="78" spans="4:11" x14ac:dyDescent="0.25">
      <c r="H78"/>
      <c r="I78"/>
      <c r="J78"/>
      <c r="K78"/>
    </row>
    <row r="79" spans="4:11" x14ac:dyDescent="0.25">
      <c r="H79"/>
      <c r="I79"/>
      <c r="J79"/>
      <c r="K79"/>
    </row>
    <row r="80" spans="4:11" x14ac:dyDescent="0.25">
      <c r="H80"/>
      <c r="I80"/>
      <c r="J80"/>
      <c r="K80"/>
    </row>
    <row r="81" spans="8:11" x14ac:dyDescent="0.25">
      <c r="H81"/>
      <c r="I81"/>
      <c r="J81"/>
      <c r="K81"/>
    </row>
    <row r="82" spans="8:11" x14ac:dyDescent="0.25">
      <c r="H82"/>
      <c r="I82"/>
      <c r="J82"/>
      <c r="K82"/>
    </row>
    <row r="83" spans="8:11" x14ac:dyDescent="0.25">
      <c r="H83"/>
      <c r="I83"/>
      <c r="J83"/>
      <c r="K83"/>
    </row>
    <row r="84" spans="8:11" x14ac:dyDescent="0.25">
      <c r="H84"/>
      <c r="I84"/>
      <c r="J84"/>
      <c r="K84"/>
    </row>
    <row r="85" spans="8:11" x14ac:dyDescent="0.25">
      <c r="H85"/>
      <c r="I85"/>
      <c r="J85"/>
      <c r="K85"/>
    </row>
    <row r="86" spans="8:11" x14ac:dyDescent="0.25">
      <c r="H86"/>
      <c r="I86"/>
      <c r="J86"/>
      <c r="K86"/>
    </row>
    <row r="87" spans="8:11" x14ac:dyDescent="0.25">
      <c r="H87"/>
      <c r="I87"/>
      <c r="J87"/>
      <c r="K87"/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8" scale="68" fitToWidth="0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FD8D2-61A9-465D-9FD6-E45B8F866047}">
  <dimension ref="A1:AQ2"/>
  <sheetViews>
    <sheetView workbookViewId="0">
      <selection sqref="A1:AQ2"/>
    </sheetView>
  </sheetViews>
  <sheetFormatPr defaultRowHeight="15" x14ac:dyDescent="0.25"/>
  <cols>
    <col min="1" max="1" width="19" customWidth="1"/>
    <col min="2" max="2" width="11.85546875" customWidth="1"/>
    <col min="3" max="3" width="9.7109375" customWidth="1"/>
    <col min="5" max="5" width="12.5703125" customWidth="1"/>
    <col min="6" max="6" width="21" customWidth="1"/>
    <col min="7" max="7" width="17.42578125" customWidth="1"/>
    <col min="9" max="9" width="9.85546875" customWidth="1"/>
    <col min="10" max="10" width="26.85546875" customWidth="1"/>
    <col min="11" max="11" width="9.42578125" customWidth="1"/>
    <col min="12" max="12" width="10.85546875" customWidth="1"/>
    <col min="13" max="13" width="17.85546875" customWidth="1"/>
    <col min="14" max="14" width="10" customWidth="1"/>
    <col min="16" max="16" width="14.42578125" customWidth="1"/>
    <col min="18" max="18" width="11.5703125" customWidth="1"/>
    <col min="19" max="19" width="13.140625" customWidth="1"/>
    <col min="20" max="20" width="14" customWidth="1"/>
    <col min="21" max="21" width="14.140625" customWidth="1"/>
    <col min="23" max="23" width="23.5703125" customWidth="1"/>
    <col min="24" max="24" width="14.140625" customWidth="1"/>
    <col min="25" max="25" width="12.28515625" customWidth="1"/>
    <col min="26" max="26" width="13" customWidth="1"/>
    <col min="27" max="27" width="13.42578125" customWidth="1"/>
    <col min="28" max="28" width="20" customWidth="1"/>
    <col min="34" max="37" width="12" customWidth="1"/>
    <col min="38" max="38" width="10" customWidth="1"/>
    <col min="39" max="39" width="19.42578125" customWidth="1"/>
    <col min="40" max="40" width="14.85546875" customWidth="1"/>
    <col min="41" max="41" width="27.7109375" customWidth="1"/>
    <col min="43" max="43" width="13.42578125" customWidth="1"/>
  </cols>
  <sheetData>
    <row r="1" spans="1:43" x14ac:dyDescent="0.25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27</v>
      </c>
      <c r="AA1" t="s">
        <v>28</v>
      </c>
      <c r="AB1" t="s">
        <v>25</v>
      </c>
      <c r="AC1" t="s">
        <v>26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5407</v>
      </c>
      <c r="AN1" t="s">
        <v>5408</v>
      </c>
      <c r="AO1" t="s">
        <v>38</v>
      </c>
      <c r="AP1" t="s">
        <v>5425</v>
      </c>
      <c r="AQ1" t="s">
        <v>39</v>
      </c>
    </row>
    <row r="2" spans="1:43" x14ac:dyDescent="0.25">
      <c r="A2" t="s">
        <v>983</v>
      </c>
      <c r="B2" t="s">
        <v>971</v>
      </c>
      <c r="C2" t="s">
        <v>972</v>
      </c>
      <c r="D2" t="s">
        <v>107</v>
      </c>
      <c r="E2" t="s">
        <v>298</v>
      </c>
      <c r="F2" t="s">
        <v>245</v>
      </c>
      <c r="G2" t="s">
        <v>58</v>
      </c>
      <c r="H2">
        <v>2</v>
      </c>
      <c r="I2" t="s">
        <v>46</v>
      </c>
      <c r="J2" t="s">
        <v>70</v>
      </c>
      <c r="L2">
        <v>23.58</v>
      </c>
      <c r="M2" t="s">
        <v>226</v>
      </c>
      <c r="R2" t="s">
        <v>98</v>
      </c>
      <c r="S2" t="s">
        <v>97</v>
      </c>
      <c r="T2" t="s">
        <v>98</v>
      </c>
      <c r="U2" t="s">
        <v>300</v>
      </c>
      <c r="W2" s="1">
        <v>45511</v>
      </c>
      <c r="Y2" s="1">
        <v>45383</v>
      </c>
      <c r="AB2" t="s">
        <v>245</v>
      </c>
      <c r="AC2" t="s">
        <v>245</v>
      </c>
      <c r="AD2" t="s">
        <v>53</v>
      </c>
      <c r="AE2" t="s">
        <v>72</v>
      </c>
      <c r="AF2" t="s">
        <v>52</v>
      </c>
      <c r="AG2" t="s">
        <v>247</v>
      </c>
      <c r="AH2">
        <v>12.127433</v>
      </c>
      <c r="AI2">
        <v>15.345131</v>
      </c>
      <c r="AJ2">
        <v>22.897345000000001</v>
      </c>
      <c r="AK2">
        <v>56.367403000000003</v>
      </c>
      <c r="AL2" t="s">
        <v>404</v>
      </c>
      <c r="AM2" t="s">
        <v>248</v>
      </c>
      <c r="AN2" t="s">
        <v>53</v>
      </c>
      <c r="AO2" s="1">
        <v>45748</v>
      </c>
      <c r="AP2" t="s">
        <v>5428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57"/>
  <sheetViews>
    <sheetView topLeftCell="A4" zoomScale="90" zoomScaleNormal="90" workbookViewId="0">
      <selection activeCell="O33" sqref="O33"/>
    </sheetView>
  </sheetViews>
  <sheetFormatPr defaultRowHeight="15" x14ac:dyDescent="0.25"/>
  <cols>
    <col min="2" max="2" width="33.7109375" bestFit="1" customWidth="1"/>
    <col min="3" max="3" width="16.85546875" bestFit="1" customWidth="1"/>
    <col min="4" max="4" width="8" bestFit="1" customWidth="1"/>
    <col min="5" max="5" width="7" bestFit="1" customWidth="1"/>
    <col min="6" max="6" width="33.7109375" bestFit="1" customWidth="1"/>
    <col min="7" max="7" width="16.85546875" bestFit="1" customWidth="1"/>
    <col min="8" max="8" width="18.85546875" bestFit="1" customWidth="1"/>
    <col min="10" max="10" width="28.42578125" bestFit="1" customWidth="1"/>
    <col min="11" max="11" width="16.85546875" bestFit="1" customWidth="1"/>
    <col min="12" max="12" width="11.140625" bestFit="1" customWidth="1"/>
    <col min="13" max="13" width="14.140625" bestFit="1" customWidth="1"/>
    <col min="14" max="14" width="20.5703125" bestFit="1" customWidth="1"/>
    <col min="15" max="15" width="14" bestFit="1" customWidth="1"/>
  </cols>
  <sheetData>
    <row r="1" spans="2:15" x14ac:dyDescent="0.25">
      <c r="L1" s="19" t="s">
        <v>5441</v>
      </c>
      <c r="M1" s="19" t="s">
        <v>5442</v>
      </c>
      <c r="N1" s="19" t="s">
        <v>5443</v>
      </c>
      <c r="O1" s="19" t="s">
        <v>5444</v>
      </c>
    </row>
    <row r="2" spans="2:15" x14ac:dyDescent="0.25">
      <c r="B2" s="8" t="s">
        <v>17</v>
      </c>
      <c r="C2" t="s">
        <v>97</v>
      </c>
      <c r="F2" s="8" t="s">
        <v>18</v>
      </c>
      <c r="G2" t="s">
        <v>97</v>
      </c>
      <c r="J2" s="8" t="s">
        <v>19</v>
      </c>
      <c r="K2" t="s">
        <v>97</v>
      </c>
    </row>
    <row r="4" spans="2:15" x14ac:dyDescent="0.25">
      <c r="B4" s="8" t="s">
        <v>5432</v>
      </c>
      <c r="C4" t="s">
        <v>5409</v>
      </c>
      <c r="F4" s="8" t="s">
        <v>5432</v>
      </c>
      <c r="G4" t="s">
        <v>5409</v>
      </c>
      <c r="J4" s="8" t="s">
        <v>5432</v>
      </c>
      <c r="K4" t="s">
        <v>5409</v>
      </c>
    </row>
    <row r="5" spans="2:15" x14ac:dyDescent="0.25">
      <c r="B5" s="14" t="s">
        <v>5426</v>
      </c>
      <c r="C5" s="6">
        <v>2148.65</v>
      </c>
      <c r="F5" s="14" t="s">
        <v>5426</v>
      </c>
      <c r="G5" s="6">
        <v>688.46999999999991</v>
      </c>
      <c r="J5" s="14" t="s">
        <v>5426</v>
      </c>
      <c r="K5" s="6">
        <v>2287.04</v>
      </c>
    </row>
    <row r="6" spans="2:15" x14ac:dyDescent="0.25">
      <c r="B6" s="16" t="s">
        <v>4185</v>
      </c>
      <c r="C6" s="17">
        <v>21.95</v>
      </c>
      <c r="F6" s="16" t="s">
        <v>3397</v>
      </c>
      <c r="G6" s="17">
        <v>59.18</v>
      </c>
      <c r="J6" s="16" t="s">
        <v>1828</v>
      </c>
      <c r="K6" s="17">
        <v>278.99</v>
      </c>
    </row>
    <row r="7" spans="2:15" x14ac:dyDescent="0.25">
      <c r="B7" s="16" t="s">
        <v>3397</v>
      </c>
      <c r="C7" s="17">
        <v>61.06</v>
      </c>
      <c r="F7" s="16" t="s">
        <v>390</v>
      </c>
      <c r="G7" s="17">
        <v>26.04</v>
      </c>
      <c r="J7" s="16" t="s">
        <v>2675</v>
      </c>
      <c r="K7" s="17">
        <v>59.03</v>
      </c>
    </row>
    <row r="8" spans="2:15" x14ac:dyDescent="0.25">
      <c r="B8" s="16" t="s">
        <v>657</v>
      </c>
      <c r="C8" s="17">
        <v>169.5</v>
      </c>
      <c r="F8" s="16" t="s">
        <v>1611</v>
      </c>
      <c r="G8" s="17">
        <v>3.15</v>
      </c>
      <c r="J8" s="15" t="s">
        <v>1611</v>
      </c>
      <c r="K8" s="6">
        <v>3.15</v>
      </c>
    </row>
    <row r="9" spans="2:15" x14ac:dyDescent="0.25">
      <c r="B9" s="16" t="s">
        <v>3492</v>
      </c>
      <c r="C9" s="17">
        <v>30.220000000000002</v>
      </c>
      <c r="F9" s="16" t="s">
        <v>3492</v>
      </c>
      <c r="G9" s="17">
        <v>30.220000000000002</v>
      </c>
      <c r="J9" s="15" t="s">
        <v>4589</v>
      </c>
      <c r="K9" s="6">
        <v>29.54</v>
      </c>
    </row>
    <row r="10" spans="2:15" x14ac:dyDescent="0.25">
      <c r="B10" s="16" t="s">
        <v>3406</v>
      </c>
      <c r="C10" s="17">
        <v>91.159999999999982</v>
      </c>
      <c r="F10" s="16" t="s">
        <v>94</v>
      </c>
      <c r="G10" s="17">
        <v>7.25</v>
      </c>
      <c r="J10" s="15" t="s">
        <v>2783</v>
      </c>
      <c r="K10" s="6">
        <v>86.66</v>
      </c>
    </row>
    <row r="11" spans="2:15" x14ac:dyDescent="0.25">
      <c r="B11" s="16" t="s">
        <v>5050</v>
      </c>
      <c r="C11" s="17">
        <v>168.98</v>
      </c>
      <c r="F11" s="16" t="s">
        <v>1478</v>
      </c>
      <c r="G11" s="17">
        <v>17.989999999999998</v>
      </c>
      <c r="J11" s="16" t="s">
        <v>4547</v>
      </c>
      <c r="K11" s="17">
        <v>90.199999999999989</v>
      </c>
    </row>
    <row r="12" spans="2:15" x14ac:dyDescent="0.25">
      <c r="B12" s="16" t="s">
        <v>5261</v>
      </c>
      <c r="C12" s="17">
        <v>23.409999999999997</v>
      </c>
      <c r="F12" s="23" t="s">
        <v>4392</v>
      </c>
      <c r="G12" s="24">
        <v>24.15</v>
      </c>
      <c r="J12" s="16" t="s">
        <v>1478</v>
      </c>
      <c r="K12" s="17">
        <v>124.15999999999998</v>
      </c>
    </row>
    <row r="13" spans="2:15" x14ac:dyDescent="0.25">
      <c r="B13" s="16" t="s">
        <v>94</v>
      </c>
      <c r="C13" s="17">
        <v>131.01</v>
      </c>
      <c r="F13" s="23" t="s">
        <v>452</v>
      </c>
      <c r="G13" s="24">
        <v>13.78</v>
      </c>
      <c r="J13" s="16" t="s">
        <v>2203</v>
      </c>
      <c r="K13" s="17">
        <v>271.92999999999995</v>
      </c>
    </row>
    <row r="14" spans="2:15" x14ac:dyDescent="0.25">
      <c r="B14" s="16" t="s">
        <v>4392</v>
      </c>
      <c r="C14" s="17">
        <v>24.15</v>
      </c>
      <c r="F14" s="16" t="s">
        <v>309</v>
      </c>
      <c r="G14" s="17">
        <v>52.78</v>
      </c>
      <c r="J14" s="16" t="s">
        <v>452</v>
      </c>
      <c r="K14" s="17">
        <v>13.78</v>
      </c>
    </row>
    <row r="15" spans="2:15" x14ac:dyDescent="0.25">
      <c r="B15" s="23" t="s">
        <v>452</v>
      </c>
      <c r="C15" s="24">
        <v>37.18</v>
      </c>
      <c r="F15" s="16" t="s">
        <v>3462</v>
      </c>
      <c r="G15" s="17">
        <v>113.71000000000001</v>
      </c>
      <c r="J15" s="15" t="s">
        <v>1709</v>
      </c>
      <c r="K15" s="6">
        <v>104.47999999999999</v>
      </c>
    </row>
    <row r="16" spans="2:15" x14ac:dyDescent="0.25">
      <c r="B16" s="15" t="s">
        <v>309</v>
      </c>
      <c r="C16" s="6">
        <v>52.78</v>
      </c>
      <c r="F16" s="16" t="s">
        <v>603</v>
      </c>
      <c r="G16" s="17">
        <v>19.829999999999998</v>
      </c>
      <c r="J16" s="16" t="s">
        <v>2994</v>
      </c>
      <c r="K16" s="17">
        <v>182.89</v>
      </c>
    </row>
    <row r="17" spans="2:11" x14ac:dyDescent="0.25">
      <c r="B17" s="16" t="s">
        <v>2994</v>
      </c>
      <c r="C17" s="17">
        <v>8.2899999999999991</v>
      </c>
      <c r="F17" s="16" t="s">
        <v>5345</v>
      </c>
      <c r="G17" s="17">
        <v>85.94</v>
      </c>
      <c r="J17" s="16" t="s">
        <v>447</v>
      </c>
      <c r="K17" s="17">
        <v>28.85</v>
      </c>
    </row>
    <row r="18" spans="2:11" x14ac:dyDescent="0.25">
      <c r="B18" s="16" t="s">
        <v>3462</v>
      </c>
      <c r="C18" s="17">
        <v>348.46999999999997</v>
      </c>
      <c r="F18" s="16" t="s">
        <v>5352</v>
      </c>
      <c r="G18" s="17">
        <v>115</v>
      </c>
      <c r="J18" s="16" t="s">
        <v>603</v>
      </c>
      <c r="K18" s="17">
        <v>136.70999999999998</v>
      </c>
    </row>
    <row r="19" spans="2:11" x14ac:dyDescent="0.25">
      <c r="B19" s="16" t="s">
        <v>4790</v>
      </c>
      <c r="C19" s="17">
        <v>449.58000000000004</v>
      </c>
      <c r="F19" s="16" t="s">
        <v>1774</v>
      </c>
      <c r="G19" s="17">
        <v>77.040000000000006</v>
      </c>
      <c r="J19" s="16" t="s">
        <v>5345</v>
      </c>
      <c r="K19" s="17">
        <v>85.94</v>
      </c>
    </row>
    <row r="20" spans="2:11" x14ac:dyDescent="0.25">
      <c r="B20" s="16" t="s">
        <v>447</v>
      </c>
      <c r="C20" s="17">
        <v>46.45</v>
      </c>
      <c r="F20" s="16" t="s">
        <v>3486</v>
      </c>
      <c r="G20" s="17">
        <v>42.41</v>
      </c>
      <c r="J20" s="16" t="s">
        <v>5352</v>
      </c>
      <c r="K20" s="17">
        <v>115</v>
      </c>
    </row>
    <row r="21" spans="2:11" x14ac:dyDescent="0.25">
      <c r="B21" s="16" t="s">
        <v>5352</v>
      </c>
      <c r="C21" s="17">
        <v>29.31</v>
      </c>
      <c r="F21" s="14" t="s">
        <v>5427</v>
      </c>
      <c r="G21" s="6">
        <v>309.75</v>
      </c>
      <c r="J21" s="16" t="s">
        <v>1925</v>
      </c>
      <c r="K21" s="17">
        <v>43.25</v>
      </c>
    </row>
    <row r="22" spans="2:11" x14ac:dyDescent="0.25">
      <c r="B22" s="16" t="s">
        <v>3454</v>
      </c>
      <c r="C22" s="17">
        <v>94.62</v>
      </c>
      <c r="F22" s="16" t="s">
        <v>3424</v>
      </c>
      <c r="G22" s="17">
        <v>79.290000000000006</v>
      </c>
      <c r="J22" s="16" t="s">
        <v>2233</v>
      </c>
      <c r="K22" s="17">
        <v>145.16000000000003</v>
      </c>
    </row>
    <row r="23" spans="2:11" x14ac:dyDescent="0.25">
      <c r="B23" s="16" t="s">
        <v>1774</v>
      </c>
      <c r="C23" s="17">
        <v>25.18</v>
      </c>
      <c r="F23" s="15" t="s">
        <v>2807</v>
      </c>
      <c r="G23" s="6">
        <v>4.95</v>
      </c>
      <c r="J23" s="16" t="s">
        <v>1934</v>
      </c>
      <c r="K23" s="17">
        <v>14.120000000000001</v>
      </c>
    </row>
    <row r="24" spans="2:11" x14ac:dyDescent="0.25">
      <c r="B24" s="23" t="s">
        <v>251</v>
      </c>
      <c r="C24" s="24">
        <v>182.07999999999998</v>
      </c>
      <c r="F24" s="16" t="s">
        <v>4396</v>
      </c>
      <c r="G24" s="17">
        <v>57</v>
      </c>
      <c r="J24" s="16" t="s">
        <v>2665</v>
      </c>
      <c r="K24" s="17">
        <v>259.51</v>
      </c>
    </row>
    <row r="25" spans="2:11" x14ac:dyDescent="0.25">
      <c r="B25" s="15" t="s">
        <v>267</v>
      </c>
      <c r="C25" s="6">
        <v>96.009999999999991</v>
      </c>
      <c r="F25" s="16" t="s">
        <v>2881</v>
      </c>
      <c r="G25" s="17">
        <v>81.31</v>
      </c>
      <c r="J25" s="16" t="s">
        <v>1774</v>
      </c>
      <c r="K25" s="17">
        <v>47.760000000000005</v>
      </c>
    </row>
    <row r="26" spans="2:11" x14ac:dyDescent="0.25">
      <c r="B26" s="16" t="s">
        <v>3486</v>
      </c>
      <c r="C26" s="17">
        <v>57.26</v>
      </c>
      <c r="F26" s="16" t="s">
        <v>3428</v>
      </c>
      <c r="G26" s="17">
        <v>71.83</v>
      </c>
      <c r="J26" s="16" t="s">
        <v>1413</v>
      </c>
      <c r="K26" s="17">
        <v>103.05999999999999</v>
      </c>
    </row>
    <row r="27" spans="2:11" x14ac:dyDescent="0.25">
      <c r="B27" s="14" t="s">
        <v>5427</v>
      </c>
      <c r="C27" s="6">
        <v>1273.8499999999999</v>
      </c>
      <c r="F27" s="23" t="s">
        <v>1413</v>
      </c>
      <c r="G27" s="24">
        <v>15.37</v>
      </c>
      <c r="J27" s="16" t="s">
        <v>3545</v>
      </c>
      <c r="K27" s="17">
        <v>62.87</v>
      </c>
    </row>
    <row r="28" spans="2:11" x14ac:dyDescent="0.25">
      <c r="B28" s="16" t="s">
        <v>1828</v>
      </c>
      <c r="C28" s="17">
        <v>11.27</v>
      </c>
      <c r="F28" s="14" t="s">
        <v>5428</v>
      </c>
      <c r="G28" s="6">
        <v>226.61</v>
      </c>
      <c r="J28" s="14" t="s">
        <v>5427</v>
      </c>
      <c r="K28" s="6">
        <v>1874.8099999999997</v>
      </c>
    </row>
    <row r="29" spans="2:11" x14ac:dyDescent="0.25">
      <c r="B29" s="23" t="s">
        <v>632</v>
      </c>
      <c r="C29" s="24">
        <v>235.82999999999998</v>
      </c>
      <c r="F29" s="15" t="s">
        <v>3306</v>
      </c>
      <c r="G29" s="6">
        <v>17</v>
      </c>
      <c r="J29" s="16" t="s">
        <v>1828</v>
      </c>
      <c r="K29" s="17">
        <v>90.43</v>
      </c>
    </row>
    <row r="30" spans="2:11" x14ac:dyDescent="0.25">
      <c r="B30" s="23" t="s">
        <v>688</v>
      </c>
      <c r="C30" s="24">
        <v>21.85</v>
      </c>
      <c r="F30" s="15" t="s">
        <v>94</v>
      </c>
      <c r="G30" s="6">
        <v>16.57</v>
      </c>
      <c r="J30" s="15" t="s">
        <v>3278</v>
      </c>
      <c r="K30" s="6">
        <v>218.67999999999998</v>
      </c>
    </row>
    <row r="31" spans="2:11" x14ac:dyDescent="0.25">
      <c r="B31" s="16" t="s">
        <v>4834</v>
      </c>
      <c r="C31" s="17">
        <v>53.78</v>
      </c>
      <c r="F31" s="16" t="s">
        <v>2881</v>
      </c>
      <c r="G31" s="17">
        <v>44.95</v>
      </c>
      <c r="J31" s="15" t="s">
        <v>2800</v>
      </c>
      <c r="K31" s="6">
        <v>85.59</v>
      </c>
    </row>
    <row r="32" spans="2:11" x14ac:dyDescent="0.25">
      <c r="B32" s="16" t="s">
        <v>3424</v>
      </c>
      <c r="C32" s="17">
        <v>79.290000000000006</v>
      </c>
      <c r="F32" s="15" t="s">
        <v>2931</v>
      </c>
      <c r="G32" s="6">
        <v>22.14</v>
      </c>
      <c r="J32" s="15" t="s">
        <v>2807</v>
      </c>
      <c r="K32" s="6">
        <v>90.76</v>
      </c>
    </row>
    <row r="33" spans="2:11" x14ac:dyDescent="0.25">
      <c r="B33" s="15" t="s">
        <v>1478</v>
      </c>
      <c r="C33" s="6">
        <v>20.5</v>
      </c>
      <c r="F33" s="16" t="s">
        <v>3438</v>
      </c>
      <c r="G33" s="17">
        <v>20.079999999999998</v>
      </c>
      <c r="J33" s="15" t="s">
        <v>2772</v>
      </c>
      <c r="K33" s="6">
        <v>27.21</v>
      </c>
    </row>
    <row r="34" spans="2:11" x14ac:dyDescent="0.25">
      <c r="B34" s="16" t="s">
        <v>4396</v>
      </c>
      <c r="C34" s="17">
        <v>57</v>
      </c>
      <c r="F34" s="23" t="s">
        <v>5397</v>
      </c>
      <c r="G34" s="24">
        <v>23.81</v>
      </c>
      <c r="J34" s="16" t="s">
        <v>1478</v>
      </c>
      <c r="K34" s="17">
        <v>120.52</v>
      </c>
    </row>
    <row r="35" spans="2:11" x14ac:dyDescent="0.25">
      <c r="B35" s="16" t="s">
        <v>2881</v>
      </c>
      <c r="C35" s="17">
        <v>21.009999999999998</v>
      </c>
      <c r="F35" s="15" t="s">
        <v>5363</v>
      </c>
      <c r="G35" s="6">
        <v>52.5</v>
      </c>
      <c r="J35" s="15" t="s">
        <v>1709</v>
      </c>
      <c r="K35" s="6">
        <v>137.47000000000003</v>
      </c>
    </row>
    <row r="36" spans="2:11" x14ac:dyDescent="0.25">
      <c r="B36" s="16" t="s">
        <v>3428</v>
      </c>
      <c r="C36" s="17">
        <v>234.85</v>
      </c>
      <c r="F36" s="15" t="s">
        <v>1413</v>
      </c>
      <c r="G36" s="6">
        <v>5.9799999999999995</v>
      </c>
      <c r="J36" s="15" t="s">
        <v>2186</v>
      </c>
      <c r="K36" s="6">
        <v>262.18999999999994</v>
      </c>
    </row>
    <row r="37" spans="2:11" x14ac:dyDescent="0.25">
      <c r="B37" s="16" t="s">
        <v>3438</v>
      </c>
      <c r="C37" s="17">
        <v>48.55</v>
      </c>
      <c r="F37" s="31" t="s">
        <v>972</v>
      </c>
      <c r="G37" s="32">
        <v>23.58</v>
      </c>
      <c r="J37" s="15" t="s">
        <v>1461</v>
      </c>
      <c r="K37" s="6">
        <v>51.34</v>
      </c>
    </row>
    <row r="38" spans="2:11" x14ac:dyDescent="0.25">
      <c r="B38" s="16" t="s">
        <v>4790</v>
      </c>
      <c r="C38" s="17">
        <v>139.19999999999999</v>
      </c>
      <c r="F38" s="14" t="s">
        <v>5429</v>
      </c>
      <c r="G38" s="6">
        <v>202.63</v>
      </c>
      <c r="J38" s="15" t="s">
        <v>1925</v>
      </c>
      <c r="K38" s="6">
        <v>17.29</v>
      </c>
    </row>
    <row r="39" spans="2:11" x14ac:dyDescent="0.25">
      <c r="B39" s="16" t="s">
        <v>494</v>
      </c>
      <c r="C39" s="17">
        <v>89.63</v>
      </c>
      <c r="F39" s="23" t="s">
        <v>5400</v>
      </c>
      <c r="G39" s="24">
        <v>142.6</v>
      </c>
      <c r="J39" s="16" t="s">
        <v>2233</v>
      </c>
      <c r="K39" s="17">
        <v>169.73</v>
      </c>
    </row>
    <row r="40" spans="2:11" x14ac:dyDescent="0.25">
      <c r="B40" s="23" t="s">
        <v>267</v>
      </c>
      <c r="C40" s="24">
        <v>231.6</v>
      </c>
      <c r="F40" s="16" t="s">
        <v>3592</v>
      </c>
      <c r="G40" s="17">
        <v>60.03</v>
      </c>
      <c r="J40" s="16" t="s">
        <v>494</v>
      </c>
      <c r="K40" s="17">
        <v>29.9</v>
      </c>
    </row>
    <row r="41" spans="2:11" x14ac:dyDescent="0.25">
      <c r="B41" s="15" t="s">
        <v>4620</v>
      </c>
      <c r="C41" s="6">
        <v>29.49</v>
      </c>
      <c r="F41" s="14" t="s">
        <v>5424</v>
      </c>
      <c r="G41" s="6">
        <v>1427.4599999999998</v>
      </c>
      <c r="J41" s="15" t="s">
        <v>2787</v>
      </c>
      <c r="K41" s="6">
        <v>200.33</v>
      </c>
    </row>
    <row r="42" spans="2:11" x14ac:dyDescent="0.25">
      <c r="B42" s="14" t="s">
        <v>5428</v>
      </c>
      <c r="C42" s="6">
        <v>400.52</v>
      </c>
      <c r="J42" s="15" t="s">
        <v>2024</v>
      </c>
      <c r="K42" s="6">
        <v>16.57</v>
      </c>
    </row>
    <row r="43" spans="2:11" x14ac:dyDescent="0.25">
      <c r="B43" s="15" t="s">
        <v>94</v>
      </c>
      <c r="C43" s="6">
        <v>16.57</v>
      </c>
      <c r="H43" s="33" t="s">
        <v>5450</v>
      </c>
      <c r="J43" s="15" t="s">
        <v>1413</v>
      </c>
      <c r="K43" s="6">
        <v>54.57</v>
      </c>
    </row>
    <row r="44" spans="2:11" x14ac:dyDescent="0.25">
      <c r="B44" s="16" t="s">
        <v>2881</v>
      </c>
      <c r="C44" s="17">
        <v>14.29</v>
      </c>
      <c r="J44" s="15" t="s">
        <v>1993</v>
      </c>
      <c r="K44" s="6">
        <v>302.22999999999996</v>
      </c>
    </row>
    <row r="45" spans="2:11" x14ac:dyDescent="0.25">
      <c r="B45" s="15" t="s">
        <v>2931</v>
      </c>
      <c r="C45" s="6">
        <v>43.33</v>
      </c>
      <c r="J45" s="14" t="s">
        <v>5428</v>
      </c>
      <c r="K45" s="6">
        <v>1039.44</v>
      </c>
    </row>
    <row r="46" spans="2:11" x14ac:dyDescent="0.25">
      <c r="B46" s="16" t="s">
        <v>3438</v>
      </c>
      <c r="C46" s="17">
        <v>222.57</v>
      </c>
      <c r="J46" s="15" t="s">
        <v>3652</v>
      </c>
      <c r="K46" s="6">
        <v>92.139999999999986</v>
      </c>
    </row>
    <row r="47" spans="2:11" x14ac:dyDescent="0.25">
      <c r="B47" s="23" t="s">
        <v>5397</v>
      </c>
      <c r="C47" s="24">
        <v>23.81</v>
      </c>
      <c r="J47" s="15" t="s">
        <v>3306</v>
      </c>
      <c r="K47" s="6">
        <v>92.39</v>
      </c>
    </row>
    <row r="48" spans="2:11" x14ac:dyDescent="0.25">
      <c r="B48" s="15" t="s">
        <v>5363</v>
      </c>
      <c r="C48" s="6">
        <v>52.5</v>
      </c>
      <c r="J48" s="15" t="s">
        <v>3107</v>
      </c>
      <c r="K48" s="6">
        <v>44.45</v>
      </c>
    </row>
    <row r="49" spans="2:11" x14ac:dyDescent="0.25">
      <c r="B49" s="15" t="s">
        <v>1413</v>
      </c>
      <c r="C49" s="6">
        <v>27.45</v>
      </c>
      <c r="J49" s="15" t="s">
        <v>3278</v>
      </c>
      <c r="K49" s="6">
        <v>38.35</v>
      </c>
    </row>
    <row r="50" spans="2:11" x14ac:dyDescent="0.25">
      <c r="B50" s="14" t="s">
        <v>5429</v>
      </c>
      <c r="C50" s="6">
        <v>325.33000000000004</v>
      </c>
      <c r="J50" s="15" t="s">
        <v>2807</v>
      </c>
      <c r="K50" s="6">
        <v>24.37</v>
      </c>
    </row>
    <row r="51" spans="2:11" x14ac:dyDescent="0.25">
      <c r="B51" s="23" t="s">
        <v>2931</v>
      </c>
      <c r="C51" s="24">
        <v>122.7</v>
      </c>
      <c r="J51" s="15" t="s">
        <v>2772</v>
      </c>
      <c r="K51" s="6">
        <v>123.13999999999999</v>
      </c>
    </row>
    <row r="52" spans="2:11" x14ac:dyDescent="0.25">
      <c r="B52" s="16" t="s">
        <v>5400</v>
      </c>
      <c r="C52" s="17">
        <v>142.6</v>
      </c>
      <c r="J52" s="15" t="s">
        <v>1709</v>
      </c>
      <c r="K52" s="6">
        <v>37.97</v>
      </c>
    </row>
    <row r="53" spans="2:11" x14ac:dyDescent="0.25">
      <c r="B53" s="15" t="s">
        <v>3592</v>
      </c>
      <c r="C53" s="6">
        <v>60.03</v>
      </c>
      <c r="J53" s="15" t="s">
        <v>2253</v>
      </c>
      <c r="K53" s="6">
        <v>64.11</v>
      </c>
    </row>
    <row r="54" spans="2:11" x14ac:dyDescent="0.25">
      <c r="B54" s="14" t="s">
        <v>5424</v>
      </c>
      <c r="C54" s="6">
        <v>4148.3499999999995</v>
      </c>
      <c r="J54" s="15" t="s">
        <v>1413</v>
      </c>
      <c r="K54" s="6">
        <v>140.99999999999997</v>
      </c>
    </row>
    <row r="55" spans="2:11" x14ac:dyDescent="0.25">
      <c r="J55" s="15" t="s">
        <v>2754</v>
      </c>
      <c r="K55" s="6">
        <v>271.09000000000003</v>
      </c>
    </row>
    <row r="56" spans="2:11" x14ac:dyDescent="0.25">
      <c r="J56" s="15" t="s">
        <v>1993</v>
      </c>
      <c r="K56" s="6">
        <v>110.43</v>
      </c>
    </row>
    <row r="57" spans="2:11" x14ac:dyDescent="0.25">
      <c r="J57" s="14" t="s">
        <v>5424</v>
      </c>
      <c r="K57" s="6">
        <v>5201.2900000000018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49B0-1111-4839-88BC-69D4421731A0}">
  <dimension ref="A1:R191"/>
  <sheetViews>
    <sheetView showGridLines="0" topLeftCell="A43" zoomScale="80" zoomScaleNormal="80" workbookViewId="0">
      <selection activeCell="L38" activeCellId="1" sqref="L60 L38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6" width="30" bestFit="1" customWidth="1"/>
    <col min="7" max="7" width="33.7109375" bestFit="1" customWidth="1"/>
    <col min="8" max="11" width="23.42578125" style="40" bestFit="1" customWidth="1"/>
    <col min="12" max="12" width="12.140625" style="40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50"/>
      <c r="L1" s="50"/>
      <c r="M1" s="9"/>
      <c r="N1" s="9"/>
      <c r="O1" s="9"/>
    </row>
    <row r="2" spans="3:15" ht="21" x14ac:dyDescent="0.35">
      <c r="C2" s="9"/>
      <c r="D2" s="154" t="s">
        <v>5431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50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50"/>
      <c r="M4" s="9"/>
      <c r="N4" s="9"/>
      <c r="O4" s="9"/>
    </row>
    <row r="6" spans="3:15" x14ac:dyDescent="0.25">
      <c r="E6" s="155" t="s">
        <v>5623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5425</v>
      </c>
      <c r="E8" t="s">
        <v>5428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5407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s="40" t="s">
        <v>5072</v>
      </c>
      <c r="L11" s="40" t="s">
        <v>5424</v>
      </c>
    </row>
    <row r="12" spans="3:15" x14ac:dyDescent="0.25">
      <c r="D12" t="s">
        <v>55</v>
      </c>
      <c r="E12" t="s">
        <v>51</v>
      </c>
      <c r="F12" s="13" t="s">
        <v>141</v>
      </c>
      <c r="G12" t="s">
        <v>142</v>
      </c>
      <c r="H12" s="57">
        <v>70.63000000000001</v>
      </c>
      <c r="I12" s="57"/>
      <c r="J12" s="57"/>
      <c r="K12" s="57"/>
      <c r="L12" s="57">
        <v>70.63000000000001</v>
      </c>
    </row>
    <row r="13" spans="3:15" x14ac:dyDescent="0.25">
      <c r="F13" s="13" t="s">
        <v>1992</v>
      </c>
      <c r="G13" t="s">
        <v>1993</v>
      </c>
      <c r="H13" s="57">
        <v>205.78</v>
      </c>
      <c r="I13" s="57"/>
      <c r="J13" s="57"/>
      <c r="K13" s="57"/>
      <c r="L13" s="57">
        <v>205.78</v>
      </c>
    </row>
    <row r="14" spans="3:15" x14ac:dyDescent="0.25">
      <c r="F14" s="13" t="s">
        <v>5396</v>
      </c>
      <c r="G14" t="s">
        <v>5397</v>
      </c>
      <c r="H14" s="57">
        <v>23.81</v>
      </c>
      <c r="I14" s="57"/>
      <c r="J14" s="57"/>
      <c r="K14" s="57"/>
      <c r="L14" s="57">
        <v>23.81</v>
      </c>
    </row>
    <row r="15" spans="3:15" x14ac:dyDescent="0.25">
      <c r="E15" t="s">
        <v>5410</v>
      </c>
      <c r="H15" s="57">
        <v>300.22000000000003</v>
      </c>
      <c r="I15" s="57"/>
      <c r="J15" s="57"/>
      <c r="K15" s="57"/>
      <c r="L15" s="57">
        <v>300.22000000000003</v>
      </c>
    </row>
    <row r="16" spans="3:15" x14ac:dyDescent="0.25">
      <c r="E16" t="s">
        <v>50</v>
      </c>
      <c r="F16" s="13" t="s">
        <v>93</v>
      </c>
      <c r="G16" t="s">
        <v>94</v>
      </c>
      <c r="H16" s="57">
        <v>16.57</v>
      </c>
      <c r="I16" s="57"/>
      <c r="J16" s="57"/>
      <c r="K16" s="57"/>
      <c r="L16" s="57">
        <v>16.57</v>
      </c>
    </row>
    <row r="17" spans="4:12" x14ac:dyDescent="0.25">
      <c r="F17" s="13" t="s">
        <v>567</v>
      </c>
      <c r="G17" t="s">
        <v>568</v>
      </c>
      <c r="H17" s="57">
        <v>201.76999999999998</v>
      </c>
      <c r="I17" s="57">
        <v>58.19</v>
      </c>
      <c r="J17" s="57"/>
      <c r="K17" s="57"/>
      <c r="L17" s="57">
        <v>259.95999999999998</v>
      </c>
    </row>
    <row r="18" spans="4:12" x14ac:dyDescent="0.25">
      <c r="F18" s="13" t="s">
        <v>5149</v>
      </c>
      <c r="G18" t="s">
        <v>5150</v>
      </c>
      <c r="H18" s="57"/>
      <c r="I18" s="57">
        <v>36.959999999999994</v>
      </c>
      <c r="J18" s="57"/>
      <c r="K18" s="57"/>
      <c r="L18" s="57">
        <v>36.959999999999994</v>
      </c>
    </row>
    <row r="19" spans="4:12" x14ac:dyDescent="0.25">
      <c r="F19" s="13" t="s">
        <v>5399</v>
      </c>
      <c r="G19" t="s">
        <v>5400</v>
      </c>
      <c r="H19" s="57"/>
      <c r="I19" s="57">
        <v>19.7</v>
      </c>
      <c r="J19" s="57"/>
      <c r="K19" s="57"/>
      <c r="L19" s="57">
        <v>19.7</v>
      </c>
    </row>
    <row r="20" spans="4:12" x14ac:dyDescent="0.25">
      <c r="F20" s="13" t="s">
        <v>5497</v>
      </c>
      <c r="G20" t="s">
        <v>5495</v>
      </c>
      <c r="H20" s="57">
        <v>79</v>
      </c>
      <c r="I20" s="57"/>
      <c r="J20" s="57"/>
      <c r="K20" s="57"/>
      <c r="L20" s="57">
        <v>79</v>
      </c>
    </row>
    <row r="21" spans="4:12" x14ac:dyDescent="0.25">
      <c r="E21" t="s">
        <v>5411</v>
      </c>
      <c r="H21" s="57">
        <v>297.33999999999997</v>
      </c>
      <c r="I21" s="57">
        <v>114.85</v>
      </c>
      <c r="J21" s="57"/>
      <c r="K21" s="57"/>
      <c r="L21" s="57">
        <v>412.18999999999994</v>
      </c>
    </row>
    <row r="22" spans="4:12" x14ac:dyDescent="0.25">
      <c r="D22" t="s">
        <v>5433</v>
      </c>
      <c r="H22" s="51">
        <v>597.55999999999995</v>
      </c>
      <c r="I22" s="51">
        <v>114.85</v>
      </c>
      <c r="J22" s="51"/>
      <c r="K22" s="51"/>
      <c r="L22" s="51">
        <v>712.41000000000008</v>
      </c>
    </row>
    <row r="23" spans="4:12" x14ac:dyDescent="0.25">
      <c r="D23" t="s">
        <v>248</v>
      </c>
      <c r="E23" t="s">
        <v>247</v>
      </c>
      <c r="F23" s="13" t="s">
        <v>1412</v>
      </c>
      <c r="G23" t="s">
        <v>1413</v>
      </c>
      <c r="H23" s="57"/>
      <c r="I23" s="57">
        <v>172.89000000000001</v>
      </c>
      <c r="J23" s="57"/>
      <c r="K23" s="57"/>
      <c r="L23" s="57">
        <v>172.89000000000001</v>
      </c>
    </row>
    <row r="24" spans="4:12" x14ac:dyDescent="0.25">
      <c r="F24" s="13" t="s">
        <v>2161</v>
      </c>
      <c r="G24" t="s">
        <v>2162</v>
      </c>
      <c r="H24" s="57"/>
      <c r="I24" s="57">
        <v>171.12</v>
      </c>
      <c r="J24" s="57"/>
      <c r="K24" s="57"/>
      <c r="L24" s="57">
        <v>171.12</v>
      </c>
    </row>
    <row r="25" spans="4:12" x14ac:dyDescent="0.25">
      <c r="F25" s="13" t="s">
        <v>2771</v>
      </c>
      <c r="G25" t="s">
        <v>2772</v>
      </c>
      <c r="H25" s="57"/>
      <c r="I25" s="57">
        <v>123.13999999999999</v>
      </c>
      <c r="J25" s="57"/>
      <c r="K25" s="57"/>
      <c r="L25" s="57">
        <v>123.13999999999999</v>
      </c>
    </row>
    <row r="26" spans="4:12" x14ac:dyDescent="0.25">
      <c r="F26" s="13" t="s">
        <v>2806</v>
      </c>
      <c r="G26" t="s">
        <v>2807</v>
      </c>
      <c r="H26" s="57"/>
      <c r="I26" s="57">
        <v>24.37</v>
      </c>
      <c r="J26" s="57"/>
      <c r="K26" s="57"/>
      <c r="L26" s="57">
        <v>24.37</v>
      </c>
    </row>
    <row r="27" spans="4:12" x14ac:dyDescent="0.25">
      <c r="F27" s="13" t="s">
        <v>3894</v>
      </c>
      <c r="G27" t="s">
        <v>3895</v>
      </c>
      <c r="H27" s="57"/>
      <c r="I27" s="57"/>
      <c r="J27" s="57">
        <v>73.77</v>
      </c>
      <c r="K27" s="57"/>
      <c r="L27" s="57">
        <v>73.77</v>
      </c>
    </row>
    <row r="28" spans="4:12" x14ac:dyDescent="0.25">
      <c r="E28" t="s">
        <v>5412</v>
      </c>
      <c r="H28" s="51"/>
      <c r="I28" s="51">
        <v>491.52</v>
      </c>
      <c r="J28" s="51">
        <v>73.77</v>
      </c>
      <c r="K28" s="51"/>
      <c r="L28" s="51">
        <v>565.29</v>
      </c>
    </row>
    <row r="29" spans="4:12" x14ac:dyDescent="0.25">
      <c r="E29" t="s">
        <v>53</v>
      </c>
      <c r="F29" s="13" t="s">
        <v>971</v>
      </c>
      <c r="G29" t="s">
        <v>972</v>
      </c>
      <c r="H29" s="58"/>
      <c r="I29" s="58">
        <v>276.56161782206209</v>
      </c>
      <c r="J29" s="58"/>
      <c r="K29" s="58"/>
      <c r="L29" s="58">
        <v>276.56161782206209</v>
      </c>
    </row>
    <row r="30" spans="4:12" x14ac:dyDescent="0.25">
      <c r="E30" t="s">
        <v>5413</v>
      </c>
      <c r="H30" s="53"/>
      <c r="I30" s="53">
        <v>276.56161782206209</v>
      </c>
      <c r="J30" s="53"/>
      <c r="K30" s="53"/>
      <c r="L30" s="53">
        <v>276.56161782206209</v>
      </c>
    </row>
    <row r="31" spans="4:12" x14ac:dyDescent="0.25">
      <c r="E31" t="s">
        <v>932</v>
      </c>
      <c r="F31" s="13" t="s">
        <v>1205</v>
      </c>
      <c r="G31" t="s">
        <v>1206</v>
      </c>
      <c r="H31" s="57"/>
      <c r="I31" s="57"/>
      <c r="J31" s="57">
        <v>35.24</v>
      </c>
      <c r="K31" s="57"/>
      <c r="L31" s="57">
        <v>35.24</v>
      </c>
    </row>
    <row r="32" spans="4:12" x14ac:dyDescent="0.25">
      <c r="F32" s="13" t="s">
        <v>2753</v>
      </c>
      <c r="G32" t="s">
        <v>2754</v>
      </c>
      <c r="H32" s="57"/>
      <c r="I32" s="57"/>
      <c r="J32" s="57">
        <v>271.09000000000003</v>
      </c>
      <c r="K32" s="57"/>
      <c r="L32" s="57">
        <v>271.09000000000003</v>
      </c>
    </row>
    <row r="33" spans="4:12" x14ac:dyDescent="0.25">
      <c r="F33" s="13" t="s">
        <v>3651</v>
      </c>
      <c r="G33" t="s">
        <v>3652</v>
      </c>
      <c r="H33" s="57"/>
      <c r="I33" s="57"/>
      <c r="J33" s="57">
        <v>92.139999999999986</v>
      </c>
      <c r="K33" s="57"/>
      <c r="L33" s="57">
        <v>92.139999999999986</v>
      </c>
    </row>
    <row r="34" spans="4:12" x14ac:dyDescent="0.25">
      <c r="E34" t="s">
        <v>5414</v>
      </c>
      <c r="H34" s="51"/>
      <c r="I34" s="51"/>
      <c r="J34" s="51">
        <v>398.47</v>
      </c>
      <c r="K34" s="51"/>
      <c r="L34" s="51">
        <v>398.47</v>
      </c>
    </row>
    <row r="35" spans="4:12" x14ac:dyDescent="0.25">
      <c r="E35" t="s">
        <v>5451</v>
      </c>
      <c r="F35" s="13" t="s">
        <v>1562</v>
      </c>
      <c r="G35" t="s">
        <v>1563</v>
      </c>
      <c r="H35" s="57"/>
      <c r="I35" s="57">
        <v>115.83000000000001</v>
      </c>
      <c r="J35" s="57"/>
      <c r="K35" s="57"/>
      <c r="L35" s="57">
        <v>115.83000000000001</v>
      </c>
    </row>
    <row r="36" spans="4:12" x14ac:dyDescent="0.25">
      <c r="F36" s="13" t="s">
        <v>2120</v>
      </c>
      <c r="G36" t="s">
        <v>2121</v>
      </c>
      <c r="H36" s="57"/>
      <c r="I36" s="57">
        <v>101.91</v>
      </c>
      <c r="J36" s="57"/>
      <c r="K36" s="57"/>
      <c r="L36" s="57">
        <v>101.91</v>
      </c>
    </row>
    <row r="37" spans="4:12" x14ac:dyDescent="0.25">
      <c r="F37" s="13" t="s">
        <v>2920</v>
      </c>
      <c r="G37" t="s">
        <v>2921</v>
      </c>
      <c r="H37" s="57"/>
      <c r="I37" s="57">
        <v>54.78</v>
      </c>
      <c r="J37" s="57"/>
      <c r="K37" s="57"/>
      <c r="L37" s="57">
        <v>54.78</v>
      </c>
    </row>
    <row r="38" spans="4:12" x14ac:dyDescent="0.25">
      <c r="E38" t="s">
        <v>5453</v>
      </c>
      <c r="H38" s="57"/>
      <c r="I38" s="57">
        <v>272.52</v>
      </c>
      <c r="J38" s="57"/>
      <c r="K38" s="57"/>
      <c r="L38" s="57">
        <v>272.52</v>
      </c>
    </row>
    <row r="39" spans="4:12" x14ac:dyDescent="0.25">
      <c r="D39" t="s">
        <v>5434</v>
      </c>
      <c r="H39" s="53"/>
      <c r="I39" s="53">
        <v>1040.6016178220621</v>
      </c>
      <c r="J39" s="53">
        <v>472.24</v>
      </c>
      <c r="K39" s="53"/>
      <c r="L39" s="53">
        <v>1512.8416178220618</v>
      </c>
    </row>
    <row r="40" spans="4:12" x14ac:dyDescent="0.25">
      <c r="D40" t="s">
        <v>474</v>
      </c>
      <c r="E40" t="s">
        <v>84</v>
      </c>
      <c r="F40" s="13" t="s">
        <v>3253</v>
      </c>
      <c r="G40" t="s">
        <v>3254</v>
      </c>
      <c r="H40" s="57"/>
      <c r="I40" s="57"/>
      <c r="J40" s="57">
        <v>121.25</v>
      </c>
      <c r="K40" s="57"/>
      <c r="L40" s="57">
        <v>121.25</v>
      </c>
    </row>
    <row r="41" spans="4:12" x14ac:dyDescent="0.25">
      <c r="F41" s="13" t="s">
        <v>3294</v>
      </c>
      <c r="G41" t="s">
        <v>3295</v>
      </c>
      <c r="H41" s="57"/>
      <c r="I41" s="57"/>
      <c r="J41" s="57">
        <v>259.86</v>
      </c>
      <c r="K41" s="57"/>
      <c r="L41" s="57">
        <v>259.86</v>
      </c>
    </row>
    <row r="42" spans="4:12" x14ac:dyDescent="0.25">
      <c r="F42" s="13" t="s">
        <v>3325</v>
      </c>
      <c r="G42" t="s">
        <v>3326</v>
      </c>
      <c r="H42" s="57"/>
      <c r="I42" s="57"/>
      <c r="J42" s="57">
        <v>123.91</v>
      </c>
      <c r="K42" s="57"/>
      <c r="L42" s="57">
        <v>123.91</v>
      </c>
    </row>
    <row r="43" spans="4:12" x14ac:dyDescent="0.25">
      <c r="F43" s="13" t="s">
        <v>3659</v>
      </c>
      <c r="G43" t="s">
        <v>3660</v>
      </c>
      <c r="H43" s="57"/>
      <c r="I43" s="57"/>
      <c r="J43" s="57"/>
      <c r="K43" s="57"/>
      <c r="L43" s="57"/>
    </row>
    <row r="44" spans="4:12" x14ac:dyDescent="0.25">
      <c r="E44" t="s">
        <v>5415</v>
      </c>
      <c r="H44" s="51"/>
      <c r="I44" s="51"/>
      <c r="J44" s="51">
        <v>505.02</v>
      </c>
      <c r="K44" s="51"/>
      <c r="L44" s="51">
        <v>505.02</v>
      </c>
    </row>
    <row r="45" spans="4:12" x14ac:dyDescent="0.25">
      <c r="E45" t="s">
        <v>690</v>
      </c>
      <c r="F45" s="13" t="s">
        <v>3277</v>
      </c>
      <c r="G45" t="s">
        <v>3278</v>
      </c>
      <c r="H45" s="57"/>
      <c r="I45" s="57"/>
      <c r="J45" s="57">
        <v>38.35</v>
      </c>
      <c r="K45" s="57"/>
      <c r="L45" s="57">
        <v>38.35</v>
      </c>
    </row>
    <row r="46" spans="4:12" x14ac:dyDescent="0.25">
      <c r="F46" s="13" t="s">
        <v>5265</v>
      </c>
      <c r="G46" t="s">
        <v>5266</v>
      </c>
      <c r="H46" s="57"/>
      <c r="I46" s="57">
        <v>151.01</v>
      </c>
      <c r="J46" s="57"/>
      <c r="K46" s="57"/>
      <c r="L46" s="57">
        <v>151.01</v>
      </c>
    </row>
    <row r="47" spans="4:12" x14ac:dyDescent="0.25">
      <c r="E47" t="s">
        <v>5416</v>
      </c>
      <c r="H47" s="51"/>
      <c r="I47" s="51">
        <v>151.01</v>
      </c>
      <c r="J47" s="51">
        <v>38.35</v>
      </c>
      <c r="K47" s="51"/>
      <c r="L47" s="51">
        <v>189.35999999999999</v>
      </c>
    </row>
    <row r="48" spans="4:12" x14ac:dyDescent="0.25">
      <c r="E48" t="s">
        <v>566</v>
      </c>
      <c r="F48" s="13" t="s">
        <v>4652</v>
      </c>
      <c r="G48" t="s">
        <v>4653</v>
      </c>
      <c r="H48" s="51"/>
      <c r="I48" s="51"/>
      <c r="J48" s="51">
        <v>225.05</v>
      </c>
      <c r="K48" s="51"/>
      <c r="L48" s="51">
        <v>225.05</v>
      </c>
    </row>
    <row r="49" spans="4:12" x14ac:dyDescent="0.25">
      <c r="E49" t="s">
        <v>5417</v>
      </c>
      <c r="H49" s="57"/>
      <c r="I49" s="57"/>
      <c r="J49" s="57">
        <v>225.05</v>
      </c>
      <c r="K49" s="57"/>
      <c r="L49" s="57">
        <v>225.05</v>
      </c>
    </row>
    <row r="50" spans="4:12" x14ac:dyDescent="0.25">
      <c r="E50" t="s">
        <v>72</v>
      </c>
      <c r="F50" s="13" t="s">
        <v>2252</v>
      </c>
      <c r="G50" t="s">
        <v>2253</v>
      </c>
      <c r="H50" s="57"/>
      <c r="I50" s="57"/>
      <c r="J50" s="57">
        <v>70.429999999999993</v>
      </c>
      <c r="K50" s="57"/>
      <c r="L50" s="57">
        <v>70.429999999999993</v>
      </c>
    </row>
    <row r="51" spans="4:12" x14ac:dyDescent="0.25">
      <c r="F51" s="13" t="s">
        <v>3287</v>
      </c>
      <c r="G51" s="21" t="s">
        <v>3288</v>
      </c>
      <c r="H51" s="51"/>
      <c r="I51" s="51">
        <v>145.98000000000002</v>
      </c>
      <c r="J51" s="51"/>
      <c r="K51" s="51"/>
      <c r="L51" s="51">
        <v>145.98000000000002</v>
      </c>
    </row>
    <row r="52" spans="4:12" x14ac:dyDescent="0.25">
      <c r="F52" s="13" t="s">
        <v>3305</v>
      </c>
      <c r="G52" t="s">
        <v>3306</v>
      </c>
      <c r="H52" s="57"/>
      <c r="I52" s="57"/>
      <c r="J52" s="57">
        <v>92.39</v>
      </c>
      <c r="K52" s="57"/>
      <c r="L52" s="57">
        <v>92.39</v>
      </c>
    </row>
    <row r="53" spans="4:12" x14ac:dyDescent="0.25">
      <c r="F53" s="13" t="s">
        <v>5362</v>
      </c>
      <c r="G53" t="s">
        <v>5363</v>
      </c>
      <c r="H53" s="57"/>
      <c r="I53" s="57"/>
      <c r="J53" s="57">
        <v>52.5</v>
      </c>
      <c r="K53" s="57"/>
      <c r="L53" s="57">
        <v>52.5</v>
      </c>
    </row>
    <row r="54" spans="4:12" x14ac:dyDescent="0.25">
      <c r="F54" s="13" t="s">
        <v>5391</v>
      </c>
      <c r="G54" t="s">
        <v>5392</v>
      </c>
      <c r="H54" s="57"/>
      <c r="I54" s="57"/>
      <c r="J54" s="57">
        <v>39.68</v>
      </c>
      <c r="K54" s="57"/>
      <c r="L54" s="57">
        <v>39.68</v>
      </c>
    </row>
    <row r="55" spans="4:12" x14ac:dyDescent="0.25">
      <c r="E55" t="s">
        <v>5418</v>
      </c>
      <c r="H55" s="57"/>
      <c r="I55" s="57">
        <v>145.98000000000002</v>
      </c>
      <c r="J55" s="57">
        <v>255</v>
      </c>
      <c r="K55" s="57"/>
      <c r="L55" s="57">
        <v>400.98</v>
      </c>
    </row>
    <row r="56" spans="4:12" x14ac:dyDescent="0.25">
      <c r="E56" t="s">
        <v>5451</v>
      </c>
      <c r="F56" s="13" t="s">
        <v>1633</v>
      </c>
      <c r="G56" t="s">
        <v>1634</v>
      </c>
      <c r="H56" s="57"/>
      <c r="I56" s="57">
        <v>39.08</v>
      </c>
      <c r="J56" s="57"/>
      <c r="K56" s="57"/>
      <c r="L56" s="57">
        <v>39.08</v>
      </c>
    </row>
    <row r="57" spans="4:12" x14ac:dyDescent="0.25">
      <c r="F57" s="13" t="s">
        <v>1638</v>
      </c>
      <c r="G57" t="s">
        <v>1639</v>
      </c>
      <c r="H57" s="57"/>
      <c r="I57" s="57">
        <v>38.94</v>
      </c>
      <c r="J57" s="57"/>
      <c r="K57" s="57"/>
      <c r="L57" s="57">
        <v>38.94</v>
      </c>
    </row>
    <row r="58" spans="4:12" x14ac:dyDescent="0.25">
      <c r="F58" s="13" t="s">
        <v>2145</v>
      </c>
      <c r="G58" t="s">
        <v>2146</v>
      </c>
      <c r="H58" s="57"/>
      <c r="I58" s="57"/>
      <c r="J58" s="57">
        <v>84.19</v>
      </c>
      <c r="K58" s="57"/>
      <c r="L58" s="57">
        <v>84.19</v>
      </c>
    </row>
    <row r="59" spans="4:12" x14ac:dyDescent="0.25">
      <c r="F59" s="13" t="s">
        <v>2150</v>
      </c>
      <c r="G59" t="s">
        <v>2151</v>
      </c>
      <c r="H59" s="57"/>
      <c r="I59" s="57"/>
      <c r="J59" s="57">
        <v>183.34</v>
      </c>
      <c r="K59" s="57"/>
      <c r="L59" s="57">
        <v>183.34</v>
      </c>
    </row>
    <row r="60" spans="4:12" x14ac:dyDescent="0.25">
      <c r="E60" t="s">
        <v>5453</v>
      </c>
      <c r="H60" s="51"/>
      <c r="I60" s="51">
        <v>78.02</v>
      </c>
      <c r="J60" s="51">
        <v>267.52999999999997</v>
      </c>
      <c r="K60" s="51"/>
      <c r="L60" s="51">
        <v>345.54999999999995</v>
      </c>
    </row>
    <row r="61" spans="4:12" x14ac:dyDescent="0.25">
      <c r="D61" t="s">
        <v>5435</v>
      </c>
      <c r="H61" s="51"/>
      <c r="I61" s="51">
        <v>375.01</v>
      </c>
      <c r="J61" s="51">
        <v>1290.9499999999998</v>
      </c>
      <c r="K61" s="51"/>
      <c r="L61" s="51">
        <v>1665.9600000000003</v>
      </c>
    </row>
    <row r="62" spans="4:12" x14ac:dyDescent="0.25">
      <c r="D62" t="s">
        <v>314</v>
      </c>
      <c r="E62" t="s">
        <v>1712</v>
      </c>
      <c r="F62" s="13" t="s">
        <v>1708</v>
      </c>
      <c r="G62" t="s">
        <v>1709</v>
      </c>
      <c r="H62" s="57">
        <v>126.86</v>
      </c>
      <c r="I62" s="57">
        <v>15.45</v>
      </c>
      <c r="J62" s="57"/>
      <c r="K62" s="57"/>
      <c r="L62" s="57">
        <v>142.31</v>
      </c>
    </row>
    <row r="63" spans="4:12" x14ac:dyDescent="0.25">
      <c r="E63" t="s">
        <v>5421</v>
      </c>
      <c r="H63" s="51">
        <v>126.86</v>
      </c>
      <c r="I63" s="51">
        <v>15.45</v>
      </c>
      <c r="J63" s="51"/>
      <c r="K63" s="51"/>
      <c r="L63" s="51">
        <v>142.31</v>
      </c>
    </row>
    <row r="64" spans="4:12" x14ac:dyDescent="0.25">
      <c r="E64" t="s">
        <v>1531</v>
      </c>
      <c r="F64" s="13" t="s">
        <v>5049</v>
      </c>
      <c r="G64" t="s">
        <v>5050</v>
      </c>
      <c r="H64" s="57"/>
      <c r="I64" s="57"/>
      <c r="J64" s="57">
        <v>43.74</v>
      </c>
      <c r="K64" s="57">
        <v>78.849999999999994</v>
      </c>
      <c r="L64" s="57">
        <v>122.59</v>
      </c>
    </row>
    <row r="65" spans="4:12" x14ac:dyDescent="0.25">
      <c r="E65" t="s">
        <v>5422</v>
      </c>
      <c r="H65" s="51"/>
      <c r="I65" s="51"/>
      <c r="J65" s="51">
        <v>43.74</v>
      </c>
      <c r="K65" s="51">
        <v>78.849999999999994</v>
      </c>
      <c r="L65" s="51">
        <v>122.59</v>
      </c>
    </row>
    <row r="66" spans="4:12" x14ac:dyDescent="0.25">
      <c r="E66" t="s">
        <v>199</v>
      </c>
      <c r="F66" s="13" t="s">
        <v>3106</v>
      </c>
      <c r="G66" t="s">
        <v>3107</v>
      </c>
      <c r="H66" s="57"/>
      <c r="I66" s="57">
        <v>44.45</v>
      </c>
      <c r="J66" s="57"/>
      <c r="K66" s="57"/>
      <c r="L66" s="57">
        <v>44.45</v>
      </c>
    </row>
    <row r="67" spans="4:12" x14ac:dyDescent="0.25">
      <c r="F67" s="13" t="s">
        <v>3437</v>
      </c>
      <c r="G67" t="s">
        <v>3438</v>
      </c>
      <c r="H67" s="57">
        <v>222.57</v>
      </c>
      <c r="I67" s="57"/>
      <c r="J67" s="57"/>
      <c r="K67" s="57"/>
      <c r="L67" s="57">
        <v>222.57</v>
      </c>
    </row>
    <row r="68" spans="4:12" x14ac:dyDescent="0.25">
      <c r="F68" s="13" t="s">
        <v>3458</v>
      </c>
      <c r="G68" t="s">
        <v>3459</v>
      </c>
      <c r="H68" s="57">
        <v>33.58</v>
      </c>
      <c r="I68" s="57"/>
      <c r="J68" s="57"/>
      <c r="K68" s="57"/>
      <c r="L68" s="57">
        <v>33.58</v>
      </c>
    </row>
    <row r="69" spans="4:12" x14ac:dyDescent="0.25">
      <c r="E69" t="s">
        <v>5423</v>
      </c>
      <c r="H69" s="51">
        <v>256.14999999999998</v>
      </c>
      <c r="I69" s="51">
        <v>44.45</v>
      </c>
      <c r="J69" s="51"/>
      <c r="K69" s="51"/>
      <c r="L69" s="51">
        <v>300.59999999999997</v>
      </c>
    </row>
    <row r="70" spans="4:12" x14ac:dyDescent="0.25">
      <c r="E70" t="s">
        <v>1532</v>
      </c>
      <c r="F70" s="13" t="s">
        <v>2880</v>
      </c>
      <c r="G70" t="s">
        <v>2881</v>
      </c>
      <c r="H70" s="57"/>
      <c r="I70" s="57">
        <v>44.95</v>
      </c>
      <c r="J70" s="57"/>
      <c r="K70" s="57"/>
      <c r="L70" s="57">
        <v>44.95</v>
      </c>
    </row>
    <row r="71" spans="4:12" x14ac:dyDescent="0.25">
      <c r="F71" s="13" t="s">
        <v>5049</v>
      </c>
      <c r="G71" t="s">
        <v>5050</v>
      </c>
      <c r="H71" s="57"/>
      <c r="I71" s="57"/>
      <c r="J71" s="57">
        <v>17.96</v>
      </c>
      <c r="K71" s="57"/>
      <c r="L71" s="57">
        <v>17.96</v>
      </c>
    </row>
    <row r="72" spans="4:12" x14ac:dyDescent="0.25">
      <c r="F72" s="13" t="s">
        <v>5176</v>
      </c>
      <c r="G72" t="s">
        <v>5177</v>
      </c>
      <c r="H72" s="57"/>
      <c r="I72" s="57">
        <v>0.39</v>
      </c>
      <c r="J72" s="57"/>
      <c r="K72" s="57"/>
      <c r="L72" s="57">
        <v>0.39</v>
      </c>
    </row>
    <row r="73" spans="4:12" x14ac:dyDescent="0.25">
      <c r="E73" t="s">
        <v>5419</v>
      </c>
      <c r="H73" s="51"/>
      <c r="I73" s="51">
        <v>45.34</v>
      </c>
      <c r="J73" s="51">
        <v>17.96</v>
      </c>
      <c r="K73" s="51"/>
      <c r="L73" s="51">
        <v>63.300000000000004</v>
      </c>
    </row>
    <row r="74" spans="4:12" x14ac:dyDescent="0.25">
      <c r="E74" t="s">
        <v>1723</v>
      </c>
      <c r="F74" s="13" t="s">
        <v>2930</v>
      </c>
      <c r="G74" t="s">
        <v>2931</v>
      </c>
      <c r="H74" s="57"/>
      <c r="I74" s="57">
        <v>89.81</v>
      </c>
      <c r="J74" s="57"/>
      <c r="K74" s="57"/>
      <c r="L74" s="57">
        <v>89.81</v>
      </c>
    </row>
    <row r="75" spans="4:12" x14ac:dyDescent="0.25">
      <c r="E75" t="s">
        <v>5420</v>
      </c>
      <c r="H75" s="51"/>
      <c r="I75" s="51">
        <v>89.81</v>
      </c>
      <c r="J75" s="51"/>
      <c r="K75" s="51"/>
      <c r="L75" s="51">
        <v>89.81</v>
      </c>
    </row>
    <row r="76" spans="4:12" x14ac:dyDescent="0.25">
      <c r="D76" t="s">
        <v>5436</v>
      </c>
      <c r="H76" s="57">
        <v>383.01</v>
      </c>
      <c r="I76" s="57">
        <v>195.05</v>
      </c>
      <c r="J76" s="57">
        <v>61.7</v>
      </c>
      <c r="K76" s="57">
        <v>78.849999999999994</v>
      </c>
      <c r="L76" s="57">
        <v>718.61000000000013</v>
      </c>
    </row>
    <row r="77" spans="4:12" x14ac:dyDescent="0.25">
      <c r="D77" t="s">
        <v>5424</v>
      </c>
      <c r="H77" s="58">
        <v>980.57</v>
      </c>
      <c r="I77" s="58">
        <v>1725.5116178220624</v>
      </c>
      <c r="J77" s="58">
        <v>1824.8900000000003</v>
      </c>
      <c r="K77" s="58">
        <v>78.849999999999994</v>
      </c>
      <c r="L77" s="58">
        <v>4609.8216178220609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A7D5-0E74-427D-B1B1-BF059BAE6503}">
  <dimension ref="A1:R191"/>
  <sheetViews>
    <sheetView showGridLines="0" zoomScale="80" zoomScaleNormal="80" workbookViewId="0">
      <selection activeCell="E42" activeCellId="4" sqref="E18:K18 E22:K22 E28:K28 E35:K35 E42:K42 E48:K48 E50:K50 E54:K54 E57:K57 E59:K59 E65:K65 E68:K68 E70:K70 E72:K72"/>
      <pivotSelection pane="bottomRight" showHeader="1" extendable="1" axis="axisRow" dimension="1" start="30" min="12" max="39" activeRow="41" activeCol="4" previousRow="41" previousCol="4" click="1" r:id="rId1">
        <pivotArea dataOnly="0" outline="0" fieldPosition="0">
          <references count="1">
            <reference field="39" count="0" defaultSubtotal="1"/>
          </references>
        </pivotArea>
      </pivotSelection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6" width="30" bestFit="1" customWidth="1"/>
    <col min="7" max="7" width="41" bestFit="1" customWidth="1"/>
    <col min="8" max="10" width="23.42578125" style="40" bestFit="1" customWidth="1"/>
    <col min="11" max="11" width="12.140625" style="40" bestFit="1" customWidth="1"/>
    <col min="12" max="12" width="12.140625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50"/>
      <c r="L1" s="9"/>
      <c r="M1" s="9"/>
      <c r="N1" s="9"/>
      <c r="O1" s="9"/>
    </row>
    <row r="2" spans="3:15" ht="21" x14ac:dyDescent="0.35">
      <c r="C2" s="9"/>
      <c r="D2" s="154" t="s">
        <v>5431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9"/>
      <c r="M4" s="9"/>
      <c r="N4" s="9"/>
      <c r="O4" s="9"/>
    </row>
    <row r="6" spans="3:15" x14ac:dyDescent="0.25">
      <c r="E6" s="155" t="s">
        <v>5624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5425</v>
      </c>
      <c r="E8" t="s">
        <v>5429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5407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s="40" t="s">
        <v>5424</v>
      </c>
    </row>
    <row r="12" spans="3:15" x14ac:dyDescent="0.25">
      <c r="D12" t="s">
        <v>55</v>
      </c>
      <c r="E12" t="s">
        <v>51</v>
      </c>
      <c r="F12" s="13" t="s">
        <v>141</v>
      </c>
      <c r="G12" t="s">
        <v>142</v>
      </c>
      <c r="H12" s="57">
        <v>51.249999999999993</v>
      </c>
      <c r="I12" s="57"/>
      <c r="J12" s="57"/>
      <c r="K12" s="57">
        <v>51.249999999999993</v>
      </c>
    </row>
    <row r="13" spans="3:15" x14ac:dyDescent="0.25">
      <c r="F13" s="13" t="s">
        <v>219</v>
      </c>
      <c r="G13" t="s">
        <v>220</v>
      </c>
      <c r="H13" s="57">
        <v>56.6</v>
      </c>
      <c r="I13" s="57"/>
      <c r="J13" s="57"/>
      <c r="K13" s="57">
        <v>56.6</v>
      </c>
    </row>
    <row r="14" spans="3:15" x14ac:dyDescent="0.25">
      <c r="F14" s="13" t="s">
        <v>389</v>
      </c>
      <c r="G14" t="s">
        <v>390</v>
      </c>
      <c r="H14" s="57"/>
      <c r="I14" s="57">
        <v>134.86999999999998</v>
      </c>
      <c r="J14" s="57"/>
      <c r="K14" s="57">
        <v>134.86999999999998</v>
      </c>
    </row>
    <row r="15" spans="3:15" x14ac:dyDescent="0.25">
      <c r="F15" s="13" t="s">
        <v>580</v>
      </c>
      <c r="G15" t="s">
        <v>581</v>
      </c>
      <c r="H15" s="57">
        <v>38.840000000000003</v>
      </c>
      <c r="I15" s="57"/>
      <c r="J15" s="57"/>
      <c r="K15" s="57">
        <v>38.840000000000003</v>
      </c>
    </row>
    <row r="16" spans="3:15" x14ac:dyDescent="0.25">
      <c r="F16" s="13" t="s">
        <v>613</v>
      </c>
      <c r="G16" t="s">
        <v>614</v>
      </c>
      <c r="H16" s="57">
        <v>8.2200000000000006</v>
      </c>
      <c r="I16" s="57"/>
      <c r="J16" s="57"/>
      <c r="K16" s="57">
        <v>8.2200000000000006</v>
      </c>
    </row>
    <row r="17" spans="4:11" x14ac:dyDescent="0.25">
      <c r="F17" s="13" t="s">
        <v>697</v>
      </c>
      <c r="G17" t="s">
        <v>698</v>
      </c>
      <c r="H17" s="57">
        <v>12.96</v>
      </c>
      <c r="I17" s="57"/>
      <c r="J17" s="57"/>
      <c r="K17" s="57">
        <v>12.96</v>
      </c>
    </row>
    <row r="18" spans="4:11" x14ac:dyDescent="0.25">
      <c r="E18" t="s">
        <v>5410</v>
      </c>
      <c r="H18" s="57">
        <v>167.87</v>
      </c>
      <c r="I18" s="57">
        <v>134.86999999999998</v>
      </c>
      <c r="J18" s="57"/>
      <c r="K18" s="57">
        <v>302.73999999999995</v>
      </c>
    </row>
    <row r="19" spans="4:11" x14ac:dyDescent="0.25">
      <c r="E19" t="s">
        <v>50</v>
      </c>
      <c r="F19" s="13" t="s">
        <v>224</v>
      </c>
      <c r="G19" t="s">
        <v>225</v>
      </c>
      <c r="H19" s="57"/>
      <c r="I19" s="57">
        <v>148.58000000000001</v>
      </c>
      <c r="J19" s="57"/>
      <c r="K19" s="57">
        <v>148.58000000000001</v>
      </c>
    </row>
    <row r="20" spans="4:11" x14ac:dyDescent="0.25">
      <c r="F20" s="13" t="s">
        <v>3825</v>
      </c>
      <c r="G20" t="s">
        <v>3826</v>
      </c>
      <c r="H20" s="57">
        <v>24.56</v>
      </c>
      <c r="I20" s="57"/>
      <c r="J20" s="57"/>
      <c r="K20" s="57">
        <v>24.56</v>
      </c>
    </row>
    <row r="21" spans="4:11" x14ac:dyDescent="0.25">
      <c r="F21" s="13" t="s">
        <v>5399</v>
      </c>
      <c r="G21" t="s">
        <v>5400</v>
      </c>
      <c r="H21" s="57"/>
      <c r="I21" s="57">
        <v>161.03</v>
      </c>
      <c r="J21" s="57"/>
      <c r="K21" s="57">
        <v>161.03</v>
      </c>
    </row>
    <row r="22" spans="4:11" x14ac:dyDescent="0.25">
      <c r="E22" t="s">
        <v>5411</v>
      </c>
      <c r="H22" s="57">
        <v>24.56</v>
      </c>
      <c r="I22" s="57">
        <v>309.61</v>
      </c>
      <c r="J22" s="57"/>
      <c r="K22" s="57">
        <v>334.17</v>
      </c>
    </row>
    <row r="23" spans="4:11" x14ac:dyDescent="0.25">
      <c r="D23" t="s">
        <v>5433</v>
      </c>
      <c r="H23" s="51">
        <v>192.43</v>
      </c>
      <c r="I23" s="51">
        <v>444.48</v>
      </c>
      <c r="J23" s="51"/>
      <c r="K23" s="51">
        <v>636.91</v>
      </c>
    </row>
    <row r="24" spans="4:11" x14ac:dyDescent="0.25">
      <c r="D24" t="s">
        <v>248</v>
      </c>
      <c r="E24" t="s">
        <v>247</v>
      </c>
      <c r="F24" s="13" t="s">
        <v>831</v>
      </c>
      <c r="G24" t="s">
        <v>832</v>
      </c>
      <c r="H24" s="57"/>
      <c r="I24" s="57">
        <v>13.700000000000001</v>
      </c>
      <c r="J24" s="57"/>
      <c r="K24" s="57">
        <v>13.700000000000001</v>
      </c>
    </row>
    <row r="25" spans="4:11" x14ac:dyDescent="0.25">
      <c r="F25" s="13" t="s">
        <v>1252</v>
      </c>
      <c r="G25" t="s">
        <v>1253</v>
      </c>
      <c r="H25" s="57"/>
      <c r="I25" s="57">
        <v>90.27000000000001</v>
      </c>
      <c r="J25" s="57"/>
      <c r="K25" s="57">
        <v>90.27000000000001</v>
      </c>
    </row>
    <row r="26" spans="4:11" x14ac:dyDescent="0.25">
      <c r="F26" s="13" t="s">
        <v>2302</v>
      </c>
      <c r="G26" t="s">
        <v>2303</v>
      </c>
      <c r="H26" s="57"/>
      <c r="I26" s="57">
        <v>89.63</v>
      </c>
      <c r="J26" s="57">
        <v>122.41999999999999</v>
      </c>
      <c r="K26" s="57">
        <v>212.04999999999998</v>
      </c>
    </row>
    <row r="27" spans="4:11" x14ac:dyDescent="0.25">
      <c r="F27" s="13" t="s">
        <v>3602</v>
      </c>
      <c r="G27" t="s">
        <v>3603</v>
      </c>
      <c r="H27" s="57"/>
      <c r="I27" s="57"/>
      <c r="J27" s="57">
        <v>220.54000000000005</v>
      </c>
      <c r="K27" s="57">
        <v>220.54000000000005</v>
      </c>
    </row>
    <row r="28" spans="4:11" x14ac:dyDescent="0.25">
      <c r="E28" t="s">
        <v>5412</v>
      </c>
      <c r="H28" s="51"/>
      <c r="I28" s="51">
        <v>193.60000000000002</v>
      </c>
      <c r="J28" s="51">
        <v>342.96000000000004</v>
      </c>
      <c r="K28" s="51">
        <v>536.56000000000006</v>
      </c>
    </row>
    <row r="29" spans="4:11" x14ac:dyDescent="0.25">
      <c r="E29" t="s">
        <v>53</v>
      </c>
      <c r="F29" s="13" t="s">
        <v>323</v>
      </c>
      <c r="G29" t="s">
        <v>324</v>
      </c>
      <c r="H29" s="51"/>
      <c r="I29" s="51">
        <v>0.85</v>
      </c>
      <c r="J29" s="51"/>
      <c r="K29" s="51">
        <v>0.85</v>
      </c>
    </row>
    <row r="30" spans="4:11" x14ac:dyDescent="0.25">
      <c r="F30" s="13" t="s">
        <v>425</v>
      </c>
      <c r="G30" t="s">
        <v>426</v>
      </c>
      <c r="H30" s="57"/>
      <c r="I30" s="57">
        <v>3.12</v>
      </c>
      <c r="J30" s="57"/>
      <c r="K30" s="57">
        <v>3.12</v>
      </c>
    </row>
    <row r="31" spans="4:11" x14ac:dyDescent="0.25">
      <c r="F31" s="13" t="s">
        <v>2170</v>
      </c>
      <c r="G31" t="s">
        <v>2171</v>
      </c>
      <c r="H31" s="57"/>
      <c r="I31" s="57">
        <v>40.67</v>
      </c>
      <c r="J31" s="57"/>
      <c r="K31" s="57">
        <v>40.67</v>
      </c>
    </row>
    <row r="32" spans="4:11" x14ac:dyDescent="0.25">
      <c r="F32" s="13" t="s">
        <v>2924</v>
      </c>
      <c r="G32" t="s">
        <v>2925</v>
      </c>
      <c r="H32" s="57"/>
      <c r="I32" s="57">
        <v>30.6</v>
      </c>
      <c r="J32" s="57"/>
      <c r="K32" s="57">
        <v>30.6</v>
      </c>
    </row>
    <row r="33" spans="5:11" x14ac:dyDescent="0.25">
      <c r="F33" s="13" t="s">
        <v>3206</v>
      </c>
      <c r="G33" t="s">
        <v>3207</v>
      </c>
      <c r="H33" s="57"/>
      <c r="I33" s="57">
        <v>53.92</v>
      </c>
      <c r="J33" s="57"/>
      <c r="K33" s="57">
        <v>53.92</v>
      </c>
    </row>
    <row r="34" spans="5:11" x14ac:dyDescent="0.25">
      <c r="F34" s="13" t="s">
        <v>3859</v>
      </c>
      <c r="G34" t="s">
        <v>3860</v>
      </c>
      <c r="H34" s="57"/>
      <c r="I34" s="57">
        <v>49.66</v>
      </c>
      <c r="J34" s="57"/>
      <c r="K34" s="57">
        <v>49.66</v>
      </c>
    </row>
    <row r="35" spans="5:11" x14ac:dyDescent="0.25">
      <c r="E35" t="s">
        <v>5413</v>
      </c>
      <c r="H35" s="53"/>
      <c r="I35" s="53">
        <v>178.82000000000002</v>
      </c>
      <c r="J35" s="53"/>
      <c r="K35" s="53">
        <v>178.82000000000002</v>
      </c>
    </row>
    <row r="36" spans="5:11" x14ac:dyDescent="0.25">
      <c r="E36" t="s">
        <v>932</v>
      </c>
      <c r="F36" s="13" t="s">
        <v>1136</v>
      </c>
      <c r="G36" t="s">
        <v>1137</v>
      </c>
      <c r="H36" s="57"/>
      <c r="I36" s="57"/>
      <c r="J36" s="57">
        <v>8.61</v>
      </c>
      <c r="K36" s="57">
        <v>8.61</v>
      </c>
    </row>
    <row r="37" spans="5:11" x14ac:dyDescent="0.25">
      <c r="F37" s="13" t="s">
        <v>1200</v>
      </c>
      <c r="G37" t="s">
        <v>1201</v>
      </c>
      <c r="H37" s="57"/>
      <c r="I37" s="57"/>
      <c r="J37" s="57">
        <v>7.9</v>
      </c>
      <c r="K37" s="57">
        <v>7.9</v>
      </c>
    </row>
    <row r="38" spans="5:11" x14ac:dyDescent="0.25">
      <c r="F38" s="13" t="s">
        <v>2686</v>
      </c>
      <c r="G38" t="s">
        <v>2687</v>
      </c>
      <c r="H38" s="57"/>
      <c r="I38" s="57"/>
      <c r="J38" s="57">
        <v>17.649999999999999</v>
      </c>
      <c r="K38" s="57">
        <v>17.649999999999999</v>
      </c>
    </row>
    <row r="39" spans="5:11" x14ac:dyDescent="0.25">
      <c r="F39" s="13" t="s">
        <v>2979</v>
      </c>
      <c r="G39" t="s">
        <v>2980</v>
      </c>
      <c r="H39" s="57"/>
      <c r="I39" s="57"/>
      <c r="J39" s="57">
        <v>270.65999999999997</v>
      </c>
      <c r="K39" s="57">
        <v>270.65999999999997</v>
      </c>
    </row>
    <row r="40" spans="5:11" x14ac:dyDescent="0.25">
      <c r="F40" s="13" t="s">
        <v>3651</v>
      </c>
      <c r="G40" t="s">
        <v>3652</v>
      </c>
      <c r="H40" s="57"/>
      <c r="I40" s="57"/>
      <c r="J40" s="57">
        <v>54.9</v>
      </c>
      <c r="K40" s="57">
        <v>54.9</v>
      </c>
    </row>
    <row r="41" spans="5:11" x14ac:dyDescent="0.25">
      <c r="F41" s="13" t="s">
        <v>5251</v>
      </c>
      <c r="G41" t="s">
        <v>5252</v>
      </c>
      <c r="H41" s="57"/>
      <c r="I41" s="57"/>
      <c r="J41" s="57">
        <v>44.080000000000005</v>
      </c>
      <c r="K41" s="57">
        <v>44.080000000000005</v>
      </c>
    </row>
    <row r="42" spans="5:11" x14ac:dyDescent="0.25">
      <c r="E42" t="s">
        <v>5414</v>
      </c>
      <c r="H42" s="51"/>
      <c r="I42" s="51"/>
      <c r="J42" s="51">
        <v>403.7999999999999</v>
      </c>
      <c r="K42" s="51">
        <v>403.7999999999999</v>
      </c>
    </row>
    <row r="43" spans="5:11" x14ac:dyDescent="0.25">
      <c r="E43" t="s">
        <v>5451</v>
      </c>
      <c r="F43" s="13" t="s">
        <v>617</v>
      </c>
      <c r="G43" t="s">
        <v>618</v>
      </c>
      <c r="H43" s="57"/>
      <c r="I43" s="57">
        <v>108.25999999999999</v>
      </c>
      <c r="J43" s="57"/>
      <c r="K43" s="57">
        <v>108.25999999999999</v>
      </c>
    </row>
    <row r="44" spans="5:11" x14ac:dyDescent="0.25">
      <c r="F44" s="13" t="s">
        <v>2120</v>
      </c>
      <c r="G44" t="s">
        <v>2121</v>
      </c>
      <c r="H44" s="57">
        <v>81.960000000000008</v>
      </c>
      <c r="I44" s="57">
        <v>12.709999999999999</v>
      </c>
      <c r="J44" s="57"/>
      <c r="K44" s="57">
        <v>94.67</v>
      </c>
    </row>
    <row r="45" spans="5:11" x14ac:dyDescent="0.25">
      <c r="F45" s="13" t="s">
        <v>3125</v>
      </c>
      <c r="G45" t="s">
        <v>3126</v>
      </c>
      <c r="H45" s="57"/>
      <c r="I45" s="57">
        <v>775.25999999999976</v>
      </c>
      <c r="J45" s="57"/>
      <c r="K45" s="57">
        <v>775.25999999999976</v>
      </c>
    </row>
    <row r="46" spans="5:11" x14ac:dyDescent="0.25">
      <c r="F46" s="13" t="s">
        <v>3173</v>
      </c>
      <c r="G46" t="s">
        <v>3174</v>
      </c>
      <c r="H46" s="57"/>
      <c r="I46" s="57">
        <v>33.07</v>
      </c>
      <c r="J46" s="57"/>
      <c r="K46" s="57">
        <v>33.07</v>
      </c>
    </row>
    <row r="47" spans="5:11" x14ac:dyDescent="0.25">
      <c r="F47" s="13" t="s">
        <v>3759</v>
      </c>
      <c r="G47" t="s">
        <v>3760</v>
      </c>
      <c r="H47" s="57"/>
      <c r="I47" s="57">
        <v>94.05</v>
      </c>
      <c r="J47" s="57"/>
      <c r="K47" s="57">
        <v>94.05</v>
      </c>
    </row>
    <row r="48" spans="5:11" x14ac:dyDescent="0.25">
      <c r="E48" t="s">
        <v>5453</v>
      </c>
      <c r="H48" s="57">
        <v>81.960000000000008</v>
      </c>
      <c r="I48" s="57">
        <v>1023.3499999999998</v>
      </c>
      <c r="J48" s="57"/>
      <c r="K48" s="57">
        <v>1105.31</v>
      </c>
    </row>
    <row r="49" spans="4:11" x14ac:dyDescent="0.25">
      <c r="E49" t="s">
        <v>5452</v>
      </c>
      <c r="F49" s="13" t="s">
        <v>2031</v>
      </c>
      <c r="G49" t="s">
        <v>2032</v>
      </c>
      <c r="H49" s="57"/>
      <c r="I49" s="57"/>
      <c r="J49" s="57">
        <v>209.69</v>
      </c>
      <c r="K49" s="57">
        <v>209.69</v>
      </c>
    </row>
    <row r="50" spans="4:11" x14ac:dyDescent="0.25">
      <c r="E50" t="s">
        <v>5564</v>
      </c>
      <c r="H50" s="57"/>
      <c r="I50" s="57"/>
      <c r="J50" s="57">
        <v>209.69</v>
      </c>
      <c r="K50" s="57">
        <v>209.69</v>
      </c>
    </row>
    <row r="51" spans="4:11" x14ac:dyDescent="0.25">
      <c r="D51" t="s">
        <v>5434</v>
      </c>
      <c r="H51" s="53">
        <v>81.960000000000008</v>
      </c>
      <c r="I51" s="53">
        <v>1395.7699999999998</v>
      </c>
      <c r="J51" s="53">
        <v>956.45</v>
      </c>
      <c r="K51" s="53">
        <v>2434.1800000000003</v>
      </c>
    </row>
    <row r="52" spans="4:11" x14ac:dyDescent="0.25">
      <c r="D52" t="s">
        <v>474</v>
      </c>
      <c r="E52" t="s">
        <v>690</v>
      </c>
      <c r="F52" s="13" t="s">
        <v>1274</v>
      </c>
      <c r="G52" t="s">
        <v>1275</v>
      </c>
      <c r="H52" s="57"/>
      <c r="I52" s="57">
        <v>107.62</v>
      </c>
      <c r="J52" s="57"/>
      <c r="K52" s="57">
        <v>107.62</v>
      </c>
    </row>
    <row r="53" spans="4:11" x14ac:dyDescent="0.25">
      <c r="F53" s="13" t="s">
        <v>5265</v>
      </c>
      <c r="G53" t="s">
        <v>5266</v>
      </c>
      <c r="H53" s="57"/>
      <c r="I53" s="57">
        <v>75.260000000000005</v>
      </c>
      <c r="J53" s="57"/>
      <c r="K53" s="57">
        <v>75.260000000000005</v>
      </c>
    </row>
    <row r="54" spans="4:11" x14ac:dyDescent="0.25">
      <c r="E54" t="s">
        <v>5416</v>
      </c>
      <c r="H54" s="51"/>
      <c r="I54" s="51">
        <v>182.88</v>
      </c>
      <c r="J54" s="51"/>
      <c r="K54" s="51">
        <v>182.88</v>
      </c>
    </row>
    <row r="55" spans="4:11" x14ac:dyDescent="0.25">
      <c r="E55" t="s">
        <v>566</v>
      </c>
      <c r="F55" s="13" t="s">
        <v>1820</v>
      </c>
      <c r="G55" t="s">
        <v>1821</v>
      </c>
      <c r="H55" s="57"/>
      <c r="I55" s="57"/>
      <c r="J55" s="57">
        <v>8.39</v>
      </c>
      <c r="K55" s="57">
        <v>8.39</v>
      </c>
    </row>
    <row r="56" spans="4:11" x14ac:dyDescent="0.25">
      <c r="F56" s="13" t="s">
        <v>3591</v>
      </c>
      <c r="G56" t="s">
        <v>3592</v>
      </c>
      <c r="H56" s="57"/>
      <c r="I56" s="57"/>
      <c r="J56" s="57">
        <v>255.88000000000002</v>
      </c>
      <c r="K56" s="57">
        <v>255.88000000000002</v>
      </c>
    </row>
    <row r="57" spans="4:11" x14ac:dyDescent="0.25">
      <c r="E57" t="s">
        <v>5417</v>
      </c>
      <c r="H57" s="57"/>
      <c r="I57" s="57"/>
      <c r="J57" s="57">
        <v>264.27000000000004</v>
      </c>
      <c r="K57" s="57">
        <v>264.27000000000004</v>
      </c>
    </row>
    <row r="58" spans="4:11" x14ac:dyDescent="0.25">
      <c r="E58" t="s">
        <v>72</v>
      </c>
      <c r="F58" s="13" t="s">
        <v>2252</v>
      </c>
      <c r="G58" t="s">
        <v>2253</v>
      </c>
      <c r="H58" s="57"/>
      <c r="I58" s="57"/>
      <c r="J58" s="57">
        <v>278.55</v>
      </c>
      <c r="K58" s="57">
        <v>278.55</v>
      </c>
    </row>
    <row r="59" spans="4:11" x14ac:dyDescent="0.25">
      <c r="E59" t="s">
        <v>5418</v>
      </c>
      <c r="H59" s="57"/>
      <c r="I59" s="57"/>
      <c r="J59" s="57">
        <v>278.55</v>
      </c>
      <c r="K59" s="57">
        <v>278.55</v>
      </c>
    </row>
    <row r="60" spans="4:11" x14ac:dyDescent="0.25">
      <c r="D60" t="s">
        <v>5435</v>
      </c>
      <c r="H60" s="51"/>
      <c r="I60" s="51">
        <v>182.88</v>
      </c>
      <c r="J60" s="51">
        <v>542.82000000000005</v>
      </c>
      <c r="K60" s="51">
        <v>725.7</v>
      </c>
    </row>
    <row r="61" spans="4:11" x14ac:dyDescent="0.25">
      <c r="D61" t="s">
        <v>314</v>
      </c>
      <c r="E61" t="s">
        <v>1712</v>
      </c>
      <c r="F61" s="13" t="s">
        <v>1708</v>
      </c>
      <c r="G61" t="s">
        <v>1709</v>
      </c>
      <c r="H61" s="57">
        <v>9.76</v>
      </c>
      <c r="I61" s="57">
        <v>59.37</v>
      </c>
      <c r="J61" s="57"/>
      <c r="K61" s="57">
        <v>69.13</v>
      </c>
    </row>
    <row r="62" spans="4:11" x14ac:dyDescent="0.25">
      <c r="F62" s="13" t="s">
        <v>4197</v>
      </c>
      <c r="G62" t="s">
        <v>4198</v>
      </c>
      <c r="H62" s="57">
        <v>1.6099999999999999</v>
      </c>
      <c r="I62" s="57"/>
      <c r="J62" s="57"/>
      <c r="K62" s="57">
        <v>1.6099999999999999</v>
      </c>
    </row>
    <row r="63" spans="4:11" x14ac:dyDescent="0.25">
      <c r="F63" s="13" t="s">
        <v>4820</v>
      </c>
      <c r="G63" t="s">
        <v>4821</v>
      </c>
      <c r="H63" s="57">
        <v>45.26</v>
      </c>
      <c r="I63" s="57"/>
      <c r="J63" s="57"/>
      <c r="K63" s="57">
        <v>45.26</v>
      </c>
    </row>
    <row r="64" spans="4:11" x14ac:dyDescent="0.25">
      <c r="F64" s="13" t="s">
        <v>4934</v>
      </c>
      <c r="G64" t="s">
        <v>4935</v>
      </c>
      <c r="H64" s="57">
        <v>18.47</v>
      </c>
      <c r="I64" s="57"/>
      <c r="J64" s="57"/>
      <c r="K64" s="57">
        <v>18.47</v>
      </c>
    </row>
    <row r="65" spans="4:11" x14ac:dyDescent="0.25">
      <c r="E65" t="s">
        <v>5421</v>
      </c>
      <c r="H65" s="51">
        <v>75.099999999999994</v>
      </c>
      <c r="I65" s="51">
        <v>59.37</v>
      </c>
      <c r="J65" s="51"/>
      <c r="K65" s="51">
        <v>134.47</v>
      </c>
    </row>
    <row r="66" spans="4:11" x14ac:dyDescent="0.25">
      <c r="E66" t="s">
        <v>1531</v>
      </c>
      <c r="F66" s="13" t="s">
        <v>2166</v>
      </c>
      <c r="G66" t="s">
        <v>2167</v>
      </c>
      <c r="H66" s="57"/>
      <c r="I66" s="57">
        <v>46.21</v>
      </c>
      <c r="J66" s="57"/>
      <c r="K66" s="57">
        <v>46.21</v>
      </c>
    </row>
    <row r="67" spans="4:11" x14ac:dyDescent="0.25">
      <c r="F67" s="13" t="s">
        <v>5049</v>
      </c>
      <c r="G67" t="s">
        <v>5050</v>
      </c>
      <c r="H67" s="57"/>
      <c r="I67" s="57"/>
      <c r="J67" s="57">
        <v>70.099999999999994</v>
      </c>
      <c r="K67" s="57">
        <v>70.099999999999994</v>
      </c>
    </row>
    <row r="68" spans="4:11" x14ac:dyDescent="0.25">
      <c r="E68" t="s">
        <v>5422</v>
      </c>
      <c r="H68" s="51"/>
      <c r="I68" s="51">
        <v>46.21</v>
      </c>
      <c r="J68" s="51">
        <v>70.099999999999994</v>
      </c>
      <c r="K68" s="51">
        <v>116.31</v>
      </c>
    </row>
    <row r="69" spans="4:11" x14ac:dyDescent="0.25">
      <c r="E69" t="s">
        <v>199</v>
      </c>
      <c r="F69" s="13" t="s">
        <v>3106</v>
      </c>
      <c r="G69" t="s">
        <v>3107</v>
      </c>
      <c r="H69" s="57"/>
      <c r="I69" s="57">
        <v>277.77999999999997</v>
      </c>
      <c r="J69" s="57"/>
      <c r="K69" s="57">
        <v>277.77999999999997</v>
      </c>
    </row>
    <row r="70" spans="4:11" x14ac:dyDescent="0.25">
      <c r="E70" t="s">
        <v>5423</v>
      </c>
      <c r="H70" s="51"/>
      <c r="I70" s="51">
        <v>277.77999999999997</v>
      </c>
      <c r="J70" s="51"/>
      <c r="K70" s="51">
        <v>277.77999999999997</v>
      </c>
    </row>
    <row r="71" spans="4:11" x14ac:dyDescent="0.25">
      <c r="E71" t="s">
        <v>1723</v>
      </c>
      <c r="F71" s="13" t="s">
        <v>2930</v>
      </c>
      <c r="G71" t="s">
        <v>2931</v>
      </c>
      <c r="H71" s="57"/>
      <c r="I71" s="57">
        <v>146.88</v>
      </c>
      <c r="J71" s="57"/>
      <c r="K71" s="57">
        <v>146.88</v>
      </c>
    </row>
    <row r="72" spans="4:11" x14ac:dyDescent="0.25">
      <c r="E72" t="s">
        <v>5420</v>
      </c>
      <c r="H72" s="51"/>
      <c r="I72" s="51">
        <v>146.88</v>
      </c>
      <c r="J72" s="51"/>
      <c r="K72" s="51">
        <v>146.88</v>
      </c>
    </row>
    <row r="73" spans="4:11" x14ac:dyDescent="0.25">
      <c r="D73" t="s">
        <v>5436</v>
      </c>
      <c r="H73" s="57">
        <v>75.099999999999994</v>
      </c>
      <c r="I73" s="57">
        <v>530.24</v>
      </c>
      <c r="J73" s="57">
        <v>70.099999999999994</v>
      </c>
      <c r="K73" s="57">
        <v>675.43999999999994</v>
      </c>
    </row>
    <row r="74" spans="4:11" x14ac:dyDescent="0.25">
      <c r="D74" t="s">
        <v>5424</v>
      </c>
      <c r="H74" s="58">
        <v>349.49</v>
      </c>
      <c r="I74" s="58">
        <v>2553.37</v>
      </c>
      <c r="J74" s="58">
        <v>1569.37</v>
      </c>
      <c r="K74" s="58">
        <v>4472.2300000000005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49CD-B517-428A-80E0-9EAE005829DC}">
  <dimension ref="A1:R191"/>
  <sheetViews>
    <sheetView showGridLines="0" zoomScale="80" zoomScaleNormal="80" workbookViewId="0">
      <selection activeCell="M32" sqref="M32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6" width="30" bestFit="1" customWidth="1"/>
    <col min="7" max="7" width="30.85546875" bestFit="1" customWidth="1"/>
    <col min="8" max="10" width="23.42578125" style="40" bestFit="1" customWidth="1"/>
    <col min="11" max="12" width="12.140625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9"/>
      <c r="L1" s="9"/>
      <c r="M1" s="9"/>
      <c r="N1" s="9"/>
      <c r="O1" s="9"/>
    </row>
    <row r="2" spans="3:15" ht="21" x14ac:dyDescent="0.35">
      <c r="C2" s="9"/>
      <c r="D2" s="154" t="s">
        <v>5431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9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9"/>
      <c r="L4" s="9"/>
      <c r="M4" s="9"/>
      <c r="N4" s="9"/>
      <c r="O4" s="9"/>
    </row>
    <row r="6" spans="3:15" x14ac:dyDescent="0.25">
      <c r="E6" s="155" t="s">
        <v>5625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5425</v>
      </c>
      <c r="E8" t="s">
        <v>5437</v>
      </c>
    </row>
    <row r="10" spans="3:15" x14ac:dyDescent="0.25">
      <c r="D10" s="8" t="s">
        <v>5409</v>
      </c>
      <c r="H10" s="120" t="s">
        <v>5</v>
      </c>
      <c r="K10" s="40"/>
    </row>
    <row r="11" spans="3:15" x14ac:dyDescent="0.25">
      <c r="D11" s="8" t="s">
        <v>5407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t="s">
        <v>5424</v>
      </c>
    </row>
    <row r="12" spans="3:15" x14ac:dyDescent="0.25">
      <c r="D12" t="s">
        <v>55</v>
      </c>
      <c r="E12" t="s">
        <v>51</v>
      </c>
      <c r="F12" s="13" t="s">
        <v>389</v>
      </c>
      <c r="G12" t="s">
        <v>390</v>
      </c>
      <c r="H12" s="57"/>
      <c r="I12" s="57">
        <v>162.27000000000001</v>
      </c>
      <c r="J12" s="57"/>
      <c r="K12" s="6">
        <v>162.27000000000001</v>
      </c>
    </row>
    <row r="13" spans="3:15" x14ac:dyDescent="0.25">
      <c r="F13" s="13" t="s">
        <v>4340</v>
      </c>
      <c r="G13" t="s">
        <v>4341</v>
      </c>
      <c r="H13" s="57">
        <v>152.78</v>
      </c>
      <c r="I13" s="57">
        <v>9.98</v>
      </c>
      <c r="J13" s="57"/>
      <c r="K13" s="6">
        <v>162.76</v>
      </c>
    </row>
    <row r="14" spans="3:15" x14ac:dyDescent="0.25">
      <c r="E14" t="s">
        <v>5410</v>
      </c>
      <c r="H14" s="57">
        <v>152.78</v>
      </c>
      <c r="I14" s="57">
        <v>172.25</v>
      </c>
      <c r="J14" s="57"/>
      <c r="K14" s="6">
        <v>325.02999999999997</v>
      </c>
    </row>
    <row r="15" spans="3:15" x14ac:dyDescent="0.25">
      <c r="E15" t="s">
        <v>50</v>
      </c>
      <c r="F15" s="13" t="s">
        <v>3825</v>
      </c>
      <c r="G15" t="s">
        <v>3826</v>
      </c>
      <c r="H15" s="57">
        <v>322.44</v>
      </c>
      <c r="I15" s="57"/>
      <c r="J15" s="57"/>
      <c r="K15" s="6">
        <v>322.44</v>
      </c>
    </row>
    <row r="16" spans="3:15" x14ac:dyDescent="0.25">
      <c r="E16" t="s">
        <v>5411</v>
      </c>
      <c r="H16" s="57">
        <v>322.44</v>
      </c>
      <c r="I16" s="57"/>
      <c r="J16" s="57"/>
      <c r="K16" s="6">
        <v>322.44</v>
      </c>
    </row>
    <row r="17" spans="4:11" x14ac:dyDescent="0.25">
      <c r="D17" t="s">
        <v>5433</v>
      </c>
      <c r="H17" s="51">
        <v>475.22</v>
      </c>
      <c r="I17" s="51">
        <v>172.25</v>
      </c>
      <c r="J17" s="51"/>
      <c r="K17" s="25">
        <v>647.47</v>
      </c>
    </row>
    <row r="18" spans="4:11" x14ac:dyDescent="0.25">
      <c r="D18" t="s">
        <v>248</v>
      </c>
      <c r="E18" t="s">
        <v>247</v>
      </c>
      <c r="F18" s="13" t="s">
        <v>831</v>
      </c>
      <c r="G18" t="s">
        <v>832</v>
      </c>
      <c r="H18" s="57"/>
      <c r="I18" s="57">
        <v>0.42</v>
      </c>
      <c r="J18" s="57"/>
      <c r="K18" s="6">
        <v>0.42</v>
      </c>
    </row>
    <row r="19" spans="4:11" x14ac:dyDescent="0.25">
      <c r="F19" s="13" t="s">
        <v>2302</v>
      </c>
      <c r="G19" t="s">
        <v>2303</v>
      </c>
      <c r="H19" s="57"/>
      <c r="I19" s="57">
        <v>8.07</v>
      </c>
      <c r="J19" s="57">
        <v>407.55</v>
      </c>
      <c r="K19" s="6">
        <v>415.62</v>
      </c>
    </row>
    <row r="20" spans="4:11" x14ac:dyDescent="0.25">
      <c r="F20" s="13" t="s">
        <v>4189</v>
      </c>
      <c r="G20" t="s">
        <v>4190</v>
      </c>
      <c r="H20" s="57"/>
      <c r="I20" s="57"/>
      <c r="J20" s="57">
        <v>127.86000000000001</v>
      </c>
      <c r="K20" s="6">
        <v>127.86000000000001</v>
      </c>
    </row>
    <row r="21" spans="4:11" x14ac:dyDescent="0.25">
      <c r="E21" t="s">
        <v>5412</v>
      </c>
      <c r="H21" s="51"/>
      <c r="I21" s="51">
        <v>8.49</v>
      </c>
      <c r="J21" s="51">
        <v>535.41000000000008</v>
      </c>
      <c r="K21" s="25">
        <v>543.90000000000009</v>
      </c>
    </row>
    <row r="22" spans="4:11" x14ac:dyDescent="0.25">
      <c r="E22" t="s">
        <v>53</v>
      </c>
      <c r="F22" s="13" t="s">
        <v>323</v>
      </c>
      <c r="G22" t="s">
        <v>324</v>
      </c>
      <c r="H22" s="51"/>
      <c r="I22" s="51">
        <v>190</v>
      </c>
      <c r="J22" s="51"/>
      <c r="K22" s="25">
        <v>190</v>
      </c>
    </row>
    <row r="23" spans="4:11" x14ac:dyDescent="0.25">
      <c r="F23" s="13" t="s">
        <v>425</v>
      </c>
      <c r="G23" t="s">
        <v>426</v>
      </c>
      <c r="H23" s="57"/>
      <c r="I23" s="57">
        <v>80.500000000000014</v>
      </c>
      <c r="J23" s="57"/>
      <c r="K23" s="6">
        <v>80.500000000000014</v>
      </c>
    </row>
    <row r="24" spans="4:11" x14ac:dyDescent="0.25">
      <c r="F24" s="13" t="s">
        <v>1406</v>
      </c>
      <c r="G24" t="s">
        <v>1407</v>
      </c>
      <c r="H24" s="57"/>
      <c r="I24" s="57">
        <v>2.97</v>
      </c>
      <c r="J24" s="57"/>
      <c r="K24" s="6">
        <v>2.97</v>
      </c>
    </row>
    <row r="25" spans="4:11" x14ac:dyDescent="0.25">
      <c r="E25" t="s">
        <v>5413</v>
      </c>
      <c r="H25" s="53"/>
      <c r="I25" s="53">
        <v>273.47000000000003</v>
      </c>
      <c r="J25" s="53"/>
      <c r="K25" s="26">
        <v>273.47000000000003</v>
      </c>
    </row>
    <row r="26" spans="4:11" x14ac:dyDescent="0.25">
      <c r="E26" t="s">
        <v>932</v>
      </c>
      <c r="F26" s="13" t="s">
        <v>1213</v>
      </c>
      <c r="G26" t="s">
        <v>1214</v>
      </c>
      <c r="H26" s="57"/>
      <c r="I26" s="57"/>
      <c r="J26" s="57">
        <v>1.26</v>
      </c>
      <c r="K26" s="6">
        <v>1.26</v>
      </c>
    </row>
    <row r="27" spans="4:11" x14ac:dyDescent="0.25">
      <c r="F27" s="13" t="s">
        <v>1243</v>
      </c>
      <c r="G27" t="s">
        <v>1244</v>
      </c>
      <c r="H27" s="57"/>
      <c r="I27" s="57"/>
      <c r="J27" s="57">
        <v>7.45</v>
      </c>
      <c r="K27" s="6">
        <v>7.45</v>
      </c>
    </row>
    <row r="28" spans="4:11" x14ac:dyDescent="0.25">
      <c r="F28" s="13" t="s">
        <v>1319</v>
      </c>
      <c r="G28" t="s">
        <v>1320</v>
      </c>
      <c r="H28" s="57"/>
      <c r="I28" s="57"/>
      <c r="J28" s="57">
        <v>1.06</v>
      </c>
      <c r="K28" s="6">
        <v>1.06</v>
      </c>
    </row>
    <row r="29" spans="4:11" x14ac:dyDescent="0.25">
      <c r="F29" s="13" t="s">
        <v>2174</v>
      </c>
      <c r="G29" t="s">
        <v>2175</v>
      </c>
      <c r="H29" s="57"/>
      <c r="I29" s="57"/>
      <c r="J29" s="57">
        <v>107.42999999999998</v>
      </c>
      <c r="K29" s="6">
        <v>107.42999999999998</v>
      </c>
    </row>
    <row r="30" spans="4:11" x14ac:dyDescent="0.25">
      <c r="F30" s="13" t="s">
        <v>2686</v>
      </c>
      <c r="G30" t="s">
        <v>2687</v>
      </c>
      <c r="H30" s="57"/>
      <c r="I30" s="57"/>
      <c r="J30" s="57">
        <v>127.47999999999999</v>
      </c>
      <c r="K30" s="6">
        <v>127.47999999999999</v>
      </c>
    </row>
    <row r="31" spans="4:11" x14ac:dyDescent="0.25">
      <c r="F31" s="13" t="s">
        <v>2766</v>
      </c>
      <c r="G31" t="s">
        <v>2767</v>
      </c>
      <c r="H31" s="57"/>
      <c r="I31" s="57"/>
      <c r="J31" s="57">
        <v>53.040000000000006</v>
      </c>
      <c r="K31" s="6">
        <v>53.040000000000006</v>
      </c>
    </row>
    <row r="32" spans="4:11" x14ac:dyDescent="0.25">
      <c r="F32" s="13" t="s">
        <v>4008</v>
      </c>
      <c r="G32" t="s">
        <v>4009</v>
      </c>
      <c r="H32" s="57"/>
      <c r="I32" s="57"/>
      <c r="J32" s="57">
        <v>39.56</v>
      </c>
      <c r="K32" s="6">
        <v>39.56</v>
      </c>
    </row>
    <row r="33" spans="4:11" x14ac:dyDescent="0.25">
      <c r="F33" s="13" t="s">
        <v>4111</v>
      </c>
      <c r="G33" t="s">
        <v>4112</v>
      </c>
      <c r="H33" s="57"/>
      <c r="I33" s="57"/>
      <c r="J33" s="57">
        <v>48.370000000000005</v>
      </c>
      <c r="K33" s="6">
        <v>48.370000000000005</v>
      </c>
    </row>
    <row r="34" spans="4:11" x14ac:dyDescent="0.25">
      <c r="E34" t="s">
        <v>5414</v>
      </c>
      <c r="H34" s="51"/>
      <c r="I34" s="51"/>
      <c r="J34" s="51">
        <v>385.65</v>
      </c>
      <c r="K34" s="25">
        <v>385.65</v>
      </c>
    </row>
    <row r="35" spans="4:11" x14ac:dyDescent="0.25">
      <c r="E35" t="s">
        <v>5451</v>
      </c>
      <c r="F35" s="13" t="s">
        <v>2643</v>
      </c>
      <c r="G35" t="s">
        <v>2644</v>
      </c>
      <c r="H35" s="57"/>
      <c r="I35" s="57">
        <v>302.76</v>
      </c>
      <c r="J35" s="57"/>
      <c r="K35" s="6">
        <v>302.76</v>
      </c>
    </row>
    <row r="36" spans="4:11" x14ac:dyDescent="0.25">
      <c r="F36" s="13" t="s">
        <v>3053</v>
      </c>
      <c r="G36" t="s">
        <v>3054</v>
      </c>
      <c r="H36" s="57"/>
      <c r="I36" s="57">
        <v>101.69</v>
      </c>
      <c r="J36" s="57">
        <v>27.849999999999998</v>
      </c>
      <c r="K36" s="6">
        <v>129.54</v>
      </c>
    </row>
    <row r="37" spans="4:11" x14ac:dyDescent="0.25">
      <c r="F37" s="13" t="s">
        <v>3759</v>
      </c>
      <c r="G37" t="s">
        <v>3760</v>
      </c>
      <c r="H37" s="57"/>
      <c r="I37" s="57">
        <v>50.879999999999995</v>
      </c>
      <c r="J37" s="57"/>
      <c r="K37" s="6">
        <v>50.879999999999995</v>
      </c>
    </row>
    <row r="38" spans="4:11" x14ac:dyDescent="0.25">
      <c r="E38" t="s">
        <v>5453</v>
      </c>
      <c r="H38" s="57"/>
      <c r="I38" s="57">
        <v>455.33</v>
      </c>
      <c r="J38" s="57">
        <v>27.849999999999998</v>
      </c>
      <c r="K38" s="6">
        <v>483.17999999999995</v>
      </c>
    </row>
    <row r="39" spans="4:11" x14ac:dyDescent="0.25">
      <c r="E39" t="s">
        <v>5452</v>
      </c>
      <c r="F39" s="13" t="s">
        <v>2031</v>
      </c>
      <c r="G39" t="s">
        <v>2032</v>
      </c>
      <c r="H39" s="57"/>
      <c r="I39" s="57"/>
      <c r="J39" s="57">
        <v>496.44</v>
      </c>
      <c r="K39" s="6">
        <v>496.44</v>
      </c>
    </row>
    <row r="40" spans="4:11" x14ac:dyDescent="0.25">
      <c r="E40" t="s">
        <v>5564</v>
      </c>
      <c r="H40" s="57"/>
      <c r="I40" s="57"/>
      <c r="J40" s="57">
        <v>496.44</v>
      </c>
      <c r="K40" s="6">
        <v>496.44</v>
      </c>
    </row>
    <row r="41" spans="4:11" x14ac:dyDescent="0.25">
      <c r="D41" t="s">
        <v>5434</v>
      </c>
      <c r="H41" s="53"/>
      <c r="I41" s="53">
        <v>737.29000000000008</v>
      </c>
      <c r="J41" s="53">
        <v>1445.3500000000001</v>
      </c>
      <c r="K41" s="26">
        <v>2182.64</v>
      </c>
    </row>
    <row r="42" spans="4:11" x14ac:dyDescent="0.25">
      <c r="D42" t="s">
        <v>474</v>
      </c>
      <c r="E42" t="s">
        <v>690</v>
      </c>
      <c r="F42" s="13" t="s">
        <v>1092</v>
      </c>
      <c r="G42" t="s">
        <v>1093</v>
      </c>
      <c r="H42" s="57"/>
      <c r="I42" s="57">
        <v>0.91</v>
      </c>
      <c r="J42" s="57">
        <v>2.7399999999999998</v>
      </c>
      <c r="K42" s="6">
        <v>3.65</v>
      </c>
    </row>
    <row r="43" spans="4:11" x14ac:dyDescent="0.25">
      <c r="F43" s="13" t="s">
        <v>1144</v>
      </c>
      <c r="G43" t="s">
        <v>1145</v>
      </c>
      <c r="H43" s="57"/>
      <c r="I43" s="57"/>
      <c r="J43" s="57">
        <v>18.79</v>
      </c>
      <c r="K43" s="6">
        <v>18.79</v>
      </c>
    </row>
    <row r="44" spans="4:11" x14ac:dyDescent="0.25">
      <c r="F44" s="13" t="s">
        <v>1274</v>
      </c>
      <c r="G44" t="s">
        <v>1275</v>
      </c>
      <c r="H44" s="57"/>
      <c r="I44" s="57">
        <v>139.68000000000004</v>
      </c>
      <c r="J44" s="57"/>
      <c r="K44" s="6">
        <v>139.68000000000004</v>
      </c>
    </row>
    <row r="45" spans="4:11" x14ac:dyDescent="0.25">
      <c r="E45" t="s">
        <v>5416</v>
      </c>
      <c r="H45" s="51"/>
      <c r="I45" s="51">
        <v>140.59000000000003</v>
      </c>
      <c r="J45" s="51">
        <v>21.529999999999998</v>
      </c>
      <c r="K45" s="25">
        <v>162.12000000000003</v>
      </c>
    </row>
    <row r="46" spans="4:11" x14ac:dyDescent="0.25">
      <c r="E46" t="s">
        <v>566</v>
      </c>
      <c r="F46" s="13" t="s">
        <v>1916</v>
      </c>
      <c r="G46" t="s">
        <v>1917</v>
      </c>
      <c r="H46" s="57"/>
      <c r="I46" s="57"/>
      <c r="J46" s="57">
        <v>99.670000000000016</v>
      </c>
      <c r="K46" s="6">
        <v>99.670000000000016</v>
      </c>
    </row>
    <row r="47" spans="4:11" x14ac:dyDescent="0.25">
      <c r="F47" s="13" t="s">
        <v>2741</v>
      </c>
      <c r="G47" t="s">
        <v>2742</v>
      </c>
      <c r="H47" s="57"/>
      <c r="I47" s="57">
        <v>8.25</v>
      </c>
      <c r="J47" s="57">
        <v>44.55</v>
      </c>
      <c r="K47" s="6">
        <v>52.8</v>
      </c>
    </row>
    <row r="48" spans="4:11" x14ac:dyDescent="0.25">
      <c r="F48" s="13" t="s">
        <v>3591</v>
      </c>
      <c r="G48" t="s">
        <v>3592</v>
      </c>
      <c r="H48" s="57"/>
      <c r="I48" s="57"/>
      <c r="J48" s="57">
        <v>54.34</v>
      </c>
      <c r="K48" s="6">
        <v>54.34</v>
      </c>
    </row>
    <row r="49" spans="4:11" x14ac:dyDescent="0.25">
      <c r="E49" t="s">
        <v>5417</v>
      </c>
      <c r="H49" s="57"/>
      <c r="I49" s="57">
        <v>8.25</v>
      </c>
      <c r="J49" s="57">
        <v>198.56000000000003</v>
      </c>
      <c r="K49" s="6">
        <v>206.81000000000003</v>
      </c>
    </row>
    <row r="50" spans="4:11" x14ac:dyDescent="0.25">
      <c r="E50" t="s">
        <v>72</v>
      </c>
      <c r="F50" s="13" t="s">
        <v>2252</v>
      </c>
      <c r="G50" t="s">
        <v>2253</v>
      </c>
      <c r="H50" s="57"/>
      <c r="I50" s="57"/>
      <c r="J50" s="57">
        <v>192.10000000000002</v>
      </c>
      <c r="K50" s="6">
        <v>192.10000000000002</v>
      </c>
    </row>
    <row r="51" spans="4:11" x14ac:dyDescent="0.25">
      <c r="F51" s="13" t="s">
        <v>5291</v>
      </c>
      <c r="G51" t="s">
        <v>5292</v>
      </c>
      <c r="H51" s="57"/>
      <c r="I51" s="57"/>
      <c r="J51" s="57">
        <v>10.56</v>
      </c>
      <c r="K51" s="6">
        <v>10.56</v>
      </c>
    </row>
    <row r="52" spans="4:11" x14ac:dyDescent="0.25">
      <c r="F52" s="13" t="s">
        <v>5299</v>
      </c>
      <c r="G52" t="s">
        <v>5300</v>
      </c>
      <c r="H52" s="57"/>
      <c r="I52" s="57"/>
      <c r="J52" s="57">
        <v>15.77</v>
      </c>
      <c r="K52" s="6">
        <v>15.77</v>
      </c>
    </row>
    <row r="53" spans="4:11" x14ac:dyDescent="0.25">
      <c r="F53" s="13" t="s">
        <v>5313</v>
      </c>
      <c r="G53" t="s">
        <v>5314</v>
      </c>
      <c r="H53" s="57"/>
      <c r="I53" s="57"/>
      <c r="J53" s="57">
        <v>82.06</v>
      </c>
      <c r="K53" s="6">
        <v>82.06</v>
      </c>
    </row>
    <row r="54" spans="4:11" x14ac:dyDescent="0.25">
      <c r="E54" t="s">
        <v>5418</v>
      </c>
      <c r="H54" s="57"/>
      <c r="I54" s="57"/>
      <c r="J54" s="57">
        <v>300.49</v>
      </c>
      <c r="K54" s="6">
        <v>300.49</v>
      </c>
    </row>
    <row r="55" spans="4:11" x14ac:dyDescent="0.25">
      <c r="E55" t="s">
        <v>5451</v>
      </c>
      <c r="F55" s="13" t="s">
        <v>1553</v>
      </c>
      <c r="G55" t="s">
        <v>1554</v>
      </c>
      <c r="H55" s="57"/>
      <c r="I55" s="57"/>
      <c r="J55" s="57">
        <v>125.88</v>
      </c>
      <c r="K55" s="6">
        <v>125.88</v>
      </c>
    </row>
    <row r="56" spans="4:11" x14ac:dyDescent="0.25">
      <c r="F56" s="13" t="s">
        <v>1966</v>
      </c>
      <c r="G56" t="s">
        <v>1967</v>
      </c>
      <c r="H56" s="57"/>
      <c r="I56" s="57">
        <v>96.580000000000013</v>
      </c>
      <c r="J56" s="57">
        <v>84.95</v>
      </c>
      <c r="K56" s="6">
        <v>181.53000000000003</v>
      </c>
    </row>
    <row r="57" spans="4:11" x14ac:dyDescent="0.25">
      <c r="E57" t="s">
        <v>5453</v>
      </c>
      <c r="H57" s="51"/>
      <c r="I57" s="51">
        <v>96.580000000000013</v>
      </c>
      <c r="J57" s="51">
        <v>210.82999999999998</v>
      </c>
      <c r="K57" s="25">
        <v>307.41000000000003</v>
      </c>
    </row>
    <row r="58" spans="4:11" x14ac:dyDescent="0.25">
      <c r="D58" t="s">
        <v>5435</v>
      </c>
      <c r="H58" s="51"/>
      <c r="I58" s="51">
        <v>245.42000000000004</v>
      </c>
      <c r="J58" s="51">
        <v>731.41000000000008</v>
      </c>
      <c r="K58" s="25">
        <v>976.83000000000015</v>
      </c>
    </row>
    <row r="59" spans="4:11" x14ac:dyDescent="0.25">
      <c r="D59" t="s">
        <v>314</v>
      </c>
      <c r="E59" t="s">
        <v>1712</v>
      </c>
      <c r="F59" s="13" t="s">
        <v>4384</v>
      </c>
      <c r="G59" t="s">
        <v>4385</v>
      </c>
      <c r="H59" s="57">
        <v>4.6500000000000004</v>
      </c>
      <c r="I59" s="57"/>
      <c r="J59" s="57"/>
      <c r="K59" s="6">
        <v>4.6500000000000004</v>
      </c>
    </row>
    <row r="60" spans="4:11" x14ac:dyDescent="0.25">
      <c r="F60" s="13" t="s">
        <v>5369</v>
      </c>
      <c r="G60" t="s">
        <v>5370</v>
      </c>
      <c r="H60" s="57">
        <v>135.01</v>
      </c>
      <c r="I60" s="57"/>
      <c r="J60" s="57"/>
      <c r="K60" s="6">
        <v>135.01</v>
      </c>
    </row>
    <row r="61" spans="4:11" x14ac:dyDescent="0.25">
      <c r="E61" t="s">
        <v>5421</v>
      </c>
      <c r="H61" s="51">
        <v>139.66</v>
      </c>
      <c r="I61" s="51"/>
      <c r="J61" s="51"/>
      <c r="K61" s="25">
        <v>139.66</v>
      </c>
    </row>
    <row r="62" spans="4:11" x14ac:dyDescent="0.25">
      <c r="E62" t="s">
        <v>1531</v>
      </c>
      <c r="F62" s="13" t="s">
        <v>1527</v>
      </c>
      <c r="G62" t="s">
        <v>1528</v>
      </c>
      <c r="H62" s="57">
        <v>14.68</v>
      </c>
      <c r="I62" s="57">
        <v>108.55999999999999</v>
      </c>
      <c r="J62" s="57"/>
      <c r="K62" s="6">
        <v>123.23999999999998</v>
      </c>
    </row>
    <row r="63" spans="4:11" x14ac:dyDescent="0.25">
      <c r="E63" t="s">
        <v>5422</v>
      </c>
      <c r="H63" s="51">
        <v>14.68</v>
      </c>
      <c r="I63" s="51">
        <v>108.55999999999999</v>
      </c>
      <c r="J63" s="51"/>
      <c r="K63" s="25">
        <v>123.23999999999998</v>
      </c>
    </row>
    <row r="64" spans="4:11" x14ac:dyDescent="0.25">
      <c r="E64" t="s">
        <v>199</v>
      </c>
      <c r="F64" s="13" t="s">
        <v>3106</v>
      </c>
      <c r="G64" t="s">
        <v>3107</v>
      </c>
      <c r="H64" s="57"/>
      <c r="I64" s="57">
        <v>27.28</v>
      </c>
      <c r="J64" s="57"/>
      <c r="K64" s="6">
        <v>27.28</v>
      </c>
    </row>
    <row r="65" spans="4:11" x14ac:dyDescent="0.25">
      <c r="F65" s="13" t="s">
        <v>3614</v>
      </c>
      <c r="G65" t="s">
        <v>3615</v>
      </c>
      <c r="H65" s="57"/>
      <c r="I65" s="57">
        <v>152.38999999999999</v>
      </c>
      <c r="J65" s="57"/>
      <c r="K65" s="6">
        <v>152.38999999999999</v>
      </c>
    </row>
    <row r="66" spans="4:11" x14ac:dyDescent="0.25">
      <c r="F66" s="13" t="s">
        <v>3623</v>
      </c>
      <c r="G66" t="s">
        <v>3624</v>
      </c>
      <c r="H66" s="57"/>
      <c r="I66" s="57">
        <v>73.95</v>
      </c>
      <c r="J66" s="57"/>
      <c r="K66" s="6">
        <v>73.95</v>
      </c>
    </row>
    <row r="67" spans="4:11" x14ac:dyDescent="0.25">
      <c r="F67" s="13" t="s">
        <v>3630</v>
      </c>
      <c r="G67" t="s">
        <v>3631</v>
      </c>
      <c r="H67" s="57"/>
      <c r="I67" s="57">
        <v>13.34</v>
      </c>
      <c r="J67" s="57"/>
      <c r="K67" s="6">
        <v>13.34</v>
      </c>
    </row>
    <row r="68" spans="4:11" x14ac:dyDescent="0.25">
      <c r="F68" s="13" t="s">
        <v>3638</v>
      </c>
      <c r="G68" t="s">
        <v>3639</v>
      </c>
      <c r="H68" s="57"/>
      <c r="I68" s="57">
        <v>12.16</v>
      </c>
      <c r="J68" s="57"/>
      <c r="K68" s="6">
        <v>12.16</v>
      </c>
    </row>
    <row r="69" spans="4:11" x14ac:dyDescent="0.25">
      <c r="E69" t="s">
        <v>5423</v>
      </c>
      <c r="H69" s="51"/>
      <c r="I69" s="51">
        <v>279.12</v>
      </c>
      <c r="J69" s="51"/>
      <c r="K69" s="25">
        <v>279.12</v>
      </c>
    </row>
    <row r="70" spans="4:11" x14ac:dyDescent="0.25">
      <c r="E70" t="s">
        <v>1723</v>
      </c>
      <c r="F70" s="13" t="s">
        <v>2930</v>
      </c>
      <c r="G70" t="s">
        <v>2931</v>
      </c>
      <c r="H70" s="57"/>
      <c r="I70" s="57">
        <v>132.72000000000003</v>
      </c>
      <c r="J70" s="57"/>
      <c r="K70" s="6">
        <v>132.72000000000003</v>
      </c>
    </row>
    <row r="71" spans="4:11" x14ac:dyDescent="0.25">
      <c r="E71" t="s">
        <v>5420</v>
      </c>
      <c r="H71" s="51"/>
      <c r="I71" s="51">
        <v>132.72000000000003</v>
      </c>
      <c r="J71" s="51"/>
      <c r="K71" s="25">
        <v>132.72000000000003</v>
      </c>
    </row>
    <row r="72" spans="4:11" x14ac:dyDescent="0.25">
      <c r="D72" t="s">
        <v>5436</v>
      </c>
      <c r="H72" s="57">
        <v>154.34</v>
      </c>
      <c r="I72" s="57">
        <v>520.4</v>
      </c>
      <c r="J72" s="57"/>
      <c r="K72" s="6">
        <v>674.74</v>
      </c>
    </row>
    <row r="73" spans="4:11" x14ac:dyDescent="0.25">
      <c r="D73" t="s">
        <v>5424</v>
      </c>
      <c r="H73" s="58">
        <v>629.55999999999995</v>
      </c>
      <c r="I73" s="58">
        <v>1675.3600000000001</v>
      </c>
      <c r="J73" s="58">
        <v>2176.7599999999998</v>
      </c>
      <c r="K73" s="7">
        <v>4481.68</v>
      </c>
    </row>
    <row r="74" spans="4:11" x14ac:dyDescent="0.25">
      <c r="H74"/>
      <c r="I74"/>
      <c r="J74"/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D7B9-86F4-4398-8129-5F7CDF37C527}">
  <dimension ref="A1:S191"/>
  <sheetViews>
    <sheetView showGridLines="0" zoomScale="80" zoomScaleNormal="80" workbookViewId="0">
      <selection activeCell="K30" sqref="K30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18.5703125" customWidth="1"/>
    <col min="5" max="5" width="30" bestFit="1" customWidth="1"/>
    <col min="6" max="6" width="22.28515625" bestFit="1" customWidth="1"/>
    <col min="7" max="7" width="32.42578125" bestFit="1" customWidth="1"/>
    <col min="8" max="18" width="10.7109375" style="40" customWidth="1"/>
    <col min="19" max="19" width="12.140625" bestFit="1" customWidth="1"/>
    <col min="20" max="16384" width="9.140625" hidden="1"/>
  </cols>
  <sheetData>
    <row r="1" spans="3:19" x14ac:dyDescent="0.25">
      <c r="C1" s="9"/>
      <c r="D1" s="9"/>
      <c r="E1" s="9"/>
      <c r="F1" s="9"/>
      <c r="G1" s="9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9"/>
    </row>
    <row r="2" spans="3:19" ht="21" x14ac:dyDescent="0.35">
      <c r="C2" s="9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50"/>
      <c r="O2" s="50"/>
      <c r="P2" s="50"/>
      <c r="Q2" s="50"/>
      <c r="R2" s="50"/>
      <c r="S2" s="9"/>
    </row>
    <row r="3" spans="3:19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9"/>
    </row>
    <row r="4" spans="3:19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9"/>
    </row>
    <row r="6" spans="3:19" x14ac:dyDescent="0.25">
      <c r="E6" s="155" t="s">
        <v>5605</v>
      </c>
      <c r="F6" s="155"/>
      <c r="G6" s="155"/>
      <c r="H6" s="155"/>
      <c r="I6" s="155"/>
      <c r="J6" s="155"/>
      <c r="K6" s="155"/>
      <c r="L6" s="155"/>
    </row>
    <row r="10" spans="3:19" x14ac:dyDescent="0.25">
      <c r="D10" s="8" t="s">
        <v>5409</v>
      </c>
      <c r="H10" s="120" t="s">
        <v>5425</v>
      </c>
      <c r="S10" s="40"/>
    </row>
    <row r="11" spans="3:19" x14ac:dyDescent="0.25">
      <c r="D11" s="8" t="s">
        <v>5407</v>
      </c>
      <c r="E11" s="8" t="s">
        <v>5408</v>
      </c>
      <c r="F11" s="8" t="s">
        <v>0</v>
      </c>
      <c r="G11" s="8" t="s">
        <v>1</v>
      </c>
      <c r="H11" s="40" t="s">
        <v>5426</v>
      </c>
      <c r="I11" s="40" t="s">
        <v>5427</v>
      </c>
      <c r="J11" s="40" t="s">
        <v>5428</v>
      </c>
      <c r="K11" s="40" t="s">
        <v>5429</v>
      </c>
      <c r="L11" s="40" t="s">
        <v>5438</v>
      </c>
      <c r="M11" s="40" t="s">
        <v>5437</v>
      </c>
      <c r="N11" s="40" t="s">
        <v>5454</v>
      </c>
      <c r="O11" s="40" t="s">
        <v>5458</v>
      </c>
      <c r="P11" s="40" t="s">
        <v>5457</v>
      </c>
      <c r="Q11" s="40" t="s">
        <v>5456</v>
      </c>
      <c r="R11" s="40" t="s">
        <v>5455</v>
      </c>
      <c r="S11" s="40" t="s">
        <v>5424</v>
      </c>
    </row>
    <row r="12" spans="3:19" x14ac:dyDescent="0.25">
      <c r="D12" t="s">
        <v>55</v>
      </c>
      <c r="E12" t="s">
        <v>5451</v>
      </c>
      <c r="F12" s="13" t="s">
        <v>4453</v>
      </c>
      <c r="G12" t="s">
        <v>4454</v>
      </c>
      <c r="H12" s="57"/>
      <c r="I12" s="57"/>
      <c r="J12" s="57"/>
      <c r="K12" s="57"/>
      <c r="L12" s="57"/>
      <c r="M12" s="57"/>
      <c r="N12" s="57">
        <v>18.700000000000003</v>
      </c>
      <c r="O12" s="57"/>
      <c r="P12" s="57"/>
      <c r="Q12" s="57"/>
      <c r="R12" s="57"/>
      <c r="S12" s="57">
        <v>18.700000000000003</v>
      </c>
    </row>
    <row r="13" spans="3:19" x14ac:dyDescent="0.25">
      <c r="E13" t="s">
        <v>5453</v>
      </c>
      <c r="H13" s="57"/>
      <c r="I13" s="57"/>
      <c r="J13" s="57"/>
      <c r="K13" s="57"/>
      <c r="L13" s="57"/>
      <c r="M13" s="57"/>
      <c r="N13" s="57">
        <v>18.700000000000003</v>
      </c>
      <c r="O13" s="57"/>
      <c r="P13" s="57"/>
      <c r="Q13" s="57"/>
      <c r="R13" s="57"/>
      <c r="S13" s="57">
        <v>18.700000000000003</v>
      </c>
    </row>
    <row r="14" spans="3:19" x14ac:dyDescent="0.25">
      <c r="D14" t="s">
        <v>5433</v>
      </c>
      <c r="H14" s="57"/>
      <c r="I14" s="57"/>
      <c r="J14" s="57"/>
      <c r="K14" s="57"/>
      <c r="L14" s="57"/>
      <c r="M14" s="57"/>
      <c r="N14" s="57">
        <v>18.700000000000003</v>
      </c>
      <c r="O14" s="57"/>
      <c r="P14" s="57"/>
      <c r="Q14" s="57"/>
      <c r="R14" s="57"/>
      <c r="S14" s="57">
        <v>18.700000000000003</v>
      </c>
    </row>
    <row r="15" spans="3:19" x14ac:dyDescent="0.25">
      <c r="D15" t="s">
        <v>248</v>
      </c>
      <c r="E15" t="s">
        <v>5451</v>
      </c>
      <c r="F15" s="13" t="s">
        <v>617</v>
      </c>
      <c r="G15" t="s">
        <v>618</v>
      </c>
      <c r="H15" s="57"/>
      <c r="I15" s="57"/>
      <c r="J15" s="57"/>
      <c r="K15" s="57">
        <v>108.26</v>
      </c>
      <c r="L15" s="57"/>
      <c r="M15" s="57"/>
      <c r="N15" s="57"/>
      <c r="O15" s="57"/>
      <c r="P15" s="57"/>
      <c r="Q15" s="57"/>
      <c r="R15" s="57"/>
      <c r="S15" s="57">
        <v>108.26</v>
      </c>
    </row>
    <row r="16" spans="3:19" x14ac:dyDescent="0.25">
      <c r="F16" s="13" t="s">
        <v>1562</v>
      </c>
      <c r="G16" t="s">
        <v>1563</v>
      </c>
      <c r="H16" s="57"/>
      <c r="I16" s="57"/>
      <c r="J16" s="57">
        <v>115.83000000000001</v>
      </c>
      <c r="K16" s="57"/>
      <c r="L16" s="57"/>
      <c r="M16" s="57"/>
      <c r="N16" s="57"/>
      <c r="O16" s="57"/>
      <c r="P16" s="57"/>
      <c r="Q16" s="57"/>
      <c r="R16" s="57"/>
      <c r="S16" s="57">
        <v>115.83000000000001</v>
      </c>
    </row>
    <row r="17" spans="6:19" x14ac:dyDescent="0.25">
      <c r="F17" s="13" t="s">
        <v>1851</v>
      </c>
      <c r="G17" t="s">
        <v>1852</v>
      </c>
      <c r="H17" s="57"/>
      <c r="I17" s="57"/>
      <c r="J17" s="57"/>
      <c r="K17" s="57"/>
      <c r="L17" s="57">
        <v>242.65000000000003</v>
      </c>
      <c r="M17" s="57"/>
      <c r="N17" s="57"/>
      <c r="O17" s="57"/>
      <c r="P17" s="57"/>
      <c r="Q17" s="57"/>
      <c r="R17" s="57"/>
      <c r="S17" s="57">
        <v>242.65000000000003</v>
      </c>
    </row>
    <row r="18" spans="6:19" x14ac:dyDescent="0.25">
      <c r="F18" s="13" t="s">
        <v>2120</v>
      </c>
      <c r="G18" t="s">
        <v>2121</v>
      </c>
      <c r="H18" s="57"/>
      <c r="I18" s="57">
        <v>50.75</v>
      </c>
      <c r="J18" s="57">
        <v>101.91</v>
      </c>
      <c r="K18" s="57">
        <v>94.67</v>
      </c>
      <c r="L18" s="57"/>
      <c r="M18" s="57"/>
      <c r="N18" s="57"/>
      <c r="O18" s="57"/>
      <c r="P18" s="57"/>
      <c r="Q18" s="57"/>
      <c r="R18" s="57"/>
      <c r="S18" s="57">
        <v>247.32999999999998</v>
      </c>
    </row>
    <row r="19" spans="6:19" x14ac:dyDescent="0.25">
      <c r="F19" s="13" t="s">
        <v>2290</v>
      </c>
      <c r="G19" t="s">
        <v>2291</v>
      </c>
      <c r="H19" s="57"/>
      <c r="I19" s="57"/>
      <c r="J19" s="57"/>
      <c r="K19" s="57"/>
      <c r="L19" s="57"/>
      <c r="M19" s="57"/>
      <c r="N19" s="57"/>
      <c r="O19" s="57"/>
      <c r="P19" s="57"/>
      <c r="Q19" s="57">
        <v>194.35</v>
      </c>
      <c r="R19" s="57"/>
      <c r="S19" s="57">
        <v>194.35</v>
      </c>
    </row>
    <row r="20" spans="6:19" x14ac:dyDescent="0.25">
      <c r="F20" s="13" t="s">
        <v>2643</v>
      </c>
      <c r="G20" t="s">
        <v>2644</v>
      </c>
      <c r="H20" s="57"/>
      <c r="I20" s="57"/>
      <c r="J20" s="57"/>
      <c r="K20" s="57"/>
      <c r="L20" s="57"/>
      <c r="M20" s="57">
        <v>302.76</v>
      </c>
      <c r="N20" s="57"/>
      <c r="O20" s="57"/>
      <c r="P20" s="57"/>
      <c r="Q20" s="57"/>
      <c r="R20" s="57"/>
      <c r="S20" s="57">
        <v>302.76</v>
      </c>
    </row>
    <row r="21" spans="6:19" x14ac:dyDescent="0.25">
      <c r="F21" s="13" t="s">
        <v>2721</v>
      </c>
      <c r="G21" t="s">
        <v>2722</v>
      </c>
      <c r="H21" s="57"/>
      <c r="I21" s="57"/>
      <c r="J21" s="57"/>
      <c r="K21" s="57"/>
      <c r="L21" s="57"/>
      <c r="M21" s="57"/>
      <c r="N21" s="57"/>
      <c r="O21" s="57">
        <v>135.12</v>
      </c>
      <c r="P21" s="57">
        <v>125.41</v>
      </c>
      <c r="Q21" s="57"/>
      <c r="R21" s="57"/>
      <c r="S21" s="57">
        <v>260.52999999999997</v>
      </c>
    </row>
    <row r="22" spans="6:19" x14ac:dyDescent="0.25">
      <c r="F22" s="13" t="s">
        <v>2920</v>
      </c>
      <c r="G22" t="s">
        <v>2921</v>
      </c>
      <c r="H22" s="57"/>
      <c r="I22" s="57"/>
      <c r="J22" s="57">
        <v>54.78</v>
      </c>
      <c r="K22" s="57"/>
      <c r="L22" s="57"/>
      <c r="M22" s="57"/>
      <c r="N22" s="57"/>
      <c r="O22" s="57"/>
      <c r="P22" s="57"/>
      <c r="Q22" s="57"/>
      <c r="R22" s="57"/>
      <c r="S22" s="57">
        <v>54.78</v>
      </c>
    </row>
    <row r="23" spans="6:19" x14ac:dyDescent="0.25">
      <c r="F23" s="13" t="s">
        <v>3053</v>
      </c>
      <c r="G23" t="s">
        <v>3054</v>
      </c>
      <c r="H23" s="57"/>
      <c r="I23" s="57"/>
      <c r="J23" s="57"/>
      <c r="K23" s="57"/>
      <c r="L23" s="57"/>
      <c r="M23" s="57">
        <v>129.54</v>
      </c>
      <c r="N23" s="57"/>
      <c r="O23" s="57"/>
      <c r="P23" s="57"/>
      <c r="Q23" s="57"/>
      <c r="R23" s="57"/>
      <c r="S23" s="57">
        <v>129.54</v>
      </c>
    </row>
    <row r="24" spans="6:19" x14ac:dyDescent="0.25">
      <c r="F24" s="13" t="s">
        <v>3125</v>
      </c>
      <c r="G24" t="s">
        <v>3126</v>
      </c>
      <c r="H24" s="57"/>
      <c r="I24" s="57"/>
      <c r="J24" s="57"/>
      <c r="K24" s="57">
        <v>775.25999999999976</v>
      </c>
      <c r="L24" s="57"/>
      <c r="M24" s="57"/>
      <c r="N24" s="57"/>
      <c r="O24" s="57"/>
      <c r="P24" s="57"/>
      <c r="Q24" s="57"/>
      <c r="R24" s="57"/>
      <c r="S24" s="57">
        <v>775.25999999999976</v>
      </c>
    </row>
    <row r="25" spans="6:19" x14ac:dyDescent="0.25">
      <c r="F25" s="13" t="s">
        <v>3173</v>
      </c>
      <c r="G25" t="s">
        <v>3174</v>
      </c>
      <c r="H25" s="57"/>
      <c r="I25" s="57"/>
      <c r="J25" s="57"/>
      <c r="K25" s="57">
        <v>33.07</v>
      </c>
      <c r="L25" s="57"/>
      <c r="M25" s="57"/>
      <c r="N25" s="57"/>
      <c r="O25" s="57"/>
      <c r="P25" s="57"/>
      <c r="Q25" s="57"/>
      <c r="R25" s="57"/>
      <c r="S25" s="57">
        <v>33.07</v>
      </c>
    </row>
    <row r="26" spans="6:19" x14ac:dyDescent="0.25">
      <c r="F26" s="13" t="s">
        <v>3233</v>
      </c>
      <c r="G26" t="s">
        <v>3234</v>
      </c>
      <c r="H26" s="57"/>
      <c r="I26" s="57"/>
      <c r="J26" s="57"/>
      <c r="K26" s="57"/>
      <c r="L26" s="57"/>
      <c r="M26" s="57"/>
      <c r="N26" s="57">
        <v>146.44999999999999</v>
      </c>
      <c r="O26" s="57"/>
      <c r="P26" s="57"/>
      <c r="Q26" s="57"/>
      <c r="R26" s="57"/>
      <c r="S26" s="57">
        <v>146.44999999999999</v>
      </c>
    </row>
    <row r="27" spans="6:19" x14ac:dyDescent="0.25">
      <c r="F27" s="13" t="s">
        <v>3496</v>
      </c>
      <c r="G27" t="s">
        <v>3497</v>
      </c>
      <c r="H27" s="57"/>
      <c r="I27" s="57"/>
      <c r="J27" s="57"/>
      <c r="K27" s="57"/>
      <c r="L27" s="57"/>
      <c r="M27" s="57"/>
      <c r="N27" s="57"/>
      <c r="O27" s="57"/>
      <c r="P27" s="57">
        <v>55.21</v>
      </c>
      <c r="Q27" s="57"/>
      <c r="R27" s="57"/>
      <c r="S27" s="57">
        <v>55.21</v>
      </c>
    </row>
    <row r="28" spans="6:19" x14ac:dyDescent="0.25">
      <c r="F28" s="13" t="s">
        <v>3510</v>
      </c>
      <c r="G28" t="s">
        <v>3511</v>
      </c>
      <c r="H28" s="57"/>
      <c r="I28" s="57"/>
      <c r="J28" s="57"/>
      <c r="K28" s="57"/>
      <c r="L28" s="57">
        <v>348.78</v>
      </c>
      <c r="M28" s="57"/>
      <c r="N28" s="57"/>
      <c r="O28" s="57"/>
      <c r="P28" s="57"/>
      <c r="Q28" s="57"/>
      <c r="R28" s="57"/>
      <c r="S28" s="57">
        <v>348.78</v>
      </c>
    </row>
    <row r="29" spans="6:19" x14ac:dyDescent="0.25">
      <c r="F29" s="13" t="s">
        <v>3663</v>
      </c>
      <c r="G29" t="s">
        <v>3664</v>
      </c>
      <c r="H29" s="57"/>
      <c r="I29" s="57"/>
      <c r="J29" s="57"/>
      <c r="K29" s="57"/>
      <c r="L29" s="57"/>
      <c r="M29" s="57"/>
      <c r="N29" s="57"/>
      <c r="O29" s="57"/>
      <c r="P29" s="57">
        <v>120.6</v>
      </c>
      <c r="Q29" s="57"/>
      <c r="R29" s="57"/>
      <c r="S29" s="57">
        <v>120.6</v>
      </c>
    </row>
    <row r="30" spans="6:19" x14ac:dyDescent="0.25">
      <c r="F30" s="13" t="s">
        <v>3683</v>
      </c>
      <c r="G30" t="s">
        <v>3684</v>
      </c>
      <c r="H30" s="57"/>
      <c r="I30" s="57"/>
      <c r="J30" s="57"/>
      <c r="K30" s="57"/>
      <c r="L30" s="57"/>
      <c r="M30" s="57"/>
      <c r="N30" s="57"/>
      <c r="O30" s="57"/>
      <c r="P30" s="57"/>
      <c r="Q30" s="57">
        <v>28.32</v>
      </c>
      <c r="R30" s="57"/>
      <c r="S30" s="57">
        <v>28.32</v>
      </c>
    </row>
    <row r="31" spans="6:19" x14ac:dyDescent="0.25">
      <c r="F31" s="13" t="s">
        <v>3759</v>
      </c>
      <c r="G31" t="s">
        <v>3760</v>
      </c>
      <c r="H31" s="57"/>
      <c r="I31" s="57"/>
      <c r="J31" s="57"/>
      <c r="K31" s="57">
        <v>94.05</v>
      </c>
      <c r="L31" s="57"/>
      <c r="M31" s="57">
        <v>50.879999999999995</v>
      </c>
      <c r="N31" s="57"/>
      <c r="O31" s="57"/>
      <c r="P31" s="57"/>
      <c r="Q31" s="57"/>
      <c r="R31" s="57"/>
      <c r="S31" s="57">
        <v>144.93</v>
      </c>
    </row>
    <row r="32" spans="6:19" x14ac:dyDescent="0.25">
      <c r="F32" s="13" t="s">
        <v>4083</v>
      </c>
      <c r="G32" t="s">
        <v>4084</v>
      </c>
      <c r="H32" s="57"/>
      <c r="I32" s="57"/>
      <c r="J32" s="57"/>
      <c r="K32" s="57"/>
      <c r="L32" s="57"/>
      <c r="M32" s="57"/>
      <c r="N32" s="57"/>
      <c r="O32" s="57">
        <v>344.09999999999997</v>
      </c>
      <c r="P32" s="57"/>
      <c r="Q32" s="57"/>
      <c r="R32" s="57"/>
      <c r="S32" s="57">
        <v>344.09999999999997</v>
      </c>
    </row>
    <row r="33" spans="5:19" x14ac:dyDescent="0.25">
      <c r="F33" s="13" t="s">
        <v>4174</v>
      </c>
      <c r="G33" t="s">
        <v>4175</v>
      </c>
      <c r="H33" s="57"/>
      <c r="I33" s="57"/>
      <c r="J33" s="57"/>
      <c r="K33" s="57"/>
      <c r="L33" s="57"/>
      <c r="M33" s="57"/>
      <c r="N33" s="57"/>
      <c r="O33" s="57"/>
      <c r="P33" s="57">
        <v>36.480000000000004</v>
      </c>
      <c r="Q33" s="57"/>
      <c r="R33" s="57"/>
      <c r="S33" s="57">
        <v>36.480000000000004</v>
      </c>
    </row>
    <row r="34" spans="5:19" x14ac:dyDescent="0.25">
      <c r="F34" s="13" t="s">
        <v>4212</v>
      </c>
      <c r="G34" t="s">
        <v>4213</v>
      </c>
      <c r="H34" s="57"/>
      <c r="I34" s="57"/>
      <c r="J34" s="57"/>
      <c r="K34" s="57"/>
      <c r="L34" s="57"/>
      <c r="M34" s="57"/>
      <c r="N34" s="57"/>
      <c r="O34" s="57"/>
      <c r="P34" s="57">
        <v>28.97</v>
      </c>
      <c r="Q34" s="57"/>
      <c r="R34" s="57"/>
      <c r="S34" s="57">
        <v>28.97</v>
      </c>
    </row>
    <row r="35" spans="5:19" x14ac:dyDescent="0.25">
      <c r="F35" s="13" t="s">
        <v>4216</v>
      </c>
      <c r="G35" t="s">
        <v>4217</v>
      </c>
      <c r="H35" s="57"/>
      <c r="I35" s="57"/>
      <c r="J35" s="57"/>
      <c r="K35" s="57"/>
      <c r="L35" s="57"/>
      <c r="M35" s="57"/>
      <c r="N35" s="57"/>
      <c r="O35" s="57">
        <v>216.37</v>
      </c>
      <c r="P35" s="57"/>
      <c r="Q35" s="57"/>
      <c r="R35" s="57"/>
      <c r="S35" s="57">
        <v>216.37</v>
      </c>
    </row>
    <row r="36" spans="5:19" x14ac:dyDescent="0.25">
      <c r="F36" s="13" t="s">
        <v>4249</v>
      </c>
      <c r="G36" t="s">
        <v>4250</v>
      </c>
      <c r="H36" s="57"/>
      <c r="I36" s="57"/>
      <c r="J36" s="57"/>
      <c r="K36" s="57"/>
      <c r="L36" s="57"/>
      <c r="M36" s="57"/>
      <c r="N36" s="57"/>
      <c r="O36" s="57"/>
      <c r="P36" s="57"/>
      <c r="Q36" s="57">
        <v>176.54999999999998</v>
      </c>
      <c r="R36" s="57"/>
      <c r="S36" s="57">
        <v>176.54999999999998</v>
      </c>
    </row>
    <row r="37" spans="5:19" x14ac:dyDescent="0.25">
      <c r="F37" s="13" t="s">
        <v>4309</v>
      </c>
      <c r="G37" t="s">
        <v>4310</v>
      </c>
      <c r="H37" s="57"/>
      <c r="I37" s="57"/>
      <c r="J37" s="57"/>
      <c r="K37" s="57"/>
      <c r="L37" s="57"/>
      <c r="M37" s="57"/>
      <c r="N37" s="57"/>
      <c r="O37" s="57"/>
      <c r="P37" s="57"/>
      <c r="Q37" s="57">
        <v>394.42</v>
      </c>
      <c r="R37" s="57"/>
      <c r="S37" s="57">
        <v>394.42</v>
      </c>
    </row>
    <row r="38" spans="5:19" x14ac:dyDescent="0.25">
      <c r="F38" s="13" t="s">
        <v>4483</v>
      </c>
      <c r="G38" t="s">
        <v>4484</v>
      </c>
      <c r="H38" s="57"/>
      <c r="I38" s="57"/>
      <c r="J38" s="57"/>
      <c r="K38" s="57"/>
      <c r="L38" s="57"/>
      <c r="M38" s="57"/>
      <c r="N38" s="57">
        <v>145.93</v>
      </c>
      <c r="O38" s="57"/>
      <c r="P38" s="57"/>
      <c r="Q38" s="57"/>
      <c r="R38" s="57"/>
      <c r="S38" s="57">
        <v>145.93</v>
      </c>
    </row>
    <row r="39" spans="5:19" x14ac:dyDescent="0.25">
      <c r="F39" s="13" t="s">
        <v>4495</v>
      </c>
      <c r="G39" t="s">
        <v>4496</v>
      </c>
      <c r="H39" s="57"/>
      <c r="I39" s="57"/>
      <c r="J39" s="57"/>
      <c r="K39" s="57"/>
      <c r="L39" s="57"/>
      <c r="M39" s="57"/>
      <c r="N39" s="57">
        <v>196.32</v>
      </c>
      <c r="O39" s="57"/>
      <c r="P39" s="57"/>
      <c r="Q39" s="57"/>
      <c r="R39" s="57"/>
      <c r="S39" s="57">
        <v>196.32</v>
      </c>
    </row>
    <row r="40" spans="5:19" x14ac:dyDescent="0.25">
      <c r="F40" s="13" t="s">
        <v>4728</v>
      </c>
      <c r="G40" t="s">
        <v>4729</v>
      </c>
      <c r="H40" s="57"/>
      <c r="I40" s="57"/>
      <c r="J40" s="57"/>
      <c r="K40" s="57"/>
      <c r="L40" s="57">
        <v>55.58</v>
      </c>
      <c r="M40" s="57"/>
      <c r="N40" s="57"/>
      <c r="O40" s="57"/>
      <c r="P40" s="57"/>
      <c r="Q40" s="57"/>
      <c r="R40" s="57"/>
      <c r="S40" s="57">
        <v>55.58</v>
      </c>
    </row>
    <row r="41" spans="5:19" x14ac:dyDescent="0.25">
      <c r="F41" s="13" t="s">
        <v>4811</v>
      </c>
      <c r="G41" t="s">
        <v>4812</v>
      </c>
      <c r="H41" s="57"/>
      <c r="I41" s="57"/>
      <c r="J41" s="57"/>
      <c r="K41" s="57"/>
      <c r="L41" s="57"/>
      <c r="M41" s="57"/>
      <c r="N41" s="57"/>
      <c r="O41" s="57"/>
      <c r="P41" s="57">
        <v>86.919999999999987</v>
      </c>
      <c r="Q41" s="57"/>
      <c r="R41" s="57"/>
      <c r="S41" s="57">
        <v>86.919999999999987</v>
      </c>
    </row>
    <row r="42" spans="5:19" x14ac:dyDescent="0.25">
      <c r="F42" s="13" t="s">
        <v>4824</v>
      </c>
      <c r="G42" t="s">
        <v>4825</v>
      </c>
      <c r="H42" s="57"/>
      <c r="I42" s="57"/>
      <c r="J42" s="57"/>
      <c r="K42" s="57"/>
      <c r="L42" s="57"/>
      <c r="M42" s="57"/>
      <c r="N42" s="57"/>
      <c r="O42" s="57"/>
      <c r="P42" s="57">
        <v>103.56</v>
      </c>
      <c r="Q42" s="57"/>
      <c r="R42" s="57"/>
      <c r="S42" s="57">
        <v>103.56</v>
      </c>
    </row>
    <row r="43" spans="5:19" x14ac:dyDescent="0.25">
      <c r="F43" s="13" t="s">
        <v>4840</v>
      </c>
      <c r="G43" t="s">
        <v>4841</v>
      </c>
      <c r="H43" s="57"/>
      <c r="I43" s="57"/>
      <c r="J43" s="57"/>
      <c r="K43" s="57"/>
      <c r="L43" s="57">
        <v>108.59</v>
      </c>
      <c r="M43" s="57"/>
      <c r="N43" s="57"/>
      <c r="O43" s="57"/>
      <c r="P43" s="57"/>
      <c r="Q43" s="57"/>
      <c r="R43" s="57"/>
      <c r="S43" s="57">
        <v>108.59</v>
      </c>
    </row>
    <row r="44" spans="5:19" x14ac:dyDescent="0.25">
      <c r="E44" t="s">
        <v>5453</v>
      </c>
      <c r="H44" s="57"/>
      <c r="I44" s="57">
        <v>50.75</v>
      </c>
      <c r="J44" s="57">
        <v>272.52</v>
      </c>
      <c r="K44" s="57">
        <v>1105.31</v>
      </c>
      <c r="L44" s="57">
        <v>755.60000000000014</v>
      </c>
      <c r="M44" s="57">
        <v>483.17999999999995</v>
      </c>
      <c r="N44" s="57">
        <v>488.7</v>
      </c>
      <c r="O44" s="57">
        <v>695.58999999999992</v>
      </c>
      <c r="P44" s="57">
        <v>557.15000000000009</v>
      </c>
      <c r="Q44" s="57">
        <v>793.64</v>
      </c>
      <c r="R44" s="57"/>
      <c r="S44" s="57">
        <v>5202.4400000000005</v>
      </c>
    </row>
    <row r="45" spans="5:19" x14ac:dyDescent="0.25">
      <c r="E45" t="s">
        <v>5452</v>
      </c>
      <c r="F45" s="13" t="s">
        <v>2031</v>
      </c>
      <c r="G45" t="s">
        <v>2032</v>
      </c>
      <c r="H45" s="57"/>
      <c r="I45" s="57"/>
      <c r="J45" s="57"/>
      <c r="K45" s="57">
        <v>209.69</v>
      </c>
      <c r="L45" s="57">
        <v>63.539999999999992</v>
      </c>
      <c r="M45" s="57">
        <v>496.44</v>
      </c>
      <c r="N45" s="57"/>
      <c r="O45" s="57"/>
      <c r="P45" s="57"/>
      <c r="Q45" s="57"/>
      <c r="R45" s="57"/>
      <c r="S45" s="57">
        <v>769.67000000000007</v>
      </c>
    </row>
    <row r="46" spans="5:19" x14ac:dyDescent="0.25">
      <c r="F46" s="13" t="s">
        <v>2828</v>
      </c>
      <c r="G46" t="s">
        <v>2829</v>
      </c>
      <c r="H46" s="57"/>
      <c r="I46" s="57"/>
      <c r="J46" s="57"/>
      <c r="K46" s="57"/>
      <c r="L46" s="57"/>
      <c r="M46" s="57"/>
      <c r="N46" s="57">
        <v>575.9</v>
      </c>
      <c r="O46" s="57"/>
      <c r="P46" s="57"/>
      <c r="Q46" s="57"/>
      <c r="R46" s="57">
        <v>61.74</v>
      </c>
      <c r="S46" s="57">
        <v>637.64</v>
      </c>
    </row>
    <row r="47" spans="5:19" x14ac:dyDescent="0.25">
      <c r="F47" s="13" t="s">
        <v>2900</v>
      </c>
      <c r="G47" t="s">
        <v>2901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>
        <v>159.38</v>
      </c>
      <c r="S47" s="57">
        <v>159.38</v>
      </c>
    </row>
    <row r="48" spans="5:19" x14ac:dyDescent="0.25">
      <c r="F48" s="13" t="s">
        <v>3029</v>
      </c>
      <c r="G48" t="s">
        <v>3030</v>
      </c>
      <c r="H48" s="57"/>
      <c r="I48" s="57"/>
      <c r="J48" s="57"/>
      <c r="K48" s="57"/>
      <c r="L48" s="57"/>
      <c r="M48" s="57"/>
      <c r="N48" s="57"/>
      <c r="O48" s="57"/>
      <c r="P48" s="57"/>
      <c r="Q48" s="57">
        <v>204.58</v>
      </c>
      <c r="R48" s="57"/>
      <c r="S48" s="57">
        <v>204.58</v>
      </c>
    </row>
    <row r="49" spans="4:19" x14ac:dyDescent="0.25">
      <c r="F49" s="13" t="s">
        <v>3092</v>
      </c>
      <c r="G49" t="s">
        <v>3093</v>
      </c>
      <c r="H49" s="57"/>
      <c r="I49" s="57"/>
      <c r="J49" s="57"/>
      <c r="K49" s="57"/>
      <c r="L49" s="57"/>
      <c r="M49" s="57"/>
      <c r="N49" s="57"/>
      <c r="O49" s="57"/>
      <c r="P49" s="57"/>
      <c r="Q49" s="57">
        <v>121.64</v>
      </c>
      <c r="R49" s="57"/>
      <c r="S49" s="57">
        <v>121.64</v>
      </c>
    </row>
    <row r="50" spans="4:19" x14ac:dyDescent="0.25">
      <c r="F50" s="13" t="s">
        <v>3119</v>
      </c>
      <c r="G50" t="s">
        <v>3120</v>
      </c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>
        <v>64.56</v>
      </c>
      <c r="S50" s="57">
        <v>64.56</v>
      </c>
    </row>
    <row r="51" spans="4:19" x14ac:dyDescent="0.25">
      <c r="F51" s="13" t="s">
        <v>3178</v>
      </c>
      <c r="G51" t="s">
        <v>3179</v>
      </c>
      <c r="H51" s="57"/>
      <c r="I51" s="57"/>
      <c r="J51" s="57"/>
      <c r="K51" s="57"/>
      <c r="L51" s="57"/>
      <c r="M51" s="57"/>
      <c r="N51" s="57"/>
      <c r="O51" s="57">
        <v>179.1</v>
      </c>
      <c r="P51" s="57"/>
      <c r="Q51" s="57"/>
      <c r="R51" s="57"/>
      <c r="S51" s="57">
        <v>179.1</v>
      </c>
    </row>
    <row r="52" spans="4:19" x14ac:dyDescent="0.25">
      <c r="F52" s="13" t="s">
        <v>3504</v>
      </c>
      <c r="G52" t="s">
        <v>3505</v>
      </c>
      <c r="H52" s="57"/>
      <c r="I52" s="57"/>
      <c r="J52" s="57"/>
      <c r="K52" s="57"/>
      <c r="L52" s="57">
        <v>127.80000000000001</v>
      </c>
      <c r="M52" s="57"/>
      <c r="N52" s="57"/>
      <c r="O52" s="57"/>
      <c r="P52" s="57"/>
      <c r="Q52" s="57"/>
      <c r="R52" s="57"/>
      <c r="S52" s="57">
        <v>127.80000000000001</v>
      </c>
    </row>
    <row r="53" spans="4:19" x14ac:dyDescent="0.25">
      <c r="F53" s="13" t="s">
        <v>3773</v>
      </c>
      <c r="G53" t="s">
        <v>3774</v>
      </c>
      <c r="H53" s="57"/>
      <c r="I53" s="57"/>
      <c r="J53" s="57"/>
      <c r="K53" s="57"/>
      <c r="L53" s="57">
        <v>233.2</v>
      </c>
      <c r="M53" s="57"/>
      <c r="N53" s="57"/>
      <c r="O53" s="57"/>
      <c r="P53" s="57"/>
      <c r="Q53" s="57"/>
      <c r="R53" s="57"/>
      <c r="S53" s="57">
        <v>233.2</v>
      </c>
    </row>
    <row r="54" spans="4:19" x14ac:dyDescent="0.25">
      <c r="F54" s="13" t="s">
        <v>3780</v>
      </c>
      <c r="G54" t="s">
        <v>3781</v>
      </c>
      <c r="H54" s="57"/>
      <c r="I54" s="57"/>
      <c r="J54" s="57"/>
      <c r="K54" s="57"/>
      <c r="L54" s="57">
        <v>50.849999999999994</v>
      </c>
      <c r="M54" s="57"/>
      <c r="N54" s="57"/>
      <c r="O54" s="57"/>
      <c r="P54" s="57"/>
      <c r="Q54" s="57"/>
      <c r="R54" s="57"/>
      <c r="S54" s="57">
        <v>50.849999999999994</v>
      </c>
    </row>
    <row r="55" spans="4:19" x14ac:dyDescent="0.25">
      <c r="F55" s="13" t="s">
        <v>3785</v>
      </c>
      <c r="G55" t="s">
        <v>3786</v>
      </c>
      <c r="H55" s="57"/>
      <c r="I55" s="57"/>
      <c r="J55" s="57"/>
      <c r="K55" s="57"/>
      <c r="L55" s="57">
        <v>46.67</v>
      </c>
      <c r="M55" s="57"/>
      <c r="N55" s="57"/>
      <c r="O55" s="57"/>
      <c r="P55" s="57"/>
      <c r="Q55" s="57"/>
      <c r="R55" s="57"/>
      <c r="S55" s="57">
        <v>46.67</v>
      </c>
    </row>
    <row r="56" spans="4:19" x14ac:dyDescent="0.25">
      <c r="F56" s="13" t="s">
        <v>3946</v>
      </c>
      <c r="G56" t="s">
        <v>3947</v>
      </c>
      <c r="H56" s="57"/>
      <c r="I56" s="57"/>
      <c r="J56" s="57"/>
      <c r="K56" s="57"/>
      <c r="L56" s="57"/>
      <c r="M56" s="57"/>
      <c r="N56" s="57"/>
      <c r="O56" s="57">
        <v>313.16000000000003</v>
      </c>
      <c r="P56" s="57"/>
      <c r="Q56" s="57"/>
      <c r="R56" s="57"/>
      <c r="S56" s="57">
        <v>313.16000000000003</v>
      </c>
    </row>
    <row r="57" spans="4:19" x14ac:dyDescent="0.25">
      <c r="F57" s="13" t="s">
        <v>3971</v>
      </c>
      <c r="G57" t="s">
        <v>3972</v>
      </c>
      <c r="H57" s="57"/>
      <c r="I57" s="57"/>
      <c r="J57" s="57"/>
      <c r="K57" s="57"/>
      <c r="L57" s="57"/>
      <c r="M57" s="57"/>
      <c r="N57" s="57"/>
      <c r="O57" s="57">
        <v>104.02</v>
      </c>
      <c r="P57" s="57"/>
      <c r="Q57" s="57"/>
      <c r="R57" s="57"/>
      <c r="S57" s="57">
        <v>104.02</v>
      </c>
    </row>
    <row r="58" spans="4:19" x14ac:dyDescent="0.25">
      <c r="F58" s="13" t="s">
        <v>3983</v>
      </c>
      <c r="G58" t="s">
        <v>3984</v>
      </c>
      <c r="H58" s="57"/>
      <c r="I58" s="57"/>
      <c r="J58" s="57"/>
      <c r="K58" s="57"/>
      <c r="L58" s="57"/>
      <c r="M58" s="57"/>
      <c r="N58" s="57"/>
      <c r="O58" s="57"/>
      <c r="P58" s="57">
        <v>92.68</v>
      </c>
      <c r="Q58" s="57"/>
      <c r="R58" s="57"/>
      <c r="S58" s="57">
        <v>92.68</v>
      </c>
    </row>
    <row r="59" spans="4:19" x14ac:dyDescent="0.25">
      <c r="F59" s="13" t="s">
        <v>4119</v>
      </c>
      <c r="G59" t="s">
        <v>4120</v>
      </c>
      <c r="H59" s="57"/>
      <c r="I59" s="57"/>
      <c r="J59" s="57"/>
      <c r="K59" s="57"/>
      <c r="L59" s="57"/>
      <c r="M59" s="57"/>
      <c r="N59" s="57"/>
      <c r="O59" s="57"/>
      <c r="P59" s="57"/>
      <c r="Q59" s="57">
        <v>211.25</v>
      </c>
      <c r="R59" s="57"/>
      <c r="S59" s="57">
        <v>211.25</v>
      </c>
    </row>
    <row r="60" spans="4:19" x14ac:dyDescent="0.25">
      <c r="F60" s="13" t="s">
        <v>4265</v>
      </c>
      <c r="G60" t="s">
        <v>4266</v>
      </c>
      <c r="H60" s="57"/>
      <c r="I60" s="57"/>
      <c r="J60" s="57"/>
      <c r="K60" s="57"/>
      <c r="L60" s="57"/>
      <c r="M60" s="57"/>
      <c r="N60" s="57"/>
      <c r="O60" s="57"/>
      <c r="P60" s="57"/>
      <c r="Q60" s="57">
        <v>131.32</v>
      </c>
      <c r="R60" s="57"/>
      <c r="S60" s="57">
        <v>131.32</v>
      </c>
    </row>
    <row r="61" spans="4:19" x14ac:dyDescent="0.25">
      <c r="F61" s="13" t="s">
        <v>4569</v>
      </c>
      <c r="G61" t="s">
        <v>4570</v>
      </c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>
        <v>107.12</v>
      </c>
      <c r="S61" s="57">
        <v>107.12</v>
      </c>
    </row>
    <row r="62" spans="4:19" x14ac:dyDescent="0.25">
      <c r="E62" t="s">
        <v>5564</v>
      </c>
      <c r="H62" s="57"/>
      <c r="I62" s="57"/>
      <c r="J62" s="57"/>
      <c r="K62" s="57">
        <v>209.69</v>
      </c>
      <c r="L62" s="57">
        <v>522.05999999999995</v>
      </c>
      <c r="M62" s="57">
        <v>496.44</v>
      </c>
      <c r="N62" s="57">
        <v>575.9</v>
      </c>
      <c r="O62" s="57">
        <v>596.28</v>
      </c>
      <c r="P62" s="57">
        <v>92.68</v>
      </c>
      <c r="Q62" s="57">
        <v>668.79</v>
      </c>
      <c r="R62" s="57">
        <v>392.8</v>
      </c>
      <c r="S62" s="57">
        <v>3554.64</v>
      </c>
    </row>
    <row r="63" spans="4:19" x14ac:dyDescent="0.25">
      <c r="D63" t="s">
        <v>5434</v>
      </c>
      <c r="H63" s="57"/>
      <c r="I63" s="57">
        <v>50.75</v>
      </c>
      <c r="J63" s="57">
        <v>272.52</v>
      </c>
      <c r="K63" s="57">
        <v>1315</v>
      </c>
      <c r="L63" s="57">
        <v>1277.6600000000001</v>
      </c>
      <c r="M63" s="57">
        <v>979.61999999999989</v>
      </c>
      <c r="N63" s="57">
        <v>1064.5999999999999</v>
      </c>
      <c r="O63" s="57">
        <v>1291.8699999999999</v>
      </c>
      <c r="P63" s="57">
        <v>649.83000000000015</v>
      </c>
      <c r="Q63" s="57">
        <v>1462.43</v>
      </c>
      <c r="R63" s="57">
        <v>392.8</v>
      </c>
      <c r="S63" s="57">
        <v>8757.0800000000036</v>
      </c>
    </row>
    <row r="64" spans="4:19" x14ac:dyDescent="0.25">
      <c r="D64" t="s">
        <v>474</v>
      </c>
      <c r="E64" t="s">
        <v>5451</v>
      </c>
      <c r="F64" s="13" t="s">
        <v>120</v>
      </c>
      <c r="G64" t="s">
        <v>121</v>
      </c>
      <c r="H64" s="57"/>
      <c r="I64" s="57">
        <v>92.530000000000015</v>
      </c>
      <c r="J64" s="57"/>
      <c r="K64" s="57"/>
      <c r="L64" s="57"/>
      <c r="M64" s="57"/>
      <c r="N64" s="57"/>
      <c r="O64" s="57"/>
      <c r="P64" s="57"/>
      <c r="Q64" s="57"/>
      <c r="R64" s="57"/>
      <c r="S64" s="57">
        <v>92.530000000000015</v>
      </c>
    </row>
    <row r="65" spans="6:19" x14ac:dyDescent="0.25">
      <c r="F65" s="13" t="s">
        <v>250</v>
      </c>
      <c r="G65" t="s">
        <v>251</v>
      </c>
      <c r="H65" s="57">
        <v>182.07999999999998</v>
      </c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>
        <v>182.07999999999998</v>
      </c>
    </row>
    <row r="66" spans="6:19" x14ac:dyDescent="0.25">
      <c r="F66" s="13" t="s">
        <v>266</v>
      </c>
      <c r="G66" t="s">
        <v>267</v>
      </c>
      <c r="H66" s="57">
        <v>96.009999999999991</v>
      </c>
      <c r="I66" s="57">
        <v>276.78000000000003</v>
      </c>
      <c r="J66" s="57"/>
      <c r="K66" s="57"/>
      <c r="L66" s="57"/>
      <c r="M66" s="57"/>
      <c r="N66" s="57"/>
      <c r="O66" s="57"/>
      <c r="P66" s="57"/>
      <c r="Q66" s="57"/>
      <c r="R66" s="57"/>
      <c r="S66" s="57">
        <v>372.79</v>
      </c>
    </row>
    <row r="67" spans="6:19" x14ac:dyDescent="0.25">
      <c r="F67" s="13" t="s">
        <v>418</v>
      </c>
      <c r="G67" t="s">
        <v>419</v>
      </c>
      <c r="H67" s="57"/>
      <c r="I67" s="57"/>
      <c r="J67" s="57"/>
      <c r="K67" s="57"/>
      <c r="L67" s="57"/>
      <c r="M67" s="57"/>
      <c r="N67" s="57">
        <v>55.539999999999992</v>
      </c>
      <c r="O67" s="57"/>
      <c r="P67" s="57"/>
      <c r="Q67" s="57"/>
      <c r="R67" s="57"/>
      <c r="S67" s="57">
        <v>55.539999999999992</v>
      </c>
    </row>
    <row r="68" spans="6:19" x14ac:dyDescent="0.25">
      <c r="F68" s="13" t="s">
        <v>493</v>
      </c>
      <c r="G68" t="s">
        <v>494</v>
      </c>
      <c r="H68" s="57"/>
      <c r="I68" s="57">
        <v>136.91</v>
      </c>
      <c r="J68" s="57"/>
      <c r="K68" s="57"/>
      <c r="L68" s="57"/>
      <c r="M68" s="57"/>
      <c r="N68" s="57"/>
      <c r="O68" s="57"/>
      <c r="P68" s="57"/>
      <c r="Q68" s="57"/>
      <c r="R68" s="57"/>
      <c r="S68" s="57">
        <v>136.91</v>
      </c>
    </row>
    <row r="69" spans="6:19" x14ac:dyDescent="0.25">
      <c r="F69" s="13" t="s">
        <v>602</v>
      </c>
      <c r="G69" t="s">
        <v>603</v>
      </c>
      <c r="H69" s="57">
        <v>161.05000000000001</v>
      </c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>
        <v>161.05000000000001</v>
      </c>
    </row>
    <row r="70" spans="6:19" x14ac:dyDescent="0.25">
      <c r="F70" s="13" t="s">
        <v>1460</v>
      </c>
      <c r="G70" t="s">
        <v>1461</v>
      </c>
      <c r="H70" s="57"/>
      <c r="I70" s="57">
        <v>51.34</v>
      </c>
      <c r="J70" s="57"/>
      <c r="K70" s="57"/>
      <c r="L70" s="57"/>
      <c r="M70" s="57"/>
      <c r="N70" s="57"/>
      <c r="O70" s="57"/>
      <c r="P70" s="57"/>
      <c r="Q70" s="57"/>
      <c r="R70" s="57"/>
      <c r="S70" s="57">
        <v>51.34</v>
      </c>
    </row>
    <row r="71" spans="6:19" x14ac:dyDescent="0.25">
      <c r="F71" s="13" t="s">
        <v>1553</v>
      </c>
      <c r="G71" t="s">
        <v>1554</v>
      </c>
      <c r="H71" s="57"/>
      <c r="I71" s="57"/>
      <c r="J71" s="57"/>
      <c r="K71" s="57"/>
      <c r="L71" s="57"/>
      <c r="M71" s="57">
        <v>125.88</v>
      </c>
      <c r="N71" s="57"/>
      <c r="O71" s="57"/>
      <c r="P71" s="57"/>
      <c r="Q71" s="57"/>
      <c r="R71" s="57"/>
      <c r="S71" s="57">
        <v>125.88</v>
      </c>
    </row>
    <row r="72" spans="6:19" x14ac:dyDescent="0.25">
      <c r="F72" s="13" t="s">
        <v>1575</v>
      </c>
      <c r="G72" t="s">
        <v>1576</v>
      </c>
      <c r="H72" s="57"/>
      <c r="I72" s="57"/>
      <c r="J72" s="57"/>
      <c r="K72" s="57"/>
      <c r="L72" s="57"/>
      <c r="M72" s="57"/>
      <c r="N72" s="57"/>
      <c r="O72" s="57">
        <v>93.38</v>
      </c>
      <c r="P72" s="57"/>
      <c r="Q72" s="57"/>
      <c r="R72" s="57"/>
      <c r="S72" s="57">
        <v>93.38</v>
      </c>
    </row>
    <row r="73" spans="6:19" x14ac:dyDescent="0.25">
      <c r="F73" s="13" t="s">
        <v>1633</v>
      </c>
      <c r="G73" t="s">
        <v>1634</v>
      </c>
      <c r="H73" s="57"/>
      <c r="I73" s="57"/>
      <c r="J73" s="57">
        <v>39.08</v>
      </c>
      <c r="K73" s="57"/>
      <c r="L73" s="57"/>
      <c r="M73" s="57"/>
      <c r="N73" s="57"/>
      <c r="O73" s="57"/>
      <c r="P73" s="57"/>
      <c r="Q73" s="57"/>
      <c r="R73" s="57"/>
      <c r="S73" s="57">
        <v>39.08</v>
      </c>
    </row>
    <row r="74" spans="6:19" x14ac:dyDescent="0.25">
      <c r="F74" s="13" t="s">
        <v>1638</v>
      </c>
      <c r="G74" t="s">
        <v>1639</v>
      </c>
      <c r="H74" s="57"/>
      <c r="I74" s="57"/>
      <c r="J74" s="57">
        <v>38.94</v>
      </c>
      <c r="K74" s="57"/>
      <c r="L74" s="57"/>
      <c r="M74" s="57"/>
      <c r="N74" s="57"/>
      <c r="O74" s="57"/>
      <c r="P74" s="57"/>
      <c r="Q74" s="57"/>
      <c r="R74" s="57"/>
      <c r="S74" s="57">
        <v>38.94</v>
      </c>
    </row>
    <row r="75" spans="6:19" x14ac:dyDescent="0.25">
      <c r="F75" s="13" t="s">
        <v>1933</v>
      </c>
      <c r="G75" t="s">
        <v>1934</v>
      </c>
      <c r="H75" s="57">
        <v>14.120000000000001</v>
      </c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>
        <v>14.120000000000001</v>
      </c>
    </row>
    <row r="76" spans="6:19" x14ac:dyDescent="0.25">
      <c r="F76" s="13" t="s">
        <v>1966</v>
      </c>
      <c r="G76" t="s">
        <v>1967</v>
      </c>
      <c r="H76" s="57"/>
      <c r="I76" s="57"/>
      <c r="J76" s="57"/>
      <c r="K76" s="57"/>
      <c r="L76" s="57"/>
      <c r="M76" s="57">
        <v>181.53</v>
      </c>
      <c r="N76" s="57"/>
      <c r="O76" s="57"/>
      <c r="P76" s="57"/>
      <c r="Q76" s="57"/>
      <c r="R76" s="57"/>
      <c r="S76" s="57">
        <v>181.53</v>
      </c>
    </row>
    <row r="77" spans="6:19" x14ac:dyDescent="0.25">
      <c r="F77" s="13" t="s">
        <v>2023</v>
      </c>
      <c r="G77" t="s">
        <v>2024</v>
      </c>
      <c r="H77" s="57">
        <v>2.76</v>
      </c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>
        <v>2.76</v>
      </c>
    </row>
    <row r="78" spans="6:19" x14ac:dyDescent="0.25">
      <c r="F78" s="13" t="s">
        <v>2112</v>
      </c>
      <c r="G78" t="s">
        <v>2113</v>
      </c>
      <c r="H78" s="57"/>
      <c r="I78" s="57">
        <v>99.02000000000001</v>
      </c>
      <c r="J78" s="57"/>
      <c r="K78" s="57"/>
      <c r="L78" s="57"/>
      <c r="M78" s="57"/>
      <c r="N78" s="57"/>
      <c r="O78" s="57"/>
      <c r="P78" s="57"/>
      <c r="Q78" s="57"/>
      <c r="R78" s="57"/>
      <c r="S78" s="57">
        <v>99.02000000000001</v>
      </c>
    </row>
    <row r="79" spans="6:19" x14ac:dyDescent="0.25">
      <c r="F79" s="13" t="s">
        <v>2145</v>
      </c>
      <c r="G79" t="s">
        <v>2146</v>
      </c>
      <c r="H79" s="57"/>
      <c r="I79" s="57"/>
      <c r="J79" s="57">
        <v>84.19</v>
      </c>
      <c r="K79" s="57"/>
      <c r="L79" s="57"/>
      <c r="M79" s="57"/>
      <c r="N79" s="57"/>
      <c r="O79" s="57"/>
      <c r="P79" s="57"/>
      <c r="Q79" s="57"/>
      <c r="R79" s="57"/>
      <c r="S79" s="57">
        <v>84.19</v>
      </c>
    </row>
    <row r="80" spans="6:19" x14ac:dyDescent="0.25">
      <c r="F80" s="13" t="s">
        <v>2150</v>
      </c>
      <c r="G80" t="s">
        <v>2151</v>
      </c>
      <c r="H80" s="57"/>
      <c r="I80" s="57"/>
      <c r="J80" s="57">
        <v>183.34</v>
      </c>
      <c r="K80" s="57"/>
      <c r="L80" s="57"/>
      <c r="M80" s="57"/>
      <c r="N80" s="57"/>
      <c r="O80" s="57"/>
      <c r="P80" s="57"/>
      <c r="Q80" s="57"/>
      <c r="R80" s="57"/>
      <c r="S80" s="57">
        <v>183.34</v>
      </c>
    </row>
    <row r="81" spans="5:19" x14ac:dyDescent="0.25">
      <c r="F81" s="13" t="s">
        <v>2813</v>
      </c>
      <c r="G81" t="s">
        <v>2814</v>
      </c>
      <c r="H81" s="57"/>
      <c r="I81" s="57">
        <v>148.61000000000001</v>
      </c>
      <c r="J81" s="57"/>
      <c r="K81" s="57"/>
      <c r="L81" s="57"/>
      <c r="M81" s="57"/>
      <c r="N81" s="57"/>
      <c r="O81" s="57"/>
      <c r="P81" s="57"/>
      <c r="Q81" s="57"/>
      <c r="R81" s="57"/>
      <c r="S81" s="57">
        <v>148.61000000000001</v>
      </c>
    </row>
    <row r="82" spans="5:19" x14ac:dyDescent="0.25">
      <c r="F82" s="13" t="s">
        <v>2993</v>
      </c>
      <c r="G82" t="s">
        <v>2994</v>
      </c>
      <c r="H82" s="57">
        <v>285.77999999999997</v>
      </c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>
        <v>285.77999999999997</v>
      </c>
    </row>
    <row r="83" spans="5:19" x14ac:dyDescent="0.25">
      <c r="F83" s="13" t="s">
        <v>4142</v>
      </c>
      <c r="G83" t="s">
        <v>4143</v>
      </c>
      <c r="H83" s="57"/>
      <c r="I83" s="57"/>
      <c r="J83" s="57"/>
      <c r="K83" s="57"/>
      <c r="L83" s="57"/>
      <c r="M83" s="57"/>
      <c r="N83" s="57">
        <v>33.74</v>
      </c>
      <c r="O83" s="57"/>
      <c r="P83" s="57"/>
      <c r="Q83" s="57"/>
      <c r="R83" s="57"/>
      <c r="S83" s="57">
        <v>33.74</v>
      </c>
    </row>
    <row r="84" spans="5:19" x14ac:dyDescent="0.25">
      <c r="F84" s="13" t="s">
        <v>4237</v>
      </c>
      <c r="G84" t="s">
        <v>4238</v>
      </c>
      <c r="H84" s="57"/>
      <c r="I84" s="57"/>
      <c r="J84" s="57"/>
      <c r="K84" s="57"/>
      <c r="L84" s="57"/>
      <c r="M84" s="57"/>
      <c r="N84" s="57"/>
      <c r="O84" s="57"/>
      <c r="P84" s="57">
        <v>77.929999999999993</v>
      </c>
      <c r="Q84" s="57"/>
      <c r="R84" s="57"/>
      <c r="S84" s="57">
        <v>77.929999999999993</v>
      </c>
    </row>
    <row r="85" spans="5:19" x14ac:dyDescent="0.25">
      <c r="F85" s="13" t="s">
        <v>4733</v>
      </c>
      <c r="G85" t="s">
        <v>4734</v>
      </c>
      <c r="H85" s="57"/>
      <c r="I85" s="57"/>
      <c r="J85" s="57"/>
      <c r="K85" s="57"/>
      <c r="L85" s="57"/>
      <c r="M85" s="57"/>
      <c r="N85" s="57">
        <v>66.94</v>
      </c>
      <c r="O85" s="57"/>
      <c r="P85" s="57"/>
      <c r="Q85" s="57"/>
      <c r="R85" s="57"/>
      <c r="S85" s="57">
        <v>66.94</v>
      </c>
    </row>
    <row r="86" spans="5:19" x14ac:dyDescent="0.25">
      <c r="F86" s="13" t="s">
        <v>4738</v>
      </c>
      <c r="G86" t="s">
        <v>4739</v>
      </c>
      <c r="H86" s="57"/>
      <c r="I86" s="57"/>
      <c r="J86" s="57"/>
      <c r="K86" s="57"/>
      <c r="L86" s="57"/>
      <c r="M86" s="57"/>
      <c r="N86" s="57"/>
      <c r="O86" s="57">
        <v>32.550000000000004</v>
      </c>
      <c r="P86" s="57"/>
      <c r="Q86" s="57"/>
      <c r="R86" s="57"/>
      <c r="S86" s="57">
        <v>32.550000000000004</v>
      </c>
    </row>
    <row r="87" spans="5:19" x14ac:dyDescent="0.25">
      <c r="F87" s="13" t="s">
        <v>4784</v>
      </c>
      <c r="G87" t="s">
        <v>4785</v>
      </c>
      <c r="H87" s="57"/>
      <c r="I87" s="57"/>
      <c r="J87" s="57"/>
      <c r="K87" s="57"/>
      <c r="L87" s="57"/>
      <c r="M87" s="57"/>
      <c r="N87" s="57"/>
      <c r="O87" s="57">
        <v>39.64</v>
      </c>
      <c r="P87" s="57"/>
      <c r="Q87" s="57"/>
      <c r="R87" s="57"/>
      <c r="S87" s="57">
        <v>39.64</v>
      </c>
    </row>
    <row r="88" spans="5:19" x14ac:dyDescent="0.25">
      <c r="F88" s="13" t="s">
        <v>5344</v>
      </c>
      <c r="G88" t="s">
        <v>5345</v>
      </c>
      <c r="H88" s="57">
        <v>85.94</v>
      </c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>
        <v>85.94</v>
      </c>
    </row>
    <row r="89" spans="5:19" x14ac:dyDescent="0.25">
      <c r="F89" s="13" t="s">
        <v>5351</v>
      </c>
      <c r="G89" t="s">
        <v>5352</v>
      </c>
      <c r="H89" s="57">
        <v>144.31</v>
      </c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>
        <v>144.31</v>
      </c>
    </row>
    <row r="90" spans="5:19" x14ac:dyDescent="0.25">
      <c r="E90" t="s">
        <v>5453</v>
      </c>
      <c r="H90" s="57">
        <v>972.05</v>
      </c>
      <c r="I90" s="57">
        <v>805.19</v>
      </c>
      <c r="J90" s="57">
        <v>345.54999999999995</v>
      </c>
      <c r="K90" s="57"/>
      <c r="L90" s="57"/>
      <c r="M90" s="57">
        <v>307.40999999999997</v>
      </c>
      <c r="N90" s="57">
        <v>156.22</v>
      </c>
      <c r="O90" s="57">
        <v>165.57</v>
      </c>
      <c r="P90" s="57">
        <v>77.929999999999993</v>
      </c>
      <c r="Q90" s="57"/>
      <c r="R90" s="57"/>
      <c r="S90" s="57">
        <v>2829.9199999999996</v>
      </c>
    </row>
    <row r="91" spans="5:19" x14ac:dyDescent="0.25">
      <c r="E91" t="s">
        <v>5452</v>
      </c>
      <c r="F91" s="13" t="s">
        <v>1787</v>
      </c>
      <c r="G91" t="s">
        <v>1788</v>
      </c>
      <c r="H91" s="57"/>
      <c r="I91" s="57"/>
      <c r="J91" s="57"/>
      <c r="K91" s="57"/>
      <c r="L91" s="57"/>
      <c r="M91" s="57"/>
      <c r="N91" s="57"/>
      <c r="O91" s="57"/>
      <c r="P91" s="57">
        <v>46.43</v>
      </c>
      <c r="Q91" s="57"/>
      <c r="R91" s="57"/>
      <c r="S91" s="57">
        <v>46.43</v>
      </c>
    </row>
    <row r="92" spans="5:19" x14ac:dyDescent="0.25">
      <c r="F92" s="13" t="s">
        <v>2869</v>
      </c>
      <c r="G92" t="s">
        <v>2870</v>
      </c>
      <c r="H92" s="57"/>
      <c r="I92" s="57"/>
      <c r="J92" s="57"/>
      <c r="K92" s="57"/>
      <c r="L92" s="57"/>
      <c r="M92" s="57"/>
      <c r="N92" s="57"/>
      <c r="O92" s="57">
        <v>96.67</v>
      </c>
      <c r="P92" s="57">
        <v>83.97</v>
      </c>
      <c r="Q92" s="57"/>
      <c r="R92" s="57"/>
      <c r="S92" s="57">
        <v>180.64</v>
      </c>
    </row>
    <row r="93" spans="5:19" x14ac:dyDescent="0.25">
      <c r="F93" s="13" t="s">
        <v>3880</v>
      </c>
      <c r="G93" t="s">
        <v>3881</v>
      </c>
      <c r="H93" s="57"/>
      <c r="I93" s="57"/>
      <c r="J93" s="57"/>
      <c r="K93" s="57"/>
      <c r="L93" s="57"/>
      <c r="M93" s="57"/>
      <c r="N93" s="57"/>
      <c r="O93" s="57"/>
      <c r="P93" s="57">
        <v>121.65</v>
      </c>
      <c r="Q93" s="57"/>
      <c r="R93" s="57"/>
      <c r="S93" s="57">
        <v>121.65</v>
      </c>
    </row>
    <row r="94" spans="5:19" x14ac:dyDescent="0.25">
      <c r="F94" s="13" t="s">
        <v>4228</v>
      </c>
      <c r="G94" t="s">
        <v>4229</v>
      </c>
      <c r="H94" s="57"/>
      <c r="I94" s="57"/>
      <c r="J94" s="57"/>
      <c r="K94" s="57"/>
      <c r="L94" s="57"/>
      <c r="M94" s="57"/>
      <c r="N94" s="57"/>
      <c r="O94" s="57"/>
      <c r="P94" s="57">
        <v>62.550000000000004</v>
      </c>
      <c r="Q94" s="57"/>
      <c r="R94" s="57"/>
      <c r="S94" s="57">
        <v>62.550000000000004</v>
      </c>
    </row>
    <row r="95" spans="5:19" x14ac:dyDescent="0.25">
      <c r="F95" s="13" t="s">
        <v>4461</v>
      </c>
      <c r="G95" t="s">
        <v>4462</v>
      </c>
      <c r="H95" s="57"/>
      <c r="I95" s="57"/>
      <c r="J95" s="57"/>
      <c r="K95" s="57"/>
      <c r="L95" s="57"/>
      <c r="M95" s="57"/>
      <c r="N95" s="57"/>
      <c r="O95" s="57"/>
      <c r="P95" s="57">
        <v>191.29</v>
      </c>
      <c r="Q95" s="57"/>
      <c r="R95" s="57"/>
      <c r="S95" s="57">
        <v>191.29</v>
      </c>
    </row>
    <row r="96" spans="5:19" x14ac:dyDescent="0.25">
      <c r="F96" s="13" t="s">
        <v>4513</v>
      </c>
      <c r="G96" t="s">
        <v>4514</v>
      </c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>
        <v>170.18</v>
      </c>
      <c r="S96" s="57">
        <v>170.18</v>
      </c>
    </row>
    <row r="97" spans="4:19" x14ac:dyDescent="0.25">
      <c r="F97" s="13" t="s">
        <v>4541</v>
      </c>
      <c r="G97" t="s">
        <v>4542</v>
      </c>
      <c r="H97" s="57"/>
      <c r="I97" s="57"/>
      <c r="J97" s="57"/>
      <c r="K97" s="57"/>
      <c r="L97" s="57"/>
      <c r="M97" s="57"/>
      <c r="N97" s="57"/>
      <c r="O97" s="57"/>
      <c r="P97" s="57">
        <v>71.45</v>
      </c>
      <c r="Q97" s="57"/>
      <c r="R97" s="57"/>
      <c r="S97" s="57">
        <v>71.45</v>
      </c>
    </row>
    <row r="98" spans="4:19" x14ac:dyDescent="0.25">
      <c r="F98" s="13" t="s">
        <v>4705</v>
      </c>
      <c r="G98" t="s">
        <v>4706</v>
      </c>
      <c r="H98" s="57"/>
      <c r="I98" s="57"/>
      <c r="J98" s="57"/>
      <c r="K98" s="57"/>
      <c r="L98" s="57"/>
      <c r="M98" s="57"/>
      <c r="N98" s="57"/>
      <c r="O98" s="57"/>
      <c r="P98" s="57">
        <v>96.9</v>
      </c>
      <c r="Q98" s="57"/>
      <c r="R98" s="57"/>
      <c r="S98" s="57">
        <v>96.9</v>
      </c>
    </row>
    <row r="99" spans="4:19" x14ac:dyDescent="0.25">
      <c r="E99" t="s">
        <v>5564</v>
      </c>
      <c r="H99" s="57"/>
      <c r="I99" s="57"/>
      <c r="J99" s="57"/>
      <c r="K99" s="57"/>
      <c r="L99" s="57"/>
      <c r="M99" s="57"/>
      <c r="N99" s="57"/>
      <c r="O99" s="57">
        <v>96.67</v>
      </c>
      <c r="P99" s="57">
        <v>674.24</v>
      </c>
      <c r="Q99" s="57"/>
      <c r="R99" s="57">
        <v>170.18</v>
      </c>
      <c r="S99" s="57">
        <v>941.09</v>
      </c>
    </row>
    <row r="100" spans="4:19" x14ac:dyDescent="0.25">
      <c r="D100" t="s">
        <v>5435</v>
      </c>
      <c r="H100" s="57">
        <v>972.05</v>
      </c>
      <c r="I100" s="57">
        <v>805.19</v>
      </c>
      <c r="J100" s="57">
        <v>345.54999999999995</v>
      </c>
      <c r="K100" s="57"/>
      <c r="L100" s="57"/>
      <c r="M100" s="57">
        <v>307.40999999999997</v>
      </c>
      <c r="N100" s="57">
        <v>156.22</v>
      </c>
      <c r="O100" s="57">
        <v>262.24</v>
      </c>
      <c r="P100" s="57">
        <v>752.17000000000007</v>
      </c>
      <c r="Q100" s="57"/>
      <c r="R100" s="57">
        <v>170.18</v>
      </c>
      <c r="S100" s="57">
        <v>3771.0099999999993</v>
      </c>
    </row>
    <row r="101" spans="4:19" x14ac:dyDescent="0.25">
      <c r="D101" t="s">
        <v>5424</v>
      </c>
      <c r="H101" s="58">
        <v>972.05</v>
      </c>
      <c r="I101" s="58">
        <v>855.94</v>
      </c>
      <c r="J101" s="58">
        <v>618.06999999999994</v>
      </c>
      <c r="K101" s="58">
        <v>1315</v>
      </c>
      <c r="L101" s="58">
        <v>1277.6600000000001</v>
      </c>
      <c r="M101" s="58">
        <v>1287.03</v>
      </c>
      <c r="N101" s="58">
        <v>1239.52</v>
      </c>
      <c r="O101" s="58">
        <v>1554.1100000000001</v>
      </c>
      <c r="P101" s="58">
        <v>1402.0000000000002</v>
      </c>
      <c r="Q101" s="58">
        <v>1462.43</v>
      </c>
      <c r="R101" s="58">
        <v>562.98</v>
      </c>
      <c r="S101" s="58">
        <v>12546.790000000006</v>
      </c>
    </row>
    <row r="191" spans="17:17" x14ac:dyDescent="0.25">
      <c r="Q191" s="40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A1B6-7373-47F4-9A89-4A42797EECEE}">
  <dimension ref="A1:R191"/>
  <sheetViews>
    <sheetView showGridLines="0" topLeftCell="A34" zoomScale="80" zoomScaleNormal="80" workbookViewId="0">
      <selection activeCell="J27" sqref="J27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5" width="30" bestFit="1" customWidth="1"/>
    <col min="6" max="6" width="22.28515625" bestFit="1" customWidth="1"/>
    <col min="7" max="7" width="33.7109375" bestFit="1" customWidth="1"/>
    <col min="8" max="8" width="18.85546875" style="40" bestFit="1" customWidth="1"/>
    <col min="9" max="9" width="14.140625" style="40" customWidth="1"/>
    <col min="10" max="10" width="10.28515625" style="40" bestFit="1" customWidth="1"/>
    <col min="11" max="11" width="12.140625" style="40" bestFit="1" customWidth="1"/>
    <col min="12" max="12" width="10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50"/>
      <c r="L1" s="9"/>
      <c r="M1" s="9"/>
      <c r="N1" s="9"/>
      <c r="O1" s="9"/>
    </row>
    <row r="2" spans="3:15" ht="21" x14ac:dyDescent="0.35">
      <c r="C2" s="9"/>
      <c r="D2" s="154" t="s">
        <v>5563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9"/>
      <c r="M4" s="9"/>
      <c r="N4" s="9"/>
      <c r="O4" s="9"/>
    </row>
    <row r="6" spans="3:15" x14ac:dyDescent="0.25">
      <c r="E6" s="155" t="s">
        <v>5562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5407</v>
      </c>
      <c r="E8" t="s">
        <v>248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5425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s="40" t="s">
        <v>5424</v>
      </c>
    </row>
    <row r="12" spans="3:15" x14ac:dyDescent="0.25">
      <c r="D12" t="s">
        <v>5427</v>
      </c>
      <c r="E12" t="s">
        <v>247</v>
      </c>
      <c r="F12" s="13" t="s">
        <v>2771</v>
      </c>
      <c r="G12" t="s">
        <v>2772</v>
      </c>
      <c r="H12" s="57"/>
      <c r="I12" s="57">
        <v>27.21</v>
      </c>
      <c r="J12" s="57"/>
      <c r="K12" s="57">
        <v>27.21</v>
      </c>
    </row>
    <row r="13" spans="3:15" x14ac:dyDescent="0.25">
      <c r="F13" s="13" t="s">
        <v>2786</v>
      </c>
      <c r="G13" t="s">
        <v>2787</v>
      </c>
      <c r="H13" s="57"/>
      <c r="I13" s="57">
        <v>200.33</v>
      </c>
      <c r="J13" s="57"/>
      <c r="K13" s="57">
        <v>200.33</v>
      </c>
    </row>
    <row r="14" spans="3:15" x14ac:dyDescent="0.25">
      <c r="F14" s="13" t="s">
        <v>2799</v>
      </c>
      <c r="G14" t="s">
        <v>2800</v>
      </c>
      <c r="H14" s="57"/>
      <c r="I14" s="57">
        <v>85.59</v>
      </c>
      <c r="J14" s="57"/>
      <c r="K14" s="57">
        <v>85.59</v>
      </c>
    </row>
    <row r="15" spans="3:15" x14ac:dyDescent="0.25">
      <c r="F15" s="13" t="s">
        <v>2806</v>
      </c>
      <c r="G15" t="s">
        <v>2807</v>
      </c>
      <c r="H15" s="57"/>
      <c r="I15" s="57">
        <v>90.76</v>
      </c>
      <c r="J15" s="57"/>
      <c r="K15" s="57">
        <v>90.76</v>
      </c>
    </row>
    <row r="16" spans="3:15" x14ac:dyDescent="0.25">
      <c r="E16" t="s">
        <v>5412</v>
      </c>
      <c r="H16" s="57"/>
      <c r="I16" s="57">
        <v>403.89</v>
      </c>
      <c r="J16" s="57"/>
      <c r="K16" s="57">
        <v>403.89</v>
      </c>
    </row>
    <row r="17" spans="4:11" x14ac:dyDescent="0.25">
      <c r="E17" t="s">
        <v>53</v>
      </c>
      <c r="F17" s="13" t="s">
        <v>323</v>
      </c>
      <c r="G17" t="s">
        <v>324</v>
      </c>
      <c r="H17" s="57"/>
      <c r="I17" s="57">
        <v>37.450000000000003</v>
      </c>
      <c r="J17" s="57"/>
      <c r="K17" s="57">
        <v>37.450000000000003</v>
      </c>
    </row>
    <row r="18" spans="4:11" x14ac:dyDescent="0.25">
      <c r="F18" s="13" t="s">
        <v>1412</v>
      </c>
      <c r="G18" t="s">
        <v>1413</v>
      </c>
      <c r="H18" s="57"/>
      <c r="I18" s="57">
        <v>69.94</v>
      </c>
      <c r="J18" s="57"/>
      <c r="K18" s="57">
        <v>69.94</v>
      </c>
    </row>
    <row r="19" spans="4:11" x14ac:dyDescent="0.25">
      <c r="F19" s="13" t="s">
        <v>2093</v>
      </c>
      <c r="G19" t="s">
        <v>2094</v>
      </c>
      <c r="H19" s="57">
        <v>266.29000000000002</v>
      </c>
      <c r="I19" s="57"/>
      <c r="J19" s="57"/>
      <c r="K19" s="57">
        <v>266.29000000000002</v>
      </c>
    </row>
    <row r="20" spans="4:11" x14ac:dyDescent="0.25">
      <c r="E20" t="s">
        <v>5413</v>
      </c>
      <c r="H20" s="58">
        <v>266.29000000000002</v>
      </c>
      <c r="I20" s="58">
        <v>107.39</v>
      </c>
      <c r="J20" s="58"/>
      <c r="K20" s="58">
        <v>373.68</v>
      </c>
    </row>
    <row r="21" spans="4:11" x14ac:dyDescent="0.25">
      <c r="E21" t="s">
        <v>932</v>
      </c>
      <c r="F21" s="13" t="s">
        <v>2185</v>
      </c>
      <c r="G21" t="s">
        <v>2186</v>
      </c>
      <c r="H21" s="57"/>
      <c r="I21" s="57"/>
      <c r="J21" s="57">
        <v>262.18999999999994</v>
      </c>
      <c r="K21" s="57">
        <v>262.18999999999994</v>
      </c>
    </row>
    <row r="22" spans="4:11" x14ac:dyDescent="0.25">
      <c r="F22" s="13" t="s">
        <v>2232</v>
      </c>
      <c r="G22" t="s">
        <v>2233</v>
      </c>
      <c r="H22" s="57"/>
      <c r="I22" s="57"/>
      <c r="J22" s="57">
        <v>171.72</v>
      </c>
      <c r="K22" s="57">
        <v>171.72</v>
      </c>
    </row>
    <row r="23" spans="4:11" x14ac:dyDescent="0.25">
      <c r="E23" t="s">
        <v>5414</v>
      </c>
      <c r="H23" s="57"/>
      <c r="I23" s="57"/>
      <c r="J23" s="57">
        <v>433.90999999999997</v>
      </c>
      <c r="K23" s="57">
        <v>433.90999999999997</v>
      </c>
    </row>
    <row r="24" spans="4:11" x14ac:dyDescent="0.25">
      <c r="D24" t="s">
        <v>5555</v>
      </c>
      <c r="H24" s="57">
        <v>266.29000000000002</v>
      </c>
      <c r="I24" s="57">
        <v>511.28</v>
      </c>
      <c r="J24" s="57">
        <v>433.90999999999997</v>
      </c>
      <c r="K24" s="57">
        <v>1211.4799999999998</v>
      </c>
    </row>
    <row r="25" spans="4:11" x14ac:dyDescent="0.25">
      <c r="D25" t="s">
        <v>5428</v>
      </c>
      <c r="E25" t="s">
        <v>247</v>
      </c>
      <c r="F25" s="13" t="s">
        <v>1412</v>
      </c>
      <c r="G25" t="s">
        <v>1413</v>
      </c>
      <c r="H25" s="57"/>
      <c r="I25" s="57">
        <v>172.89000000000001</v>
      </c>
      <c r="J25" s="57"/>
      <c r="K25" s="57">
        <v>172.89000000000001</v>
      </c>
    </row>
    <row r="26" spans="4:11" x14ac:dyDescent="0.25">
      <c r="F26" s="13" t="s">
        <v>2161</v>
      </c>
      <c r="G26" t="s">
        <v>2162</v>
      </c>
      <c r="H26" s="57"/>
      <c r="I26" s="57">
        <v>171.12</v>
      </c>
      <c r="J26" s="57"/>
      <c r="K26" s="57">
        <v>171.12</v>
      </c>
    </row>
    <row r="27" spans="4:11" x14ac:dyDescent="0.25">
      <c r="F27" s="13" t="s">
        <v>2771</v>
      </c>
      <c r="G27" t="s">
        <v>2772</v>
      </c>
      <c r="H27" s="57"/>
      <c r="I27" s="57">
        <v>123.13999999999999</v>
      </c>
      <c r="J27" s="57"/>
      <c r="K27" s="57">
        <v>123.13999999999999</v>
      </c>
    </row>
    <row r="28" spans="4:11" x14ac:dyDescent="0.25">
      <c r="F28" s="13" t="s">
        <v>2806</v>
      </c>
      <c r="G28" t="s">
        <v>2807</v>
      </c>
      <c r="H28" s="57"/>
      <c r="I28" s="57">
        <v>24.37</v>
      </c>
      <c r="J28" s="57"/>
      <c r="K28" s="57">
        <v>24.37</v>
      </c>
    </row>
    <row r="29" spans="4:11" x14ac:dyDescent="0.25">
      <c r="F29" s="13" t="s">
        <v>3894</v>
      </c>
      <c r="G29" t="s">
        <v>3895</v>
      </c>
      <c r="H29" s="57"/>
      <c r="I29" s="57"/>
      <c r="J29" s="57">
        <v>73.77</v>
      </c>
      <c r="K29" s="57">
        <v>73.77</v>
      </c>
    </row>
    <row r="30" spans="4:11" x14ac:dyDescent="0.25">
      <c r="E30" t="s">
        <v>5412</v>
      </c>
      <c r="H30" s="57"/>
      <c r="I30" s="57">
        <v>491.52</v>
      </c>
      <c r="J30" s="57">
        <v>73.77</v>
      </c>
      <c r="K30" s="57">
        <v>565.29</v>
      </c>
    </row>
    <row r="31" spans="4:11" x14ac:dyDescent="0.25">
      <c r="E31" t="s">
        <v>53</v>
      </c>
      <c r="F31" s="13" t="s">
        <v>971</v>
      </c>
      <c r="G31" t="s">
        <v>972</v>
      </c>
      <c r="H31" s="58"/>
      <c r="I31" s="58">
        <v>276.56161782206209</v>
      </c>
      <c r="J31" s="58"/>
      <c r="K31" s="58">
        <v>276.56161782206209</v>
      </c>
    </row>
    <row r="32" spans="4:11" x14ac:dyDescent="0.25">
      <c r="E32" t="s">
        <v>5413</v>
      </c>
      <c r="H32" s="58"/>
      <c r="I32" s="58">
        <v>276.56161782206209</v>
      </c>
      <c r="J32" s="58"/>
      <c r="K32" s="58">
        <v>276.56161782206209</v>
      </c>
    </row>
    <row r="33" spans="4:11" x14ac:dyDescent="0.25">
      <c r="E33" t="s">
        <v>932</v>
      </c>
      <c r="F33" s="13" t="s">
        <v>1205</v>
      </c>
      <c r="G33" t="s">
        <v>1206</v>
      </c>
      <c r="H33" s="57"/>
      <c r="I33" s="57"/>
      <c r="J33" s="57">
        <v>35.24</v>
      </c>
      <c r="K33" s="57">
        <v>35.24</v>
      </c>
    </row>
    <row r="34" spans="4:11" x14ac:dyDescent="0.25">
      <c r="F34" s="13" t="s">
        <v>2753</v>
      </c>
      <c r="G34" t="s">
        <v>2754</v>
      </c>
      <c r="H34" s="57"/>
      <c r="I34" s="57"/>
      <c r="J34" s="57">
        <v>271.09000000000003</v>
      </c>
      <c r="K34" s="57">
        <v>271.09000000000003</v>
      </c>
    </row>
    <row r="35" spans="4:11" x14ac:dyDescent="0.25">
      <c r="F35" s="13" t="s">
        <v>3651</v>
      </c>
      <c r="G35" t="s">
        <v>3652</v>
      </c>
      <c r="H35" s="57"/>
      <c r="I35" s="57"/>
      <c r="J35" s="57">
        <v>92.139999999999986</v>
      </c>
      <c r="K35" s="57">
        <v>92.139999999999986</v>
      </c>
    </row>
    <row r="36" spans="4:11" x14ac:dyDescent="0.25">
      <c r="E36" t="s">
        <v>5414</v>
      </c>
      <c r="H36" s="57"/>
      <c r="I36" s="57"/>
      <c r="J36" s="57">
        <v>398.47</v>
      </c>
      <c r="K36" s="57">
        <v>398.47</v>
      </c>
    </row>
    <row r="37" spans="4:11" x14ac:dyDescent="0.25">
      <c r="D37" t="s">
        <v>5556</v>
      </c>
      <c r="H37" s="57"/>
      <c r="I37" s="57">
        <v>768.08161782206207</v>
      </c>
      <c r="J37" s="57">
        <v>472.24</v>
      </c>
      <c r="K37" s="57">
        <v>1240.3216178220619</v>
      </c>
    </row>
    <row r="38" spans="4:11" x14ac:dyDescent="0.25">
      <c r="D38" t="s">
        <v>5429</v>
      </c>
      <c r="E38" t="s">
        <v>247</v>
      </c>
      <c r="F38" s="13" t="s">
        <v>831</v>
      </c>
      <c r="G38" t="s">
        <v>832</v>
      </c>
      <c r="H38" s="57"/>
      <c r="I38" s="57">
        <v>13.700000000000001</v>
      </c>
      <c r="J38" s="57"/>
      <c r="K38" s="57">
        <v>13.700000000000001</v>
      </c>
    </row>
    <row r="39" spans="4:11" x14ac:dyDescent="0.25">
      <c r="F39" s="13" t="s">
        <v>1252</v>
      </c>
      <c r="G39" t="s">
        <v>1253</v>
      </c>
      <c r="H39" s="57"/>
      <c r="I39" s="57">
        <v>90.27000000000001</v>
      </c>
      <c r="J39" s="57"/>
      <c r="K39" s="57">
        <v>90.27000000000001</v>
      </c>
    </row>
    <row r="40" spans="4:11" x14ac:dyDescent="0.25">
      <c r="F40" s="13" t="s">
        <v>2302</v>
      </c>
      <c r="G40" t="s">
        <v>2303</v>
      </c>
      <c r="H40" s="57"/>
      <c r="I40" s="57">
        <v>89.63</v>
      </c>
      <c r="J40" s="57">
        <v>122.41999999999999</v>
      </c>
      <c r="K40" s="57">
        <v>212.04999999999998</v>
      </c>
    </row>
    <row r="41" spans="4:11" x14ac:dyDescent="0.25">
      <c r="F41" s="13" t="s">
        <v>3602</v>
      </c>
      <c r="G41" t="s">
        <v>3603</v>
      </c>
      <c r="H41" s="57"/>
      <c r="I41" s="57"/>
      <c r="J41" s="57">
        <v>220.54000000000005</v>
      </c>
      <c r="K41" s="57">
        <v>220.54000000000005</v>
      </c>
    </row>
    <row r="42" spans="4:11" x14ac:dyDescent="0.25">
      <c r="E42" t="s">
        <v>5412</v>
      </c>
      <c r="H42" s="57"/>
      <c r="I42" s="57">
        <v>193.60000000000002</v>
      </c>
      <c r="J42" s="57">
        <v>342.96000000000004</v>
      </c>
      <c r="K42" s="57">
        <v>536.56000000000006</v>
      </c>
    </row>
    <row r="43" spans="4:11" x14ac:dyDescent="0.25">
      <c r="E43" t="s">
        <v>53</v>
      </c>
      <c r="F43" s="13" t="s">
        <v>323</v>
      </c>
      <c r="G43" t="s">
        <v>324</v>
      </c>
      <c r="H43" s="57"/>
      <c r="I43" s="57">
        <v>0.85</v>
      </c>
      <c r="J43" s="57"/>
      <c r="K43" s="57">
        <v>0.85</v>
      </c>
    </row>
    <row r="44" spans="4:11" x14ac:dyDescent="0.25">
      <c r="F44" s="13" t="s">
        <v>425</v>
      </c>
      <c r="G44" t="s">
        <v>426</v>
      </c>
      <c r="H44" s="57"/>
      <c r="I44" s="57">
        <v>3.12</v>
      </c>
      <c r="J44" s="57"/>
      <c r="K44" s="57">
        <v>3.12</v>
      </c>
    </row>
    <row r="45" spans="4:11" x14ac:dyDescent="0.25">
      <c r="F45" s="13" t="s">
        <v>2170</v>
      </c>
      <c r="G45" t="s">
        <v>2171</v>
      </c>
      <c r="H45" s="57"/>
      <c r="I45" s="57">
        <v>40.67</v>
      </c>
      <c r="J45" s="57"/>
      <c r="K45" s="57">
        <v>40.67</v>
      </c>
    </row>
    <row r="46" spans="4:11" x14ac:dyDescent="0.25">
      <c r="F46" s="13" t="s">
        <v>2924</v>
      </c>
      <c r="G46" t="s">
        <v>2925</v>
      </c>
      <c r="H46" s="57"/>
      <c r="I46" s="57">
        <v>30.6</v>
      </c>
      <c r="J46" s="57"/>
      <c r="K46" s="57">
        <v>30.6</v>
      </c>
    </row>
    <row r="47" spans="4:11" x14ac:dyDescent="0.25">
      <c r="F47" s="13" t="s">
        <v>3206</v>
      </c>
      <c r="G47" t="s">
        <v>3207</v>
      </c>
      <c r="H47" s="57"/>
      <c r="I47" s="57">
        <v>53.92</v>
      </c>
      <c r="J47" s="57"/>
      <c r="K47" s="57">
        <v>53.92</v>
      </c>
    </row>
    <row r="48" spans="4:11" x14ac:dyDescent="0.25">
      <c r="F48" s="13" t="s">
        <v>3859</v>
      </c>
      <c r="G48" t="s">
        <v>3860</v>
      </c>
      <c r="H48" s="57"/>
      <c r="I48" s="57">
        <v>49.66</v>
      </c>
      <c r="J48" s="57"/>
      <c r="K48" s="57">
        <v>49.66</v>
      </c>
    </row>
    <row r="49" spans="4:11" x14ac:dyDescent="0.25">
      <c r="E49" t="s">
        <v>5413</v>
      </c>
      <c r="H49" s="58"/>
      <c r="I49" s="58">
        <v>178.82000000000002</v>
      </c>
      <c r="J49" s="58"/>
      <c r="K49" s="58">
        <v>178.82000000000002</v>
      </c>
    </row>
    <row r="50" spans="4:11" x14ac:dyDescent="0.25">
      <c r="E50" t="s">
        <v>932</v>
      </c>
      <c r="F50" s="13" t="s">
        <v>1136</v>
      </c>
      <c r="G50" t="s">
        <v>1137</v>
      </c>
      <c r="H50" s="57"/>
      <c r="I50" s="57"/>
      <c r="J50" s="57">
        <v>8.61</v>
      </c>
      <c r="K50" s="57">
        <v>8.61</v>
      </c>
    </row>
    <row r="51" spans="4:11" x14ac:dyDescent="0.25">
      <c r="F51" s="13" t="s">
        <v>1200</v>
      </c>
      <c r="G51" t="s">
        <v>1201</v>
      </c>
      <c r="H51" s="57"/>
      <c r="I51" s="57"/>
      <c r="J51" s="57">
        <v>7.9</v>
      </c>
      <c r="K51" s="57">
        <v>7.9</v>
      </c>
    </row>
    <row r="52" spans="4:11" x14ac:dyDescent="0.25">
      <c r="F52" s="13" t="s">
        <v>2686</v>
      </c>
      <c r="G52" t="s">
        <v>2687</v>
      </c>
      <c r="H52" s="57"/>
      <c r="I52" s="57"/>
      <c r="J52" s="57">
        <v>17.649999999999999</v>
      </c>
      <c r="K52" s="57">
        <v>17.649999999999999</v>
      </c>
    </row>
    <row r="53" spans="4:11" x14ac:dyDescent="0.25">
      <c r="F53" s="13" t="s">
        <v>2979</v>
      </c>
      <c r="G53" t="s">
        <v>2980</v>
      </c>
      <c r="H53" s="57"/>
      <c r="I53" s="57"/>
      <c r="J53" s="57">
        <v>270.65999999999997</v>
      </c>
      <c r="K53" s="57">
        <v>270.65999999999997</v>
      </c>
    </row>
    <row r="54" spans="4:11" x14ac:dyDescent="0.25">
      <c r="F54" s="13" t="s">
        <v>3651</v>
      </c>
      <c r="G54" t="s">
        <v>3652</v>
      </c>
      <c r="H54" s="57"/>
      <c r="I54" s="57"/>
      <c r="J54" s="57">
        <v>54.9</v>
      </c>
      <c r="K54" s="57">
        <v>54.9</v>
      </c>
    </row>
    <row r="55" spans="4:11" x14ac:dyDescent="0.25">
      <c r="F55" s="13" t="s">
        <v>5251</v>
      </c>
      <c r="G55" t="s">
        <v>5252</v>
      </c>
      <c r="H55" s="57"/>
      <c r="I55" s="57"/>
      <c r="J55" s="57">
        <v>44.080000000000005</v>
      </c>
      <c r="K55" s="57">
        <v>44.080000000000005</v>
      </c>
    </row>
    <row r="56" spans="4:11" x14ac:dyDescent="0.25">
      <c r="E56" t="s">
        <v>5414</v>
      </c>
      <c r="H56" s="57"/>
      <c r="I56" s="57"/>
      <c r="J56" s="57">
        <v>403.7999999999999</v>
      </c>
      <c r="K56" s="57">
        <v>403.7999999999999</v>
      </c>
    </row>
    <row r="57" spans="4:11" x14ac:dyDescent="0.25">
      <c r="D57" t="s">
        <v>5557</v>
      </c>
      <c r="H57" s="57"/>
      <c r="I57" s="57">
        <v>372.42000000000007</v>
      </c>
      <c r="J57" s="57">
        <v>746.76</v>
      </c>
      <c r="K57" s="57">
        <v>1119.1799999999998</v>
      </c>
    </row>
    <row r="58" spans="4:11" x14ac:dyDescent="0.25">
      <c r="D58" t="s">
        <v>5437</v>
      </c>
      <c r="E58" t="s">
        <v>247</v>
      </c>
      <c r="F58" s="13" t="s">
        <v>831</v>
      </c>
      <c r="G58" t="s">
        <v>832</v>
      </c>
      <c r="H58" s="57"/>
      <c r="I58" s="57">
        <v>0.42</v>
      </c>
      <c r="J58" s="57"/>
      <c r="K58" s="57">
        <v>0.42</v>
      </c>
    </row>
    <row r="59" spans="4:11" x14ac:dyDescent="0.25">
      <c r="F59" s="13" t="s">
        <v>2302</v>
      </c>
      <c r="G59" t="s">
        <v>2303</v>
      </c>
      <c r="H59" s="57"/>
      <c r="I59" s="57">
        <v>8.07</v>
      </c>
      <c r="J59" s="57">
        <v>407.55</v>
      </c>
      <c r="K59" s="57">
        <v>415.62</v>
      </c>
    </row>
    <row r="60" spans="4:11" x14ac:dyDescent="0.25">
      <c r="F60" s="13" t="s">
        <v>4189</v>
      </c>
      <c r="G60" t="s">
        <v>4190</v>
      </c>
      <c r="H60" s="57"/>
      <c r="I60" s="57"/>
      <c r="J60" s="57">
        <v>127.86000000000001</v>
      </c>
      <c r="K60" s="57">
        <v>127.86000000000001</v>
      </c>
    </row>
    <row r="61" spans="4:11" x14ac:dyDescent="0.25">
      <c r="E61" t="s">
        <v>5412</v>
      </c>
      <c r="H61" s="57"/>
      <c r="I61" s="57">
        <v>8.49</v>
      </c>
      <c r="J61" s="57">
        <v>535.41000000000008</v>
      </c>
      <c r="K61" s="57">
        <v>543.90000000000009</v>
      </c>
    </row>
    <row r="62" spans="4:11" x14ac:dyDescent="0.25">
      <c r="E62" t="s">
        <v>53</v>
      </c>
      <c r="F62" s="13" t="s">
        <v>323</v>
      </c>
      <c r="G62" t="s">
        <v>324</v>
      </c>
      <c r="H62" s="57"/>
      <c r="I62" s="57">
        <v>190</v>
      </c>
      <c r="J62" s="57"/>
      <c r="K62" s="57">
        <v>190</v>
      </c>
    </row>
    <row r="63" spans="4:11" x14ac:dyDescent="0.25">
      <c r="F63" s="13" t="s">
        <v>425</v>
      </c>
      <c r="G63" t="s">
        <v>426</v>
      </c>
      <c r="H63" s="57"/>
      <c r="I63" s="57">
        <v>80.500000000000014</v>
      </c>
      <c r="J63" s="57"/>
      <c r="K63" s="57">
        <v>80.500000000000014</v>
      </c>
    </row>
    <row r="64" spans="4:11" x14ac:dyDescent="0.25">
      <c r="F64" s="13" t="s">
        <v>1406</v>
      </c>
      <c r="G64" t="s">
        <v>1407</v>
      </c>
      <c r="H64" s="57"/>
      <c r="I64" s="57">
        <v>2.97</v>
      </c>
      <c r="J64" s="57"/>
      <c r="K64" s="57">
        <v>2.97</v>
      </c>
    </row>
    <row r="65" spans="4:11" x14ac:dyDescent="0.25">
      <c r="E65" t="s">
        <v>5413</v>
      </c>
      <c r="H65" s="58"/>
      <c r="I65" s="58">
        <v>273.47000000000003</v>
      </c>
      <c r="J65" s="58"/>
      <c r="K65" s="58">
        <v>273.47000000000003</v>
      </c>
    </row>
    <row r="66" spans="4:11" x14ac:dyDescent="0.25">
      <c r="E66" t="s">
        <v>932</v>
      </c>
      <c r="F66" s="13" t="s">
        <v>1213</v>
      </c>
      <c r="G66" t="s">
        <v>1214</v>
      </c>
      <c r="H66" s="57"/>
      <c r="I66" s="57"/>
      <c r="J66" s="57">
        <v>1.26</v>
      </c>
      <c r="K66" s="57">
        <v>1.26</v>
      </c>
    </row>
    <row r="67" spans="4:11" x14ac:dyDescent="0.25">
      <c r="F67" s="13" t="s">
        <v>1243</v>
      </c>
      <c r="G67" t="s">
        <v>1244</v>
      </c>
      <c r="H67" s="57"/>
      <c r="I67" s="57"/>
      <c r="J67" s="57">
        <v>7.45</v>
      </c>
      <c r="K67" s="57">
        <v>7.45</v>
      </c>
    </row>
    <row r="68" spans="4:11" x14ac:dyDescent="0.25">
      <c r="F68" s="13" t="s">
        <v>1319</v>
      </c>
      <c r="G68" t="s">
        <v>1320</v>
      </c>
      <c r="H68" s="57"/>
      <c r="I68" s="57"/>
      <c r="J68" s="57">
        <v>1.06</v>
      </c>
      <c r="K68" s="57">
        <v>1.06</v>
      </c>
    </row>
    <row r="69" spans="4:11" x14ac:dyDescent="0.25">
      <c r="F69" s="13" t="s">
        <v>2174</v>
      </c>
      <c r="G69" t="s">
        <v>2175</v>
      </c>
      <c r="H69" s="57"/>
      <c r="I69" s="57"/>
      <c r="J69" s="57">
        <v>107.42999999999998</v>
      </c>
      <c r="K69" s="57">
        <v>107.42999999999998</v>
      </c>
    </row>
    <row r="70" spans="4:11" x14ac:dyDescent="0.25">
      <c r="F70" s="13" t="s">
        <v>2686</v>
      </c>
      <c r="G70" t="s">
        <v>2687</v>
      </c>
      <c r="H70" s="57"/>
      <c r="I70" s="57"/>
      <c r="J70" s="57">
        <v>127.47999999999999</v>
      </c>
      <c r="K70" s="57">
        <v>127.47999999999999</v>
      </c>
    </row>
    <row r="71" spans="4:11" x14ac:dyDescent="0.25">
      <c r="F71" s="13" t="s">
        <v>2766</v>
      </c>
      <c r="G71" t="s">
        <v>2767</v>
      </c>
      <c r="H71" s="57"/>
      <c r="I71" s="57"/>
      <c r="J71" s="57">
        <v>53.040000000000006</v>
      </c>
      <c r="K71" s="57">
        <v>53.040000000000006</v>
      </c>
    </row>
    <row r="72" spans="4:11" x14ac:dyDescent="0.25">
      <c r="F72" s="13" t="s">
        <v>4008</v>
      </c>
      <c r="G72" t="s">
        <v>4009</v>
      </c>
      <c r="H72" s="57"/>
      <c r="I72" s="57"/>
      <c r="J72" s="57">
        <v>39.56</v>
      </c>
      <c r="K72" s="57">
        <v>39.56</v>
      </c>
    </row>
    <row r="73" spans="4:11" x14ac:dyDescent="0.25">
      <c r="F73" s="13" t="s">
        <v>4111</v>
      </c>
      <c r="G73" t="s">
        <v>4112</v>
      </c>
      <c r="H73" s="57"/>
      <c r="I73" s="57"/>
      <c r="J73" s="57">
        <v>48.370000000000005</v>
      </c>
      <c r="K73" s="57">
        <v>48.370000000000005</v>
      </c>
    </row>
    <row r="74" spans="4:11" x14ac:dyDescent="0.25">
      <c r="E74" t="s">
        <v>5414</v>
      </c>
      <c r="H74" s="57"/>
      <c r="I74" s="57"/>
      <c r="J74" s="57">
        <v>385.65</v>
      </c>
      <c r="K74" s="57">
        <v>385.65</v>
      </c>
    </row>
    <row r="75" spans="4:11" x14ac:dyDescent="0.25">
      <c r="D75" t="s">
        <v>5558</v>
      </c>
      <c r="H75" s="57"/>
      <c r="I75" s="57">
        <v>281.96000000000004</v>
      </c>
      <c r="J75" s="57">
        <v>921.06000000000006</v>
      </c>
      <c r="K75" s="57">
        <v>1203.02</v>
      </c>
    </row>
    <row r="76" spans="4:11" x14ac:dyDescent="0.25">
      <c r="D76" t="s">
        <v>5424</v>
      </c>
      <c r="H76" s="58">
        <v>266.29000000000002</v>
      </c>
      <c r="I76" s="58">
        <v>1933.7416178220622</v>
      </c>
      <c r="J76" s="58">
        <v>2573.9699999999998</v>
      </c>
      <c r="K76" s="58">
        <v>4774.0016178220621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32A10-257B-4720-A7F3-3BAE1F2E02A2}">
  <dimension ref="A1:R191"/>
  <sheetViews>
    <sheetView showGridLines="0" topLeftCell="A4" zoomScale="80" zoomScaleNormal="80" workbookViewId="0">
      <selection activeCell="J27" sqref="J27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5" width="30" bestFit="1" customWidth="1"/>
    <col min="6" max="6" width="22.28515625" bestFit="1" customWidth="1"/>
    <col min="7" max="7" width="33.7109375" bestFit="1" customWidth="1"/>
    <col min="8" max="8" width="18.85546875" style="40" bestFit="1" customWidth="1"/>
    <col min="9" max="9" width="14.140625" style="40" customWidth="1"/>
    <col min="10" max="11" width="10.28515625" style="40" bestFit="1" customWidth="1"/>
    <col min="12" max="12" width="12.140625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50"/>
      <c r="L1" s="9"/>
      <c r="M1" s="9"/>
      <c r="N1" s="9"/>
      <c r="O1" s="9"/>
    </row>
    <row r="2" spans="3:15" ht="21" x14ac:dyDescent="0.35">
      <c r="C2" s="9"/>
      <c r="D2" s="154" t="s">
        <v>5563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50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50"/>
      <c r="L4" s="9"/>
      <c r="M4" s="9"/>
      <c r="N4" s="9"/>
      <c r="O4" s="9"/>
    </row>
    <row r="6" spans="3:15" x14ac:dyDescent="0.25">
      <c r="E6" s="155" t="s">
        <v>5565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5407</v>
      </c>
      <c r="E8" t="s">
        <v>314</v>
      </c>
    </row>
    <row r="10" spans="3:15" x14ac:dyDescent="0.25">
      <c r="D10" s="8" t="s">
        <v>5409</v>
      </c>
      <c r="H10" s="120" t="s">
        <v>5</v>
      </c>
      <c r="L10" s="40"/>
    </row>
    <row r="11" spans="3:15" x14ac:dyDescent="0.25">
      <c r="D11" s="8" t="s">
        <v>5425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80</v>
      </c>
      <c r="K11" s="40" t="s">
        <v>5072</v>
      </c>
      <c r="L11" t="s">
        <v>5424</v>
      </c>
    </row>
    <row r="12" spans="3:15" x14ac:dyDescent="0.25">
      <c r="D12" t="s">
        <v>5427</v>
      </c>
      <c r="E12" t="s">
        <v>1712</v>
      </c>
      <c r="F12" s="13" t="s">
        <v>1708</v>
      </c>
      <c r="G12" t="s">
        <v>1709</v>
      </c>
      <c r="H12" s="57">
        <v>137.47000000000003</v>
      </c>
      <c r="I12" s="57"/>
      <c r="J12" s="57"/>
      <c r="K12" s="57"/>
      <c r="L12" s="6">
        <v>137.47000000000003</v>
      </c>
    </row>
    <row r="13" spans="3:15" x14ac:dyDescent="0.25">
      <c r="E13" t="s">
        <v>5421</v>
      </c>
      <c r="H13" s="57">
        <v>137.47000000000003</v>
      </c>
      <c r="I13" s="57"/>
      <c r="J13" s="57"/>
      <c r="K13" s="57"/>
      <c r="L13" s="6">
        <v>137.47000000000003</v>
      </c>
    </row>
    <row r="14" spans="3:15" x14ac:dyDescent="0.25">
      <c r="E14" t="s">
        <v>1531</v>
      </c>
      <c r="F14" s="13" t="s">
        <v>4833</v>
      </c>
      <c r="G14" t="s">
        <v>4834</v>
      </c>
      <c r="H14" s="57"/>
      <c r="I14" s="57"/>
      <c r="J14" s="57">
        <v>53.78</v>
      </c>
      <c r="K14" s="57"/>
      <c r="L14" s="6">
        <v>53.78</v>
      </c>
    </row>
    <row r="15" spans="3:15" x14ac:dyDescent="0.25">
      <c r="E15" t="s">
        <v>5422</v>
      </c>
      <c r="H15" s="57"/>
      <c r="I15" s="57"/>
      <c r="J15" s="57">
        <v>53.78</v>
      </c>
      <c r="K15" s="57"/>
      <c r="L15" s="6">
        <v>53.78</v>
      </c>
    </row>
    <row r="16" spans="3:15" x14ac:dyDescent="0.25">
      <c r="E16" t="s">
        <v>199</v>
      </c>
      <c r="F16" s="13" t="s">
        <v>3423</v>
      </c>
      <c r="G16" t="s">
        <v>3424</v>
      </c>
      <c r="H16" s="57">
        <v>79.290000000000006</v>
      </c>
      <c r="I16" s="57"/>
      <c r="J16" s="57"/>
      <c r="K16" s="57"/>
      <c r="L16" s="6">
        <v>79.290000000000006</v>
      </c>
    </row>
    <row r="17" spans="4:12" x14ac:dyDescent="0.25">
      <c r="F17" s="13" t="s">
        <v>3427</v>
      </c>
      <c r="G17" t="s">
        <v>3428</v>
      </c>
      <c r="H17" s="57">
        <v>234.85</v>
      </c>
      <c r="I17" s="57"/>
      <c r="J17" s="57"/>
      <c r="K17" s="57"/>
      <c r="L17" s="6">
        <v>234.85</v>
      </c>
    </row>
    <row r="18" spans="4:12" x14ac:dyDescent="0.25">
      <c r="F18" s="13" t="s">
        <v>3437</v>
      </c>
      <c r="G18" t="s">
        <v>3438</v>
      </c>
      <c r="H18" s="57">
        <v>48.55</v>
      </c>
      <c r="I18" s="57"/>
      <c r="J18" s="57"/>
      <c r="K18" s="57"/>
      <c r="L18" s="6">
        <v>48.55</v>
      </c>
    </row>
    <row r="19" spans="4:12" x14ac:dyDescent="0.25">
      <c r="E19" t="s">
        <v>5423</v>
      </c>
      <c r="H19" s="57">
        <v>362.69</v>
      </c>
      <c r="I19" s="57"/>
      <c r="J19" s="57"/>
      <c r="K19" s="57"/>
      <c r="L19" s="6">
        <v>362.69</v>
      </c>
    </row>
    <row r="20" spans="4:12" x14ac:dyDescent="0.25">
      <c r="E20" t="s">
        <v>1532</v>
      </c>
      <c r="F20" s="13" t="s">
        <v>2880</v>
      </c>
      <c r="G20" t="s">
        <v>2881</v>
      </c>
      <c r="H20" s="57"/>
      <c r="I20" s="57">
        <v>81.31</v>
      </c>
      <c r="J20" s="57"/>
      <c r="K20" s="57"/>
      <c r="L20" s="6">
        <v>81.31</v>
      </c>
    </row>
    <row r="21" spans="4:12" x14ac:dyDescent="0.25">
      <c r="E21" t="s">
        <v>5419</v>
      </c>
      <c r="H21" s="57"/>
      <c r="I21" s="57">
        <v>81.31</v>
      </c>
      <c r="J21" s="57"/>
      <c r="K21" s="57"/>
      <c r="L21" s="6">
        <v>81.31</v>
      </c>
    </row>
    <row r="22" spans="4:12" x14ac:dyDescent="0.25">
      <c r="E22" t="s">
        <v>1723</v>
      </c>
      <c r="F22" s="13" t="s">
        <v>4395</v>
      </c>
      <c r="G22" t="s">
        <v>4396</v>
      </c>
      <c r="H22" s="57">
        <v>57</v>
      </c>
      <c r="I22" s="57"/>
      <c r="J22" s="57"/>
      <c r="K22" s="57"/>
      <c r="L22" s="6">
        <v>57</v>
      </c>
    </row>
    <row r="23" spans="4:12" x14ac:dyDescent="0.25">
      <c r="E23" t="s">
        <v>5420</v>
      </c>
      <c r="H23" s="57">
        <v>57</v>
      </c>
      <c r="I23" s="57"/>
      <c r="J23" s="57"/>
      <c r="K23" s="57"/>
      <c r="L23" s="6">
        <v>57</v>
      </c>
    </row>
    <row r="24" spans="4:12" x14ac:dyDescent="0.25">
      <c r="D24" t="s">
        <v>5555</v>
      </c>
      <c r="H24" s="57">
        <v>557.16000000000008</v>
      </c>
      <c r="I24" s="57">
        <v>81.31</v>
      </c>
      <c r="J24" s="57">
        <v>53.78</v>
      </c>
      <c r="K24" s="57"/>
      <c r="L24" s="6">
        <v>692.25</v>
      </c>
    </row>
    <row r="25" spans="4:12" x14ac:dyDescent="0.25">
      <c r="D25" t="s">
        <v>5428</v>
      </c>
      <c r="E25" t="s">
        <v>1712</v>
      </c>
      <c r="F25" s="13" t="s">
        <v>1708</v>
      </c>
      <c r="G25" t="s">
        <v>1709</v>
      </c>
      <c r="H25" s="57">
        <v>126.86</v>
      </c>
      <c r="I25" s="57">
        <v>15.45</v>
      </c>
      <c r="J25" s="57"/>
      <c r="K25" s="57"/>
      <c r="L25" s="6">
        <v>142.31</v>
      </c>
    </row>
    <row r="26" spans="4:12" x14ac:dyDescent="0.25">
      <c r="E26" t="s">
        <v>5421</v>
      </c>
      <c r="H26" s="57">
        <v>126.86</v>
      </c>
      <c r="I26" s="57">
        <v>15.45</v>
      </c>
      <c r="J26" s="57"/>
      <c r="K26" s="57"/>
      <c r="L26" s="6">
        <v>142.31</v>
      </c>
    </row>
    <row r="27" spans="4:12" x14ac:dyDescent="0.25">
      <c r="E27" t="s">
        <v>1531</v>
      </c>
      <c r="F27" s="13" t="s">
        <v>5049</v>
      </c>
      <c r="G27" t="s">
        <v>5050</v>
      </c>
      <c r="H27" s="57"/>
      <c r="I27" s="57"/>
      <c r="J27" s="57">
        <v>43.74</v>
      </c>
      <c r="K27" s="57">
        <v>78.849999999999994</v>
      </c>
      <c r="L27" s="6">
        <v>122.59</v>
      </c>
    </row>
    <row r="28" spans="4:12" x14ac:dyDescent="0.25">
      <c r="E28" t="s">
        <v>5422</v>
      </c>
      <c r="H28" s="57"/>
      <c r="I28" s="57"/>
      <c r="J28" s="57">
        <v>43.74</v>
      </c>
      <c r="K28" s="57">
        <v>78.849999999999994</v>
      </c>
      <c r="L28" s="6">
        <v>122.59</v>
      </c>
    </row>
    <row r="29" spans="4:12" x14ac:dyDescent="0.25">
      <c r="E29" t="s">
        <v>199</v>
      </c>
      <c r="F29" s="13" t="s">
        <v>3106</v>
      </c>
      <c r="G29" t="s">
        <v>3107</v>
      </c>
      <c r="H29" s="57"/>
      <c r="I29" s="57">
        <v>44.45</v>
      </c>
      <c r="J29" s="57"/>
      <c r="K29" s="57"/>
      <c r="L29" s="6">
        <v>44.45</v>
      </c>
    </row>
    <row r="30" spans="4:12" x14ac:dyDescent="0.25">
      <c r="F30" s="13" t="s">
        <v>3437</v>
      </c>
      <c r="G30" t="s">
        <v>3438</v>
      </c>
      <c r="H30" s="57">
        <v>222.57</v>
      </c>
      <c r="I30" s="57"/>
      <c r="J30" s="57"/>
      <c r="K30" s="57"/>
      <c r="L30" s="6">
        <v>222.57</v>
      </c>
    </row>
    <row r="31" spans="4:12" x14ac:dyDescent="0.25">
      <c r="F31" s="13" t="s">
        <v>3458</v>
      </c>
      <c r="G31" t="s">
        <v>3459</v>
      </c>
      <c r="H31" s="57">
        <v>33.58</v>
      </c>
      <c r="I31" s="57"/>
      <c r="J31" s="57"/>
      <c r="K31" s="57"/>
      <c r="L31" s="6">
        <v>33.58</v>
      </c>
    </row>
    <row r="32" spans="4:12" x14ac:dyDescent="0.25">
      <c r="E32" t="s">
        <v>5423</v>
      </c>
      <c r="H32" s="57">
        <v>256.14999999999998</v>
      </c>
      <c r="I32" s="57">
        <v>44.45</v>
      </c>
      <c r="J32" s="57"/>
      <c r="K32" s="57"/>
      <c r="L32" s="6">
        <v>300.59999999999997</v>
      </c>
    </row>
    <row r="33" spans="4:12" x14ac:dyDescent="0.25">
      <c r="E33" t="s">
        <v>1532</v>
      </c>
      <c r="F33" s="13" t="s">
        <v>2880</v>
      </c>
      <c r="G33" t="s">
        <v>2881</v>
      </c>
      <c r="H33" s="57"/>
      <c r="I33" s="57">
        <v>44.95</v>
      </c>
      <c r="J33" s="57"/>
      <c r="K33" s="57"/>
      <c r="L33" s="6">
        <v>44.95</v>
      </c>
    </row>
    <row r="34" spans="4:12" x14ac:dyDescent="0.25">
      <c r="F34" s="13" t="s">
        <v>5049</v>
      </c>
      <c r="G34" t="s">
        <v>5050</v>
      </c>
      <c r="H34" s="57"/>
      <c r="I34" s="57"/>
      <c r="J34" s="57">
        <v>17.96</v>
      </c>
      <c r="K34" s="57"/>
      <c r="L34" s="6">
        <v>17.96</v>
      </c>
    </row>
    <row r="35" spans="4:12" x14ac:dyDescent="0.25">
      <c r="F35" s="13" t="s">
        <v>5176</v>
      </c>
      <c r="G35" t="s">
        <v>5177</v>
      </c>
      <c r="H35" s="57"/>
      <c r="I35" s="57">
        <v>0.39</v>
      </c>
      <c r="J35" s="57"/>
      <c r="K35" s="57"/>
      <c r="L35" s="6">
        <v>0.39</v>
      </c>
    </row>
    <row r="36" spans="4:12" x14ac:dyDescent="0.25">
      <c r="E36" t="s">
        <v>5419</v>
      </c>
      <c r="H36" s="57"/>
      <c r="I36" s="57">
        <v>45.34</v>
      </c>
      <c r="J36" s="57">
        <v>17.96</v>
      </c>
      <c r="K36" s="57"/>
      <c r="L36" s="6">
        <v>63.300000000000004</v>
      </c>
    </row>
    <row r="37" spans="4:12" x14ac:dyDescent="0.25">
      <c r="E37" t="s">
        <v>1723</v>
      </c>
      <c r="F37" s="13" t="s">
        <v>2930</v>
      </c>
      <c r="G37" t="s">
        <v>2931</v>
      </c>
      <c r="H37" s="57"/>
      <c r="I37" s="57">
        <v>89.81</v>
      </c>
      <c r="J37" s="57"/>
      <c r="K37" s="57"/>
      <c r="L37" s="6">
        <v>89.81</v>
      </c>
    </row>
    <row r="38" spans="4:12" x14ac:dyDescent="0.25">
      <c r="E38" t="s">
        <v>5420</v>
      </c>
      <c r="H38" s="57"/>
      <c r="I38" s="57">
        <v>89.81</v>
      </c>
      <c r="J38" s="57"/>
      <c r="K38" s="57"/>
      <c r="L38" s="6">
        <v>89.81</v>
      </c>
    </row>
    <row r="39" spans="4:12" x14ac:dyDescent="0.25">
      <c r="D39" t="s">
        <v>5556</v>
      </c>
      <c r="H39" s="57">
        <v>383.01</v>
      </c>
      <c r="I39" s="57">
        <v>195.05</v>
      </c>
      <c r="J39" s="57">
        <v>61.7</v>
      </c>
      <c r="K39" s="57">
        <v>78.849999999999994</v>
      </c>
      <c r="L39" s="6">
        <v>718.61000000000013</v>
      </c>
    </row>
    <row r="40" spans="4:12" x14ac:dyDescent="0.25">
      <c r="D40" t="s">
        <v>5429</v>
      </c>
      <c r="E40" t="s">
        <v>1712</v>
      </c>
      <c r="F40" s="13" t="s">
        <v>1708</v>
      </c>
      <c r="G40" t="s">
        <v>1709</v>
      </c>
      <c r="H40" s="57">
        <v>9.76</v>
      </c>
      <c r="I40" s="57">
        <v>59.37</v>
      </c>
      <c r="J40" s="57"/>
      <c r="K40" s="57"/>
      <c r="L40" s="6">
        <v>69.13</v>
      </c>
    </row>
    <row r="41" spans="4:12" x14ac:dyDescent="0.25">
      <c r="F41" s="13" t="s">
        <v>4197</v>
      </c>
      <c r="G41" t="s">
        <v>4198</v>
      </c>
      <c r="H41" s="57">
        <v>1.6099999999999999</v>
      </c>
      <c r="I41" s="57"/>
      <c r="J41" s="57"/>
      <c r="K41" s="57"/>
      <c r="L41" s="6">
        <v>1.6099999999999999</v>
      </c>
    </row>
    <row r="42" spans="4:12" x14ac:dyDescent="0.25">
      <c r="F42" s="13" t="s">
        <v>4820</v>
      </c>
      <c r="G42" t="s">
        <v>4821</v>
      </c>
      <c r="H42" s="57">
        <v>45.26</v>
      </c>
      <c r="I42" s="57"/>
      <c r="J42" s="57"/>
      <c r="K42" s="57"/>
      <c r="L42" s="6">
        <v>45.26</v>
      </c>
    </row>
    <row r="43" spans="4:12" x14ac:dyDescent="0.25">
      <c r="F43" s="13" t="s">
        <v>4934</v>
      </c>
      <c r="G43" t="s">
        <v>4935</v>
      </c>
      <c r="H43" s="57">
        <v>18.47</v>
      </c>
      <c r="I43" s="57"/>
      <c r="J43" s="57"/>
      <c r="K43" s="57"/>
      <c r="L43" s="6">
        <v>18.47</v>
      </c>
    </row>
    <row r="44" spans="4:12" x14ac:dyDescent="0.25">
      <c r="E44" t="s">
        <v>5421</v>
      </c>
      <c r="H44" s="57">
        <v>75.099999999999994</v>
      </c>
      <c r="I44" s="57">
        <v>59.37</v>
      </c>
      <c r="J44" s="57"/>
      <c r="K44" s="57"/>
      <c r="L44" s="6">
        <v>134.47</v>
      </c>
    </row>
    <row r="45" spans="4:12" x14ac:dyDescent="0.25">
      <c r="E45" t="s">
        <v>1531</v>
      </c>
      <c r="F45" s="13" t="s">
        <v>2166</v>
      </c>
      <c r="G45" t="s">
        <v>2167</v>
      </c>
      <c r="H45" s="57"/>
      <c r="I45" s="57">
        <v>46.21</v>
      </c>
      <c r="J45" s="57"/>
      <c r="K45" s="57"/>
      <c r="L45" s="6">
        <v>46.21</v>
      </c>
    </row>
    <row r="46" spans="4:12" x14ac:dyDescent="0.25">
      <c r="F46" s="13" t="s">
        <v>5049</v>
      </c>
      <c r="G46" t="s">
        <v>5050</v>
      </c>
      <c r="H46" s="57"/>
      <c r="I46" s="57"/>
      <c r="J46" s="57">
        <v>70.099999999999994</v>
      </c>
      <c r="K46" s="57"/>
      <c r="L46" s="6">
        <v>70.099999999999994</v>
      </c>
    </row>
    <row r="47" spans="4:12" x14ac:dyDescent="0.25">
      <c r="E47" t="s">
        <v>5422</v>
      </c>
      <c r="H47" s="57"/>
      <c r="I47" s="57">
        <v>46.21</v>
      </c>
      <c r="J47" s="57">
        <v>70.099999999999994</v>
      </c>
      <c r="K47" s="57"/>
      <c r="L47" s="6">
        <v>116.31</v>
      </c>
    </row>
    <row r="48" spans="4:12" x14ac:dyDescent="0.25">
      <c r="E48" t="s">
        <v>199</v>
      </c>
      <c r="F48" s="13" t="s">
        <v>3106</v>
      </c>
      <c r="G48" t="s">
        <v>3107</v>
      </c>
      <c r="H48" s="57"/>
      <c r="I48" s="57">
        <v>277.77999999999997</v>
      </c>
      <c r="J48" s="57"/>
      <c r="K48" s="57"/>
      <c r="L48" s="6">
        <v>277.77999999999997</v>
      </c>
    </row>
    <row r="49" spans="4:12" x14ac:dyDescent="0.25">
      <c r="E49" t="s">
        <v>5423</v>
      </c>
      <c r="H49" s="57"/>
      <c r="I49" s="57">
        <v>277.77999999999997</v>
      </c>
      <c r="J49" s="57"/>
      <c r="K49" s="57"/>
      <c r="L49" s="6">
        <v>277.77999999999997</v>
      </c>
    </row>
    <row r="50" spans="4:12" x14ac:dyDescent="0.25">
      <c r="E50" t="s">
        <v>1723</v>
      </c>
      <c r="F50" s="13" t="s">
        <v>2930</v>
      </c>
      <c r="G50" t="s">
        <v>2931</v>
      </c>
      <c r="H50" s="57"/>
      <c r="I50" s="57">
        <v>146.88</v>
      </c>
      <c r="J50" s="57"/>
      <c r="K50" s="57"/>
      <c r="L50" s="6">
        <v>146.88</v>
      </c>
    </row>
    <row r="51" spans="4:12" x14ac:dyDescent="0.25">
      <c r="E51" t="s">
        <v>5420</v>
      </c>
      <c r="H51" s="57"/>
      <c r="I51" s="57">
        <v>146.88</v>
      </c>
      <c r="J51" s="57"/>
      <c r="K51" s="57"/>
      <c r="L51" s="6">
        <v>146.88</v>
      </c>
    </row>
    <row r="52" spans="4:12" x14ac:dyDescent="0.25">
      <c r="D52" t="s">
        <v>5557</v>
      </c>
      <c r="H52" s="57">
        <v>75.099999999999994</v>
      </c>
      <c r="I52" s="57">
        <v>530.24</v>
      </c>
      <c r="J52" s="57">
        <v>70.099999999999994</v>
      </c>
      <c r="K52" s="57"/>
      <c r="L52" s="6">
        <v>675.43999999999994</v>
      </c>
    </row>
    <row r="53" spans="4:12" x14ac:dyDescent="0.25">
      <c r="D53" t="s">
        <v>5437</v>
      </c>
      <c r="E53" t="s">
        <v>1712</v>
      </c>
      <c r="F53" s="13" t="s">
        <v>4384</v>
      </c>
      <c r="G53" t="s">
        <v>4385</v>
      </c>
      <c r="H53" s="57">
        <v>4.6500000000000004</v>
      </c>
      <c r="I53" s="57"/>
      <c r="J53" s="57"/>
      <c r="K53" s="57"/>
      <c r="L53" s="6">
        <v>4.6500000000000004</v>
      </c>
    </row>
    <row r="54" spans="4:12" x14ac:dyDescent="0.25">
      <c r="F54" s="13" t="s">
        <v>5369</v>
      </c>
      <c r="G54" t="s">
        <v>5370</v>
      </c>
      <c r="H54" s="57">
        <v>135.01</v>
      </c>
      <c r="I54" s="57"/>
      <c r="J54" s="57"/>
      <c r="K54" s="57"/>
      <c r="L54" s="6">
        <v>135.01</v>
      </c>
    </row>
    <row r="55" spans="4:12" x14ac:dyDescent="0.25">
      <c r="E55" t="s">
        <v>5421</v>
      </c>
      <c r="H55" s="57">
        <v>139.66</v>
      </c>
      <c r="I55" s="57"/>
      <c r="J55" s="57"/>
      <c r="K55" s="57"/>
      <c r="L55" s="6">
        <v>139.66</v>
      </c>
    </row>
    <row r="56" spans="4:12" x14ac:dyDescent="0.25">
      <c r="E56" t="s">
        <v>1531</v>
      </c>
      <c r="F56" s="13" t="s">
        <v>1527</v>
      </c>
      <c r="G56" t="s">
        <v>1528</v>
      </c>
      <c r="H56" s="57">
        <v>14.68</v>
      </c>
      <c r="I56" s="57">
        <v>108.55999999999999</v>
      </c>
      <c r="J56" s="57"/>
      <c r="K56" s="57"/>
      <c r="L56" s="6">
        <v>123.23999999999998</v>
      </c>
    </row>
    <row r="57" spans="4:12" x14ac:dyDescent="0.25">
      <c r="E57" t="s">
        <v>5422</v>
      </c>
      <c r="H57" s="57">
        <v>14.68</v>
      </c>
      <c r="I57" s="57">
        <v>108.55999999999999</v>
      </c>
      <c r="J57" s="57"/>
      <c r="K57" s="57"/>
      <c r="L57" s="6">
        <v>123.23999999999998</v>
      </c>
    </row>
    <row r="58" spans="4:12" x14ac:dyDescent="0.25">
      <c r="E58" t="s">
        <v>199</v>
      </c>
      <c r="F58" s="13" t="s">
        <v>3106</v>
      </c>
      <c r="G58" t="s">
        <v>3107</v>
      </c>
      <c r="H58" s="57"/>
      <c r="I58" s="57">
        <v>27.28</v>
      </c>
      <c r="J58" s="57"/>
      <c r="K58" s="57"/>
      <c r="L58" s="6">
        <v>27.28</v>
      </c>
    </row>
    <row r="59" spans="4:12" x14ac:dyDescent="0.25">
      <c r="F59" s="13" t="s">
        <v>3614</v>
      </c>
      <c r="G59" t="s">
        <v>3615</v>
      </c>
      <c r="H59" s="57"/>
      <c r="I59" s="57">
        <v>152.38999999999999</v>
      </c>
      <c r="J59" s="57"/>
      <c r="K59" s="57"/>
      <c r="L59" s="6">
        <v>152.38999999999999</v>
      </c>
    </row>
    <row r="60" spans="4:12" x14ac:dyDescent="0.25">
      <c r="F60" s="13" t="s">
        <v>3623</v>
      </c>
      <c r="G60" t="s">
        <v>3624</v>
      </c>
      <c r="H60" s="57"/>
      <c r="I60" s="57">
        <v>73.95</v>
      </c>
      <c r="J60" s="57"/>
      <c r="K60" s="57"/>
      <c r="L60" s="6">
        <v>73.95</v>
      </c>
    </row>
    <row r="61" spans="4:12" x14ac:dyDescent="0.25">
      <c r="F61" s="13" t="s">
        <v>3630</v>
      </c>
      <c r="G61" t="s">
        <v>3631</v>
      </c>
      <c r="H61" s="57"/>
      <c r="I61" s="57">
        <v>13.34</v>
      </c>
      <c r="J61" s="57"/>
      <c r="K61" s="57"/>
      <c r="L61" s="6">
        <v>13.34</v>
      </c>
    </row>
    <row r="62" spans="4:12" x14ac:dyDescent="0.25">
      <c r="F62" s="13" t="s">
        <v>3638</v>
      </c>
      <c r="G62" t="s">
        <v>3639</v>
      </c>
      <c r="H62" s="57"/>
      <c r="I62" s="57">
        <v>12.16</v>
      </c>
      <c r="J62" s="57"/>
      <c r="K62" s="57"/>
      <c r="L62" s="6">
        <v>12.16</v>
      </c>
    </row>
    <row r="63" spans="4:12" x14ac:dyDescent="0.25">
      <c r="E63" t="s">
        <v>5423</v>
      </c>
      <c r="H63" s="57"/>
      <c r="I63" s="57">
        <v>279.12</v>
      </c>
      <c r="J63" s="57"/>
      <c r="K63" s="57"/>
      <c r="L63" s="6">
        <v>279.12</v>
      </c>
    </row>
    <row r="64" spans="4:12" x14ac:dyDescent="0.25">
      <c r="E64" t="s">
        <v>1723</v>
      </c>
      <c r="F64" s="13" t="s">
        <v>2930</v>
      </c>
      <c r="G64" t="s">
        <v>2931</v>
      </c>
      <c r="H64" s="57"/>
      <c r="I64" s="57">
        <v>132.72000000000003</v>
      </c>
      <c r="J64" s="57"/>
      <c r="K64" s="57"/>
      <c r="L64" s="6">
        <v>132.72000000000003</v>
      </c>
    </row>
    <row r="65" spans="4:12" x14ac:dyDescent="0.25">
      <c r="E65" t="s">
        <v>5420</v>
      </c>
      <c r="H65" s="57"/>
      <c r="I65" s="57">
        <v>132.72000000000003</v>
      </c>
      <c r="J65" s="57"/>
      <c r="K65" s="57"/>
      <c r="L65" s="6">
        <v>132.72000000000003</v>
      </c>
    </row>
    <row r="66" spans="4:12" x14ac:dyDescent="0.25">
      <c r="D66" t="s">
        <v>5558</v>
      </c>
      <c r="H66" s="57">
        <v>154.34</v>
      </c>
      <c r="I66" s="57">
        <v>520.4</v>
      </c>
      <c r="J66" s="57"/>
      <c r="K66" s="57"/>
      <c r="L66" s="6">
        <v>674.74</v>
      </c>
    </row>
    <row r="67" spans="4:12" x14ac:dyDescent="0.25">
      <c r="D67" t="s">
        <v>5424</v>
      </c>
      <c r="H67" s="58">
        <v>1169.6100000000004</v>
      </c>
      <c r="I67" s="58">
        <v>1327</v>
      </c>
      <c r="J67" s="58">
        <v>185.58</v>
      </c>
      <c r="K67" s="58">
        <v>78.849999999999994</v>
      </c>
      <c r="L67" s="7">
        <v>2761.04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8160-EBCB-4803-B49F-070B3D72D795}">
  <dimension ref="A1:R191"/>
  <sheetViews>
    <sheetView showGridLines="0" topLeftCell="A7" zoomScale="80" zoomScaleNormal="80" workbookViewId="0">
      <selection activeCell="G43" sqref="G43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5" width="30" bestFit="1" customWidth="1"/>
    <col min="6" max="6" width="22.28515625" bestFit="1" customWidth="1"/>
    <col min="7" max="7" width="33.7109375" bestFit="1" customWidth="1"/>
    <col min="8" max="8" width="18.85546875" style="40" bestFit="1" customWidth="1"/>
    <col min="9" max="9" width="14.140625" style="40" customWidth="1"/>
    <col min="10" max="10" width="12.140625" style="40" bestFit="1" customWidth="1"/>
    <col min="11" max="11" width="10.28515625" bestFit="1" customWidth="1"/>
    <col min="12" max="12" width="10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9"/>
      <c r="L1" s="9"/>
      <c r="M1" s="9"/>
      <c r="N1" s="9"/>
      <c r="O1" s="9"/>
    </row>
    <row r="2" spans="3:15" ht="21" x14ac:dyDescent="0.35">
      <c r="C2" s="9"/>
      <c r="D2" s="154" t="s">
        <v>5563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9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9"/>
      <c r="L4" s="9"/>
      <c r="M4" s="9"/>
      <c r="N4" s="9"/>
      <c r="O4" s="9"/>
    </row>
    <row r="6" spans="3:15" x14ac:dyDescent="0.25">
      <c r="E6" s="155" t="s">
        <v>5561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5407</v>
      </c>
      <c r="E8" t="s">
        <v>474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5425</v>
      </c>
      <c r="E11" s="8" t="s">
        <v>5408</v>
      </c>
      <c r="F11" s="8" t="s">
        <v>0</v>
      </c>
      <c r="G11" s="8" t="s">
        <v>1</v>
      </c>
      <c r="H11" s="40" t="s">
        <v>58</v>
      </c>
      <c r="I11" s="40" t="s">
        <v>80</v>
      </c>
      <c r="J11" s="40" t="s">
        <v>5424</v>
      </c>
    </row>
    <row r="12" spans="3:15" x14ac:dyDescent="0.25">
      <c r="D12" t="s">
        <v>5427</v>
      </c>
      <c r="E12" t="s">
        <v>84</v>
      </c>
      <c r="F12" s="13" t="s">
        <v>631</v>
      </c>
      <c r="G12" t="s">
        <v>632</v>
      </c>
      <c r="H12" s="57"/>
      <c r="I12" s="57">
        <v>235.82999999999998</v>
      </c>
      <c r="J12" s="57">
        <v>235.82999999999998</v>
      </c>
    </row>
    <row r="13" spans="3:15" x14ac:dyDescent="0.25">
      <c r="F13" s="13" t="s">
        <v>687</v>
      </c>
      <c r="G13" t="s">
        <v>688</v>
      </c>
      <c r="H13" s="57"/>
      <c r="I13" s="57">
        <v>21.85</v>
      </c>
      <c r="J13" s="57">
        <v>21.85</v>
      </c>
    </row>
    <row r="14" spans="3:15" x14ac:dyDescent="0.25">
      <c r="F14" s="13" t="s">
        <v>1827</v>
      </c>
      <c r="G14" t="s">
        <v>1828</v>
      </c>
      <c r="H14" s="57"/>
      <c r="I14" s="57">
        <v>119.1</v>
      </c>
      <c r="J14" s="57">
        <v>119.1</v>
      </c>
    </row>
    <row r="15" spans="3:15" x14ac:dyDescent="0.25">
      <c r="F15" s="13" t="s">
        <v>4619</v>
      </c>
      <c r="G15" t="s">
        <v>4620</v>
      </c>
      <c r="H15" s="57"/>
      <c r="I15" s="57">
        <v>45.53</v>
      </c>
      <c r="J15" s="57">
        <v>45.53</v>
      </c>
    </row>
    <row r="16" spans="3:15" x14ac:dyDescent="0.25">
      <c r="E16" t="s">
        <v>5415</v>
      </c>
      <c r="H16" s="57"/>
      <c r="I16" s="57">
        <v>422.30999999999995</v>
      </c>
      <c r="J16" s="57">
        <v>422.30999999999995</v>
      </c>
    </row>
    <row r="17" spans="4:10" x14ac:dyDescent="0.25">
      <c r="E17" t="s">
        <v>690</v>
      </c>
      <c r="F17" s="13" t="s">
        <v>3277</v>
      </c>
      <c r="G17" t="s">
        <v>3278</v>
      </c>
      <c r="H17" s="57"/>
      <c r="I17" s="57">
        <v>218.67999999999998</v>
      </c>
      <c r="J17" s="57">
        <v>218.67999999999998</v>
      </c>
    </row>
    <row r="18" spans="4:10" x14ac:dyDescent="0.25">
      <c r="E18" t="s">
        <v>5416</v>
      </c>
      <c r="H18" s="57"/>
      <c r="I18" s="57">
        <v>218.67999999999998</v>
      </c>
      <c r="J18" s="57">
        <v>218.67999999999998</v>
      </c>
    </row>
    <row r="19" spans="4:10" x14ac:dyDescent="0.25">
      <c r="E19" t="s">
        <v>566</v>
      </c>
      <c r="F19" s="13" t="s">
        <v>1477</v>
      </c>
      <c r="G19" t="s">
        <v>1478</v>
      </c>
      <c r="H19" s="57"/>
      <c r="I19" s="57">
        <v>150.05000000000001</v>
      </c>
      <c r="J19" s="57">
        <v>150.05000000000001</v>
      </c>
    </row>
    <row r="20" spans="4:10" x14ac:dyDescent="0.25">
      <c r="F20" s="13" t="s">
        <v>4652</v>
      </c>
      <c r="G20" t="s">
        <v>4653</v>
      </c>
      <c r="H20" s="57"/>
      <c r="I20" s="57">
        <v>55.879999999999995</v>
      </c>
      <c r="J20" s="57">
        <v>55.879999999999995</v>
      </c>
    </row>
    <row r="21" spans="4:10" x14ac:dyDescent="0.25">
      <c r="E21" t="s">
        <v>5417</v>
      </c>
      <c r="H21" s="57"/>
      <c r="I21" s="57">
        <v>205.93</v>
      </c>
      <c r="J21" s="57">
        <v>205.93</v>
      </c>
    </row>
    <row r="22" spans="4:10" x14ac:dyDescent="0.25">
      <c r="E22" t="s">
        <v>72</v>
      </c>
      <c r="F22" s="13" t="s">
        <v>469</v>
      </c>
      <c r="G22" t="s">
        <v>470</v>
      </c>
      <c r="H22" s="57"/>
      <c r="I22" s="57">
        <v>53.359999999999992</v>
      </c>
      <c r="J22" s="57">
        <v>53.359999999999992</v>
      </c>
    </row>
    <row r="23" spans="4:10" x14ac:dyDescent="0.25">
      <c r="F23" s="13" t="s">
        <v>533</v>
      </c>
      <c r="G23" t="s">
        <v>534</v>
      </c>
      <c r="H23" s="57">
        <v>65.650000000000006</v>
      </c>
      <c r="I23" s="57"/>
      <c r="J23" s="57">
        <v>65.650000000000006</v>
      </c>
    </row>
    <row r="24" spans="4:10" x14ac:dyDescent="0.25">
      <c r="F24" s="13" t="s">
        <v>1924</v>
      </c>
      <c r="G24" t="s">
        <v>1925</v>
      </c>
      <c r="H24" s="57">
        <v>30.02</v>
      </c>
      <c r="I24" s="57"/>
      <c r="J24" s="57">
        <v>30.02</v>
      </c>
    </row>
    <row r="25" spans="4:10" x14ac:dyDescent="0.25">
      <c r="F25" s="13" t="s">
        <v>2023</v>
      </c>
      <c r="G25" t="s">
        <v>2024</v>
      </c>
      <c r="H25" s="57"/>
      <c r="I25" s="57">
        <v>16.57</v>
      </c>
      <c r="J25" s="57">
        <v>16.57</v>
      </c>
    </row>
    <row r="26" spans="4:10" x14ac:dyDescent="0.25">
      <c r="F26" s="13" t="s">
        <v>3287</v>
      </c>
      <c r="G26" t="s">
        <v>3288</v>
      </c>
      <c r="H26" s="57">
        <v>29.77</v>
      </c>
      <c r="I26" s="57"/>
      <c r="J26" s="57">
        <v>29.77</v>
      </c>
    </row>
    <row r="27" spans="4:10" x14ac:dyDescent="0.25">
      <c r="F27" s="13" t="s">
        <v>5090</v>
      </c>
      <c r="G27" t="s">
        <v>5091</v>
      </c>
      <c r="H27" s="57">
        <v>175.31</v>
      </c>
      <c r="I27" s="57"/>
      <c r="J27" s="57">
        <v>175.31</v>
      </c>
    </row>
    <row r="28" spans="4:10" x14ac:dyDescent="0.25">
      <c r="E28" t="s">
        <v>5418</v>
      </c>
      <c r="H28" s="57">
        <v>300.75</v>
      </c>
      <c r="I28" s="57">
        <v>69.929999999999993</v>
      </c>
      <c r="J28" s="57">
        <v>370.68</v>
      </c>
    </row>
    <row r="29" spans="4:10" x14ac:dyDescent="0.25">
      <c r="D29" t="s">
        <v>5555</v>
      </c>
      <c r="H29" s="57">
        <v>300.75</v>
      </c>
      <c r="I29" s="57">
        <v>916.85</v>
      </c>
      <c r="J29" s="57">
        <v>1217.5999999999999</v>
      </c>
    </row>
    <row r="30" spans="4:10" x14ac:dyDescent="0.25">
      <c r="D30" t="s">
        <v>5428</v>
      </c>
      <c r="E30" t="s">
        <v>84</v>
      </c>
      <c r="F30" s="13" t="s">
        <v>3253</v>
      </c>
      <c r="G30" t="s">
        <v>3254</v>
      </c>
      <c r="H30" s="57"/>
      <c r="I30" s="57">
        <v>121.25</v>
      </c>
      <c r="J30" s="57">
        <v>121.25</v>
      </c>
    </row>
    <row r="31" spans="4:10" x14ac:dyDescent="0.25">
      <c r="F31" s="13" t="s">
        <v>3294</v>
      </c>
      <c r="G31" t="s">
        <v>3295</v>
      </c>
      <c r="H31" s="57"/>
      <c r="I31" s="57">
        <v>259.86</v>
      </c>
      <c r="J31" s="57">
        <v>259.86</v>
      </c>
    </row>
    <row r="32" spans="4:10" x14ac:dyDescent="0.25">
      <c r="F32" s="13" t="s">
        <v>3325</v>
      </c>
      <c r="G32" t="s">
        <v>3326</v>
      </c>
      <c r="H32" s="57"/>
      <c r="I32" s="57">
        <v>123.91</v>
      </c>
      <c r="J32" s="57">
        <v>123.91</v>
      </c>
    </row>
    <row r="33" spans="4:10" x14ac:dyDescent="0.25">
      <c r="F33" s="13" t="s">
        <v>3659</v>
      </c>
      <c r="G33" t="s">
        <v>3660</v>
      </c>
      <c r="H33" s="57"/>
      <c r="I33" s="57"/>
      <c r="J33" s="57"/>
    </row>
    <row r="34" spans="4:10" x14ac:dyDescent="0.25">
      <c r="E34" t="s">
        <v>5415</v>
      </c>
      <c r="H34" s="57"/>
      <c r="I34" s="57">
        <v>505.02</v>
      </c>
      <c r="J34" s="57">
        <v>505.02</v>
      </c>
    </row>
    <row r="35" spans="4:10" x14ac:dyDescent="0.25">
      <c r="E35" t="s">
        <v>690</v>
      </c>
      <c r="F35" s="13" t="s">
        <v>3277</v>
      </c>
      <c r="G35" t="s">
        <v>3278</v>
      </c>
      <c r="H35" s="57"/>
      <c r="I35" s="57">
        <v>38.35</v>
      </c>
      <c r="J35" s="57">
        <v>38.35</v>
      </c>
    </row>
    <row r="36" spans="4:10" x14ac:dyDescent="0.25">
      <c r="F36" s="13" t="s">
        <v>5265</v>
      </c>
      <c r="G36" t="s">
        <v>5266</v>
      </c>
      <c r="H36" s="57">
        <v>151.01</v>
      </c>
      <c r="I36" s="57"/>
      <c r="J36" s="57">
        <v>151.01</v>
      </c>
    </row>
    <row r="37" spans="4:10" x14ac:dyDescent="0.25">
      <c r="E37" t="s">
        <v>5416</v>
      </c>
      <c r="H37" s="57">
        <v>151.01</v>
      </c>
      <c r="I37" s="57">
        <v>38.35</v>
      </c>
      <c r="J37" s="57">
        <v>189.35999999999999</v>
      </c>
    </row>
    <row r="38" spans="4:10" x14ac:dyDescent="0.25">
      <c r="E38" t="s">
        <v>566</v>
      </c>
      <c r="F38" s="13" t="s">
        <v>4652</v>
      </c>
      <c r="G38" t="s">
        <v>4653</v>
      </c>
      <c r="H38" s="57"/>
      <c r="I38" s="57">
        <v>225.05</v>
      </c>
      <c r="J38" s="57">
        <v>225.05</v>
      </c>
    </row>
    <row r="39" spans="4:10" x14ac:dyDescent="0.25">
      <c r="E39" t="s">
        <v>5417</v>
      </c>
      <c r="H39" s="57"/>
      <c r="I39" s="57">
        <v>225.05</v>
      </c>
      <c r="J39" s="57">
        <v>225.05</v>
      </c>
    </row>
    <row r="40" spans="4:10" x14ac:dyDescent="0.25">
      <c r="E40" t="s">
        <v>72</v>
      </c>
      <c r="F40" s="13" t="s">
        <v>2252</v>
      </c>
      <c r="G40" t="s">
        <v>2253</v>
      </c>
      <c r="H40" s="57"/>
      <c r="I40" s="57">
        <v>70.429999999999993</v>
      </c>
      <c r="J40" s="57">
        <v>70.429999999999993</v>
      </c>
    </row>
    <row r="41" spans="4:10" x14ac:dyDescent="0.25">
      <c r="F41" s="13" t="s">
        <v>3287</v>
      </c>
      <c r="G41" t="s">
        <v>3288</v>
      </c>
      <c r="H41" s="57">
        <v>145.98000000000002</v>
      </c>
      <c r="I41" s="57"/>
      <c r="J41" s="57">
        <v>145.98000000000002</v>
      </c>
    </row>
    <row r="42" spans="4:10" x14ac:dyDescent="0.25">
      <c r="F42" s="13" t="s">
        <v>3305</v>
      </c>
      <c r="G42" t="s">
        <v>3306</v>
      </c>
      <c r="H42" s="57"/>
      <c r="I42" s="57">
        <v>92.39</v>
      </c>
      <c r="J42" s="57">
        <v>92.39</v>
      </c>
    </row>
    <row r="43" spans="4:10" x14ac:dyDescent="0.25">
      <c r="F43" s="13" t="s">
        <v>5362</v>
      </c>
      <c r="G43" t="s">
        <v>5363</v>
      </c>
      <c r="H43" s="57"/>
      <c r="I43" s="57">
        <v>52.5</v>
      </c>
      <c r="J43" s="57">
        <v>52.5</v>
      </c>
    </row>
    <row r="44" spans="4:10" x14ac:dyDescent="0.25">
      <c r="F44" s="13" t="s">
        <v>5391</v>
      </c>
      <c r="G44" t="s">
        <v>5392</v>
      </c>
      <c r="H44" s="57"/>
      <c r="I44" s="57">
        <v>39.68</v>
      </c>
      <c r="J44" s="57">
        <v>39.68</v>
      </c>
    </row>
    <row r="45" spans="4:10" x14ac:dyDescent="0.25">
      <c r="E45" t="s">
        <v>5418</v>
      </c>
      <c r="H45" s="57">
        <v>145.98000000000002</v>
      </c>
      <c r="I45" s="57">
        <v>255</v>
      </c>
      <c r="J45" s="57">
        <v>400.98</v>
      </c>
    </row>
    <row r="46" spans="4:10" x14ac:dyDescent="0.25">
      <c r="D46" t="s">
        <v>5556</v>
      </c>
      <c r="H46" s="57">
        <v>296.99</v>
      </c>
      <c r="I46" s="57">
        <v>1023.42</v>
      </c>
      <c r="J46" s="57">
        <v>1320.4100000000003</v>
      </c>
    </row>
    <row r="47" spans="4:10" x14ac:dyDescent="0.25">
      <c r="D47" t="s">
        <v>5429</v>
      </c>
      <c r="E47" t="s">
        <v>690</v>
      </c>
      <c r="F47" s="13" t="s">
        <v>1274</v>
      </c>
      <c r="G47" t="s">
        <v>1275</v>
      </c>
      <c r="H47" s="57">
        <v>107.62</v>
      </c>
      <c r="I47" s="57"/>
      <c r="J47" s="57">
        <v>107.62</v>
      </c>
    </row>
    <row r="48" spans="4:10" x14ac:dyDescent="0.25">
      <c r="F48" s="13" t="s">
        <v>5265</v>
      </c>
      <c r="G48" t="s">
        <v>5266</v>
      </c>
      <c r="H48" s="57">
        <v>75.260000000000005</v>
      </c>
      <c r="I48" s="57"/>
      <c r="J48" s="57">
        <v>75.260000000000005</v>
      </c>
    </row>
    <row r="49" spans="4:10" x14ac:dyDescent="0.25">
      <c r="E49" t="s">
        <v>5416</v>
      </c>
      <c r="H49" s="57">
        <v>182.88</v>
      </c>
      <c r="I49" s="57"/>
      <c r="J49" s="57">
        <v>182.88</v>
      </c>
    </row>
    <row r="50" spans="4:10" x14ac:dyDescent="0.25">
      <c r="E50" t="s">
        <v>566</v>
      </c>
      <c r="F50" s="13" t="s">
        <v>1820</v>
      </c>
      <c r="G50" t="s">
        <v>1821</v>
      </c>
      <c r="H50" s="57"/>
      <c r="I50" s="57">
        <v>8.39</v>
      </c>
      <c r="J50" s="57">
        <v>8.39</v>
      </c>
    </row>
    <row r="51" spans="4:10" x14ac:dyDescent="0.25">
      <c r="F51" s="13" t="s">
        <v>3591</v>
      </c>
      <c r="G51" t="s">
        <v>3592</v>
      </c>
      <c r="H51" s="57"/>
      <c r="I51" s="57">
        <v>255.88000000000002</v>
      </c>
      <c r="J51" s="57">
        <v>255.88000000000002</v>
      </c>
    </row>
    <row r="52" spans="4:10" x14ac:dyDescent="0.25">
      <c r="E52" t="s">
        <v>5417</v>
      </c>
      <c r="H52" s="57"/>
      <c r="I52" s="57">
        <v>264.27000000000004</v>
      </c>
      <c r="J52" s="57">
        <v>264.27000000000004</v>
      </c>
    </row>
    <row r="53" spans="4:10" x14ac:dyDescent="0.25">
      <c r="E53" t="s">
        <v>72</v>
      </c>
      <c r="F53" s="13" t="s">
        <v>2252</v>
      </c>
      <c r="G53" t="s">
        <v>2253</v>
      </c>
      <c r="H53" s="57"/>
      <c r="I53" s="57">
        <v>278.55</v>
      </c>
      <c r="J53" s="57">
        <v>278.55</v>
      </c>
    </row>
    <row r="54" spans="4:10" x14ac:dyDescent="0.25">
      <c r="E54" t="s">
        <v>5418</v>
      </c>
      <c r="H54" s="57"/>
      <c r="I54" s="57">
        <v>278.55</v>
      </c>
      <c r="J54" s="57">
        <v>278.55</v>
      </c>
    </row>
    <row r="55" spans="4:10" x14ac:dyDescent="0.25">
      <c r="D55" t="s">
        <v>5557</v>
      </c>
      <c r="H55" s="57">
        <v>182.88</v>
      </c>
      <c r="I55" s="57">
        <v>542.82000000000005</v>
      </c>
      <c r="J55" s="57">
        <v>725.7</v>
      </c>
    </row>
    <row r="56" spans="4:10" x14ac:dyDescent="0.25">
      <c r="D56" t="s">
        <v>5437</v>
      </c>
      <c r="E56" t="s">
        <v>690</v>
      </c>
      <c r="F56" s="13" t="s">
        <v>1092</v>
      </c>
      <c r="G56" t="s">
        <v>1093</v>
      </c>
      <c r="H56" s="57">
        <v>0.91</v>
      </c>
      <c r="I56" s="57">
        <v>2.7399999999999998</v>
      </c>
      <c r="J56" s="57">
        <v>3.65</v>
      </c>
    </row>
    <row r="57" spans="4:10" x14ac:dyDescent="0.25">
      <c r="F57" s="13" t="s">
        <v>1144</v>
      </c>
      <c r="G57" t="s">
        <v>1145</v>
      </c>
      <c r="H57" s="57"/>
      <c r="I57" s="57">
        <v>18.79</v>
      </c>
      <c r="J57" s="57">
        <v>18.79</v>
      </c>
    </row>
    <row r="58" spans="4:10" x14ac:dyDescent="0.25">
      <c r="F58" s="13" t="s">
        <v>1274</v>
      </c>
      <c r="G58" t="s">
        <v>1275</v>
      </c>
      <c r="H58" s="57">
        <v>139.68000000000004</v>
      </c>
      <c r="I58" s="57"/>
      <c r="J58" s="57">
        <v>139.68000000000004</v>
      </c>
    </row>
    <row r="59" spans="4:10" x14ac:dyDescent="0.25">
      <c r="E59" t="s">
        <v>5416</v>
      </c>
      <c r="H59" s="57">
        <v>140.59000000000003</v>
      </c>
      <c r="I59" s="57">
        <v>21.529999999999998</v>
      </c>
      <c r="J59" s="57">
        <v>162.12000000000003</v>
      </c>
    </row>
    <row r="60" spans="4:10" x14ac:dyDescent="0.25">
      <c r="E60" t="s">
        <v>566</v>
      </c>
      <c r="F60" s="13" t="s">
        <v>1916</v>
      </c>
      <c r="G60" t="s">
        <v>1917</v>
      </c>
      <c r="H60" s="57"/>
      <c r="I60" s="57">
        <v>99.670000000000016</v>
      </c>
      <c r="J60" s="57">
        <v>99.670000000000016</v>
      </c>
    </row>
    <row r="61" spans="4:10" x14ac:dyDescent="0.25">
      <c r="F61" s="13" t="s">
        <v>2741</v>
      </c>
      <c r="G61" t="s">
        <v>2742</v>
      </c>
      <c r="H61" s="57">
        <v>8.25</v>
      </c>
      <c r="I61" s="57">
        <v>44.55</v>
      </c>
      <c r="J61" s="57">
        <v>52.8</v>
      </c>
    </row>
    <row r="62" spans="4:10" x14ac:dyDescent="0.25">
      <c r="F62" s="13" t="s">
        <v>3591</v>
      </c>
      <c r="G62" t="s">
        <v>3592</v>
      </c>
      <c r="H62" s="57"/>
      <c r="I62" s="57">
        <v>54.34</v>
      </c>
      <c r="J62" s="57">
        <v>54.34</v>
      </c>
    </row>
    <row r="63" spans="4:10" x14ac:dyDescent="0.25">
      <c r="E63" t="s">
        <v>5417</v>
      </c>
      <c r="H63" s="57">
        <v>8.25</v>
      </c>
      <c r="I63" s="57">
        <v>198.56000000000003</v>
      </c>
      <c r="J63" s="57">
        <v>206.81000000000003</v>
      </c>
    </row>
    <row r="64" spans="4:10" x14ac:dyDescent="0.25">
      <c r="E64" t="s">
        <v>72</v>
      </c>
      <c r="F64" s="13" t="s">
        <v>2252</v>
      </c>
      <c r="G64" t="s">
        <v>2253</v>
      </c>
      <c r="H64" s="57"/>
      <c r="I64" s="57">
        <v>192.10000000000002</v>
      </c>
      <c r="J64" s="57">
        <v>192.10000000000002</v>
      </c>
    </row>
    <row r="65" spans="4:10" x14ac:dyDescent="0.25">
      <c r="F65" s="13" t="s">
        <v>5291</v>
      </c>
      <c r="G65" t="s">
        <v>5292</v>
      </c>
      <c r="H65" s="57"/>
      <c r="I65" s="57">
        <v>10.56</v>
      </c>
      <c r="J65" s="57">
        <v>10.56</v>
      </c>
    </row>
    <row r="66" spans="4:10" x14ac:dyDescent="0.25">
      <c r="F66" s="13" t="s">
        <v>5299</v>
      </c>
      <c r="G66" t="s">
        <v>5300</v>
      </c>
      <c r="H66" s="57"/>
      <c r="I66" s="57">
        <v>15.77</v>
      </c>
      <c r="J66" s="57">
        <v>15.77</v>
      </c>
    </row>
    <row r="67" spans="4:10" x14ac:dyDescent="0.25">
      <c r="F67" s="13" t="s">
        <v>5313</v>
      </c>
      <c r="G67" t="s">
        <v>5314</v>
      </c>
      <c r="H67" s="57"/>
      <c r="I67" s="57">
        <v>82.06</v>
      </c>
      <c r="J67" s="57">
        <v>82.06</v>
      </c>
    </row>
    <row r="68" spans="4:10" x14ac:dyDescent="0.25">
      <c r="E68" t="s">
        <v>5418</v>
      </c>
      <c r="H68" s="57"/>
      <c r="I68" s="57">
        <v>300.49</v>
      </c>
      <c r="J68" s="57">
        <v>300.49</v>
      </c>
    </row>
    <row r="69" spans="4:10" x14ac:dyDescent="0.25">
      <c r="D69" t="s">
        <v>5558</v>
      </c>
      <c r="H69" s="57">
        <v>148.84000000000003</v>
      </c>
      <c r="I69" s="57">
        <v>520.58000000000004</v>
      </c>
      <c r="J69" s="57">
        <v>669.42000000000007</v>
      </c>
    </row>
    <row r="70" spans="4:10" x14ac:dyDescent="0.25">
      <c r="D70" t="s">
        <v>5424</v>
      </c>
      <c r="H70" s="58">
        <v>929.46</v>
      </c>
      <c r="I70" s="58">
        <v>3003.6700000000005</v>
      </c>
      <c r="J70" s="58">
        <v>3933.13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8DE36-9702-4EDE-B4ED-96245796F55B}">
  <dimension ref="A1:R191"/>
  <sheetViews>
    <sheetView showGridLines="0" zoomScale="80" zoomScaleNormal="80" workbookViewId="0">
      <selection activeCell="M35" sqref="M35"/>
    </sheetView>
  </sheetViews>
  <sheetFormatPr defaultColWidth="0" defaultRowHeight="15" x14ac:dyDescent="0.25"/>
  <cols>
    <col min="1" max="1" width="9.140625" style="9" customWidth="1"/>
    <col min="2" max="2" width="5" style="9" customWidth="1"/>
    <col min="3" max="3" width="9.140625" customWidth="1"/>
    <col min="4" max="4" width="22" bestFit="1" customWidth="1"/>
    <col min="5" max="5" width="30" bestFit="1" customWidth="1"/>
    <col min="6" max="6" width="22.28515625" bestFit="1" customWidth="1"/>
    <col min="7" max="7" width="33.7109375" bestFit="1" customWidth="1"/>
    <col min="8" max="8" width="18.85546875" style="40" bestFit="1" customWidth="1"/>
    <col min="9" max="9" width="14.140625" style="40" customWidth="1"/>
    <col min="10" max="10" width="16.42578125" style="40" customWidth="1"/>
    <col min="11" max="11" width="10.28515625" bestFit="1" customWidth="1"/>
    <col min="12" max="12" width="10" bestFit="1" customWidth="1"/>
    <col min="13" max="15" width="9.140625" customWidth="1"/>
    <col min="16" max="18" width="0" hidden="1" customWidth="1"/>
    <col min="19" max="16384" width="9.140625" hidden="1"/>
  </cols>
  <sheetData>
    <row r="1" spans="3:15" x14ac:dyDescent="0.25">
      <c r="C1" s="9"/>
      <c r="D1" s="9"/>
      <c r="E1" s="9"/>
      <c r="F1" s="9"/>
      <c r="G1" s="9"/>
      <c r="H1" s="50"/>
      <c r="I1" s="50"/>
      <c r="J1" s="50"/>
      <c r="K1" s="9"/>
      <c r="L1" s="9"/>
      <c r="M1" s="9"/>
      <c r="N1" s="9"/>
      <c r="O1" s="9"/>
    </row>
    <row r="2" spans="3:15" ht="21" x14ac:dyDescent="0.35">
      <c r="C2" s="9"/>
      <c r="D2" s="154" t="s">
        <v>5563</v>
      </c>
      <c r="E2" s="154"/>
      <c r="F2" s="154"/>
      <c r="G2" s="154"/>
      <c r="H2" s="154"/>
      <c r="I2" s="154"/>
      <c r="J2" s="154"/>
      <c r="K2" s="154"/>
      <c r="L2" s="154"/>
      <c r="M2" s="154"/>
      <c r="N2" s="9"/>
      <c r="O2" s="9"/>
    </row>
    <row r="3" spans="3:15" ht="5.25" customHeight="1" x14ac:dyDescent="0.25">
      <c r="C3" s="9"/>
      <c r="D3" s="9"/>
      <c r="E3" s="9"/>
      <c r="F3" s="9"/>
      <c r="G3" s="9"/>
      <c r="H3" s="50"/>
      <c r="I3" s="50"/>
      <c r="J3" s="50"/>
      <c r="K3" s="9"/>
      <c r="L3" s="9"/>
      <c r="M3" s="9"/>
      <c r="N3" s="9"/>
      <c r="O3" s="9"/>
    </row>
    <row r="4" spans="3:15" ht="3.75" customHeight="1" x14ac:dyDescent="0.25">
      <c r="C4" s="9"/>
      <c r="D4" s="9"/>
      <c r="E4" s="9"/>
      <c r="F4" s="9"/>
      <c r="G4" s="9"/>
      <c r="H4" s="50"/>
      <c r="I4" s="50"/>
      <c r="J4" s="50"/>
      <c r="K4" s="9"/>
      <c r="L4" s="9"/>
      <c r="M4" s="9"/>
      <c r="N4" s="9"/>
      <c r="O4" s="9"/>
    </row>
    <row r="6" spans="3:15" x14ac:dyDescent="0.25">
      <c r="E6" s="155" t="s">
        <v>5566</v>
      </c>
      <c r="F6" s="155"/>
      <c r="G6" s="155"/>
      <c r="H6" s="155"/>
      <c r="I6" s="155"/>
      <c r="J6" s="155"/>
      <c r="K6" s="155"/>
      <c r="L6" s="155"/>
    </row>
    <row r="8" spans="3:15" x14ac:dyDescent="0.25">
      <c r="D8" s="8" t="s">
        <v>5407</v>
      </c>
      <c r="E8" t="s">
        <v>55</v>
      </c>
    </row>
    <row r="10" spans="3:15" x14ac:dyDescent="0.25">
      <c r="D10" s="8" t="s">
        <v>5409</v>
      </c>
      <c r="H10" s="120" t="s">
        <v>5</v>
      </c>
    </row>
    <row r="11" spans="3:15" x14ac:dyDescent="0.25">
      <c r="D11" s="8" t="s">
        <v>5425</v>
      </c>
      <c r="E11" s="8" t="s">
        <v>5408</v>
      </c>
      <c r="F11" s="8" t="s">
        <v>0</v>
      </c>
      <c r="G11" s="8" t="s">
        <v>1</v>
      </c>
      <c r="H11" s="40" t="s">
        <v>45</v>
      </c>
      <c r="I11" s="40" t="s">
        <v>58</v>
      </c>
      <c r="J11" s="40" t="s">
        <v>5424</v>
      </c>
    </row>
    <row r="12" spans="3:15" x14ac:dyDescent="0.25">
      <c r="D12" t="s">
        <v>5427</v>
      </c>
      <c r="E12" t="s">
        <v>51</v>
      </c>
      <c r="F12" s="13" t="s">
        <v>1992</v>
      </c>
      <c r="G12" t="s">
        <v>1993</v>
      </c>
      <c r="H12" s="57">
        <v>302.22999999999996</v>
      </c>
      <c r="I12" s="57"/>
      <c r="J12" s="57">
        <v>302.22999999999996</v>
      </c>
    </row>
    <row r="13" spans="3:15" x14ac:dyDescent="0.25">
      <c r="E13" t="s">
        <v>5410</v>
      </c>
      <c r="H13" s="57">
        <v>302.22999999999996</v>
      </c>
      <c r="I13" s="57"/>
      <c r="J13" s="57">
        <v>302.22999999999996</v>
      </c>
    </row>
    <row r="14" spans="3:15" x14ac:dyDescent="0.25">
      <c r="E14" t="s">
        <v>50</v>
      </c>
      <c r="F14" s="13" t="s">
        <v>906</v>
      </c>
      <c r="G14" t="s">
        <v>907</v>
      </c>
      <c r="H14" s="57"/>
      <c r="I14" s="57">
        <v>10.56</v>
      </c>
      <c r="J14" s="57">
        <v>10.56</v>
      </c>
    </row>
    <row r="15" spans="3:15" x14ac:dyDescent="0.25">
      <c r="F15" s="13" t="s">
        <v>915</v>
      </c>
      <c r="G15" t="s">
        <v>916</v>
      </c>
      <c r="H15" s="57"/>
      <c r="I15" s="57">
        <v>40.880000000000003</v>
      </c>
      <c r="J15" s="57">
        <v>40.880000000000003</v>
      </c>
    </row>
    <row r="16" spans="3:15" x14ac:dyDescent="0.25">
      <c r="F16" s="13" t="s">
        <v>4789</v>
      </c>
      <c r="G16" t="s">
        <v>4790</v>
      </c>
      <c r="H16" s="51">
        <v>183.24</v>
      </c>
      <c r="I16" s="51"/>
      <c r="J16" s="51">
        <v>183.24</v>
      </c>
    </row>
    <row r="17" spans="4:10" x14ac:dyDescent="0.25">
      <c r="F17" s="13" t="s">
        <v>5036</v>
      </c>
      <c r="G17" t="s">
        <v>5037</v>
      </c>
      <c r="H17" s="51">
        <v>143.43</v>
      </c>
      <c r="I17" s="51">
        <v>66.81</v>
      </c>
      <c r="J17" s="51">
        <v>210.24</v>
      </c>
    </row>
    <row r="18" spans="4:10" x14ac:dyDescent="0.25">
      <c r="F18" s="13" t="s">
        <v>5149</v>
      </c>
      <c r="G18" t="s">
        <v>5150</v>
      </c>
      <c r="H18" s="57"/>
      <c r="I18" s="57">
        <v>57.959999999999994</v>
      </c>
      <c r="J18" s="57">
        <v>57.959999999999994</v>
      </c>
    </row>
    <row r="19" spans="4:10" x14ac:dyDescent="0.25">
      <c r="E19" t="s">
        <v>5411</v>
      </c>
      <c r="H19" s="57">
        <v>326.67</v>
      </c>
      <c r="I19" s="57">
        <v>176.20999999999998</v>
      </c>
      <c r="J19" s="57">
        <v>502.88</v>
      </c>
    </row>
    <row r="20" spans="4:10" x14ac:dyDescent="0.25">
      <c r="D20" t="s">
        <v>5555</v>
      </c>
      <c r="H20" s="57">
        <v>628.9</v>
      </c>
      <c r="I20" s="57">
        <v>176.20999999999998</v>
      </c>
      <c r="J20" s="57">
        <v>805.11</v>
      </c>
    </row>
    <row r="21" spans="4:10" x14ac:dyDescent="0.25">
      <c r="D21" t="s">
        <v>5428</v>
      </c>
      <c r="E21" t="s">
        <v>51</v>
      </c>
      <c r="F21" s="13" t="s">
        <v>141</v>
      </c>
      <c r="G21" t="s">
        <v>142</v>
      </c>
      <c r="H21" s="57">
        <v>70.63000000000001</v>
      </c>
      <c r="I21" s="57"/>
      <c r="J21" s="57">
        <v>70.63000000000001</v>
      </c>
    </row>
    <row r="22" spans="4:10" x14ac:dyDescent="0.25">
      <c r="F22" s="13" t="s">
        <v>1992</v>
      </c>
      <c r="G22" t="s">
        <v>1993</v>
      </c>
      <c r="H22" s="57">
        <v>205.78</v>
      </c>
      <c r="I22" s="57"/>
      <c r="J22" s="57">
        <v>205.78</v>
      </c>
    </row>
    <row r="23" spans="4:10" x14ac:dyDescent="0.25">
      <c r="F23" s="13" t="s">
        <v>5396</v>
      </c>
      <c r="G23" t="s">
        <v>5397</v>
      </c>
      <c r="H23" s="57">
        <v>23.81</v>
      </c>
      <c r="I23" s="57"/>
      <c r="J23" s="57">
        <v>23.81</v>
      </c>
    </row>
    <row r="24" spans="4:10" x14ac:dyDescent="0.25">
      <c r="E24" t="s">
        <v>5410</v>
      </c>
      <c r="H24" s="57">
        <v>300.22000000000003</v>
      </c>
      <c r="I24" s="57"/>
      <c r="J24" s="57">
        <v>300.22000000000003</v>
      </c>
    </row>
    <row r="25" spans="4:10" x14ac:dyDescent="0.25">
      <c r="E25" t="s">
        <v>50</v>
      </c>
      <c r="F25" s="13" t="s">
        <v>93</v>
      </c>
      <c r="G25" t="s">
        <v>94</v>
      </c>
      <c r="H25" s="57">
        <v>16.57</v>
      </c>
      <c r="I25" s="57"/>
      <c r="J25" s="57">
        <v>16.57</v>
      </c>
    </row>
    <row r="26" spans="4:10" x14ac:dyDescent="0.25">
      <c r="F26" s="13" t="s">
        <v>567</v>
      </c>
      <c r="G26" t="s">
        <v>568</v>
      </c>
      <c r="H26" s="51">
        <v>201.77</v>
      </c>
      <c r="I26" s="51">
        <v>58.19</v>
      </c>
      <c r="J26" s="51">
        <v>259.96000000000004</v>
      </c>
    </row>
    <row r="27" spans="4:10" x14ac:dyDescent="0.25">
      <c r="F27" s="13" t="s">
        <v>5149</v>
      </c>
      <c r="G27" t="s">
        <v>5150</v>
      </c>
      <c r="H27" s="57"/>
      <c r="I27" s="57">
        <v>36.959999999999994</v>
      </c>
      <c r="J27" s="57">
        <v>36.959999999999994</v>
      </c>
    </row>
    <row r="28" spans="4:10" x14ac:dyDescent="0.25">
      <c r="F28" s="13" t="s">
        <v>5399</v>
      </c>
      <c r="G28" t="s">
        <v>5400</v>
      </c>
      <c r="H28" s="57"/>
      <c r="I28" s="57">
        <v>19.7</v>
      </c>
      <c r="J28" s="57">
        <v>19.7</v>
      </c>
    </row>
    <row r="29" spans="4:10" x14ac:dyDescent="0.25">
      <c r="F29" s="13" t="s">
        <v>5497</v>
      </c>
      <c r="G29" t="s">
        <v>5495</v>
      </c>
      <c r="H29" s="51">
        <v>79</v>
      </c>
      <c r="I29" s="51"/>
      <c r="J29" s="51">
        <v>79</v>
      </c>
    </row>
    <row r="30" spans="4:10" x14ac:dyDescent="0.25">
      <c r="E30" t="s">
        <v>5411</v>
      </c>
      <c r="H30" s="57">
        <v>297.34000000000003</v>
      </c>
      <c r="I30" s="57">
        <v>114.85</v>
      </c>
      <c r="J30" s="57">
        <v>412.19</v>
      </c>
    </row>
    <row r="31" spans="4:10" x14ac:dyDescent="0.25">
      <c r="D31" t="s">
        <v>5556</v>
      </c>
      <c r="H31" s="57">
        <v>597.56000000000006</v>
      </c>
      <c r="I31" s="57">
        <v>114.85</v>
      </c>
      <c r="J31" s="57">
        <v>712.41000000000008</v>
      </c>
    </row>
    <row r="32" spans="4:10" x14ac:dyDescent="0.25">
      <c r="D32" t="s">
        <v>5429</v>
      </c>
      <c r="E32" t="s">
        <v>51</v>
      </c>
      <c r="F32" s="13" t="s">
        <v>141</v>
      </c>
      <c r="G32" t="s">
        <v>142</v>
      </c>
      <c r="H32" s="57">
        <v>51.249999999999993</v>
      </c>
      <c r="I32" s="57"/>
      <c r="J32" s="57">
        <v>51.249999999999993</v>
      </c>
    </row>
    <row r="33" spans="4:10" x14ac:dyDescent="0.25">
      <c r="F33" s="13" t="s">
        <v>219</v>
      </c>
      <c r="G33" t="s">
        <v>220</v>
      </c>
      <c r="H33" s="57">
        <v>56.6</v>
      </c>
      <c r="I33" s="57"/>
      <c r="J33" s="57">
        <v>56.6</v>
      </c>
    </row>
    <row r="34" spans="4:10" x14ac:dyDescent="0.25">
      <c r="F34" s="13" t="s">
        <v>389</v>
      </c>
      <c r="G34" t="s">
        <v>390</v>
      </c>
      <c r="H34" s="57"/>
      <c r="I34" s="57">
        <v>134.87</v>
      </c>
      <c r="J34" s="57">
        <v>134.87</v>
      </c>
    </row>
    <row r="35" spans="4:10" x14ac:dyDescent="0.25">
      <c r="F35" s="13" t="s">
        <v>580</v>
      </c>
      <c r="G35" t="s">
        <v>581</v>
      </c>
      <c r="H35" s="57">
        <v>38.840000000000003</v>
      </c>
      <c r="I35" s="57"/>
      <c r="J35" s="57">
        <v>38.840000000000003</v>
      </c>
    </row>
    <row r="36" spans="4:10" x14ac:dyDescent="0.25">
      <c r="F36" s="13" t="s">
        <v>613</v>
      </c>
      <c r="G36" t="s">
        <v>614</v>
      </c>
      <c r="H36" s="57">
        <v>8.2200000000000006</v>
      </c>
      <c r="I36" s="57"/>
      <c r="J36" s="57">
        <v>8.2200000000000006</v>
      </c>
    </row>
    <row r="37" spans="4:10" x14ac:dyDescent="0.25">
      <c r="F37" s="13" t="s">
        <v>697</v>
      </c>
      <c r="G37" t="s">
        <v>698</v>
      </c>
      <c r="H37" s="57">
        <v>12.96</v>
      </c>
      <c r="I37" s="57"/>
      <c r="J37" s="57">
        <v>12.96</v>
      </c>
    </row>
    <row r="38" spans="4:10" x14ac:dyDescent="0.25">
      <c r="E38" t="s">
        <v>5410</v>
      </c>
      <c r="H38" s="57">
        <v>167.87</v>
      </c>
      <c r="I38" s="57">
        <v>134.87</v>
      </c>
      <c r="J38" s="57">
        <v>302.74</v>
      </c>
    </row>
    <row r="39" spans="4:10" x14ac:dyDescent="0.25">
      <c r="E39" t="s">
        <v>50</v>
      </c>
      <c r="F39" s="13" t="s">
        <v>224</v>
      </c>
      <c r="G39" t="s">
        <v>225</v>
      </c>
      <c r="H39" s="57"/>
      <c r="I39" s="57">
        <v>148.58000000000001</v>
      </c>
      <c r="J39" s="57">
        <v>148.58000000000001</v>
      </c>
    </row>
    <row r="40" spans="4:10" x14ac:dyDescent="0.25">
      <c r="F40" s="13" t="s">
        <v>3825</v>
      </c>
      <c r="G40" t="s">
        <v>3826</v>
      </c>
      <c r="H40" s="57">
        <v>24.56</v>
      </c>
      <c r="I40" s="57"/>
      <c r="J40" s="57">
        <v>24.56</v>
      </c>
    </row>
    <row r="41" spans="4:10" x14ac:dyDescent="0.25">
      <c r="F41" s="13" t="s">
        <v>5399</v>
      </c>
      <c r="G41" t="s">
        <v>5400</v>
      </c>
      <c r="H41" s="57"/>
      <c r="I41" s="57">
        <v>161.03</v>
      </c>
      <c r="J41" s="57">
        <v>161.03</v>
      </c>
    </row>
    <row r="42" spans="4:10" x14ac:dyDescent="0.25">
      <c r="E42" t="s">
        <v>5411</v>
      </c>
      <c r="H42" s="57">
        <v>24.56</v>
      </c>
      <c r="I42" s="57">
        <v>309.61</v>
      </c>
      <c r="J42" s="57">
        <v>334.17</v>
      </c>
    </row>
    <row r="43" spans="4:10" x14ac:dyDescent="0.25">
      <c r="D43" t="s">
        <v>5557</v>
      </c>
      <c r="H43" s="57">
        <v>192.43</v>
      </c>
      <c r="I43" s="57">
        <v>444.48</v>
      </c>
      <c r="J43" s="57">
        <v>636.91000000000008</v>
      </c>
    </row>
    <row r="44" spans="4:10" x14ac:dyDescent="0.25">
      <c r="D44" t="s">
        <v>5437</v>
      </c>
      <c r="E44" t="s">
        <v>51</v>
      </c>
      <c r="F44" s="13" t="s">
        <v>389</v>
      </c>
      <c r="G44" t="s">
        <v>390</v>
      </c>
      <c r="H44" s="57"/>
      <c r="I44" s="57">
        <v>162.27000000000001</v>
      </c>
      <c r="J44" s="57">
        <v>162.27000000000001</v>
      </c>
    </row>
    <row r="45" spans="4:10" x14ac:dyDescent="0.25">
      <c r="F45" s="13" t="s">
        <v>4340</v>
      </c>
      <c r="G45" t="s">
        <v>4341</v>
      </c>
      <c r="H45" s="57">
        <v>152.78</v>
      </c>
      <c r="I45" s="57">
        <v>9.98</v>
      </c>
      <c r="J45" s="57">
        <v>162.76</v>
      </c>
    </row>
    <row r="46" spans="4:10" x14ac:dyDescent="0.25">
      <c r="E46" t="s">
        <v>5410</v>
      </c>
      <c r="H46" s="57">
        <v>152.78</v>
      </c>
      <c r="I46" s="57">
        <v>172.25</v>
      </c>
      <c r="J46" s="57">
        <v>325.02999999999997</v>
      </c>
    </row>
    <row r="47" spans="4:10" x14ac:dyDescent="0.25">
      <c r="E47" t="s">
        <v>50</v>
      </c>
      <c r="F47" s="13" t="s">
        <v>3825</v>
      </c>
      <c r="G47" t="s">
        <v>3826</v>
      </c>
      <c r="H47" s="57">
        <v>322.44</v>
      </c>
      <c r="I47" s="57"/>
      <c r="J47" s="57">
        <v>322.44</v>
      </c>
    </row>
    <row r="48" spans="4:10" x14ac:dyDescent="0.25">
      <c r="E48" t="s">
        <v>5411</v>
      </c>
      <c r="H48" s="57">
        <v>322.44</v>
      </c>
      <c r="I48" s="57"/>
      <c r="J48" s="57">
        <v>322.44</v>
      </c>
    </row>
    <row r="49" spans="4:10" x14ac:dyDescent="0.25">
      <c r="D49" t="s">
        <v>5558</v>
      </c>
      <c r="H49" s="57">
        <v>475.22</v>
      </c>
      <c r="I49" s="57">
        <v>172.25</v>
      </c>
      <c r="J49" s="57">
        <v>647.47</v>
      </c>
    </row>
    <row r="50" spans="4:10" x14ac:dyDescent="0.25">
      <c r="D50" t="s">
        <v>5424</v>
      </c>
      <c r="H50" s="58">
        <v>1894.11</v>
      </c>
      <c r="I50" s="58">
        <v>907.79</v>
      </c>
      <c r="J50" s="58">
        <v>2801.9</v>
      </c>
    </row>
    <row r="191" spans="17:17" x14ac:dyDescent="0.25">
      <c r="Q191">
        <f>WORKDAY.INTL(P191,N191,11)</f>
        <v>0</v>
      </c>
    </row>
  </sheetData>
  <mergeCells count="2">
    <mergeCell ref="D2:M2"/>
    <mergeCell ref="E6:L6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11F8-E447-43FC-9EF7-C0370DB7D7ED}">
  <dimension ref="A1:R35"/>
  <sheetViews>
    <sheetView showGridLines="0" workbookViewId="0">
      <selection activeCell="F21" sqref="F21"/>
    </sheetView>
  </sheetViews>
  <sheetFormatPr defaultRowHeight="15" x14ac:dyDescent="0.25"/>
  <cols>
    <col min="2" max="2" width="26.85546875" customWidth="1"/>
  </cols>
  <sheetData>
    <row r="1" spans="1:18" x14ac:dyDescent="0.25">
      <c r="A1" s="158" t="s">
        <v>5514</v>
      </c>
      <c r="B1" s="158" t="s">
        <v>5515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</row>
    <row r="2" spans="1:18" x14ac:dyDescent="0.25">
      <c r="A2" s="159"/>
      <c r="B2" s="159"/>
      <c r="C2" s="65" t="s">
        <v>5516</v>
      </c>
      <c r="D2" s="66" t="s">
        <v>5517</v>
      </c>
      <c r="E2" s="66" t="s">
        <v>5518</v>
      </c>
      <c r="F2" s="67" t="s">
        <v>5519</v>
      </c>
      <c r="G2" s="66" t="s">
        <v>5520</v>
      </c>
      <c r="H2" s="66" t="s">
        <v>5521</v>
      </c>
      <c r="I2" s="66" t="s">
        <v>5522</v>
      </c>
      <c r="J2" s="66" t="s">
        <v>5523</v>
      </c>
      <c r="K2" s="66" t="s">
        <v>5524</v>
      </c>
      <c r="L2" s="67" t="s">
        <v>5525</v>
      </c>
      <c r="M2" s="66" t="s">
        <v>5526</v>
      </c>
      <c r="N2" s="66" t="s">
        <v>5527</v>
      </c>
      <c r="O2" s="68" t="s">
        <v>5528</v>
      </c>
    </row>
    <row r="3" spans="1:18" x14ac:dyDescent="0.25">
      <c r="A3" s="156" t="s">
        <v>5529</v>
      </c>
      <c r="B3" s="69" t="s">
        <v>5530</v>
      </c>
      <c r="C3" s="70">
        <v>483.15</v>
      </c>
      <c r="D3" s="71">
        <v>418.92</v>
      </c>
      <c r="E3" s="71">
        <v>465.00124271352229</v>
      </c>
      <c r="F3" s="105">
        <v>491.91169312890651</v>
      </c>
      <c r="G3" s="76">
        <v>0</v>
      </c>
      <c r="H3" s="76">
        <v>0</v>
      </c>
      <c r="I3" s="73">
        <v>0</v>
      </c>
      <c r="J3" s="73">
        <v>0</v>
      </c>
      <c r="K3" s="73">
        <v>0</v>
      </c>
      <c r="L3" s="74">
        <v>0</v>
      </c>
      <c r="M3" s="73">
        <v>0</v>
      </c>
      <c r="N3" s="73">
        <v>0</v>
      </c>
      <c r="O3" s="75">
        <f t="shared" ref="O3:O14" si="0">SUM(C3:N3)</f>
        <v>1858.9829358424288</v>
      </c>
      <c r="Q3" s="115">
        <v>0.1</v>
      </c>
      <c r="R3" t="s">
        <v>5601</v>
      </c>
    </row>
    <row r="4" spans="1:18" x14ac:dyDescent="0.25">
      <c r="A4" s="156"/>
      <c r="B4" s="69" t="s">
        <v>566</v>
      </c>
      <c r="C4" s="70">
        <v>138.5</v>
      </c>
      <c r="D4" s="71">
        <v>179.15</v>
      </c>
      <c r="E4" s="71">
        <v>208.52704843534681</v>
      </c>
      <c r="F4" s="72">
        <v>215.03897324680369</v>
      </c>
      <c r="G4" s="76">
        <v>259.80323302530172</v>
      </c>
      <c r="H4" s="76">
        <v>252.77038983762858</v>
      </c>
      <c r="I4" s="73">
        <v>240.10431215152397</v>
      </c>
      <c r="J4" s="73">
        <v>220.08186657631902</v>
      </c>
      <c r="K4" s="73">
        <v>212.81066693346776</v>
      </c>
      <c r="L4" s="74">
        <f>(((321.527659040243-20)*0.966567323933591)*1.00517633661406)*1.01261131663841</f>
        <v>296.64996256736498</v>
      </c>
      <c r="M4" s="73">
        <v>344.97479543717924</v>
      </c>
      <c r="N4" s="73">
        <v>376.01921421343212</v>
      </c>
      <c r="O4" s="75">
        <f t="shared" si="0"/>
        <v>2944.4304624243678</v>
      </c>
      <c r="Q4">
        <v>10</v>
      </c>
      <c r="R4" t="s">
        <v>5604</v>
      </c>
    </row>
    <row r="5" spans="1:18" x14ac:dyDescent="0.25">
      <c r="A5" s="156"/>
      <c r="B5" s="69" t="s">
        <v>5531</v>
      </c>
      <c r="C5" s="70">
        <v>289.82</v>
      </c>
      <c r="D5" s="71">
        <v>287</v>
      </c>
      <c r="E5" s="71">
        <v>378.34196623560746</v>
      </c>
      <c r="F5" s="72">
        <v>393.52935450312521</v>
      </c>
      <c r="G5" s="76">
        <v>278.7416346227933</v>
      </c>
      <c r="H5" s="76">
        <v>265.76219266690555</v>
      </c>
      <c r="I5" s="73">
        <v>166.24963843330718</v>
      </c>
      <c r="J5" s="73">
        <v>164.90905842869427</v>
      </c>
      <c r="K5" s="73">
        <v>166.25681571686695</v>
      </c>
      <c r="L5" s="74">
        <v>199.75254172303647</v>
      </c>
      <c r="M5" s="73">
        <v>201.18471483075049</v>
      </c>
      <c r="N5" s="73">
        <v>191.51754635368042</v>
      </c>
      <c r="O5" s="75">
        <f t="shared" si="0"/>
        <v>2983.0654635147671</v>
      </c>
      <c r="Q5" s="73">
        <v>20</v>
      </c>
      <c r="R5" t="s">
        <v>5602</v>
      </c>
    </row>
    <row r="6" spans="1:18" x14ac:dyDescent="0.25">
      <c r="A6" s="161"/>
      <c r="B6" s="77" t="s">
        <v>5532</v>
      </c>
      <c r="C6" s="78">
        <v>100.89999999999998</v>
      </c>
      <c r="D6" s="79">
        <v>167.35999999999999</v>
      </c>
      <c r="E6" s="79">
        <v>215.12927421982926</v>
      </c>
      <c r="F6" s="80">
        <v>188.34570489474345</v>
      </c>
      <c r="G6" s="81">
        <v>188.51568982960595</v>
      </c>
      <c r="H6" s="81">
        <v>184.37015528736819</v>
      </c>
      <c r="I6" s="82">
        <v>139.27430060261165</v>
      </c>
      <c r="J6" s="82">
        <v>141.27824737387223</v>
      </c>
      <c r="K6" s="82">
        <v>140.27627398824194</v>
      </c>
      <c r="L6" s="83">
        <v>176.19436909508258</v>
      </c>
      <c r="M6" s="82">
        <v>180.2448143616362</v>
      </c>
      <c r="N6" s="82">
        <v>174.16914646180578</v>
      </c>
      <c r="O6" s="84">
        <f t="shared" si="0"/>
        <v>1996.0579761147969</v>
      </c>
      <c r="Q6" s="73">
        <v>30</v>
      </c>
      <c r="R6" t="s">
        <v>5603</v>
      </c>
    </row>
    <row r="7" spans="1:18" x14ac:dyDescent="0.25">
      <c r="A7" s="162" t="s">
        <v>5533</v>
      </c>
      <c r="B7" s="69" t="s">
        <v>5534</v>
      </c>
      <c r="C7" s="70">
        <v>246.18999999999997</v>
      </c>
      <c r="D7" s="71">
        <v>354.18000000000006</v>
      </c>
      <c r="E7" s="71">
        <v>405.38881450301932</v>
      </c>
      <c r="F7" s="72">
        <v>265.88261287225055</v>
      </c>
      <c r="G7" s="103">
        <v>216.44114497671885</v>
      </c>
      <c r="H7" s="103">
        <v>272.57660786349288</v>
      </c>
      <c r="I7" s="73">
        <v>210.13579767614436</v>
      </c>
      <c r="J7" s="73">
        <v>239.34043423294722</v>
      </c>
      <c r="K7" s="73">
        <v>258.81019193748244</v>
      </c>
      <c r="L7" s="74">
        <v>261.5579744689453</v>
      </c>
      <c r="M7" s="73">
        <v>261.5579744689453</v>
      </c>
      <c r="N7" s="73">
        <v>259.72937397206266</v>
      </c>
      <c r="O7" s="75">
        <f t="shared" si="0"/>
        <v>3251.7909269720089</v>
      </c>
    </row>
    <row r="8" spans="1:18" x14ac:dyDescent="0.25">
      <c r="A8" s="162"/>
      <c r="B8" s="69" t="s">
        <v>5535</v>
      </c>
      <c r="C8" s="70">
        <v>339.62</v>
      </c>
      <c r="D8" s="71">
        <v>363.48000000000008</v>
      </c>
      <c r="E8" s="71">
        <v>439.38217640257062</v>
      </c>
      <c r="F8" s="72">
        <v>398.59460529431357</v>
      </c>
      <c r="G8" s="76">
        <v>389.53563699217005</v>
      </c>
      <c r="H8" s="76">
        <v>385.44339235354818</v>
      </c>
      <c r="I8" s="73">
        <v>268.91399466526616</v>
      </c>
      <c r="J8" s="73">
        <v>266.22485471861347</v>
      </c>
      <c r="K8" s="73">
        <v>269.81037464748368</v>
      </c>
      <c r="L8" s="74">
        <v>398.59460529431357</v>
      </c>
      <c r="M8" s="73">
        <v>398.59460529431357</v>
      </c>
      <c r="N8" s="73">
        <v>407.65357359645702</v>
      </c>
      <c r="O8" s="75">
        <f t="shared" si="0"/>
        <v>4325.8478192590501</v>
      </c>
    </row>
    <row r="9" spans="1:18" x14ac:dyDescent="0.25">
      <c r="A9" s="163"/>
      <c r="B9" s="77" t="s">
        <v>5536</v>
      </c>
      <c r="C9" s="78">
        <v>299.00000000000006</v>
      </c>
      <c r="D9" s="79">
        <v>301.98</v>
      </c>
      <c r="E9" s="79">
        <v>449.42728066362366</v>
      </c>
      <c r="F9" s="101">
        <v>597.44067681665933</v>
      </c>
      <c r="G9" s="104">
        <v>591.36500891682886</v>
      </c>
      <c r="H9" s="102">
        <v>547.33745830982548</v>
      </c>
      <c r="I9" s="82">
        <v>440.8682896773318</v>
      </c>
      <c r="J9" s="82">
        <v>440.8682896773318</v>
      </c>
      <c r="K9" s="82">
        <v>440.8682896773318</v>
      </c>
      <c r="L9" s="83">
        <v>604.52895603312822</v>
      </c>
      <c r="M9" s="82">
        <v>608.57940129968176</v>
      </c>
      <c r="N9" s="82">
        <v>609.59201261632018</v>
      </c>
      <c r="O9" s="84">
        <f t="shared" si="0"/>
        <v>5931.855663688063</v>
      </c>
    </row>
    <row r="10" spans="1:18" x14ac:dyDescent="0.25">
      <c r="A10" s="156" t="s">
        <v>5537</v>
      </c>
      <c r="B10" s="69" t="s">
        <v>5538</v>
      </c>
      <c r="C10" s="70">
        <v>582.15</v>
      </c>
      <c r="D10" s="71">
        <v>510.81000000000006</v>
      </c>
      <c r="E10" s="103">
        <v>508.75617770546768</v>
      </c>
      <c r="F10" s="105">
        <v>406.33149016424386</v>
      </c>
      <c r="G10" s="103">
        <v>328.85072572234958</v>
      </c>
      <c r="H10" s="103">
        <v>319.80982975655036</v>
      </c>
      <c r="I10" s="73">
        <v>298.98591538685253</v>
      </c>
      <c r="J10" s="73">
        <v>245.0233407476475</v>
      </c>
      <c r="K10" s="73">
        <v>235.20155481915845</v>
      </c>
      <c r="L10" s="74">
        <v>314.62571326415519</v>
      </c>
      <c r="M10" s="73">
        <v>308.92498551712123</v>
      </c>
      <c r="N10" s="73">
        <v>292.93862900764708</v>
      </c>
      <c r="O10" s="75">
        <f t="shared" si="0"/>
        <v>4352.4083620911933</v>
      </c>
    </row>
    <row r="11" spans="1:18" x14ac:dyDescent="0.25">
      <c r="A11" s="161"/>
      <c r="B11" s="77" t="s">
        <v>5539</v>
      </c>
      <c r="C11" s="78">
        <v>274.41000000000003</v>
      </c>
      <c r="D11" s="79">
        <v>308.68000000000006</v>
      </c>
      <c r="E11" s="79">
        <v>306.04151822762532</v>
      </c>
      <c r="F11" s="101">
        <v>303.78953273053497</v>
      </c>
      <c r="G11" s="104">
        <v>333.46391978343325</v>
      </c>
      <c r="H11" s="104">
        <v>325.41699794056893</v>
      </c>
      <c r="I11" s="82">
        <v>309.714385842512</v>
      </c>
      <c r="J11" s="82">
        <v>283.54733507739707</v>
      </c>
      <c r="K11" s="82">
        <v>273.31186861006114</v>
      </c>
      <c r="L11" s="83">
        <v>323.61026256899157</v>
      </c>
      <c r="M11" s="82">
        <v>302.48523118978477</v>
      </c>
      <c r="N11" s="82">
        <v>275.47931736492086</v>
      </c>
      <c r="O11" s="84">
        <f>SUM(C11:N11)</f>
        <v>3619.9503693358306</v>
      </c>
    </row>
    <row r="12" spans="1:18" x14ac:dyDescent="0.25">
      <c r="A12" s="156" t="s">
        <v>5540</v>
      </c>
      <c r="B12" s="69" t="s">
        <v>5541</v>
      </c>
      <c r="C12" s="70">
        <v>135.77000000000001</v>
      </c>
      <c r="D12" s="71">
        <v>121.08000000000001</v>
      </c>
      <c r="E12" s="71">
        <v>84.553044939306886</v>
      </c>
      <c r="F12" s="72">
        <v>70.646921611365798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4">
        <v>0</v>
      </c>
      <c r="M12" s="73">
        <v>0</v>
      </c>
      <c r="N12" s="73">
        <v>0</v>
      </c>
      <c r="O12" s="75">
        <f t="shared" si="0"/>
        <v>412.04996655067271</v>
      </c>
    </row>
    <row r="13" spans="1:18" x14ac:dyDescent="0.25">
      <c r="A13" s="156"/>
      <c r="B13" s="69" t="s">
        <v>5542</v>
      </c>
      <c r="C13" s="85">
        <v>487.99000000000018</v>
      </c>
      <c r="D13" s="86">
        <v>613.67920000000004</v>
      </c>
      <c r="E13" s="71">
        <v>555.92361283448474</v>
      </c>
      <c r="F13" s="106">
        <f>(((580.539572342395)*0.966567323933591)*1.00517633661406)*1.01261131663841</f>
        <v>571.14840791856113</v>
      </c>
      <c r="G13" s="107">
        <f>(((620.196356812862-85)*0.966567323933591)*1.00517633661406)*1.01261131663841</f>
        <v>526.53869207247783</v>
      </c>
      <c r="H13" s="133">
        <v>304.40605716344237</v>
      </c>
      <c r="I13" s="133">
        <v>328.94902841465847</v>
      </c>
      <c r="J13" s="133">
        <v>333.50016134033962</v>
      </c>
      <c r="K13" s="134">
        <v>335.75374300624873</v>
      </c>
      <c r="L13" s="135">
        <f>(((387.030304501448-20)*0.966567323933591)*1.00517633661406)*1.01261131663841</f>
        <v>361.09299703385295</v>
      </c>
      <c r="M13" s="133">
        <v>367.26551353045107</v>
      </c>
      <c r="N13" s="134">
        <v>344.56758343193729</v>
      </c>
      <c r="O13" s="75">
        <f>SUM(C13:N13)</f>
        <v>5130.8149967464551</v>
      </c>
    </row>
    <row r="14" spans="1:18" x14ac:dyDescent="0.25">
      <c r="A14" s="156"/>
      <c r="B14" s="69" t="s">
        <v>1713</v>
      </c>
      <c r="C14" s="70">
        <v>0</v>
      </c>
      <c r="D14" s="71">
        <v>23.409999999999997</v>
      </c>
      <c r="E14" s="71">
        <v>91.702080834774023</v>
      </c>
      <c r="F14" s="72">
        <v>88.544104763203165</v>
      </c>
      <c r="G14" s="76">
        <v>143.33971477258029</v>
      </c>
      <c r="H14" s="76">
        <v>139.32226211522834</v>
      </c>
      <c r="I14" s="73">
        <v>132.1582558481077</v>
      </c>
      <c r="J14" s="73">
        <v>121.81275405852075</v>
      </c>
      <c r="K14" s="73">
        <v>123.05329154561194</v>
      </c>
      <c r="L14" s="74">
        <v>172.73087969920451</v>
      </c>
      <c r="M14" s="73">
        <v>182.0981324888337</v>
      </c>
      <c r="N14" s="73">
        <v>200.07439472853741</v>
      </c>
      <c r="O14" s="75">
        <f t="shared" si="0"/>
        <v>1418.2458708546019</v>
      </c>
    </row>
    <row r="15" spans="1:18" x14ac:dyDescent="0.25">
      <c r="A15" s="88"/>
      <c r="B15" s="88" t="s">
        <v>5543</v>
      </c>
      <c r="C15" s="89">
        <f t="shared" ref="C15:M15" si="1">SUM(C3:C14)</f>
        <v>3377.5</v>
      </c>
      <c r="D15" s="90">
        <v>3649.7292000000002</v>
      </c>
      <c r="E15" s="90">
        <f t="shared" si="1"/>
        <v>4108.1742377151777</v>
      </c>
      <c r="F15" s="91">
        <f t="shared" si="1"/>
        <v>3991.2040779447116</v>
      </c>
      <c r="G15" s="92">
        <f t="shared" si="1"/>
        <v>3256.5954007142595</v>
      </c>
      <c r="H15" s="92">
        <f t="shared" si="1"/>
        <v>2997.2153432945588</v>
      </c>
      <c r="I15" s="92">
        <f t="shared" si="1"/>
        <v>2535.3539186983162</v>
      </c>
      <c r="J15" s="92">
        <f t="shared" si="1"/>
        <v>2456.5863422316829</v>
      </c>
      <c r="K15" s="92">
        <f t="shared" si="1"/>
        <v>2456.153070881955</v>
      </c>
      <c r="L15" s="91">
        <f t="shared" si="1"/>
        <v>3109.3382617480756</v>
      </c>
      <c r="M15" s="92">
        <f t="shared" si="1"/>
        <v>3155.9101684186971</v>
      </c>
      <c r="N15" s="92">
        <f>SUM(N3:N14)</f>
        <v>3131.7407917468008</v>
      </c>
      <c r="O15" s="93">
        <f t="shared" ref="O15:O20" si="2">SUM(C15:N15)</f>
        <v>38225.500813394239</v>
      </c>
    </row>
    <row r="16" spans="1:18" x14ac:dyDescent="0.25">
      <c r="A16" s="157" t="s">
        <v>5544</v>
      </c>
      <c r="B16" s="69" t="s">
        <v>5545</v>
      </c>
      <c r="C16" s="70">
        <v>639</v>
      </c>
      <c r="D16" s="71">
        <v>709.46304000000009</v>
      </c>
      <c r="E16" s="71">
        <v>534.08049985469336</v>
      </c>
      <c r="F16" s="74">
        <v>451.12041367664932</v>
      </c>
      <c r="G16" s="73">
        <v>477.65690859880516</v>
      </c>
      <c r="H16" s="73">
        <v>504.19340352096094</v>
      </c>
      <c r="I16" s="73">
        <v>486.82215380914016</v>
      </c>
      <c r="J16" s="73">
        <v>474.14968475707423</v>
      </c>
      <c r="K16" s="73">
        <v>470.44761514635837</v>
      </c>
      <c r="L16" s="74">
        <v>591.35328641203353</v>
      </c>
      <c r="M16" s="73">
        <v>606.03119551693828</v>
      </c>
      <c r="N16" s="73">
        <v>618.8932808150505</v>
      </c>
      <c r="O16" s="75">
        <f t="shared" si="2"/>
        <v>6563.2114821077039</v>
      </c>
    </row>
    <row r="17" spans="1:15" x14ac:dyDescent="0.25">
      <c r="A17" s="157"/>
      <c r="B17" s="77" t="s">
        <v>5546</v>
      </c>
      <c r="C17" s="78">
        <v>0</v>
      </c>
      <c r="D17" s="79">
        <v>0</v>
      </c>
      <c r="E17" s="79">
        <v>223.91950014530701</v>
      </c>
      <c r="F17" s="83">
        <v>265.36494922155799</v>
      </c>
      <c r="G17" s="82">
        <v>265.36494922155799</v>
      </c>
      <c r="H17" s="82">
        <v>280.10744640053383</v>
      </c>
      <c r="I17" s="82">
        <v>270.45675211618897</v>
      </c>
      <c r="J17" s="82">
        <v>263.41649153170795</v>
      </c>
      <c r="K17" s="82">
        <v>261.35978619242132</v>
      </c>
      <c r="L17" s="83">
        <v>297.6774120301676</v>
      </c>
      <c r="M17" s="82">
        <v>297.6774120301676</v>
      </c>
      <c r="N17" s="82">
        <v>297.6774120301676</v>
      </c>
      <c r="O17" s="84">
        <f t="shared" si="2"/>
        <v>2723.0221109197773</v>
      </c>
    </row>
    <row r="18" spans="1:15" x14ac:dyDescent="0.25">
      <c r="A18" s="157"/>
      <c r="B18" s="69" t="s">
        <v>5547</v>
      </c>
      <c r="C18" s="70">
        <v>0</v>
      </c>
      <c r="D18" s="71">
        <v>0</v>
      </c>
      <c r="E18" s="71">
        <v>0</v>
      </c>
      <c r="F18" s="74">
        <v>238.82845429940301</v>
      </c>
      <c r="G18" s="73">
        <v>310.47699058922302</v>
      </c>
      <c r="H18" s="73">
        <v>378.14505264072073</v>
      </c>
      <c r="I18" s="73">
        <v>365.11661535685516</v>
      </c>
      <c r="J18" s="73">
        <v>355.61226356780571</v>
      </c>
      <c r="K18" s="73">
        <v>352.83571135976882</v>
      </c>
      <c r="L18" s="74">
        <v>443.51496480902529</v>
      </c>
      <c r="M18" s="73">
        <v>454.52339663770374</v>
      </c>
      <c r="N18" s="73">
        <v>464.16996061128799</v>
      </c>
      <c r="O18" s="75">
        <f t="shared" si="2"/>
        <v>3363.2234098717931</v>
      </c>
    </row>
    <row r="19" spans="1:15" x14ac:dyDescent="0.25">
      <c r="A19" s="157"/>
      <c r="B19" s="69" t="s">
        <v>5548</v>
      </c>
      <c r="C19" s="70">
        <v>0</v>
      </c>
      <c r="D19" s="71">
        <v>0</v>
      </c>
      <c r="E19" s="71">
        <v>0</v>
      </c>
      <c r="F19" s="74">
        <v>0</v>
      </c>
      <c r="G19" s="73">
        <v>0</v>
      </c>
      <c r="H19" s="73">
        <v>0</v>
      </c>
      <c r="I19" s="73">
        <v>123.70656385412637</v>
      </c>
      <c r="J19" s="73">
        <v>160.81853301036429</v>
      </c>
      <c r="K19" s="73">
        <v>185.55984578118955</v>
      </c>
      <c r="L19" s="74">
        <v>236.63908423145548</v>
      </c>
      <c r="M19" s="73">
        <v>262.93231581272829</v>
      </c>
      <c r="N19" s="73">
        <v>262.93231581272829</v>
      </c>
      <c r="O19" s="75">
        <f t="shared" si="2"/>
        <v>1232.5886585025924</v>
      </c>
    </row>
    <row r="20" spans="1:15" x14ac:dyDescent="0.25">
      <c r="A20" s="88"/>
      <c r="B20" s="88" t="s">
        <v>5549</v>
      </c>
      <c r="C20" s="89">
        <f>SUM(C16:C19)</f>
        <v>639</v>
      </c>
      <c r="D20" s="90">
        <f t="shared" ref="D20:N20" si="3">SUM(D16:D19)</f>
        <v>709.46304000000009</v>
      </c>
      <c r="E20" s="90">
        <f t="shared" si="3"/>
        <v>758.00000000000034</v>
      </c>
      <c r="F20" s="91">
        <f t="shared" si="3"/>
        <v>955.31381719761032</v>
      </c>
      <c r="G20" s="92">
        <f t="shared" si="3"/>
        <v>1053.4988484095861</v>
      </c>
      <c r="H20" s="92">
        <f t="shared" si="3"/>
        <v>1162.4459025622155</v>
      </c>
      <c r="I20" s="92">
        <f t="shared" si="3"/>
        <v>1246.1020851363107</v>
      </c>
      <c r="J20" s="92">
        <f t="shared" si="3"/>
        <v>1253.9969728669521</v>
      </c>
      <c r="K20" s="92">
        <f t="shared" si="3"/>
        <v>1270.2029584797381</v>
      </c>
      <c r="L20" s="91">
        <f t="shared" si="3"/>
        <v>1569.1847474826818</v>
      </c>
      <c r="M20" s="92">
        <f t="shared" si="3"/>
        <v>1621.1643199975381</v>
      </c>
      <c r="N20" s="92">
        <f t="shared" si="3"/>
        <v>1643.6729692692345</v>
      </c>
      <c r="O20" s="93">
        <f t="shared" si="2"/>
        <v>13882.045661401868</v>
      </c>
    </row>
    <row r="21" spans="1:15" x14ac:dyDescent="0.25">
      <c r="A21" s="94"/>
      <c r="B21" s="94" t="s">
        <v>5550</v>
      </c>
      <c r="C21" s="89">
        <f>C15+C20</f>
        <v>4016.5</v>
      </c>
      <c r="D21" s="90">
        <f>D15+D20</f>
        <v>4359.1922400000003</v>
      </c>
      <c r="E21" s="90">
        <f>E15+E20</f>
        <v>4866.1742377151777</v>
      </c>
      <c r="F21" s="95">
        <f t="shared" ref="F21:O21" si="4">F15+F20</f>
        <v>4946.5178951423222</v>
      </c>
      <c r="G21" s="96">
        <f t="shared" si="4"/>
        <v>4310.0942491238457</v>
      </c>
      <c r="H21" s="96">
        <f t="shared" si="4"/>
        <v>4159.6612458567743</v>
      </c>
      <c r="I21" s="96">
        <f t="shared" si="4"/>
        <v>3781.4560038346272</v>
      </c>
      <c r="J21" s="96">
        <f t="shared" si="4"/>
        <v>3710.583315098635</v>
      </c>
      <c r="K21" s="96">
        <f t="shared" si="4"/>
        <v>3726.3560293616929</v>
      </c>
      <c r="L21" s="95">
        <f t="shared" si="4"/>
        <v>4678.5230092307575</v>
      </c>
      <c r="M21" s="96">
        <f>M15+M20</f>
        <v>4777.074488416235</v>
      </c>
      <c r="N21" s="96">
        <f>N15+N20</f>
        <v>4775.4137610160351</v>
      </c>
      <c r="O21" s="97">
        <f t="shared" si="4"/>
        <v>52107.546474796109</v>
      </c>
    </row>
    <row r="22" spans="1:15" x14ac:dyDescent="0.25">
      <c r="A22" s="98"/>
      <c r="B22" s="69" t="s">
        <v>5551</v>
      </c>
      <c r="C22" s="70">
        <v>192.05</v>
      </c>
      <c r="D22" s="73">
        <v>52</v>
      </c>
      <c r="E22" s="73">
        <v>44</v>
      </c>
      <c r="F22" s="74">
        <v>105.89281865913217</v>
      </c>
      <c r="G22" s="73">
        <v>78.182548355807867</v>
      </c>
      <c r="H22" s="73">
        <v>52.451583074149582</v>
      </c>
      <c r="I22" s="73">
        <v>143.49961407078661</v>
      </c>
      <c r="J22" s="73">
        <v>347.36803130238684</v>
      </c>
      <c r="K22" s="73">
        <v>319.65776099906253</v>
      </c>
      <c r="L22" s="74">
        <v>235.53729757825661</v>
      </c>
      <c r="M22" s="73">
        <v>140.53065653828756</v>
      </c>
      <c r="N22" s="73">
        <f>1800-SUM(C22:M22)</f>
        <v>88.829689422130286</v>
      </c>
      <c r="O22" s="75">
        <f>SUM(C22:N22)</f>
        <v>1800</v>
      </c>
    </row>
    <row r="23" spans="1:15" x14ac:dyDescent="0.25">
      <c r="A23" s="94"/>
      <c r="B23" s="94" t="s">
        <v>5552</v>
      </c>
      <c r="C23" s="89">
        <f>SUM(C15,C20,C22)</f>
        <v>4208.55</v>
      </c>
      <c r="D23" s="96">
        <f>SUM(D15,D20,D22)</f>
        <v>4411.1922400000003</v>
      </c>
      <c r="E23" s="96">
        <f t="shared" ref="E23:N23" si="5">SUM(E15,E20,E22)</f>
        <v>4910.1742377151777</v>
      </c>
      <c r="F23" s="95">
        <f>SUM(F15,F20,F22)</f>
        <v>5052.4107138014542</v>
      </c>
      <c r="G23" s="96">
        <f t="shared" si="5"/>
        <v>4388.2767974796534</v>
      </c>
      <c r="H23" s="96">
        <f t="shared" si="5"/>
        <v>4212.1128289309236</v>
      </c>
      <c r="I23" s="96">
        <f t="shared" si="5"/>
        <v>3924.9556179054139</v>
      </c>
      <c r="J23" s="96">
        <f t="shared" si="5"/>
        <v>4057.951346401022</v>
      </c>
      <c r="K23" s="96">
        <f t="shared" si="5"/>
        <v>4046.0137903607556</v>
      </c>
      <c r="L23" s="95">
        <f t="shared" si="5"/>
        <v>4914.060306809014</v>
      </c>
      <c r="M23" s="96">
        <f t="shared" si="5"/>
        <v>4917.605144954523</v>
      </c>
      <c r="N23" s="96">
        <f t="shared" si="5"/>
        <v>4864.2434504381654</v>
      </c>
      <c r="O23" s="97">
        <f>SUM(C23:N23)</f>
        <v>53907.546474796094</v>
      </c>
    </row>
    <row r="24" spans="1:15" x14ac:dyDescent="0.25">
      <c r="A24" s="98"/>
      <c r="B24" s="69" t="s">
        <v>5553</v>
      </c>
      <c r="C24" s="70">
        <v>92.449999999999818</v>
      </c>
      <c r="D24" s="73">
        <v>0</v>
      </c>
      <c r="E24" s="73">
        <v>0</v>
      </c>
      <c r="F24" s="74">
        <v>0</v>
      </c>
      <c r="G24" s="73">
        <v>0</v>
      </c>
      <c r="H24" s="73">
        <v>0</v>
      </c>
      <c r="I24" s="73">
        <v>0</v>
      </c>
      <c r="J24" s="73">
        <v>0</v>
      </c>
      <c r="K24" s="73">
        <v>0</v>
      </c>
      <c r="L24" s="74">
        <v>0</v>
      </c>
      <c r="M24" s="73">
        <v>0</v>
      </c>
      <c r="N24" s="73">
        <v>0</v>
      </c>
      <c r="O24" s="75">
        <f>SUM(C24:N24)</f>
        <v>92.449999999999818</v>
      </c>
    </row>
    <row r="25" spans="1:15" x14ac:dyDescent="0.25">
      <c r="A25" s="99"/>
      <c r="B25" s="100" t="s">
        <v>5554</v>
      </c>
      <c r="C25" s="89">
        <f>C24+C23</f>
        <v>4301</v>
      </c>
      <c r="D25" s="96">
        <f>D24+D23</f>
        <v>4411.1922400000003</v>
      </c>
      <c r="E25" s="96">
        <f t="shared" ref="E25:N25" si="6">E24+E23</f>
        <v>4910.1742377151777</v>
      </c>
      <c r="F25" s="95">
        <f t="shared" si="6"/>
        <v>5052.4107138014542</v>
      </c>
      <c r="G25" s="96">
        <f t="shared" si="6"/>
        <v>4388.2767974796534</v>
      </c>
      <c r="H25" s="96">
        <f t="shared" si="6"/>
        <v>4212.1128289309236</v>
      </c>
      <c r="I25" s="96">
        <f t="shared" si="6"/>
        <v>3924.9556179054139</v>
      </c>
      <c r="J25" s="96">
        <f t="shared" si="6"/>
        <v>4057.951346401022</v>
      </c>
      <c r="K25" s="96">
        <f t="shared" si="6"/>
        <v>4046.0137903607556</v>
      </c>
      <c r="L25" s="95">
        <f t="shared" si="6"/>
        <v>4914.060306809014</v>
      </c>
      <c r="M25" s="96">
        <f t="shared" si="6"/>
        <v>4917.605144954523</v>
      </c>
      <c r="N25" s="96">
        <f t="shared" si="6"/>
        <v>4864.2434504381654</v>
      </c>
      <c r="O25" s="97">
        <f>SUM(C25:N25)</f>
        <v>53999.996474796106</v>
      </c>
    </row>
    <row r="31" spans="1:15" x14ac:dyDescent="0.25">
      <c r="F31" s="21"/>
      <c r="G31" s="87"/>
      <c r="H31" s="87"/>
    </row>
    <row r="32" spans="1:15" x14ac:dyDescent="0.25">
      <c r="F32" s="21"/>
      <c r="G32" s="21"/>
      <c r="H32" s="21"/>
    </row>
    <row r="33" spans="6:8" x14ac:dyDescent="0.25">
      <c r="F33" s="21"/>
      <c r="G33" s="21"/>
      <c r="H33" s="21"/>
    </row>
    <row r="34" spans="6:8" x14ac:dyDescent="0.25">
      <c r="F34" s="21"/>
      <c r="G34" s="21"/>
      <c r="H34" s="21"/>
    </row>
    <row r="35" spans="6:8" x14ac:dyDescent="0.25">
      <c r="F35" s="21"/>
      <c r="G35" s="21"/>
      <c r="H35" s="21"/>
    </row>
  </sheetData>
  <mergeCells count="8">
    <mergeCell ref="A12:A14"/>
    <mergeCell ref="A16:A19"/>
    <mergeCell ref="A1:A2"/>
    <mergeCell ref="B1:B2"/>
    <mergeCell ref="C1:O1"/>
    <mergeCell ref="A3:A6"/>
    <mergeCell ref="A7:A9"/>
    <mergeCell ref="A10:A1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T3972"/>
  <sheetViews>
    <sheetView zoomScale="80" zoomScaleNormal="80" workbookViewId="0">
      <pane ySplit="1" topLeftCell="A2" activePane="bottomLeft" state="frozen"/>
      <selection pane="bottomLeft" activeCell="T3992" sqref="T3992"/>
    </sheetView>
  </sheetViews>
  <sheetFormatPr defaultRowHeight="15" outlineLevelCol="1" x14ac:dyDescent="0.25"/>
  <cols>
    <col min="1" max="1" width="29.28515625" bestFit="1" customWidth="1"/>
    <col min="2" max="2" width="9.7109375" bestFit="1" customWidth="1"/>
    <col min="3" max="3" width="43.7109375" bestFit="1" customWidth="1"/>
    <col min="4" max="4" width="15.85546875" bestFit="1" customWidth="1"/>
    <col min="5" max="5" width="32.85546875" hidden="1" customWidth="1" outlineLevel="1"/>
    <col min="6" max="6" width="19.140625" hidden="1" customWidth="1" outlineLevel="1"/>
    <col min="7" max="7" width="15.42578125" hidden="1" customWidth="1" outlineLevel="1"/>
    <col min="8" max="8" width="5.28515625" hidden="1" customWidth="1" outlineLevel="1"/>
    <col min="9" max="9" width="11.85546875" hidden="1" customWidth="1" outlineLevel="1"/>
    <col min="10" max="10" width="31" hidden="1" customWidth="1" outlineLevel="1"/>
    <col min="11" max="11" width="18.28515625" style="1" hidden="1" customWidth="1" outlineLevel="1"/>
    <col min="12" max="12" width="17.85546875" bestFit="1" customWidth="1" collapsed="1"/>
    <col min="13" max="13" width="26.42578125" hidden="1" customWidth="1" outlineLevel="1"/>
    <col min="14" max="14" width="12.7109375" bestFit="1" customWidth="1" collapsed="1"/>
    <col min="15" max="15" width="11.5703125" bestFit="1" customWidth="1"/>
    <col min="16" max="16" width="14.140625" customWidth="1"/>
    <col min="17" max="17" width="8.7109375" hidden="1" customWidth="1" outlineLevel="1"/>
    <col min="18" max="18" width="15.42578125" customWidth="1" collapsed="1"/>
    <col min="19" max="19" width="15.5703125" customWidth="1"/>
    <col min="20" max="20" width="16.42578125" customWidth="1"/>
    <col min="21" max="21" width="12" hidden="1" customWidth="1" outlineLevel="1"/>
    <col min="22" max="22" width="9.42578125" hidden="1" customWidth="1" outlineLevel="1"/>
    <col min="23" max="23" width="21.85546875" style="5" hidden="1" customWidth="1" outlineLevel="1"/>
    <col min="24" max="24" width="16.5703125" style="5" hidden="1" customWidth="1" outlineLevel="1"/>
    <col min="25" max="25" width="14.7109375" style="5" hidden="1" customWidth="1" outlineLevel="1"/>
    <col min="26" max="26" width="15.42578125" style="10" hidden="1" customWidth="1" outlineLevel="1"/>
    <col min="27" max="27" width="15.85546875" style="10" hidden="1" customWidth="1" outlineLevel="1"/>
    <col min="28" max="28" width="19.85546875" customWidth="1" collapsed="1"/>
    <col min="29" max="29" width="12.28515625" customWidth="1"/>
    <col min="30" max="33" width="17.7109375" hidden="1" customWidth="1" outlineLevel="1"/>
    <col min="34" max="37" width="11" hidden="1" customWidth="1" outlineLevel="1"/>
    <col min="38" max="38" width="21.7109375" bestFit="1" customWidth="1" collapsed="1"/>
    <col min="39" max="39" width="17.42578125" customWidth="1"/>
    <col min="40" max="40" width="18.85546875" customWidth="1"/>
    <col min="41" max="41" width="26.140625" style="1" bestFit="1" customWidth="1"/>
    <col min="42" max="42" width="16.85546875" style="1" bestFit="1" customWidth="1"/>
    <col min="43" max="43" width="76.85546875" bestFit="1" customWidth="1"/>
    <col min="44" max="44" width="20.7109375" customWidth="1"/>
    <col min="45" max="45" width="34.85546875" style="45" bestFit="1" customWidth="1"/>
    <col min="46" max="46" width="40.42578125" bestFit="1" customWidth="1"/>
  </cols>
  <sheetData>
    <row r="1" spans="1:46" x14ac:dyDescent="0.25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2" t="s">
        <v>10</v>
      </c>
      <c r="M1" s="2" t="s">
        <v>11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4" t="s">
        <v>22</v>
      </c>
      <c r="X1" s="4" t="s">
        <v>23</v>
      </c>
      <c r="Y1" s="4" t="s">
        <v>24</v>
      </c>
      <c r="Z1" s="3" t="s">
        <v>27</v>
      </c>
      <c r="AA1" s="3" t="s">
        <v>28</v>
      </c>
      <c r="AB1" s="2" t="s">
        <v>25</v>
      </c>
      <c r="AC1" s="2" t="s">
        <v>26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12" t="s">
        <v>5407</v>
      </c>
      <c r="AN1" s="12" t="s">
        <v>5408</v>
      </c>
      <c r="AO1" s="3" t="s">
        <v>38</v>
      </c>
      <c r="AP1" s="11" t="s">
        <v>5425</v>
      </c>
      <c r="AQ1" s="2" t="s">
        <v>39</v>
      </c>
      <c r="AR1" s="2" t="s">
        <v>5498</v>
      </c>
      <c r="AS1" s="2" t="s">
        <v>5503</v>
      </c>
      <c r="AT1" s="2" t="s">
        <v>5502</v>
      </c>
    </row>
    <row r="2" spans="1:46" hidden="1" x14ac:dyDescent="0.25">
      <c r="A2" t="s">
        <v>49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4</v>
      </c>
      <c r="I2" t="s">
        <v>46</v>
      </c>
      <c r="J2" t="s">
        <v>47</v>
      </c>
      <c r="K2" s="1">
        <v>44203</v>
      </c>
      <c r="L2">
        <v>17.899999999999999</v>
      </c>
      <c r="M2" t="s">
        <v>48</v>
      </c>
      <c r="W2" s="5">
        <v>45717</v>
      </c>
      <c r="X2" s="5">
        <v>45717</v>
      </c>
      <c r="Y2" s="5">
        <v>45809</v>
      </c>
      <c r="AB2" t="s">
        <v>44</v>
      </c>
      <c r="AC2" t="s">
        <v>44</v>
      </c>
      <c r="AD2" t="s">
        <v>50</v>
      </c>
      <c r="AE2" t="s">
        <v>51</v>
      </c>
      <c r="AF2" t="s">
        <v>52</v>
      </c>
      <c r="AG2" t="s">
        <v>53</v>
      </c>
      <c r="AH2">
        <v>15.565109</v>
      </c>
      <c r="AI2">
        <v>33.996107000000002</v>
      </c>
      <c r="AJ2">
        <v>43.472256999999999</v>
      </c>
      <c r="AK2">
        <v>82.688018</v>
      </c>
      <c r="AL2" t="s">
        <v>54</v>
      </c>
      <c r="AM2" t="s">
        <v>55</v>
      </c>
      <c r="AN2" t="s">
        <v>50</v>
      </c>
      <c r="AO2" s="1">
        <v>45931</v>
      </c>
      <c r="AR2" t="s">
        <v>50</v>
      </c>
    </row>
    <row r="3" spans="1:46" hidden="1" x14ac:dyDescent="0.25">
      <c r="A3" t="s">
        <v>59</v>
      </c>
      <c r="B3" t="s">
        <v>40</v>
      </c>
      <c r="C3" t="s">
        <v>41</v>
      </c>
      <c r="D3" t="s">
        <v>56</v>
      </c>
      <c r="E3" t="s">
        <v>57</v>
      </c>
      <c r="F3" t="s">
        <v>44</v>
      </c>
      <c r="G3" t="s">
        <v>58</v>
      </c>
      <c r="H3">
        <v>4</v>
      </c>
      <c r="I3" t="s">
        <v>46</v>
      </c>
      <c r="J3" t="s">
        <v>47</v>
      </c>
      <c r="K3" s="1">
        <v>43666</v>
      </c>
      <c r="L3">
        <v>10.73</v>
      </c>
      <c r="M3" t="s">
        <v>48</v>
      </c>
      <c r="W3" s="5">
        <v>45717</v>
      </c>
      <c r="X3" s="5">
        <v>45717</v>
      </c>
      <c r="Y3" s="5">
        <v>45778</v>
      </c>
      <c r="AB3" t="s">
        <v>44</v>
      </c>
      <c r="AC3" t="s">
        <v>44</v>
      </c>
      <c r="AD3" t="s">
        <v>50</v>
      </c>
      <c r="AE3" t="s">
        <v>51</v>
      </c>
      <c r="AF3" t="s">
        <v>52</v>
      </c>
      <c r="AG3" t="s">
        <v>53</v>
      </c>
      <c r="AH3">
        <v>15.565109</v>
      </c>
      <c r="AI3">
        <v>33.996107000000002</v>
      </c>
      <c r="AJ3">
        <v>43.472256999999999</v>
      </c>
      <c r="AK3">
        <v>82.688018</v>
      </c>
      <c r="AL3" t="s">
        <v>54</v>
      </c>
      <c r="AM3" t="s">
        <v>55</v>
      </c>
      <c r="AN3" t="s">
        <v>50</v>
      </c>
      <c r="AO3" s="1">
        <v>45931</v>
      </c>
      <c r="AR3" t="s">
        <v>50</v>
      </c>
    </row>
    <row r="4" spans="1:46" hidden="1" x14ac:dyDescent="0.25">
      <c r="A4" t="s">
        <v>63</v>
      </c>
      <c r="B4" t="s">
        <v>40</v>
      </c>
      <c r="C4" t="s">
        <v>41</v>
      </c>
      <c r="D4" t="s">
        <v>60</v>
      </c>
      <c r="E4" t="s">
        <v>61</v>
      </c>
      <c r="F4" t="s">
        <v>44</v>
      </c>
      <c r="G4" t="s">
        <v>62</v>
      </c>
      <c r="H4">
        <v>3</v>
      </c>
      <c r="I4" t="s">
        <v>46</v>
      </c>
      <c r="J4" t="s">
        <v>47</v>
      </c>
      <c r="K4" s="1">
        <v>41303</v>
      </c>
      <c r="L4">
        <v>3.71</v>
      </c>
      <c r="M4" t="s">
        <v>48</v>
      </c>
      <c r="Q4">
        <v>3</v>
      </c>
      <c r="W4" s="5">
        <v>45717</v>
      </c>
      <c r="X4" s="5">
        <v>45717</v>
      </c>
      <c r="Y4" s="5">
        <v>45839</v>
      </c>
      <c r="AB4" t="s">
        <v>44</v>
      </c>
      <c r="AC4" t="s">
        <v>44</v>
      </c>
      <c r="AD4" t="s">
        <v>50</v>
      </c>
      <c r="AE4" t="s">
        <v>51</v>
      </c>
      <c r="AF4" t="s">
        <v>52</v>
      </c>
      <c r="AG4" t="s">
        <v>53</v>
      </c>
      <c r="AH4">
        <v>15.565109</v>
      </c>
      <c r="AI4">
        <v>33.996107000000002</v>
      </c>
      <c r="AJ4">
        <v>43.472256999999999</v>
      </c>
      <c r="AK4">
        <v>82.688018</v>
      </c>
      <c r="AL4" t="s">
        <v>54</v>
      </c>
      <c r="AM4" t="s">
        <v>55</v>
      </c>
      <c r="AN4" t="s">
        <v>50</v>
      </c>
      <c r="AO4" s="1">
        <v>45931</v>
      </c>
      <c r="AR4" t="s">
        <v>50</v>
      </c>
    </row>
    <row r="5" spans="1:46" hidden="1" x14ac:dyDescent="0.25">
      <c r="A5" t="s">
        <v>65</v>
      </c>
      <c r="B5" t="s">
        <v>40</v>
      </c>
      <c r="C5" t="s">
        <v>41</v>
      </c>
      <c r="D5" t="s">
        <v>64</v>
      </c>
      <c r="E5" t="s">
        <v>43</v>
      </c>
      <c r="F5" t="s">
        <v>44</v>
      </c>
      <c r="G5" t="s">
        <v>45</v>
      </c>
      <c r="H5">
        <v>3</v>
      </c>
      <c r="I5" t="s">
        <v>46</v>
      </c>
      <c r="J5" t="s">
        <v>47</v>
      </c>
      <c r="K5" s="1">
        <v>42380</v>
      </c>
      <c r="L5">
        <v>1.21</v>
      </c>
      <c r="M5" t="s">
        <v>48</v>
      </c>
      <c r="W5" s="5">
        <v>45717</v>
      </c>
      <c r="X5" s="5">
        <v>45717</v>
      </c>
      <c r="Y5" s="5">
        <v>45839</v>
      </c>
      <c r="AB5" t="s">
        <v>44</v>
      </c>
      <c r="AC5" t="s">
        <v>44</v>
      </c>
      <c r="AD5" t="s">
        <v>50</v>
      </c>
      <c r="AE5" t="s">
        <v>51</v>
      </c>
      <c r="AF5" t="s">
        <v>52</v>
      </c>
      <c r="AG5" t="s">
        <v>53</v>
      </c>
      <c r="AH5">
        <v>15.565109</v>
      </c>
      <c r="AI5">
        <v>33.996107000000002</v>
      </c>
      <c r="AJ5">
        <v>43.472256999999999</v>
      </c>
      <c r="AK5">
        <v>82.688018</v>
      </c>
      <c r="AL5" t="s">
        <v>54</v>
      </c>
      <c r="AM5" t="s">
        <v>55</v>
      </c>
      <c r="AN5" t="s">
        <v>50</v>
      </c>
      <c r="AO5" s="1">
        <v>45931</v>
      </c>
      <c r="AR5" t="s">
        <v>50</v>
      </c>
    </row>
    <row r="6" spans="1:46" hidden="1" x14ac:dyDescent="0.25">
      <c r="A6" t="s">
        <v>71</v>
      </c>
      <c r="B6" t="s">
        <v>66</v>
      </c>
      <c r="C6" t="s">
        <v>67</v>
      </c>
      <c r="D6" t="s">
        <v>68</v>
      </c>
      <c r="E6" t="s">
        <v>69</v>
      </c>
      <c r="F6" t="s">
        <v>44</v>
      </c>
      <c r="G6" t="s">
        <v>58</v>
      </c>
      <c r="H6">
        <v>5</v>
      </c>
      <c r="I6" t="s">
        <v>46</v>
      </c>
      <c r="J6" t="s">
        <v>70</v>
      </c>
      <c r="L6">
        <v>6.11</v>
      </c>
      <c r="M6" t="s">
        <v>48</v>
      </c>
      <c r="W6" s="5">
        <v>45463</v>
      </c>
      <c r="AB6" t="s">
        <v>44</v>
      </c>
      <c r="AC6" t="s">
        <v>44</v>
      </c>
      <c r="AD6" t="s">
        <v>52</v>
      </c>
      <c r="AE6" t="s">
        <v>53</v>
      </c>
      <c r="AF6" t="s">
        <v>72</v>
      </c>
      <c r="AG6" t="s">
        <v>50</v>
      </c>
      <c r="AH6">
        <v>24.697863999999999</v>
      </c>
      <c r="AI6">
        <v>27.802323000000001</v>
      </c>
      <c r="AJ6">
        <v>31.020021</v>
      </c>
      <c r="AK6">
        <v>68.890533000000005</v>
      </c>
      <c r="AL6" t="s">
        <v>73</v>
      </c>
      <c r="AM6" t="s">
        <v>55</v>
      </c>
      <c r="AN6" t="s">
        <v>50</v>
      </c>
      <c r="AO6" s="1">
        <v>45689</v>
      </c>
      <c r="AP6" s="1" t="s">
        <v>5426</v>
      </c>
      <c r="AR6" t="s">
        <v>50</v>
      </c>
    </row>
    <row r="7" spans="1:46" hidden="1" x14ac:dyDescent="0.25">
      <c r="A7" t="s">
        <v>74</v>
      </c>
      <c r="B7" t="s">
        <v>66</v>
      </c>
      <c r="C7" t="s">
        <v>67</v>
      </c>
      <c r="D7" t="s">
        <v>42</v>
      </c>
      <c r="E7" t="s">
        <v>69</v>
      </c>
      <c r="F7" t="s">
        <v>44</v>
      </c>
      <c r="G7" t="s">
        <v>58</v>
      </c>
      <c r="H7">
        <v>4</v>
      </c>
      <c r="I7" t="s">
        <v>46</v>
      </c>
      <c r="J7" t="s">
        <v>70</v>
      </c>
      <c r="L7">
        <v>13.56</v>
      </c>
      <c r="M7" t="s">
        <v>48</v>
      </c>
      <c r="AB7" t="s">
        <v>44</v>
      </c>
      <c r="AC7" t="s">
        <v>44</v>
      </c>
      <c r="AD7" t="s">
        <v>52</v>
      </c>
      <c r="AE7" t="s">
        <v>53</v>
      </c>
      <c r="AF7" t="s">
        <v>72</v>
      </c>
      <c r="AG7" t="s">
        <v>50</v>
      </c>
      <c r="AH7">
        <v>24.697863999999999</v>
      </c>
      <c r="AI7">
        <v>27.802323000000001</v>
      </c>
      <c r="AJ7">
        <v>31.020021</v>
      </c>
      <c r="AK7">
        <v>68.890533000000005</v>
      </c>
      <c r="AM7" t="s">
        <v>55</v>
      </c>
      <c r="AN7" t="s">
        <v>50</v>
      </c>
      <c r="AO7" s="1">
        <v>45689</v>
      </c>
      <c r="AP7" s="1" t="s">
        <v>5426</v>
      </c>
      <c r="AR7" t="s">
        <v>50</v>
      </c>
    </row>
    <row r="8" spans="1:46" hidden="1" x14ac:dyDescent="0.25">
      <c r="A8" t="s">
        <v>81</v>
      </c>
      <c r="B8" t="s">
        <v>75</v>
      </c>
      <c r="C8" t="s">
        <v>76</v>
      </c>
      <c r="D8" t="s">
        <v>77</v>
      </c>
      <c r="E8" t="s">
        <v>78</v>
      </c>
      <c r="F8" t="s">
        <v>79</v>
      </c>
      <c r="G8" t="s">
        <v>80</v>
      </c>
      <c r="H8">
        <v>4</v>
      </c>
      <c r="I8" t="s">
        <v>46</v>
      </c>
      <c r="J8" t="s">
        <v>47</v>
      </c>
      <c r="K8" s="1">
        <v>44833</v>
      </c>
      <c r="L8">
        <v>9.77</v>
      </c>
      <c r="M8" t="s">
        <v>48</v>
      </c>
      <c r="O8" t="s">
        <v>82</v>
      </c>
      <c r="P8" t="s">
        <v>14</v>
      </c>
      <c r="V8" t="s">
        <v>83</v>
      </c>
      <c r="W8" s="5">
        <v>44732</v>
      </c>
      <c r="Z8" s="10">
        <v>44732</v>
      </c>
      <c r="AA8" s="10">
        <v>44720</v>
      </c>
      <c r="AB8" t="s">
        <v>79</v>
      </c>
      <c r="AC8" t="s">
        <v>82</v>
      </c>
      <c r="AD8" t="s">
        <v>84</v>
      </c>
      <c r="AE8" t="s">
        <v>53</v>
      </c>
      <c r="AF8" t="s">
        <v>72</v>
      </c>
      <c r="AG8" t="s">
        <v>52</v>
      </c>
      <c r="AH8">
        <v>28.470600000000001</v>
      </c>
      <c r="AI8">
        <v>45.21349</v>
      </c>
      <c r="AJ8">
        <v>46.973357999999998</v>
      </c>
      <c r="AK8">
        <v>59.632463000000001</v>
      </c>
      <c r="AL8" t="s">
        <v>27</v>
      </c>
      <c r="AM8" t="s">
        <v>474</v>
      </c>
      <c r="AO8" s="1">
        <v>45809</v>
      </c>
    </row>
    <row r="9" spans="1:46" hidden="1" x14ac:dyDescent="0.25">
      <c r="A9" t="s">
        <v>88</v>
      </c>
      <c r="B9" t="s">
        <v>85</v>
      </c>
      <c r="C9" t="s">
        <v>86</v>
      </c>
      <c r="D9" t="s">
        <v>87</v>
      </c>
      <c r="E9" t="s">
        <v>61</v>
      </c>
      <c r="F9" t="s">
        <v>44</v>
      </c>
      <c r="G9" t="s">
        <v>62</v>
      </c>
      <c r="H9">
        <v>2</v>
      </c>
      <c r="I9" t="s">
        <v>46</v>
      </c>
      <c r="J9" t="s">
        <v>47</v>
      </c>
      <c r="K9" s="1">
        <v>41470</v>
      </c>
      <c r="L9">
        <v>3.9</v>
      </c>
      <c r="M9" t="s">
        <v>48</v>
      </c>
      <c r="Q9">
        <v>3</v>
      </c>
      <c r="W9" s="5">
        <v>45717</v>
      </c>
      <c r="X9" s="5">
        <v>45717</v>
      </c>
      <c r="Y9" s="5">
        <v>45809</v>
      </c>
      <c r="AB9" t="s">
        <v>44</v>
      </c>
      <c r="AC9" t="s">
        <v>44</v>
      </c>
      <c r="AD9" t="s">
        <v>50</v>
      </c>
      <c r="AE9" t="s">
        <v>51</v>
      </c>
      <c r="AF9" t="s">
        <v>52</v>
      </c>
      <c r="AG9" t="s">
        <v>53</v>
      </c>
      <c r="AH9">
        <v>9.6319379999999999</v>
      </c>
      <c r="AI9">
        <v>28.096544999999999</v>
      </c>
      <c r="AJ9">
        <v>43.978312000000003</v>
      </c>
      <c r="AK9">
        <v>83.194073000000003</v>
      </c>
      <c r="AL9" t="s">
        <v>54</v>
      </c>
      <c r="AM9" t="s">
        <v>55</v>
      </c>
      <c r="AN9" t="s">
        <v>50</v>
      </c>
      <c r="AR9" t="s">
        <v>50</v>
      </c>
    </row>
    <row r="10" spans="1:46" hidden="1" x14ac:dyDescent="0.25">
      <c r="A10" t="s">
        <v>92</v>
      </c>
      <c r="B10" t="s">
        <v>89</v>
      </c>
      <c r="C10" t="s">
        <v>90</v>
      </c>
      <c r="D10" t="s">
        <v>87</v>
      </c>
      <c r="E10" t="s">
        <v>61</v>
      </c>
      <c r="F10" t="s">
        <v>44</v>
      </c>
      <c r="G10" t="s">
        <v>91</v>
      </c>
      <c r="H10">
        <v>4</v>
      </c>
      <c r="I10" t="s">
        <v>46</v>
      </c>
      <c r="J10" t="s">
        <v>70</v>
      </c>
      <c r="L10">
        <v>0.86</v>
      </c>
      <c r="M10" t="s">
        <v>48</v>
      </c>
      <c r="Q10">
        <v>3</v>
      </c>
      <c r="W10" s="5">
        <v>42744</v>
      </c>
      <c r="AB10" t="s">
        <v>44</v>
      </c>
      <c r="AC10" t="s">
        <v>44</v>
      </c>
      <c r="AD10" t="s">
        <v>50</v>
      </c>
      <c r="AE10" t="s">
        <v>51</v>
      </c>
      <c r="AF10" t="s">
        <v>52</v>
      </c>
      <c r="AG10" t="s">
        <v>53</v>
      </c>
      <c r="AH10">
        <v>6.866225</v>
      </c>
      <c r="AI10">
        <v>25.330832000000001</v>
      </c>
      <c r="AJ10">
        <v>48.493445999999999</v>
      </c>
      <c r="AK10">
        <v>88.507450000000006</v>
      </c>
      <c r="AL10" t="s">
        <v>73</v>
      </c>
      <c r="AM10" t="s">
        <v>55</v>
      </c>
      <c r="AN10" t="s">
        <v>50</v>
      </c>
      <c r="AO10" s="1">
        <v>45992</v>
      </c>
      <c r="AR10" t="s">
        <v>50</v>
      </c>
    </row>
    <row r="11" spans="1:46" hidden="1" x14ac:dyDescent="0.25">
      <c r="A11" t="s">
        <v>96</v>
      </c>
      <c r="B11" t="s">
        <v>93</v>
      </c>
      <c r="C11" t="s">
        <v>94</v>
      </c>
      <c r="D11" t="s">
        <v>95</v>
      </c>
      <c r="E11" t="s">
        <v>43</v>
      </c>
      <c r="F11" t="s">
        <v>44</v>
      </c>
      <c r="G11" t="s">
        <v>45</v>
      </c>
      <c r="H11">
        <v>4</v>
      </c>
      <c r="I11" t="s">
        <v>46</v>
      </c>
      <c r="J11" t="s">
        <v>70</v>
      </c>
      <c r="L11">
        <v>6.34</v>
      </c>
      <c r="M11" t="s">
        <v>48</v>
      </c>
      <c r="R11" t="s">
        <v>97</v>
      </c>
      <c r="S11" t="s">
        <v>98</v>
      </c>
      <c r="T11" t="s">
        <v>98</v>
      </c>
      <c r="W11" s="5">
        <v>45515</v>
      </c>
      <c r="Y11" s="5">
        <v>45474</v>
      </c>
      <c r="Z11" s="10">
        <v>45515</v>
      </c>
      <c r="AA11" s="10">
        <v>45489</v>
      </c>
      <c r="AB11" t="s">
        <v>44</v>
      </c>
      <c r="AC11" t="s">
        <v>44</v>
      </c>
      <c r="AD11" t="s">
        <v>50</v>
      </c>
      <c r="AE11" t="s">
        <v>52</v>
      </c>
      <c r="AF11" t="s">
        <v>51</v>
      </c>
      <c r="AG11" t="s">
        <v>53</v>
      </c>
      <c r="AH11">
        <v>17.793980999999999</v>
      </c>
      <c r="AI11">
        <v>36.173307999999999</v>
      </c>
      <c r="AJ11">
        <v>36.224978999999998</v>
      </c>
      <c r="AK11">
        <v>70.717870000000005</v>
      </c>
      <c r="AL11" t="s">
        <v>99</v>
      </c>
      <c r="AM11" t="s">
        <v>55</v>
      </c>
      <c r="AN11" t="s">
        <v>50</v>
      </c>
      <c r="AO11" s="1">
        <v>45689</v>
      </c>
      <c r="AP11" s="1" t="s">
        <v>5426</v>
      </c>
      <c r="AR11" t="s">
        <v>50</v>
      </c>
    </row>
    <row r="12" spans="1:46" hidden="1" x14ac:dyDescent="0.25">
      <c r="A12" t="s">
        <v>101</v>
      </c>
      <c r="B12" t="s">
        <v>93</v>
      </c>
      <c r="C12" t="s">
        <v>94</v>
      </c>
      <c r="D12" t="s">
        <v>100</v>
      </c>
      <c r="E12" t="s">
        <v>43</v>
      </c>
      <c r="F12" t="s">
        <v>44</v>
      </c>
      <c r="G12" t="s">
        <v>45</v>
      </c>
      <c r="H12">
        <v>4</v>
      </c>
      <c r="I12" t="s">
        <v>46</v>
      </c>
      <c r="J12" t="s">
        <v>70</v>
      </c>
      <c r="L12">
        <v>23.85</v>
      </c>
      <c r="M12" t="s">
        <v>48</v>
      </c>
      <c r="R12" t="s">
        <v>97</v>
      </c>
      <c r="S12" t="s">
        <v>98</v>
      </c>
      <c r="T12" t="s">
        <v>98</v>
      </c>
      <c r="W12" s="5">
        <v>45514</v>
      </c>
      <c r="Y12" s="5">
        <v>45474</v>
      </c>
      <c r="Z12" s="10">
        <v>45514</v>
      </c>
      <c r="AA12" s="10">
        <v>45486</v>
      </c>
      <c r="AB12" t="s">
        <v>44</v>
      </c>
      <c r="AC12" t="s">
        <v>44</v>
      </c>
      <c r="AD12" t="s">
        <v>50</v>
      </c>
      <c r="AE12" t="s">
        <v>52</v>
      </c>
      <c r="AF12" t="s">
        <v>51</v>
      </c>
      <c r="AG12" t="s">
        <v>53</v>
      </c>
      <c r="AH12">
        <v>17.793980999999999</v>
      </c>
      <c r="AI12">
        <v>36.173307999999999</v>
      </c>
      <c r="AJ12">
        <v>36.224978999999998</v>
      </c>
      <c r="AK12">
        <v>70.717870000000005</v>
      </c>
      <c r="AL12" t="s">
        <v>99</v>
      </c>
      <c r="AM12" t="s">
        <v>55</v>
      </c>
      <c r="AN12" t="s">
        <v>50</v>
      </c>
      <c r="AO12" s="1">
        <v>45689</v>
      </c>
      <c r="AP12" s="1" t="s">
        <v>5426</v>
      </c>
      <c r="AR12" t="s">
        <v>50</v>
      </c>
    </row>
    <row r="13" spans="1:46" hidden="1" x14ac:dyDescent="0.25">
      <c r="A13" t="s">
        <v>103</v>
      </c>
      <c r="B13" t="s">
        <v>93</v>
      </c>
      <c r="C13" t="s">
        <v>94</v>
      </c>
      <c r="D13" t="s">
        <v>102</v>
      </c>
      <c r="E13" t="s">
        <v>43</v>
      </c>
      <c r="F13" t="s">
        <v>44</v>
      </c>
      <c r="G13" t="s">
        <v>45</v>
      </c>
      <c r="H13">
        <v>4</v>
      </c>
      <c r="I13" t="s">
        <v>46</v>
      </c>
      <c r="J13" t="s">
        <v>70</v>
      </c>
      <c r="L13">
        <v>16.670000000000002</v>
      </c>
      <c r="M13" t="s">
        <v>48</v>
      </c>
      <c r="R13" t="s">
        <v>97</v>
      </c>
      <c r="S13" t="s">
        <v>98</v>
      </c>
      <c r="T13" t="s">
        <v>98</v>
      </c>
      <c r="W13" s="5">
        <v>45516</v>
      </c>
      <c r="Y13" s="5">
        <v>45474</v>
      </c>
      <c r="Z13" s="10">
        <v>45516</v>
      </c>
      <c r="AA13" s="10">
        <v>45492</v>
      </c>
      <c r="AB13" t="s">
        <v>44</v>
      </c>
      <c r="AC13" t="s">
        <v>44</v>
      </c>
      <c r="AD13" t="s">
        <v>50</v>
      </c>
      <c r="AE13" t="s">
        <v>52</v>
      </c>
      <c r="AF13" t="s">
        <v>51</v>
      </c>
      <c r="AG13" t="s">
        <v>53</v>
      </c>
      <c r="AH13">
        <v>17.793980999999999</v>
      </c>
      <c r="AI13">
        <v>36.173307999999999</v>
      </c>
      <c r="AJ13">
        <v>36.224978999999998</v>
      </c>
      <c r="AK13">
        <v>70.717870000000005</v>
      </c>
      <c r="AL13" t="s">
        <v>99</v>
      </c>
      <c r="AM13" t="s">
        <v>55</v>
      </c>
      <c r="AN13" t="s">
        <v>50</v>
      </c>
      <c r="AO13" s="1">
        <v>45689</v>
      </c>
      <c r="AP13" s="1" t="s">
        <v>5426</v>
      </c>
      <c r="AR13" t="s">
        <v>50</v>
      </c>
    </row>
    <row r="14" spans="1:46" hidden="1" x14ac:dyDescent="0.25">
      <c r="A14" t="s">
        <v>105</v>
      </c>
      <c r="B14" t="s">
        <v>93</v>
      </c>
      <c r="C14" t="s">
        <v>94</v>
      </c>
      <c r="D14" t="s">
        <v>104</v>
      </c>
      <c r="E14" t="s">
        <v>43</v>
      </c>
      <c r="F14" t="s">
        <v>44</v>
      </c>
      <c r="G14" t="s">
        <v>45</v>
      </c>
      <c r="H14">
        <v>4</v>
      </c>
      <c r="I14" t="s">
        <v>46</v>
      </c>
      <c r="J14" t="s">
        <v>70</v>
      </c>
      <c r="L14">
        <v>7.25</v>
      </c>
      <c r="M14" t="s">
        <v>48</v>
      </c>
      <c r="R14" t="s">
        <v>97</v>
      </c>
      <c r="S14" t="s">
        <v>97</v>
      </c>
      <c r="T14" t="s">
        <v>98</v>
      </c>
      <c r="W14" s="5">
        <v>45516</v>
      </c>
      <c r="Y14" s="5">
        <v>45474</v>
      </c>
      <c r="Z14" s="10">
        <v>45516</v>
      </c>
      <c r="AA14" s="10">
        <v>45491</v>
      </c>
      <c r="AB14" t="s">
        <v>44</v>
      </c>
      <c r="AC14" t="s">
        <v>44</v>
      </c>
      <c r="AD14" t="s">
        <v>50</v>
      </c>
      <c r="AE14" t="s">
        <v>52</v>
      </c>
      <c r="AF14" t="s">
        <v>51</v>
      </c>
      <c r="AG14" t="s">
        <v>53</v>
      </c>
      <c r="AH14">
        <v>17.793980999999999</v>
      </c>
      <c r="AI14">
        <v>36.173307999999999</v>
      </c>
      <c r="AJ14">
        <v>36.224978999999998</v>
      </c>
      <c r="AK14">
        <v>70.717870000000005</v>
      </c>
      <c r="AL14" t="s">
        <v>106</v>
      </c>
      <c r="AM14" t="s">
        <v>55</v>
      </c>
      <c r="AN14" t="s">
        <v>50</v>
      </c>
      <c r="AO14" s="1">
        <v>45689</v>
      </c>
      <c r="AP14" s="1" t="s">
        <v>5426</v>
      </c>
      <c r="AR14" t="s">
        <v>50</v>
      </c>
    </row>
    <row r="15" spans="1:46" hidden="1" x14ac:dyDescent="0.25">
      <c r="A15" t="s">
        <v>108</v>
      </c>
      <c r="B15" t="s">
        <v>93</v>
      </c>
      <c r="C15" t="s">
        <v>94</v>
      </c>
      <c r="D15" t="s">
        <v>107</v>
      </c>
      <c r="E15" t="s">
        <v>43</v>
      </c>
      <c r="F15" t="s">
        <v>44</v>
      </c>
      <c r="G15" t="s">
        <v>45</v>
      </c>
      <c r="H15">
        <v>4</v>
      </c>
      <c r="I15" t="s">
        <v>46</v>
      </c>
      <c r="J15" t="s">
        <v>70</v>
      </c>
      <c r="L15">
        <v>17.420000000000002</v>
      </c>
      <c r="M15" t="s">
        <v>48</v>
      </c>
      <c r="R15" t="s">
        <v>97</v>
      </c>
      <c r="S15" t="s">
        <v>98</v>
      </c>
      <c r="T15" t="s">
        <v>98</v>
      </c>
      <c r="W15" s="5">
        <v>45517</v>
      </c>
      <c r="Y15" s="5">
        <v>45474</v>
      </c>
      <c r="Z15" s="10">
        <v>45517</v>
      </c>
      <c r="AA15" s="10">
        <v>45493</v>
      </c>
      <c r="AB15" t="s">
        <v>44</v>
      </c>
      <c r="AC15" t="s">
        <v>44</v>
      </c>
      <c r="AD15" t="s">
        <v>50</v>
      </c>
      <c r="AE15" t="s">
        <v>52</v>
      </c>
      <c r="AF15" t="s">
        <v>51</v>
      </c>
      <c r="AG15" t="s">
        <v>53</v>
      </c>
      <c r="AH15">
        <v>17.793980999999999</v>
      </c>
      <c r="AI15">
        <v>36.173307999999999</v>
      </c>
      <c r="AJ15">
        <v>36.224978999999998</v>
      </c>
      <c r="AK15">
        <v>70.717870000000005</v>
      </c>
      <c r="AL15" t="s">
        <v>99</v>
      </c>
      <c r="AM15" t="s">
        <v>55</v>
      </c>
      <c r="AN15" t="s">
        <v>50</v>
      </c>
      <c r="AO15" s="1">
        <v>45689</v>
      </c>
      <c r="AP15" s="1" t="s">
        <v>5426</v>
      </c>
      <c r="AR15" t="s">
        <v>50</v>
      </c>
    </row>
    <row r="16" spans="1:46" hidden="1" x14ac:dyDescent="0.25">
      <c r="A16" t="s">
        <v>110</v>
      </c>
      <c r="B16" t="s">
        <v>93</v>
      </c>
      <c r="C16" t="s">
        <v>94</v>
      </c>
      <c r="D16" t="s">
        <v>109</v>
      </c>
      <c r="E16" t="s">
        <v>43</v>
      </c>
      <c r="F16" t="s">
        <v>44</v>
      </c>
      <c r="G16" t="s">
        <v>45</v>
      </c>
      <c r="H16">
        <v>4</v>
      </c>
      <c r="I16" t="s">
        <v>46</v>
      </c>
      <c r="J16" t="s">
        <v>70</v>
      </c>
      <c r="L16" s="21">
        <v>16.57</v>
      </c>
      <c r="M16" t="s">
        <v>48</v>
      </c>
      <c r="R16" t="s">
        <v>97</v>
      </c>
      <c r="S16" t="s">
        <v>97</v>
      </c>
      <c r="T16" t="s">
        <v>98</v>
      </c>
      <c r="W16" s="5">
        <v>45516</v>
      </c>
      <c r="Y16" s="5">
        <v>45474</v>
      </c>
      <c r="Z16" s="10">
        <v>45516</v>
      </c>
      <c r="AB16" t="s">
        <v>44</v>
      </c>
      <c r="AC16" t="s">
        <v>44</v>
      </c>
      <c r="AD16" t="s">
        <v>50</v>
      </c>
      <c r="AE16" t="s">
        <v>52</v>
      </c>
      <c r="AF16" t="s">
        <v>51</v>
      </c>
      <c r="AG16" t="s">
        <v>53</v>
      </c>
      <c r="AH16">
        <v>17.793980999999999</v>
      </c>
      <c r="AI16">
        <v>36.173307999999999</v>
      </c>
      <c r="AJ16">
        <v>36.224978999999998</v>
      </c>
      <c r="AK16">
        <v>70.717870000000005</v>
      </c>
      <c r="AL16" t="s">
        <v>106</v>
      </c>
      <c r="AM16" t="s">
        <v>55</v>
      </c>
      <c r="AN16" t="s">
        <v>50</v>
      </c>
      <c r="AO16" s="1">
        <v>45748</v>
      </c>
      <c r="AP16" s="1" t="s">
        <v>5428</v>
      </c>
      <c r="AQ16" t="s">
        <v>111</v>
      </c>
      <c r="AR16" t="s">
        <v>50</v>
      </c>
    </row>
    <row r="17" spans="1:44" hidden="1" x14ac:dyDescent="0.25">
      <c r="A17" t="s">
        <v>113</v>
      </c>
      <c r="B17" t="s">
        <v>93</v>
      </c>
      <c r="C17" t="s">
        <v>94</v>
      </c>
      <c r="D17" t="s">
        <v>112</v>
      </c>
      <c r="E17" t="s">
        <v>43</v>
      </c>
      <c r="F17" t="s">
        <v>44</v>
      </c>
      <c r="G17" t="s">
        <v>45</v>
      </c>
      <c r="H17">
        <v>5</v>
      </c>
      <c r="I17" t="s">
        <v>46</v>
      </c>
      <c r="J17" t="s">
        <v>70</v>
      </c>
      <c r="L17">
        <v>21.02</v>
      </c>
      <c r="M17" t="s">
        <v>48</v>
      </c>
      <c r="R17" t="s">
        <v>97</v>
      </c>
      <c r="S17" t="s">
        <v>98</v>
      </c>
      <c r="T17" t="s">
        <v>98</v>
      </c>
      <c r="W17" s="5">
        <v>45519</v>
      </c>
      <c r="Y17" s="5">
        <v>45474</v>
      </c>
      <c r="Z17" s="10">
        <v>45519</v>
      </c>
      <c r="AA17" s="10">
        <v>45483</v>
      </c>
      <c r="AB17" t="s">
        <v>44</v>
      </c>
      <c r="AC17" t="s">
        <v>44</v>
      </c>
      <c r="AD17" t="s">
        <v>50</v>
      </c>
      <c r="AE17" t="s">
        <v>52</v>
      </c>
      <c r="AF17" t="s">
        <v>51</v>
      </c>
      <c r="AG17" t="s">
        <v>53</v>
      </c>
      <c r="AH17">
        <v>17.793980999999999</v>
      </c>
      <c r="AI17">
        <v>36.173307999999999</v>
      </c>
      <c r="AJ17">
        <v>36.224978999999998</v>
      </c>
      <c r="AK17">
        <v>70.717870000000005</v>
      </c>
      <c r="AL17" t="s">
        <v>99</v>
      </c>
      <c r="AM17" t="s">
        <v>55</v>
      </c>
      <c r="AN17" t="s">
        <v>50</v>
      </c>
      <c r="AO17" s="1">
        <v>45689</v>
      </c>
      <c r="AP17" s="1" t="s">
        <v>5426</v>
      </c>
      <c r="AR17" t="s">
        <v>50</v>
      </c>
    </row>
    <row r="18" spans="1:44" hidden="1" x14ac:dyDescent="0.25">
      <c r="A18" t="s">
        <v>115</v>
      </c>
      <c r="B18" t="s">
        <v>93</v>
      </c>
      <c r="C18" t="s">
        <v>94</v>
      </c>
      <c r="D18" t="s">
        <v>114</v>
      </c>
      <c r="E18" t="s">
        <v>43</v>
      </c>
      <c r="F18" t="s">
        <v>44</v>
      </c>
      <c r="G18" t="s">
        <v>45</v>
      </c>
      <c r="H18">
        <v>5</v>
      </c>
      <c r="I18" t="s">
        <v>46</v>
      </c>
      <c r="J18" t="s">
        <v>70</v>
      </c>
      <c r="L18">
        <v>14.7</v>
      </c>
      <c r="M18" t="s">
        <v>48</v>
      </c>
      <c r="R18" t="s">
        <v>97</v>
      </c>
      <c r="S18" t="s">
        <v>98</v>
      </c>
      <c r="T18" t="s">
        <v>98</v>
      </c>
      <c r="W18" s="5">
        <v>45518</v>
      </c>
      <c r="Y18" s="5">
        <v>45474</v>
      </c>
      <c r="Z18" s="10">
        <v>45518</v>
      </c>
      <c r="AA18" s="10">
        <v>45485</v>
      </c>
      <c r="AB18" t="s">
        <v>44</v>
      </c>
      <c r="AC18" t="s">
        <v>44</v>
      </c>
      <c r="AD18" t="s">
        <v>50</v>
      </c>
      <c r="AE18" t="s">
        <v>52</v>
      </c>
      <c r="AF18" t="s">
        <v>51</v>
      </c>
      <c r="AG18" t="s">
        <v>53</v>
      </c>
      <c r="AH18">
        <v>17.793980999999999</v>
      </c>
      <c r="AI18">
        <v>36.173307999999999</v>
      </c>
      <c r="AJ18">
        <v>36.224978999999998</v>
      </c>
      <c r="AK18">
        <v>70.717870000000005</v>
      </c>
      <c r="AL18" t="s">
        <v>99</v>
      </c>
      <c r="AM18" t="s">
        <v>55</v>
      </c>
      <c r="AN18" t="s">
        <v>50</v>
      </c>
      <c r="AO18" s="1">
        <v>45689</v>
      </c>
      <c r="AP18" s="1" t="s">
        <v>5426</v>
      </c>
      <c r="AR18" t="s">
        <v>50</v>
      </c>
    </row>
    <row r="19" spans="1:44" hidden="1" x14ac:dyDescent="0.25">
      <c r="A19" t="s">
        <v>117</v>
      </c>
      <c r="B19" t="s">
        <v>93</v>
      </c>
      <c r="C19" t="s">
        <v>94</v>
      </c>
      <c r="D19" t="s">
        <v>116</v>
      </c>
      <c r="E19" t="s">
        <v>43</v>
      </c>
      <c r="F19" t="s">
        <v>44</v>
      </c>
      <c r="G19" t="s">
        <v>45</v>
      </c>
      <c r="H19">
        <v>5</v>
      </c>
      <c r="I19" t="s">
        <v>46</v>
      </c>
      <c r="J19" t="s">
        <v>70</v>
      </c>
      <c r="L19">
        <v>15.92</v>
      </c>
      <c r="M19" t="s">
        <v>48</v>
      </c>
      <c r="R19" t="s">
        <v>97</v>
      </c>
      <c r="S19" t="s">
        <v>98</v>
      </c>
      <c r="T19" t="s">
        <v>98</v>
      </c>
      <c r="W19" s="5">
        <v>45519</v>
      </c>
      <c r="Y19" s="5">
        <v>45474</v>
      </c>
      <c r="Z19" s="10">
        <v>45519</v>
      </c>
      <c r="AA19" s="10">
        <v>45485</v>
      </c>
      <c r="AB19" t="s">
        <v>44</v>
      </c>
      <c r="AC19" t="s">
        <v>44</v>
      </c>
      <c r="AD19" t="s">
        <v>50</v>
      </c>
      <c r="AE19" t="s">
        <v>52</v>
      </c>
      <c r="AF19" t="s">
        <v>51</v>
      </c>
      <c r="AG19" t="s">
        <v>53</v>
      </c>
      <c r="AH19">
        <v>17.793980999999999</v>
      </c>
      <c r="AI19">
        <v>36.173307999999999</v>
      </c>
      <c r="AJ19">
        <v>36.224978999999998</v>
      </c>
      <c r="AK19">
        <v>70.717870000000005</v>
      </c>
      <c r="AL19" t="s">
        <v>99</v>
      </c>
      <c r="AM19" t="s">
        <v>55</v>
      </c>
      <c r="AN19" t="s">
        <v>50</v>
      </c>
      <c r="AO19" s="1">
        <v>45689</v>
      </c>
      <c r="AP19" s="1" t="s">
        <v>5426</v>
      </c>
      <c r="AR19" t="s">
        <v>50</v>
      </c>
    </row>
    <row r="20" spans="1:44" hidden="1" x14ac:dyDescent="0.25">
      <c r="A20" t="s">
        <v>119</v>
      </c>
      <c r="B20" t="s">
        <v>93</v>
      </c>
      <c r="C20" t="s">
        <v>94</v>
      </c>
      <c r="D20" t="s">
        <v>118</v>
      </c>
      <c r="E20" t="s">
        <v>43</v>
      </c>
      <c r="F20" t="s">
        <v>44</v>
      </c>
      <c r="G20" t="s">
        <v>45</v>
      </c>
      <c r="H20">
        <v>5</v>
      </c>
      <c r="I20" t="s">
        <v>46</v>
      </c>
      <c r="J20" t="s">
        <v>70</v>
      </c>
      <c r="L20">
        <v>7.84</v>
      </c>
      <c r="M20" t="s">
        <v>48</v>
      </c>
      <c r="R20" t="s">
        <v>97</v>
      </c>
      <c r="S20" t="s">
        <v>98</v>
      </c>
      <c r="T20" t="s">
        <v>98</v>
      </c>
      <c r="W20" s="5">
        <v>45538</v>
      </c>
      <c r="AB20" t="s">
        <v>44</v>
      </c>
      <c r="AC20" t="s">
        <v>44</v>
      </c>
      <c r="AD20" t="s">
        <v>50</v>
      </c>
      <c r="AE20" t="s">
        <v>52</v>
      </c>
      <c r="AF20" t="s">
        <v>51</v>
      </c>
      <c r="AG20" t="s">
        <v>53</v>
      </c>
      <c r="AH20">
        <v>17.793980999999999</v>
      </c>
      <c r="AI20">
        <v>36.173307999999999</v>
      </c>
      <c r="AJ20">
        <v>36.224978999999998</v>
      </c>
      <c r="AK20">
        <v>70.717870000000005</v>
      </c>
      <c r="AL20" t="s">
        <v>99</v>
      </c>
      <c r="AM20" t="s">
        <v>55</v>
      </c>
      <c r="AN20" t="s">
        <v>50</v>
      </c>
      <c r="AO20" s="1">
        <v>45689</v>
      </c>
      <c r="AP20" s="1" t="s">
        <v>5426</v>
      </c>
      <c r="AR20" t="s">
        <v>50</v>
      </c>
    </row>
    <row r="21" spans="1:44" hidden="1" x14ac:dyDescent="0.25">
      <c r="A21" t="s">
        <v>123</v>
      </c>
      <c r="B21" t="s">
        <v>120</v>
      </c>
      <c r="C21" t="s">
        <v>121</v>
      </c>
      <c r="D21" t="s">
        <v>122</v>
      </c>
      <c r="E21" t="s">
        <v>78</v>
      </c>
      <c r="F21" t="s">
        <v>79</v>
      </c>
      <c r="G21" t="s">
        <v>80</v>
      </c>
      <c r="H21">
        <v>3</v>
      </c>
      <c r="I21" t="s">
        <v>46</v>
      </c>
      <c r="J21" t="s">
        <v>47</v>
      </c>
      <c r="K21" s="1">
        <v>43788</v>
      </c>
      <c r="L21">
        <v>11.71</v>
      </c>
      <c r="M21" t="s">
        <v>48</v>
      </c>
      <c r="R21" t="s">
        <v>98</v>
      </c>
      <c r="S21" t="s">
        <v>98</v>
      </c>
      <c r="T21" t="s">
        <v>98</v>
      </c>
      <c r="W21" s="5">
        <v>45658</v>
      </c>
      <c r="X21" s="5">
        <v>45658</v>
      </c>
      <c r="Y21" s="5">
        <v>45627</v>
      </c>
      <c r="AA21" s="10">
        <v>45640</v>
      </c>
      <c r="AB21" t="s">
        <v>79</v>
      </c>
      <c r="AC21" t="s">
        <v>79</v>
      </c>
      <c r="AD21" t="s">
        <v>84</v>
      </c>
      <c r="AE21" t="s">
        <v>53</v>
      </c>
      <c r="AF21" t="s">
        <v>72</v>
      </c>
      <c r="AG21" t="s">
        <v>52</v>
      </c>
      <c r="AH21">
        <v>33.182074</v>
      </c>
      <c r="AI21">
        <v>35.996820999999997</v>
      </c>
      <c r="AJ21">
        <v>37.756689000000001</v>
      </c>
      <c r="AK21">
        <v>54.393937000000001</v>
      </c>
      <c r="AL21" t="s">
        <v>28</v>
      </c>
      <c r="AM21" t="s">
        <v>474</v>
      </c>
      <c r="AN21" t="s">
        <v>5451</v>
      </c>
      <c r="AO21" s="1">
        <v>45717</v>
      </c>
      <c r="AP21" s="1" t="s">
        <v>5427</v>
      </c>
      <c r="AR21" t="s">
        <v>5451</v>
      </c>
    </row>
    <row r="22" spans="1:44" hidden="1" x14ac:dyDescent="0.25">
      <c r="A22" t="s">
        <v>125</v>
      </c>
      <c r="B22" t="s">
        <v>120</v>
      </c>
      <c r="C22" t="s">
        <v>121</v>
      </c>
      <c r="D22" t="s">
        <v>124</v>
      </c>
      <c r="E22" t="s">
        <v>78</v>
      </c>
      <c r="F22" t="s">
        <v>79</v>
      </c>
      <c r="G22" t="s">
        <v>80</v>
      </c>
      <c r="H22">
        <v>4</v>
      </c>
      <c r="I22" t="s">
        <v>46</v>
      </c>
      <c r="J22" t="s">
        <v>47</v>
      </c>
      <c r="K22" s="1">
        <v>43787</v>
      </c>
      <c r="L22">
        <v>5.18</v>
      </c>
      <c r="M22" t="s">
        <v>48</v>
      </c>
      <c r="R22" t="s">
        <v>98</v>
      </c>
      <c r="S22" t="s">
        <v>98</v>
      </c>
      <c r="T22" t="s">
        <v>98</v>
      </c>
      <c r="W22" s="5">
        <v>45658</v>
      </c>
      <c r="X22" s="5">
        <v>45658</v>
      </c>
      <c r="Y22" s="5">
        <v>45627</v>
      </c>
      <c r="AA22" s="10">
        <v>45639</v>
      </c>
      <c r="AB22" t="s">
        <v>79</v>
      </c>
      <c r="AC22" t="s">
        <v>79</v>
      </c>
      <c r="AD22" t="s">
        <v>84</v>
      </c>
      <c r="AE22" t="s">
        <v>53</v>
      </c>
      <c r="AF22" t="s">
        <v>72</v>
      </c>
      <c r="AG22" t="s">
        <v>52</v>
      </c>
      <c r="AH22">
        <v>33.182074</v>
      </c>
      <c r="AI22">
        <v>35.996820999999997</v>
      </c>
      <c r="AJ22">
        <v>37.756689000000001</v>
      </c>
      <c r="AK22">
        <v>54.393937000000001</v>
      </c>
      <c r="AL22" t="s">
        <v>28</v>
      </c>
      <c r="AM22" t="s">
        <v>474</v>
      </c>
      <c r="AN22" t="s">
        <v>5451</v>
      </c>
      <c r="AO22" s="1">
        <v>45717</v>
      </c>
      <c r="AP22" s="1" t="s">
        <v>5427</v>
      </c>
      <c r="AR22" t="s">
        <v>5451</v>
      </c>
    </row>
    <row r="23" spans="1:44" hidden="1" x14ac:dyDescent="0.25">
      <c r="A23" t="s">
        <v>127</v>
      </c>
      <c r="B23" t="s">
        <v>120</v>
      </c>
      <c r="C23" t="s">
        <v>121</v>
      </c>
      <c r="D23" t="s">
        <v>126</v>
      </c>
      <c r="E23" t="s">
        <v>78</v>
      </c>
      <c r="F23" t="s">
        <v>79</v>
      </c>
      <c r="G23" t="s">
        <v>80</v>
      </c>
      <c r="H23">
        <v>3</v>
      </c>
      <c r="I23" t="s">
        <v>46</v>
      </c>
      <c r="J23" t="s">
        <v>47</v>
      </c>
      <c r="K23" s="1">
        <v>43788</v>
      </c>
      <c r="L23">
        <v>6.29</v>
      </c>
      <c r="M23" t="s">
        <v>48</v>
      </c>
      <c r="R23" t="s">
        <v>98</v>
      </c>
      <c r="S23" t="s">
        <v>98</v>
      </c>
      <c r="T23" t="s">
        <v>98</v>
      </c>
      <c r="W23" s="5">
        <v>45658</v>
      </c>
      <c r="X23" s="5">
        <v>45658</v>
      </c>
      <c r="Y23" s="5">
        <v>45627</v>
      </c>
      <c r="AA23" s="10">
        <v>45639</v>
      </c>
      <c r="AB23" t="s">
        <v>79</v>
      </c>
      <c r="AC23" t="s">
        <v>79</v>
      </c>
      <c r="AD23" t="s">
        <v>84</v>
      </c>
      <c r="AE23" t="s">
        <v>53</v>
      </c>
      <c r="AF23" t="s">
        <v>72</v>
      </c>
      <c r="AG23" t="s">
        <v>52</v>
      </c>
      <c r="AH23">
        <v>33.182074</v>
      </c>
      <c r="AI23">
        <v>35.996820999999997</v>
      </c>
      <c r="AJ23">
        <v>37.756689000000001</v>
      </c>
      <c r="AK23">
        <v>54.393937000000001</v>
      </c>
      <c r="AL23" t="s">
        <v>28</v>
      </c>
      <c r="AM23" t="s">
        <v>474</v>
      </c>
      <c r="AN23" t="s">
        <v>5451</v>
      </c>
      <c r="AO23" s="1">
        <v>45717</v>
      </c>
      <c r="AP23" s="1" t="s">
        <v>5427</v>
      </c>
      <c r="AR23" t="s">
        <v>5451</v>
      </c>
    </row>
    <row r="24" spans="1:44" hidden="1" x14ac:dyDescent="0.25">
      <c r="A24" t="s">
        <v>129</v>
      </c>
      <c r="B24" t="s">
        <v>120</v>
      </c>
      <c r="C24" t="s">
        <v>121</v>
      </c>
      <c r="D24" t="s">
        <v>128</v>
      </c>
      <c r="E24" t="s">
        <v>78</v>
      </c>
      <c r="F24" t="s">
        <v>79</v>
      </c>
      <c r="G24" t="s">
        <v>80</v>
      </c>
      <c r="H24">
        <v>4</v>
      </c>
      <c r="I24" t="s">
        <v>46</v>
      </c>
      <c r="J24" t="s">
        <v>47</v>
      </c>
      <c r="K24" s="1">
        <v>43787</v>
      </c>
      <c r="L24">
        <v>16.07</v>
      </c>
      <c r="M24" t="s">
        <v>48</v>
      </c>
      <c r="R24" t="s">
        <v>98</v>
      </c>
      <c r="S24" t="s">
        <v>98</v>
      </c>
      <c r="T24" t="s">
        <v>98</v>
      </c>
      <c r="W24" s="5">
        <v>45658</v>
      </c>
      <c r="X24" s="5">
        <v>45658</v>
      </c>
      <c r="Y24" s="5">
        <v>45627</v>
      </c>
      <c r="AA24" s="10">
        <v>45637</v>
      </c>
      <c r="AB24" t="s">
        <v>79</v>
      </c>
      <c r="AC24" t="s">
        <v>79</v>
      </c>
      <c r="AD24" t="s">
        <v>84</v>
      </c>
      <c r="AE24" t="s">
        <v>53</v>
      </c>
      <c r="AF24" t="s">
        <v>72</v>
      </c>
      <c r="AG24" t="s">
        <v>52</v>
      </c>
      <c r="AH24">
        <v>33.182074</v>
      </c>
      <c r="AI24">
        <v>35.996820999999997</v>
      </c>
      <c r="AJ24">
        <v>37.756689000000001</v>
      </c>
      <c r="AK24">
        <v>54.393937000000001</v>
      </c>
      <c r="AL24" t="s">
        <v>28</v>
      </c>
      <c r="AM24" t="s">
        <v>474</v>
      </c>
      <c r="AN24" t="s">
        <v>5451</v>
      </c>
      <c r="AO24" s="1">
        <v>45717</v>
      </c>
      <c r="AP24" s="1" t="s">
        <v>5427</v>
      </c>
      <c r="AR24" t="s">
        <v>5451</v>
      </c>
    </row>
    <row r="25" spans="1:44" hidden="1" x14ac:dyDescent="0.25">
      <c r="A25" t="s">
        <v>131</v>
      </c>
      <c r="B25" t="s">
        <v>120</v>
      </c>
      <c r="C25" t="s">
        <v>121</v>
      </c>
      <c r="D25" t="s">
        <v>130</v>
      </c>
      <c r="E25" t="s">
        <v>78</v>
      </c>
      <c r="F25" t="s">
        <v>79</v>
      </c>
      <c r="G25" t="s">
        <v>80</v>
      </c>
      <c r="H25">
        <v>4</v>
      </c>
      <c r="I25" t="s">
        <v>46</v>
      </c>
      <c r="J25" t="s">
        <v>47</v>
      </c>
      <c r="K25" s="1">
        <v>43784</v>
      </c>
      <c r="L25">
        <v>20.260000000000002</v>
      </c>
      <c r="M25" t="s">
        <v>48</v>
      </c>
      <c r="R25" t="s">
        <v>98</v>
      </c>
      <c r="S25" t="s">
        <v>98</v>
      </c>
      <c r="T25" t="s">
        <v>98</v>
      </c>
      <c r="W25" s="5">
        <v>45658</v>
      </c>
      <c r="X25" s="5">
        <v>45658</v>
      </c>
      <c r="Y25" s="5">
        <v>45627</v>
      </c>
      <c r="AA25" s="10">
        <v>45638</v>
      </c>
      <c r="AB25" t="s">
        <v>79</v>
      </c>
      <c r="AC25" t="s">
        <v>79</v>
      </c>
      <c r="AD25" t="s">
        <v>84</v>
      </c>
      <c r="AE25" t="s">
        <v>53</v>
      </c>
      <c r="AF25" t="s">
        <v>72</v>
      </c>
      <c r="AG25" t="s">
        <v>52</v>
      </c>
      <c r="AH25">
        <v>33.182074</v>
      </c>
      <c r="AI25">
        <v>35.996820999999997</v>
      </c>
      <c r="AJ25">
        <v>37.756689000000001</v>
      </c>
      <c r="AK25">
        <v>54.393937000000001</v>
      </c>
      <c r="AL25" t="s">
        <v>28</v>
      </c>
      <c r="AM25" t="s">
        <v>474</v>
      </c>
      <c r="AN25" t="s">
        <v>5451</v>
      </c>
      <c r="AO25" s="1">
        <v>45717</v>
      </c>
      <c r="AP25" s="1" t="s">
        <v>5427</v>
      </c>
      <c r="AR25" t="s">
        <v>5451</v>
      </c>
    </row>
    <row r="26" spans="1:44" hidden="1" x14ac:dyDescent="0.25">
      <c r="A26" t="s">
        <v>133</v>
      </c>
      <c r="B26" t="s">
        <v>120</v>
      </c>
      <c r="C26" t="s">
        <v>121</v>
      </c>
      <c r="D26" t="s">
        <v>132</v>
      </c>
      <c r="E26" t="s">
        <v>78</v>
      </c>
      <c r="F26" t="s">
        <v>79</v>
      </c>
      <c r="G26" t="s">
        <v>80</v>
      </c>
      <c r="H26">
        <v>4</v>
      </c>
      <c r="I26" t="s">
        <v>46</v>
      </c>
      <c r="J26" t="s">
        <v>47</v>
      </c>
      <c r="K26" s="1">
        <v>43785</v>
      </c>
      <c r="L26">
        <v>18.52</v>
      </c>
      <c r="M26" t="s">
        <v>48</v>
      </c>
      <c r="R26" t="s">
        <v>98</v>
      </c>
      <c r="S26" t="s">
        <v>98</v>
      </c>
      <c r="T26" t="s">
        <v>98</v>
      </c>
      <c r="W26" s="5">
        <v>45658</v>
      </c>
      <c r="X26" s="5">
        <v>45658</v>
      </c>
      <c r="Y26" s="5">
        <v>45627</v>
      </c>
      <c r="AA26" s="10">
        <v>45637</v>
      </c>
      <c r="AB26" t="s">
        <v>79</v>
      </c>
      <c r="AC26" t="s">
        <v>79</v>
      </c>
      <c r="AD26" t="s">
        <v>84</v>
      </c>
      <c r="AE26" t="s">
        <v>53</v>
      </c>
      <c r="AF26" t="s">
        <v>72</v>
      </c>
      <c r="AG26" t="s">
        <v>52</v>
      </c>
      <c r="AH26">
        <v>33.182074</v>
      </c>
      <c r="AI26">
        <v>35.996820999999997</v>
      </c>
      <c r="AJ26">
        <v>37.756689000000001</v>
      </c>
      <c r="AK26">
        <v>54.393937000000001</v>
      </c>
      <c r="AL26" t="s">
        <v>28</v>
      </c>
      <c r="AM26" t="s">
        <v>474</v>
      </c>
      <c r="AN26" t="s">
        <v>5451</v>
      </c>
      <c r="AO26" s="1">
        <v>45717</v>
      </c>
      <c r="AP26" s="1" t="s">
        <v>5427</v>
      </c>
      <c r="AR26" t="s">
        <v>5451</v>
      </c>
    </row>
    <row r="27" spans="1:44" hidden="1" x14ac:dyDescent="0.25">
      <c r="A27" t="s">
        <v>135</v>
      </c>
      <c r="B27" t="s">
        <v>120</v>
      </c>
      <c r="C27" t="s">
        <v>121</v>
      </c>
      <c r="D27" t="s">
        <v>134</v>
      </c>
      <c r="E27" t="s">
        <v>78</v>
      </c>
      <c r="F27" t="s">
        <v>79</v>
      </c>
      <c r="G27" t="s">
        <v>80</v>
      </c>
      <c r="H27">
        <v>4</v>
      </c>
      <c r="I27" t="s">
        <v>46</v>
      </c>
      <c r="J27" t="s">
        <v>47</v>
      </c>
      <c r="K27" s="1">
        <v>43784</v>
      </c>
      <c r="L27">
        <v>11.77</v>
      </c>
      <c r="M27" t="s">
        <v>48</v>
      </c>
      <c r="R27" t="s">
        <v>98</v>
      </c>
      <c r="S27" t="s">
        <v>98</v>
      </c>
      <c r="T27" t="s">
        <v>98</v>
      </c>
      <c r="W27" s="5">
        <v>45658</v>
      </c>
      <c r="X27" s="5">
        <v>45658</v>
      </c>
      <c r="Y27" s="5">
        <v>45627</v>
      </c>
      <c r="AA27" s="10">
        <v>45638</v>
      </c>
      <c r="AB27" t="s">
        <v>79</v>
      </c>
      <c r="AC27" t="s">
        <v>79</v>
      </c>
      <c r="AD27" t="s">
        <v>84</v>
      </c>
      <c r="AE27" t="s">
        <v>53</v>
      </c>
      <c r="AF27" t="s">
        <v>72</v>
      </c>
      <c r="AG27" t="s">
        <v>52</v>
      </c>
      <c r="AH27">
        <v>33.182074</v>
      </c>
      <c r="AI27">
        <v>35.996820999999997</v>
      </c>
      <c r="AJ27">
        <v>37.756689000000001</v>
      </c>
      <c r="AK27">
        <v>54.393937000000001</v>
      </c>
      <c r="AL27" t="s">
        <v>28</v>
      </c>
      <c r="AM27" t="s">
        <v>474</v>
      </c>
      <c r="AN27" t="s">
        <v>5451</v>
      </c>
      <c r="AO27" s="1">
        <v>45717</v>
      </c>
      <c r="AP27" s="1" t="s">
        <v>5427</v>
      </c>
      <c r="AR27" t="s">
        <v>5451</v>
      </c>
    </row>
    <row r="28" spans="1:44" hidden="1" x14ac:dyDescent="0.25">
      <c r="A28" t="s">
        <v>136</v>
      </c>
      <c r="B28" t="s">
        <v>120</v>
      </c>
      <c r="C28" t="s">
        <v>121</v>
      </c>
      <c r="D28" t="s">
        <v>42</v>
      </c>
      <c r="E28" t="s">
        <v>78</v>
      </c>
      <c r="F28" t="s">
        <v>79</v>
      </c>
      <c r="G28" t="s">
        <v>80</v>
      </c>
      <c r="H28">
        <v>3</v>
      </c>
      <c r="I28" t="s">
        <v>46</v>
      </c>
      <c r="J28" t="s">
        <v>47</v>
      </c>
      <c r="K28" s="1">
        <v>42874</v>
      </c>
      <c r="L28">
        <v>1.04</v>
      </c>
      <c r="M28" t="s">
        <v>48</v>
      </c>
      <c r="R28" t="s">
        <v>98</v>
      </c>
      <c r="S28" t="s">
        <v>98</v>
      </c>
      <c r="T28" t="s">
        <v>98</v>
      </c>
      <c r="W28" s="5">
        <v>45658</v>
      </c>
      <c r="X28" s="5">
        <v>45658</v>
      </c>
      <c r="Y28" s="5">
        <v>45627</v>
      </c>
      <c r="AA28" s="10">
        <v>45635</v>
      </c>
      <c r="AB28" t="s">
        <v>79</v>
      </c>
      <c r="AC28" t="s">
        <v>79</v>
      </c>
      <c r="AD28" t="s">
        <v>84</v>
      </c>
      <c r="AE28" t="s">
        <v>53</v>
      </c>
      <c r="AF28" t="s">
        <v>72</v>
      </c>
      <c r="AG28" t="s">
        <v>52</v>
      </c>
      <c r="AH28">
        <v>33.182074</v>
      </c>
      <c r="AI28">
        <v>35.996820999999997</v>
      </c>
      <c r="AJ28">
        <v>37.756689000000001</v>
      </c>
      <c r="AK28">
        <v>54.393937000000001</v>
      </c>
      <c r="AL28" t="s">
        <v>28</v>
      </c>
      <c r="AM28" t="s">
        <v>474</v>
      </c>
      <c r="AN28" t="s">
        <v>5451</v>
      </c>
      <c r="AO28" s="1">
        <v>45717</v>
      </c>
      <c r="AP28" s="1" t="s">
        <v>5427</v>
      </c>
      <c r="AR28" t="s">
        <v>5451</v>
      </c>
    </row>
    <row r="29" spans="1:44" hidden="1" x14ac:dyDescent="0.25">
      <c r="A29" t="s">
        <v>138</v>
      </c>
      <c r="B29" t="s">
        <v>120</v>
      </c>
      <c r="C29" t="s">
        <v>121</v>
      </c>
      <c r="D29" t="s">
        <v>137</v>
      </c>
      <c r="E29" t="s">
        <v>78</v>
      </c>
      <c r="F29" t="s">
        <v>79</v>
      </c>
      <c r="G29" t="s">
        <v>80</v>
      </c>
      <c r="H29">
        <v>3</v>
      </c>
      <c r="I29" t="s">
        <v>46</v>
      </c>
      <c r="J29" t="s">
        <v>47</v>
      </c>
      <c r="K29" s="1">
        <v>42879</v>
      </c>
      <c r="L29">
        <v>1.68</v>
      </c>
      <c r="M29" t="s">
        <v>48</v>
      </c>
      <c r="R29" t="s">
        <v>98</v>
      </c>
      <c r="S29" t="s">
        <v>98</v>
      </c>
      <c r="T29" t="s">
        <v>98</v>
      </c>
      <c r="W29" s="5">
        <v>45658</v>
      </c>
      <c r="X29" s="5">
        <v>45658</v>
      </c>
      <c r="Y29" s="5">
        <v>45627</v>
      </c>
      <c r="AA29" s="10">
        <v>45636</v>
      </c>
      <c r="AB29" t="s">
        <v>79</v>
      </c>
      <c r="AC29" t="s">
        <v>79</v>
      </c>
      <c r="AD29" t="s">
        <v>84</v>
      </c>
      <c r="AE29" t="s">
        <v>53</v>
      </c>
      <c r="AF29" t="s">
        <v>72</v>
      </c>
      <c r="AG29" t="s">
        <v>52</v>
      </c>
      <c r="AH29">
        <v>33.182074</v>
      </c>
      <c r="AI29">
        <v>35.996820999999997</v>
      </c>
      <c r="AJ29">
        <v>37.756689000000001</v>
      </c>
      <c r="AK29">
        <v>54.393937000000001</v>
      </c>
      <c r="AL29" t="s">
        <v>28</v>
      </c>
      <c r="AM29" t="s">
        <v>474</v>
      </c>
      <c r="AN29" t="s">
        <v>5451</v>
      </c>
      <c r="AO29" s="1">
        <v>45717</v>
      </c>
      <c r="AP29" s="1" t="s">
        <v>5427</v>
      </c>
      <c r="AR29" t="s">
        <v>5451</v>
      </c>
    </row>
    <row r="30" spans="1:44" hidden="1" x14ac:dyDescent="0.25">
      <c r="A30" t="s">
        <v>140</v>
      </c>
      <c r="B30" t="s">
        <v>120</v>
      </c>
      <c r="C30" t="s">
        <v>121</v>
      </c>
      <c r="D30" t="s">
        <v>139</v>
      </c>
      <c r="E30" t="s">
        <v>78</v>
      </c>
      <c r="F30" t="s">
        <v>79</v>
      </c>
      <c r="G30" t="s">
        <v>80</v>
      </c>
      <c r="H30">
        <v>4</v>
      </c>
      <c r="I30" t="s">
        <v>46</v>
      </c>
      <c r="J30" t="s">
        <v>70</v>
      </c>
      <c r="L30">
        <v>0.01</v>
      </c>
      <c r="M30" t="s">
        <v>48</v>
      </c>
      <c r="Z30" s="10">
        <v>45615</v>
      </c>
      <c r="AA30" s="10">
        <v>45610</v>
      </c>
      <c r="AB30" t="s">
        <v>79</v>
      </c>
      <c r="AC30" t="s">
        <v>79</v>
      </c>
      <c r="AD30" t="s">
        <v>84</v>
      </c>
      <c r="AE30" t="s">
        <v>53</v>
      </c>
      <c r="AF30" t="s">
        <v>72</v>
      </c>
      <c r="AG30" t="s">
        <v>52</v>
      </c>
      <c r="AH30">
        <v>33.182074</v>
      </c>
      <c r="AI30">
        <v>35.996820999999997</v>
      </c>
      <c r="AJ30">
        <v>37.756689000000001</v>
      </c>
      <c r="AK30">
        <v>54.393937000000001</v>
      </c>
      <c r="AL30" t="s">
        <v>73</v>
      </c>
      <c r="AM30" t="s">
        <v>474</v>
      </c>
      <c r="AN30" t="s">
        <v>5451</v>
      </c>
      <c r="AO30" s="1">
        <v>45717</v>
      </c>
      <c r="AP30" s="1" t="s">
        <v>5427</v>
      </c>
      <c r="AR30" t="s">
        <v>5451</v>
      </c>
    </row>
    <row r="31" spans="1:44" hidden="1" x14ac:dyDescent="0.25">
      <c r="A31" t="s">
        <v>144</v>
      </c>
      <c r="B31" t="s">
        <v>141</v>
      </c>
      <c r="C31" t="s">
        <v>142</v>
      </c>
      <c r="D31" t="s">
        <v>143</v>
      </c>
      <c r="E31" t="s">
        <v>43</v>
      </c>
      <c r="F31" t="s">
        <v>44</v>
      </c>
      <c r="G31" t="s">
        <v>45</v>
      </c>
      <c r="H31">
        <v>2</v>
      </c>
      <c r="I31" t="s">
        <v>46</v>
      </c>
      <c r="J31" t="s">
        <v>47</v>
      </c>
      <c r="K31" s="1">
        <v>43652</v>
      </c>
      <c r="L31">
        <v>11.77</v>
      </c>
      <c r="M31" t="s">
        <v>48</v>
      </c>
      <c r="W31" s="5">
        <v>45627</v>
      </c>
      <c r="X31" s="5">
        <v>45658</v>
      </c>
      <c r="Y31" s="5">
        <v>45658</v>
      </c>
      <c r="AA31" s="10">
        <v>45674</v>
      </c>
      <c r="AB31" t="s">
        <v>44</v>
      </c>
      <c r="AC31" t="s">
        <v>44</v>
      </c>
      <c r="AD31" t="s">
        <v>50</v>
      </c>
      <c r="AE31" t="s">
        <v>51</v>
      </c>
      <c r="AF31" t="s">
        <v>52</v>
      </c>
      <c r="AG31" t="s">
        <v>53</v>
      </c>
      <c r="AH31">
        <v>29.686640000000001</v>
      </c>
      <c r="AI31">
        <v>50.382469</v>
      </c>
      <c r="AJ31">
        <v>69.445713999999995</v>
      </c>
      <c r="AK31">
        <v>80.153752999999995</v>
      </c>
      <c r="AL31" t="s">
        <v>28</v>
      </c>
      <c r="AM31" t="s">
        <v>55</v>
      </c>
      <c r="AN31" t="s">
        <v>51</v>
      </c>
      <c r="AO31" s="1">
        <v>45748</v>
      </c>
      <c r="AP31" s="1" t="s">
        <v>5428</v>
      </c>
      <c r="AR31" t="s">
        <v>51</v>
      </c>
    </row>
    <row r="32" spans="1:44" hidden="1" x14ac:dyDescent="0.25">
      <c r="A32" t="s">
        <v>146</v>
      </c>
      <c r="B32" t="s">
        <v>141</v>
      </c>
      <c r="C32" t="s">
        <v>142</v>
      </c>
      <c r="D32" t="s">
        <v>145</v>
      </c>
      <c r="E32" t="s">
        <v>43</v>
      </c>
      <c r="F32" t="s">
        <v>44</v>
      </c>
      <c r="G32" t="s">
        <v>45</v>
      </c>
      <c r="H32">
        <v>2</v>
      </c>
      <c r="I32" t="s">
        <v>46</v>
      </c>
      <c r="J32" t="s">
        <v>47</v>
      </c>
      <c r="K32" s="1">
        <v>43669</v>
      </c>
      <c r="L32">
        <v>21.07</v>
      </c>
      <c r="M32" t="s">
        <v>48</v>
      </c>
      <c r="W32" s="5">
        <v>45627</v>
      </c>
      <c r="X32" s="5">
        <v>45658</v>
      </c>
      <c r="Y32" s="5">
        <v>45689</v>
      </c>
      <c r="AB32" t="s">
        <v>44</v>
      </c>
      <c r="AC32" t="s">
        <v>44</v>
      </c>
      <c r="AD32" t="s">
        <v>50</v>
      </c>
      <c r="AE32" t="s">
        <v>51</v>
      </c>
      <c r="AF32" t="s">
        <v>52</v>
      </c>
      <c r="AG32" t="s">
        <v>53</v>
      </c>
      <c r="AH32">
        <v>29.686640000000001</v>
      </c>
      <c r="AI32">
        <v>50.382469</v>
      </c>
      <c r="AJ32">
        <v>69.445713999999995</v>
      </c>
      <c r="AK32">
        <v>80.153752999999995</v>
      </c>
      <c r="AL32" t="s">
        <v>54</v>
      </c>
      <c r="AM32" t="s">
        <v>55</v>
      </c>
      <c r="AN32" t="s">
        <v>51</v>
      </c>
      <c r="AO32" s="1">
        <v>45748</v>
      </c>
      <c r="AP32" s="1" t="s">
        <v>5428</v>
      </c>
      <c r="AR32" t="s">
        <v>51</v>
      </c>
    </row>
    <row r="33" spans="1:44" hidden="1" x14ac:dyDescent="0.25">
      <c r="A33" t="s">
        <v>147</v>
      </c>
      <c r="B33" t="s">
        <v>141</v>
      </c>
      <c r="C33" t="s">
        <v>142</v>
      </c>
      <c r="D33" t="s">
        <v>102</v>
      </c>
      <c r="E33" t="s">
        <v>43</v>
      </c>
      <c r="F33" t="s">
        <v>44</v>
      </c>
      <c r="G33" t="s">
        <v>45</v>
      </c>
      <c r="H33">
        <v>3</v>
      </c>
      <c r="I33" t="s">
        <v>46</v>
      </c>
      <c r="J33" t="s">
        <v>47</v>
      </c>
      <c r="K33" s="1">
        <v>43666</v>
      </c>
      <c r="L33">
        <v>17.78</v>
      </c>
      <c r="M33" t="s">
        <v>48</v>
      </c>
      <c r="N33" t="s">
        <v>13</v>
      </c>
      <c r="W33" s="5">
        <v>45627</v>
      </c>
      <c r="X33" s="5">
        <v>45658</v>
      </c>
      <c r="Y33" s="5">
        <v>45689</v>
      </c>
      <c r="AB33" t="s">
        <v>44</v>
      </c>
      <c r="AC33" t="s">
        <v>13</v>
      </c>
      <c r="AD33" t="s">
        <v>50</v>
      </c>
      <c r="AE33" t="s">
        <v>51</v>
      </c>
      <c r="AF33" t="s">
        <v>52</v>
      </c>
      <c r="AG33" t="s">
        <v>53</v>
      </c>
      <c r="AH33">
        <v>29.686640000000001</v>
      </c>
      <c r="AI33">
        <v>50.382469</v>
      </c>
      <c r="AJ33">
        <v>69.445713999999995</v>
      </c>
      <c r="AK33">
        <v>80.153752999999995</v>
      </c>
      <c r="AL33" t="s">
        <v>54</v>
      </c>
      <c r="AM33" t="s">
        <v>55</v>
      </c>
      <c r="AP33" s="1" t="s">
        <v>5439</v>
      </c>
    </row>
    <row r="34" spans="1:44" hidden="1" x14ac:dyDescent="0.25">
      <c r="A34" t="s">
        <v>148</v>
      </c>
      <c r="B34" t="s">
        <v>141</v>
      </c>
      <c r="C34" t="s">
        <v>142</v>
      </c>
      <c r="D34" t="s">
        <v>104</v>
      </c>
      <c r="E34" t="s">
        <v>43</v>
      </c>
      <c r="F34" t="s">
        <v>44</v>
      </c>
      <c r="G34" t="s">
        <v>45</v>
      </c>
      <c r="H34">
        <v>3</v>
      </c>
      <c r="I34" t="s">
        <v>46</v>
      </c>
      <c r="J34" t="s">
        <v>47</v>
      </c>
      <c r="K34" s="1">
        <v>43661</v>
      </c>
      <c r="L34">
        <v>12.17</v>
      </c>
      <c r="M34" t="s">
        <v>48</v>
      </c>
      <c r="W34" s="5">
        <v>45627</v>
      </c>
      <c r="X34" s="5">
        <v>45658</v>
      </c>
      <c r="Y34" s="5">
        <v>45689</v>
      </c>
      <c r="AB34" t="s">
        <v>44</v>
      </c>
      <c r="AC34" t="s">
        <v>44</v>
      </c>
      <c r="AD34" t="s">
        <v>50</v>
      </c>
      <c r="AE34" t="s">
        <v>51</v>
      </c>
      <c r="AF34" t="s">
        <v>52</v>
      </c>
      <c r="AG34" t="s">
        <v>53</v>
      </c>
      <c r="AH34">
        <v>29.686640000000001</v>
      </c>
      <c r="AI34">
        <v>50.382469</v>
      </c>
      <c r="AJ34">
        <v>69.445713999999995</v>
      </c>
      <c r="AK34">
        <v>80.153752999999995</v>
      </c>
      <c r="AL34" t="s">
        <v>54</v>
      </c>
      <c r="AM34" t="s">
        <v>55</v>
      </c>
      <c r="AN34" t="s">
        <v>51</v>
      </c>
      <c r="AO34" s="1">
        <v>45748</v>
      </c>
      <c r="AP34" s="1" t="s">
        <v>5428</v>
      </c>
      <c r="AR34" t="s">
        <v>51</v>
      </c>
    </row>
    <row r="35" spans="1:44" hidden="1" x14ac:dyDescent="0.25">
      <c r="A35" t="s">
        <v>150</v>
      </c>
      <c r="B35" t="s">
        <v>141</v>
      </c>
      <c r="C35" t="s">
        <v>142</v>
      </c>
      <c r="D35" t="s">
        <v>149</v>
      </c>
      <c r="E35" t="s">
        <v>43</v>
      </c>
      <c r="F35" t="s">
        <v>44</v>
      </c>
      <c r="G35" t="s">
        <v>45</v>
      </c>
      <c r="H35">
        <v>4</v>
      </c>
      <c r="I35" t="s">
        <v>46</v>
      </c>
      <c r="J35" t="s">
        <v>47</v>
      </c>
      <c r="K35" s="1">
        <v>43990</v>
      </c>
      <c r="L35">
        <v>20.29</v>
      </c>
      <c r="M35" t="s">
        <v>48</v>
      </c>
      <c r="N35" t="s">
        <v>13</v>
      </c>
      <c r="W35" s="5">
        <v>45627</v>
      </c>
      <c r="X35" s="5">
        <v>45658</v>
      </c>
      <c r="Y35" s="5">
        <v>45689</v>
      </c>
      <c r="AB35" t="s">
        <v>44</v>
      </c>
      <c r="AC35" t="s">
        <v>13</v>
      </c>
      <c r="AD35" t="s">
        <v>50</v>
      </c>
      <c r="AE35" t="s">
        <v>51</v>
      </c>
      <c r="AF35" t="s">
        <v>52</v>
      </c>
      <c r="AG35" t="s">
        <v>53</v>
      </c>
      <c r="AH35">
        <v>29.686640000000001</v>
      </c>
      <c r="AI35">
        <v>50.382469</v>
      </c>
      <c r="AJ35">
        <v>69.445713999999995</v>
      </c>
      <c r="AK35">
        <v>80.153752999999995</v>
      </c>
      <c r="AL35" t="s">
        <v>54</v>
      </c>
      <c r="AM35" t="s">
        <v>55</v>
      </c>
      <c r="AP35" s="1" t="s">
        <v>5439</v>
      </c>
    </row>
    <row r="36" spans="1:44" hidden="1" x14ac:dyDescent="0.25">
      <c r="A36" t="s">
        <v>152</v>
      </c>
      <c r="B36" t="s">
        <v>141</v>
      </c>
      <c r="C36" t="s">
        <v>142</v>
      </c>
      <c r="D36" t="s">
        <v>107</v>
      </c>
      <c r="E36" t="s">
        <v>43</v>
      </c>
      <c r="F36" t="s">
        <v>44</v>
      </c>
      <c r="G36" t="s">
        <v>45</v>
      </c>
      <c r="H36">
        <v>3</v>
      </c>
      <c r="I36" t="s">
        <v>151</v>
      </c>
      <c r="J36" t="s">
        <v>47</v>
      </c>
      <c r="K36" s="1">
        <v>43656</v>
      </c>
      <c r="L36">
        <v>25.62</v>
      </c>
      <c r="M36" t="s">
        <v>48</v>
      </c>
      <c r="W36" s="5">
        <v>45627</v>
      </c>
      <c r="X36" s="5">
        <v>45658</v>
      </c>
      <c r="Y36" s="5">
        <v>45689</v>
      </c>
      <c r="AB36" t="s">
        <v>44</v>
      </c>
      <c r="AC36" t="s">
        <v>44</v>
      </c>
      <c r="AD36" t="s">
        <v>50</v>
      </c>
      <c r="AE36" t="s">
        <v>51</v>
      </c>
      <c r="AF36" t="s">
        <v>52</v>
      </c>
      <c r="AG36" t="s">
        <v>53</v>
      </c>
      <c r="AH36">
        <v>29.686640000000001</v>
      </c>
      <c r="AI36">
        <v>50.382469</v>
      </c>
      <c r="AJ36">
        <v>69.445713999999995</v>
      </c>
      <c r="AK36">
        <v>80.153752999999995</v>
      </c>
      <c r="AL36" t="s">
        <v>54</v>
      </c>
      <c r="AM36" t="s">
        <v>55</v>
      </c>
      <c r="AN36" t="s">
        <v>51</v>
      </c>
      <c r="AO36" s="1">
        <v>45748</v>
      </c>
      <c r="AP36" s="1" t="s">
        <v>5428</v>
      </c>
      <c r="AR36" t="s">
        <v>51</v>
      </c>
    </row>
    <row r="37" spans="1:44" hidden="1" x14ac:dyDescent="0.25">
      <c r="A37" t="s">
        <v>153</v>
      </c>
      <c r="B37" t="s">
        <v>141</v>
      </c>
      <c r="C37" t="s">
        <v>142</v>
      </c>
      <c r="D37" t="s">
        <v>109</v>
      </c>
      <c r="E37" t="s">
        <v>43</v>
      </c>
      <c r="F37" t="s">
        <v>44</v>
      </c>
      <c r="G37" t="s">
        <v>45</v>
      </c>
      <c r="H37">
        <v>4</v>
      </c>
      <c r="I37" t="s">
        <v>46</v>
      </c>
      <c r="J37" t="s">
        <v>47</v>
      </c>
      <c r="K37" s="1">
        <v>43813</v>
      </c>
      <c r="L37" s="21">
        <v>25.72</v>
      </c>
      <c r="M37" t="s">
        <v>48</v>
      </c>
      <c r="W37" s="5">
        <v>45627</v>
      </c>
      <c r="X37" s="5">
        <v>45658</v>
      </c>
      <c r="Y37" s="5">
        <v>45689</v>
      </c>
      <c r="AB37" t="s">
        <v>44</v>
      </c>
      <c r="AC37" t="s">
        <v>44</v>
      </c>
      <c r="AD37" t="s">
        <v>50</v>
      </c>
      <c r="AE37" t="s">
        <v>51</v>
      </c>
      <c r="AF37" t="s">
        <v>52</v>
      </c>
      <c r="AG37" t="s">
        <v>53</v>
      </c>
      <c r="AH37">
        <v>29.686640000000001</v>
      </c>
      <c r="AI37">
        <v>50.382469</v>
      </c>
      <c r="AJ37">
        <v>69.445713999999995</v>
      </c>
      <c r="AK37">
        <v>80.153752999999995</v>
      </c>
      <c r="AL37" t="s">
        <v>54</v>
      </c>
      <c r="AM37" t="s">
        <v>55</v>
      </c>
      <c r="AN37" t="s">
        <v>51</v>
      </c>
      <c r="AO37" s="1">
        <v>45778</v>
      </c>
      <c r="AP37" s="1" t="s">
        <v>5429</v>
      </c>
      <c r="AR37" t="s">
        <v>51</v>
      </c>
    </row>
    <row r="38" spans="1:44" hidden="1" x14ac:dyDescent="0.25">
      <c r="A38" t="s">
        <v>155</v>
      </c>
      <c r="B38" t="s">
        <v>141</v>
      </c>
      <c r="C38" t="s">
        <v>142</v>
      </c>
      <c r="D38" t="s">
        <v>154</v>
      </c>
      <c r="E38" t="s">
        <v>43</v>
      </c>
      <c r="F38" t="s">
        <v>44</v>
      </c>
      <c r="G38" t="s">
        <v>45</v>
      </c>
      <c r="H38">
        <v>4</v>
      </c>
      <c r="I38" t="s">
        <v>46</v>
      </c>
      <c r="J38" t="s">
        <v>47</v>
      </c>
      <c r="K38" s="1">
        <v>43998</v>
      </c>
      <c r="L38">
        <v>17.05</v>
      </c>
      <c r="M38" t="s">
        <v>48</v>
      </c>
      <c r="N38" t="s">
        <v>13</v>
      </c>
      <c r="W38" s="5">
        <v>45627</v>
      </c>
      <c r="X38" s="5">
        <v>45658</v>
      </c>
      <c r="Y38" s="5">
        <v>45689</v>
      </c>
      <c r="AB38" t="s">
        <v>44</v>
      </c>
      <c r="AC38" t="s">
        <v>13</v>
      </c>
      <c r="AD38" t="s">
        <v>50</v>
      </c>
      <c r="AE38" t="s">
        <v>51</v>
      </c>
      <c r="AF38" t="s">
        <v>52</v>
      </c>
      <c r="AG38" t="s">
        <v>53</v>
      </c>
      <c r="AH38">
        <v>29.686640000000001</v>
      </c>
      <c r="AI38">
        <v>50.382469</v>
      </c>
      <c r="AJ38">
        <v>69.445713999999995</v>
      </c>
      <c r="AK38">
        <v>80.153752999999995</v>
      </c>
      <c r="AL38" t="s">
        <v>54</v>
      </c>
      <c r="AM38" t="s">
        <v>55</v>
      </c>
      <c r="AP38" s="1" t="s">
        <v>5439</v>
      </c>
    </row>
    <row r="39" spans="1:44" hidden="1" x14ac:dyDescent="0.25">
      <c r="A39" t="s">
        <v>157</v>
      </c>
      <c r="B39" t="s">
        <v>141</v>
      </c>
      <c r="C39" t="s">
        <v>142</v>
      </c>
      <c r="D39" t="s">
        <v>156</v>
      </c>
      <c r="E39" t="s">
        <v>43</v>
      </c>
      <c r="F39" t="s">
        <v>44</v>
      </c>
      <c r="G39" t="s">
        <v>45</v>
      </c>
      <c r="H39">
        <v>3</v>
      </c>
      <c r="I39" t="s">
        <v>46</v>
      </c>
      <c r="J39" t="s">
        <v>47</v>
      </c>
      <c r="K39" s="1">
        <v>44000</v>
      </c>
      <c r="L39">
        <v>15.92</v>
      </c>
      <c r="M39" t="s">
        <v>48</v>
      </c>
      <c r="N39" t="s">
        <v>13</v>
      </c>
      <c r="W39" s="5">
        <v>45627</v>
      </c>
      <c r="X39" s="5">
        <v>45658</v>
      </c>
      <c r="Y39" s="5">
        <v>45689</v>
      </c>
      <c r="AB39" t="s">
        <v>44</v>
      </c>
      <c r="AC39" t="s">
        <v>13</v>
      </c>
      <c r="AD39" t="s">
        <v>50</v>
      </c>
      <c r="AE39" t="s">
        <v>51</v>
      </c>
      <c r="AF39" t="s">
        <v>52</v>
      </c>
      <c r="AG39" t="s">
        <v>53</v>
      </c>
      <c r="AH39">
        <v>29.686640000000001</v>
      </c>
      <c r="AI39">
        <v>50.382469</v>
      </c>
      <c r="AJ39">
        <v>69.445713999999995</v>
      </c>
      <c r="AK39">
        <v>80.153752999999995</v>
      </c>
      <c r="AL39" t="s">
        <v>54</v>
      </c>
      <c r="AM39" t="s">
        <v>55</v>
      </c>
      <c r="AP39" s="1" t="s">
        <v>5439</v>
      </c>
    </row>
    <row r="40" spans="1:44" hidden="1" x14ac:dyDescent="0.25">
      <c r="A40" t="s">
        <v>159</v>
      </c>
      <c r="B40" t="s">
        <v>141</v>
      </c>
      <c r="C40" t="s">
        <v>142</v>
      </c>
      <c r="D40" t="s">
        <v>158</v>
      </c>
      <c r="E40" t="s">
        <v>43</v>
      </c>
      <c r="F40" t="s">
        <v>44</v>
      </c>
      <c r="G40" t="s">
        <v>45</v>
      </c>
      <c r="H40">
        <v>4</v>
      </c>
      <c r="I40" t="s">
        <v>46</v>
      </c>
      <c r="J40" t="s">
        <v>47</v>
      </c>
      <c r="K40" s="1">
        <v>44001</v>
      </c>
      <c r="L40" s="21">
        <v>22.13</v>
      </c>
      <c r="M40" t="s">
        <v>48</v>
      </c>
      <c r="W40" s="5">
        <v>45627</v>
      </c>
      <c r="X40" s="5">
        <v>45658</v>
      </c>
      <c r="Y40" s="5">
        <v>45689</v>
      </c>
      <c r="AB40" t="s">
        <v>44</v>
      </c>
      <c r="AC40" t="s">
        <v>44</v>
      </c>
      <c r="AD40" t="s">
        <v>50</v>
      </c>
      <c r="AE40" t="s">
        <v>51</v>
      </c>
      <c r="AF40" t="s">
        <v>52</v>
      </c>
      <c r="AG40" t="s">
        <v>53</v>
      </c>
      <c r="AH40">
        <v>29.686640000000001</v>
      </c>
      <c r="AI40">
        <v>50.382469</v>
      </c>
      <c r="AJ40">
        <v>69.445713999999995</v>
      </c>
      <c r="AK40">
        <v>80.153752999999995</v>
      </c>
      <c r="AL40" t="s">
        <v>54</v>
      </c>
      <c r="AM40" t="s">
        <v>55</v>
      </c>
      <c r="AN40" t="s">
        <v>51</v>
      </c>
      <c r="AO40" s="1">
        <v>45778</v>
      </c>
      <c r="AP40" s="1" t="s">
        <v>5429</v>
      </c>
      <c r="AR40" t="s">
        <v>51</v>
      </c>
    </row>
    <row r="41" spans="1:44" hidden="1" x14ac:dyDescent="0.25">
      <c r="A41" t="s">
        <v>161</v>
      </c>
      <c r="B41" t="s">
        <v>141</v>
      </c>
      <c r="C41" t="s">
        <v>142</v>
      </c>
      <c r="D41" t="s">
        <v>160</v>
      </c>
      <c r="E41" t="s">
        <v>43</v>
      </c>
      <c r="F41" t="s">
        <v>44</v>
      </c>
      <c r="G41" t="s">
        <v>45</v>
      </c>
      <c r="H41">
        <v>3</v>
      </c>
      <c r="I41" t="s">
        <v>46</v>
      </c>
      <c r="J41" t="s">
        <v>47</v>
      </c>
      <c r="K41" s="1">
        <v>44000</v>
      </c>
      <c r="L41">
        <v>9.17</v>
      </c>
      <c r="M41" t="s">
        <v>48</v>
      </c>
      <c r="N41" t="s">
        <v>13</v>
      </c>
      <c r="W41" s="5">
        <v>45627</v>
      </c>
      <c r="X41" s="5">
        <v>45658</v>
      </c>
      <c r="Y41" s="5">
        <v>45689</v>
      </c>
      <c r="AB41" t="s">
        <v>44</v>
      </c>
      <c r="AC41" t="s">
        <v>13</v>
      </c>
      <c r="AD41" t="s">
        <v>50</v>
      </c>
      <c r="AE41" t="s">
        <v>51</v>
      </c>
      <c r="AF41" t="s">
        <v>52</v>
      </c>
      <c r="AG41" t="s">
        <v>53</v>
      </c>
      <c r="AH41">
        <v>29.686640000000001</v>
      </c>
      <c r="AI41">
        <v>50.382469</v>
      </c>
      <c r="AJ41">
        <v>69.445713999999995</v>
      </c>
      <c r="AK41">
        <v>80.153752999999995</v>
      </c>
      <c r="AL41" t="s">
        <v>54</v>
      </c>
      <c r="AM41" t="s">
        <v>55</v>
      </c>
      <c r="AP41" s="1" t="s">
        <v>5439</v>
      </c>
    </row>
    <row r="42" spans="1:44" hidden="1" x14ac:dyDescent="0.25">
      <c r="A42" t="s">
        <v>163</v>
      </c>
      <c r="B42" t="s">
        <v>141</v>
      </c>
      <c r="C42" t="s">
        <v>142</v>
      </c>
      <c r="D42" t="s">
        <v>162</v>
      </c>
      <c r="E42" t="s">
        <v>43</v>
      </c>
      <c r="F42" t="s">
        <v>44</v>
      </c>
      <c r="G42" t="s">
        <v>45</v>
      </c>
      <c r="H42">
        <v>4</v>
      </c>
      <c r="I42" t="s">
        <v>46</v>
      </c>
      <c r="J42" t="s">
        <v>47</v>
      </c>
      <c r="K42" s="1">
        <v>43997</v>
      </c>
      <c r="L42">
        <v>18.21</v>
      </c>
      <c r="M42" t="s">
        <v>48</v>
      </c>
      <c r="N42" t="s">
        <v>13</v>
      </c>
      <c r="W42" s="5">
        <v>45627</v>
      </c>
      <c r="X42" s="5">
        <v>45658</v>
      </c>
      <c r="Y42" s="5">
        <v>45689</v>
      </c>
      <c r="AB42" t="s">
        <v>44</v>
      </c>
      <c r="AC42" t="s">
        <v>13</v>
      </c>
      <c r="AD42" t="s">
        <v>50</v>
      </c>
      <c r="AE42" t="s">
        <v>51</v>
      </c>
      <c r="AF42" t="s">
        <v>52</v>
      </c>
      <c r="AG42" t="s">
        <v>53</v>
      </c>
      <c r="AH42">
        <v>29.686640000000001</v>
      </c>
      <c r="AI42">
        <v>50.382469</v>
      </c>
      <c r="AJ42">
        <v>69.445713999999995</v>
      </c>
      <c r="AK42">
        <v>80.153752999999995</v>
      </c>
      <c r="AL42" t="s">
        <v>54</v>
      </c>
      <c r="AM42" t="s">
        <v>55</v>
      </c>
      <c r="AP42" s="1" t="s">
        <v>5439</v>
      </c>
    </row>
    <row r="43" spans="1:44" hidden="1" x14ac:dyDescent="0.25">
      <c r="A43" t="s">
        <v>164</v>
      </c>
      <c r="B43" t="s">
        <v>141</v>
      </c>
      <c r="C43" t="s">
        <v>142</v>
      </c>
      <c r="D43" t="s">
        <v>126</v>
      </c>
      <c r="E43" t="s">
        <v>43</v>
      </c>
      <c r="F43" t="s">
        <v>44</v>
      </c>
      <c r="G43" t="s">
        <v>45</v>
      </c>
      <c r="H43">
        <v>4</v>
      </c>
      <c r="I43" t="s">
        <v>46</v>
      </c>
      <c r="J43" t="s">
        <v>47</v>
      </c>
      <c r="K43" s="1">
        <v>43993</v>
      </c>
      <c r="L43">
        <v>20.02</v>
      </c>
      <c r="M43" t="s">
        <v>48</v>
      </c>
      <c r="N43" t="s">
        <v>13</v>
      </c>
      <c r="W43" s="5">
        <v>45627</v>
      </c>
      <c r="X43" s="5">
        <v>45658</v>
      </c>
      <c r="Y43" s="5">
        <v>45689</v>
      </c>
      <c r="AB43" t="s">
        <v>44</v>
      </c>
      <c r="AC43" t="s">
        <v>13</v>
      </c>
      <c r="AD43" t="s">
        <v>50</v>
      </c>
      <c r="AE43" t="s">
        <v>51</v>
      </c>
      <c r="AF43" t="s">
        <v>52</v>
      </c>
      <c r="AG43" t="s">
        <v>53</v>
      </c>
      <c r="AH43">
        <v>29.686640000000001</v>
      </c>
      <c r="AI43">
        <v>50.382469</v>
      </c>
      <c r="AJ43">
        <v>69.445713999999995</v>
      </c>
      <c r="AK43">
        <v>80.153752999999995</v>
      </c>
      <c r="AL43" t="s">
        <v>54</v>
      </c>
      <c r="AM43" t="s">
        <v>55</v>
      </c>
      <c r="AP43" s="1" t="s">
        <v>5439</v>
      </c>
    </row>
    <row r="44" spans="1:44" hidden="1" x14ac:dyDescent="0.25">
      <c r="A44" t="s">
        <v>165</v>
      </c>
      <c r="B44" t="s">
        <v>141</v>
      </c>
      <c r="C44" t="s">
        <v>142</v>
      </c>
      <c r="D44" t="s">
        <v>118</v>
      </c>
      <c r="E44" t="s">
        <v>43</v>
      </c>
      <c r="F44" t="s">
        <v>44</v>
      </c>
      <c r="G44" t="s">
        <v>45</v>
      </c>
      <c r="H44">
        <v>4</v>
      </c>
      <c r="I44" t="s">
        <v>46</v>
      </c>
      <c r="J44" t="s">
        <v>47</v>
      </c>
      <c r="K44" s="1">
        <v>43992</v>
      </c>
      <c r="L44">
        <v>21.91</v>
      </c>
      <c r="M44" t="s">
        <v>48</v>
      </c>
      <c r="N44" t="s">
        <v>13</v>
      </c>
      <c r="W44" s="5">
        <v>45658</v>
      </c>
      <c r="X44" s="5">
        <v>45658</v>
      </c>
      <c r="Y44" s="5">
        <v>45689</v>
      </c>
      <c r="AB44" t="s">
        <v>44</v>
      </c>
      <c r="AC44" t="s">
        <v>13</v>
      </c>
      <c r="AD44" t="s">
        <v>50</v>
      </c>
      <c r="AE44" t="s">
        <v>51</v>
      </c>
      <c r="AF44" t="s">
        <v>52</v>
      </c>
      <c r="AG44" t="s">
        <v>53</v>
      </c>
      <c r="AH44">
        <v>29.686640000000001</v>
      </c>
      <c r="AI44">
        <v>50.382469</v>
      </c>
      <c r="AJ44">
        <v>69.445713999999995</v>
      </c>
      <c r="AK44">
        <v>80.153752999999995</v>
      </c>
      <c r="AL44" t="s">
        <v>54</v>
      </c>
      <c r="AM44" t="s">
        <v>55</v>
      </c>
      <c r="AP44" s="1" t="s">
        <v>5439</v>
      </c>
    </row>
    <row r="45" spans="1:44" hidden="1" x14ac:dyDescent="0.25">
      <c r="A45" t="s">
        <v>167</v>
      </c>
      <c r="B45" t="s">
        <v>141</v>
      </c>
      <c r="C45" t="s">
        <v>142</v>
      </c>
      <c r="D45" t="s">
        <v>166</v>
      </c>
      <c r="E45" t="s">
        <v>43</v>
      </c>
      <c r="F45" t="s">
        <v>44</v>
      </c>
      <c r="G45" t="s">
        <v>45</v>
      </c>
      <c r="H45">
        <v>4</v>
      </c>
      <c r="I45" t="s">
        <v>46</v>
      </c>
      <c r="J45" t="s">
        <v>47</v>
      </c>
      <c r="K45" s="1">
        <v>43992</v>
      </c>
      <c r="L45">
        <v>20.69</v>
      </c>
      <c r="M45" t="s">
        <v>48</v>
      </c>
      <c r="N45" t="s">
        <v>13</v>
      </c>
      <c r="W45" s="5">
        <v>45658</v>
      </c>
      <c r="X45" s="5">
        <v>45658</v>
      </c>
      <c r="Y45" s="5">
        <v>45689</v>
      </c>
      <c r="AB45" t="s">
        <v>44</v>
      </c>
      <c r="AC45" t="s">
        <v>13</v>
      </c>
      <c r="AD45" t="s">
        <v>50</v>
      </c>
      <c r="AE45" t="s">
        <v>51</v>
      </c>
      <c r="AF45" t="s">
        <v>52</v>
      </c>
      <c r="AG45" t="s">
        <v>53</v>
      </c>
      <c r="AH45">
        <v>29.686640000000001</v>
      </c>
      <c r="AI45">
        <v>50.382469</v>
      </c>
      <c r="AJ45">
        <v>69.445713999999995</v>
      </c>
      <c r="AK45">
        <v>80.153752999999995</v>
      </c>
      <c r="AL45" t="s">
        <v>54</v>
      </c>
      <c r="AM45" t="s">
        <v>55</v>
      </c>
      <c r="AP45" s="1" t="s">
        <v>5439</v>
      </c>
    </row>
    <row r="46" spans="1:44" hidden="1" x14ac:dyDescent="0.25">
      <c r="A46" t="s">
        <v>168</v>
      </c>
      <c r="B46" t="s">
        <v>141</v>
      </c>
      <c r="C46" t="s">
        <v>142</v>
      </c>
      <c r="D46" t="s">
        <v>128</v>
      </c>
      <c r="E46" t="s">
        <v>43</v>
      </c>
      <c r="F46" t="s">
        <v>44</v>
      </c>
      <c r="G46" t="s">
        <v>45</v>
      </c>
      <c r="H46">
        <v>3</v>
      </c>
      <c r="I46" t="s">
        <v>46</v>
      </c>
      <c r="J46" t="s">
        <v>47</v>
      </c>
      <c r="K46" s="1">
        <v>44003</v>
      </c>
      <c r="L46">
        <v>12.81</v>
      </c>
      <c r="M46" t="s">
        <v>48</v>
      </c>
      <c r="N46" t="s">
        <v>13</v>
      </c>
      <c r="W46" s="5">
        <v>45658</v>
      </c>
      <c r="X46" s="5">
        <v>45658</v>
      </c>
      <c r="Y46" s="5">
        <v>45689</v>
      </c>
      <c r="AB46" t="s">
        <v>44</v>
      </c>
      <c r="AC46" t="s">
        <v>13</v>
      </c>
      <c r="AD46" t="s">
        <v>50</v>
      </c>
      <c r="AE46" t="s">
        <v>51</v>
      </c>
      <c r="AF46" t="s">
        <v>52</v>
      </c>
      <c r="AG46" t="s">
        <v>53</v>
      </c>
      <c r="AH46">
        <v>29.686640000000001</v>
      </c>
      <c r="AI46">
        <v>50.382469</v>
      </c>
      <c r="AJ46">
        <v>69.445713999999995</v>
      </c>
      <c r="AK46">
        <v>80.153752999999995</v>
      </c>
      <c r="AL46" t="s">
        <v>54</v>
      </c>
      <c r="AM46" t="s">
        <v>55</v>
      </c>
      <c r="AP46" s="1" t="s">
        <v>5439</v>
      </c>
    </row>
    <row r="47" spans="1:44" hidden="1" x14ac:dyDescent="0.25">
      <c r="A47" t="s">
        <v>169</v>
      </c>
      <c r="B47" t="s">
        <v>141</v>
      </c>
      <c r="C47" t="s">
        <v>142</v>
      </c>
      <c r="D47" t="s">
        <v>130</v>
      </c>
      <c r="E47" t="s">
        <v>43</v>
      </c>
      <c r="F47" t="s">
        <v>44</v>
      </c>
      <c r="G47" t="s">
        <v>45</v>
      </c>
      <c r="H47">
        <v>4</v>
      </c>
      <c r="I47" t="s">
        <v>46</v>
      </c>
      <c r="J47" t="s">
        <v>47</v>
      </c>
      <c r="K47" s="1">
        <v>43988</v>
      </c>
      <c r="L47">
        <v>8.91</v>
      </c>
      <c r="M47" t="s">
        <v>48</v>
      </c>
      <c r="N47" t="s">
        <v>13</v>
      </c>
      <c r="W47" s="5">
        <v>45658</v>
      </c>
      <c r="X47" s="5">
        <v>45658</v>
      </c>
      <c r="Y47" s="5">
        <v>45689</v>
      </c>
      <c r="AB47" t="s">
        <v>44</v>
      </c>
      <c r="AC47" t="s">
        <v>13</v>
      </c>
      <c r="AD47" t="s">
        <v>50</v>
      </c>
      <c r="AE47" t="s">
        <v>51</v>
      </c>
      <c r="AF47" t="s">
        <v>52</v>
      </c>
      <c r="AG47" t="s">
        <v>53</v>
      </c>
      <c r="AH47">
        <v>29.686640000000001</v>
      </c>
      <c r="AI47">
        <v>50.382469</v>
      </c>
      <c r="AJ47">
        <v>69.445713999999995</v>
      </c>
      <c r="AK47">
        <v>80.153752999999995</v>
      </c>
      <c r="AL47" t="s">
        <v>54</v>
      </c>
      <c r="AM47" t="s">
        <v>55</v>
      </c>
      <c r="AP47" s="1" t="s">
        <v>5439</v>
      </c>
    </row>
    <row r="48" spans="1:44" hidden="1" x14ac:dyDescent="0.25">
      <c r="A48" t="s">
        <v>171</v>
      </c>
      <c r="B48" t="s">
        <v>141</v>
      </c>
      <c r="C48" t="s">
        <v>142</v>
      </c>
      <c r="D48" t="s">
        <v>170</v>
      </c>
      <c r="E48" t="s">
        <v>43</v>
      </c>
      <c r="F48" t="s">
        <v>44</v>
      </c>
      <c r="G48" t="s">
        <v>45</v>
      </c>
      <c r="H48">
        <v>4</v>
      </c>
      <c r="I48" t="s">
        <v>46</v>
      </c>
      <c r="J48" t="s">
        <v>47</v>
      </c>
      <c r="K48" s="1">
        <v>43987</v>
      </c>
      <c r="L48">
        <v>27.21</v>
      </c>
      <c r="M48" t="s">
        <v>48</v>
      </c>
      <c r="N48" t="s">
        <v>13</v>
      </c>
      <c r="W48" s="5">
        <v>45658</v>
      </c>
      <c r="X48" s="5">
        <v>45658</v>
      </c>
      <c r="Y48" s="5">
        <v>45689</v>
      </c>
      <c r="AB48" t="s">
        <v>44</v>
      </c>
      <c r="AC48" t="s">
        <v>13</v>
      </c>
      <c r="AD48" t="s">
        <v>50</v>
      </c>
      <c r="AE48" t="s">
        <v>51</v>
      </c>
      <c r="AF48" t="s">
        <v>52</v>
      </c>
      <c r="AG48" t="s">
        <v>53</v>
      </c>
      <c r="AH48">
        <v>29.686640000000001</v>
      </c>
      <c r="AI48">
        <v>50.382469</v>
      </c>
      <c r="AJ48">
        <v>69.445713999999995</v>
      </c>
      <c r="AK48">
        <v>80.153752999999995</v>
      </c>
      <c r="AL48" t="s">
        <v>54</v>
      </c>
      <c r="AM48" t="s">
        <v>55</v>
      </c>
      <c r="AP48" s="1" t="s">
        <v>5439</v>
      </c>
    </row>
    <row r="49" spans="1:44" hidden="1" x14ac:dyDescent="0.25">
      <c r="A49" t="s">
        <v>173</v>
      </c>
      <c r="B49" t="s">
        <v>141</v>
      </c>
      <c r="C49" t="s">
        <v>142</v>
      </c>
      <c r="D49" t="s">
        <v>172</v>
      </c>
      <c r="E49" t="s">
        <v>43</v>
      </c>
      <c r="F49" t="s">
        <v>44</v>
      </c>
      <c r="G49" t="s">
        <v>45</v>
      </c>
      <c r="H49">
        <v>4</v>
      </c>
      <c r="I49" t="s">
        <v>46</v>
      </c>
      <c r="J49" t="s">
        <v>47</v>
      </c>
      <c r="K49" s="1">
        <v>43987</v>
      </c>
      <c r="L49">
        <v>16.95</v>
      </c>
      <c r="M49" t="s">
        <v>48</v>
      </c>
      <c r="N49" t="s">
        <v>13</v>
      </c>
      <c r="W49" s="5">
        <v>45658</v>
      </c>
      <c r="X49" s="5">
        <v>45658</v>
      </c>
      <c r="Y49" s="5">
        <v>45689</v>
      </c>
      <c r="AB49" t="s">
        <v>44</v>
      </c>
      <c r="AC49" t="s">
        <v>13</v>
      </c>
      <c r="AD49" t="s">
        <v>50</v>
      </c>
      <c r="AE49" t="s">
        <v>51</v>
      </c>
      <c r="AF49" t="s">
        <v>52</v>
      </c>
      <c r="AG49" t="s">
        <v>53</v>
      </c>
      <c r="AH49">
        <v>29.686640000000001</v>
      </c>
      <c r="AI49">
        <v>50.382469</v>
      </c>
      <c r="AJ49">
        <v>69.445713999999995</v>
      </c>
      <c r="AK49">
        <v>80.153752999999995</v>
      </c>
      <c r="AL49" t="s">
        <v>54</v>
      </c>
      <c r="AM49" t="s">
        <v>55</v>
      </c>
      <c r="AP49" s="1" t="s">
        <v>5439</v>
      </c>
    </row>
    <row r="50" spans="1:44" hidden="1" x14ac:dyDescent="0.25">
      <c r="A50" t="s">
        <v>175</v>
      </c>
      <c r="B50" t="s">
        <v>141</v>
      </c>
      <c r="C50" t="s">
        <v>142</v>
      </c>
      <c r="D50" t="s">
        <v>174</v>
      </c>
      <c r="E50" t="s">
        <v>43</v>
      </c>
      <c r="F50" t="s">
        <v>44</v>
      </c>
      <c r="G50" t="s">
        <v>45</v>
      </c>
      <c r="H50">
        <v>4</v>
      </c>
      <c r="I50" t="s">
        <v>46</v>
      </c>
      <c r="J50" t="s">
        <v>47</v>
      </c>
      <c r="K50" s="1">
        <v>43990</v>
      </c>
      <c r="L50">
        <v>23.97</v>
      </c>
      <c r="M50" t="s">
        <v>48</v>
      </c>
      <c r="N50" t="s">
        <v>13</v>
      </c>
      <c r="W50" s="5">
        <v>45658</v>
      </c>
      <c r="X50" s="5">
        <v>45658</v>
      </c>
      <c r="Y50" s="5">
        <v>45689</v>
      </c>
      <c r="AB50" t="s">
        <v>44</v>
      </c>
      <c r="AC50" t="s">
        <v>13</v>
      </c>
      <c r="AD50" t="s">
        <v>50</v>
      </c>
      <c r="AE50" t="s">
        <v>51</v>
      </c>
      <c r="AF50" t="s">
        <v>52</v>
      </c>
      <c r="AG50" t="s">
        <v>53</v>
      </c>
      <c r="AH50">
        <v>29.686640000000001</v>
      </c>
      <c r="AI50">
        <v>50.382469</v>
      </c>
      <c r="AJ50">
        <v>69.445713999999995</v>
      </c>
      <c r="AK50">
        <v>80.153752999999995</v>
      </c>
      <c r="AL50" t="s">
        <v>54</v>
      </c>
      <c r="AM50" t="s">
        <v>55</v>
      </c>
      <c r="AP50" s="1" t="s">
        <v>5439</v>
      </c>
    </row>
    <row r="51" spans="1:44" hidden="1" x14ac:dyDescent="0.25">
      <c r="A51" t="s">
        <v>177</v>
      </c>
      <c r="B51" t="s">
        <v>141</v>
      </c>
      <c r="C51" t="s">
        <v>142</v>
      </c>
      <c r="D51" t="s">
        <v>176</v>
      </c>
      <c r="E51" t="s">
        <v>43</v>
      </c>
      <c r="F51" t="s">
        <v>44</v>
      </c>
      <c r="G51" t="s">
        <v>45</v>
      </c>
      <c r="H51">
        <v>2</v>
      </c>
      <c r="I51" t="s">
        <v>46</v>
      </c>
      <c r="J51" t="s">
        <v>47</v>
      </c>
      <c r="K51" s="1">
        <v>43669</v>
      </c>
      <c r="L51">
        <v>2.2000000000000002</v>
      </c>
      <c r="M51" t="s">
        <v>48</v>
      </c>
      <c r="N51" t="s">
        <v>13</v>
      </c>
      <c r="W51" s="5">
        <v>45658</v>
      </c>
      <c r="X51" s="5">
        <v>45658</v>
      </c>
      <c r="Y51" s="5">
        <v>45689</v>
      </c>
      <c r="AB51" t="s">
        <v>44</v>
      </c>
      <c r="AC51" t="s">
        <v>13</v>
      </c>
      <c r="AD51" t="s">
        <v>50</v>
      </c>
      <c r="AE51" t="s">
        <v>51</v>
      </c>
      <c r="AF51" t="s">
        <v>52</v>
      </c>
      <c r="AG51" t="s">
        <v>53</v>
      </c>
      <c r="AH51">
        <v>29.686640000000001</v>
      </c>
      <c r="AI51">
        <v>50.382469</v>
      </c>
      <c r="AJ51">
        <v>69.445713999999995</v>
      </c>
      <c r="AK51">
        <v>80.153752999999995</v>
      </c>
      <c r="AL51" t="s">
        <v>54</v>
      </c>
      <c r="AM51" t="s">
        <v>55</v>
      </c>
      <c r="AP51" s="1" t="s">
        <v>5439</v>
      </c>
    </row>
    <row r="52" spans="1:44" hidden="1" x14ac:dyDescent="0.25">
      <c r="A52" t="s">
        <v>179</v>
      </c>
      <c r="B52" t="s">
        <v>141</v>
      </c>
      <c r="C52" t="s">
        <v>142</v>
      </c>
      <c r="D52" t="s">
        <v>178</v>
      </c>
      <c r="E52" t="s">
        <v>43</v>
      </c>
      <c r="F52" t="s">
        <v>44</v>
      </c>
      <c r="G52" t="s">
        <v>45</v>
      </c>
      <c r="H52">
        <v>3</v>
      </c>
      <c r="I52" t="s">
        <v>46</v>
      </c>
      <c r="J52" t="s">
        <v>47</v>
      </c>
      <c r="K52" s="1">
        <v>43666</v>
      </c>
      <c r="L52">
        <v>1.72</v>
      </c>
      <c r="M52" t="s">
        <v>48</v>
      </c>
      <c r="N52" t="s">
        <v>13</v>
      </c>
      <c r="W52" s="5">
        <v>45658</v>
      </c>
      <c r="X52" s="5">
        <v>45658</v>
      </c>
      <c r="Y52" s="5">
        <v>45689</v>
      </c>
      <c r="AB52" t="s">
        <v>44</v>
      </c>
      <c r="AC52" t="s">
        <v>13</v>
      </c>
      <c r="AD52" t="s">
        <v>50</v>
      </c>
      <c r="AE52" t="s">
        <v>51</v>
      </c>
      <c r="AF52" t="s">
        <v>52</v>
      </c>
      <c r="AG52" t="s">
        <v>53</v>
      </c>
      <c r="AH52">
        <v>29.686640000000001</v>
      </c>
      <c r="AI52">
        <v>50.382469</v>
      </c>
      <c r="AJ52">
        <v>69.445713999999995</v>
      </c>
      <c r="AK52">
        <v>80.153752999999995</v>
      </c>
      <c r="AL52" t="s">
        <v>54</v>
      </c>
      <c r="AM52" t="s">
        <v>55</v>
      </c>
      <c r="AP52" s="1" t="s">
        <v>5439</v>
      </c>
    </row>
    <row r="53" spans="1:44" hidden="1" x14ac:dyDescent="0.25">
      <c r="A53" t="s">
        <v>181</v>
      </c>
      <c r="B53" t="s">
        <v>141</v>
      </c>
      <c r="C53" t="s">
        <v>142</v>
      </c>
      <c r="D53" t="s">
        <v>180</v>
      </c>
      <c r="E53" t="s">
        <v>43</v>
      </c>
      <c r="F53" t="s">
        <v>44</v>
      </c>
      <c r="G53" t="s">
        <v>45</v>
      </c>
      <c r="H53">
        <v>3</v>
      </c>
      <c r="I53" t="s">
        <v>46</v>
      </c>
      <c r="J53" t="s">
        <v>47</v>
      </c>
      <c r="K53" s="1">
        <v>43661</v>
      </c>
      <c r="L53" s="21">
        <v>1.55</v>
      </c>
      <c r="M53" t="s">
        <v>48</v>
      </c>
      <c r="W53" s="5">
        <v>45658</v>
      </c>
      <c r="X53" s="5">
        <v>45658</v>
      </c>
      <c r="Y53" s="5">
        <v>45689</v>
      </c>
      <c r="AB53" t="s">
        <v>44</v>
      </c>
      <c r="AC53" t="s">
        <v>44</v>
      </c>
      <c r="AD53" t="s">
        <v>50</v>
      </c>
      <c r="AE53" t="s">
        <v>51</v>
      </c>
      <c r="AF53" t="s">
        <v>52</v>
      </c>
      <c r="AG53" t="s">
        <v>53</v>
      </c>
      <c r="AH53">
        <v>29.686640000000001</v>
      </c>
      <c r="AI53">
        <v>50.382469</v>
      </c>
      <c r="AJ53">
        <v>69.445713999999995</v>
      </c>
      <c r="AK53">
        <v>80.153752999999995</v>
      </c>
      <c r="AL53" t="s">
        <v>54</v>
      </c>
      <c r="AM53" t="s">
        <v>55</v>
      </c>
      <c r="AN53" t="s">
        <v>51</v>
      </c>
      <c r="AO53" s="1">
        <v>45778</v>
      </c>
      <c r="AP53" s="1" t="s">
        <v>5429</v>
      </c>
    </row>
    <row r="54" spans="1:44" hidden="1" x14ac:dyDescent="0.25">
      <c r="A54" t="s">
        <v>184</v>
      </c>
      <c r="B54" t="s">
        <v>141</v>
      </c>
      <c r="C54" t="s">
        <v>142</v>
      </c>
      <c r="D54" t="s">
        <v>183</v>
      </c>
      <c r="E54" t="s">
        <v>43</v>
      </c>
      <c r="F54" t="s">
        <v>44</v>
      </c>
      <c r="G54" t="s">
        <v>45</v>
      </c>
      <c r="H54">
        <v>4</v>
      </c>
      <c r="I54" t="s">
        <v>46</v>
      </c>
      <c r="J54" t="s">
        <v>47</v>
      </c>
      <c r="K54" s="1">
        <v>43813</v>
      </c>
      <c r="L54">
        <v>1.85</v>
      </c>
      <c r="M54" t="s">
        <v>48</v>
      </c>
      <c r="N54" t="s">
        <v>13</v>
      </c>
      <c r="W54" s="5">
        <v>45658</v>
      </c>
      <c r="X54" s="5">
        <v>45658</v>
      </c>
      <c r="Y54" s="5">
        <v>45689</v>
      </c>
      <c r="AB54" t="s">
        <v>44</v>
      </c>
      <c r="AC54" t="s">
        <v>13</v>
      </c>
      <c r="AD54" t="s">
        <v>50</v>
      </c>
      <c r="AE54" t="s">
        <v>51</v>
      </c>
      <c r="AF54" t="s">
        <v>52</v>
      </c>
      <c r="AG54" t="s">
        <v>53</v>
      </c>
      <c r="AH54">
        <v>29.686640000000001</v>
      </c>
      <c r="AI54">
        <v>50.382469</v>
      </c>
      <c r="AJ54">
        <v>69.445713999999995</v>
      </c>
      <c r="AK54">
        <v>80.153752999999995</v>
      </c>
      <c r="AL54" t="s">
        <v>54</v>
      </c>
      <c r="AM54" t="s">
        <v>55</v>
      </c>
      <c r="AP54" s="1" t="s">
        <v>5439</v>
      </c>
    </row>
    <row r="55" spans="1:44" hidden="1" x14ac:dyDescent="0.25">
      <c r="A55" t="s">
        <v>186</v>
      </c>
      <c r="B55" t="s">
        <v>141</v>
      </c>
      <c r="C55" t="s">
        <v>142</v>
      </c>
      <c r="D55" t="s">
        <v>185</v>
      </c>
      <c r="E55" t="s">
        <v>43</v>
      </c>
      <c r="F55" t="s">
        <v>44</v>
      </c>
      <c r="G55" t="s">
        <v>45</v>
      </c>
      <c r="H55">
        <v>2</v>
      </c>
      <c r="I55" t="s">
        <v>46</v>
      </c>
      <c r="J55" t="s">
        <v>47</v>
      </c>
      <c r="K55" s="1">
        <v>43652</v>
      </c>
      <c r="L55" s="21">
        <v>1.85</v>
      </c>
      <c r="M55" t="s">
        <v>48</v>
      </c>
      <c r="W55" s="5">
        <v>45658</v>
      </c>
      <c r="X55" s="5">
        <v>45658</v>
      </c>
      <c r="Y55" s="5">
        <v>45689</v>
      </c>
      <c r="AB55" t="s">
        <v>44</v>
      </c>
      <c r="AC55" t="s">
        <v>44</v>
      </c>
      <c r="AD55" t="s">
        <v>50</v>
      </c>
      <c r="AE55" t="s">
        <v>51</v>
      </c>
      <c r="AF55" t="s">
        <v>52</v>
      </c>
      <c r="AG55" t="s">
        <v>53</v>
      </c>
      <c r="AH55">
        <v>29.686640000000001</v>
      </c>
      <c r="AI55">
        <v>50.382469</v>
      </c>
      <c r="AJ55">
        <v>69.445713999999995</v>
      </c>
      <c r="AK55">
        <v>80.153752999999995</v>
      </c>
      <c r="AL55" t="s">
        <v>54</v>
      </c>
      <c r="AM55" t="s">
        <v>55</v>
      </c>
      <c r="AN55" t="s">
        <v>51</v>
      </c>
      <c r="AO55" s="1">
        <v>45778</v>
      </c>
      <c r="AP55" s="1" t="s">
        <v>5429</v>
      </c>
    </row>
    <row r="56" spans="1:44" hidden="1" x14ac:dyDescent="0.25">
      <c r="A56" t="s">
        <v>190</v>
      </c>
      <c r="B56" t="s">
        <v>187</v>
      </c>
      <c r="C56" t="s">
        <v>188</v>
      </c>
      <c r="D56" t="s">
        <v>189</v>
      </c>
      <c r="E56" t="s">
        <v>43</v>
      </c>
      <c r="F56" t="s">
        <v>44</v>
      </c>
      <c r="G56" t="s">
        <v>45</v>
      </c>
      <c r="H56">
        <v>2</v>
      </c>
      <c r="I56" t="s">
        <v>46</v>
      </c>
      <c r="J56" t="s">
        <v>47</v>
      </c>
      <c r="K56" s="1">
        <v>43063</v>
      </c>
      <c r="L56">
        <v>2.37</v>
      </c>
      <c r="M56" t="s">
        <v>48</v>
      </c>
      <c r="W56" s="5">
        <v>46143</v>
      </c>
      <c r="X56" s="5">
        <v>46113</v>
      </c>
      <c r="Y56" s="5">
        <v>45809</v>
      </c>
      <c r="AB56" t="s">
        <v>44</v>
      </c>
      <c r="AC56" t="s">
        <v>44</v>
      </c>
      <c r="AD56" t="s">
        <v>50</v>
      </c>
      <c r="AE56" t="s">
        <v>51</v>
      </c>
      <c r="AF56" t="s">
        <v>52</v>
      </c>
      <c r="AG56" t="s">
        <v>53</v>
      </c>
      <c r="AH56">
        <v>28.978501999999999</v>
      </c>
      <c r="AI56">
        <v>49.674331000000002</v>
      </c>
      <c r="AJ56">
        <v>58.647058000000001</v>
      </c>
      <c r="AK56">
        <v>77.063404000000006</v>
      </c>
      <c r="AL56" t="s">
        <v>54</v>
      </c>
      <c r="AM56" t="s">
        <v>55</v>
      </c>
      <c r="AN56" t="s">
        <v>51</v>
      </c>
      <c r="AR56" t="s">
        <v>51</v>
      </c>
    </row>
    <row r="57" spans="1:44" hidden="1" x14ac:dyDescent="0.25">
      <c r="A57" t="s">
        <v>192</v>
      </c>
      <c r="B57" t="s">
        <v>187</v>
      </c>
      <c r="C57" t="s">
        <v>188</v>
      </c>
      <c r="D57" t="s">
        <v>191</v>
      </c>
      <c r="E57" t="s">
        <v>43</v>
      </c>
      <c r="F57" t="s">
        <v>44</v>
      </c>
      <c r="G57" t="s">
        <v>45</v>
      </c>
      <c r="H57">
        <v>2</v>
      </c>
      <c r="I57" t="s">
        <v>46</v>
      </c>
      <c r="J57" t="s">
        <v>47</v>
      </c>
      <c r="K57" s="1">
        <v>41717</v>
      </c>
      <c r="L57">
        <v>0.65</v>
      </c>
      <c r="M57" t="s">
        <v>48</v>
      </c>
      <c r="W57" s="5">
        <v>42671</v>
      </c>
      <c r="Y57" s="5">
        <v>45809</v>
      </c>
      <c r="AB57" t="s">
        <v>44</v>
      </c>
      <c r="AC57" t="s">
        <v>44</v>
      </c>
      <c r="AD57" t="s">
        <v>50</v>
      </c>
      <c r="AE57" t="s">
        <v>51</v>
      </c>
      <c r="AF57" t="s">
        <v>52</v>
      </c>
      <c r="AG57" t="s">
        <v>53</v>
      </c>
      <c r="AH57">
        <v>28.978501999999999</v>
      </c>
      <c r="AI57">
        <v>49.674331000000002</v>
      </c>
      <c r="AJ57">
        <v>58.647058000000001</v>
      </c>
      <c r="AK57">
        <v>77.063404000000006</v>
      </c>
      <c r="AL57" t="s">
        <v>54</v>
      </c>
      <c r="AM57" t="s">
        <v>55</v>
      </c>
      <c r="AN57" t="s">
        <v>51</v>
      </c>
      <c r="AR57" t="s">
        <v>51</v>
      </c>
    </row>
    <row r="58" spans="1:44" hidden="1" x14ac:dyDescent="0.25">
      <c r="A58" t="s">
        <v>198</v>
      </c>
      <c r="B58" t="s">
        <v>193</v>
      </c>
      <c r="C58" t="s">
        <v>194</v>
      </c>
      <c r="D58" t="s">
        <v>195</v>
      </c>
      <c r="E58" t="s">
        <v>196</v>
      </c>
      <c r="F58" t="s">
        <v>44</v>
      </c>
      <c r="G58" t="s">
        <v>45</v>
      </c>
      <c r="H58">
        <v>1</v>
      </c>
      <c r="I58" t="s">
        <v>197</v>
      </c>
      <c r="J58" t="s">
        <v>47</v>
      </c>
      <c r="K58" s="1">
        <v>32143</v>
      </c>
      <c r="L58">
        <v>4.08</v>
      </c>
      <c r="M58" t="s">
        <v>48</v>
      </c>
      <c r="W58" s="5">
        <v>45386.375798611109</v>
      </c>
      <c r="Y58" s="5">
        <v>45383</v>
      </c>
      <c r="Z58" s="10">
        <v>45386</v>
      </c>
      <c r="AA58" s="10">
        <v>45385</v>
      </c>
      <c r="AB58" t="s">
        <v>44</v>
      </c>
      <c r="AC58" t="s">
        <v>44</v>
      </c>
      <c r="AD58" t="s">
        <v>50</v>
      </c>
      <c r="AE58" t="s">
        <v>51</v>
      </c>
      <c r="AF58" t="s">
        <v>199</v>
      </c>
      <c r="AG58" t="s">
        <v>52</v>
      </c>
      <c r="AH58">
        <v>35.739041</v>
      </c>
      <c r="AI58">
        <v>38.468964999999997</v>
      </c>
      <c r="AJ58">
        <v>48.658166999999999</v>
      </c>
      <c r="AK58">
        <v>83.929940999999999</v>
      </c>
      <c r="AL58" t="s">
        <v>27</v>
      </c>
      <c r="AM58" t="s">
        <v>55</v>
      </c>
      <c r="AN58" t="s">
        <v>51</v>
      </c>
      <c r="AO58" s="1">
        <v>45931</v>
      </c>
      <c r="AR58" t="s">
        <v>51</v>
      </c>
    </row>
    <row r="59" spans="1:44" hidden="1" x14ac:dyDescent="0.25">
      <c r="A59" t="s">
        <v>201</v>
      </c>
      <c r="B59" t="s">
        <v>193</v>
      </c>
      <c r="C59" t="s">
        <v>194</v>
      </c>
      <c r="D59" t="s">
        <v>200</v>
      </c>
      <c r="E59" t="s">
        <v>196</v>
      </c>
      <c r="F59" t="s">
        <v>44</v>
      </c>
      <c r="G59" t="s">
        <v>45</v>
      </c>
      <c r="H59">
        <v>3</v>
      </c>
      <c r="I59" t="s">
        <v>46</v>
      </c>
      <c r="J59" t="s">
        <v>47</v>
      </c>
      <c r="K59" s="1">
        <v>42746</v>
      </c>
      <c r="L59">
        <v>4.08</v>
      </c>
      <c r="M59" t="s">
        <v>48</v>
      </c>
      <c r="W59" s="5">
        <v>42587</v>
      </c>
      <c r="Y59" s="5">
        <v>45839</v>
      </c>
      <c r="AB59" t="s">
        <v>44</v>
      </c>
      <c r="AC59" t="s">
        <v>44</v>
      </c>
      <c r="AD59" t="s">
        <v>50</v>
      </c>
      <c r="AE59" t="s">
        <v>51</v>
      </c>
      <c r="AF59" t="s">
        <v>199</v>
      </c>
      <c r="AG59" t="s">
        <v>52</v>
      </c>
      <c r="AH59">
        <v>35.739041</v>
      </c>
      <c r="AI59">
        <v>38.468964999999997</v>
      </c>
      <c r="AJ59">
        <v>48.658166999999999</v>
      </c>
      <c r="AK59">
        <v>83.929940999999999</v>
      </c>
      <c r="AL59" t="s">
        <v>54</v>
      </c>
      <c r="AM59" t="s">
        <v>55</v>
      </c>
      <c r="AN59" t="s">
        <v>51</v>
      </c>
      <c r="AR59" t="s">
        <v>51</v>
      </c>
    </row>
    <row r="60" spans="1:44" hidden="1" x14ac:dyDescent="0.25">
      <c r="A60" t="s">
        <v>202</v>
      </c>
      <c r="B60" t="s">
        <v>193</v>
      </c>
      <c r="C60" t="s">
        <v>194</v>
      </c>
      <c r="D60" t="s">
        <v>124</v>
      </c>
      <c r="E60" t="s">
        <v>196</v>
      </c>
      <c r="F60" t="s">
        <v>44</v>
      </c>
      <c r="G60" t="s">
        <v>45</v>
      </c>
      <c r="H60">
        <v>3</v>
      </c>
      <c r="I60" t="s">
        <v>46</v>
      </c>
      <c r="J60" t="s">
        <v>47</v>
      </c>
      <c r="K60" s="1">
        <v>42797</v>
      </c>
      <c r="L60">
        <v>1.6</v>
      </c>
      <c r="M60" t="s">
        <v>48</v>
      </c>
      <c r="W60" s="5">
        <v>42587</v>
      </c>
      <c r="Y60" s="5">
        <v>45839</v>
      </c>
      <c r="AB60" t="s">
        <v>44</v>
      </c>
      <c r="AC60" t="s">
        <v>44</v>
      </c>
      <c r="AD60" t="s">
        <v>50</v>
      </c>
      <c r="AE60" t="s">
        <v>51</v>
      </c>
      <c r="AF60" t="s">
        <v>199</v>
      </c>
      <c r="AG60" t="s">
        <v>52</v>
      </c>
      <c r="AH60">
        <v>35.739041</v>
      </c>
      <c r="AI60">
        <v>38.468964999999997</v>
      </c>
      <c r="AJ60">
        <v>48.658166999999999</v>
      </c>
      <c r="AK60">
        <v>83.929940999999999</v>
      </c>
      <c r="AL60" t="s">
        <v>54</v>
      </c>
      <c r="AM60" t="s">
        <v>55</v>
      </c>
      <c r="AN60" t="s">
        <v>51</v>
      </c>
      <c r="AR60" t="s">
        <v>51</v>
      </c>
    </row>
    <row r="61" spans="1:44" hidden="1" x14ac:dyDescent="0.25">
      <c r="A61" t="s">
        <v>204</v>
      </c>
      <c r="B61" t="s">
        <v>193</v>
      </c>
      <c r="C61" t="s">
        <v>194</v>
      </c>
      <c r="D61" t="s">
        <v>203</v>
      </c>
      <c r="E61" t="s">
        <v>196</v>
      </c>
      <c r="F61" t="s">
        <v>44</v>
      </c>
      <c r="G61" t="s">
        <v>45</v>
      </c>
      <c r="H61">
        <v>3</v>
      </c>
      <c r="I61" t="s">
        <v>46</v>
      </c>
      <c r="J61" t="s">
        <v>47</v>
      </c>
      <c r="K61" s="1">
        <v>42906</v>
      </c>
      <c r="L61">
        <v>0.95</v>
      </c>
      <c r="M61" t="s">
        <v>48</v>
      </c>
      <c r="W61" s="5">
        <v>42587</v>
      </c>
      <c r="Y61" s="5">
        <v>45839</v>
      </c>
      <c r="AB61" t="s">
        <v>44</v>
      </c>
      <c r="AC61" t="s">
        <v>44</v>
      </c>
      <c r="AD61" t="s">
        <v>50</v>
      </c>
      <c r="AE61" t="s">
        <v>51</v>
      </c>
      <c r="AF61" t="s">
        <v>199</v>
      </c>
      <c r="AG61" t="s">
        <v>52</v>
      </c>
      <c r="AH61">
        <v>35.739041</v>
      </c>
      <c r="AI61">
        <v>38.468964999999997</v>
      </c>
      <c r="AJ61">
        <v>48.658166999999999</v>
      </c>
      <c r="AK61">
        <v>83.929940999999999</v>
      </c>
      <c r="AL61" t="s">
        <v>54</v>
      </c>
      <c r="AM61" t="s">
        <v>55</v>
      </c>
      <c r="AN61" t="s">
        <v>51</v>
      </c>
      <c r="AR61" t="s">
        <v>51</v>
      </c>
    </row>
    <row r="62" spans="1:44" hidden="1" x14ac:dyDescent="0.25">
      <c r="A62" t="s">
        <v>208</v>
      </c>
      <c r="B62" t="s">
        <v>205</v>
      </c>
      <c r="C62" t="s">
        <v>206</v>
      </c>
      <c r="D62" t="s">
        <v>207</v>
      </c>
      <c r="E62" t="s">
        <v>57</v>
      </c>
      <c r="F62" t="s">
        <v>44</v>
      </c>
      <c r="G62" t="s">
        <v>45</v>
      </c>
      <c r="H62">
        <v>4</v>
      </c>
      <c r="I62" t="s">
        <v>46</v>
      </c>
      <c r="J62" t="s">
        <v>47</v>
      </c>
      <c r="K62" s="1">
        <v>44025</v>
      </c>
      <c r="L62">
        <v>11</v>
      </c>
      <c r="M62" t="s">
        <v>48</v>
      </c>
      <c r="W62" s="5">
        <v>45658</v>
      </c>
      <c r="X62" s="5">
        <v>45627</v>
      </c>
      <c r="Y62" s="5">
        <v>45839</v>
      </c>
      <c r="AB62" t="s">
        <v>44</v>
      </c>
      <c r="AC62" t="s">
        <v>44</v>
      </c>
      <c r="AD62" t="s">
        <v>50</v>
      </c>
      <c r="AE62" t="s">
        <v>53</v>
      </c>
      <c r="AF62" t="s">
        <v>72</v>
      </c>
      <c r="AG62" t="s">
        <v>52</v>
      </c>
      <c r="AH62">
        <v>55.535527999999999</v>
      </c>
      <c r="AI62">
        <v>64.755983999999998</v>
      </c>
      <c r="AJ62">
        <v>67.973681999999997</v>
      </c>
      <c r="AK62">
        <v>73.049903999999998</v>
      </c>
      <c r="AL62" t="s">
        <v>54</v>
      </c>
      <c r="AM62" t="s">
        <v>55</v>
      </c>
      <c r="AN62" t="s">
        <v>50</v>
      </c>
      <c r="AO62" s="1">
        <v>45931</v>
      </c>
      <c r="AR62" t="s">
        <v>50</v>
      </c>
    </row>
    <row r="63" spans="1:44" hidden="1" x14ac:dyDescent="0.25">
      <c r="A63" t="s">
        <v>209</v>
      </c>
      <c r="B63" t="s">
        <v>205</v>
      </c>
      <c r="C63" t="s">
        <v>206</v>
      </c>
      <c r="D63" t="s">
        <v>109</v>
      </c>
      <c r="E63" t="s">
        <v>57</v>
      </c>
      <c r="F63" t="s">
        <v>44</v>
      </c>
      <c r="G63" t="s">
        <v>45</v>
      </c>
      <c r="H63">
        <v>4</v>
      </c>
      <c r="I63" t="s">
        <v>46</v>
      </c>
      <c r="J63" t="s">
        <v>47</v>
      </c>
      <c r="K63" s="1">
        <v>44023</v>
      </c>
      <c r="L63">
        <v>16.37</v>
      </c>
      <c r="M63" t="s">
        <v>48</v>
      </c>
      <c r="W63" s="5">
        <v>45658</v>
      </c>
      <c r="X63" s="5">
        <v>45627</v>
      </c>
      <c r="Y63" s="5">
        <v>45839</v>
      </c>
      <c r="AB63" t="s">
        <v>44</v>
      </c>
      <c r="AC63" t="s">
        <v>44</v>
      </c>
      <c r="AD63" t="s">
        <v>50</v>
      </c>
      <c r="AE63" t="s">
        <v>53</v>
      </c>
      <c r="AF63" t="s">
        <v>72</v>
      </c>
      <c r="AG63" t="s">
        <v>52</v>
      </c>
      <c r="AH63">
        <v>55.535527999999999</v>
      </c>
      <c r="AI63">
        <v>64.755983999999998</v>
      </c>
      <c r="AJ63">
        <v>67.973681999999997</v>
      </c>
      <c r="AK63">
        <v>73.049903999999998</v>
      </c>
      <c r="AL63" t="s">
        <v>54</v>
      </c>
      <c r="AM63" t="s">
        <v>55</v>
      </c>
      <c r="AN63" t="s">
        <v>50</v>
      </c>
      <c r="AO63" s="1">
        <v>45931</v>
      </c>
      <c r="AR63" t="s">
        <v>50</v>
      </c>
    </row>
    <row r="64" spans="1:44" hidden="1" x14ac:dyDescent="0.25">
      <c r="A64" t="s">
        <v>210</v>
      </c>
      <c r="B64" t="s">
        <v>205</v>
      </c>
      <c r="C64" t="s">
        <v>206</v>
      </c>
      <c r="D64" t="s">
        <v>158</v>
      </c>
      <c r="E64" t="s">
        <v>57</v>
      </c>
      <c r="F64" t="s">
        <v>44</v>
      </c>
      <c r="G64" t="s">
        <v>45</v>
      </c>
      <c r="H64">
        <v>4</v>
      </c>
      <c r="I64" t="s">
        <v>46</v>
      </c>
      <c r="J64" t="s">
        <v>47</v>
      </c>
      <c r="K64" s="1">
        <v>44025</v>
      </c>
      <c r="L64">
        <v>6.46</v>
      </c>
      <c r="M64" t="s">
        <v>48</v>
      </c>
      <c r="W64" s="5">
        <v>45658</v>
      </c>
      <c r="X64" s="5">
        <v>45627</v>
      </c>
      <c r="Y64" s="5">
        <v>45839</v>
      </c>
      <c r="AB64" t="s">
        <v>44</v>
      </c>
      <c r="AC64" t="s">
        <v>44</v>
      </c>
      <c r="AD64" t="s">
        <v>50</v>
      </c>
      <c r="AE64" t="s">
        <v>53</v>
      </c>
      <c r="AF64" t="s">
        <v>72</v>
      </c>
      <c r="AG64" t="s">
        <v>52</v>
      </c>
      <c r="AH64">
        <v>55.535527999999999</v>
      </c>
      <c r="AI64">
        <v>64.755983999999998</v>
      </c>
      <c r="AJ64">
        <v>67.973681999999997</v>
      </c>
      <c r="AK64">
        <v>73.049903999999998</v>
      </c>
      <c r="AL64" t="s">
        <v>54</v>
      </c>
      <c r="AM64" t="s">
        <v>55</v>
      </c>
      <c r="AN64" t="s">
        <v>50</v>
      </c>
      <c r="AO64" s="1">
        <v>45931</v>
      </c>
      <c r="AR64" t="s">
        <v>50</v>
      </c>
    </row>
    <row r="65" spans="1:44" hidden="1" x14ac:dyDescent="0.25">
      <c r="A65" t="s">
        <v>211</v>
      </c>
      <c r="B65" t="s">
        <v>205</v>
      </c>
      <c r="C65" t="s">
        <v>206</v>
      </c>
      <c r="D65" t="s">
        <v>122</v>
      </c>
      <c r="E65" t="s">
        <v>57</v>
      </c>
      <c r="F65" t="s">
        <v>44</v>
      </c>
      <c r="G65" t="s">
        <v>45</v>
      </c>
      <c r="H65">
        <v>4</v>
      </c>
      <c r="I65" t="s">
        <v>46</v>
      </c>
      <c r="J65" t="s">
        <v>47</v>
      </c>
      <c r="K65" s="1">
        <v>44023</v>
      </c>
      <c r="L65">
        <v>5.01</v>
      </c>
      <c r="M65" t="s">
        <v>48</v>
      </c>
      <c r="W65" s="5">
        <v>45658</v>
      </c>
      <c r="X65" s="5">
        <v>45627</v>
      </c>
      <c r="Y65" s="5">
        <v>45839</v>
      </c>
      <c r="AB65" t="s">
        <v>44</v>
      </c>
      <c r="AC65" t="s">
        <v>44</v>
      </c>
      <c r="AD65" t="s">
        <v>50</v>
      </c>
      <c r="AE65" t="s">
        <v>53</v>
      </c>
      <c r="AF65" t="s">
        <v>72</v>
      </c>
      <c r="AG65" t="s">
        <v>52</v>
      </c>
      <c r="AH65">
        <v>55.535527999999999</v>
      </c>
      <c r="AI65">
        <v>64.755983999999998</v>
      </c>
      <c r="AJ65">
        <v>67.973681999999997</v>
      </c>
      <c r="AK65">
        <v>73.049903999999998</v>
      </c>
      <c r="AL65" t="s">
        <v>54</v>
      </c>
      <c r="AM65" t="s">
        <v>55</v>
      </c>
      <c r="AN65" t="s">
        <v>50</v>
      </c>
      <c r="AO65" s="1">
        <v>45931</v>
      </c>
      <c r="AR65" t="s">
        <v>50</v>
      </c>
    </row>
    <row r="66" spans="1:44" hidden="1" x14ac:dyDescent="0.25">
      <c r="A66" t="s">
        <v>212</v>
      </c>
      <c r="B66" t="s">
        <v>205</v>
      </c>
      <c r="C66" t="s">
        <v>206</v>
      </c>
      <c r="D66" t="s">
        <v>112</v>
      </c>
      <c r="E66" t="s">
        <v>57</v>
      </c>
      <c r="F66" t="s">
        <v>44</v>
      </c>
      <c r="G66" t="s">
        <v>45</v>
      </c>
      <c r="H66">
        <v>4</v>
      </c>
      <c r="I66" t="s">
        <v>46</v>
      </c>
      <c r="J66" t="s">
        <v>47</v>
      </c>
      <c r="K66" s="1">
        <v>44025</v>
      </c>
      <c r="L66">
        <v>5.5</v>
      </c>
      <c r="M66" t="s">
        <v>48</v>
      </c>
      <c r="W66" s="5">
        <v>45658</v>
      </c>
      <c r="X66" s="5">
        <v>45627</v>
      </c>
      <c r="Y66" s="5">
        <v>45839</v>
      </c>
      <c r="AB66" t="s">
        <v>44</v>
      </c>
      <c r="AC66" t="s">
        <v>44</v>
      </c>
      <c r="AD66" t="s">
        <v>50</v>
      </c>
      <c r="AE66" t="s">
        <v>53</v>
      </c>
      <c r="AF66" t="s">
        <v>72</v>
      </c>
      <c r="AG66" t="s">
        <v>52</v>
      </c>
      <c r="AH66">
        <v>55.535527999999999</v>
      </c>
      <c r="AI66">
        <v>64.755983999999998</v>
      </c>
      <c r="AJ66">
        <v>67.973681999999997</v>
      </c>
      <c r="AK66">
        <v>73.049903999999998</v>
      </c>
      <c r="AL66" t="s">
        <v>54</v>
      </c>
      <c r="AM66" t="s">
        <v>55</v>
      </c>
      <c r="AN66" t="s">
        <v>50</v>
      </c>
      <c r="AO66" s="1">
        <v>45931</v>
      </c>
      <c r="AR66" t="s">
        <v>50</v>
      </c>
    </row>
    <row r="67" spans="1:44" hidden="1" x14ac:dyDescent="0.25">
      <c r="A67" t="s">
        <v>213</v>
      </c>
      <c r="B67" t="s">
        <v>205</v>
      </c>
      <c r="C67" t="s">
        <v>206</v>
      </c>
      <c r="D67" t="s">
        <v>116</v>
      </c>
      <c r="E67" t="s">
        <v>57</v>
      </c>
      <c r="F67" t="s">
        <v>44</v>
      </c>
      <c r="G67" t="s">
        <v>45</v>
      </c>
      <c r="H67">
        <v>4</v>
      </c>
      <c r="I67" t="s">
        <v>46</v>
      </c>
      <c r="J67" t="s">
        <v>47</v>
      </c>
      <c r="K67" s="1">
        <v>44025</v>
      </c>
      <c r="L67">
        <v>5.67</v>
      </c>
      <c r="M67" t="s">
        <v>48</v>
      </c>
      <c r="W67" s="5">
        <v>45658</v>
      </c>
      <c r="X67" s="5">
        <v>45627</v>
      </c>
      <c r="Y67" s="5">
        <v>45839</v>
      </c>
      <c r="AB67" t="s">
        <v>44</v>
      </c>
      <c r="AC67" t="s">
        <v>44</v>
      </c>
      <c r="AD67" t="s">
        <v>50</v>
      </c>
      <c r="AE67" t="s">
        <v>53</v>
      </c>
      <c r="AF67" t="s">
        <v>72</v>
      </c>
      <c r="AG67" t="s">
        <v>52</v>
      </c>
      <c r="AH67">
        <v>55.535527999999999</v>
      </c>
      <c r="AI67">
        <v>64.755983999999998</v>
      </c>
      <c r="AJ67">
        <v>67.973681999999997</v>
      </c>
      <c r="AK67">
        <v>73.049903999999998</v>
      </c>
      <c r="AL67" t="s">
        <v>54</v>
      </c>
      <c r="AM67" t="s">
        <v>55</v>
      </c>
      <c r="AN67" t="s">
        <v>50</v>
      </c>
      <c r="AO67" s="1">
        <v>45931</v>
      </c>
      <c r="AR67" t="s">
        <v>50</v>
      </c>
    </row>
    <row r="68" spans="1:44" hidden="1" x14ac:dyDescent="0.25">
      <c r="A68" t="s">
        <v>214</v>
      </c>
      <c r="B68" t="s">
        <v>205</v>
      </c>
      <c r="C68" t="s">
        <v>206</v>
      </c>
      <c r="D68" t="s">
        <v>160</v>
      </c>
      <c r="E68" t="s">
        <v>57</v>
      </c>
      <c r="F68" t="s">
        <v>44</v>
      </c>
      <c r="G68" t="s">
        <v>45</v>
      </c>
      <c r="H68">
        <v>4</v>
      </c>
      <c r="I68" t="s">
        <v>46</v>
      </c>
      <c r="J68" t="s">
        <v>47</v>
      </c>
      <c r="K68" s="1">
        <v>44025</v>
      </c>
      <c r="L68">
        <v>10.6</v>
      </c>
      <c r="M68" t="s">
        <v>48</v>
      </c>
      <c r="W68" s="5">
        <v>45658</v>
      </c>
      <c r="X68" s="5">
        <v>45627</v>
      </c>
      <c r="Y68" s="5">
        <v>45839</v>
      </c>
      <c r="AB68" t="s">
        <v>44</v>
      </c>
      <c r="AC68" t="s">
        <v>44</v>
      </c>
      <c r="AD68" t="s">
        <v>50</v>
      </c>
      <c r="AE68" t="s">
        <v>53</v>
      </c>
      <c r="AF68" t="s">
        <v>72</v>
      </c>
      <c r="AG68" t="s">
        <v>52</v>
      </c>
      <c r="AH68">
        <v>55.535527999999999</v>
      </c>
      <c r="AI68">
        <v>64.755983999999998</v>
      </c>
      <c r="AJ68">
        <v>67.973681999999997</v>
      </c>
      <c r="AK68">
        <v>73.049903999999998</v>
      </c>
      <c r="AL68" t="s">
        <v>54</v>
      </c>
      <c r="AM68" t="s">
        <v>55</v>
      </c>
      <c r="AN68" t="s">
        <v>50</v>
      </c>
      <c r="AO68" s="1">
        <v>45931</v>
      </c>
      <c r="AR68" t="s">
        <v>50</v>
      </c>
    </row>
    <row r="69" spans="1:44" hidden="1" x14ac:dyDescent="0.25">
      <c r="A69" t="s">
        <v>217</v>
      </c>
      <c r="B69" t="s">
        <v>215</v>
      </c>
      <c r="C69" t="s">
        <v>216</v>
      </c>
      <c r="D69" t="s">
        <v>107</v>
      </c>
      <c r="E69" t="s">
        <v>43</v>
      </c>
      <c r="F69" t="s">
        <v>44</v>
      </c>
      <c r="G69" t="s">
        <v>45</v>
      </c>
      <c r="H69">
        <v>1</v>
      </c>
      <c r="I69" t="s">
        <v>197</v>
      </c>
      <c r="J69" t="s">
        <v>47</v>
      </c>
      <c r="K69" s="1">
        <v>33284</v>
      </c>
      <c r="L69">
        <v>5.43</v>
      </c>
      <c r="M69" t="s">
        <v>48</v>
      </c>
      <c r="W69" s="5">
        <v>44639</v>
      </c>
      <c r="Y69" s="5">
        <v>45839</v>
      </c>
      <c r="AB69" t="s">
        <v>44</v>
      </c>
      <c r="AC69" t="s">
        <v>44</v>
      </c>
      <c r="AD69" t="s">
        <v>50</v>
      </c>
      <c r="AE69" t="s">
        <v>51</v>
      </c>
      <c r="AF69" t="s">
        <v>52</v>
      </c>
      <c r="AG69" t="s">
        <v>53</v>
      </c>
      <c r="AH69">
        <v>24.627547</v>
      </c>
      <c r="AI69">
        <v>45.323376000000003</v>
      </c>
      <c r="AJ69">
        <v>54.613672999999999</v>
      </c>
      <c r="AK69">
        <v>78.681227000000007</v>
      </c>
      <c r="AL69" t="s">
        <v>54</v>
      </c>
      <c r="AM69" t="s">
        <v>55</v>
      </c>
      <c r="AN69" t="s">
        <v>51</v>
      </c>
      <c r="AR69" t="s">
        <v>51</v>
      </c>
    </row>
    <row r="70" spans="1:44" hidden="1" x14ac:dyDescent="0.25">
      <c r="A70" t="s">
        <v>218</v>
      </c>
      <c r="B70" t="s">
        <v>215</v>
      </c>
      <c r="C70" t="s">
        <v>216</v>
      </c>
      <c r="D70" t="s">
        <v>172</v>
      </c>
      <c r="E70" t="s">
        <v>43</v>
      </c>
      <c r="F70" t="s">
        <v>44</v>
      </c>
      <c r="G70" t="s">
        <v>45</v>
      </c>
      <c r="H70">
        <v>3</v>
      </c>
      <c r="I70" t="s">
        <v>46</v>
      </c>
      <c r="J70" t="s">
        <v>47</v>
      </c>
      <c r="K70" s="1">
        <v>41799</v>
      </c>
      <c r="L70">
        <v>0.55000000000000004</v>
      </c>
      <c r="M70" t="s">
        <v>48</v>
      </c>
      <c r="W70" s="5">
        <v>44639</v>
      </c>
      <c r="Y70" s="5">
        <v>45839</v>
      </c>
      <c r="AB70" t="s">
        <v>44</v>
      </c>
      <c r="AC70" t="s">
        <v>44</v>
      </c>
      <c r="AD70" t="s">
        <v>50</v>
      </c>
      <c r="AE70" t="s">
        <v>51</v>
      </c>
      <c r="AF70" t="s">
        <v>52</v>
      </c>
      <c r="AG70" t="s">
        <v>53</v>
      </c>
      <c r="AH70">
        <v>24.627547</v>
      </c>
      <c r="AI70">
        <v>45.323376000000003</v>
      </c>
      <c r="AJ70">
        <v>54.613672999999999</v>
      </c>
      <c r="AK70">
        <v>78.681227000000007</v>
      </c>
      <c r="AL70" t="s">
        <v>54</v>
      </c>
      <c r="AM70" t="s">
        <v>55</v>
      </c>
      <c r="AN70" t="s">
        <v>51</v>
      </c>
      <c r="AR70" t="s">
        <v>51</v>
      </c>
    </row>
    <row r="71" spans="1:44" hidden="1" x14ac:dyDescent="0.25">
      <c r="A71" t="s">
        <v>221</v>
      </c>
      <c r="B71" t="s">
        <v>219</v>
      </c>
      <c r="C71" t="s">
        <v>220</v>
      </c>
      <c r="D71" t="s">
        <v>95</v>
      </c>
      <c r="E71" t="s">
        <v>43</v>
      </c>
      <c r="F71" t="s">
        <v>44</v>
      </c>
      <c r="G71" t="s">
        <v>45</v>
      </c>
      <c r="H71">
        <v>4</v>
      </c>
      <c r="I71" t="s">
        <v>46</v>
      </c>
      <c r="J71" t="s">
        <v>47</v>
      </c>
      <c r="K71" s="1">
        <v>43712</v>
      </c>
      <c r="L71" s="21">
        <v>33.549999999999997</v>
      </c>
      <c r="M71" t="s">
        <v>48</v>
      </c>
      <c r="W71" s="5">
        <v>45717</v>
      </c>
      <c r="X71" s="5">
        <v>45717</v>
      </c>
      <c r="Y71" s="5">
        <v>45717</v>
      </c>
      <c r="AB71" t="s">
        <v>44</v>
      </c>
      <c r="AC71" t="s">
        <v>44</v>
      </c>
      <c r="AD71" t="s">
        <v>50</v>
      </c>
      <c r="AE71" t="s">
        <v>51</v>
      </c>
      <c r="AF71" t="s">
        <v>52</v>
      </c>
      <c r="AG71" t="s">
        <v>53</v>
      </c>
      <c r="AH71">
        <v>22.530182</v>
      </c>
      <c r="AI71">
        <v>43.226011</v>
      </c>
      <c r="AJ71">
        <v>53.115284000000003</v>
      </c>
      <c r="AK71">
        <v>79.1755</v>
      </c>
      <c r="AL71" t="s">
        <v>54</v>
      </c>
      <c r="AM71" t="s">
        <v>55</v>
      </c>
      <c r="AN71" t="s">
        <v>51</v>
      </c>
      <c r="AO71" s="1">
        <v>45778</v>
      </c>
      <c r="AP71" s="1" t="s">
        <v>5429</v>
      </c>
      <c r="AR71" t="s">
        <v>51</v>
      </c>
    </row>
    <row r="72" spans="1:44" hidden="1" x14ac:dyDescent="0.25">
      <c r="A72" t="s">
        <v>222</v>
      </c>
      <c r="B72" t="s">
        <v>219</v>
      </c>
      <c r="C72" t="s">
        <v>220</v>
      </c>
      <c r="D72" t="s">
        <v>143</v>
      </c>
      <c r="E72" t="s">
        <v>43</v>
      </c>
      <c r="F72" t="s">
        <v>44</v>
      </c>
      <c r="G72" t="s">
        <v>45</v>
      </c>
      <c r="H72">
        <v>3</v>
      </c>
      <c r="I72" t="s">
        <v>46</v>
      </c>
      <c r="J72" t="s">
        <v>47</v>
      </c>
      <c r="K72" s="1">
        <v>43719</v>
      </c>
      <c r="L72" s="21">
        <v>14.42</v>
      </c>
      <c r="M72" t="s">
        <v>48</v>
      </c>
      <c r="W72" s="5">
        <v>45717</v>
      </c>
      <c r="X72" s="5">
        <v>45717</v>
      </c>
      <c r="Y72" s="5">
        <v>45717</v>
      </c>
      <c r="AB72" t="s">
        <v>44</v>
      </c>
      <c r="AC72" t="s">
        <v>44</v>
      </c>
      <c r="AD72" t="s">
        <v>50</v>
      </c>
      <c r="AE72" t="s">
        <v>51</v>
      </c>
      <c r="AF72" t="s">
        <v>52</v>
      </c>
      <c r="AG72" t="s">
        <v>53</v>
      </c>
      <c r="AH72">
        <v>22.530182</v>
      </c>
      <c r="AI72">
        <v>43.226011</v>
      </c>
      <c r="AJ72">
        <v>53.115284000000003</v>
      </c>
      <c r="AK72">
        <v>79.1755</v>
      </c>
      <c r="AL72" t="s">
        <v>54</v>
      </c>
      <c r="AM72" t="s">
        <v>55</v>
      </c>
      <c r="AN72" t="s">
        <v>51</v>
      </c>
      <c r="AO72" s="1">
        <v>45778</v>
      </c>
      <c r="AP72" s="1" t="s">
        <v>5429</v>
      </c>
      <c r="AR72" t="s">
        <v>51</v>
      </c>
    </row>
    <row r="73" spans="1:44" hidden="1" x14ac:dyDescent="0.25">
      <c r="A73" t="s">
        <v>223</v>
      </c>
      <c r="B73" t="s">
        <v>219</v>
      </c>
      <c r="C73" t="s">
        <v>220</v>
      </c>
      <c r="D73" t="s">
        <v>145</v>
      </c>
      <c r="E73" t="s">
        <v>43</v>
      </c>
      <c r="F73" t="s">
        <v>44</v>
      </c>
      <c r="G73" t="s">
        <v>45</v>
      </c>
      <c r="H73">
        <v>4</v>
      </c>
      <c r="I73" t="s">
        <v>46</v>
      </c>
      <c r="J73" t="s">
        <v>47</v>
      </c>
      <c r="K73" s="1">
        <v>43719</v>
      </c>
      <c r="L73" s="21">
        <v>8.6300000000000008</v>
      </c>
      <c r="M73" t="s">
        <v>48</v>
      </c>
      <c r="W73" s="5">
        <v>45717</v>
      </c>
      <c r="X73" s="5">
        <v>45717</v>
      </c>
      <c r="Y73" s="5">
        <v>45717</v>
      </c>
      <c r="AB73" t="s">
        <v>44</v>
      </c>
      <c r="AC73" t="s">
        <v>44</v>
      </c>
      <c r="AD73" t="s">
        <v>50</v>
      </c>
      <c r="AE73" t="s">
        <v>51</v>
      </c>
      <c r="AF73" t="s">
        <v>52</v>
      </c>
      <c r="AG73" t="s">
        <v>53</v>
      </c>
      <c r="AH73">
        <v>22.530182</v>
      </c>
      <c r="AI73">
        <v>43.226011</v>
      </c>
      <c r="AJ73">
        <v>53.115284000000003</v>
      </c>
      <c r="AK73">
        <v>79.1755</v>
      </c>
      <c r="AL73" t="s">
        <v>54</v>
      </c>
      <c r="AM73" t="s">
        <v>55</v>
      </c>
      <c r="AN73" t="s">
        <v>51</v>
      </c>
      <c r="AO73" s="1">
        <v>45778</v>
      </c>
      <c r="AP73" s="1" t="s">
        <v>5429</v>
      </c>
      <c r="AR73" t="s">
        <v>51</v>
      </c>
    </row>
    <row r="74" spans="1:44" hidden="1" x14ac:dyDescent="0.25">
      <c r="A74" t="s">
        <v>227</v>
      </c>
      <c r="B74" t="s">
        <v>224</v>
      </c>
      <c r="C74" t="s">
        <v>225</v>
      </c>
      <c r="D74" t="s">
        <v>109</v>
      </c>
      <c r="E74" t="s">
        <v>57</v>
      </c>
      <c r="F74" t="s">
        <v>44</v>
      </c>
      <c r="G74" t="s">
        <v>58</v>
      </c>
      <c r="H74">
        <v>1</v>
      </c>
      <c r="I74" t="s">
        <v>197</v>
      </c>
      <c r="J74" t="s">
        <v>47</v>
      </c>
      <c r="K74" s="1">
        <v>43749</v>
      </c>
      <c r="L74" s="21">
        <v>28.88</v>
      </c>
      <c r="M74" t="s">
        <v>226</v>
      </c>
      <c r="W74" s="5">
        <v>45689</v>
      </c>
      <c r="X74" s="5">
        <v>45717</v>
      </c>
      <c r="Y74" s="5">
        <v>45689</v>
      </c>
      <c r="AB74" t="s">
        <v>44</v>
      </c>
      <c r="AC74" t="s">
        <v>44</v>
      </c>
      <c r="AD74" t="s">
        <v>52</v>
      </c>
      <c r="AE74" t="s">
        <v>50</v>
      </c>
      <c r="AF74" t="s">
        <v>53</v>
      </c>
      <c r="AG74" t="s">
        <v>72</v>
      </c>
      <c r="AH74">
        <v>14.828837999999999</v>
      </c>
      <c r="AI74">
        <v>39.375293999999997</v>
      </c>
      <c r="AJ74">
        <v>48.669542999999997</v>
      </c>
      <c r="AK74">
        <v>51.887241000000003</v>
      </c>
      <c r="AL74" t="s">
        <v>54</v>
      </c>
      <c r="AM74" t="s">
        <v>55</v>
      </c>
      <c r="AN74" t="s">
        <v>50</v>
      </c>
      <c r="AO74" s="1">
        <v>45778</v>
      </c>
      <c r="AP74" s="1" t="s">
        <v>5429</v>
      </c>
      <c r="AR74" t="s">
        <v>50</v>
      </c>
    </row>
    <row r="75" spans="1:44" hidden="1" x14ac:dyDescent="0.25">
      <c r="A75" t="s">
        <v>228</v>
      </c>
      <c r="B75" t="s">
        <v>224</v>
      </c>
      <c r="C75" t="s">
        <v>225</v>
      </c>
      <c r="D75" t="s">
        <v>154</v>
      </c>
      <c r="E75" t="s">
        <v>57</v>
      </c>
      <c r="F75" t="s">
        <v>44</v>
      </c>
      <c r="G75" t="s">
        <v>58</v>
      </c>
      <c r="H75">
        <v>1</v>
      </c>
      <c r="I75" t="s">
        <v>197</v>
      </c>
      <c r="J75" t="s">
        <v>47</v>
      </c>
      <c r="K75" s="1">
        <v>43747</v>
      </c>
      <c r="L75" s="21">
        <v>6.05</v>
      </c>
      <c r="M75" t="s">
        <v>226</v>
      </c>
      <c r="W75" s="5">
        <v>45689</v>
      </c>
      <c r="X75" s="5">
        <v>45717</v>
      </c>
      <c r="Y75" s="5">
        <v>45689</v>
      </c>
      <c r="AB75" t="s">
        <v>44</v>
      </c>
      <c r="AC75" t="s">
        <v>44</v>
      </c>
      <c r="AD75" t="s">
        <v>52</v>
      </c>
      <c r="AE75" t="s">
        <v>50</v>
      </c>
      <c r="AF75" t="s">
        <v>53</v>
      </c>
      <c r="AG75" t="s">
        <v>72</v>
      </c>
      <c r="AH75">
        <v>14.828837999999999</v>
      </c>
      <c r="AI75">
        <v>39.375293999999997</v>
      </c>
      <c r="AJ75">
        <v>48.669542999999997</v>
      </c>
      <c r="AK75">
        <v>51.887241000000003</v>
      </c>
      <c r="AL75" t="s">
        <v>54</v>
      </c>
      <c r="AM75" t="s">
        <v>55</v>
      </c>
      <c r="AN75" t="s">
        <v>50</v>
      </c>
      <c r="AO75" s="1">
        <v>45778</v>
      </c>
      <c r="AP75" s="1" t="s">
        <v>5429</v>
      </c>
      <c r="AR75" t="s">
        <v>50</v>
      </c>
    </row>
    <row r="76" spans="1:44" hidden="1" x14ac:dyDescent="0.25">
      <c r="A76" t="s">
        <v>230</v>
      </c>
      <c r="B76" t="s">
        <v>224</v>
      </c>
      <c r="C76" t="s">
        <v>225</v>
      </c>
      <c r="D76" t="s">
        <v>229</v>
      </c>
      <c r="E76" t="s">
        <v>57</v>
      </c>
      <c r="F76" t="s">
        <v>44</v>
      </c>
      <c r="G76" t="s">
        <v>58</v>
      </c>
      <c r="H76">
        <v>1</v>
      </c>
      <c r="I76" t="s">
        <v>197</v>
      </c>
      <c r="J76" t="s">
        <v>47</v>
      </c>
      <c r="K76" s="1">
        <v>43753</v>
      </c>
      <c r="L76" s="21">
        <v>13.09</v>
      </c>
      <c r="M76" t="s">
        <v>226</v>
      </c>
      <c r="W76" s="5">
        <v>45689</v>
      </c>
      <c r="X76" s="5">
        <v>45717</v>
      </c>
      <c r="Y76" s="5">
        <v>45689</v>
      </c>
      <c r="AB76" t="s">
        <v>44</v>
      </c>
      <c r="AC76" t="s">
        <v>44</v>
      </c>
      <c r="AD76" t="s">
        <v>52</v>
      </c>
      <c r="AE76" t="s">
        <v>50</v>
      </c>
      <c r="AF76" t="s">
        <v>53</v>
      </c>
      <c r="AG76" t="s">
        <v>72</v>
      </c>
      <c r="AH76">
        <v>14.828837999999999</v>
      </c>
      <c r="AI76">
        <v>39.375293999999997</v>
      </c>
      <c r="AJ76">
        <v>48.669542999999997</v>
      </c>
      <c r="AK76">
        <v>51.887241000000003</v>
      </c>
      <c r="AL76" t="s">
        <v>54</v>
      </c>
      <c r="AM76" t="s">
        <v>55</v>
      </c>
      <c r="AN76" t="s">
        <v>50</v>
      </c>
      <c r="AO76" s="1">
        <v>45778</v>
      </c>
      <c r="AP76" s="1" t="s">
        <v>5429</v>
      </c>
      <c r="AR76" t="s">
        <v>50</v>
      </c>
    </row>
    <row r="77" spans="1:44" hidden="1" x14ac:dyDescent="0.25">
      <c r="A77" t="s">
        <v>231</v>
      </c>
      <c r="B77" t="s">
        <v>224</v>
      </c>
      <c r="C77" t="s">
        <v>225</v>
      </c>
      <c r="D77" t="s">
        <v>195</v>
      </c>
      <c r="E77" t="s">
        <v>57</v>
      </c>
      <c r="F77" t="s">
        <v>44</v>
      </c>
      <c r="G77" t="s">
        <v>58</v>
      </c>
      <c r="H77">
        <v>1</v>
      </c>
      <c r="I77" t="s">
        <v>197</v>
      </c>
      <c r="J77" t="s">
        <v>47</v>
      </c>
      <c r="K77" s="1">
        <v>43759</v>
      </c>
      <c r="L77" s="21">
        <v>43.08</v>
      </c>
      <c r="M77" t="s">
        <v>226</v>
      </c>
      <c r="W77" s="5">
        <v>45689</v>
      </c>
      <c r="X77" s="5">
        <v>45717</v>
      </c>
      <c r="Y77" s="5">
        <v>45689</v>
      </c>
      <c r="AB77" t="s">
        <v>44</v>
      </c>
      <c r="AC77" t="s">
        <v>44</v>
      </c>
      <c r="AD77" t="s">
        <v>52</v>
      </c>
      <c r="AE77" t="s">
        <v>50</v>
      </c>
      <c r="AF77" t="s">
        <v>53</v>
      </c>
      <c r="AG77" t="s">
        <v>72</v>
      </c>
      <c r="AH77">
        <v>14.828837999999999</v>
      </c>
      <c r="AI77">
        <v>39.375293999999997</v>
      </c>
      <c r="AJ77">
        <v>48.669542999999997</v>
      </c>
      <c r="AK77">
        <v>51.887241000000003</v>
      </c>
      <c r="AL77" t="s">
        <v>54</v>
      </c>
      <c r="AM77" t="s">
        <v>55</v>
      </c>
      <c r="AN77" t="s">
        <v>50</v>
      </c>
      <c r="AO77" s="1">
        <v>45778</v>
      </c>
      <c r="AP77" s="1" t="s">
        <v>5429</v>
      </c>
      <c r="AR77" t="s">
        <v>50</v>
      </c>
    </row>
    <row r="78" spans="1:44" hidden="1" x14ac:dyDescent="0.25">
      <c r="A78" t="s">
        <v>232</v>
      </c>
      <c r="B78" t="s">
        <v>224</v>
      </c>
      <c r="C78" t="s">
        <v>225</v>
      </c>
      <c r="D78" t="s">
        <v>156</v>
      </c>
      <c r="E78" t="s">
        <v>57</v>
      </c>
      <c r="F78" t="s">
        <v>44</v>
      </c>
      <c r="G78" t="s">
        <v>58</v>
      </c>
      <c r="H78">
        <v>1</v>
      </c>
      <c r="I78" t="s">
        <v>197</v>
      </c>
      <c r="J78" t="s">
        <v>47</v>
      </c>
      <c r="K78" s="1">
        <v>43753</v>
      </c>
      <c r="L78" s="21">
        <v>16.61</v>
      </c>
      <c r="M78" t="s">
        <v>226</v>
      </c>
      <c r="W78" s="5">
        <v>45689</v>
      </c>
      <c r="X78" s="5">
        <v>45717</v>
      </c>
      <c r="Y78" s="5">
        <v>45689</v>
      </c>
      <c r="AB78" t="s">
        <v>44</v>
      </c>
      <c r="AC78" t="s">
        <v>44</v>
      </c>
      <c r="AD78" t="s">
        <v>52</v>
      </c>
      <c r="AE78" t="s">
        <v>50</v>
      </c>
      <c r="AF78" t="s">
        <v>53</v>
      </c>
      <c r="AG78" t="s">
        <v>72</v>
      </c>
      <c r="AH78">
        <v>14.828837999999999</v>
      </c>
      <c r="AI78">
        <v>39.375293999999997</v>
      </c>
      <c r="AJ78">
        <v>48.669542999999997</v>
      </c>
      <c r="AK78">
        <v>51.887241000000003</v>
      </c>
      <c r="AL78" t="s">
        <v>54</v>
      </c>
      <c r="AM78" t="s">
        <v>55</v>
      </c>
      <c r="AN78" t="s">
        <v>50</v>
      </c>
      <c r="AO78" s="1">
        <v>45778</v>
      </c>
      <c r="AP78" s="1" t="s">
        <v>5429</v>
      </c>
      <c r="AR78" t="s">
        <v>50</v>
      </c>
    </row>
    <row r="79" spans="1:44" hidden="1" x14ac:dyDescent="0.25">
      <c r="A79" t="s">
        <v>233</v>
      </c>
      <c r="B79" t="s">
        <v>224</v>
      </c>
      <c r="C79" t="s">
        <v>225</v>
      </c>
      <c r="D79" t="s">
        <v>158</v>
      </c>
      <c r="E79" t="s">
        <v>57</v>
      </c>
      <c r="F79" t="s">
        <v>44</v>
      </c>
      <c r="G79" t="s">
        <v>58</v>
      </c>
      <c r="H79">
        <v>1</v>
      </c>
      <c r="I79" t="s">
        <v>197</v>
      </c>
      <c r="J79" t="s">
        <v>47</v>
      </c>
      <c r="K79" s="1">
        <v>43759</v>
      </c>
      <c r="L79" s="21">
        <v>21.47</v>
      </c>
      <c r="M79" t="s">
        <v>226</v>
      </c>
      <c r="W79" s="5">
        <v>45689</v>
      </c>
      <c r="X79" s="5">
        <v>45717</v>
      </c>
      <c r="Y79" s="5">
        <v>45717</v>
      </c>
      <c r="AB79" t="s">
        <v>44</v>
      </c>
      <c r="AC79" t="s">
        <v>44</v>
      </c>
      <c r="AD79" t="s">
        <v>52</v>
      </c>
      <c r="AE79" t="s">
        <v>50</v>
      </c>
      <c r="AF79" t="s">
        <v>53</v>
      </c>
      <c r="AG79" t="s">
        <v>72</v>
      </c>
      <c r="AH79">
        <v>14.828837999999999</v>
      </c>
      <c r="AI79">
        <v>39.375293999999997</v>
      </c>
      <c r="AJ79">
        <v>48.669542999999997</v>
      </c>
      <c r="AK79">
        <v>51.887241000000003</v>
      </c>
      <c r="AL79" t="s">
        <v>54</v>
      </c>
      <c r="AM79" t="s">
        <v>55</v>
      </c>
      <c r="AN79" t="s">
        <v>50</v>
      </c>
      <c r="AO79" s="1">
        <v>45778</v>
      </c>
      <c r="AP79" s="1" t="s">
        <v>5429</v>
      </c>
      <c r="AR79" t="s">
        <v>50</v>
      </c>
    </row>
    <row r="80" spans="1:44" hidden="1" x14ac:dyDescent="0.25">
      <c r="A80" t="s">
        <v>234</v>
      </c>
      <c r="B80" t="s">
        <v>224</v>
      </c>
      <c r="C80" t="s">
        <v>225</v>
      </c>
      <c r="D80" t="s">
        <v>122</v>
      </c>
      <c r="E80" t="s">
        <v>57</v>
      </c>
      <c r="F80" t="s">
        <v>44</v>
      </c>
      <c r="G80" t="s">
        <v>58</v>
      </c>
      <c r="H80">
        <v>1</v>
      </c>
      <c r="I80" t="s">
        <v>197</v>
      </c>
      <c r="J80" t="s">
        <v>47</v>
      </c>
      <c r="K80" s="1">
        <v>43748</v>
      </c>
      <c r="L80" s="21">
        <v>16.46</v>
      </c>
      <c r="M80" t="s">
        <v>226</v>
      </c>
      <c r="W80" s="5">
        <v>45689</v>
      </c>
      <c r="X80" s="5">
        <v>45717</v>
      </c>
      <c r="Y80" s="5">
        <v>45717</v>
      </c>
      <c r="AB80" t="s">
        <v>44</v>
      </c>
      <c r="AC80" t="s">
        <v>44</v>
      </c>
      <c r="AD80" t="s">
        <v>52</v>
      </c>
      <c r="AE80" t="s">
        <v>50</v>
      </c>
      <c r="AF80" t="s">
        <v>53</v>
      </c>
      <c r="AG80" t="s">
        <v>72</v>
      </c>
      <c r="AH80">
        <v>14.828837999999999</v>
      </c>
      <c r="AI80">
        <v>39.375293999999997</v>
      </c>
      <c r="AJ80">
        <v>48.669542999999997</v>
      </c>
      <c r="AK80">
        <v>51.887241000000003</v>
      </c>
      <c r="AL80" t="s">
        <v>54</v>
      </c>
      <c r="AM80" t="s">
        <v>55</v>
      </c>
      <c r="AN80" t="s">
        <v>50</v>
      </c>
      <c r="AO80" s="1">
        <v>45778</v>
      </c>
      <c r="AP80" s="1" t="s">
        <v>5429</v>
      </c>
      <c r="AR80" t="s">
        <v>50</v>
      </c>
    </row>
    <row r="81" spans="1:44" hidden="1" x14ac:dyDescent="0.25">
      <c r="A81" t="s">
        <v>237</v>
      </c>
      <c r="B81" t="s">
        <v>224</v>
      </c>
      <c r="C81" t="s">
        <v>225</v>
      </c>
      <c r="D81" t="s">
        <v>235</v>
      </c>
      <c r="E81" t="s">
        <v>57</v>
      </c>
      <c r="F81" t="s">
        <v>44</v>
      </c>
      <c r="G81" t="s">
        <v>58</v>
      </c>
      <c r="H81">
        <v>4</v>
      </c>
      <c r="I81" t="s">
        <v>46</v>
      </c>
      <c r="J81" t="s">
        <v>236</v>
      </c>
      <c r="L81" s="21">
        <v>0.35</v>
      </c>
      <c r="M81" t="s">
        <v>226</v>
      </c>
      <c r="W81" s="5">
        <v>44683</v>
      </c>
      <c r="AB81" t="s">
        <v>44</v>
      </c>
      <c r="AC81" t="s">
        <v>44</v>
      </c>
      <c r="AD81" t="s">
        <v>52</v>
      </c>
      <c r="AE81" t="s">
        <v>50</v>
      </c>
      <c r="AF81" t="s">
        <v>53</v>
      </c>
      <c r="AG81" t="s">
        <v>72</v>
      </c>
      <c r="AH81">
        <v>14.828837999999999</v>
      </c>
      <c r="AI81">
        <v>39.375293999999997</v>
      </c>
      <c r="AJ81">
        <v>48.669542999999997</v>
      </c>
      <c r="AK81">
        <v>51.887241000000003</v>
      </c>
      <c r="AL81" t="s">
        <v>73</v>
      </c>
      <c r="AM81" t="s">
        <v>55</v>
      </c>
      <c r="AN81" t="s">
        <v>50</v>
      </c>
      <c r="AO81" s="1">
        <v>45778</v>
      </c>
      <c r="AP81" s="1" t="s">
        <v>5429</v>
      </c>
      <c r="AR81" t="s">
        <v>50</v>
      </c>
    </row>
    <row r="82" spans="1:44" hidden="1" x14ac:dyDescent="0.25">
      <c r="A82" t="s">
        <v>239</v>
      </c>
      <c r="B82" t="s">
        <v>224</v>
      </c>
      <c r="C82" t="s">
        <v>225</v>
      </c>
      <c r="D82" t="s">
        <v>238</v>
      </c>
      <c r="E82" t="s">
        <v>57</v>
      </c>
      <c r="F82" t="s">
        <v>44</v>
      </c>
      <c r="G82" t="s">
        <v>58</v>
      </c>
      <c r="H82">
        <v>2</v>
      </c>
      <c r="I82" t="s">
        <v>46</v>
      </c>
      <c r="J82" t="s">
        <v>236</v>
      </c>
      <c r="L82" s="21">
        <v>7.0000000000000007E-2</v>
      </c>
      <c r="M82" t="s">
        <v>226</v>
      </c>
      <c r="W82" s="5">
        <v>44686</v>
      </c>
      <c r="AB82" t="s">
        <v>44</v>
      </c>
      <c r="AC82" t="s">
        <v>44</v>
      </c>
      <c r="AD82" t="s">
        <v>52</v>
      </c>
      <c r="AE82" t="s">
        <v>50</v>
      </c>
      <c r="AF82" t="s">
        <v>53</v>
      </c>
      <c r="AG82" t="s">
        <v>72</v>
      </c>
      <c r="AH82">
        <v>14.828837999999999</v>
      </c>
      <c r="AI82">
        <v>39.375293999999997</v>
      </c>
      <c r="AJ82">
        <v>48.669542999999997</v>
      </c>
      <c r="AK82">
        <v>51.887241000000003</v>
      </c>
      <c r="AL82" t="s">
        <v>73</v>
      </c>
      <c r="AM82" t="s">
        <v>55</v>
      </c>
      <c r="AN82" t="s">
        <v>50</v>
      </c>
      <c r="AO82" s="1">
        <v>45778</v>
      </c>
      <c r="AP82" s="1" t="s">
        <v>5429</v>
      </c>
      <c r="AR82" t="s">
        <v>50</v>
      </c>
    </row>
    <row r="83" spans="1:44" hidden="1" x14ac:dyDescent="0.25">
      <c r="A83" t="s">
        <v>241</v>
      </c>
      <c r="B83" t="s">
        <v>224</v>
      </c>
      <c r="C83" t="s">
        <v>225</v>
      </c>
      <c r="D83" t="s">
        <v>240</v>
      </c>
      <c r="E83" t="s">
        <v>57</v>
      </c>
      <c r="F83" t="s">
        <v>44</v>
      </c>
      <c r="G83" t="s">
        <v>58</v>
      </c>
      <c r="H83">
        <v>2</v>
      </c>
      <c r="I83" t="s">
        <v>46</v>
      </c>
      <c r="J83" t="s">
        <v>236</v>
      </c>
      <c r="L83" s="21">
        <v>2.52</v>
      </c>
      <c r="M83" t="s">
        <v>226</v>
      </c>
      <c r="W83" s="5">
        <v>44686</v>
      </c>
      <c r="AB83" t="s">
        <v>44</v>
      </c>
      <c r="AC83" t="s">
        <v>44</v>
      </c>
      <c r="AD83" t="s">
        <v>52</v>
      </c>
      <c r="AE83" t="s">
        <v>50</v>
      </c>
      <c r="AF83" t="s">
        <v>53</v>
      </c>
      <c r="AG83" t="s">
        <v>72</v>
      </c>
      <c r="AH83">
        <v>14.828837999999999</v>
      </c>
      <c r="AI83">
        <v>39.375293999999997</v>
      </c>
      <c r="AJ83">
        <v>48.669542999999997</v>
      </c>
      <c r="AK83">
        <v>51.887241000000003</v>
      </c>
      <c r="AL83" t="s">
        <v>73</v>
      </c>
      <c r="AM83" t="s">
        <v>55</v>
      </c>
      <c r="AN83" t="s">
        <v>50</v>
      </c>
      <c r="AO83" s="1">
        <v>45778</v>
      </c>
      <c r="AP83" s="1" t="s">
        <v>5429</v>
      </c>
      <c r="AR83" t="s">
        <v>50</v>
      </c>
    </row>
    <row r="84" spans="1:44" hidden="1" x14ac:dyDescent="0.25">
      <c r="A84" t="s">
        <v>246</v>
      </c>
      <c r="B84" t="s">
        <v>242</v>
      </c>
      <c r="C84" t="s">
        <v>243</v>
      </c>
      <c r="D84" t="s">
        <v>132</v>
      </c>
      <c r="E84" t="s">
        <v>244</v>
      </c>
      <c r="F84" t="s">
        <v>245</v>
      </c>
      <c r="G84" t="s">
        <v>58</v>
      </c>
      <c r="H84">
        <v>4</v>
      </c>
      <c r="I84" t="s">
        <v>46</v>
      </c>
      <c r="J84" t="s">
        <v>47</v>
      </c>
      <c r="K84" s="1">
        <v>44714</v>
      </c>
      <c r="L84">
        <v>15.715</v>
      </c>
      <c r="M84" t="s">
        <v>48</v>
      </c>
      <c r="O84" t="s">
        <v>82</v>
      </c>
      <c r="P84" t="s">
        <v>14</v>
      </c>
      <c r="V84" t="s">
        <v>83</v>
      </c>
      <c r="W84" s="5">
        <v>44686</v>
      </c>
      <c r="Z84" s="10">
        <v>44686</v>
      </c>
      <c r="AA84" s="10">
        <v>44602</v>
      </c>
      <c r="AB84" t="s">
        <v>245</v>
      </c>
      <c r="AC84" t="s">
        <v>82</v>
      </c>
      <c r="AD84" t="s">
        <v>53</v>
      </c>
      <c r="AE84" t="s">
        <v>72</v>
      </c>
      <c r="AF84" t="s">
        <v>52</v>
      </c>
      <c r="AG84" t="s">
        <v>247</v>
      </c>
      <c r="AH84">
        <v>22.691405</v>
      </c>
      <c r="AI84">
        <v>25.158614</v>
      </c>
      <c r="AJ84">
        <v>43.035080000000001</v>
      </c>
      <c r="AK84">
        <v>57.262334000000003</v>
      </c>
      <c r="AL84" t="s">
        <v>27</v>
      </c>
      <c r="AM84" t="s">
        <v>248</v>
      </c>
      <c r="AN84" t="s">
        <v>53</v>
      </c>
      <c r="AO84" s="1">
        <v>45778</v>
      </c>
      <c r="AR84" t="s">
        <v>53</v>
      </c>
    </row>
    <row r="85" spans="1:44" hidden="1" x14ac:dyDescent="0.25">
      <c r="A85" t="s">
        <v>249</v>
      </c>
      <c r="B85" t="s">
        <v>242</v>
      </c>
      <c r="C85" t="s">
        <v>243</v>
      </c>
      <c r="D85" t="s">
        <v>180</v>
      </c>
      <c r="E85" t="s">
        <v>244</v>
      </c>
      <c r="F85" t="s">
        <v>245</v>
      </c>
      <c r="G85" t="s">
        <v>58</v>
      </c>
      <c r="H85">
        <v>1</v>
      </c>
      <c r="I85" t="s">
        <v>197</v>
      </c>
      <c r="J85" t="s">
        <v>70</v>
      </c>
      <c r="L85">
        <v>7.17</v>
      </c>
      <c r="M85" t="s">
        <v>48</v>
      </c>
      <c r="W85" s="5">
        <v>45343</v>
      </c>
      <c r="AB85" t="s">
        <v>245</v>
      </c>
      <c r="AC85" t="s">
        <v>245</v>
      </c>
      <c r="AD85" t="s">
        <v>53</v>
      </c>
      <c r="AE85" t="s">
        <v>72</v>
      </c>
      <c r="AF85" t="s">
        <v>52</v>
      </c>
      <c r="AG85" t="s">
        <v>247</v>
      </c>
      <c r="AH85">
        <v>22.691405</v>
      </c>
      <c r="AI85">
        <v>25.158614</v>
      </c>
      <c r="AJ85">
        <v>43.035080000000001</v>
      </c>
      <c r="AK85">
        <v>57.262334000000003</v>
      </c>
      <c r="AL85" t="s">
        <v>73</v>
      </c>
      <c r="AM85" t="s">
        <v>248</v>
      </c>
      <c r="AN85" t="s">
        <v>53</v>
      </c>
      <c r="AO85" s="1">
        <v>45809</v>
      </c>
      <c r="AR85" t="s">
        <v>53</v>
      </c>
    </row>
    <row r="86" spans="1:44" hidden="1" x14ac:dyDescent="0.25">
      <c r="A86" t="s">
        <v>252</v>
      </c>
      <c r="B86" t="s">
        <v>250</v>
      </c>
      <c r="C86" t="s">
        <v>251</v>
      </c>
      <c r="D86" t="s">
        <v>95</v>
      </c>
      <c r="E86" t="s">
        <v>78</v>
      </c>
      <c r="F86" t="s">
        <v>79</v>
      </c>
      <c r="G86" t="s">
        <v>58</v>
      </c>
      <c r="H86">
        <v>5</v>
      </c>
      <c r="I86" t="s">
        <v>46</v>
      </c>
      <c r="J86" t="s">
        <v>70</v>
      </c>
      <c r="L86">
        <v>18.88</v>
      </c>
      <c r="M86" t="s">
        <v>48</v>
      </c>
      <c r="R86" t="s">
        <v>97</v>
      </c>
      <c r="S86" t="s">
        <v>98</v>
      </c>
      <c r="T86" t="s">
        <v>98</v>
      </c>
      <c r="W86" s="5">
        <v>45689</v>
      </c>
      <c r="X86" s="5">
        <v>45658</v>
      </c>
      <c r="Y86" s="5">
        <v>45597</v>
      </c>
      <c r="Z86" s="10">
        <v>45658</v>
      </c>
      <c r="AA86" s="10">
        <v>45617</v>
      </c>
      <c r="AB86" t="s">
        <v>79</v>
      </c>
      <c r="AC86" t="s">
        <v>79</v>
      </c>
      <c r="AD86" t="s">
        <v>53</v>
      </c>
      <c r="AE86" t="s">
        <v>72</v>
      </c>
      <c r="AF86" t="s">
        <v>84</v>
      </c>
      <c r="AG86" t="s">
        <v>52</v>
      </c>
      <c r="AH86">
        <v>31.280833999999999</v>
      </c>
      <c r="AI86">
        <v>33.040703000000001</v>
      </c>
      <c r="AJ86">
        <v>40.280282999999997</v>
      </c>
      <c r="AK86">
        <v>49.262186999999997</v>
      </c>
      <c r="AL86" t="s">
        <v>99</v>
      </c>
      <c r="AM86" t="s">
        <v>474</v>
      </c>
      <c r="AN86" t="s">
        <v>5451</v>
      </c>
      <c r="AO86" s="1">
        <v>45689</v>
      </c>
      <c r="AP86" s="1" t="s">
        <v>5426</v>
      </c>
      <c r="AR86" t="s">
        <v>5451</v>
      </c>
    </row>
    <row r="87" spans="1:44" hidden="1" x14ac:dyDescent="0.25">
      <c r="A87" t="s">
        <v>253</v>
      </c>
      <c r="B87" t="s">
        <v>250</v>
      </c>
      <c r="C87" t="s">
        <v>251</v>
      </c>
      <c r="D87" t="s">
        <v>143</v>
      </c>
      <c r="E87" t="s">
        <v>78</v>
      </c>
      <c r="F87" t="s">
        <v>79</v>
      </c>
      <c r="G87" t="s">
        <v>58</v>
      </c>
      <c r="H87">
        <v>5</v>
      </c>
      <c r="I87" t="s">
        <v>46</v>
      </c>
      <c r="J87" t="s">
        <v>70</v>
      </c>
      <c r="L87">
        <v>15.46</v>
      </c>
      <c r="M87" t="s">
        <v>48</v>
      </c>
      <c r="R87" t="s">
        <v>97</v>
      </c>
      <c r="S87" t="s">
        <v>98</v>
      </c>
      <c r="T87" t="s">
        <v>98</v>
      </c>
      <c r="W87" s="5">
        <v>45689</v>
      </c>
      <c r="X87" s="5">
        <v>45658</v>
      </c>
      <c r="Y87" s="5">
        <v>45597</v>
      </c>
      <c r="Z87" s="10">
        <v>45658</v>
      </c>
      <c r="AA87" s="10">
        <v>45617</v>
      </c>
      <c r="AB87" t="s">
        <v>79</v>
      </c>
      <c r="AC87" t="s">
        <v>79</v>
      </c>
      <c r="AD87" t="s">
        <v>53</v>
      </c>
      <c r="AE87" t="s">
        <v>72</v>
      </c>
      <c r="AF87" t="s">
        <v>84</v>
      </c>
      <c r="AG87" t="s">
        <v>52</v>
      </c>
      <c r="AH87">
        <v>31.280833999999999</v>
      </c>
      <c r="AI87">
        <v>33.040703000000001</v>
      </c>
      <c r="AJ87">
        <v>40.280282999999997</v>
      </c>
      <c r="AK87">
        <v>49.262186999999997</v>
      </c>
      <c r="AL87" t="s">
        <v>99</v>
      </c>
      <c r="AM87" t="s">
        <v>474</v>
      </c>
      <c r="AN87" t="s">
        <v>5451</v>
      </c>
      <c r="AO87" s="1">
        <v>45689</v>
      </c>
      <c r="AP87" s="1" t="s">
        <v>5426</v>
      </c>
      <c r="AR87" t="s">
        <v>5451</v>
      </c>
    </row>
    <row r="88" spans="1:44" hidden="1" x14ac:dyDescent="0.25">
      <c r="A88" t="s">
        <v>254</v>
      </c>
      <c r="B88" t="s">
        <v>250</v>
      </c>
      <c r="C88" t="s">
        <v>251</v>
      </c>
      <c r="D88" t="s">
        <v>145</v>
      </c>
      <c r="E88" t="s">
        <v>78</v>
      </c>
      <c r="F88" t="s">
        <v>79</v>
      </c>
      <c r="G88" t="s">
        <v>58</v>
      </c>
      <c r="H88">
        <v>5</v>
      </c>
      <c r="I88" t="s">
        <v>46</v>
      </c>
      <c r="J88" t="s">
        <v>70</v>
      </c>
      <c r="L88">
        <v>15.19</v>
      </c>
      <c r="M88" t="s">
        <v>48</v>
      </c>
      <c r="R88" t="s">
        <v>97</v>
      </c>
      <c r="S88" t="s">
        <v>98</v>
      </c>
      <c r="T88" t="s">
        <v>98</v>
      </c>
      <c r="W88" s="5">
        <v>45689</v>
      </c>
      <c r="X88" s="5">
        <v>45658</v>
      </c>
      <c r="Y88" s="5">
        <v>45597</v>
      </c>
      <c r="Z88" s="10">
        <v>45658</v>
      </c>
      <c r="AA88" s="10">
        <v>45619</v>
      </c>
      <c r="AB88" t="s">
        <v>79</v>
      </c>
      <c r="AC88" t="s">
        <v>79</v>
      </c>
      <c r="AD88" t="s">
        <v>53</v>
      </c>
      <c r="AE88" t="s">
        <v>72</v>
      </c>
      <c r="AF88" t="s">
        <v>84</v>
      </c>
      <c r="AG88" t="s">
        <v>52</v>
      </c>
      <c r="AH88">
        <v>31.280833999999999</v>
      </c>
      <c r="AI88">
        <v>33.040703000000001</v>
      </c>
      <c r="AJ88">
        <v>40.280282999999997</v>
      </c>
      <c r="AK88">
        <v>49.262186999999997</v>
      </c>
      <c r="AL88" t="s">
        <v>99</v>
      </c>
      <c r="AM88" t="s">
        <v>474</v>
      </c>
      <c r="AN88" t="s">
        <v>5451</v>
      </c>
      <c r="AO88" s="1">
        <v>45689</v>
      </c>
      <c r="AP88" s="1" t="s">
        <v>5426</v>
      </c>
      <c r="AR88" t="s">
        <v>5451</v>
      </c>
    </row>
    <row r="89" spans="1:44" hidden="1" x14ac:dyDescent="0.25">
      <c r="A89" t="s">
        <v>256</v>
      </c>
      <c r="B89" t="s">
        <v>250</v>
      </c>
      <c r="C89" t="s">
        <v>251</v>
      </c>
      <c r="D89" t="s">
        <v>255</v>
      </c>
      <c r="E89" t="s">
        <v>78</v>
      </c>
      <c r="F89" t="s">
        <v>79</v>
      </c>
      <c r="G89" t="s">
        <v>58</v>
      </c>
      <c r="H89">
        <v>5</v>
      </c>
      <c r="I89" t="s">
        <v>46</v>
      </c>
      <c r="J89" t="s">
        <v>70</v>
      </c>
      <c r="L89">
        <v>14.88</v>
      </c>
      <c r="M89" t="s">
        <v>48</v>
      </c>
      <c r="R89" t="s">
        <v>97</v>
      </c>
      <c r="S89" t="s">
        <v>98</v>
      </c>
      <c r="T89" t="s">
        <v>98</v>
      </c>
      <c r="W89" s="5">
        <v>45689</v>
      </c>
      <c r="X89" s="5">
        <v>45658</v>
      </c>
      <c r="Y89" s="5">
        <v>45597</v>
      </c>
      <c r="Z89" s="10">
        <v>45658</v>
      </c>
      <c r="AA89" s="10">
        <v>45625</v>
      </c>
      <c r="AB89" t="s">
        <v>79</v>
      </c>
      <c r="AC89" t="s">
        <v>79</v>
      </c>
      <c r="AD89" t="s">
        <v>53</v>
      </c>
      <c r="AE89" t="s">
        <v>72</v>
      </c>
      <c r="AF89" t="s">
        <v>84</v>
      </c>
      <c r="AG89" t="s">
        <v>52</v>
      </c>
      <c r="AH89">
        <v>31.280833999999999</v>
      </c>
      <c r="AI89">
        <v>33.040703000000001</v>
      </c>
      <c r="AJ89">
        <v>40.280282999999997</v>
      </c>
      <c r="AK89">
        <v>49.262186999999997</v>
      </c>
      <c r="AL89" t="s">
        <v>99</v>
      </c>
      <c r="AM89" t="s">
        <v>474</v>
      </c>
      <c r="AN89" t="s">
        <v>5451</v>
      </c>
      <c r="AO89" s="1">
        <v>45689</v>
      </c>
      <c r="AP89" s="1" t="s">
        <v>5426</v>
      </c>
      <c r="AR89" t="s">
        <v>5451</v>
      </c>
    </row>
    <row r="90" spans="1:44" hidden="1" x14ac:dyDescent="0.25">
      <c r="A90" t="s">
        <v>257</v>
      </c>
      <c r="B90" t="s">
        <v>250</v>
      </c>
      <c r="C90" t="s">
        <v>251</v>
      </c>
      <c r="D90" t="s">
        <v>87</v>
      </c>
      <c r="E90" t="s">
        <v>78</v>
      </c>
      <c r="F90" t="s">
        <v>79</v>
      </c>
      <c r="G90" t="s">
        <v>58</v>
      </c>
      <c r="H90">
        <v>5</v>
      </c>
      <c r="I90" t="s">
        <v>46</v>
      </c>
      <c r="J90" t="s">
        <v>70</v>
      </c>
      <c r="L90">
        <v>16.02</v>
      </c>
      <c r="M90" t="s">
        <v>48</v>
      </c>
      <c r="R90" t="s">
        <v>97</v>
      </c>
      <c r="S90" t="s">
        <v>98</v>
      </c>
      <c r="T90" t="s">
        <v>98</v>
      </c>
      <c r="W90" s="5">
        <v>45689</v>
      </c>
      <c r="X90" s="5">
        <v>45658</v>
      </c>
      <c r="Y90" s="5">
        <v>45597</v>
      </c>
      <c r="Z90" s="10">
        <v>45658</v>
      </c>
      <c r="AA90" s="10">
        <v>45619</v>
      </c>
      <c r="AB90" t="s">
        <v>79</v>
      </c>
      <c r="AC90" t="s">
        <v>79</v>
      </c>
      <c r="AD90" t="s">
        <v>53</v>
      </c>
      <c r="AE90" t="s">
        <v>72</v>
      </c>
      <c r="AF90" t="s">
        <v>84</v>
      </c>
      <c r="AG90" t="s">
        <v>52</v>
      </c>
      <c r="AH90">
        <v>31.280833999999999</v>
      </c>
      <c r="AI90">
        <v>33.040703000000001</v>
      </c>
      <c r="AJ90">
        <v>40.280282999999997</v>
      </c>
      <c r="AK90">
        <v>49.262186999999997</v>
      </c>
      <c r="AL90" t="s">
        <v>99</v>
      </c>
      <c r="AM90" t="s">
        <v>474</v>
      </c>
      <c r="AN90" t="s">
        <v>5451</v>
      </c>
      <c r="AO90" s="1">
        <v>45689</v>
      </c>
      <c r="AP90" s="1" t="s">
        <v>5426</v>
      </c>
      <c r="AR90" t="s">
        <v>5451</v>
      </c>
    </row>
    <row r="91" spans="1:44" hidden="1" x14ac:dyDescent="0.25">
      <c r="A91" t="s">
        <v>258</v>
      </c>
      <c r="B91" t="s">
        <v>250</v>
      </c>
      <c r="C91" t="s">
        <v>251</v>
      </c>
      <c r="D91" t="s">
        <v>100</v>
      </c>
      <c r="E91" t="s">
        <v>78</v>
      </c>
      <c r="F91" t="s">
        <v>79</v>
      </c>
      <c r="G91" t="s">
        <v>58</v>
      </c>
      <c r="H91">
        <v>5</v>
      </c>
      <c r="I91" t="s">
        <v>46</v>
      </c>
      <c r="J91" t="s">
        <v>70</v>
      </c>
      <c r="L91">
        <v>12.69</v>
      </c>
      <c r="M91" t="s">
        <v>48</v>
      </c>
      <c r="R91" t="s">
        <v>97</v>
      </c>
      <c r="S91" t="s">
        <v>98</v>
      </c>
      <c r="T91" t="s">
        <v>98</v>
      </c>
      <c r="V91" t="s">
        <v>83</v>
      </c>
      <c r="W91" s="5">
        <v>45689</v>
      </c>
      <c r="X91" s="5">
        <v>45658</v>
      </c>
      <c r="Y91" s="5">
        <v>45597</v>
      </c>
      <c r="Z91" s="10">
        <v>45658</v>
      </c>
      <c r="AA91" s="10">
        <v>45622</v>
      </c>
      <c r="AB91" t="s">
        <v>79</v>
      </c>
      <c r="AC91" t="s">
        <v>79</v>
      </c>
      <c r="AD91" t="s">
        <v>53</v>
      </c>
      <c r="AE91" t="s">
        <v>72</v>
      </c>
      <c r="AF91" t="s">
        <v>84</v>
      </c>
      <c r="AG91" t="s">
        <v>52</v>
      </c>
      <c r="AH91">
        <v>31.280833999999999</v>
      </c>
      <c r="AI91">
        <v>33.040703000000001</v>
      </c>
      <c r="AJ91">
        <v>40.280282999999997</v>
      </c>
      <c r="AK91">
        <v>49.262186999999997</v>
      </c>
      <c r="AL91" t="s">
        <v>99</v>
      </c>
      <c r="AM91" t="s">
        <v>474</v>
      </c>
      <c r="AN91" t="s">
        <v>5451</v>
      </c>
      <c r="AO91" s="1">
        <v>45717</v>
      </c>
      <c r="AP91" s="1" t="s">
        <v>5426</v>
      </c>
      <c r="AR91" t="s">
        <v>5451</v>
      </c>
    </row>
    <row r="92" spans="1:44" hidden="1" x14ac:dyDescent="0.25">
      <c r="A92" t="s">
        <v>260</v>
      </c>
      <c r="B92" t="s">
        <v>250</v>
      </c>
      <c r="C92" t="s">
        <v>251</v>
      </c>
      <c r="D92" t="s">
        <v>259</v>
      </c>
      <c r="E92" t="s">
        <v>78</v>
      </c>
      <c r="F92" t="s">
        <v>79</v>
      </c>
      <c r="G92" t="s">
        <v>58</v>
      </c>
      <c r="H92">
        <v>5</v>
      </c>
      <c r="I92" t="s">
        <v>46</v>
      </c>
      <c r="J92" t="s">
        <v>70</v>
      </c>
      <c r="L92">
        <v>20.41</v>
      </c>
      <c r="M92" t="s">
        <v>48</v>
      </c>
      <c r="R92" t="s">
        <v>97</v>
      </c>
      <c r="S92" t="s">
        <v>98</v>
      </c>
      <c r="T92" t="s">
        <v>98</v>
      </c>
      <c r="W92" s="5">
        <v>45689</v>
      </c>
      <c r="X92" s="5">
        <v>45658</v>
      </c>
      <c r="Y92" s="5">
        <v>45597</v>
      </c>
      <c r="Z92" s="10">
        <v>45658</v>
      </c>
      <c r="AA92" s="10">
        <v>45625</v>
      </c>
      <c r="AB92" t="s">
        <v>79</v>
      </c>
      <c r="AC92" t="s">
        <v>79</v>
      </c>
      <c r="AD92" t="s">
        <v>53</v>
      </c>
      <c r="AE92" t="s">
        <v>72</v>
      </c>
      <c r="AF92" t="s">
        <v>84</v>
      </c>
      <c r="AG92" t="s">
        <v>52</v>
      </c>
      <c r="AH92">
        <v>31.280833999999999</v>
      </c>
      <c r="AI92">
        <v>33.040703000000001</v>
      </c>
      <c r="AJ92">
        <v>40.280282999999997</v>
      </c>
      <c r="AK92">
        <v>49.262186999999997</v>
      </c>
      <c r="AL92" t="s">
        <v>99</v>
      </c>
      <c r="AM92" t="s">
        <v>474</v>
      </c>
      <c r="AN92" t="s">
        <v>5451</v>
      </c>
      <c r="AO92" s="1">
        <v>45717</v>
      </c>
      <c r="AP92" s="1" t="s">
        <v>5426</v>
      </c>
      <c r="AR92" t="s">
        <v>5451</v>
      </c>
    </row>
    <row r="93" spans="1:44" hidden="1" x14ac:dyDescent="0.25">
      <c r="A93" t="s">
        <v>261</v>
      </c>
      <c r="B93" t="s">
        <v>250</v>
      </c>
      <c r="C93" t="s">
        <v>251</v>
      </c>
      <c r="D93" t="s">
        <v>207</v>
      </c>
      <c r="E93" t="s">
        <v>78</v>
      </c>
      <c r="F93" t="s">
        <v>79</v>
      </c>
      <c r="G93" t="s">
        <v>58</v>
      </c>
      <c r="H93">
        <v>5</v>
      </c>
      <c r="I93" t="s">
        <v>46</v>
      </c>
      <c r="J93" t="s">
        <v>70</v>
      </c>
      <c r="L93">
        <v>12.81</v>
      </c>
      <c r="M93" t="s">
        <v>48</v>
      </c>
      <c r="R93" t="s">
        <v>97</v>
      </c>
      <c r="S93" t="s">
        <v>98</v>
      </c>
      <c r="T93" t="s">
        <v>98</v>
      </c>
      <c r="W93" s="5">
        <v>45689</v>
      </c>
      <c r="X93" s="5">
        <v>45658</v>
      </c>
      <c r="Y93" s="5">
        <v>45597</v>
      </c>
      <c r="Z93" s="10">
        <v>45658</v>
      </c>
      <c r="AA93" s="10">
        <v>45622</v>
      </c>
      <c r="AB93" t="s">
        <v>79</v>
      </c>
      <c r="AC93" t="s">
        <v>79</v>
      </c>
      <c r="AD93" t="s">
        <v>53</v>
      </c>
      <c r="AE93" t="s">
        <v>72</v>
      </c>
      <c r="AF93" t="s">
        <v>84</v>
      </c>
      <c r="AG93" t="s">
        <v>52</v>
      </c>
      <c r="AH93">
        <v>31.280833999999999</v>
      </c>
      <c r="AI93">
        <v>33.040703000000001</v>
      </c>
      <c r="AJ93">
        <v>40.280282999999997</v>
      </c>
      <c r="AK93">
        <v>49.262186999999997</v>
      </c>
      <c r="AL93" t="s">
        <v>99</v>
      </c>
      <c r="AM93" t="s">
        <v>474</v>
      </c>
      <c r="AN93" t="s">
        <v>5451</v>
      </c>
      <c r="AO93" s="1">
        <v>45717</v>
      </c>
      <c r="AP93" s="1" t="s">
        <v>5426</v>
      </c>
      <c r="AR93" t="s">
        <v>5451</v>
      </c>
    </row>
    <row r="94" spans="1:44" hidden="1" x14ac:dyDescent="0.25">
      <c r="A94" t="s">
        <v>262</v>
      </c>
      <c r="B94" t="s">
        <v>250</v>
      </c>
      <c r="C94" t="s">
        <v>251</v>
      </c>
      <c r="D94" t="s">
        <v>102</v>
      </c>
      <c r="E94" t="s">
        <v>78</v>
      </c>
      <c r="F94" t="s">
        <v>79</v>
      </c>
      <c r="G94" t="s">
        <v>58</v>
      </c>
      <c r="H94">
        <v>5</v>
      </c>
      <c r="I94" t="s">
        <v>46</v>
      </c>
      <c r="J94" t="s">
        <v>70</v>
      </c>
      <c r="L94">
        <v>10.39</v>
      </c>
      <c r="M94" t="s">
        <v>48</v>
      </c>
      <c r="R94" t="s">
        <v>97</v>
      </c>
      <c r="S94" t="s">
        <v>98</v>
      </c>
      <c r="T94" t="s">
        <v>98</v>
      </c>
      <c r="W94" s="5">
        <v>45689</v>
      </c>
      <c r="X94" s="5">
        <v>45658</v>
      </c>
      <c r="Y94" s="5">
        <v>45597</v>
      </c>
      <c r="Z94" s="10">
        <v>45658</v>
      </c>
      <c r="AA94" s="10">
        <v>45622</v>
      </c>
      <c r="AB94" t="s">
        <v>79</v>
      </c>
      <c r="AC94" t="s">
        <v>79</v>
      </c>
      <c r="AD94" t="s">
        <v>53</v>
      </c>
      <c r="AE94" t="s">
        <v>72</v>
      </c>
      <c r="AF94" t="s">
        <v>84</v>
      </c>
      <c r="AG94" t="s">
        <v>52</v>
      </c>
      <c r="AH94">
        <v>31.280833999999999</v>
      </c>
      <c r="AI94">
        <v>33.040703000000001</v>
      </c>
      <c r="AJ94">
        <v>40.280282999999997</v>
      </c>
      <c r="AK94">
        <v>49.262186999999997</v>
      </c>
      <c r="AL94" t="s">
        <v>99</v>
      </c>
      <c r="AM94" t="s">
        <v>474</v>
      </c>
      <c r="AN94" t="s">
        <v>5451</v>
      </c>
      <c r="AO94" s="1">
        <v>45717</v>
      </c>
      <c r="AP94" s="1" t="s">
        <v>5426</v>
      </c>
      <c r="AR94" t="s">
        <v>5451</v>
      </c>
    </row>
    <row r="95" spans="1:44" hidden="1" x14ac:dyDescent="0.25">
      <c r="A95" t="s">
        <v>263</v>
      </c>
      <c r="B95" t="s">
        <v>250</v>
      </c>
      <c r="C95" t="s">
        <v>251</v>
      </c>
      <c r="D95" s="21" t="s">
        <v>104</v>
      </c>
      <c r="E95" t="s">
        <v>78</v>
      </c>
      <c r="F95" t="s">
        <v>79</v>
      </c>
      <c r="G95" t="s">
        <v>58</v>
      </c>
      <c r="H95">
        <v>5</v>
      </c>
      <c r="I95" t="s">
        <v>46</v>
      </c>
      <c r="J95" t="s">
        <v>70</v>
      </c>
      <c r="L95" s="21">
        <v>20.5</v>
      </c>
      <c r="M95" t="s">
        <v>48</v>
      </c>
      <c r="R95" t="s">
        <v>97</v>
      </c>
      <c r="S95" t="s">
        <v>98</v>
      </c>
      <c r="T95" t="s">
        <v>98</v>
      </c>
      <c r="W95" s="5">
        <v>45689</v>
      </c>
      <c r="X95" s="5">
        <v>45658</v>
      </c>
      <c r="Y95" s="5">
        <v>45597</v>
      </c>
      <c r="Z95" s="10">
        <v>45658</v>
      </c>
      <c r="AA95" s="10">
        <v>45621</v>
      </c>
      <c r="AB95" t="s">
        <v>79</v>
      </c>
      <c r="AC95" t="s">
        <v>79</v>
      </c>
      <c r="AD95" t="s">
        <v>53</v>
      </c>
      <c r="AE95" t="s">
        <v>72</v>
      </c>
      <c r="AF95" t="s">
        <v>84</v>
      </c>
      <c r="AG95" t="s">
        <v>52</v>
      </c>
      <c r="AH95">
        <v>31.280833999999999</v>
      </c>
      <c r="AI95">
        <v>33.040703000000001</v>
      </c>
      <c r="AJ95">
        <v>40.280282999999997</v>
      </c>
      <c r="AK95">
        <v>49.262186999999997</v>
      </c>
      <c r="AL95" t="s">
        <v>99</v>
      </c>
      <c r="AM95" t="s">
        <v>474</v>
      </c>
      <c r="AN95" t="s">
        <v>5451</v>
      </c>
      <c r="AO95" s="1">
        <v>45717</v>
      </c>
      <c r="AP95" s="1" t="s">
        <v>5426</v>
      </c>
      <c r="AR95" t="s">
        <v>5451</v>
      </c>
    </row>
    <row r="96" spans="1:44" hidden="1" x14ac:dyDescent="0.25">
      <c r="A96" t="s">
        <v>264</v>
      </c>
      <c r="B96" t="s">
        <v>250</v>
      </c>
      <c r="C96" t="s">
        <v>251</v>
      </c>
      <c r="D96" s="21" t="s">
        <v>149</v>
      </c>
      <c r="E96" t="s">
        <v>78</v>
      </c>
      <c r="F96" t="s">
        <v>79</v>
      </c>
      <c r="G96" t="s">
        <v>58</v>
      </c>
      <c r="H96">
        <v>5</v>
      </c>
      <c r="I96" t="s">
        <v>46</v>
      </c>
      <c r="J96" t="s">
        <v>70</v>
      </c>
      <c r="L96" s="34">
        <v>9.42</v>
      </c>
      <c r="M96" t="s">
        <v>48</v>
      </c>
      <c r="R96" t="s">
        <v>97</v>
      </c>
      <c r="S96" t="s">
        <v>98</v>
      </c>
      <c r="T96" t="s">
        <v>98</v>
      </c>
      <c r="W96" s="5">
        <v>45689</v>
      </c>
      <c r="X96" s="5">
        <v>45658</v>
      </c>
      <c r="Y96" s="5">
        <v>45597</v>
      </c>
      <c r="Z96" s="10">
        <v>45658</v>
      </c>
      <c r="AA96" s="10">
        <v>45620</v>
      </c>
      <c r="AB96" t="s">
        <v>79</v>
      </c>
      <c r="AC96" t="s">
        <v>79</v>
      </c>
      <c r="AD96" t="s">
        <v>53</v>
      </c>
      <c r="AE96" t="s">
        <v>72</v>
      </c>
      <c r="AF96" t="s">
        <v>84</v>
      </c>
      <c r="AG96" t="s">
        <v>52</v>
      </c>
      <c r="AH96">
        <v>31.280833999999999</v>
      </c>
      <c r="AI96">
        <v>33.040703000000001</v>
      </c>
      <c r="AJ96">
        <v>40.280282999999997</v>
      </c>
      <c r="AK96">
        <v>49.262186999999997</v>
      </c>
      <c r="AL96" t="s">
        <v>99</v>
      </c>
      <c r="AM96" t="s">
        <v>474</v>
      </c>
      <c r="AN96" t="s">
        <v>5451</v>
      </c>
      <c r="AO96" s="1">
        <v>45717</v>
      </c>
      <c r="AP96" s="1" t="s">
        <v>5426</v>
      </c>
      <c r="AR96" t="s">
        <v>5451</v>
      </c>
    </row>
    <row r="97" spans="1:44" hidden="1" x14ac:dyDescent="0.25">
      <c r="A97" t="s">
        <v>265</v>
      </c>
      <c r="B97" t="s">
        <v>250</v>
      </c>
      <c r="C97" t="s">
        <v>251</v>
      </c>
      <c r="D97" s="21" t="s">
        <v>107</v>
      </c>
      <c r="E97" t="s">
        <v>78</v>
      </c>
      <c r="F97" t="s">
        <v>79</v>
      </c>
      <c r="G97" t="s">
        <v>58</v>
      </c>
      <c r="H97">
        <v>5</v>
      </c>
      <c r="I97" t="s">
        <v>46</v>
      </c>
      <c r="J97" t="s">
        <v>70</v>
      </c>
      <c r="L97" s="34">
        <v>15.43</v>
      </c>
      <c r="M97" t="s">
        <v>48</v>
      </c>
      <c r="R97" t="s">
        <v>97</v>
      </c>
      <c r="S97" t="s">
        <v>98</v>
      </c>
      <c r="T97" t="s">
        <v>98</v>
      </c>
      <c r="W97" s="5">
        <v>45689</v>
      </c>
      <c r="X97" s="5">
        <v>45658</v>
      </c>
      <c r="Y97" s="5">
        <v>45597</v>
      </c>
      <c r="Z97" s="10">
        <v>45658</v>
      </c>
      <c r="AA97" s="10">
        <v>45619</v>
      </c>
      <c r="AB97" t="s">
        <v>79</v>
      </c>
      <c r="AC97" t="s">
        <v>79</v>
      </c>
      <c r="AD97" t="s">
        <v>53</v>
      </c>
      <c r="AE97" t="s">
        <v>72</v>
      </c>
      <c r="AF97" t="s">
        <v>84</v>
      </c>
      <c r="AG97" t="s">
        <v>52</v>
      </c>
      <c r="AH97">
        <v>31.280833999999999</v>
      </c>
      <c r="AI97">
        <v>33.040703000000001</v>
      </c>
      <c r="AJ97">
        <v>40.280282999999997</v>
      </c>
      <c r="AK97">
        <v>49.262186999999997</v>
      </c>
      <c r="AL97" t="s">
        <v>99</v>
      </c>
      <c r="AM97" t="s">
        <v>474</v>
      </c>
      <c r="AN97" t="s">
        <v>5451</v>
      </c>
      <c r="AO97" s="1">
        <v>45717</v>
      </c>
      <c r="AP97" s="1" t="s">
        <v>5426</v>
      </c>
      <c r="AR97" t="s">
        <v>5451</v>
      </c>
    </row>
    <row r="98" spans="1:44" hidden="1" x14ac:dyDescent="0.25">
      <c r="A98" s="21" t="s">
        <v>269</v>
      </c>
      <c r="B98" s="21" t="s">
        <v>266</v>
      </c>
      <c r="C98" s="21" t="s">
        <v>267</v>
      </c>
      <c r="D98" s="21" t="s">
        <v>95</v>
      </c>
      <c r="E98" t="s">
        <v>268</v>
      </c>
      <c r="F98" t="s">
        <v>79</v>
      </c>
      <c r="G98" t="s">
        <v>58</v>
      </c>
      <c r="H98">
        <v>5</v>
      </c>
      <c r="I98" t="s">
        <v>46</v>
      </c>
      <c r="J98" t="s">
        <v>70</v>
      </c>
      <c r="L98" s="21">
        <v>11.43</v>
      </c>
      <c r="M98" t="s">
        <v>48</v>
      </c>
      <c r="R98" t="s">
        <v>97</v>
      </c>
      <c r="S98" t="s">
        <v>98</v>
      </c>
      <c r="T98" t="s">
        <v>98</v>
      </c>
      <c r="W98" s="5">
        <v>45689</v>
      </c>
      <c r="X98" s="5">
        <v>45658</v>
      </c>
      <c r="Y98" s="5">
        <v>45597</v>
      </c>
      <c r="Z98" s="10">
        <v>45663</v>
      </c>
      <c r="AA98" s="10">
        <v>45635</v>
      </c>
      <c r="AB98" t="s">
        <v>79</v>
      </c>
      <c r="AC98" t="s">
        <v>79</v>
      </c>
      <c r="AD98" t="s">
        <v>53</v>
      </c>
      <c r="AE98" t="s">
        <v>72</v>
      </c>
      <c r="AF98" t="s">
        <v>84</v>
      </c>
      <c r="AG98" t="s">
        <v>52</v>
      </c>
      <c r="AH98">
        <v>33.367171999999997</v>
      </c>
      <c r="AI98">
        <v>35.127040999999998</v>
      </c>
      <c r="AJ98">
        <v>38.511156999999997</v>
      </c>
      <c r="AK98">
        <v>46.705136000000003</v>
      </c>
      <c r="AL98" t="s">
        <v>99</v>
      </c>
      <c r="AM98" t="s">
        <v>474</v>
      </c>
      <c r="AN98" t="s">
        <v>5451</v>
      </c>
      <c r="AO98" s="1">
        <v>45689</v>
      </c>
      <c r="AP98" s="1" t="s">
        <v>5426</v>
      </c>
      <c r="AR98" t="s">
        <v>5451</v>
      </c>
    </row>
    <row r="99" spans="1:44" hidden="1" x14ac:dyDescent="0.25">
      <c r="A99" s="21" t="s">
        <v>270</v>
      </c>
      <c r="B99" s="21" t="s">
        <v>266</v>
      </c>
      <c r="C99" s="21" t="s">
        <v>267</v>
      </c>
      <c r="D99" s="21" t="s">
        <v>143</v>
      </c>
      <c r="E99" t="s">
        <v>268</v>
      </c>
      <c r="F99" t="s">
        <v>79</v>
      </c>
      <c r="G99" t="s">
        <v>58</v>
      </c>
      <c r="H99">
        <v>5</v>
      </c>
      <c r="I99" t="s">
        <v>46</v>
      </c>
      <c r="J99" t="s">
        <v>70</v>
      </c>
      <c r="L99" s="21">
        <v>19.61</v>
      </c>
      <c r="M99" t="s">
        <v>48</v>
      </c>
      <c r="R99" t="s">
        <v>97</v>
      </c>
      <c r="S99" t="s">
        <v>98</v>
      </c>
      <c r="T99" t="s">
        <v>98</v>
      </c>
      <c r="W99" s="5">
        <v>45689</v>
      </c>
      <c r="X99" s="5">
        <v>45658</v>
      </c>
      <c r="Y99" s="5">
        <v>45627</v>
      </c>
      <c r="Z99" s="10">
        <v>45662</v>
      </c>
      <c r="AA99" s="10">
        <v>45636</v>
      </c>
      <c r="AB99" t="s">
        <v>79</v>
      </c>
      <c r="AC99" t="s">
        <v>79</v>
      </c>
      <c r="AD99" t="s">
        <v>53</v>
      </c>
      <c r="AE99" t="s">
        <v>72</v>
      </c>
      <c r="AF99" t="s">
        <v>84</v>
      </c>
      <c r="AG99" t="s">
        <v>52</v>
      </c>
      <c r="AH99">
        <v>33.367171999999997</v>
      </c>
      <c r="AI99">
        <v>35.127040999999998</v>
      </c>
      <c r="AJ99">
        <v>38.511156999999997</v>
      </c>
      <c r="AK99">
        <v>46.705136000000003</v>
      </c>
      <c r="AL99" t="s">
        <v>99</v>
      </c>
      <c r="AM99" t="s">
        <v>474</v>
      </c>
      <c r="AN99" t="s">
        <v>5451</v>
      </c>
      <c r="AO99" s="1">
        <v>45689</v>
      </c>
      <c r="AP99" s="1" t="s">
        <v>5426</v>
      </c>
      <c r="AR99" t="s">
        <v>5451</v>
      </c>
    </row>
    <row r="100" spans="1:44" hidden="1" x14ac:dyDescent="0.25">
      <c r="A100" s="21" t="s">
        <v>271</v>
      </c>
      <c r="B100" s="21" t="s">
        <v>266</v>
      </c>
      <c r="C100" s="21" t="s">
        <v>267</v>
      </c>
      <c r="D100" s="21" t="s">
        <v>145</v>
      </c>
      <c r="E100" t="s">
        <v>268</v>
      </c>
      <c r="F100" t="s">
        <v>79</v>
      </c>
      <c r="G100" t="s">
        <v>58</v>
      </c>
      <c r="H100">
        <v>5</v>
      </c>
      <c r="I100" t="s">
        <v>46</v>
      </c>
      <c r="J100" t="s">
        <v>70</v>
      </c>
      <c r="L100" s="21">
        <v>20.8</v>
      </c>
      <c r="M100" t="s">
        <v>48</v>
      </c>
      <c r="R100" t="s">
        <v>97</v>
      </c>
      <c r="S100" t="s">
        <v>98</v>
      </c>
      <c r="T100" t="s">
        <v>98</v>
      </c>
      <c r="W100" s="5">
        <v>45689</v>
      </c>
      <c r="X100" s="5">
        <v>45658</v>
      </c>
      <c r="Y100" s="5">
        <v>45627</v>
      </c>
      <c r="Z100" s="10">
        <v>45662</v>
      </c>
      <c r="AA100" s="10">
        <v>45635</v>
      </c>
      <c r="AB100" t="s">
        <v>79</v>
      </c>
      <c r="AC100" t="s">
        <v>79</v>
      </c>
      <c r="AD100" t="s">
        <v>53</v>
      </c>
      <c r="AE100" t="s">
        <v>72</v>
      </c>
      <c r="AF100" t="s">
        <v>84</v>
      </c>
      <c r="AG100" t="s">
        <v>52</v>
      </c>
      <c r="AH100">
        <v>33.367171999999997</v>
      </c>
      <c r="AI100">
        <v>35.127040999999998</v>
      </c>
      <c r="AJ100">
        <v>38.511156999999997</v>
      </c>
      <c r="AK100">
        <v>46.705136000000003</v>
      </c>
      <c r="AL100" t="s">
        <v>99</v>
      </c>
      <c r="AM100" t="s">
        <v>474</v>
      </c>
      <c r="AN100" t="s">
        <v>5451</v>
      </c>
      <c r="AO100" s="1">
        <v>45689</v>
      </c>
      <c r="AP100" s="1" t="s">
        <v>5426</v>
      </c>
      <c r="AR100" t="s">
        <v>5451</v>
      </c>
    </row>
    <row r="101" spans="1:44" hidden="1" x14ac:dyDescent="0.25">
      <c r="A101" s="21" t="s">
        <v>272</v>
      </c>
      <c r="B101" s="21" t="s">
        <v>266</v>
      </c>
      <c r="C101" s="21" t="s">
        <v>267</v>
      </c>
      <c r="D101" s="21" t="s">
        <v>255</v>
      </c>
      <c r="E101" t="s">
        <v>78</v>
      </c>
      <c r="F101" t="s">
        <v>79</v>
      </c>
      <c r="G101" t="s">
        <v>58</v>
      </c>
      <c r="H101">
        <v>5</v>
      </c>
      <c r="I101" t="s">
        <v>46</v>
      </c>
      <c r="J101" t="s">
        <v>70</v>
      </c>
      <c r="L101" s="21">
        <v>13.08</v>
      </c>
      <c r="M101" t="s">
        <v>48</v>
      </c>
      <c r="R101" t="s">
        <v>97</v>
      </c>
      <c r="S101" t="s">
        <v>98</v>
      </c>
      <c r="T101" t="s">
        <v>98</v>
      </c>
      <c r="W101" s="5">
        <v>45689</v>
      </c>
      <c r="X101" s="5">
        <v>45658</v>
      </c>
      <c r="Y101" s="5">
        <v>45627</v>
      </c>
      <c r="Z101" s="10">
        <v>45662</v>
      </c>
      <c r="AA101" s="10">
        <v>45632</v>
      </c>
      <c r="AB101" t="s">
        <v>79</v>
      </c>
      <c r="AC101" t="s">
        <v>79</v>
      </c>
      <c r="AD101" t="s">
        <v>53</v>
      </c>
      <c r="AE101" t="s">
        <v>72</v>
      </c>
      <c r="AF101" t="s">
        <v>84</v>
      </c>
      <c r="AG101" t="s">
        <v>52</v>
      </c>
      <c r="AH101">
        <v>33.367171999999997</v>
      </c>
      <c r="AI101">
        <v>35.127040999999998</v>
      </c>
      <c r="AJ101">
        <v>38.511156999999997</v>
      </c>
      <c r="AK101">
        <v>46.705136000000003</v>
      </c>
      <c r="AL101" t="s">
        <v>99</v>
      </c>
      <c r="AM101" t="s">
        <v>474</v>
      </c>
      <c r="AN101" t="s">
        <v>5451</v>
      </c>
      <c r="AO101" s="1">
        <v>45689</v>
      </c>
      <c r="AP101" s="1" t="s">
        <v>5426</v>
      </c>
      <c r="AR101" t="s">
        <v>5451</v>
      </c>
    </row>
    <row r="102" spans="1:44" hidden="1" x14ac:dyDescent="0.25">
      <c r="A102" s="21" t="s">
        <v>273</v>
      </c>
      <c r="B102" s="21" t="s">
        <v>266</v>
      </c>
      <c r="C102" s="21" t="s">
        <v>267</v>
      </c>
      <c r="D102" s="21" t="s">
        <v>100</v>
      </c>
      <c r="E102" t="s">
        <v>78</v>
      </c>
      <c r="F102" t="s">
        <v>79</v>
      </c>
      <c r="G102" t="s">
        <v>58</v>
      </c>
      <c r="H102">
        <v>5</v>
      </c>
      <c r="I102" t="s">
        <v>46</v>
      </c>
      <c r="J102" t="s">
        <v>70</v>
      </c>
      <c r="L102" s="21">
        <v>12.69</v>
      </c>
      <c r="M102" t="s">
        <v>48</v>
      </c>
      <c r="R102" t="s">
        <v>97</v>
      </c>
      <c r="S102" t="s">
        <v>98</v>
      </c>
      <c r="T102" t="s">
        <v>98</v>
      </c>
      <c r="W102" s="5">
        <v>45689</v>
      </c>
      <c r="X102" s="5">
        <v>45689</v>
      </c>
      <c r="Y102" s="5">
        <v>45627</v>
      </c>
      <c r="Z102" s="10">
        <v>45689</v>
      </c>
      <c r="AA102" s="10">
        <v>45634</v>
      </c>
      <c r="AB102" t="s">
        <v>79</v>
      </c>
      <c r="AC102" t="s">
        <v>79</v>
      </c>
      <c r="AD102" t="s">
        <v>53</v>
      </c>
      <c r="AE102" t="s">
        <v>72</v>
      </c>
      <c r="AF102" t="s">
        <v>84</v>
      </c>
      <c r="AG102" t="s">
        <v>52</v>
      </c>
      <c r="AH102">
        <v>33.367171999999997</v>
      </c>
      <c r="AI102">
        <v>35.127040999999998</v>
      </c>
      <c r="AJ102">
        <v>38.511156999999997</v>
      </c>
      <c r="AK102">
        <v>46.705136000000003</v>
      </c>
      <c r="AL102" t="s">
        <v>99</v>
      </c>
      <c r="AM102" t="s">
        <v>474</v>
      </c>
      <c r="AN102" t="s">
        <v>5451</v>
      </c>
      <c r="AO102" s="1">
        <v>45689</v>
      </c>
      <c r="AP102" s="1" t="s">
        <v>5426</v>
      </c>
      <c r="AR102" t="s">
        <v>5451</v>
      </c>
    </row>
    <row r="103" spans="1:44" hidden="1" x14ac:dyDescent="0.25">
      <c r="A103" s="21" t="s">
        <v>274</v>
      </c>
      <c r="B103" s="21" t="s">
        <v>266</v>
      </c>
      <c r="C103" s="21" t="s">
        <v>267</v>
      </c>
      <c r="D103" s="21" t="s">
        <v>259</v>
      </c>
      <c r="E103" t="s">
        <v>78</v>
      </c>
      <c r="F103" t="s">
        <v>79</v>
      </c>
      <c r="G103" t="s">
        <v>58</v>
      </c>
      <c r="H103">
        <v>5</v>
      </c>
      <c r="I103" t="s">
        <v>46</v>
      </c>
      <c r="J103" t="s">
        <v>70</v>
      </c>
      <c r="L103" s="21">
        <v>18.399999999999999</v>
      </c>
      <c r="M103" t="s">
        <v>48</v>
      </c>
      <c r="R103" t="s">
        <v>97</v>
      </c>
      <c r="S103" t="s">
        <v>98</v>
      </c>
      <c r="T103" t="s">
        <v>98</v>
      </c>
      <c r="W103" s="5">
        <v>45689</v>
      </c>
      <c r="X103" s="5">
        <v>45689</v>
      </c>
      <c r="Y103" s="5">
        <v>45627</v>
      </c>
      <c r="Z103" s="10">
        <v>45689</v>
      </c>
      <c r="AA103" s="10">
        <v>45632</v>
      </c>
      <c r="AB103" t="s">
        <v>79</v>
      </c>
      <c r="AC103" t="s">
        <v>79</v>
      </c>
      <c r="AD103" t="s">
        <v>53</v>
      </c>
      <c r="AE103" t="s">
        <v>72</v>
      </c>
      <c r="AF103" t="s">
        <v>84</v>
      </c>
      <c r="AG103" t="s">
        <v>52</v>
      </c>
      <c r="AH103">
        <v>33.367171999999997</v>
      </c>
      <c r="AI103">
        <v>35.127040999999998</v>
      </c>
      <c r="AJ103">
        <v>38.511156999999997</v>
      </c>
      <c r="AK103">
        <v>46.705136000000003</v>
      </c>
      <c r="AL103" t="s">
        <v>99</v>
      </c>
      <c r="AM103" t="s">
        <v>474</v>
      </c>
      <c r="AN103" t="s">
        <v>5451</v>
      </c>
      <c r="AO103" s="1">
        <v>45689</v>
      </c>
      <c r="AP103" s="1" t="s">
        <v>5426</v>
      </c>
      <c r="AR103" t="s">
        <v>5451</v>
      </c>
    </row>
    <row r="104" spans="1:44" hidden="1" x14ac:dyDescent="0.25">
      <c r="A104" t="s">
        <v>276</v>
      </c>
      <c r="B104" t="s">
        <v>266</v>
      </c>
      <c r="C104" t="s">
        <v>267</v>
      </c>
      <c r="D104" t="s">
        <v>275</v>
      </c>
      <c r="E104" t="s">
        <v>78</v>
      </c>
      <c r="F104" t="s">
        <v>79</v>
      </c>
      <c r="G104" t="s">
        <v>58</v>
      </c>
      <c r="H104">
        <v>5</v>
      </c>
      <c r="I104" t="s">
        <v>46</v>
      </c>
      <c r="J104" t="s">
        <v>70</v>
      </c>
      <c r="L104">
        <v>17.05</v>
      </c>
      <c r="M104" t="s">
        <v>48</v>
      </c>
      <c r="R104" t="s">
        <v>97</v>
      </c>
      <c r="S104" t="s">
        <v>98</v>
      </c>
      <c r="T104" t="s">
        <v>98</v>
      </c>
      <c r="W104" s="5">
        <v>45689</v>
      </c>
      <c r="X104" s="5">
        <v>45689</v>
      </c>
      <c r="Y104" s="5">
        <v>45627</v>
      </c>
      <c r="Z104" s="10">
        <v>45689</v>
      </c>
      <c r="AA104" s="10">
        <v>45632</v>
      </c>
      <c r="AB104" t="s">
        <v>79</v>
      </c>
      <c r="AC104" t="s">
        <v>79</v>
      </c>
      <c r="AD104" t="s">
        <v>53</v>
      </c>
      <c r="AE104" t="s">
        <v>72</v>
      </c>
      <c r="AF104" t="s">
        <v>84</v>
      </c>
      <c r="AG104" t="s">
        <v>52</v>
      </c>
      <c r="AH104">
        <v>33.367171999999997</v>
      </c>
      <c r="AI104">
        <v>35.127040999999998</v>
      </c>
      <c r="AJ104">
        <v>38.511156999999997</v>
      </c>
      <c r="AK104">
        <v>46.705136000000003</v>
      </c>
      <c r="AL104" t="s">
        <v>99</v>
      </c>
      <c r="AM104" t="s">
        <v>474</v>
      </c>
      <c r="AN104" t="s">
        <v>5451</v>
      </c>
      <c r="AO104" s="1">
        <v>45689</v>
      </c>
      <c r="AP104" s="1" t="s">
        <v>5427</v>
      </c>
      <c r="AR104" t="s">
        <v>5451</v>
      </c>
    </row>
    <row r="105" spans="1:44" hidden="1" x14ac:dyDescent="0.25">
      <c r="A105" t="s">
        <v>277</v>
      </c>
      <c r="B105" t="s">
        <v>266</v>
      </c>
      <c r="C105" t="s">
        <v>267</v>
      </c>
      <c r="D105" t="s">
        <v>207</v>
      </c>
      <c r="E105" t="s">
        <v>78</v>
      </c>
      <c r="F105" t="s">
        <v>79</v>
      </c>
      <c r="G105" t="s">
        <v>58</v>
      </c>
      <c r="H105">
        <v>5</v>
      </c>
      <c r="I105" t="s">
        <v>46</v>
      </c>
      <c r="J105" t="s">
        <v>70</v>
      </c>
      <c r="L105">
        <v>15.13</v>
      </c>
      <c r="M105" t="s">
        <v>48</v>
      </c>
      <c r="W105" s="5">
        <v>45689</v>
      </c>
      <c r="X105" s="5">
        <v>45689</v>
      </c>
      <c r="Y105" s="5">
        <v>45627</v>
      </c>
      <c r="Z105" s="10">
        <v>45689</v>
      </c>
      <c r="AA105" s="10">
        <v>45632</v>
      </c>
      <c r="AB105" t="s">
        <v>79</v>
      </c>
      <c r="AC105" t="s">
        <v>79</v>
      </c>
      <c r="AD105" t="s">
        <v>53</v>
      </c>
      <c r="AE105" t="s">
        <v>72</v>
      </c>
      <c r="AF105" t="s">
        <v>84</v>
      </c>
      <c r="AG105" t="s">
        <v>52</v>
      </c>
      <c r="AH105">
        <v>33.367171999999997</v>
      </c>
      <c r="AI105">
        <v>35.127040999999998</v>
      </c>
      <c r="AJ105">
        <v>38.511156999999997</v>
      </c>
      <c r="AK105">
        <v>46.705136000000003</v>
      </c>
      <c r="AL105" t="s">
        <v>27</v>
      </c>
      <c r="AM105" t="s">
        <v>474</v>
      </c>
      <c r="AN105" t="s">
        <v>5451</v>
      </c>
      <c r="AO105" s="1">
        <v>45717</v>
      </c>
      <c r="AP105" s="1" t="s">
        <v>5427</v>
      </c>
      <c r="AR105" t="s">
        <v>5451</v>
      </c>
    </row>
    <row r="106" spans="1:44" hidden="1" x14ac:dyDescent="0.25">
      <c r="A106" t="s">
        <v>278</v>
      </c>
      <c r="B106" t="s">
        <v>266</v>
      </c>
      <c r="C106" t="s">
        <v>267</v>
      </c>
      <c r="D106" t="s">
        <v>102</v>
      </c>
      <c r="E106" t="s">
        <v>78</v>
      </c>
      <c r="F106" t="s">
        <v>79</v>
      </c>
      <c r="G106" t="s">
        <v>58</v>
      </c>
      <c r="H106">
        <v>5</v>
      </c>
      <c r="I106" t="s">
        <v>46</v>
      </c>
      <c r="J106" t="s">
        <v>70</v>
      </c>
      <c r="L106">
        <v>5.04</v>
      </c>
      <c r="M106" t="s">
        <v>48</v>
      </c>
      <c r="R106" t="s">
        <v>97</v>
      </c>
      <c r="S106" t="s">
        <v>98</v>
      </c>
      <c r="T106" t="s">
        <v>98</v>
      </c>
      <c r="W106" s="5">
        <v>45689</v>
      </c>
      <c r="X106" s="5">
        <v>45689</v>
      </c>
      <c r="Y106" s="5">
        <v>45627</v>
      </c>
      <c r="Z106" s="10">
        <v>45689</v>
      </c>
      <c r="AA106" s="10">
        <v>45632</v>
      </c>
      <c r="AB106" t="s">
        <v>79</v>
      </c>
      <c r="AC106" t="s">
        <v>79</v>
      </c>
      <c r="AD106" t="s">
        <v>53</v>
      </c>
      <c r="AE106" t="s">
        <v>72</v>
      </c>
      <c r="AF106" t="s">
        <v>84</v>
      </c>
      <c r="AG106" t="s">
        <v>52</v>
      </c>
      <c r="AH106">
        <v>33.367171999999997</v>
      </c>
      <c r="AI106">
        <v>35.127040999999998</v>
      </c>
      <c r="AJ106">
        <v>38.511156999999997</v>
      </c>
      <c r="AK106">
        <v>46.705136000000003</v>
      </c>
      <c r="AL106" t="s">
        <v>99</v>
      </c>
      <c r="AM106" t="s">
        <v>474</v>
      </c>
      <c r="AN106" t="s">
        <v>5451</v>
      </c>
      <c r="AO106" s="1">
        <v>45717</v>
      </c>
      <c r="AP106" s="1" t="s">
        <v>5427</v>
      </c>
      <c r="AR106" t="s">
        <v>5451</v>
      </c>
    </row>
    <row r="107" spans="1:44" hidden="1" x14ac:dyDescent="0.25">
      <c r="A107" t="s">
        <v>279</v>
      </c>
      <c r="B107" t="s">
        <v>266</v>
      </c>
      <c r="C107" t="s">
        <v>267</v>
      </c>
      <c r="D107" t="s">
        <v>104</v>
      </c>
      <c r="E107" t="s">
        <v>78</v>
      </c>
      <c r="F107" t="s">
        <v>79</v>
      </c>
      <c r="G107" t="s">
        <v>58</v>
      </c>
      <c r="H107">
        <v>5</v>
      </c>
      <c r="I107" t="s">
        <v>46</v>
      </c>
      <c r="J107" t="s">
        <v>70</v>
      </c>
      <c r="L107">
        <v>10.1</v>
      </c>
      <c r="M107" t="s">
        <v>48</v>
      </c>
      <c r="R107" t="s">
        <v>97</v>
      </c>
      <c r="S107" t="s">
        <v>98</v>
      </c>
      <c r="T107" t="s">
        <v>98</v>
      </c>
      <c r="W107" s="5">
        <v>45689</v>
      </c>
      <c r="X107" s="5">
        <v>45689</v>
      </c>
      <c r="Y107" s="5">
        <v>45627</v>
      </c>
      <c r="Z107" s="10">
        <v>45689</v>
      </c>
      <c r="AA107" s="10">
        <v>45631</v>
      </c>
      <c r="AB107" t="s">
        <v>79</v>
      </c>
      <c r="AC107" t="s">
        <v>79</v>
      </c>
      <c r="AD107" t="s">
        <v>53</v>
      </c>
      <c r="AE107" t="s">
        <v>72</v>
      </c>
      <c r="AF107" t="s">
        <v>84</v>
      </c>
      <c r="AG107" t="s">
        <v>52</v>
      </c>
      <c r="AH107">
        <v>33.367171999999997</v>
      </c>
      <c r="AI107">
        <v>35.127040999999998</v>
      </c>
      <c r="AJ107">
        <v>38.511156999999997</v>
      </c>
      <c r="AK107">
        <v>46.705136000000003</v>
      </c>
      <c r="AL107" t="s">
        <v>99</v>
      </c>
      <c r="AM107" t="s">
        <v>474</v>
      </c>
      <c r="AN107" t="s">
        <v>5451</v>
      </c>
      <c r="AO107" s="1">
        <v>45717</v>
      </c>
      <c r="AP107" s="1" t="s">
        <v>5427</v>
      </c>
      <c r="AR107" t="s">
        <v>5451</v>
      </c>
    </row>
    <row r="108" spans="1:44" hidden="1" x14ac:dyDescent="0.25">
      <c r="A108" t="s">
        <v>280</v>
      </c>
      <c r="B108" t="s">
        <v>266</v>
      </c>
      <c r="C108" t="s">
        <v>267</v>
      </c>
      <c r="D108" t="s">
        <v>149</v>
      </c>
      <c r="E108" t="s">
        <v>78</v>
      </c>
      <c r="F108" t="s">
        <v>79</v>
      </c>
      <c r="G108" t="s">
        <v>58</v>
      </c>
      <c r="H108">
        <v>5</v>
      </c>
      <c r="I108" t="s">
        <v>46</v>
      </c>
      <c r="J108" t="s">
        <v>70</v>
      </c>
      <c r="L108">
        <v>10.1</v>
      </c>
      <c r="M108" t="s">
        <v>48</v>
      </c>
      <c r="R108" t="s">
        <v>97</v>
      </c>
      <c r="S108" t="s">
        <v>98</v>
      </c>
      <c r="T108" t="s">
        <v>98</v>
      </c>
      <c r="W108" s="5">
        <v>45689</v>
      </c>
      <c r="X108" s="5">
        <v>45689</v>
      </c>
      <c r="Y108" s="5">
        <v>45627</v>
      </c>
      <c r="Z108" s="10">
        <v>45689</v>
      </c>
      <c r="AA108" s="10">
        <v>45628</v>
      </c>
      <c r="AB108" t="s">
        <v>79</v>
      </c>
      <c r="AC108" t="s">
        <v>79</v>
      </c>
      <c r="AD108" t="s">
        <v>53</v>
      </c>
      <c r="AE108" t="s">
        <v>72</v>
      </c>
      <c r="AF108" t="s">
        <v>84</v>
      </c>
      <c r="AG108" t="s">
        <v>52</v>
      </c>
      <c r="AH108">
        <v>33.367171999999997</v>
      </c>
      <c r="AI108">
        <v>35.127040999999998</v>
      </c>
      <c r="AJ108">
        <v>38.511156999999997</v>
      </c>
      <c r="AK108">
        <v>46.705136000000003</v>
      </c>
      <c r="AL108" t="s">
        <v>99</v>
      </c>
      <c r="AM108" t="s">
        <v>474</v>
      </c>
      <c r="AN108" t="s">
        <v>5451</v>
      </c>
      <c r="AO108" s="1">
        <v>45717</v>
      </c>
      <c r="AP108" s="1" t="s">
        <v>5427</v>
      </c>
      <c r="AR108" t="s">
        <v>5451</v>
      </c>
    </row>
    <row r="109" spans="1:44" hidden="1" x14ac:dyDescent="0.25">
      <c r="A109" t="s">
        <v>281</v>
      </c>
      <c r="B109" t="s">
        <v>266</v>
      </c>
      <c r="C109" t="s">
        <v>267</v>
      </c>
      <c r="D109" t="s">
        <v>107</v>
      </c>
      <c r="E109" t="s">
        <v>78</v>
      </c>
      <c r="F109" t="s">
        <v>79</v>
      </c>
      <c r="G109" t="s">
        <v>58</v>
      </c>
      <c r="H109">
        <v>5</v>
      </c>
      <c r="I109" t="s">
        <v>46</v>
      </c>
      <c r="J109" t="s">
        <v>70</v>
      </c>
      <c r="L109">
        <v>14.95</v>
      </c>
      <c r="M109" t="s">
        <v>48</v>
      </c>
      <c r="R109" t="s">
        <v>97</v>
      </c>
      <c r="S109" t="s">
        <v>98</v>
      </c>
      <c r="T109" t="s">
        <v>98</v>
      </c>
      <c r="W109" s="5">
        <v>45689</v>
      </c>
      <c r="X109" s="5">
        <v>45689</v>
      </c>
      <c r="Y109" s="5">
        <v>45627</v>
      </c>
      <c r="Z109" s="10">
        <v>45689</v>
      </c>
      <c r="AA109" s="10">
        <v>45628</v>
      </c>
      <c r="AB109" t="s">
        <v>79</v>
      </c>
      <c r="AC109" t="s">
        <v>79</v>
      </c>
      <c r="AD109" t="s">
        <v>53</v>
      </c>
      <c r="AE109" t="s">
        <v>72</v>
      </c>
      <c r="AF109" t="s">
        <v>84</v>
      </c>
      <c r="AG109" t="s">
        <v>52</v>
      </c>
      <c r="AH109">
        <v>33.367171999999997</v>
      </c>
      <c r="AI109">
        <v>35.127040999999998</v>
      </c>
      <c r="AJ109">
        <v>38.511156999999997</v>
      </c>
      <c r="AK109">
        <v>46.705136000000003</v>
      </c>
      <c r="AL109" t="s">
        <v>99</v>
      </c>
      <c r="AM109" t="s">
        <v>474</v>
      </c>
      <c r="AN109" t="s">
        <v>5451</v>
      </c>
      <c r="AO109" s="1">
        <v>45717</v>
      </c>
      <c r="AP109" s="1" t="s">
        <v>5427</v>
      </c>
      <c r="AR109" t="s">
        <v>5451</v>
      </c>
    </row>
    <row r="110" spans="1:44" hidden="1" x14ac:dyDescent="0.25">
      <c r="A110" t="s">
        <v>282</v>
      </c>
      <c r="B110" t="s">
        <v>266</v>
      </c>
      <c r="C110" t="s">
        <v>267</v>
      </c>
      <c r="D110" t="s">
        <v>109</v>
      </c>
      <c r="E110" t="s">
        <v>78</v>
      </c>
      <c r="F110" t="s">
        <v>79</v>
      </c>
      <c r="G110" t="s">
        <v>58</v>
      </c>
      <c r="H110">
        <v>5</v>
      </c>
      <c r="I110" t="s">
        <v>46</v>
      </c>
      <c r="J110" t="s">
        <v>70</v>
      </c>
      <c r="L110">
        <v>12.21</v>
      </c>
      <c r="M110" t="s">
        <v>48</v>
      </c>
      <c r="R110" t="s">
        <v>97</v>
      </c>
      <c r="S110" t="s">
        <v>98</v>
      </c>
      <c r="T110" t="s">
        <v>98</v>
      </c>
      <c r="W110" s="5">
        <v>45689</v>
      </c>
      <c r="X110" s="5">
        <v>45689</v>
      </c>
      <c r="Y110" s="5">
        <v>45627</v>
      </c>
      <c r="Z110" s="10">
        <v>45689</v>
      </c>
      <c r="AA110" s="10">
        <v>45627</v>
      </c>
      <c r="AB110" t="s">
        <v>79</v>
      </c>
      <c r="AC110" t="s">
        <v>79</v>
      </c>
      <c r="AD110" t="s">
        <v>53</v>
      </c>
      <c r="AE110" t="s">
        <v>72</v>
      </c>
      <c r="AF110" t="s">
        <v>84</v>
      </c>
      <c r="AG110" t="s">
        <v>52</v>
      </c>
      <c r="AH110">
        <v>33.367171999999997</v>
      </c>
      <c r="AI110">
        <v>35.127040999999998</v>
      </c>
      <c r="AJ110">
        <v>38.511156999999997</v>
      </c>
      <c r="AK110">
        <v>46.705136000000003</v>
      </c>
      <c r="AL110" t="s">
        <v>99</v>
      </c>
      <c r="AM110" t="s">
        <v>474</v>
      </c>
      <c r="AN110" t="s">
        <v>5451</v>
      </c>
      <c r="AO110" s="1">
        <v>45717</v>
      </c>
      <c r="AP110" s="1" t="s">
        <v>5427</v>
      </c>
      <c r="AR110" t="s">
        <v>5451</v>
      </c>
    </row>
    <row r="111" spans="1:44" hidden="1" x14ac:dyDescent="0.25">
      <c r="A111" t="s">
        <v>283</v>
      </c>
      <c r="B111" t="s">
        <v>266</v>
      </c>
      <c r="C111" t="s">
        <v>267</v>
      </c>
      <c r="D111" t="s">
        <v>154</v>
      </c>
      <c r="E111" t="s">
        <v>78</v>
      </c>
      <c r="F111" t="s">
        <v>79</v>
      </c>
      <c r="G111" t="s">
        <v>58</v>
      </c>
      <c r="H111">
        <v>5</v>
      </c>
      <c r="I111" t="s">
        <v>46</v>
      </c>
      <c r="J111" t="s">
        <v>70</v>
      </c>
      <c r="L111">
        <v>18.87</v>
      </c>
      <c r="M111" t="s">
        <v>48</v>
      </c>
      <c r="R111" t="s">
        <v>97</v>
      </c>
      <c r="S111" t="s">
        <v>98</v>
      </c>
      <c r="T111" t="s">
        <v>98</v>
      </c>
      <c r="W111" s="5">
        <v>45689</v>
      </c>
      <c r="X111" s="5">
        <v>45689</v>
      </c>
      <c r="Y111" s="5">
        <v>45627</v>
      </c>
      <c r="Z111" s="10">
        <v>45689</v>
      </c>
      <c r="AA111" s="10">
        <v>45629</v>
      </c>
      <c r="AB111" t="s">
        <v>79</v>
      </c>
      <c r="AC111" t="s">
        <v>79</v>
      </c>
      <c r="AD111" t="s">
        <v>53</v>
      </c>
      <c r="AE111" t="s">
        <v>72</v>
      </c>
      <c r="AF111" t="s">
        <v>84</v>
      </c>
      <c r="AG111" t="s">
        <v>52</v>
      </c>
      <c r="AH111">
        <v>33.367171999999997</v>
      </c>
      <c r="AI111">
        <v>35.127040999999998</v>
      </c>
      <c r="AJ111">
        <v>38.511156999999997</v>
      </c>
      <c r="AK111">
        <v>46.705136000000003</v>
      </c>
      <c r="AL111" t="s">
        <v>99</v>
      </c>
      <c r="AM111" t="s">
        <v>474</v>
      </c>
      <c r="AN111" t="s">
        <v>5451</v>
      </c>
      <c r="AO111" s="1">
        <v>45717</v>
      </c>
      <c r="AP111" s="1" t="s">
        <v>5427</v>
      </c>
      <c r="AR111" t="s">
        <v>5451</v>
      </c>
    </row>
    <row r="112" spans="1:44" hidden="1" x14ac:dyDescent="0.25">
      <c r="A112" t="s">
        <v>284</v>
      </c>
      <c r="B112" t="s">
        <v>266</v>
      </c>
      <c r="C112" t="s">
        <v>267</v>
      </c>
      <c r="D112" t="s">
        <v>229</v>
      </c>
      <c r="E112" t="s">
        <v>78</v>
      </c>
      <c r="F112" t="s">
        <v>79</v>
      </c>
      <c r="G112" t="s">
        <v>58</v>
      </c>
      <c r="H112">
        <v>5</v>
      </c>
      <c r="I112" t="s">
        <v>46</v>
      </c>
      <c r="J112" t="s">
        <v>70</v>
      </c>
      <c r="L112">
        <v>12.41</v>
      </c>
      <c r="M112" t="s">
        <v>48</v>
      </c>
      <c r="R112" t="s">
        <v>97</v>
      </c>
      <c r="S112" t="s">
        <v>98</v>
      </c>
      <c r="T112" t="s">
        <v>98</v>
      </c>
      <c r="W112" s="5">
        <v>45689</v>
      </c>
      <c r="X112" s="5">
        <v>45689</v>
      </c>
      <c r="Y112" s="5">
        <v>45627</v>
      </c>
      <c r="Z112" s="10">
        <v>45689</v>
      </c>
      <c r="AA112" s="10">
        <v>45630</v>
      </c>
      <c r="AB112" t="s">
        <v>79</v>
      </c>
      <c r="AC112" t="s">
        <v>79</v>
      </c>
      <c r="AD112" t="s">
        <v>53</v>
      </c>
      <c r="AE112" t="s">
        <v>72</v>
      </c>
      <c r="AF112" t="s">
        <v>84</v>
      </c>
      <c r="AG112" t="s">
        <v>52</v>
      </c>
      <c r="AH112">
        <v>33.367171999999997</v>
      </c>
      <c r="AI112">
        <v>35.127040999999998</v>
      </c>
      <c r="AJ112">
        <v>38.511156999999997</v>
      </c>
      <c r="AK112">
        <v>46.705136000000003</v>
      </c>
      <c r="AL112" t="s">
        <v>99</v>
      </c>
      <c r="AM112" t="s">
        <v>474</v>
      </c>
      <c r="AN112" t="s">
        <v>5451</v>
      </c>
      <c r="AO112" s="1">
        <v>45717</v>
      </c>
      <c r="AP112" s="1" t="s">
        <v>5427</v>
      </c>
      <c r="AR112" t="s">
        <v>5451</v>
      </c>
    </row>
    <row r="113" spans="1:44" hidden="1" x14ac:dyDescent="0.25">
      <c r="A113" t="s">
        <v>285</v>
      </c>
      <c r="B113" t="s">
        <v>266</v>
      </c>
      <c r="C113" t="s">
        <v>267</v>
      </c>
      <c r="D113" t="s">
        <v>195</v>
      </c>
      <c r="E113" t="s">
        <v>78</v>
      </c>
      <c r="F113" t="s">
        <v>79</v>
      </c>
      <c r="G113" t="s">
        <v>58</v>
      </c>
      <c r="H113">
        <v>5</v>
      </c>
      <c r="I113" t="s">
        <v>46</v>
      </c>
      <c r="J113" t="s">
        <v>70</v>
      </c>
      <c r="L113">
        <v>5.15</v>
      </c>
      <c r="M113" t="s">
        <v>48</v>
      </c>
      <c r="R113" t="s">
        <v>97</v>
      </c>
      <c r="S113" t="s">
        <v>98</v>
      </c>
      <c r="T113" t="s">
        <v>98</v>
      </c>
      <c r="W113" s="5">
        <v>45689</v>
      </c>
      <c r="X113" s="5">
        <v>45689</v>
      </c>
      <c r="Y113" s="5">
        <v>45627</v>
      </c>
      <c r="Z113" s="10">
        <v>45689</v>
      </c>
      <c r="AA113" s="10">
        <v>45630</v>
      </c>
      <c r="AB113" t="s">
        <v>79</v>
      </c>
      <c r="AC113" t="s">
        <v>79</v>
      </c>
      <c r="AD113" t="s">
        <v>53</v>
      </c>
      <c r="AE113" t="s">
        <v>72</v>
      </c>
      <c r="AF113" t="s">
        <v>84</v>
      </c>
      <c r="AG113" t="s">
        <v>52</v>
      </c>
      <c r="AH113">
        <v>33.367171999999997</v>
      </c>
      <c r="AI113">
        <v>35.127040999999998</v>
      </c>
      <c r="AJ113">
        <v>38.511156999999997</v>
      </c>
      <c r="AK113">
        <v>46.705136000000003</v>
      </c>
      <c r="AL113" t="s">
        <v>99</v>
      </c>
      <c r="AM113" t="s">
        <v>474</v>
      </c>
      <c r="AN113" t="s">
        <v>5451</v>
      </c>
      <c r="AO113" s="1">
        <v>45717</v>
      </c>
      <c r="AP113" s="1" t="s">
        <v>5427</v>
      </c>
      <c r="AR113" t="s">
        <v>5451</v>
      </c>
    </row>
    <row r="114" spans="1:44" hidden="1" x14ac:dyDescent="0.25">
      <c r="A114" t="s">
        <v>286</v>
      </c>
      <c r="B114" t="s">
        <v>266</v>
      </c>
      <c r="C114" t="s">
        <v>267</v>
      </c>
      <c r="D114" t="s">
        <v>158</v>
      </c>
      <c r="E114" t="s">
        <v>78</v>
      </c>
      <c r="F114" t="s">
        <v>79</v>
      </c>
      <c r="G114" t="s">
        <v>58</v>
      </c>
      <c r="H114">
        <v>5</v>
      </c>
      <c r="I114" t="s">
        <v>46</v>
      </c>
      <c r="J114" t="s">
        <v>70</v>
      </c>
      <c r="L114">
        <v>16.079999999999998</v>
      </c>
      <c r="M114" t="s">
        <v>48</v>
      </c>
      <c r="R114" t="s">
        <v>97</v>
      </c>
      <c r="S114" t="s">
        <v>98</v>
      </c>
      <c r="T114" t="s">
        <v>98</v>
      </c>
      <c r="W114" s="5">
        <v>45689</v>
      </c>
      <c r="X114" s="5">
        <v>45689</v>
      </c>
      <c r="Y114" s="5">
        <v>45627</v>
      </c>
      <c r="Z114" s="10">
        <v>45689</v>
      </c>
      <c r="AA114" s="10">
        <v>45630</v>
      </c>
      <c r="AB114" t="s">
        <v>79</v>
      </c>
      <c r="AC114" t="s">
        <v>79</v>
      </c>
      <c r="AD114" t="s">
        <v>53</v>
      </c>
      <c r="AE114" t="s">
        <v>72</v>
      </c>
      <c r="AF114" t="s">
        <v>84</v>
      </c>
      <c r="AG114" t="s">
        <v>52</v>
      </c>
      <c r="AH114">
        <v>33.367171999999997</v>
      </c>
      <c r="AI114">
        <v>35.127040999999998</v>
      </c>
      <c r="AJ114">
        <v>38.511156999999997</v>
      </c>
      <c r="AK114">
        <v>46.705136000000003</v>
      </c>
      <c r="AL114" t="s">
        <v>99</v>
      </c>
      <c r="AM114" t="s">
        <v>474</v>
      </c>
      <c r="AN114" t="s">
        <v>5451</v>
      </c>
      <c r="AO114" s="1">
        <v>45717</v>
      </c>
      <c r="AP114" s="1" t="s">
        <v>5427</v>
      </c>
      <c r="AR114" t="s">
        <v>5451</v>
      </c>
    </row>
    <row r="115" spans="1:44" hidden="1" x14ac:dyDescent="0.25">
      <c r="A115" t="s">
        <v>287</v>
      </c>
      <c r="B115" t="s">
        <v>266</v>
      </c>
      <c r="C115" t="s">
        <v>267</v>
      </c>
      <c r="D115" s="21" t="s">
        <v>122</v>
      </c>
      <c r="E115" t="s">
        <v>78</v>
      </c>
      <c r="F115" t="s">
        <v>79</v>
      </c>
      <c r="G115" t="s">
        <v>58</v>
      </c>
      <c r="H115">
        <v>5</v>
      </c>
      <c r="I115" t="s">
        <v>46</v>
      </c>
      <c r="J115" t="s">
        <v>70</v>
      </c>
      <c r="L115" s="34">
        <v>22.62</v>
      </c>
      <c r="M115" t="s">
        <v>48</v>
      </c>
      <c r="R115" t="s">
        <v>97</v>
      </c>
      <c r="S115" t="s">
        <v>98</v>
      </c>
      <c r="T115" t="s">
        <v>98</v>
      </c>
      <c r="W115" s="5">
        <v>45689</v>
      </c>
      <c r="X115" s="5">
        <v>45689</v>
      </c>
      <c r="Y115" s="5">
        <v>45627</v>
      </c>
      <c r="Z115" s="10">
        <v>45689</v>
      </c>
      <c r="AA115" s="10">
        <v>45629</v>
      </c>
      <c r="AB115" t="s">
        <v>79</v>
      </c>
      <c r="AC115" t="s">
        <v>79</v>
      </c>
      <c r="AD115" t="s">
        <v>53</v>
      </c>
      <c r="AE115" t="s">
        <v>72</v>
      </c>
      <c r="AF115" t="s">
        <v>84</v>
      </c>
      <c r="AG115" t="s">
        <v>52</v>
      </c>
      <c r="AH115">
        <v>33.367171999999997</v>
      </c>
      <c r="AI115">
        <v>35.127040999999998</v>
      </c>
      <c r="AJ115">
        <v>38.511156999999997</v>
      </c>
      <c r="AK115">
        <v>46.705136000000003</v>
      </c>
      <c r="AL115" t="s">
        <v>99</v>
      </c>
      <c r="AM115" t="s">
        <v>474</v>
      </c>
      <c r="AN115" t="s">
        <v>5451</v>
      </c>
      <c r="AO115" s="1">
        <v>45717</v>
      </c>
      <c r="AP115" s="1" t="s">
        <v>5427</v>
      </c>
      <c r="AR115" t="s">
        <v>5451</v>
      </c>
    </row>
    <row r="116" spans="1:44" hidden="1" x14ac:dyDescent="0.25">
      <c r="A116" t="s">
        <v>288</v>
      </c>
      <c r="B116" t="s">
        <v>266</v>
      </c>
      <c r="C116" t="s">
        <v>267</v>
      </c>
      <c r="D116" s="21" t="s">
        <v>112</v>
      </c>
      <c r="E116" t="s">
        <v>78</v>
      </c>
      <c r="F116" t="s">
        <v>79</v>
      </c>
      <c r="G116" t="s">
        <v>58</v>
      </c>
      <c r="H116">
        <v>5</v>
      </c>
      <c r="I116" t="s">
        <v>46</v>
      </c>
      <c r="J116" t="s">
        <v>70</v>
      </c>
      <c r="L116" s="34">
        <v>27.77</v>
      </c>
      <c r="M116" t="s">
        <v>48</v>
      </c>
      <c r="R116" t="s">
        <v>97</v>
      </c>
      <c r="S116" t="s">
        <v>98</v>
      </c>
      <c r="T116" t="s">
        <v>98</v>
      </c>
      <c r="W116" s="5">
        <v>45689</v>
      </c>
      <c r="X116" s="5">
        <v>45689</v>
      </c>
      <c r="Y116" s="5">
        <v>45627</v>
      </c>
      <c r="Z116" s="10">
        <v>45689</v>
      </c>
      <c r="AA116" s="10">
        <v>45629</v>
      </c>
      <c r="AB116" t="s">
        <v>79</v>
      </c>
      <c r="AC116" t="s">
        <v>79</v>
      </c>
      <c r="AD116" t="s">
        <v>53</v>
      </c>
      <c r="AE116" t="s">
        <v>72</v>
      </c>
      <c r="AF116" t="s">
        <v>84</v>
      </c>
      <c r="AG116" t="s">
        <v>52</v>
      </c>
      <c r="AH116">
        <v>33.367171999999997</v>
      </c>
      <c r="AI116">
        <v>35.127040999999998</v>
      </c>
      <c r="AJ116">
        <v>38.511156999999997</v>
      </c>
      <c r="AK116">
        <v>46.705136000000003</v>
      </c>
      <c r="AL116" t="s">
        <v>99</v>
      </c>
      <c r="AM116" t="s">
        <v>474</v>
      </c>
      <c r="AN116" t="s">
        <v>5451</v>
      </c>
      <c r="AO116" s="1">
        <v>45717</v>
      </c>
      <c r="AP116" s="1" t="s">
        <v>5427</v>
      </c>
      <c r="AR116" t="s">
        <v>5451</v>
      </c>
    </row>
    <row r="117" spans="1:44" hidden="1" x14ac:dyDescent="0.25">
      <c r="A117" t="s">
        <v>289</v>
      </c>
      <c r="B117" t="s">
        <v>266</v>
      </c>
      <c r="C117" t="s">
        <v>267</v>
      </c>
      <c r="D117" s="21" t="s">
        <v>114</v>
      </c>
      <c r="E117" t="s">
        <v>78</v>
      </c>
      <c r="F117" t="s">
        <v>79</v>
      </c>
      <c r="G117" t="s">
        <v>58</v>
      </c>
      <c r="H117">
        <v>5</v>
      </c>
      <c r="I117" t="s">
        <v>46</v>
      </c>
      <c r="J117" t="s">
        <v>70</v>
      </c>
      <c r="L117" s="34">
        <v>9.68</v>
      </c>
      <c r="M117" t="s">
        <v>48</v>
      </c>
      <c r="R117" t="s">
        <v>97</v>
      </c>
      <c r="S117" t="s">
        <v>98</v>
      </c>
      <c r="T117" t="s">
        <v>98</v>
      </c>
      <c r="W117" s="5">
        <v>45689</v>
      </c>
      <c r="X117" s="5">
        <v>45689</v>
      </c>
      <c r="Y117" s="5">
        <v>45627</v>
      </c>
      <c r="Z117" s="10">
        <v>45689</v>
      </c>
      <c r="AB117" t="s">
        <v>79</v>
      </c>
      <c r="AC117" t="s">
        <v>79</v>
      </c>
      <c r="AD117" t="s">
        <v>53</v>
      </c>
      <c r="AE117" t="s">
        <v>72</v>
      </c>
      <c r="AF117" t="s">
        <v>84</v>
      </c>
      <c r="AG117" t="s">
        <v>52</v>
      </c>
      <c r="AH117">
        <v>33.367171999999997</v>
      </c>
      <c r="AI117">
        <v>35.127040999999998</v>
      </c>
      <c r="AJ117">
        <v>38.511156999999997</v>
      </c>
      <c r="AK117">
        <v>46.705136000000003</v>
      </c>
      <c r="AL117" t="s">
        <v>99</v>
      </c>
      <c r="AM117" t="s">
        <v>474</v>
      </c>
      <c r="AN117" t="s">
        <v>5451</v>
      </c>
      <c r="AO117" s="1">
        <v>45717</v>
      </c>
      <c r="AP117" s="1" t="s">
        <v>5427</v>
      </c>
      <c r="AR117" t="s">
        <v>5451</v>
      </c>
    </row>
    <row r="118" spans="1:44" hidden="1" x14ac:dyDescent="0.25">
      <c r="A118" t="s">
        <v>290</v>
      </c>
      <c r="B118" t="s">
        <v>266</v>
      </c>
      <c r="C118" t="s">
        <v>267</v>
      </c>
      <c r="D118" s="21" t="s">
        <v>160</v>
      </c>
      <c r="E118" t="s">
        <v>78</v>
      </c>
      <c r="F118" t="s">
        <v>79</v>
      </c>
      <c r="G118" t="s">
        <v>58</v>
      </c>
      <c r="H118">
        <v>5</v>
      </c>
      <c r="I118" t="s">
        <v>46</v>
      </c>
      <c r="J118" t="s">
        <v>70</v>
      </c>
      <c r="L118" s="34">
        <v>49.57</v>
      </c>
      <c r="M118" t="s">
        <v>48</v>
      </c>
      <c r="R118" t="s">
        <v>97</v>
      </c>
      <c r="S118" t="s">
        <v>98</v>
      </c>
      <c r="T118" t="s">
        <v>98</v>
      </c>
      <c r="W118" s="5">
        <v>45689</v>
      </c>
      <c r="X118" s="5">
        <v>45689</v>
      </c>
      <c r="Y118" s="5">
        <v>45627</v>
      </c>
      <c r="Z118" s="10">
        <v>45689</v>
      </c>
      <c r="AB118" t="s">
        <v>79</v>
      </c>
      <c r="AC118" t="s">
        <v>79</v>
      </c>
      <c r="AD118" t="s">
        <v>53</v>
      </c>
      <c r="AE118" t="s">
        <v>72</v>
      </c>
      <c r="AF118" t="s">
        <v>84</v>
      </c>
      <c r="AG118" t="s">
        <v>52</v>
      </c>
      <c r="AH118">
        <v>33.367171999999997</v>
      </c>
      <c r="AI118">
        <v>35.127040999999998</v>
      </c>
      <c r="AJ118">
        <v>38.511156999999997</v>
      </c>
      <c r="AK118">
        <v>46.705136000000003</v>
      </c>
      <c r="AL118" t="s">
        <v>99</v>
      </c>
      <c r="AM118" t="s">
        <v>474</v>
      </c>
      <c r="AN118" t="s">
        <v>5451</v>
      </c>
      <c r="AO118" s="1">
        <v>45717</v>
      </c>
      <c r="AP118" s="1" t="s">
        <v>5427</v>
      </c>
      <c r="AR118" t="s">
        <v>5451</v>
      </c>
    </row>
    <row r="119" spans="1:44" hidden="1" x14ac:dyDescent="0.25">
      <c r="A119" t="s">
        <v>291</v>
      </c>
      <c r="B119" t="s">
        <v>266</v>
      </c>
      <c r="C119" t="s">
        <v>267</v>
      </c>
      <c r="D119" s="21" t="s">
        <v>200</v>
      </c>
      <c r="E119" t="s">
        <v>78</v>
      </c>
      <c r="F119" t="s">
        <v>79</v>
      </c>
      <c r="G119" t="s">
        <v>58</v>
      </c>
      <c r="H119">
        <v>5</v>
      </c>
      <c r="I119" t="s">
        <v>46</v>
      </c>
      <c r="J119" t="s">
        <v>70</v>
      </c>
      <c r="L119" s="34">
        <v>3.03</v>
      </c>
      <c r="M119" t="s">
        <v>48</v>
      </c>
      <c r="W119" s="5">
        <v>45689</v>
      </c>
      <c r="X119" s="5">
        <v>45689</v>
      </c>
      <c r="Y119" s="5">
        <v>45627</v>
      </c>
      <c r="Z119" s="10">
        <v>45689</v>
      </c>
      <c r="AB119" t="s">
        <v>79</v>
      </c>
      <c r="AC119" t="s">
        <v>79</v>
      </c>
      <c r="AD119" t="s">
        <v>53</v>
      </c>
      <c r="AE119" t="s">
        <v>72</v>
      </c>
      <c r="AF119" t="s">
        <v>84</v>
      </c>
      <c r="AG119" t="s">
        <v>52</v>
      </c>
      <c r="AH119">
        <v>33.367171999999997</v>
      </c>
      <c r="AI119">
        <v>35.127040999999998</v>
      </c>
      <c r="AJ119">
        <v>38.511156999999997</v>
      </c>
      <c r="AK119">
        <v>46.705136000000003</v>
      </c>
      <c r="AL119" t="s">
        <v>73</v>
      </c>
      <c r="AM119" t="s">
        <v>474</v>
      </c>
      <c r="AN119" t="s">
        <v>5451</v>
      </c>
      <c r="AO119" s="1">
        <v>45717</v>
      </c>
      <c r="AP119" s="1" t="s">
        <v>5427</v>
      </c>
      <c r="AR119" t="s">
        <v>5451</v>
      </c>
    </row>
    <row r="120" spans="1:44" hidden="1" x14ac:dyDescent="0.25">
      <c r="A120" t="s">
        <v>292</v>
      </c>
      <c r="B120" t="s">
        <v>266</v>
      </c>
      <c r="C120" t="s">
        <v>267</v>
      </c>
      <c r="D120" s="21" t="s">
        <v>124</v>
      </c>
      <c r="E120" t="s">
        <v>78</v>
      </c>
      <c r="F120" t="s">
        <v>79</v>
      </c>
      <c r="G120" t="s">
        <v>58</v>
      </c>
      <c r="H120">
        <v>5</v>
      </c>
      <c r="I120" t="s">
        <v>46</v>
      </c>
      <c r="J120" t="s">
        <v>70</v>
      </c>
      <c r="L120" s="34">
        <v>2.13</v>
      </c>
      <c r="M120" t="s">
        <v>48</v>
      </c>
      <c r="W120" s="5">
        <v>45689</v>
      </c>
      <c r="X120" s="5">
        <v>45689</v>
      </c>
      <c r="Y120" s="5">
        <v>45627</v>
      </c>
      <c r="Z120" s="10">
        <v>45689</v>
      </c>
      <c r="AB120" t="s">
        <v>79</v>
      </c>
      <c r="AC120" t="s">
        <v>79</v>
      </c>
      <c r="AD120" t="s">
        <v>53</v>
      </c>
      <c r="AE120" t="s">
        <v>72</v>
      </c>
      <c r="AF120" t="s">
        <v>84</v>
      </c>
      <c r="AG120" t="s">
        <v>52</v>
      </c>
      <c r="AH120">
        <v>33.367171999999997</v>
      </c>
      <c r="AI120">
        <v>35.127040999999998</v>
      </c>
      <c r="AJ120">
        <v>38.511156999999997</v>
      </c>
      <c r="AK120">
        <v>46.705136000000003</v>
      </c>
      <c r="AL120" t="s">
        <v>27</v>
      </c>
      <c r="AM120" t="s">
        <v>474</v>
      </c>
      <c r="AN120" t="s">
        <v>5451</v>
      </c>
      <c r="AO120" s="1">
        <v>45717</v>
      </c>
      <c r="AP120" s="1" t="s">
        <v>5427</v>
      </c>
      <c r="AR120" t="s">
        <v>5451</v>
      </c>
    </row>
    <row r="121" spans="1:44" hidden="1" x14ac:dyDescent="0.25">
      <c r="A121" t="s">
        <v>294</v>
      </c>
      <c r="B121" t="s">
        <v>266</v>
      </c>
      <c r="C121" t="s">
        <v>267</v>
      </c>
      <c r="D121" t="s">
        <v>293</v>
      </c>
      <c r="E121" t="s">
        <v>78</v>
      </c>
      <c r="F121" t="s">
        <v>79</v>
      </c>
      <c r="G121" t="s">
        <v>58</v>
      </c>
      <c r="H121">
        <v>1</v>
      </c>
      <c r="I121" t="s">
        <v>46</v>
      </c>
      <c r="J121" t="s">
        <v>70</v>
      </c>
      <c r="L121">
        <v>0.98</v>
      </c>
      <c r="M121" t="s">
        <v>48</v>
      </c>
      <c r="W121" s="5">
        <v>43656</v>
      </c>
      <c r="AB121" t="s">
        <v>79</v>
      </c>
      <c r="AC121" t="s">
        <v>79</v>
      </c>
      <c r="AD121" t="s">
        <v>53</v>
      </c>
      <c r="AE121" t="s">
        <v>72</v>
      </c>
      <c r="AF121" t="s">
        <v>84</v>
      </c>
      <c r="AG121" t="s">
        <v>52</v>
      </c>
      <c r="AH121">
        <v>33.367171999999997</v>
      </c>
      <c r="AI121">
        <v>35.127040999999998</v>
      </c>
      <c r="AJ121">
        <v>38.511156999999997</v>
      </c>
      <c r="AK121">
        <v>46.705136000000003</v>
      </c>
      <c r="AL121" t="s">
        <v>295</v>
      </c>
      <c r="AM121" t="s">
        <v>474</v>
      </c>
    </row>
    <row r="122" spans="1:44" hidden="1" x14ac:dyDescent="0.25">
      <c r="A122" t="s">
        <v>299</v>
      </c>
      <c r="B122" t="s">
        <v>296</v>
      </c>
      <c r="C122" t="s">
        <v>297</v>
      </c>
      <c r="D122" t="s">
        <v>154</v>
      </c>
      <c r="E122" t="s">
        <v>298</v>
      </c>
      <c r="F122" t="s">
        <v>44</v>
      </c>
      <c r="G122" t="s">
        <v>58</v>
      </c>
      <c r="H122">
        <v>4</v>
      </c>
      <c r="I122" t="s">
        <v>46</v>
      </c>
      <c r="J122" t="s">
        <v>70</v>
      </c>
      <c r="L122">
        <v>3.98</v>
      </c>
      <c r="M122" t="s">
        <v>48</v>
      </c>
      <c r="U122" t="s">
        <v>300</v>
      </c>
      <c r="W122" s="5">
        <v>45473</v>
      </c>
      <c r="Y122" s="5">
        <v>45413</v>
      </c>
      <c r="Z122" s="10">
        <v>45473</v>
      </c>
      <c r="AA122" s="10">
        <v>45426</v>
      </c>
      <c r="AB122" t="s">
        <v>44</v>
      </c>
      <c r="AC122" t="s">
        <v>44</v>
      </c>
      <c r="AD122" t="s">
        <v>52</v>
      </c>
      <c r="AE122" t="s">
        <v>53</v>
      </c>
      <c r="AF122" t="s">
        <v>72</v>
      </c>
      <c r="AG122" t="s">
        <v>50</v>
      </c>
      <c r="AH122">
        <v>20.637983999999999</v>
      </c>
      <c r="AI122">
        <v>31.745622000000001</v>
      </c>
      <c r="AJ122">
        <v>34.963320000000003</v>
      </c>
      <c r="AK122">
        <v>64.830653999999996</v>
      </c>
      <c r="AL122" t="s">
        <v>73</v>
      </c>
      <c r="AM122" t="s">
        <v>55</v>
      </c>
      <c r="AN122" t="s">
        <v>50</v>
      </c>
      <c r="AO122" s="1">
        <v>45962</v>
      </c>
      <c r="AR122" t="s">
        <v>50</v>
      </c>
    </row>
    <row r="123" spans="1:44" hidden="1" x14ac:dyDescent="0.25">
      <c r="A123" t="s">
        <v>301</v>
      </c>
      <c r="B123" t="s">
        <v>296</v>
      </c>
      <c r="C123" t="s">
        <v>297</v>
      </c>
      <c r="D123" t="s">
        <v>130</v>
      </c>
      <c r="E123" t="s">
        <v>69</v>
      </c>
      <c r="F123" t="s">
        <v>44</v>
      </c>
      <c r="G123" t="s">
        <v>45</v>
      </c>
      <c r="H123">
        <v>4</v>
      </c>
      <c r="I123" t="s">
        <v>46</v>
      </c>
      <c r="J123" t="s">
        <v>70</v>
      </c>
      <c r="L123">
        <v>1.86</v>
      </c>
      <c r="M123" t="s">
        <v>48</v>
      </c>
      <c r="W123" s="5">
        <v>45468</v>
      </c>
      <c r="Y123" s="5">
        <v>45413</v>
      </c>
      <c r="Z123" s="10">
        <v>45468</v>
      </c>
      <c r="AA123" s="10">
        <v>45427</v>
      </c>
      <c r="AB123" t="s">
        <v>44</v>
      </c>
      <c r="AC123" t="s">
        <v>44</v>
      </c>
      <c r="AD123" t="s">
        <v>52</v>
      </c>
      <c r="AE123" t="s">
        <v>53</v>
      </c>
      <c r="AF123" t="s">
        <v>72</v>
      </c>
      <c r="AG123" t="s">
        <v>50</v>
      </c>
      <c r="AH123">
        <v>20.637983999999999</v>
      </c>
      <c r="AI123">
        <v>31.745622000000001</v>
      </c>
      <c r="AJ123">
        <v>34.963320000000003</v>
      </c>
      <c r="AK123">
        <v>64.830653999999996</v>
      </c>
      <c r="AL123" t="s">
        <v>73</v>
      </c>
      <c r="AM123" t="s">
        <v>55</v>
      </c>
      <c r="AN123" t="s">
        <v>50</v>
      </c>
      <c r="AO123" s="1">
        <v>45962</v>
      </c>
      <c r="AR123" t="s">
        <v>50</v>
      </c>
    </row>
    <row r="124" spans="1:44" hidden="1" x14ac:dyDescent="0.25">
      <c r="A124" t="s">
        <v>302</v>
      </c>
      <c r="B124" t="s">
        <v>296</v>
      </c>
      <c r="C124" t="s">
        <v>297</v>
      </c>
      <c r="D124" t="s">
        <v>132</v>
      </c>
      <c r="E124" t="s">
        <v>298</v>
      </c>
      <c r="F124" t="s">
        <v>44</v>
      </c>
      <c r="G124" t="s">
        <v>58</v>
      </c>
      <c r="H124">
        <v>3</v>
      </c>
      <c r="I124" t="s">
        <v>46</v>
      </c>
      <c r="J124" t="s">
        <v>47</v>
      </c>
      <c r="K124" s="1">
        <v>41242</v>
      </c>
      <c r="L124">
        <v>0.55000000000000004</v>
      </c>
      <c r="M124" t="s">
        <v>48</v>
      </c>
      <c r="W124" s="5">
        <v>44362</v>
      </c>
      <c r="Y124" s="5">
        <v>45778</v>
      </c>
      <c r="AB124" t="s">
        <v>44</v>
      </c>
      <c r="AC124" t="s">
        <v>44</v>
      </c>
      <c r="AD124" t="s">
        <v>52</v>
      </c>
      <c r="AE124" t="s">
        <v>53</v>
      </c>
      <c r="AF124" t="s">
        <v>72</v>
      </c>
      <c r="AG124" t="s">
        <v>50</v>
      </c>
      <c r="AH124">
        <v>20.637983999999999</v>
      </c>
      <c r="AI124">
        <v>31.745622000000001</v>
      </c>
      <c r="AJ124">
        <v>34.963320000000003</v>
      </c>
      <c r="AK124">
        <v>64.830653999999996</v>
      </c>
      <c r="AL124" t="s">
        <v>54</v>
      </c>
      <c r="AM124" t="s">
        <v>55</v>
      </c>
      <c r="AN124" t="s">
        <v>50</v>
      </c>
      <c r="AO124" s="1">
        <v>45962</v>
      </c>
      <c r="AR124" t="s">
        <v>50</v>
      </c>
    </row>
    <row r="125" spans="1:44" hidden="1" x14ac:dyDescent="0.25">
      <c r="A125" t="s">
        <v>303</v>
      </c>
      <c r="B125" t="s">
        <v>296</v>
      </c>
      <c r="C125" t="s">
        <v>297</v>
      </c>
      <c r="D125" t="s">
        <v>134</v>
      </c>
      <c r="E125" t="s">
        <v>298</v>
      </c>
      <c r="F125" t="s">
        <v>44</v>
      </c>
      <c r="G125" t="s">
        <v>58</v>
      </c>
      <c r="H125">
        <v>3</v>
      </c>
      <c r="I125" t="s">
        <v>46</v>
      </c>
      <c r="J125" t="s">
        <v>47</v>
      </c>
      <c r="K125" s="1">
        <v>41238</v>
      </c>
      <c r="L125">
        <v>2.04</v>
      </c>
      <c r="M125" t="s">
        <v>48</v>
      </c>
      <c r="W125" s="5">
        <v>44362</v>
      </c>
      <c r="Y125" s="5">
        <v>45778</v>
      </c>
      <c r="AB125" t="s">
        <v>44</v>
      </c>
      <c r="AC125" t="s">
        <v>44</v>
      </c>
      <c r="AD125" t="s">
        <v>52</v>
      </c>
      <c r="AE125" t="s">
        <v>53</v>
      </c>
      <c r="AF125" t="s">
        <v>72</v>
      </c>
      <c r="AG125" t="s">
        <v>50</v>
      </c>
      <c r="AH125">
        <v>20.637983999999999</v>
      </c>
      <c r="AI125">
        <v>31.745622000000001</v>
      </c>
      <c r="AJ125">
        <v>34.963320000000003</v>
      </c>
      <c r="AK125">
        <v>64.830653999999996</v>
      </c>
      <c r="AL125" t="s">
        <v>54</v>
      </c>
      <c r="AM125" t="s">
        <v>55</v>
      </c>
      <c r="AN125" t="s">
        <v>50</v>
      </c>
      <c r="AO125" s="1">
        <v>45962</v>
      </c>
      <c r="AR125" t="s">
        <v>50</v>
      </c>
    </row>
    <row r="126" spans="1:44" hidden="1" x14ac:dyDescent="0.25">
      <c r="A126" t="s">
        <v>307</v>
      </c>
      <c r="B126" t="s">
        <v>304</v>
      </c>
      <c r="C126" t="s">
        <v>305</v>
      </c>
      <c r="D126" t="s">
        <v>139</v>
      </c>
      <c r="E126" t="s">
        <v>306</v>
      </c>
      <c r="F126" t="s">
        <v>44</v>
      </c>
      <c r="G126" t="s">
        <v>45</v>
      </c>
      <c r="H126">
        <v>3</v>
      </c>
      <c r="I126" t="s">
        <v>46</v>
      </c>
      <c r="J126" t="s">
        <v>70</v>
      </c>
      <c r="L126">
        <v>0.01</v>
      </c>
      <c r="M126" t="s">
        <v>48</v>
      </c>
      <c r="Z126" s="10">
        <v>45630</v>
      </c>
      <c r="AA126" s="10">
        <v>45629</v>
      </c>
      <c r="AB126" t="s">
        <v>44</v>
      </c>
      <c r="AC126" t="s">
        <v>44</v>
      </c>
      <c r="AD126" t="s">
        <v>50</v>
      </c>
      <c r="AE126" t="s">
        <v>53</v>
      </c>
      <c r="AF126" t="s">
        <v>72</v>
      </c>
      <c r="AG126" t="s">
        <v>51</v>
      </c>
      <c r="AH126">
        <v>51.131179000000003</v>
      </c>
      <c r="AI126">
        <v>65.888282000000004</v>
      </c>
      <c r="AJ126">
        <v>69.105980000000002</v>
      </c>
      <c r="AK126">
        <v>71.827008000000006</v>
      </c>
      <c r="AL126" t="s">
        <v>73</v>
      </c>
      <c r="AM126" t="s">
        <v>55</v>
      </c>
      <c r="AN126" t="s">
        <v>50</v>
      </c>
      <c r="AO126" s="1">
        <v>45839</v>
      </c>
      <c r="AP126" s="1" t="s">
        <v>5438</v>
      </c>
      <c r="AR126" t="s">
        <v>50</v>
      </c>
    </row>
    <row r="127" spans="1:44" hidden="1" x14ac:dyDescent="0.25">
      <c r="A127" t="s">
        <v>313</v>
      </c>
      <c r="B127" t="s">
        <v>308</v>
      </c>
      <c r="C127" t="s">
        <v>309</v>
      </c>
      <c r="D127" t="s">
        <v>100</v>
      </c>
      <c r="E127" t="s">
        <v>310</v>
      </c>
      <c r="F127" t="s">
        <v>311</v>
      </c>
      <c r="G127" t="s">
        <v>312</v>
      </c>
      <c r="H127">
        <v>2</v>
      </c>
      <c r="I127" t="s">
        <v>46</v>
      </c>
      <c r="J127" t="s">
        <v>70</v>
      </c>
      <c r="L127">
        <v>21.6</v>
      </c>
      <c r="M127" t="s">
        <v>226</v>
      </c>
      <c r="Q127">
        <v>2</v>
      </c>
      <c r="R127" t="s">
        <v>97</v>
      </c>
      <c r="S127" t="s">
        <v>97</v>
      </c>
      <c r="T127" t="s">
        <v>98</v>
      </c>
      <c r="W127" s="5">
        <v>45513</v>
      </c>
      <c r="Y127" s="5">
        <v>45444</v>
      </c>
      <c r="Z127" s="10">
        <v>45513</v>
      </c>
      <c r="AA127" s="10">
        <v>45460</v>
      </c>
      <c r="AB127" t="s">
        <v>311</v>
      </c>
      <c r="AC127" t="s">
        <v>311</v>
      </c>
      <c r="AD127" t="s">
        <v>51</v>
      </c>
      <c r="AE127" t="s">
        <v>50</v>
      </c>
      <c r="AF127" t="s">
        <v>199</v>
      </c>
      <c r="AG127" t="s">
        <v>52</v>
      </c>
      <c r="AH127">
        <v>32.301225000000002</v>
      </c>
      <c r="AI127">
        <v>46.047961000000001</v>
      </c>
      <c r="AJ127">
        <v>48.512484999999998</v>
      </c>
      <c r="AK127">
        <v>93.477828000000002</v>
      </c>
      <c r="AL127" t="s">
        <v>106</v>
      </c>
      <c r="AM127" t="s">
        <v>314</v>
      </c>
      <c r="AN127" t="s">
        <v>199</v>
      </c>
      <c r="AO127" s="1">
        <v>45689</v>
      </c>
      <c r="AP127" s="1" t="s">
        <v>5426</v>
      </c>
      <c r="AR127" t="s">
        <v>199</v>
      </c>
    </row>
    <row r="128" spans="1:44" hidden="1" x14ac:dyDescent="0.25">
      <c r="A128" t="s">
        <v>315</v>
      </c>
      <c r="B128" t="s">
        <v>308</v>
      </c>
      <c r="C128" t="s">
        <v>309</v>
      </c>
      <c r="D128" t="s">
        <v>259</v>
      </c>
      <c r="E128" t="s">
        <v>310</v>
      </c>
      <c r="F128" t="s">
        <v>311</v>
      </c>
      <c r="G128" t="s">
        <v>312</v>
      </c>
      <c r="H128">
        <v>2</v>
      </c>
      <c r="I128" t="s">
        <v>46</v>
      </c>
      <c r="J128" t="s">
        <v>70</v>
      </c>
      <c r="L128">
        <v>31.18</v>
      </c>
      <c r="M128" t="s">
        <v>226</v>
      </c>
      <c r="Q128">
        <v>2</v>
      </c>
      <c r="R128" t="s">
        <v>97</v>
      </c>
      <c r="S128" t="s">
        <v>97</v>
      </c>
      <c r="T128" t="s">
        <v>98</v>
      </c>
      <c r="W128" s="5">
        <v>45511</v>
      </c>
      <c r="Y128" s="5">
        <v>45444</v>
      </c>
      <c r="Z128" s="10">
        <v>45511</v>
      </c>
      <c r="AA128" s="10">
        <v>45456</v>
      </c>
      <c r="AB128" t="s">
        <v>311</v>
      </c>
      <c r="AC128" t="s">
        <v>311</v>
      </c>
      <c r="AD128" t="s">
        <v>51</v>
      </c>
      <c r="AE128" t="s">
        <v>50</v>
      </c>
      <c r="AF128" t="s">
        <v>199</v>
      </c>
      <c r="AG128" t="s">
        <v>52</v>
      </c>
      <c r="AH128">
        <v>32.301225000000002</v>
      </c>
      <c r="AI128">
        <v>46.047961000000001</v>
      </c>
      <c r="AJ128">
        <v>48.512484999999998</v>
      </c>
      <c r="AK128">
        <v>93.477828000000002</v>
      </c>
      <c r="AL128" t="s">
        <v>106</v>
      </c>
      <c r="AM128" t="s">
        <v>314</v>
      </c>
      <c r="AN128" t="s">
        <v>199</v>
      </c>
      <c r="AO128" s="1">
        <v>45689</v>
      </c>
      <c r="AP128" s="1" t="s">
        <v>5426</v>
      </c>
      <c r="AR128" t="s">
        <v>199</v>
      </c>
    </row>
    <row r="129" spans="1:44" hidden="1" x14ac:dyDescent="0.25">
      <c r="A129" t="s">
        <v>318</v>
      </c>
      <c r="B129" t="s">
        <v>316</v>
      </c>
      <c r="C129" t="s">
        <v>317</v>
      </c>
      <c r="D129" t="s">
        <v>114</v>
      </c>
      <c r="E129" t="s">
        <v>57</v>
      </c>
      <c r="F129" t="s">
        <v>44</v>
      </c>
      <c r="G129" t="s">
        <v>58</v>
      </c>
      <c r="H129">
        <v>4</v>
      </c>
      <c r="I129" t="s">
        <v>46</v>
      </c>
      <c r="J129" t="s">
        <v>47</v>
      </c>
      <c r="K129" s="1">
        <v>44986</v>
      </c>
      <c r="L129">
        <v>29.588510737099998</v>
      </c>
      <c r="M129" t="s">
        <v>48</v>
      </c>
      <c r="O129" t="s">
        <v>82</v>
      </c>
      <c r="P129" t="s">
        <v>14</v>
      </c>
      <c r="W129" s="5">
        <v>44935</v>
      </c>
      <c r="Z129" s="10">
        <v>44935</v>
      </c>
      <c r="AA129" s="10">
        <v>44934</v>
      </c>
      <c r="AB129" t="s">
        <v>44</v>
      </c>
      <c r="AC129" t="s">
        <v>82</v>
      </c>
      <c r="AD129" t="s">
        <v>52</v>
      </c>
      <c r="AE129" t="s">
        <v>53</v>
      </c>
      <c r="AF129" t="s">
        <v>72</v>
      </c>
      <c r="AG129" t="s">
        <v>50</v>
      </c>
      <c r="AH129">
        <v>35.671332999999997</v>
      </c>
      <c r="AI129">
        <v>43.862827000000003</v>
      </c>
      <c r="AJ129">
        <v>47.080525000000002</v>
      </c>
      <c r="AK129">
        <v>56.597355999999998</v>
      </c>
      <c r="AL129" t="s">
        <v>27</v>
      </c>
      <c r="AM129" t="s">
        <v>55</v>
      </c>
      <c r="AN129" t="s">
        <v>50</v>
      </c>
      <c r="AO129" s="1">
        <v>45809</v>
      </c>
      <c r="AR129" t="s">
        <v>50</v>
      </c>
    </row>
    <row r="130" spans="1:44" hidden="1" x14ac:dyDescent="0.25">
      <c r="A130" t="s">
        <v>319</v>
      </c>
      <c r="B130" t="s">
        <v>316</v>
      </c>
      <c r="C130" t="s">
        <v>317</v>
      </c>
      <c r="D130" t="s">
        <v>162</v>
      </c>
      <c r="E130" t="s">
        <v>57</v>
      </c>
      <c r="F130" t="s">
        <v>44</v>
      </c>
      <c r="G130" t="s">
        <v>58</v>
      </c>
      <c r="H130">
        <v>3</v>
      </c>
      <c r="I130" t="s">
        <v>46</v>
      </c>
      <c r="J130" t="s">
        <v>47</v>
      </c>
      <c r="K130" s="1">
        <v>43089</v>
      </c>
      <c r="L130">
        <v>1.69</v>
      </c>
      <c r="M130" t="s">
        <v>48</v>
      </c>
      <c r="W130" s="5">
        <v>44930</v>
      </c>
      <c r="X130" s="5">
        <v>46082</v>
      </c>
      <c r="Y130" s="5">
        <v>45748</v>
      </c>
      <c r="AB130" t="s">
        <v>44</v>
      </c>
      <c r="AC130" t="s">
        <v>44</v>
      </c>
      <c r="AD130" t="s">
        <v>52</v>
      </c>
      <c r="AE130" t="s">
        <v>53</v>
      </c>
      <c r="AF130" t="s">
        <v>72</v>
      </c>
      <c r="AG130" t="s">
        <v>50</v>
      </c>
      <c r="AH130">
        <v>35.671332999999997</v>
      </c>
      <c r="AI130">
        <v>43.862827000000003</v>
      </c>
      <c r="AJ130">
        <v>47.080525000000002</v>
      </c>
      <c r="AK130">
        <v>56.597355999999998</v>
      </c>
      <c r="AL130" t="s">
        <v>54</v>
      </c>
      <c r="AM130" t="s">
        <v>55</v>
      </c>
      <c r="AN130" t="s">
        <v>50</v>
      </c>
      <c r="AR130" t="s">
        <v>50</v>
      </c>
    </row>
    <row r="131" spans="1:44" hidden="1" x14ac:dyDescent="0.25">
      <c r="A131" t="s">
        <v>322</v>
      </c>
      <c r="B131" t="s">
        <v>320</v>
      </c>
      <c r="C131" t="s">
        <v>321</v>
      </c>
      <c r="D131" t="s">
        <v>87</v>
      </c>
      <c r="E131" t="s">
        <v>69</v>
      </c>
      <c r="F131" t="s">
        <v>44</v>
      </c>
      <c r="G131" t="s">
        <v>45</v>
      </c>
      <c r="H131">
        <v>4</v>
      </c>
      <c r="I131" t="s">
        <v>46</v>
      </c>
      <c r="J131" t="s">
        <v>70</v>
      </c>
      <c r="L131">
        <v>1.41</v>
      </c>
      <c r="M131" t="s">
        <v>226</v>
      </c>
      <c r="U131" t="s">
        <v>300</v>
      </c>
      <c r="Y131" s="5">
        <v>45536</v>
      </c>
      <c r="Z131" s="10">
        <v>45559</v>
      </c>
      <c r="AA131" s="10">
        <v>45546</v>
      </c>
      <c r="AB131" t="s">
        <v>44</v>
      </c>
      <c r="AC131" t="s">
        <v>44</v>
      </c>
      <c r="AD131" t="s">
        <v>53</v>
      </c>
      <c r="AE131" t="s">
        <v>72</v>
      </c>
      <c r="AF131" t="s">
        <v>52</v>
      </c>
      <c r="AG131" t="s">
        <v>247</v>
      </c>
      <c r="AH131">
        <v>30.947081000000001</v>
      </c>
      <c r="AI131">
        <v>34.164779000000003</v>
      </c>
      <c r="AJ131">
        <v>41.269759999999998</v>
      </c>
      <c r="AK131">
        <v>80.641210999999998</v>
      </c>
      <c r="AL131" t="s">
        <v>73</v>
      </c>
      <c r="AM131" t="s">
        <v>55</v>
      </c>
      <c r="AN131" t="s">
        <v>50</v>
      </c>
      <c r="AO131" s="1">
        <v>45992</v>
      </c>
      <c r="AR131" t="s">
        <v>50</v>
      </c>
    </row>
    <row r="132" spans="1:44" hidden="1" x14ac:dyDescent="0.25">
      <c r="A132" t="s">
        <v>353</v>
      </c>
      <c r="B132" t="s">
        <v>323</v>
      </c>
      <c r="C132" t="s">
        <v>324</v>
      </c>
      <c r="D132" s="20" t="s">
        <v>126</v>
      </c>
      <c r="E132" t="s">
        <v>298</v>
      </c>
      <c r="F132" t="s">
        <v>245</v>
      </c>
      <c r="G132" t="s">
        <v>58</v>
      </c>
      <c r="H132">
        <v>2</v>
      </c>
      <c r="I132" t="s">
        <v>46</v>
      </c>
      <c r="J132" t="s">
        <v>70</v>
      </c>
      <c r="L132" s="61">
        <v>11.38</v>
      </c>
      <c r="M132" t="s">
        <v>226</v>
      </c>
      <c r="U132" t="s">
        <v>300</v>
      </c>
      <c r="W132" s="5">
        <v>45566</v>
      </c>
      <c r="Y132" s="5">
        <v>45292</v>
      </c>
      <c r="Z132" s="10">
        <v>45317</v>
      </c>
      <c r="AA132" s="10">
        <v>45316</v>
      </c>
      <c r="AB132" t="s">
        <v>245</v>
      </c>
      <c r="AC132" t="s">
        <v>245</v>
      </c>
      <c r="AD132" t="s">
        <v>53</v>
      </c>
      <c r="AE132" t="s">
        <v>72</v>
      </c>
      <c r="AF132" t="s">
        <v>52</v>
      </c>
      <c r="AG132" t="s">
        <v>247</v>
      </c>
      <c r="AH132">
        <v>13.858549999999999</v>
      </c>
      <c r="AI132">
        <v>17.076246999999999</v>
      </c>
      <c r="AJ132">
        <v>26.297559</v>
      </c>
      <c r="AK132">
        <v>53.960014000000001</v>
      </c>
      <c r="AL132" t="s">
        <v>73</v>
      </c>
      <c r="AM132" t="s">
        <v>248</v>
      </c>
      <c r="AN132" t="s">
        <v>53</v>
      </c>
      <c r="AO132" s="1">
        <v>45717</v>
      </c>
      <c r="AP132" s="1" t="s">
        <v>5427</v>
      </c>
      <c r="AR132" t="s">
        <v>53</v>
      </c>
    </row>
    <row r="133" spans="1:44" hidden="1" x14ac:dyDescent="0.25">
      <c r="A133" t="s">
        <v>371</v>
      </c>
      <c r="B133" t="s">
        <v>323</v>
      </c>
      <c r="C133" t="s">
        <v>324</v>
      </c>
      <c r="D133" s="20" t="s">
        <v>370</v>
      </c>
      <c r="E133" t="s">
        <v>78</v>
      </c>
      <c r="F133" t="s">
        <v>245</v>
      </c>
      <c r="G133" t="s">
        <v>58</v>
      </c>
      <c r="H133">
        <v>3</v>
      </c>
      <c r="I133" t="s">
        <v>46</v>
      </c>
      <c r="J133" t="s">
        <v>70</v>
      </c>
      <c r="L133" s="61">
        <v>15.14</v>
      </c>
      <c r="M133" t="s">
        <v>226</v>
      </c>
      <c r="U133" t="s">
        <v>300</v>
      </c>
      <c r="W133" s="5">
        <v>45566</v>
      </c>
      <c r="Z133" s="10">
        <v>45308</v>
      </c>
      <c r="AA133" s="10">
        <v>45176</v>
      </c>
      <c r="AB133" t="s">
        <v>245</v>
      </c>
      <c r="AC133" t="s">
        <v>245</v>
      </c>
      <c r="AD133" t="s">
        <v>53</v>
      </c>
      <c r="AE133" t="s">
        <v>72</v>
      </c>
      <c r="AF133" t="s">
        <v>52</v>
      </c>
      <c r="AG133" t="s">
        <v>247</v>
      </c>
      <c r="AH133">
        <v>13.858549999999999</v>
      </c>
      <c r="AI133">
        <v>17.076246999999999</v>
      </c>
      <c r="AJ133">
        <v>26.297559</v>
      </c>
      <c r="AK133">
        <v>53.960014000000001</v>
      </c>
      <c r="AL133" t="s">
        <v>73</v>
      </c>
      <c r="AM133" t="s">
        <v>248</v>
      </c>
      <c r="AN133" t="s">
        <v>53</v>
      </c>
      <c r="AO133" s="1">
        <v>45717</v>
      </c>
      <c r="AP133" s="1" t="s">
        <v>5427</v>
      </c>
      <c r="AR133" t="s">
        <v>53</v>
      </c>
    </row>
    <row r="134" spans="1:44" hidden="1" x14ac:dyDescent="0.25">
      <c r="A134" t="s">
        <v>373</v>
      </c>
      <c r="B134" t="s">
        <v>323</v>
      </c>
      <c r="C134" t="s">
        <v>324</v>
      </c>
      <c r="D134" s="20" t="s">
        <v>372</v>
      </c>
      <c r="E134" t="s">
        <v>298</v>
      </c>
      <c r="F134" t="s">
        <v>245</v>
      </c>
      <c r="G134" t="s">
        <v>58</v>
      </c>
      <c r="H134">
        <v>3</v>
      </c>
      <c r="I134" t="s">
        <v>46</v>
      </c>
      <c r="J134" t="s">
        <v>70</v>
      </c>
      <c r="L134" s="61">
        <v>10.93</v>
      </c>
      <c r="M134" t="s">
        <v>226</v>
      </c>
      <c r="U134" t="s">
        <v>300</v>
      </c>
      <c r="W134" s="5">
        <v>45566</v>
      </c>
      <c r="Z134" s="10">
        <v>45306</v>
      </c>
      <c r="AA134" s="10">
        <v>45169</v>
      </c>
      <c r="AB134" t="s">
        <v>245</v>
      </c>
      <c r="AC134" t="s">
        <v>245</v>
      </c>
      <c r="AD134" t="s">
        <v>53</v>
      </c>
      <c r="AE134" t="s">
        <v>72</v>
      </c>
      <c r="AF134" t="s">
        <v>52</v>
      </c>
      <c r="AG134" t="s">
        <v>247</v>
      </c>
      <c r="AH134">
        <v>13.858549999999999</v>
      </c>
      <c r="AI134">
        <v>17.076246999999999</v>
      </c>
      <c r="AJ134">
        <v>26.297559</v>
      </c>
      <c r="AK134">
        <v>53.960014000000001</v>
      </c>
      <c r="AL134" t="s">
        <v>73</v>
      </c>
      <c r="AM134" t="s">
        <v>248</v>
      </c>
      <c r="AN134" t="s">
        <v>53</v>
      </c>
      <c r="AO134" s="1">
        <v>45717</v>
      </c>
      <c r="AP134" s="1" t="s">
        <v>5427</v>
      </c>
      <c r="AR134" t="s">
        <v>53</v>
      </c>
    </row>
    <row r="135" spans="1:44" hidden="1" x14ac:dyDescent="0.25">
      <c r="A135" t="s">
        <v>428</v>
      </c>
      <c r="B135" t="s">
        <v>425</v>
      </c>
      <c r="C135" t="s">
        <v>426</v>
      </c>
      <c r="D135" s="20" t="s">
        <v>427</v>
      </c>
      <c r="E135" t="s">
        <v>298</v>
      </c>
      <c r="F135" t="s">
        <v>245</v>
      </c>
      <c r="G135" t="s">
        <v>58</v>
      </c>
      <c r="H135">
        <v>3</v>
      </c>
      <c r="I135" t="s">
        <v>46</v>
      </c>
      <c r="J135" t="s">
        <v>70</v>
      </c>
      <c r="L135" s="21">
        <v>23.43</v>
      </c>
      <c r="M135" t="s">
        <v>226</v>
      </c>
      <c r="R135" t="s">
        <v>97</v>
      </c>
      <c r="S135" t="s">
        <v>97</v>
      </c>
      <c r="T135" t="s">
        <v>98</v>
      </c>
      <c r="U135" t="s">
        <v>300</v>
      </c>
      <c r="W135" s="5">
        <v>45566</v>
      </c>
      <c r="Y135" s="5">
        <v>45292</v>
      </c>
      <c r="Z135" s="10">
        <v>45417</v>
      </c>
      <c r="AA135" s="10">
        <v>45310</v>
      </c>
      <c r="AB135" t="s">
        <v>245</v>
      </c>
      <c r="AC135" t="s">
        <v>245</v>
      </c>
      <c r="AD135" t="s">
        <v>53</v>
      </c>
      <c r="AE135" t="s">
        <v>72</v>
      </c>
      <c r="AF135" t="s">
        <v>52</v>
      </c>
      <c r="AG135" t="s">
        <v>247</v>
      </c>
      <c r="AH135">
        <v>14.992647</v>
      </c>
      <c r="AI135">
        <v>18.210345</v>
      </c>
      <c r="AJ135">
        <v>26.155843999999998</v>
      </c>
      <c r="AK135">
        <v>53.818297999999999</v>
      </c>
      <c r="AL135" t="s">
        <v>106</v>
      </c>
      <c r="AM135" t="s">
        <v>248</v>
      </c>
      <c r="AN135" t="s">
        <v>53</v>
      </c>
      <c r="AO135" s="1">
        <v>45809</v>
      </c>
      <c r="AP135" s="1" t="s">
        <v>5437</v>
      </c>
      <c r="AR135" t="s">
        <v>53</v>
      </c>
    </row>
    <row r="136" spans="1:44" hidden="1" x14ac:dyDescent="0.25">
      <c r="A136" t="s">
        <v>326</v>
      </c>
      <c r="B136" t="s">
        <v>323</v>
      </c>
      <c r="C136" t="s">
        <v>324</v>
      </c>
      <c r="D136" t="s">
        <v>95</v>
      </c>
      <c r="E136" t="s">
        <v>325</v>
      </c>
      <c r="F136" t="s">
        <v>245</v>
      </c>
      <c r="G136" t="s">
        <v>58</v>
      </c>
      <c r="H136">
        <v>4</v>
      </c>
      <c r="I136" t="s">
        <v>46</v>
      </c>
      <c r="J136" t="s">
        <v>70</v>
      </c>
      <c r="L136" s="21">
        <v>15.09</v>
      </c>
      <c r="M136" t="s">
        <v>226</v>
      </c>
      <c r="R136" t="s">
        <v>97</v>
      </c>
      <c r="S136" t="s">
        <v>97</v>
      </c>
      <c r="T136" t="s">
        <v>98</v>
      </c>
      <c r="U136" t="s">
        <v>300</v>
      </c>
      <c r="W136" s="5">
        <v>45566</v>
      </c>
      <c r="Y136" s="5">
        <v>45292</v>
      </c>
      <c r="Z136" s="10">
        <v>45525</v>
      </c>
      <c r="AA136" s="10">
        <v>45317</v>
      </c>
      <c r="AB136" t="s">
        <v>245</v>
      </c>
      <c r="AC136" t="s">
        <v>245</v>
      </c>
      <c r="AD136" t="s">
        <v>53</v>
      </c>
      <c r="AE136" t="s">
        <v>72</v>
      </c>
      <c r="AF136" t="s">
        <v>52</v>
      </c>
      <c r="AG136" t="s">
        <v>247</v>
      </c>
      <c r="AH136">
        <v>13.858549999999999</v>
      </c>
      <c r="AI136">
        <v>17.076246999999999</v>
      </c>
      <c r="AJ136">
        <v>26.297559</v>
      </c>
      <c r="AK136">
        <v>53.960014000000001</v>
      </c>
      <c r="AL136" t="s">
        <v>106</v>
      </c>
      <c r="AM136" t="s">
        <v>248</v>
      </c>
      <c r="AN136" t="s">
        <v>53</v>
      </c>
      <c r="AO136" s="1">
        <v>45809</v>
      </c>
      <c r="AP136" s="1" t="s">
        <v>5437</v>
      </c>
      <c r="AR136" t="s">
        <v>53</v>
      </c>
    </row>
    <row r="137" spans="1:44" hidden="1" x14ac:dyDescent="0.25">
      <c r="A137" t="s">
        <v>327</v>
      </c>
      <c r="B137" t="s">
        <v>323</v>
      </c>
      <c r="C137" t="s">
        <v>324</v>
      </c>
      <c r="D137" t="s">
        <v>143</v>
      </c>
      <c r="E137" t="s">
        <v>325</v>
      </c>
      <c r="F137" t="s">
        <v>245</v>
      </c>
      <c r="G137" t="s">
        <v>58</v>
      </c>
      <c r="H137">
        <v>4</v>
      </c>
      <c r="I137" t="s">
        <v>46</v>
      </c>
      <c r="J137" t="s">
        <v>70</v>
      </c>
      <c r="L137" s="21">
        <v>15.71</v>
      </c>
      <c r="M137" t="s">
        <v>226</v>
      </c>
      <c r="R137" t="s">
        <v>97</v>
      </c>
      <c r="S137" t="s">
        <v>97</v>
      </c>
      <c r="T137" t="s">
        <v>98</v>
      </c>
      <c r="U137" t="s">
        <v>300</v>
      </c>
      <c r="W137" s="5">
        <v>45566</v>
      </c>
      <c r="Y137" s="5">
        <v>45292</v>
      </c>
      <c r="Z137" s="10">
        <v>45525</v>
      </c>
      <c r="AA137" s="10">
        <v>45313</v>
      </c>
      <c r="AB137" t="s">
        <v>245</v>
      </c>
      <c r="AC137" t="s">
        <v>245</v>
      </c>
      <c r="AD137" t="s">
        <v>53</v>
      </c>
      <c r="AE137" t="s">
        <v>72</v>
      </c>
      <c r="AF137" t="s">
        <v>52</v>
      </c>
      <c r="AG137" t="s">
        <v>247</v>
      </c>
      <c r="AH137">
        <v>13.858549999999999</v>
      </c>
      <c r="AI137">
        <v>17.076246999999999</v>
      </c>
      <c r="AJ137">
        <v>26.297559</v>
      </c>
      <c r="AK137">
        <v>53.960014000000001</v>
      </c>
      <c r="AL137" t="s">
        <v>106</v>
      </c>
      <c r="AM137" t="s">
        <v>248</v>
      </c>
      <c r="AN137" t="s">
        <v>53</v>
      </c>
      <c r="AO137" s="1">
        <v>45809</v>
      </c>
      <c r="AP137" s="1" t="s">
        <v>5437</v>
      </c>
      <c r="AR137" t="s">
        <v>53</v>
      </c>
    </row>
    <row r="138" spans="1:44" hidden="1" x14ac:dyDescent="0.25">
      <c r="A138" t="s">
        <v>328</v>
      </c>
      <c r="B138" t="s">
        <v>323</v>
      </c>
      <c r="C138" t="s">
        <v>324</v>
      </c>
      <c r="D138" t="s">
        <v>145</v>
      </c>
      <c r="E138" t="s">
        <v>325</v>
      </c>
      <c r="F138" t="s">
        <v>245</v>
      </c>
      <c r="G138" t="s">
        <v>58</v>
      </c>
      <c r="H138">
        <v>4</v>
      </c>
      <c r="I138" t="s">
        <v>46</v>
      </c>
      <c r="J138" t="s">
        <v>70</v>
      </c>
      <c r="L138" s="21">
        <v>15.72</v>
      </c>
      <c r="M138" t="s">
        <v>226</v>
      </c>
      <c r="R138" t="s">
        <v>97</v>
      </c>
      <c r="S138" t="s">
        <v>97</v>
      </c>
      <c r="T138" t="s">
        <v>98</v>
      </c>
      <c r="U138" t="s">
        <v>300</v>
      </c>
      <c r="W138" s="5">
        <v>45566</v>
      </c>
      <c r="Y138" s="5">
        <v>45292</v>
      </c>
      <c r="Z138" s="10">
        <v>45427</v>
      </c>
      <c r="AA138" s="10">
        <v>45428</v>
      </c>
      <c r="AB138" t="s">
        <v>245</v>
      </c>
      <c r="AC138" t="s">
        <v>245</v>
      </c>
      <c r="AD138" t="s">
        <v>53</v>
      </c>
      <c r="AE138" t="s">
        <v>72</v>
      </c>
      <c r="AF138" t="s">
        <v>52</v>
      </c>
      <c r="AG138" t="s">
        <v>247</v>
      </c>
      <c r="AH138">
        <v>13.858549999999999</v>
      </c>
      <c r="AI138">
        <v>17.076246999999999</v>
      </c>
      <c r="AJ138">
        <v>26.297559</v>
      </c>
      <c r="AK138">
        <v>53.960014000000001</v>
      </c>
      <c r="AL138" t="s">
        <v>106</v>
      </c>
      <c r="AM138" t="s">
        <v>248</v>
      </c>
      <c r="AN138" t="s">
        <v>53</v>
      </c>
      <c r="AO138" s="1">
        <v>45809</v>
      </c>
      <c r="AP138" s="1" t="s">
        <v>5437</v>
      </c>
      <c r="AR138" t="s">
        <v>53</v>
      </c>
    </row>
    <row r="139" spans="1:44" hidden="1" x14ac:dyDescent="0.25">
      <c r="A139" t="s">
        <v>329</v>
      </c>
      <c r="B139" t="s">
        <v>323</v>
      </c>
      <c r="C139" t="s">
        <v>324</v>
      </c>
      <c r="D139" t="s">
        <v>255</v>
      </c>
      <c r="E139" t="s">
        <v>325</v>
      </c>
      <c r="F139" t="s">
        <v>245</v>
      </c>
      <c r="G139" t="s">
        <v>58</v>
      </c>
      <c r="H139">
        <v>4</v>
      </c>
      <c r="I139" t="s">
        <v>46</v>
      </c>
      <c r="J139" t="s">
        <v>70</v>
      </c>
      <c r="L139" s="21">
        <v>18.170000000000002</v>
      </c>
      <c r="M139" t="s">
        <v>226</v>
      </c>
      <c r="R139" t="s">
        <v>97</v>
      </c>
      <c r="S139" t="s">
        <v>97</v>
      </c>
      <c r="T139" t="s">
        <v>98</v>
      </c>
      <c r="U139" t="s">
        <v>300</v>
      </c>
      <c r="W139" s="5">
        <v>45566</v>
      </c>
      <c r="Y139" s="5">
        <v>45292</v>
      </c>
      <c r="Z139" s="10">
        <v>45427</v>
      </c>
      <c r="AA139" s="10">
        <v>45313</v>
      </c>
      <c r="AB139" t="s">
        <v>245</v>
      </c>
      <c r="AC139" t="s">
        <v>245</v>
      </c>
      <c r="AD139" t="s">
        <v>53</v>
      </c>
      <c r="AE139" t="s">
        <v>72</v>
      </c>
      <c r="AF139" t="s">
        <v>52</v>
      </c>
      <c r="AG139" t="s">
        <v>247</v>
      </c>
      <c r="AH139">
        <v>13.858549999999999</v>
      </c>
      <c r="AI139">
        <v>17.076246999999999</v>
      </c>
      <c r="AJ139">
        <v>26.297559</v>
      </c>
      <c r="AK139">
        <v>53.960014000000001</v>
      </c>
      <c r="AL139" t="s">
        <v>106</v>
      </c>
      <c r="AM139" t="s">
        <v>248</v>
      </c>
      <c r="AN139" t="s">
        <v>53</v>
      </c>
      <c r="AO139" s="1">
        <v>45809</v>
      </c>
      <c r="AP139" s="1" t="s">
        <v>5437</v>
      </c>
      <c r="AR139" t="s">
        <v>53</v>
      </c>
    </row>
    <row r="140" spans="1:44" hidden="1" x14ac:dyDescent="0.25">
      <c r="A140" t="s">
        <v>330</v>
      </c>
      <c r="B140" t="s">
        <v>323</v>
      </c>
      <c r="C140" t="s">
        <v>324</v>
      </c>
      <c r="D140" t="s">
        <v>87</v>
      </c>
      <c r="E140" t="s">
        <v>325</v>
      </c>
      <c r="F140" t="s">
        <v>245</v>
      </c>
      <c r="G140" t="s">
        <v>58</v>
      </c>
      <c r="H140">
        <v>3</v>
      </c>
      <c r="I140" t="s">
        <v>46</v>
      </c>
      <c r="J140" t="s">
        <v>47</v>
      </c>
      <c r="K140" s="1">
        <v>43778</v>
      </c>
      <c r="L140">
        <v>9.92</v>
      </c>
      <c r="M140" t="s">
        <v>226</v>
      </c>
      <c r="W140" s="5">
        <v>45566</v>
      </c>
      <c r="X140" s="5">
        <v>45748</v>
      </c>
      <c r="Y140" s="5">
        <v>45809</v>
      </c>
      <c r="AB140" t="s">
        <v>245</v>
      </c>
      <c r="AC140" t="s">
        <v>245</v>
      </c>
      <c r="AD140" t="s">
        <v>53</v>
      </c>
      <c r="AE140" t="s">
        <v>72</v>
      </c>
      <c r="AF140" t="s">
        <v>52</v>
      </c>
      <c r="AG140" t="s">
        <v>247</v>
      </c>
      <c r="AH140">
        <v>13.858549999999999</v>
      </c>
      <c r="AI140">
        <v>17.076246999999999</v>
      </c>
      <c r="AJ140">
        <v>26.297559</v>
      </c>
      <c r="AK140">
        <v>53.960014000000001</v>
      </c>
      <c r="AL140" t="s">
        <v>54</v>
      </c>
      <c r="AM140" t="s">
        <v>248</v>
      </c>
      <c r="AN140" t="s">
        <v>53</v>
      </c>
      <c r="AR140" t="s">
        <v>53</v>
      </c>
    </row>
    <row r="141" spans="1:44" hidden="1" x14ac:dyDescent="0.25">
      <c r="A141" t="s">
        <v>331</v>
      </c>
      <c r="B141" t="s">
        <v>323</v>
      </c>
      <c r="C141" t="s">
        <v>324</v>
      </c>
      <c r="D141" t="s">
        <v>100</v>
      </c>
      <c r="E141" t="s">
        <v>325</v>
      </c>
      <c r="F141" t="s">
        <v>245</v>
      </c>
      <c r="G141" t="s">
        <v>58</v>
      </c>
      <c r="H141">
        <v>4</v>
      </c>
      <c r="I141" t="s">
        <v>46</v>
      </c>
      <c r="J141" t="s">
        <v>70</v>
      </c>
      <c r="L141" s="21">
        <v>10.27</v>
      </c>
      <c r="M141" t="s">
        <v>226</v>
      </c>
      <c r="U141" t="s">
        <v>300</v>
      </c>
      <c r="W141" s="5">
        <v>45566</v>
      </c>
      <c r="X141" s="5">
        <v>45566</v>
      </c>
      <c r="Y141" s="5">
        <v>45566</v>
      </c>
      <c r="AB141" t="s">
        <v>245</v>
      </c>
      <c r="AC141" t="s">
        <v>245</v>
      </c>
      <c r="AD141" t="s">
        <v>53</v>
      </c>
      <c r="AE141" t="s">
        <v>72</v>
      </c>
      <c r="AF141" t="s">
        <v>52</v>
      </c>
      <c r="AG141" t="s">
        <v>247</v>
      </c>
      <c r="AH141">
        <v>13.858549999999999</v>
      </c>
      <c r="AI141">
        <v>17.076246999999999</v>
      </c>
      <c r="AJ141">
        <v>26.297559</v>
      </c>
      <c r="AK141">
        <v>53.960014000000001</v>
      </c>
      <c r="AL141" t="s">
        <v>73</v>
      </c>
      <c r="AM141" t="s">
        <v>248</v>
      </c>
      <c r="AN141" t="s">
        <v>53</v>
      </c>
      <c r="AO141" s="1">
        <v>45809</v>
      </c>
      <c r="AP141" s="1" t="s">
        <v>5437</v>
      </c>
      <c r="AR141" t="s">
        <v>53</v>
      </c>
    </row>
    <row r="142" spans="1:44" hidden="1" x14ac:dyDescent="0.25">
      <c r="A142" t="s">
        <v>332</v>
      </c>
      <c r="B142" t="s">
        <v>323</v>
      </c>
      <c r="C142" t="s">
        <v>324</v>
      </c>
      <c r="D142" t="s">
        <v>259</v>
      </c>
      <c r="E142" t="s">
        <v>325</v>
      </c>
      <c r="F142" t="s">
        <v>245</v>
      </c>
      <c r="G142" t="s">
        <v>58</v>
      </c>
      <c r="H142">
        <v>4</v>
      </c>
      <c r="I142" t="s">
        <v>46</v>
      </c>
      <c r="J142" t="s">
        <v>70</v>
      </c>
      <c r="L142" s="21">
        <v>13.04</v>
      </c>
      <c r="M142" t="s">
        <v>226</v>
      </c>
      <c r="U142" t="s">
        <v>300</v>
      </c>
      <c r="W142" s="5">
        <v>45566</v>
      </c>
      <c r="Z142" s="10">
        <v>45427</v>
      </c>
      <c r="AA142" s="10">
        <v>45176</v>
      </c>
      <c r="AB142" t="s">
        <v>245</v>
      </c>
      <c r="AC142" t="s">
        <v>245</v>
      </c>
      <c r="AD142" t="s">
        <v>53</v>
      </c>
      <c r="AE142" t="s">
        <v>72</v>
      </c>
      <c r="AF142" t="s">
        <v>52</v>
      </c>
      <c r="AG142" t="s">
        <v>247</v>
      </c>
      <c r="AH142">
        <v>13.858549999999999</v>
      </c>
      <c r="AI142">
        <v>17.076246999999999</v>
      </c>
      <c r="AJ142">
        <v>26.297559</v>
      </c>
      <c r="AK142">
        <v>53.960014000000001</v>
      </c>
      <c r="AL142" t="s">
        <v>73</v>
      </c>
      <c r="AM142" t="s">
        <v>248</v>
      </c>
      <c r="AN142" t="s">
        <v>53</v>
      </c>
      <c r="AO142" s="1">
        <v>45809</v>
      </c>
      <c r="AP142" s="1" t="s">
        <v>5437</v>
      </c>
      <c r="AR142" t="s">
        <v>53</v>
      </c>
    </row>
    <row r="143" spans="1:44" hidden="1" x14ac:dyDescent="0.25">
      <c r="A143" t="s">
        <v>333</v>
      </c>
      <c r="B143" t="s">
        <v>323</v>
      </c>
      <c r="C143" t="s">
        <v>324</v>
      </c>
      <c r="D143" t="s">
        <v>275</v>
      </c>
      <c r="E143" t="s">
        <v>325</v>
      </c>
      <c r="F143" t="s">
        <v>245</v>
      </c>
      <c r="G143" t="s">
        <v>58</v>
      </c>
      <c r="H143">
        <v>4</v>
      </c>
      <c r="I143" t="s">
        <v>46</v>
      </c>
      <c r="J143" t="s">
        <v>70</v>
      </c>
      <c r="L143" s="21">
        <v>10.8</v>
      </c>
      <c r="M143" t="s">
        <v>226</v>
      </c>
      <c r="U143" t="s">
        <v>300</v>
      </c>
      <c r="W143" s="5">
        <v>45566</v>
      </c>
      <c r="Z143" s="10">
        <v>45307</v>
      </c>
      <c r="AA143" s="10">
        <v>45169</v>
      </c>
      <c r="AB143" t="s">
        <v>245</v>
      </c>
      <c r="AC143" t="s">
        <v>245</v>
      </c>
      <c r="AD143" t="s">
        <v>53</v>
      </c>
      <c r="AE143" t="s">
        <v>72</v>
      </c>
      <c r="AF143" t="s">
        <v>52</v>
      </c>
      <c r="AG143" t="s">
        <v>247</v>
      </c>
      <c r="AH143">
        <v>13.858549999999999</v>
      </c>
      <c r="AI143">
        <v>17.076246999999999</v>
      </c>
      <c r="AJ143">
        <v>26.297559</v>
      </c>
      <c r="AK143">
        <v>53.960014000000001</v>
      </c>
      <c r="AL143" t="s">
        <v>73</v>
      </c>
      <c r="AM143" t="s">
        <v>248</v>
      </c>
      <c r="AN143" t="s">
        <v>53</v>
      </c>
      <c r="AO143" s="1">
        <v>45809</v>
      </c>
      <c r="AP143" s="1" t="s">
        <v>5437</v>
      </c>
      <c r="AR143" t="s">
        <v>53</v>
      </c>
    </row>
    <row r="144" spans="1:44" hidden="1" x14ac:dyDescent="0.25">
      <c r="A144" t="s">
        <v>334</v>
      </c>
      <c r="B144" t="s">
        <v>323</v>
      </c>
      <c r="C144" t="s">
        <v>324</v>
      </c>
      <c r="D144" t="s">
        <v>207</v>
      </c>
      <c r="E144" t="s">
        <v>325</v>
      </c>
      <c r="F144" t="s">
        <v>245</v>
      </c>
      <c r="G144" t="s">
        <v>58</v>
      </c>
      <c r="H144">
        <v>4</v>
      </c>
      <c r="I144" t="s">
        <v>46</v>
      </c>
      <c r="J144" t="s">
        <v>70</v>
      </c>
      <c r="L144" s="21">
        <v>6.51</v>
      </c>
      <c r="M144" t="s">
        <v>226</v>
      </c>
      <c r="U144" t="s">
        <v>300</v>
      </c>
      <c r="W144" s="5">
        <v>45566</v>
      </c>
      <c r="Y144" s="5">
        <v>45292</v>
      </c>
      <c r="Z144" s="10">
        <v>45308</v>
      </c>
      <c r="AA144" s="10">
        <v>45307</v>
      </c>
      <c r="AB144" t="s">
        <v>245</v>
      </c>
      <c r="AC144" t="s">
        <v>245</v>
      </c>
      <c r="AD144" t="s">
        <v>53</v>
      </c>
      <c r="AE144" t="s">
        <v>72</v>
      </c>
      <c r="AF144" t="s">
        <v>52</v>
      </c>
      <c r="AG144" t="s">
        <v>247</v>
      </c>
      <c r="AH144">
        <v>13.858549999999999</v>
      </c>
      <c r="AI144">
        <v>17.076246999999999</v>
      </c>
      <c r="AJ144">
        <v>26.297559</v>
      </c>
      <c r="AK144">
        <v>53.960014000000001</v>
      </c>
      <c r="AL144" t="s">
        <v>73</v>
      </c>
      <c r="AM144" t="s">
        <v>248</v>
      </c>
      <c r="AN144" t="s">
        <v>53</v>
      </c>
      <c r="AO144" s="1">
        <v>45809</v>
      </c>
      <c r="AP144" s="1" t="s">
        <v>5437</v>
      </c>
      <c r="AR144" t="s">
        <v>53</v>
      </c>
    </row>
    <row r="145" spans="1:44" hidden="1" x14ac:dyDescent="0.25">
      <c r="A145" t="s">
        <v>335</v>
      </c>
      <c r="B145" t="s">
        <v>323</v>
      </c>
      <c r="C145" t="s">
        <v>324</v>
      </c>
      <c r="D145" t="s">
        <v>102</v>
      </c>
      <c r="E145" t="s">
        <v>325</v>
      </c>
      <c r="F145" t="s">
        <v>245</v>
      </c>
      <c r="G145" t="s">
        <v>58</v>
      </c>
      <c r="H145">
        <v>3</v>
      </c>
      <c r="I145" t="s">
        <v>46</v>
      </c>
      <c r="J145" t="s">
        <v>47</v>
      </c>
      <c r="K145" s="1">
        <v>43318</v>
      </c>
      <c r="L145">
        <v>1.58</v>
      </c>
      <c r="M145" t="s">
        <v>226</v>
      </c>
      <c r="W145" s="5">
        <v>45566</v>
      </c>
      <c r="X145" s="5">
        <v>45748</v>
      </c>
      <c r="Y145" s="5">
        <v>45809</v>
      </c>
      <c r="AB145" t="s">
        <v>245</v>
      </c>
      <c r="AC145" t="s">
        <v>245</v>
      </c>
      <c r="AD145" t="s">
        <v>53</v>
      </c>
      <c r="AE145" t="s">
        <v>72</v>
      </c>
      <c r="AF145" t="s">
        <v>52</v>
      </c>
      <c r="AG145" t="s">
        <v>247</v>
      </c>
      <c r="AH145">
        <v>13.858549999999999</v>
      </c>
      <c r="AI145">
        <v>17.076246999999999</v>
      </c>
      <c r="AJ145">
        <v>26.297559</v>
      </c>
      <c r="AK145">
        <v>53.960014000000001</v>
      </c>
      <c r="AL145" t="s">
        <v>54</v>
      </c>
      <c r="AM145" t="s">
        <v>248</v>
      </c>
      <c r="AN145" t="s">
        <v>53</v>
      </c>
      <c r="AR145" t="s">
        <v>53</v>
      </c>
    </row>
    <row r="146" spans="1:44" hidden="1" x14ac:dyDescent="0.25">
      <c r="A146" t="s">
        <v>336</v>
      </c>
      <c r="B146" t="s">
        <v>323</v>
      </c>
      <c r="C146" t="s">
        <v>324</v>
      </c>
      <c r="D146" t="s">
        <v>104</v>
      </c>
      <c r="E146" t="s">
        <v>325</v>
      </c>
      <c r="F146" t="s">
        <v>245</v>
      </c>
      <c r="G146" t="s">
        <v>58</v>
      </c>
      <c r="H146">
        <v>3</v>
      </c>
      <c r="I146" t="s">
        <v>46</v>
      </c>
      <c r="J146" t="s">
        <v>47</v>
      </c>
      <c r="K146" s="1">
        <v>43318</v>
      </c>
      <c r="L146">
        <v>1.37</v>
      </c>
      <c r="M146" t="s">
        <v>226</v>
      </c>
      <c r="W146" s="5">
        <v>45566</v>
      </c>
      <c r="X146" s="5">
        <v>45748</v>
      </c>
      <c r="Y146" s="5">
        <v>45839</v>
      </c>
      <c r="AB146" t="s">
        <v>245</v>
      </c>
      <c r="AC146" t="s">
        <v>245</v>
      </c>
      <c r="AD146" t="s">
        <v>53</v>
      </c>
      <c r="AE146" t="s">
        <v>72</v>
      </c>
      <c r="AF146" t="s">
        <v>52</v>
      </c>
      <c r="AG146" t="s">
        <v>247</v>
      </c>
      <c r="AH146">
        <v>13.858549999999999</v>
      </c>
      <c r="AI146">
        <v>17.076246999999999</v>
      </c>
      <c r="AJ146">
        <v>26.297559</v>
      </c>
      <c r="AK146">
        <v>53.960014000000001</v>
      </c>
      <c r="AL146" t="s">
        <v>54</v>
      </c>
      <c r="AM146" t="s">
        <v>248</v>
      </c>
      <c r="AN146" t="s">
        <v>53</v>
      </c>
      <c r="AR146" t="s">
        <v>53</v>
      </c>
    </row>
    <row r="147" spans="1:44" hidden="1" x14ac:dyDescent="0.25">
      <c r="A147" t="s">
        <v>337</v>
      </c>
      <c r="B147" t="s">
        <v>323</v>
      </c>
      <c r="C147" t="s">
        <v>324</v>
      </c>
      <c r="D147" t="s">
        <v>149</v>
      </c>
      <c r="E147" t="s">
        <v>325</v>
      </c>
      <c r="F147" t="s">
        <v>245</v>
      </c>
      <c r="G147" t="s">
        <v>58</v>
      </c>
      <c r="H147">
        <v>3</v>
      </c>
      <c r="I147" t="s">
        <v>46</v>
      </c>
      <c r="J147" t="s">
        <v>47</v>
      </c>
      <c r="K147" s="1">
        <v>43318</v>
      </c>
      <c r="L147">
        <v>0.97</v>
      </c>
      <c r="M147" t="s">
        <v>226</v>
      </c>
      <c r="W147" s="5">
        <v>45566</v>
      </c>
      <c r="X147" s="5">
        <v>45748</v>
      </c>
      <c r="Y147" s="5">
        <v>45839</v>
      </c>
      <c r="AB147" t="s">
        <v>245</v>
      </c>
      <c r="AC147" t="s">
        <v>245</v>
      </c>
      <c r="AD147" t="s">
        <v>53</v>
      </c>
      <c r="AE147" t="s">
        <v>72</v>
      </c>
      <c r="AF147" t="s">
        <v>52</v>
      </c>
      <c r="AG147" t="s">
        <v>247</v>
      </c>
      <c r="AH147">
        <v>13.858549999999999</v>
      </c>
      <c r="AI147">
        <v>17.076246999999999</v>
      </c>
      <c r="AJ147">
        <v>26.297559</v>
      </c>
      <c r="AK147">
        <v>53.960014000000001</v>
      </c>
      <c r="AL147" t="s">
        <v>54</v>
      </c>
      <c r="AM147" t="s">
        <v>248</v>
      </c>
      <c r="AN147" t="s">
        <v>53</v>
      </c>
      <c r="AR147" t="s">
        <v>53</v>
      </c>
    </row>
    <row r="148" spans="1:44" hidden="1" x14ac:dyDescent="0.25">
      <c r="A148" t="s">
        <v>338</v>
      </c>
      <c r="B148" t="s">
        <v>323</v>
      </c>
      <c r="C148" t="s">
        <v>324</v>
      </c>
      <c r="D148" t="s">
        <v>107</v>
      </c>
      <c r="E148" t="s">
        <v>325</v>
      </c>
      <c r="F148" t="s">
        <v>245</v>
      </c>
      <c r="G148" t="s">
        <v>58</v>
      </c>
      <c r="H148">
        <v>2</v>
      </c>
      <c r="I148" t="s">
        <v>151</v>
      </c>
      <c r="J148" t="s">
        <v>47</v>
      </c>
      <c r="K148" s="1">
        <v>43155</v>
      </c>
      <c r="L148">
        <v>1.5</v>
      </c>
      <c r="M148" t="s">
        <v>226</v>
      </c>
      <c r="W148" s="5">
        <v>45566</v>
      </c>
      <c r="X148" s="5">
        <v>45748</v>
      </c>
      <c r="Y148" s="5">
        <v>45839</v>
      </c>
      <c r="AB148" t="s">
        <v>245</v>
      </c>
      <c r="AC148" t="s">
        <v>245</v>
      </c>
      <c r="AD148" t="s">
        <v>53</v>
      </c>
      <c r="AE148" t="s">
        <v>72</v>
      </c>
      <c r="AF148" t="s">
        <v>52</v>
      </c>
      <c r="AG148" t="s">
        <v>247</v>
      </c>
      <c r="AH148">
        <v>13.858549999999999</v>
      </c>
      <c r="AI148">
        <v>17.076246999999999</v>
      </c>
      <c r="AJ148">
        <v>26.297559</v>
      </c>
      <c r="AK148">
        <v>53.960014000000001</v>
      </c>
      <c r="AL148" t="s">
        <v>54</v>
      </c>
      <c r="AM148" t="s">
        <v>248</v>
      </c>
      <c r="AN148" t="s">
        <v>53</v>
      </c>
      <c r="AR148" t="s">
        <v>53</v>
      </c>
    </row>
    <row r="149" spans="1:44" hidden="1" x14ac:dyDescent="0.25">
      <c r="A149" t="s">
        <v>339</v>
      </c>
      <c r="B149" t="s">
        <v>323</v>
      </c>
      <c r="C149" t="s">
        <v>324</v>
      </c>
      <c r="D149" t="s">
        <v>109</v>
      </c>
      <c r="E149" t="s">
        <v>325</v>
      </c>
      <c r="F149" t="s">
        <v>245</v>
      </c>
      <c r="G149" t="s">
        <v>58</v>
      </c>
      <c r="H149">
        <v>3</v>
      </c>
      <c r="I149" t="s">
        <v>46</v>
      </c>
      <c r="J149" t="s">
        <v>47</v>
      </c>
      <c r="K149" s="1">
        <v>43318</v>
      </c>
      <c r="L149">
        <v>2.42</v>
      </c>
      <c r="M149" t="s">
        <v>226</v>
      </c>
      <c r="W149" s="5">
        <v>45566</v>
      </c>
      <c r="X149" s="5">
        <v>45748</v>
      </c>
      <c r="Y149" s="5">
        <v>45839</v>
      </c>
      <c r="AB149" t="s">
        <v>245</v>
      </c>
      <c r="AC149" t="s">
        <v>245</v>
      </c>
      <c r="AD149" t="s">
        <v>53</v>
      </c>
      <c r="AE149" t="s">
        <v>72</v>
      </c>
      <c r="AF149" t="s">
        <v>52</v>
      </c>
      <c r="AG149" t="s">
        <v>247</v>
      </c>
      <c r="AH149">
        <v>13.858549999999999</v>
      </c>
      <c r="AI149">
        <v>17.076246999999999</v>
      </c>
      <c r="AJ149">
        <v>26.297559</v>
      </c>
      <c r="AK149">
        <v>53.960014000000001</v>
      </c>
      <c r="AL149" t="s">
        <v>54</v>
      </c>
      <c r="AM149" t="s">
        <v>248</v>
      </c>
      <c r="AN149" t="s">
        <v>53</v>
      </c>
      <c r="AR149" t="s">
        <v>53</v>
      </c>
    </row>
    <row r="150" spans="1:44" hidden="1" x14ac:dyDescent="0.25">
      <c r="A150" t="s">
        <v>340</v>
      </c>
      <c r="B150" t="s">
        <v>323</v>
      </c>
      <c r="C150" t="s">
        <v>324</v>
      </c>
      <c r="D150" t="s">
        <v>229</v>
      </c>
      <c r="E150" t="s">
        <v>298</v>
      </c>
      <c r="F150" t="s">
        <v>245</v>
      </c>
      <c r="G150" t="s">
        <v>58</v>
      </c>
      <c r="H150">
        <v>3</v>
      </c>
      <c r="I150" t="s">
        <v>46</v>
      </c>
      <c r="J150" t="s">
        <v>70</v>
      </c>
      <c r="L150" s="21">
        <v>5.83</v>
      </c>
      <c r="M150" t="s">
        <v>226</v>
      </c>
      <c r="R150" t="s">
        <v>97</v>
      </c>
      <c r="S150" t="s">
        <v>97</v>
      </c>
      <c r="T150" t="s">
        <v>98</v>
      </c>
      <c r="U150" t="s">
        <v>300</v>
      </c>
      <c r="W150" s="5">
        <v>45566</v>
      </c>
      <c r="Y150" s="5">
        <v>45292</v>
      </c>
      <c r="Z150" s="10">
        <v>45427</v>
      </c>
      <c r="AA150" s="10">
        <v>45313</v>
      </c>
      <c r="AB150" t="s">
        <v>245</v>
      </c>
      <c r="AC150" t="s">
        <v>245</v>
      </c>
      <c r="AD150" t="s">
        <v>53</v>
      </c>
      <c r="AE150" t="s">
        <v>72</v>
      </c>
      <c r="AF150" t="s">
        <v>52</v>
      </c>
      <c r="AG150" t="s">
        <v>247</v>
      </c>
      <c r="AH150">
        <v>13.858549999999999</v>
      </c>
      <c r="AI150">
        <v>17.076246999999999</v>
      </c>
      <c r="AJ150">
        <v>26.297559</v>
      </c>
      <c r="AK150">
        <v>53.960014000000001</v>
      </c>
      <c r="AL150" t="s">
        <v>106</v>
      </c>
      <c r="AM150" t="s">
        <v>248</v>
      </c>
      <c r="AN150" t="s">
        <v>53</v>
      </c>
      <c r="AO150" s="1">
        <v>45809</v>
      </c>
      <c r="AP150" s="1" t="s">
        <v>5437</v>
      </c>
      <c r="AR150" t="s">
        <v>53</v>
      </c>
    </row>
    <row r="151" spans="1:44" hidden="1" x14ac:dyDescent="0.25">
      <c r="A151" t="s">
        <v>341</v>
      </c>
      <c r="B151" t="s">
        <v>323</v>
      </c>
      <c r="C151" t="s">
        <v>324</v>
      </c>
      <c r="D151" t="s">
        <v>195</v>
      </c>
      <c r="E151" t="s">
        <v>298</v>
      </c>
      <c r="F151" t="s">
        <v>245</v>
      </c>
      <c r="G151" t="s">
        <v>58</v>
      </c>
      <c r="H151">
        <v>2</v>
      </c>
      <c r="I151" t="s">
        <v>46</v>
      </c>
      <c r="J151" t="s">
        <v>47</v>
      </c>
      <c r="K151" s="1">
        <v>43780</v>
      </c>
      <c r="L151">
        <v>0.92</v>
      </c>
      <c r="M151" t="s">
        <v>226</v>
      </c>
      <c r="W151" s="5">
        <v>45566</v>
      </c>
      <c r="X151" s="5">
        <v>45566</v>
      </c>
      <c r="Y151" s="5">
        <v>45597</v>
      </c>
      <c r="AB151" t="s">
        <v>245</v>
      </c>
      <c r="AC151" t="s">
        <v>245</v>
      </c>
      <c r="AD151" t="s">
        <v>53</v>
      </c>
      <c r="AE151" t="s">
        <v>72</v>
      </c>
      <c r="AF151" t="s">
        <v>52</v>
      </c>
      <c r="AG151" t="s">
        <v>247</v>
      </c>
      <c r="AH151">
        <v>13.858549999999999</v>
      </c>
      <c r="AI151">
        <v>17.076246999999999</v>
      </c>
      <c r="AJ151">
        <v>26.297559</v>
      </c>
      <c r="AK151">
        <v>53.960014000000001</v>
      </c>
      <c r="AL151" t="s">
        <v>54</v>
      </c>
      <c r="AM151" t="s">
        <v>248</v>
      </c>
      <c r="AN151" t="s">
        <v>53</v>
      </c>
      <c r="AO151" s="1">
        <v>45809</v>
      </c>
      <c r="AP151" s="1" t="s">
        <v>5437</v>
      </c>
      <c r="AR151" t="s">
        <v>53</v>
      </c>
    </row>
    <row r="152" spans="1:44" hidden="1" x14ac:dyDescent="0.25">
      <c r="A152" t="s">
        <v>342</v>
      </c>
      <c r="B152" t="s">
        <v>323</v>
      </c>
      <c r="C152" t="s">
        <v>324</v>
      </c>
      <c r="D152" t="s">
        <v>156</v>
      </c>
      <c r="E152" t="s">
        <v>298</v>
      </c>
      <c r="F152" t="s">
        <v>245</v>
      </c>
      <c r="G152" t="s">
        <v>58</v>
      </c>
      <c r="H152">
        <v>2</v>
      </c>
      <c r="I152" t="s">
        <v>46</v>
      </c>
      <c r="J152" t="s">
        <v>47</v>
      </c>
      <c r="K152" s="1">
        <v>43780</v>
      </c>
      <c r="L152">
        <v>0.94</v>
      </c>
      <c r="M152" t="s">
        <v>226</v>
      </c>
      <c r="W152" s="5">
        <v>45566</v>
      </c>
      <c r="X152" s="5">
        <v>45748</v>
      </c>
      <c r="Y152" s="5">
        <v>45839</v>
      </c>
      <c r="AB152" t="s">
        <v>245</v>
      </c>
      <c r="AC152" t="s">
        <v>245</v>
      </c>
      <c r="AD152" t="s">
        <v>53</v>
      </c>
      <c r="AE152" t="s">
        <v>72</v>
      </c>
      <c r="AF152" t="s">
        <v>52</v>
      </c>
      <c r="AG152" t="s">
        <v>247</v>
      </c>
      <c r="AH152">
        <v>13.858549999999999</v>
      </c>
      <c r="AI152">
        <v>17.076246999999999</v>
      </c>
      <c r="AJ152">
        <v>26.297559</v>
      </c>
      <c r="AK152">
        <v>53.960014000000001</v>
      </c>
      <c r="AL152" t="s">
        <v>54</v>
      </c>
      <c r="AM152" t="s">
        <v>248</v>
      </c>
      <c r="AN152" t="s">
        <v>53</v>
      </c>
      <c r="AR152" t="s">
        <v>53</v>
      </c>
    </row>
    <row r="153" spans="1:44" hidden="1" x14ac:dyDescent="0.25">
      <c r="A153" t="s">
        <v>343</v>
      </c>
      <c r="B153" t="s">
        <v>323</v>
      </c>
      <c r="C153" t="s">
        <v>324</v>
      </c>
      <c r="D153" t="s">
        <v>158</v>
      </c>
      <c r="E153" t="s">
        <v>298</v>
      </c>
      <c r="F153" t="s">
        <v>245</v>
      </c>
      <c r="G153" t="s">
        <v>58</v>
      </c>
      <c r="H153">
        <v>2</v>
      </c>
      <c r="I153" t="s">
        <v>46</v>
      </c>
      <c r="J153" t="s">
        <v>47</v>
      </c>
      <c r="K153" s="1">
        <v>43780</v>
      </c>
      <c r="L153">
        <v>4.6900000000000004</v>
      </c>
      <c r="M153" t="s">
        <v>226</v>
      </c>
      <c r="W153" s="5">
        <v>45566</v>
      </c>
      <c r="X153" s="5">
        <v>45748</v>
      </c>
      <c r="Y153" s="5">
        <v>45839</v>
      </c>
      <c r="AB153" t="s">
        <v>245</v>
      </c>
      <c r="AC153" t="s">
        <v>245</v>
      </c>
      <c r="AD153" t="s">
        <v>53</v>
      </c>
      <c r="AE153" t="s">
        <v>72</v>
      </c>
      <c r="AF153" t="s">
        <v>52</v>
      </c>
      <c r="AG153" t="s">
        <v>247</v>
      </c>
      <c r="AH153">
        <v>13.858549999999999</v>
      </c>
      <c r="AI153">
        <v>17.076246999999999</v>
      </c>
      <c r="AJ153">
        <v>26.297559</v>
      </c>
      <c r="AK153">
        <v>53.960014000000001</v>
      </c>
      <c r="AL153" t="s">
        <v>54</v>
      </c>
      <c r="AM153" t="s">
        <v>248</v>
      </c>
      <c r="AN153" t="s">
        <v>53</v>
      </c>
      <c r="AR153" t="s">
        <v>53</v>
      </c>
    </row>
    <row r="154" spans="1:44" hidden="1" x14ac:dyDescent="0.25">
      <c r="A154" t="s">
        <v>344</v>
      </c>
      <c r="B154" t="s">
        <v>323</v>
      </c>
      <c r="C154" t="s">
        <v>324</v>
      </c>
      <c r="D154" t="s">
        <v>122</v>
      </c>
      <c r="E154" t="s">
        <v>298</v>
      </c>
      <c r="F154" t="s">
        <v>245</v>
      </c>
      <c r="G154" t="s">
        <v>58</v>
      </c>
      <c r="H154">
        <v>2</v>
      </c>
      <c r="I154" t="s">
        <v>46</v>
      </c>
      <c r="J154" t="s">
        <v>47</v>
      </c>
      <c r="K154" s="1">
        <v>43780</v>
      </c>
      <c r="L154">
        <v>1.21</v>
      </c>
      <c r="M154" t="s">
        <v>226</v>
      </c>
      <c r="W154" s="5">
        <v>45566</v>
      </c>
      <c r="X154" s="5">
        <v>45748</v>
      </c>
      <c r="Y154" s="5">
        <v>45839</v>
      </c>
      <c r="AB154" t="s">
        <v>245</v>
      </c>
      <c r="AC154" t="s">
        <v>245</v>
      </c>
      <c r="AD154" t="s">
        <v>53</v>
      </c>
      <c r="AE154" t="s">
        <v>72</v>
      </c>
      <c r="AF154" t="s">
        <v>52</v>
      </c>
      <c r="AG154" t="s">
        <v>247</v>
      </c>
      <c r="AH154">
        <v>13.858549999999999</v>
      </c>
      <c r="AI154">
        <v>17.076246999999999</v>
      </c>
      <c r="AJ154">
        <v>26.297559</v>
      </c>
      <c r="AK154">
        <v>53.960014000000001</v>
      </c>
      <c r="AL154" t="s">
        <v>54</v>
      </c>
      <c r="AM154" t="s">
        <v>248</v>
      </c>
      <c r="AN154" t="s">
        <v>53</v>
      </c>
      <c r="AR154" t="s">
        <v>53</v>
      </c>
    </row>
    <row r="155" spans="1:44" hidden="1" x14ac:dyDescent="0.25">
      <c r="A155" t="s">
        <v>345</v>
      </c>
      <c r="B155" t="s">
        <v>323</v>
      </c>
      <c r="C155" t="s">
        <v>324</v>
      </c>
      <c r="D155" s="21" t="s">
        <v>112</v>
      </c>
      <c r="E155" t="s">
        <v>298</v>
      </c>
      <c r="F155" t="s">
        <v>245</v>
      </c>
      <c r="G155" t="s">
        <v>58</v>
      </c>
      <c r="H155">
        <v>2</v>
      </c>
      <c r="I155" t="s">
        <v>46</v>
      </c>
      <c r="J155" t="s">
        <v>47</v>
      </c>
      <c r="K155" s="1">
        <v>43778</v>
      </c>
      <c r="L155" s="21">
        <v>5.81</v>
      </c>
      <c r="M155" t="s">
        <v>226</v>
      </c>
      <c r="W155" s="5">
        <v>45566</v>
      </c>
      <c r="X155" s="5">
        <v>45566</v>
      </c>
      <c r="Y155" s="5">
        <v>45597</v>
      </c>
      <c r="AB155" t="s">
        <v>245</v>
      </c>
      <c r="AC155" t="s">
        <v>245</v>
      </c>
      <c r="AD155" t="s">
        <v>53</v>
      </c>
      <c r="AE155" t="s">
        <v>72</v>
      </c>
      <c r="AF155" t="s">
        <v>52</v>
      </c>
      <c r="AG155" t="s">
        <v>247</v>
      </c>
      <c r="AH155">
        <v>13.858549999999999</v>
      </c>
      <c r="AI155">
        <v>17.076246999999999</v>
      </c>
      <c r="AJ155">
        <v>26.297559</v>
      </c>
      <c r="AK155">
        <v>53.960014000000001</v>
      </c>
      <c r="AL155" t="s">
        <v>54</v>
      </c>
      <c r="AM155" t="s">
        <v>248</v>
      </c>
      <c r="AN155" t="s">
        <v>53</v>
      </c>
      <c r="AO155" s="1">
        <v>45809</v>
      </c>
      <c r="AP155" s="1" t="s">
        <v>5437</v>
      </c>
      <c r="AR155" t="s">
        <v>53</v>
      </c>
    </row>
    <row r="156" spans="1:44" hidden="1" x14ac:dyDescent="0.25">
      <c r="A156" t="s">
        <v>346</v>
      </c>
      <c r="B156" t="s">
        <v>323</v>
      </c>
      <c r="C156" t="s">
        <v>324</v>
      </c>
      <c r="D156" s="21" t="s">
        <v>114</v>
      </c>
      <c r="E156" t="s">
        <v>325</v>
      </c>
      <c r="F156" t="s">
        <v>245</v>
      </c>
      <c r="G156" t="s">
        <v>58</v>
      </c>
      <c r="H156">
        <v>2</v>
      </c>
      <c r="I156" t="s">
        <v>46</v>
      </c>
      <c r="J156" t="s">
        <v>47</v>
      </c>
      <c r="K156" s="1">
        <v>43778</v>
      </c>
      <c r="L156" s="21">
        <v>7.82</v>
      </c>
      <c r="M156" t="s">
        <v>226</v>
      </c>
      <c r="W156" s="5">
        <v>45566</v>
      </c>
      <c r="X156" s="5">
        <v>45566</v>
      </c>
      <c r="Y156" s="5">
        <v>45597</v>
      </c>
      <c r="AB156" t="s">
        <v>245</v>
      </c>
      <c r="AC156" t="s">
        <v>245</v>
      </c>
      <c r="AD156" t="s">
        <v>53</v>
      </c>
      <c r="AE156" t="s">
        <v>72</v>
      </c>
      <c r="AF156" t="s">
        <v>52</v>
      </c>
      <c r="AG156" t="s">
        <v>247</v>
      </c>
      <c r="AH156">
        <v>13.858549999999999</v>
      </c>
      <c r="AI156">
        <v>17.076246999999999</v>
      </c>
      <c r="AJ156">
        <v>26.297559</v>
      </c>
      <c r="AK156">
        <v>53.960014000000001</v>
      </c>
      <c r="AL156" t="s">
        <v>54</v>
      </c>
      <c r="AM156" t="s">
        <v>248</v>
      </c>
      <c r="AN156" t="s">
        <v>53</v>
      </c>
      <c r="AO156" s="1">
        <v>45809</v>
      </c>
      <c r="AP156" s="1" t="s">
        <v>5437</v>
      </c>
      <c r="AR156" t="s">
        <v>53</v>
      </c>
    </row>
    <row r="157" spans="1:44" hidden="1" x14ac:dyDescent="0.25">
      <c r="A157" t="s">
        <v>347</v>
      </c>
      <c r="B157" t="s">
        <v>323</v>
      </c>
      <c r="C157" t="s">
        <v>324</v>
      </c>
      <c r="D157" t="s">
        <v>116</v>
      </c>
      <c r="E157" t="s">
        <v>298</v>
      </c>
      <c r="F157" t="s">
        <v>245</v>
      </c>
      <c r="G157" t="s">
        <v>58</v>
      </c>
      <c r="H157">
        <v>3</v>
      </c>
      <c r="I157" t="s">
        <v>46</v>
      </c>
      <c r="J157" t="s">
        <v>47</v>
      </c>
      <c r="K157" s="1">
        <v>43318</v>
      </c>
      <c r="L157">
        <v>6.36</v>
      </c>
      <c r="M157" t="s">
        <v>226</v>
      </c>
      <c r="W157" s="5">
        <v>45566</v>
      </c>
      <c r="X157" s="5">
        <v>45748</v>
      </c>
      <c r="Y157" s="5">
        <v>45809</v>
      </c>
      <c r="AB157" t="s">
        <v>245</v>
      </c>
      <c r="AC157" t="s">
        <v>245</v>
      </c>
      <c r="AD157" t="s">
        <v>53</v>
      </c>
      <c r="AE157" t="s">
        <v>72</v>
      </c>
      <c r="AF157" t="s">
        <v>52</v>
      </c>
      <c r="AG157" t="s">
        <v>247</v>
      </c>
      <c r="AH157">
        <v>13.858549999999999</v>
      </c>
      <c r="AI157">
        <v>17.076246999999999</v>
      </c>
      <c r="AJ157">
        <v>26.297559</v>
      </c>
      <c r="AK157">
        <v>53.960014000000001</v>
      </c>
      <c r="AL157" t="s">
        <v>54</v>
      </c>
      <c r="AM157" t="s">
        <v>248</v>
      </c>
      <c r="AN157" t="s">
        <v>53</v>
      </c>
      <c r="AR157" t="s">
        <v>53</v>
      </c>
    </row>
    <row r="158" spans="1:44" hidden="1" x14ac:dyDescent="0.25">
      <c r="A158" t="s">
        <v>348</v>
      </c>
      <c r="B158" t="s">
        <v>323</v>
      </c>
      <c r="C158" t="s">
        <v>324</v>
      </c>
      <c r="D158" t="s">
        <v>160</v>
      </c>
      <c r="E158" t="s">
        <v>298</v>
      </c>
      <c r="F158" t="s">
        <v>245</v>
      </c>
      <c r="G158" t="s">
        <v>58</v>
      </c>
      <c r="H158">
        <v>2</v>
      </c>
      <c r="I158" t="s">
        <v>46</v>
      </c>
      <c r="J158" t="s">
        <v>47</v>
      </c>
      <c r="K158" s="1">
        <v>43780</v>
      </c>
      <c r="L158">
        <v>2.74</v>
      </c>
      <c r="M158" t="s">
        <v>226</v>
      </c>
      <c r="W158" s="5">
        <v>45566</v>
      </c>
      <c r="X158" s="5">
        <v>45748</v>
      </c>
      <c r="Y158" s="5">
        <v>45839</v>
      </c>
      <c r="AB158" t="s">
        <v>245</v>
      </c>
      <c r="AC158" t="s">
        <v>245</v>
      </c>
      <c r="AD158" t="s">
        <v>53</v>
      </c>
      <c r="AE158" t="s">
        <v>72</v>
      </c>
      <c r="AF158" t="s">
        <v>52</v>
      </c>
      <c r="AG158" t="s">
        <v>247</v>
      </c>
      <c r="AH158">
        <v>13.858549999999999</v>
      </c>
      <c r="AI158">
        <v>17.076246999999999</v>
      </c>
      <c r="AJ158">
        <v>26.297559</v>
      </c>
      <c r="AK158">
        <v>53.960014000000001</v>
      </c>
      <c r="AL158" t="s">
        <v>54</v>
      </c>
      <c r="AM158" t="s">
        <v>248</v>
      </c>
      <c r="AN158" t="s">
        <v>53</v>
      </c>
      <c r="AR158" t="s">
        <v>53</v>
      </c>
    </row>
    <row r="159" spans="1:44" hidden="1" x14ac:dyDescent="0.25">
      <c r="A159" t="s">
        <v>349</v>
      </c>
      <c r="B159" t="s">
        <v>323</v>
      </c>
      <c r="C159" t="s">
        <v>324</v>
      </c>
      <c r="D159" t="s">
        <v>200</v>
      </c>
      <c r="E159" t="s">
        <v>298</v>
      </c>
      <c r="F159" t="s">
        <v>245</v>
      </c>
      <c r="G159" t="s">
        <v>58</v>
      </c>
      <c r="H159">
        <v>2</v>
      </c>
      <c r="I159" t="s">
        <v>46</v>
      </c>
      <c r="J159" t="s">
        <v>47</v>
      </c>
      <c r="K159" s="1">
        <v>43780</v>
      </c>
      <c r="L159">
        <v>3.23</v>
      </c>
      <c r="M159" t="s">
        <v>226</v>
      </c>
      <c r="W159" s="5">
        <v>45566</v>
      </c>
      <c r="X159" s="5">
        <v>45748</v>
      </c>
      <c r="Y159" s="5">
        <v>45839</v>
      </c>
      <c r="AB159" t="s">
        <v>245</v>
      </c>
      <c r="AC159" t="s">
        <v>245</v>
      </c>
      <c r="AD159" t="s">
        <v>53</v>
      </c>
      <c r="AE159" t="s">
        <v>72</v>
      </c>
      <c r="AF159" t="s">
        <v>52</v>
      </c>
      <c r="AG159" t="s">
        <v>247</v>
      </c>
      <c r="AH159">
        <v>13.858549999999999</v>
      </c>
      <c r="AI159">
        <v>17.076246999999999</v>
      </c>
      <c r="AJ159">
        <v>26.297559</v>
      </c>
      <c r="AK159">
        <v>53.960014000000001</v>
      </c>
      <c r="AL159" t="s">
        <v>54</v>
      </c>
      <c r="AM159" t="s">
        <v>248</v>
      </c>
      <c r="AN159" t="s">
        <v>53</v>
      </c>
      <c r="AR159" t="s">
        <v>53</v>
      </c>
    </row>
    <row r="160" spans="1:44" hidden="1" x14ac:dyDescent="0.25">
      <c r="A160" t="s">
        <v>350</v>
      </c>
      <c r="B160" t="s">
        <v>323</v>
      </c>
      <c r="C160" t="s">
        <v>324</v>
      </c>
      <c r="D160" t="s">
        <v>124</v>
      </c>
      <c r="E160" t="s">
        <v>298</v>
      </c>
      <c r="F160" t="s">
        <v>245</v>
      </c>
      <c r="G160" t="s">
        <v>58</v>
      </c>
      <c r="H160">
        <v>2</v>
      </c>
      <c r="I160" t="s">
        <v>46</v>
      </c>
      <c r="J160" t="s">
        <v>47</v>
      </c>
      <c r="K160" s="1">
        <v>43780</v>
      </c>
      <c r="L160">
        <v>3.83</v>
      </c>
      <c r="M160" t="s">
        <v>226</v>
      </c>
      <c r="W160" s="5">
        <v>45566</v>
      </c>
      <c r="X160" s="5">
        <v>45748</v>
      </c>
      <c r="Y160" s="5">
        <v>45839</v>
      </c>
      <c r="AB160" t="s">
        <v>245</v>
      </c>
      <c r="AC160" t="s">
        <v>245</v>
      </c>
      <c r="AD160" t="s">
        <v>53</v>
      </c>
      <c r="AE160" t="s">
        <v>72</v>
      </c>
      <c r="AF160" t="s">
        <v>52</v>
      </c>
      <c r="AG160" t="s">
        <v>247</v>
      </c>
      <c r="AH160">
        <v>13.858549999999999</v>
      </c>
      <c r="AI160">
        <v>17.076246999999999</v>
      </c>
      <c r="AJ160">
        <v>26.297559</v>
      </c>
      <c r="AK160">
        <v>53.960014000000001</v>
      </c>
      <c r="AL160" t="s">
        <v>54</v>
      </c>
      <c r="AM160" t="s">
        <v>248</v>
      </c>
      <c r="AN160" t="s">
        <v>53</v>
      </c>
      <c r="AR160" t="s">
        <v>53</v>
      </c>
    </row>
    <row r="161" spans="1:44" hidden="1" x14ac:dyDescent="0.25">
      <c r="A161" t="s">
        <v>351</v>
      </c>
      <c r="B161" t="s">
        <v>323</v>
      </c>
      <c r="C161" t="s">
        <v>324</v>
      </c>
      <c r="D161" t="s">
        <v>203</v>
      </c>
      <c r="E161" t="s">
        <v>298</v>
      </c>
      <c r="F161" t="s">
        <v>245</v>
      </c>
      <c r="G161" t="s">
        <v>58</v>
      </c>
      <c r="H161">
        <v>2</v>
      </c>
      <c r="I161" t="s">
        <v>46</v>
      </c>
      <c r="J161" t="s">
        <v>47</v>
      </c>
      <c r="K161" s="1">
        <v>43780</v>
      </c>
      <c r="L161">
        <v>2.41</v>
      </c>
      <c r="M161" t="s">
        <v>226</v>
      </c>
      <c r="W161" s="5">
        <v>45566</v>
      </c>
      <c r="X161" s="5">
        <v>45748</v>
      </c>
      <c r="Y161" s="5">
        <v>45839</v>
      </c>
      <c r="AB161" t="s">
        <v>245</v>
      </c>
      <c r="AC161" t="s">
        <v>245</v>
      </c>
      <c r="AD161" t="s">
        <v>53</v>
      </c>
      <c r="AE161" t="s">
        <v>72</v>
      </c>
      <c r="AF161" t="s">
        <v>52</v>
      </c>
      <c r="AG161" t="s">
        <v>247</v>
      </c>
      <c r="AH161">
        <v>13.858549999999999</v>
      </c>
      <c r="AI161">
        <v>17.076246999999999</v>
      </c>
      <c r="AJ161">
        <v>26.297559</v>
      </c>
      <c r="AK161">
        <v>53.960014000000001</v>
      </c>
      <c r="AL161" t="s">
        <v>54</v>
      </c>
      <c r="AM161" t="s">
        <v>248</v>
      </c>
      <c r="AN161" t="s">
        <v>53</v>
      </c>
      <c r="AR161" t="s">
        <v>53</v>
      </c>
    </row>
    <row r="162" spans="1:44" hidden="1" x14ac:dyDescent="0.25">
      <c r="A162" t="s">
        <v>352</v>
      </c>
      <c r="B162" t="s">
        <v>323</v>
      </c>
      <c r="C162" t="s">
        <v>324</v>
      </c>
      <c r="D162" s="21" t="s">
        <v>162</v>
      </c>
      <c r="E162" t="s">
        <v>298</v>
      </c>
      <c r="F162" t="s">
        <v>245</v>
      </c>
      <c r="G162" t="s">
        <v>58</v>
      </c>
      <c r="H162">
        <v>3</v>
      </c>
      <c r="I162" t="s">
        <v>46</v>
      </c>
      <c r="J162" t="s">
        <v>70</v>
      </c>
      <c r="L162" s="21">
        <v>22.91</v>
      </c>
      <c r="M162" t="s">
        <v>226</v>
      </c>
      <c r="U162" t="s">
        <v>300</v>
      </c>
      <c r="W162" s="5">
        <v>45566</v>
      </c>
      <c r="Z162" s="10">
        <v>45305</v>
      </c>
      <c r="AA162" s="10">
        <v>45176</v>
      </c>
      <c r="AB162" t="s">
        <v>245</v>
      </c>
      <c r="AC162" t="s">
        <v>245</v>
      </c>
      <c r="AD162" t="s">
        <v>53</v>
      </c>
      <c r="AE162" t="s">
        <v>72</v>
      </c>
      <c r="AF162" t="s">
        <v>52</v>
      </c>
      <c r="AG162" t="s">
        <v>247</v>
      </c>
      <c r="AH162">
        <v>13.858549999999999</v>
      </c>
      <c r="AI162">
        <v>17.076246999999999</v>
      </c>
      <c r="AJ162">
        <v>26.297559</v>
      </c>
      <c r="AK162">
        <v>53.960014000000001</v>
      </c>
      <c r="AL162" t="s">
        <v>73</v>
      </c>
      <c r="AM162" t="s">
        <v>248</v>
      </c>
      <c r="AN162" t="s">
        <v>53</v>
      </c>
      <c r="AO162" s="1">
        <v>45809</v>
      </c>
      <c r="AP162" s="1" t="s">
        <v>5437</v>
      </c>
      <c r="AR162" t="s">
        <v>53</v>
      </c>
    </row>
    <row r="163" spans="1:44" hidden="1" x14ac:dyDescent="0.25">
      <c r="A163" t="s">
        <v>354</v>
      </c>
      <c r="B163" t="s">
        <v>323</v>
      </c>
      <c r="C163" t="s">
        <v>324</v>
      </c>
      <c r="D163" s="21" t="s">
        <v>118</v>
      </c>
      <c r="E163" t="s">
        <v>298</v>
      </c>
      <c r="F163" t="s">
        <v>245</v>
      </c>
      <c r="G163" t="s">
        <v>58</v>
      </c>
      <c r="H163">
        <v>2</v>
      </c>
      <c r="I163" t="s">
        <v>46</v>
      </c>
      <c r="J163" t="s">
        <v>70</v>
      </c>
      <c r="L163" s="21">
        <v>15.79</v>
      </c>
      <c r="M163" t="s">
        <v>226</v>
      </c>
      <c r="U163" t="s">
        <v>300</v>
      </c>
      <c r="W163" s="5">
        <v>45566</v>
      </c>
      <c r="Y163" s="5">
        <v>45292</v>
      </c>
      <c r="Z163" s="10">
        <v>45317</v>
      </c>
      <c r="AA163" s="10">
        <v>45316</v>
      </c>
      <c r="AB163" t="s">
        <v>245</v>
      </c>
      <c r="AC163" t="s">
        <v>245</v>
      </c>
      <c r="AD163" t="s">
        <v>53</v>
      </c>
      <c r="AE163" t="s">
        <v>72</v>
      </c>
      <c r="AF163" t="s">
        <v>52</v>
      </c>
      <c r="AG163" t="s">
        <v>247</v>
      </c>
      <c r="AH163">
        <v>13.858549999999999</v>
      </c>
      <c r="AI163">
        <v>17.076246999999999</v>
      </c>
      <c r="AJ163">
        <v>26.297559</v>
      </c>
      <c r="AK163">
        <v>53.960014000000001</v>
      </c>
      <c r="AL163" t="s">
        <v>73</v>
      </c>
      <c r="AM163" t="s">
        <v>248</v>
      </c>
      <c r="AN163" t="s">
        <v>53</v>
      </c>
      <c r="AO163" s="1">
        <v>45809</v>
      </c>
      <c r="AP163" s="1" t="s">
        <v>5437</v>
      </c>
      <c r="AR163" t="s">
        <v>53</v>
      </c>
    </row>
    <row r="164" spans="1:44" hidden="1" x14ac:dyDescent="0.25">
      <c r="A164" t="s">
        <v>355</v>
      </c>
      <c r="B164" t="s">
        <v>323</v>
      </c>
      <c r="C164" t="s">
        <v>324</v>
      </c>
      <c r="D164" s="21" t="s">
        <v>166</v>
      </c>
      <c r="E164" t="s">
        <v>298</v>
      </c>
      <c r="F164" t="s">
        <v>245</v>
      </c>
      <c r="G164" t="s">
        <v>58</v>
      </c>
      <c r="H164">
        <v>2</v>
      </c>
      <c r="I164" t="s">
        <v>46</v>
      </c>
      <c r="J164" t="s">
        <v>70</v>
      </c>
      <c r="L164" s="21">
        <v>10.75</v>
      </c>
      <c r="M164" t="s">
        <v>226</v>
      </c>
      <c r="U164" t="s">
        <v>300</v>
      </c>
      <c r="W164" s="5">
        <v>45566</v>
      </c>
      <c r="Z164" s="10">
        <v>45302</v>
      </c>
      <c r="AA164" s="10">
        <v>45169</v>
      </c>
      <c r="AB164" t="s">
        <v>245</v>
      </c>
      <c r="AC164" t="s">
        <v>245</v>
      </c>
      <c r="AD164" t="s">
        <v>53</v>
      </c>
      <c r="AE164" t="s">
        <v>72</v>
      </c>
      <c r="AF164" t="s">
        <v>52</v>
      </c>
      <c r="AG164" t="s">
        <v>247</v>
      </c>
      <c r="AH164">
        <v>13.858549999999999</v>
      </c>
      <c r="AI164">
        <v>17.076246999999999</v>
      </c>
      <c r="AJ164">
        <v>26.297559</v>
      </c>
      <c r="AK164">
        <v>53.960014000000001</v>
      </c>
      <c r="AL164" t="s">
        <v>73</v>
      </c>
      <c r="AM164" t="s">
        <v>248</v>
      </c>
      <c r="AN164" t="s">
        <v>53</v>
      </c>
      <c r="AO164" s="1">
        <v>45809</v>
      </c>
      <c r="AP164" s="1" t="s">
        <v>5437</v>
      </c>
      <c r="AR164" t="s">
        <v>53</v>
      </c>
    </row>
    <row r="165" spans="1:44" hidden="1" x14ac:dyDescent="0.25">
      <c r="A165" t="s">
        <v>356</v>
      </c>
      <c r="B165" t="s">
        <v>323</v>
      </c>
      <c r="C165" t="s">
        <v>324</v>
      </c>
      <c r="D165" s="21" t="s">
        <v>128</v>
      </c>
      <c r="E165" t="s">
        <v>298</v>
      </c>
      <c r="F165" t="s">
        <v>245</v>
      </c>
      <c r="G165" t="s">
        <v>58</v>
      </c>
      <c r="H165">
        <v>3</v>
      </c>
      <c r="I165" t="s">
        <v>46</v>
      </c>
      <c r="J165" t="s">
        <v>70</v>
      </c>
      <c r="L165" s="21">
        <v>6.47</v>
      </c>
      <c r="M165" t="s">
        <v>226</v>
      </c>
      <c r="U165" t="s">
        <v>300</v>
      </c>
      <c r="W165" s="5">
        <v>45566</v>
      </c>
      <c r="Y165" s="5">
        <v>45292</v>
      </c>
      <c r="Z165" s="10">
        <v>45317</v>
      </c>
      <c r="AA165" s="10">
        <v>45316</v>
      </c>
      <c r="AB165" t="s">
        <v>245</v>
      </c>
      <c r="AC165" t="s">
        <v>245</v>
      </c>
      <c r="AD165" t="s">
        <v>53</v>
      </c>
      <c r="AE165" t="s">
        <v>72</v>
      </c>
      <c r="AF165" t="s">
        <v>52</v>
      </c>
      <c r="AG165" t="s">
        <v>247</v>
      </c>
      <c r="AH165">
        <v>13.858549999999999</v>
      </c>
      <c r="AI165">
        <v>17.076246999999999</v>
      </c>
      <c r="AJ165">
        <v>26.297559</v>
      </c>
      <c r="AK165">
        <v>53.960014000000001</v>
      </c>
      <c r="AL165" t="s">
        <v>73</v>
      </c>
      <c r="AM165" t="s">
        <v>248</v>
      </c>
      <c r="AN165" t="s">
        <v>53</v>
      </c>
      <c r="AO165" s="1">
        <v>45809</v>
      </c>
      <c r="AP165" s="1" t="s">
        <v>5437</v>
      </c>
      <c r="AR165" t="s">
        <v>53</v>
      </c>
    </row>
    <row r="166" spans="1:44" hidden="1" x14ac:dyDescent="0.25">
      <c r="A166" t="s">
        <v>357</v>
      </c>
      <c r="B166" t="s">
        <v>323</v>
      </c>
      <c r="C166" t="s">
        <v>324</v>
      </c>
      <c r="D166" s="21" t="s">
        <v>130</v>
      </c>
      <c r="E166" t="s">
        <v>298</v>
      </c>
      <c r="F166" t="s">
        <v>245</v>
      </c>
      <c r="G166" t="s">
        <v>58</v>
      </c>
      <c r="H166">
        <v>3</v>
      </c>
      <c r="I166" t="s">
        <v>46</v>
      </c>
      <c r="J166" t="s">
        <v>70</v>
      </c>
      <c r="L166" s="21">
        <v>8.39</v>
      </c>
      <c r="M166" t="s">
        <v>226</v>
      </c>
      <c r="U166" t="s">
        <v>300</v>
      </c>
      <c r="W166" s="5">
        <v>45566</v>
      </c>
      <c r="AB166" t="s">
        <v>245</v>
      </c>
      <c r="AC166" t="s">
        <v>245</v>
      </c>
      <c r="AD166" t="s">
        <v>53</v>
      </c>
      <c r="AE166" t="s">
        <v>72</v>
      </c>
      <c r="AF166" t="s">
        <v>52</v>
      </c>
      <c r="AG166" t="s">
        <v>247</v>
      </c>
      <c r="AH166">
        <v>13.858549999999999</v>
      </c>
      <c r="AI166">
        <v>17.076246999999999</v>
      </c>
      <c r="AJ166">
        <v>26.297559</v>
      </c>
      <c r="AK166">
        <v>53.960014000000001</v>
      </c>
      <c r="AL166" t="s">
        <v>73</v>
      </c>
      <c r="AM166" t="s">
        <v>248</v>
      </c>
      <c r="AN166" t="s">
        <v>53</v>
      </c>
      <c r="AO166" s="1">
        <v>45809</v>
      </c>
      <c r="AP166" s="1" t="s">
        <v>5437</v>
      </c>
      <c r="AR166" t="s">
        <v>53</v>
      </c>
    </row>
    <row r="167" spans="1:44" hidden="1" x14ac:dyDescent="0.25">
      <c r="A167" t="s">
        <v>358</v>
      </c>
      <c r="B167" t="s">
        <v>323</v>
      </c>
      <c r="C167" t="s">
        <v>324</v>
      </c>
      <c r="D167" t="s">
        <v>170</v>
      </c>
      <c r="E167" t="s">
        <v>298</v>
      </c>
      <c r="F167" t="s">
        <v>245</v>
      </c>
      <c r="G167" t="s">
        <v>58</v>
      </c>
      <c r="H167">
        <v>4</v>
      </c>
      <c r="I167" t="s">
        <v>46</v>
      </c>
      <c r="J167" t="s">
        <v>47</v>
      </c>
      <c r="K167" s="1">
        <v>44180</v>
      </c>
      <c r="L167">
        <v>3.06</v>
      </c>
      <c r="M167" t="s">
        <v>226</v>
      </c>
      <c r="W167" s="5">
        <v>45566</v>
      </c>
      <c r="X167" s="5">
        <v>45748</v>
      </c>
      <c r="Y167" s="5">
        <v>45839</v>
      </c>
      <c r="AB167" t="s">
        <v>245</v>
      </c>
      <c r="AC167" t="s">
        <v>245</v>
      </c>
      <c r="AD167" t="s">
        <v>53</v>
      </c>
      <c r="AE167" t="s">
        <v>72</v>
      </c>
      <c r="AF167" t="s">
        <v>52</v>
      </c>
      <c r="AG167" t="s">
        <v>247</v>
      </c>
      <c r="AH167">
        <v>13.858549999999999</v>
      </c>
      <c r="AI167">
        <v>17.076246999999999</v>
      </c>
      <c r="AJ167">
        <v>26.297559</v>
      </c>
      <c r="AK167">
        <v>53.960014000000001</v>
      </c>
      <c r="AL167" t="s">
        <v>54</v>
      </c>
      <c r="AM167" t="s">
        <v>248</v>
      </c>
      <c r="AN167" t="s">
        <v>53</v>
      </c>
      <c r="AR167" t="s">
        <v>53</v>
      </c>
    </row>
    <row r="168" spans="1:44" hidden="1" x14ac:dyDescent="0.25">
      <c r="A168" t="s">
        <v>359</v>
      </c>
      <c r="B168" t="s">
        <v>323</v>
      </c>
      <c r="C168" t="s">
        <v>324</v>
      </c>
      <c r="D168" t="s">
        <v>172</v>
      </c>
      <c r="E168" t="s">
        <v>298</v>
      </c>
      <c r="F168" t="s">
        <v>245</v>
      </c>
      <c r="G168" t="s">
        <v>58</v>
      </c>
      <c r="H168">
        <v>4</v>
      </c>
      <c r="I168" t="s">
        <v>46</v>
      </c>
      <c r="J168" t="s">
        <v>47</v>
      </c>
      <c r="K168" s="1">
        <v>44180</v>
      </c>
      <c r="L168">
        <v>4.4800000000000004</v>
      </c>
      <c r="M168" t="s">
        <v>226</v>
      </c>
      <c r="W168" s="5">
        <v>45566</v>
      </c>
      <c r="X168" s="5">
        <v>45748</v>
      </c>
      <c r="Y168" s="5">
        <v>45839</v>
      </c>
      <c r="AB168" t="s">
        <v>245</v>
      </c>
      <c r="AC168" t="s">
        <v>245</v>
      </c>
      <c r="AD168" t="s">
        <v>53</v>
      </c>
      <c r="AE168" t="s">
        <v>72</v>
      </c>
      <c r="AF168" t="s">
        <v>52</v>
      </c>
      <c r="AG168" t="s">
        <v>247</v>
      </c>
      <c r="AH168">
        <v>13.858549999999999</v>
      </c>
      <c r="AI168">
        <v>17.076246999999999</v>
      </c>
      <c r="AJ168">
        <v>26.297559</v>
      </c>
      <c r="AK168">
        <v>53.960014000000001</v>
      </c>
      <c r="AL168" t="s">
        <v>54</v>
      </c>
      <c r="AM168" t="s">
        <v>248</v>
      </c>
      <c r="AN168" t="s">
        <v>53</v>
      </c>
      <c r="AR168" t="s">
        <v>53</v>
      </c>
    </row>
    <row r="169" spans="1:44" hidden="1" x14ac:dyDescent="0.25">
      <c r="A169" t="s">
        <v>360</v>
      </c>
      <c r="B169" t="s">
        <v>323</v>
      </c>
      <c r="C169" t="s">
        <v>324</v>
      </c>
      <c r="D169" t="s">
        <v>174</v>
      </c>
      <c r="E169" t="s">
        <v>298</v>
      </c>
      <c r="F169" t="s">
        <v>245</v>
      </c>
      <c r="G169" t="s">
        <v>58</v>
      </c>
      <c r="H169">
        <v>4</v>
      </c>
      <c r="I169" t="s">
        <v>46</v>
      </c>
      <c r="J169" t="s">
        <v>47</v>
      </c>
      <c r="K169" s="1">
        <v>44180</v>
      </c>
      <c r="L169">
        <v>11.41</v>
      </c>
      <c r="M169" t="s">
        <v>226</v>
      </c>
      <c r="W169" s="5">
        <v>45566</v>
      </c>
      <c r="X169" s="5">
        <v>45748</v>
      </c>
      <c r="Y169" s="5">
        <v>45839</v>
      </c>
      <c r="AB169" t="s">
        <v>245</v>
      </c>
      <c r="AC169" t="s">
        <v>245</v>
      </c>
      <c r="AD169" t="s">
        <v>53</v>
      </c>
      <c r="AE169" t="s">
        <v>72</v>
      </c>
      <c r="AF169" t="s">
        <v>52</v>
      </c>
      <c r="AG169" t="s">
        <v>247</v>
      </c>
      <c r="AH169">
        <v>13.858549999999999</v>
      </c>
      <c r="AI169">
        <v>17.076246999999999</v>
      </c>
      <c r="AJ169">
        <v>26.297559</v>
      </c>
      <c r="AK169">
        <v>53.960014000000001</v>
      </c>
      <c r="AL169" t="s">
        <v>54</v>
      </c>
      <c r="AM169" t="s">
        <v>248</v>
      </c>
      <c r="AN169" t="s">
        <v>53</v>
      </c>
      <c r="AR169" t="s">
        <v>53</v>
      </c>
    </row>
    <row r="170" spans="1:44" hidden="1" x14ac:dyDescent="0.25">
      <c r="A170" t="s">
        <v>362</v>
      </c>
      <c r="B170" t="s">
        <v>323</v>
      </c>
      <c r="C170" t="s">
        <v>324</v>
      </c>
      <c r="D170" t="s">
        <v>361</v>
      </c>
      <c r="E170" t="s">
        <v>298</v>
      </c>
      <c r="F170" t="s">
        <v>245</v>
      </c>
      <c r="G170" t="s">
        <v>58</v>
      </c>
      <c r="H170">
        <v>4</v>
      </c>
      <c r="I170" t="s">
        <v>46</v>
      </c>
      <c r="J170" t="s">
        <v>47</v>
      </c>
      <c r="K170" s="1">
        <v>44180</v>
      </c>
      <c r="L170">
        <v>11.58</v>
      </c>
      <c r="M170" t="s">
        <v>226</v>
      </c>
      <c r="W170" s="5">
        <v>45566</v>
      </c>
      <c r="X170" s="5">
        <v>45748</v>
      </c>
      <c r="Y170" s="5">
        <v>45839</v>
      </c>
      <c r="AB170" t="s">
        <v>245</v>
      </c>
      <c r="AC170" t="s">
        <v>245</v>
      </c>
      <c r="AD170" t="s">
        <v>53</v>
      </c>
      <c r="AE170" t="s">
        <v>72</v>
      </c>
      <c r="AF170" t="s">
        <v>52</v>
      </c>
      <c r="AG170" t="s">
        <v>247</v>
      </c>
      <c r="AH170">
        <v>13.858549999999999</v>
      </c>
      <c r="AI170">
        <v>17.076246999999999</v>
      </c>
      <c r="AJ170">
        <v>26.297559</v>
      </c>
      <c r="AK170">
        <v>53.960014000000001</v>
      </c>
      <c r="AL170" t="s">
        <v>54</v>
      </c>
      <c r="AM170" t="s">
        <v>248</v>
      </c>
      <c r="AN170" t="s">
        <v>53</v>
      </c>
      <c r="AR170" t="s">
        <v>53</v>
      </c>
    </row>
    <row r="171" spans="1:44" hidden="1" x14ac:dyDescent="0.25">
      <c r="A171" t="s">
        <v>363</v>
      </c>
      <c r="B171" t="s">
        <v>323</v>
      </c>
      <c r="C171" t="s">
        <v>324</v>
      </c>
      <c r="D171" t="s">
        <v>132</v>
      </c>
      <c r="E171" t="s">
        <v>298</v>
      </c>
      <c r="F171" t="s">
        <v>245</v>
      </c>
      <c r="G171" t="s">
        <v>58</v>
      </c>
      <c r="H171">
        <v>3</v>
      </c>
      <c r="I171" t="s">
        <v>46</v>
      </c>
      <c r="J171" t="s">
        <v>47</v>
      </c>
      <c r="K171" s="1">
        <v>44179</v>
      </c>
      <c r="L171">
        <v>7.41</v>
      </c>
      <c r="M171" t="s">
        <v>226</v>
      </c>
      <c r="W171" s="5">
        <v>45566</v>
      </c>
      <c r="X171" s="5">
        <v>45748</v>
      </c>
      <c r="Y171" s="5">
        <v>45839</v>
      </c>
      <c r="AB171" t="s">
        <v>245</v>
      </c>
      <c r="AC171" t="s">
        <v>245</v>
      </c>
      <c r="AD171" t="s">
        <v>53</v>
      </c>
      <c r="AE171" t="s">
        <v>72</v>
      </c>
      <c r="AF171" t="s">
        <v>52</v>
      </c>
      <c r="AG171" t="s">
        <v>247</v>
      </c>
      <c r="AH171">
        <v>13.858549999999999</v>
      </c>
      <c r="AI171">
        <v>17.076246999999999</v>
      </c>
      <c r="AJ171">
        <v>26.297559</v>
      </c>
      <c r="AK171">
        <v>53.960014000000001</v>
      </c>
      <c r="AL171" t="s">
        <v>54</v>
      </c>
      <c r="AM171" t="s">
        <v>248</v>
      </c>
      <c r="AN171" t="s">
        <v>53</v>
      </c>
      <c r="AR171" t="s">
        <v>53</v>
      </c>
    </row>
    <row r="172" spans="1:44" hidden="1" x14ac:dyDescent="0.25">
      <c r="A172" t="s">
        <v>364</v>
      </c>
      <c r="B172" t="s">
        <v>323</v>
      </c>
      <c r="C172" t="s">
        <v>324</v>
      </c>
      <c r="D172" t="s">
        <v>134</v>
      </c>
      <c r="E172" t="s">
        <v>298</v>
      </c>
      <c r="F172" t="s">
        <v>245</v>
      </c>
      <c r="G172" t="s">
        <v>58</v>
      </c>
      <c r="H172">
        <v>3</v>
      </c>
      <c r="I172" t="s">
        <v>46</v>
      </c>
      <c r="J172" t="s">
        <v>47</v>
      </c>
      <c r="K172" s="1">
        <v>44179</v>
      </c>
      <c r="L172">
        <v>5.36</v>
      </c>
      <c r="M172" t="s">
        <v>226</v>
      </c>
      <c r="W172" s="5">
        <v>45566</v>
      </c>
      <c r="X172" s="5">
        <v>45748</v>
      </c>
      <c r="Y172" s="5">
        <v>45839</v>
      </c>
      <c r="AB172" t="s">
        <v>245</v>
      </c>
      <c r="AC172" t="s">
        <v>245</v>
      </c>
      <c r="AD172" t="s">
        <v>53</v>
      </c>
      <c r="AE172" t="s">
        <v>72</v>
      </c>
      <c r="AF172" t="s">
        <v>52</v>
      </c>
      <c r="AG172" t="s">
        <v>247</v>
      </c>
      <c r="AH172">
        <v>13.858549999999999</v>
      </c>
      <c r="AI172">
        <v>17.076246999999999</v>
      </c>
      <c r="AJ172">
        <v>26.297559</v>
      </c>
      <c r="AK172">
        <v>53.960014000000001</v>
      </c>
      <c r="AL172" t="s">
        <v>54</v>
      </c>
      <c r="AM172" t="s">
        <v>248</v>
      </c>
      <c r="AN172" t="s">
        <v>53</v>
      </c>
      <c r="AR172" t="s">
        <v>53</v>
      </c>
    </row>
    <row r="173" spans="1:44" hidden="1" x14ac:dyDescent="0.25">
      <c r="A173" t="s">
        <v>365</v>
      </c>
      <c r="B173" t="s">
        <v>323</v>
      </c>
      <c r="C173" t="s">
        <v>324</v>
      </c>
      <c r="D173" t="s">
        <v>68</v>
      </c>
      <c r="E173" t="s">
        <v>325</v>
      </c>
      <c r="F173" t="s">
        <v>245</v>
      </c>
      <c r="G173" t="s">
        <v>58</v>
      </c>
      <c r="H173">
        <v>3</v>
      </c>
      <c r="I173" t="s">
        <v>46</v>
      </c>
      <c r="J173" t="s">
        <v>47</v>
      </c>
      <c r="K173" s="1">
        <v>43364</v>
      </c>
      <c r="L173">
        <v>4.8</v>
      </c>
      <c r="M173" t="s">
        <v>226</v>
      </c>
      <c r="W173" s="5">
        <v>45566</v>
      </c>
      <c r="X173" s="5">
        <v>45748</v>
      </c>
      <c r="Y173" s="5">
        <v>45839</v>
      </c>
      <c r="AB173" t="s">
        <v>245</v>
      </c>
      <c r="AC173" t="s">
        <v>245</v>
      </c>
      <c r="AD173" t="s">
        <v>53</v>
      </c>
      <c r="AE173" t="s">
        <v>72</v>
      </c>
      <c r="AF173" t="s">
        <v>52</v>
      </c>
      <c r="AG173" t="s">
        <v>247</v>
      </c>
      <c r="AH173">
        <v>13.858549999999999</v>
      </c>
      <c r="AI173">
        <v>17.076246999999999</v>
      </c>
      <c r="AJ173">
        <v>26.297559</v>
      </c>
      <c r="AK173">
        <v>53.960014000000001</v>
      </c>
      <c r="AL173" t="s">
        <v>54</v>
      </c>
      <c r="AM173" t="s">
        <v>248</v>
      </c>
      <c r="AN173" t="s">
        <v>53</v>
      </c>
      <c r="AR173" t="s">
        <v>53</v>
      </c>
    </row>
    <row r="174" spans="1:44" hidden="1" x14ac:dyDescent="0.25">
      <c r="A174" t="s">
        <v>366</v>
      </c>
      <c r="B174" t="s">
        <v>323</v>
      </c>
      <c r="C174" t="s">
        <v>324</v>
      </c>
      <c r="D174" t="s">
        <v>42</v>
      </c>
      <c r="E174" t="s">
        <v>325</v>
      </c>
      <c r="F174" t="s">
        <v>245</v>
      </c>
      <c r="G174" t="s">
        <v>58</v>
      </c>
      <c r="H174">
        <v>3</v>
      </c>
      <c r="I174" t="s">
        <v>46</v>
      </c>
      <c r="J174" t="s">
        <v>47</v>
      </c>
      <c r="K174" s="1">
        <v>43364</v>
      </c>
      <c r="L174">
        <v>3.31</v>
      </c>
      <c r="M174" t="s">
        <v>226</v>
      </c>
      <c r="W174" s="5">
        <v>45566</v>
      </c>
      <c r="X174" s="5">
        <v>45778</v>
      </c>
      <c r="Y174" s="5">
        <v>45839</v>
      </c>
      <c r="AB174" t="s">
        <v>245</v>
      </c>
      <c r="AC174" t="s">
        <v>245</v>
      </c>
      <c r="AD174" t="s">
        <v>53</v>
      </c>
      <c r="AE174" t="s">
        <v>72</v>
      </c>
      <c r="AF174" t="s">
        <v>52</v>
      </c>
      <c r="AG174" t="s">
        <v>247</v>
      </c>
      <c r="AH174">
        <v>13.858549999999999</v>
      </c>
      <c r="AI174">
        <v>17.076246999999999</v>
      </c>
      <c r="AJ174">
        <v>26.297559</v>
      </c>
      <c r="AK174">
        <v>53.960014000000001</v>
      </c>
      <c r="AL174" t="s">
        <v>54</v>
      </c>
      <c r="AM174" t="s">
        <v>248</v>
      </c>
      <c r="AN174" t="s">
        <v>53</v>
      </c>
      <c r="AR174" t="s">
        <v>53</v>
      </c>
    </row>
    <row r="175" spans="1:44" hidden="1" x14ac:dyDescent="0.25">
      <c r="A175" t="s">
        <v>368</v>
      </c>
      <c r="B175" t="s">
        <v>323</v>
      </c>
      <c r="C175" t="s">
        <v>324</v>
      </c>
      <c r="D175" t="s">
        <v>367</v>
      </c>
      <c r="E175" t="s">
        <v>325</v>
      </c>
      <c r="F175" t="s">
        <v>245</v>
      </c>
      <c r="G175" t="s">
        <v>58</v>
      </c>
      <c r="H175">
        <v>3</v>
      </c>
      <c r="I175" t="s">
        <v>46</v>
      </c>
      <c r="J175" t="s">
        <v>47</v>
      </c>
      <c r="K175" s="1">
        <v>43316</v>
      </c>
      <c r="L175">
        <v>5.87</v>
      </c>
      <c r="M175" t="s">
        <v>226</v>
      </c>
      <c r="W175" s="5">
        <v>45566</v>
      </c>
      <c r="X175" s="5">
        <v>45778</v>
      </c>
      <c r="Y175" s="5">
        <v>45839</v>
      </c>
      <c r="AB175" t="s">
        <v>245</v>
      </c>
      <c r="AC175" t="s">
        <v>245</v>
      </c>
      <c r="AD175" t="s">
        <v>53</v>
      </c>
      <c r="AE175" t="s">
        <v>72</v>
      </c>
      <c r="AF175" t="s">
        <v>52</v>
      </c>
      <c r="AG175" t="s">
        <v>247</v>
      </c>
      <c r="AH175">
        <v>13.858549999999999</v>
      </c>
      <c r="AI175">
        <v>17.076246999999999</v>
      </c>
      <c r="AJ175">
        <v>26.297559</v>
      </c>
      <c r="AK175">
        <v>53.960014000000001</v>
      </c>
      <c r="AL175" t="s">
        <v>54</v>
      </c>
      <c r="AM175" t="s">
        <v>248</v>
      </c>
      <c r="AN175" t="s">
        <v>53</v>
      </c>
      <c r="AR175" t="s">
        <v>53</v>
      </c>
    </row>
    <row r="176" spans="1:44" hidden="1" x14ac:dyDescent="0.25">
      <c r="A176" t="s">
        <v>369</v>
      </c>
      <c r="B176" t="s">
        <v>323</v>
      </c>
      <c r="C176" t="s">
        <v>324</v>
      </c>
      <c r="D176" t="s">
        <v>137</v>
      </c>
      <c r="E176" t="s">
        <v>325</v>
      </c>
      <c r="F176" t="s">
        <v>245</v>
      </c>
      <c r="G176" t="s">
        <v>58</v>
      </c>
      <c r="H176">
        <v>3</v>
      </c>
      <c r="I176" t="s">
        <v>46</v>
      </c>
      <c r="J176" t="s">
        <v>47</v>
      </c>
      <c r="K176" s="1">
        <v>43778</v>
      </c>
      <c r="L176">
        <v>15.83</v>
      </c>
      <c r="M176" t="s">
        <v>226</v>
      </c>
      <c r="W176" s="5">
        <v>45566</v>
      </c>
      <c r="X176" s="5">
        <v>45778</v>
      </c>
      <c r="Y176" s="5">
        <v>45839</v>
      </c>
      <c r="AB176" t="s">
        <v>245</v>
      </c>
      <c r="AC176" t="s">
        <v>245</v>
      </c>
      <c r="AD176" t="s">
        <v>53</v>
      </c>
      <c r="AE176" t="s">
        <v>72</v>
      </c>
      <c r="AF176" t="s">
        <v>52</v>
      </c>
      <c r="AG176" t="s">
        <v>247</v>
      </c>
      <c r="AH176">
        <v>13.858549999999999</v>
      </c>
      <c r="AI176">
        <v>17.076246999999999</v>
      </c>
      <c r="AJ176">
        <v>26.297559</v>
      </c>
      <c r="AK176">
        <v>53.960014000000001</v>
      </c>
      <c r="AL176" t="s">
        <v>54</v>
      </c>
      <c r="AM176" t="s">
        <v>248</v>
      </c>
      <c r="AN176" t="s">
        <v>53</v>
      </c>
      <c r="AR176" t="s">
        <v>53</v>
      </c>
    </row>
    <row r="177" spans="1:44" hidden="1" x14ac:dyDescent="0.25">
      <c r="A177" t="s">
        <v>375</v>
      </c>
      <c r="B177" t="s">
        <v>323</v>
      </c>
      <c r="C177" t="s">
        <v>324</v>
      </c>
      <c r="D177" t="s">
        <v>374</v>
      </c>
      <c r="E177" t="s">
        <v>298</v>
      </c>
      <c r="F177" t="s">
        <v>245</v>
      </c>
      <c r="G177" t="s">
        <v>58</v>
      </c>
      <c r="H177">
        <v>3</v>
      </c>
      <c r="I177" t="s">
        <v>46</v>
      </c>
      <c r="J177" t="s">
        <v>47</v>
      </c>
      <c r="K177" s="1">
        <v>43778</v>
      </c>
      <c r="L177">
        <v>19.78</v>
      </c>
      <c r="M177" t="s">
        <v>226</v>
      </c>
      <c r="W177" s="5">
        <v>45566</v>
      </c>
      <c r="X177" s="5">
        <v>45778</v>
      </c>
      <c r="Y177" s="5">
        <v>45839</v>
      </c>
      <c r="AB177" t="s">
        <v>245</v>
      </c>
      <c r="AC177" t="s">
        <v>245</v>
      </c>
      <c r="AD177" t="s">
        <v>53</v>
      </c>
      <c r="AE177" t="s">
        <v>72</v>
      </c>
      <c r="AF177" t="s">
        <v>52</v>
      </c>
      <c r="AG177" t="s">
        <v>247</v>
      </c>
      <c r="AH177">
        <v>13.858549999999999</v>
      </c>
      <c r="AI177">
        <v>17.076246999999999</v>
      </c>
      <c r="AJ177">
        <v>26.297559</v>
      </c>
      <c r="AK177">
        <v>53.960014000000001</v>
      </c>
      <c r="AL177" t="s">
        <v>54</v>
      </c>
      <c r="AM177" t="s">
        <v>248</v>
      </c>
      <c r="AN177" t="s">
        <v>53</v>
      </c>
      <c r="AR177" t="s">
        <v>53</v>
      </c>
    </row>
    <row r="178" spans="1:44" hidden="1" x14ac:dyDescent="0.25">
      <c r="A178" t="s">
        <v>377</v>
      </c>
      <c r="B178" t="s">
        <v>323</v>
      </c>
      <c r="C178" t="s">
        <v>324</v>
      </c>
      <c r="D178" t="s">
        <v>376</v>
      </c>
      <c r="E178" t="s">
        <v>298</v>
      </c>
      <c r="F178" t="s">
        <v>245</v>
      </c>
      <c r="G178" t="s">
        <v>58</v>
      </c>
      <c r="H178">
        <v>2</v>
      </c>
      <c r="I178" t="s">
        <v>46</v>
      </c>
      <c r="J178" t="s">
        <v>47</v>
      </c>
      <c r="K178" s="1">
        <v>40455</v>
      </c>
      <c r="L178">
        <v>0.81</v>
      </c>
      <c r="M178" t="s">
        <v>226</v>
      </c>
      <c r="W178" s="5">
        <v>45566</v>
      </c>
      <c r="X178" s="5">
        <v>45748</v>
      </c>
      <c r="Y178" s="5">
        <v>45809</v>
      </c>
      <c r="AB178" t="s">
        <v>245</v>
      </c>
      <c r="AC178" t="s">
        <v>245</v>
      </c>
      <c r="AD178" t="s">
        <v>53</v>
      </c>
      <c r="AE178" t="s">
        <v>72</v>
      </c>
      <c r="AF178" t="s">
        <v>52</v>
      </c>
      <c r="AG178" t="s">
        <v>247</v>
      </c>
      <c r="AH178">
        <v>13.858549999999999</v>
      </c>
      <c r="AI178">
        <v>17.076246999999999</v>
      </c>
      <c r="AJ178">
        <v>26.297559</v>
      </c>
      <c r="AK178">
        <v>53.960014000000001</v>
      </c>
      <c r="AL178" t="s">
        <v>54</v>
      </c>
      <c r="AM178" t="s">
        <v>248</v>
      </c>
      <c r="AN178" t="s">
        <v>53</v>
      </c>
      <c r="AR178" t="s">
        <v>53</v>
      </c>
    </row>
    <row r="179" spans="1:44" hidden="1" x14ac:dyDescent="0.25">
      <c r="A179" t="s">
        <v>379</v>
      </c>
      <c r="B179" t="s">
        <v>323</v>
      </c>
      <c r="C179" t="s">
        <v>324</v>
      </c>
      <c r="D179" s="21" t="s">
        <v>378</v>
      </c>
      <c r="E179" t="s">
        <v>325</v>
      </c>
      <c r="F179" t="s">
        <v>245</v>
      </c>
      <c r="G179" t="s">
        <v>58</v>
      </c>
      <c r="H179">
        <v>4</v>
      </c>
      <c r="I179" t="s">
        <v>46</v>
      </c>
      <c r="J179" t="s">
        <v>70</v>
      </c>
      <c r="L179" s="61">
        <v>0.85</v>
      </c>
      <c r="M179" t="s">
        <v>226</v>
      </c>
      <c r="U179" t="s">
        <v>300</v>
      </c>
      <c r="W179" s="5">
        <v>43263</v>
      </c>
      <c r="Y179" s="5">
        <v>45566</v>
      </c>
      <c r="AB179" t="s">
        <v>245</v>
      </c>
      <c r="AC179" t="s">
        <v>245</v>
      </c>
      <c r="AD179" t="s">
        <v>53</v>
      </c>
      <c r="AE179" t="s">
        <v>72</v>
      </c>
      <c r="AF179" t="s">
        <v>52</v>
      </c>
      <c r="AG179" t="s">
        <v>247</v>
      </c>
      <c r="AH179">
        <v>13.858549999999999</v>
      </c>
      <c r="AI179">
        <v>17.076246999999999</v>
      </c>
      <c r="AJ179">
        <v>26.297559</v>
      </c>
      <c r="AK179">
        <v>53.960014000000001</v>
      </c>
      <c r="AL179" t="s">
        <v>73</v>
      </c>
      <c r="AM179" t="s">
        <v>248</v>
      </c>
      <c r="AN179" t="s">
        <v>53</v>
      </c>
      <c r="AO179" s="1">
        <v>45778</v>
      </c>
      <c r="AP179" s="1" t="s">
        <v>5429</v>
      </c>
      <c r="AR179" t="s">
        <v>53</v>
      </c>
    </row>
    <row r="180" spans="1:44" hidden="1" x14ac:dyDescent="0.25">
      <c r="A180" t="s">
        <v>381</v>
      </c>
      <c r="B180" t="s">
        <v>323</v>
      </c>
      <c r="C180" t="s">
        <v>324</v>
      </c>
      <c r="D180" t="s">
        <v>380</v>
      </c>
      <c r="E180" t="s">
        <v>298</v>
      </c>
      <c r="F180" t="s">
        <v>245</v>
      </c>
      <c r="G180" t="s">
        <v>58</v>
      </c>
      <c r="H180">
        <v>2</v>
      </c>
      <c r="I180" t="s">
        <v>46</v>
      </c>
      <c r="J180" t="s">
        <v>70</v>
      </c>
      <c r="L180">
        <v>0.56000000000000005</v>
      </c>
      <c r="M180" t="s">
        <v>226</v>
      </c>
      <c r="W180" s="5">
        <v>45566</v>
      </c>
      <c r="AB180" t="s">
        <v>245</v>
      </c>
      <c r="AC180" t="s">
        <v>245</v>
      </c>
      <c r="AD180" t="s">
        <v>53</v>
      </c>
      <c r="AE180" t="s">
        <v>72</v>
      </c>
      <c r="AF180" t="s">
        <v>52</v>
      </c>
      <c r="AG180" t="s">
        <v>247</v>
      </c>
      <c r="AH180">
        <v>13.858549999999999</v>
      </c>
      <c r="AI180">
        <v>17.076246999999999</v>
      </c>
      <c r="AJ180">
        <v>26.297559</v>
      </c>
      <c r="AK180">
        <v>53.960014000000001</v>
      </c>
      <c r="AL180" t="s">
        <v>295</v>
      </c>
      <c r="AM180" t="s">
        <v>248</v>
      </c>
      <c r="AN180" t="s">
        <v>53</v>
      </c>
      <c r="AR180" t="s">
        <v>53</v>
      </c>
    </row>
    <row r="181" spans="1:44" hidden="1" x14ac:dyDescent="0.25">
      <c r="A181" t="s">
        <v>383</v>
      </c>
      <c r="B181" t="s">
        <v>323</v>
      </c>
      <c r="C181" t="s">
        <v>324</v>
      </c>
      <c r="D181" t="s">
        <v>382</v>
      </c>
      <c r="E181" t="s">
        <v>298</v>
      </c>
      <c r="F181" t="s">
        <v>245</v>
      </c>
      <c r="G181" t="s">
        <v>58</v>
      </c>
      <c r="H181">
        <v>2</v>
      </c>
      <c r="I181" t="s">
        <v>46</v>
      </c>
      <c r="J181" t="s">
        <v>70</v>
      </c>
      <c r="L181">
        <v>0.37</v>
      </c>
      <c r="M181" t="s">
        <v>226</v>
      </c>
      <c r="W181" s="5">
        <v>45566</v>
      </c>
      <c r="AB181" t="s">
        <v>245</v>
      </c>
      <c r="AC181" t="s">
        <v>245</v>
      </c>
      <c r="AD181" t="s">
        <v>53</v>
      </c>
      <c r="AE181" t="s">
        <v>72</v>
      </c>
      <c r="AF181" t="s">
        <v>52</v>
      </c>
      <c r="AG181" t="s">
        <v>247</v>
      </c>
      <c r="AH181">
        <v>13.858549999999999</v>
      </c>
      <c r="AI181">
        <v>17.076246999999999</v>
      </c>
      <c r="AJ181">
        <v>26.297559</v>
      </c>
      <c r="AK181">
        <v>53.960014000000001</v>
      </c>
      <c r="AL181" t="s">
        <v>295</v>
      </c>
      <c r="AM181" t="s">
        <v>248</v>
      </c>
      <c r="AN181" t="s">
        <v>53</v>
      </c>
      <c r="AR181" t="s">
        <v>53</v>
      </c>
    </row>
    <row r="182" spans="1:44" hidden="1" x14ac:dyDescent="0.25">
      <c r="A182" t="s">
        <v>388</v>
      </c>
      <c r="B182" t="s">
        <v>386</v>
      </c>
      <c r="C182" t="s">
        <v>387</v>
      </c>
      <c r="D182" t="s">
        <v>87</v>
      </c>
      <c r="E182" t="s">
        <v>43</v>
      </c>
      <c r="F182" t="s">
        <v>44</v>
      </c>
      <c r="G182" t="s">
        <v>45</v>
      </c>
      <c r="H182">
        <v>2</v>
      </c>
      <c r="I182" t="s">
        <v>46</v>
      </c>
      <c r="J182" t="s">
        <v>47</v>
      </c>
      <c r="K182" s="1">
        <v>43069</v>
      </c>
      <c r="L182">
        <v>0.62</v>
      </c>
      <c r="M182" t="s">
        <v>226</v>
      </c>
      <c r="W182" s="5">
        <v>45962</v>
      </c>
      <c r="X182" s="5">
        <v>45962</v>
      </c>
      <c r="Y182" s="5">
        <v>45839</v>
      </c>
      <c r="AB182" t="s">
        <v>44</v>
      </c>
      <c r="AC182" t="s">
        <v>44</v>
      </c>
      <c r="AD182" t="s">
        <v>50</v>
      </c>
      <c r="AE182" t="s">
        <v>51</v>
      </c>
      <c r="AF182" t="s">
        <v>52</v>
      </c>
      <c r="AG182" t="s">
        <v>53</v>
      </c>
      <c r="AH182">
        <v>32.799773999999999</v>
      </c>
      <c r="AI182">
        <v>53.495604</v>
      </c>
      <c r="AJ182">
        <v>59.716413000000003</v>
      </c>
      <c r="AK182">
        <v>75.153090000000006</v>
      </c>
      <c r="AL182" t="s">
        <v>54</v>
      </c>
      <c r="AM182" t="s">
        <v>55</v>
      </c>
      <c r="AN182" t="s">
        <v>51</v>
      </c>
      <c r="AR182" t="s">
        <v>51</v>
      </c>
    </row>
    <row r="183" spans="1:44" hidden="1" x14ac:dyDescent="0.25">
      <c r="A183" t="s">
        <v>392</v>
      </c>
      <c r="B183" t="s">
        <v>389</v>
      </c>
      <c r="C183" t="s">
        <v>390</v>
      </c>
      <c r="D183" t="s">
        <v>143</v>
      </c>
      <c r="E183" t="s">
        <v>57</v>
      </c>
      <c r="F183" t="s">
        <v>44</v>
      </c>
      <c r="G183" t="s">
        <v>58</v>
      </c>
      <c r="H183">
        <v>2</v>
      </c>
      <c r="I183" t="s">
        <v>46</v>
      </c>
      <c r="J183" t="s">
        <v>47</v>
      </c>
      <c r="K183" s="1">
        <v>44176</v>
      </c>
      <c r="L183" s="21">
        <v>10.33</v>
      </c>
      <c r="M183" t="s">
        <v>391</v>
      </c>
      <c r="W183" s="5">
        <v>46143</v>
      </c>
      <c r="X183" s="5">
        <v>46113</v>
      </c>
      <c r="Y183" s="5">
        <v>45689</v>
      </c>
      <c r="AB183" t="s">
        <v>44</v>
      </c>
      <c r="AC183" t="s">
        <v>44</v>
      </c>
      <c r="AD183" t="s">
        <v>50</v>
      </c>
      <c r="AE183" t="s">
        <v>52</v>
      </c>
      <c r="AF183" t="s">
        <v>51</v>
      </c>
      <c r="AG183" t="s">
        <v>53</v>
      </c>
      <c r="AH183">
        <v>33.574815999999998</v>
      </c>
      <c r="AI183">
        <v>39.485996999999998</v>
      </c>
      <c r="AJ183">
        <v>52.637428999999997</v>
      </c>
      <c r="AK183">
        <v>78.701757999999998</v>
      </c>
      <c r="AL183" t="s">
        <v>54</v>
      </c>
      <c r="AM183" t="s">
        <v>55</v>
      </c>
      <c r="AN183" t="s">
        <v>51</v>
      </c>
      <c r="AO183" s="1">
        <v>45778</v>
      </c>
      <c r="AP183" s="1" t="s">
        <v>5429</v>
      </c>
      <c r="AR183" t="s">
        <v>50</v>
      </c>
    </row>
    <row r="184" spans="1:44" hidden="1" x14ac:dyDescent="0.25">
      <c r="A184" t="s">
        <v>393</v>
      </c>
      <c r="B184" t="s">
        <v>389</v>
      </c>
      <c r="C184" t="s">
        <v>390</v>
      </c>
      <c r="D184" t="s">
        <v>145</v>
      </c>
      <c r="E184" t="s">
        <v>57</v>
      </c>
      <c r="F184" t="s">
        <v>44</v>
      </c>
      <c r="G184" t="s">
        <v>58</v>
      </c>
      <c r="H184">
        <v>2</v>
      </c>
      <c r="I184" t="s">
        <v>46</v>
      </c>
      <c r="J184" t="s">
        <v>47</v>
      </c>
      <c r="K184" s="1">
        <v>44197</v>
      </c>
      <c r="L184" s="21">
        <v>12.61</v>
      </c>
      <c r="M184" t="s">
        <v>391</v>
      </c>
      <c r="W184" s="5">
        <v>46143</v>
      </c>
      <c r="X184" s="5">
        <v>46113</v>
      </c>
      <c r="Y184" s="5">
        <v>45689</v>
      </c>
      <c r="AB184" t="s">
        <v>44</v>
      </c>
      <c r="AC184" t="s">
        <v>44</v>
      </c>
      <c r="AD184" t="s">
        <v>50</v>
      </c>
      <c r="AE184" t="s">
        <v>52</v>
      </c>
      <c r="AF184" t="s">
        <v>51</v>
      </c>
      <c r="AG184" t="s">
        <v>53</v>
      </c>
      <c r="AH184">
        <v>33.574815999999998</v>
      </c>
      <c r="AI184">
        <v>39.485996999999998</v>
      </c>
      <c r="AJ184">
        <v>52.637428999999997</v>
      </c>
      <c r="AK184">
        <v>78.701757999999998</v>
      </c>
      <c r="AL184" t="s">
        <v>54</v>
      </c>
      <c r="AM184" t="s">
        <v>55</v>
      </c>
      <c r="AN184" t="s">
        <v>51</v>
      </c>
      <c r="AO184" s="1">
        <v>45778</v>
      </c>
      <c r="AP184" s="1" t="s">
        <v>5429</v>
      </c>
      <c r="AR184" t="s">
        <v>50</v>
      </c>
    </row>
    <row r="185" spans="1:44" hidden="1" x14ac:dyDescent="0.25">
      <c r="A185" t="s">
        <v>394</v>
      </c>
      <c r="B185" t="s">
        <v>389</v>
      </c>
      <c r="C185" t="s">
        <v>390</v>
      </c>
      <c r="D185" t="s">
        <v>100</v>
      </c>
      <c r="E185" t="s">
        <v>57</v>
      </c>
      <c r="F185" t="s">
        <v>44</v>
      </c>
      <c r="G185" t="s">
        <v>58</v>
      </c>
      <c r="H185">
        <v>3</v>
      </c>
      <c r="I185" t="s">
        <v>46</v>
      </c>
      <c r="J185" t="s">
        <v>47</v>
      </c>
      <c r="K185" s="1">
        <v>44197</v>
      </c>
      <c r="L185" s="21">
        <v>11.36</v>
      </c>
      <c r="M185" t="s">
        <v>391</v>
      </c>
      <c r="W185" s="5">
        <v>46143</v>
      </c>
      <c r="X185" s="5">
        <v>46113</v>
      </c>
      <c r="Y185" s="5">
        <v>45689</v>
      </c>
      <c r="AB185" t="s">
        <v>44</v>
      </c>
      <c r="AC185" t="s">
        <v>44</v>
      </c>
      <c r="AD185" t="s">
        <v>50</v>
      </c>
      <c r="AE185" t="s">
        <v>52</v>
      </c>
      <c r="AF185" t="s">
        <v>51</v>
      </c>
      <c r="AG185" t="s">
        <v>53</v>
      </c>
      <c r="AH185">
        <v>33.574815999999998</v>
      </c>
      <c r="AI185">
        <v>39.485996999999998</v>
      </c>
      <c r="AJ185">
        <v>52.637428999999997</v>
      </c>
      <c r="AK185">
        <v>78.701757999999998</v>
      </c>
      <c r="AL185" t="s">
        <v>54</v>
      </c>
      <c r="AM185" t="s">
        <v>55</v>
      </c>
      <c r="AN185" t="s">
        <v>51</v>
      </c>
      <c r="AO185" s="1">
        <v>45778</v>
      </c>
      <c r="AP185" s="1" t="s">
        <v>5429</v>
      </c>
      <c r="AR185" t="s">
        <v>50</v>
      </c>
    </row>
    <row r="186" spans="1:44" hidden="1" x14ac:dyDescent="0.25">
      <c r="A186" t="s">
        <v>395</v>
      </c>
      <c r="B186" t="s">
        <v>389</v>
      </c>
      <c r="C186" t="s">
        <v>390</v>
      </c>
      <c r="D186" t="s">
        <v>275</v>
      </c>
      <c r="E186" t="s">
        <v>57</v>
      </c>
      <c r="F186" t="s">
        <v>44</v>
      </c>
      <c r="G186" t="s">
        <v>58</v>
      </c>
      <c r="H186">
        <v>2</v>
      </c>
      <c r="I186" t="s">
        <v>46</v>
      </c>
      <c r="J186" t="s">
        <v>47</v>
      </c>
      <c r="K186" s="1">
        <v>44198</v>
      </c>
      <c r="L186" s="21">
        <v>22.11</v>
      </c>
      <c r="M186" t="s">
        <v>391</v>
      </c>
      <c r="W186" s="5">
        <v>46143</v>
      </c>
      <c r="X186" s="5">
        <v>46113</v>
      </c>
      <c r="Y186" s="5">
        <v>45689</v>
      </c>
      <c r="AB186" t="s">
        <v>44</v>
      </c>
      <c r="AC186" t="s">
        <v>44</v>
      </c>
      <c r="AD186" t="s">
        <v>50</v>
      </c>
      <c r="AE186" t="s">
        <v>52</v>
      </c>
      <c r="AF186" t="s">
        <v>51</v>
      </c>
      <c r="AG186" t="s">
        <v>53</v>
      </c>
      <c r="AH186">
        <v>33.574815999999998</v>
      </c>
      <c r="AI186">
        <v>39.485996999999998</v>
      </c>
      <c r="AJ186">
        <v>52.637428999999997</v>
      </c>
      <c r="AK186">
        <v>78.701757999999998</v>
      </c>
      <c r="AL186" t="s">
        <v>54</v>
      </c>
      <c r="AM186" t="s">
        <v>55</v>
      </c>
      <c r="AN186" t="s">
        <v>51</v>
      </c>
      <c r="AO186" s="1">
        <v>45778</v>
      </c>
      <c r="AP186" s="1" t="s">
        <v>5429</v>
      </c>
      <c r="AR186" t="s">
        <v>50</v>
      </c>
    </row>
    <row r="187" spans="1:44" hidden="1" x14ac:dyDescent="0.25">
      <c r="A187" t="s">
        <v>396</v>
      </c>
      <c r="B187" t="s">
        <v>389</v>
      </c>
      <c r="C187" t="s">
        <v>390</v>
      </c>
      <c r="D187" t="s">
        <v>207</v>
      </c>
      <c r="E187" t="s">
        <v>57</v>
      </c>
      <c r="F187" t="s">
        <v>44</v>
      </c>
      <c r="G187" t="s">
        <v>58</v>
      </c>
      <c r="H187">
        <v>1</v>
      </c>
      <c r="I187" t="s">
        <v>151</v>
      </c>
      <c r="J187" t="s">
        <v>47</v>
      </c>
      <c r="K187" s="1">
        <v>39877</v>
      </c>
      <c r="L187" s="21">
        <v>11.85</v>
      </c>
      <c r="M187" t="s">
        <v>391</v>
      </c>
      <c r="W187" s="5">
        <v>45992</v>
      </c>
      <c r="X187" s="5">
        <v>45962</v>
      </c>
      <c r="Y187" s="5">
        <v>45658</v>
      </c>
      <c r="AB187" t="s">
        <v>44</v>
      </c>
      <c r="AC187" t="s">
        <v>44</v>
      </c>
      <c r="AD187" t="s">
        <v>50</v>
      </c>
      <c r="AE187" t="s">
        <v>52</v>
      </c>
      <c r="AF187" t="s">
        <v>51</v>
      </c>
      <c r="AG187" t="s">
        <v>53</v>
      </c>
      <c r="AH187">
        <v>33.574815999999998</v>
      </c>
      <c r="AI187">
        <v>39.485996999999998</v>
      </c>
      <c r="AJ187">
        <v>52.637428999999997</v>
      </c>
      <c r="AK187">
        <v>78.701757999999998</v>
      </c>
      <c r="AL187" t="s">
        <v>54</v>
      </c>
      <c r="AM187" t="s">
        <v>55</v>
      </c>
      <c r="AN187" t="s">
        <v>51</v>
      </c>
      <c r="AO187" s="1">
        <v>45778</v>
      </c>
      <c r="AP187" s="1" t="s">
        <v>5429</v>
      </c>
      <c r="AR187" t="s">
        <v>50</v>
      </c>
    </row>
    <row r="188" spans="1:44" hidden="1" x14ac:dyDescent="0.25">
      <c r="A188" t="s">
        <v>397</v>
      </c>
      <c r="B188" t="s">
        <v>389</v>
      </c>
      <c r="C188" t="s">
        <v>390</v>
      </c>
      <c r="D188" t="s">
        <v>102</v>
      </c>
      <c r="E188" t="s">
        <v>57</v>
      </c>
      <c r="F188" t="s">
        <v>44</v>
      </c>
      <c r="G188" t="s">
        <v>58</v>
      </c>
      <c r="H188">
        <v>1</v>
      </c>
      <c r="I188" t="s">
        <v>151</v>
      </c>
      <c r="J188" t="s">
        <v>47</v>
      </c>
      <c r="K188" s="1">
        <v>39869</v>
      </c>
      <c r="L188" s="21">
        <v>11.66</v>
      </c>
      <c r="M188" t="s">
        <v>391</v>
      </c>
      <c r="W188" s="5">
        <v>45992</v>
      </c>
      <c r="X188" s="5">
        <v>45962</v>
      </c>
      <c r="Y188" s="5">
        <v>45658</v>
      </c>
      <c r="AB188" t="s">
        <v>44</v>
      </c>
      <c r="AC188" t="s">
        <v>44</v>
      </c>
      <c r="AD188" t="s">
        <v>50</v>
      </c>
      <c r="AE188" t="s">
        <v>52</v>
      </c>
      <c r="AF188" t="s">
        <v>51</v>
      </c>
      <c r="AG188" t="s">
        <v>53</v>
      </c>
      <c r="AH188">
        <v>33.574815999999998</v>
      </c>
      <c r="AI188">
        <v>39.485996999999998</v>
      </c>
      <c r="AJ188">
        <v>52.637428999999997</v>
      </c>
      <c r="AK188">
        <v>78.701757999999998</v>
      </c>
      <c r="AL188" t="s">
        <v>54</v>
      </c>
      <c r="AM188" t="s">
        <v>55</v>
      </c>
      <c r="AN188" t="s">
        <v>51</v>
      </c>
      <c r="AO188" s="1">
        <v>45778</v>
      </c>
      <c r="AP188" s="1" t="s">
        <v>5429</v>
      </c>
      <c r="AR188" t="s">
        <v>50</v>
      </c>
    </row>
    <row r="189" spans="1:44" hidden="1" x14ac:dyDescent="0.25">
      <c r="A189" t="s">
        <v>398</v>
      </c>
      <c r="B189" t="s">
        <v>389</v>
      </c>
      <c r="C189" t="s">
        <v>390</v>
      </c>
      <c r="D189" t="s">
        <v>104</v>
      </c>
      <c r="E189" t="s">
        <v>57</v>
      </c>
      <c r="F189" t="s">
        <v>44</v>
      </c>
      <c r="G189" t="s">
        <v>58</v>
      </c>
      <c r="H189">
        <v>2</v>
      </c>
      <c r="I189" t="s">
        <v>46</v>
      </c>
      <c r="J189" t="s">
        <v>47</v>
      </c>
      <c r="K189" s="1">
        <v>39958</v>
      </c>
      <c r="L189" s="21">
        <v>15.48</v>
      </c>
      <c r="M189" t="s">
        <v>391</v>
      </c>
      <c r="W189" s="5">
        <v>46023</v>
      </c>
      <c r="X189" s="5">
        <v>45992</v>
      </c>
      <c r="Y189" s="5">
        <v>45658</v>
      </c>
      <c r="AB189" t="s">
        <v>44</v>
      </c>
      <c r="AC189" t="s">
        <v>44</v>
      </c>
      <c r="AD189" t="s">
        <v>50</v>
      </c>
      <c r="AE189" t="s">
        <v>52</v>
      </c>
      <c r="AF189" t="s">
        <v>51</v>
      </c>
      <c r="AG189" t="s">
        <v>53</v>
      </c>
      <c r="AH189">
        <v>33.574815999999998</v>
      </c>
      <c r="AI189">
        <v>39.485996999999998</v>
      </c>
      <c r="AJ189">
        <v>52.637428999999997</v>
      </c>
      <c r="AK189">
        <v>78.701757999999998</v>
      </c>
      <c r="AL189" t="s">
        <v>54</v>
      </c>
      <c r="AM189" t="s">
        <v>55</v>
      </c>
      <c r="AN189" t="s">
        <v>51</v>
      </c>
      <c r="AO189" s="1">
        <v>45778</v>
      </c>
      <c r="AP189" s="1" t="s">
        <v>5429</v>
      </c>
      <c r="AR189" t="s">
        <v>50</v>
      </c>
    </row>
    <row r="190" spans="1:44" hidden="1" x14ac:dyDescent="0.25">
      <c r="A190" t="s">
        <v>399</v>
      </c>
      <c r="B190" t="s">
        <v>389</v>
      </c>
      <c r="C190" t="s">
        <v>390</v>
      </c>
      <c r="D190" t="s">
        <v>149</v>
      </c>
      <c r="E190" t="s">
        <v>57</v>
      </c>
      <c r="F190" t="s">
        <v>44</v>
      </c>
      <c r="G190" t="s">
        <v>58</v>
      </c>
      <c r="H190">
        <v>2</v>
      </c>
      <c r="I190" t="s">
        <v>46</v>
      </c>
      <c r="J190" t="s">
        <v>47</v>
      </c>
      <c r="K190" s="1">
        <v>39958</v>
      </c>
      <c r="L190" s="21">
        <v>14.92</v>
      </c>
      <c r="M190" t="s">
        <v>391</v>
      </c>
      <c r="W190" s="5">
        <v>46023</v>
      </c>
      <c r="X190" s="5">
        <v>45992</v>
      </c>
      <c r="Y190" s="5">
        <v>45689</v>
      </c>
      <c r="AB190" t="s">
        <v>44</v>
      </c>
      <c r="AC190" t="s">
        <v>44</v>
      </c>
      <c r="AD190" t="s">
        <v>50</v>
      </c>
      <c r="AE190" t="s">
        <v>52</v>
      </c>
      <c r="AF190" t="s">
        <v>51</v>
      </c>
      <c r="AG190" t="s">
        <v>53</v>
      </c>
      <c r="AH190">
        <v>33.574815999999998</v>
      </c>
      <c r="AI190">
        <v>39.485996999999998</v>
      </c>
      <c r="AJ190">
        <v>52.637428999999997</v>
      </c>
      <c r="AK190">
        <v>78.701757999999998</v>
      </c>
      <c r="AL190" t="s">
        <v>54</v>
      </c>
      <c r="AM190" t="s">
        <v>55</v>
      </c>
      <c r="AN190" t="s">
        <v>51</v>
      </c>
      <c r="AO190" s="1">
        <v>45778</v>
      </c>
      <c r="AP190" s="1" t="s">
        <v>5429</v>
      </c>
      <c r="AR190" t="s">
        <v>50</v>
      </c>
    </row>
    <row r="191" spans="1:44" hidden="1" x14ac:dyDescent="0.25">
      <c r="A191" t="s">
        <v>400</v>
      </c>
      <c r="B191" t="s">
        <v>389</v>
      </c>
      <c r="C191" t="s">
        <v>390</v>
      </c>
      <c r="D191" t="s">
        <v>107</v>
      </c>
      <c r="E191" t="s">
        <v>57</v>
      </c>
      <c r="F191" t="s">
        <v>44</v>
      </c>
      <c r="G191" t="s">
        <v>58</v>
      </c>
      <c r="H191">
        <v>1</v>
      </c>
      <c r="I191" t="s">
        <v>151</v>
      </c>
      <c r="J191" t="s">
        <v>47</v>
      </c>
      <c r="K191" s="1">
        <v>39868</v>
      </c>
      <c r="L191" s="21">
        <v>10.97</v>
      </c>
      <c r="M191" t="s">
        <v>391</v>
      </c>
      <c r="W191" s="5">
        <v>45992</v>
      </c>
      <c r="X191" s="5">
        <v>45962</v>
      </c>
      <c r="Y191" s="5">
        <v>45658</v>
      </c>
      <c r="AB191" t="s">
        <v>44</v>
      </c>
      <c r="AC191" t="s">
        <v>44</v>
      </c>
      <c r="AD191" t="s">
        <v>50</v>
      </c>
      <c r="AE191" t="s">
        <v>52</v>
      </c>
      <c r="AF191" t="s">
        <v>51</v>
      </c>
      <c r="AG191" t="s">
        <v>53</v>
      </c>
      <c r="AH191">
        <v>33.574815999999998</v>
      </c>
      <c r="AI191">
        <v>39.485996999999998</v>
      </c>
      <c r="AJ191">
        <v>52.637428999999997</v>
      </c>
      <c r="AK191">
        <v>78.701757999999998</v>
      </c>
      <c r="AL191" t="s">
        <v>54</v>
      </c>
      <c r="AM191" t="s">
        <v>55</v>
      </c>
      <c r="AN191" t="s">
        <v>51</v>
      </c>
      <c r="AO191" s="1">
        <v>45778</v>
      </c>
      <c r="AP191" s="1" t="s">
        <v>5429</v>
      </c>
      <c r="AR191" t="s">
        <v>50</v>
      </c>
    </row>
    <row r="192" spans="1:44" hidden="1" x14ac:dyDescent="0.25">
      <c r="A192" t="s">
        <v>401</v>
      </c>
      <c r="B192" t="s">
        <v>389</v>
      </c>
      <c r="C192" t="s">
        <v>390</v>
      </c>
      <c r="D192" t="s">
        <v>109</v>
      </c>
      <c r="E192" t="s">
        <v>57</v>
      </c>
      <c r="F192" t="s">
        <v>44</v>
      </c>
      <c r="G192" t="s">
        <v>58</v>
      </c>
      <c r="H192">
        <v>2</v>
      </c>
      <c r="I192" t="s">
        <v>46</v>
      </c>
      <c r="J192" t="s">
        <v>47</v>
      </c>
      <c r="K192" s="1">
        <v>39954</v>
      </c>
      <c r="L192" s="21">
        <v>7.82</v>
      </c>
      <c r="M192" t="s">
        <v>391</v>
      </c>
      <c r="W192" s="5">
        <v>46023</v>
      </c>
      <c r="X192" s="5">
        <v>45992</v>
      </c>
      <c r="Y192" s="5">
        <v>45658</v>
      </c>
      <c r="AB192" t="s">
        <v>44</v>
      </c>
      <c r="AC192" t="s">
        <v>44</v>
      </c>
      <c r="AD192" t="s">
        <v>50</v>
      </c>
      <c r="AE192" t="s">
        <v>52</v>
      </c>
      <c r="AF192" t="s">
        <v>51</v>
      </c>
      <c r="AG192" t="s">
        <v>53</v>
      </c>
      <c r="AH192">
        <v>33.574815999999998</v>
      </c>
      <c r="AI192">
        <v>39.485996999999998</v>
      </c>
      <c r="AJ192">
        <v>52.637428999999997</v>
      </c>
      <c r="AK192">
        <v>78.701757999999998</v>
      </c>
      <c r="AL192" t="s">
        <v>54</v>
      </c>
      <c r="AM192" t="s">
        <v>55</v>
      </c>
      <c r="AN192" t="s">
        <v>51</v>
      </c>
      <c r="AO192" s="1">
        <v>45778</v>
      </c>
      <c r="AP192" s="1" t="s">
        <v>5429</v>
      </c>
      <c r="AR192" t="s">
        <v>50</v>
      </c>
    </row>
    <row r="193" spans="1:44" hidden="1" x14ac:dyDescent="0.25">
      <c r="A193" t="s">
        <v>408</v>
      </c>
      <c r="B193" t="s">
        <v>389</v>
      </c>
      <c r="C193" t="s">
        <v>390</v>
      </c>
      <c r="D193" t="s">
        <v>122</v>
      </c>
      <c r="E193" t="s">
        <v>57</v>
      </c>
      <c r="F193" t="s">
        <v>44</v>
      </c>
      <c r="G193" t="s">
        <v>58</v>
      </c>
      <c r="H193">
        <v>2</v>
      </c>
      <c r="I193" t="s">
        <v>46</v>
      </c>
      <c r="J193" t="s">
        <v>47</v>
      </c>
      <c r="K193" s="1">
        <v>39958</v>
      </c>
      <c r="L193" s="21">
        <v>5.76</v>
      </c>
      <c r="M193" t="s">
        <v>391</v>
      </c>
      <c r="W193" s="5">
        <v>46023</v>
      </c>
      <c r="X193" s="5">
        <v>45992</v>
      </c>
      <c r="Y193" s="5">
        <v>45689</v>
      </c>
      <c r="AB193" t="s">
        <v>44</v>
      </c>
      <c r="AC193" t="s">
        <v>44</v>
      </c>
      <c r="AD193" t="s">
        <v>50</v>
      </c>
      <c r="AE193" t="s">
        <v>52</v>
      </c>
      <c r="AF193" t="s">
        <v>51</v>
      </c>
      <c r="AG193" t="s">
        <v>53</v>
      </c>
      <c r="AH193">
        <v>33.574815999999998</v>
      </c>
      <c r="AI193">
        <v>39.485996999999998</v>
      </c>
      <c r="AJ193">
        <v>52.637428999999997</v>
      </c>
      <c r="AK193">
        <v>78.701757999999998</v>
      </c>
      <c r="AL193" t="s">
        <v>54</v>
      </c>
      <c r="AM193" t="s">
        <v>55</v>
      </c>
      <c r="AN193" t="s">
        <v>51</v>
      </c>
      <c r="AO193" s="1">
        <v>45778</v>
      </c>
      <c r="AP193" s="1" t="s">
        <v>5429</v>
      </c>
      <c r="AR193" t="s">
        <v>50</v>
      </c>
    </row>
    <row r="194" spans="1:44" hidden="1" x14ac:dyDescent="0.25">
      <c r="A194" t="s">
        <v>403</v>
      </c>
      <c r="B194" t="s">
        <v>389</v>
      </c>
      <c r="C194" t="s">
        <v>390</v>
      </c>
      <c r="D194" t="s">
        <v>229</v>
      </c>
      <c r="E194" t="s">
        <v>57</v>
      </c>
      <c r="F194" t="s">
        <v>44</v>
      </c>
      <c r="G194" t="s">
        <v>58</v>
      </c>
      <c r="H194">
        <v>2</v>
      </c>
      <c r="I194" t="s">
        <v>46</v>
      </c>
      <c r="J194" t="s">
        <v>70</v>
      </c>
      <c r="L194">
        <v>8.1</v>
      </c>
      <c r="M194" t="s">
        <v>391</v>
      </c>
      <c r="R194" t="s">
        <v>98</v>
      </c>
      <c r="S194" t="s">
        <v>97</v>
      </c>
      <c r="T194" t="s">
        <v>98</v>
      </c>
      <c r="W194" s="5">
        <v>45437</v>
      </c>
      <c r="Y194" s="5">
        <v>45413</v>
      </c>
      <c r="Z194" s="10">
        <v>45437</v>
      </c>
      <c r="AA194" s="10">
        <v>45420</v>
      </c>
      <c r="AB194" t="s">
        <v>44</v>
      </c>
      <c r="AC194" t="s">
        <v>44</v>
      </c>
      <c r="AD194" t="s">
        <v>50</v>
      </c>
      <c r="AE194" t="s">
        <v>52</v>
      </c>
      <c r="AF194" t="s">
        <v>51</v>
      </c>
      <c r="AG194" t="s">
        <v>53</v>
      </c>
      <c r="AH194">
        <v>33.574815999999998</v>
      </c>
      <c r="AI194">
        <v>39.485996999999998</v>
      </c>
      <c r="AJ194">
        <v>52.637428999999997</v>
      </c>
      <c r="AK194">
        <v>78.701757999999998</v>
      </c>
      <c r="AL194" t="s">
        <v>404</v>
      </c>
      <c r="AM194" t="s">
        <v>55</v>
      </c>
      <c r="AN194" t="s">
        <v>51</v>
      </c>
      <c r="AO194" s="1">
        <v>45689</v>
      </c>
      <c r="AP194" s="1" t="s">
        <v>5426</v>
      </c>
      <c r="AR194" t="s">
        <v>51</v>
      </c>
    </row>
    <row r="195" spans="1:44" hidden="1" x14ac:dyDescent="0.25">
      <c r="A195" t="s">
        <v>582</v>
      </c>
      <c r="B195" t="s">
        <v>580</v>
      </c>
      <c r="C195" t="s">
        <v>581</v>
      </c>
      <c r="D195" t="s">
        <v>95</v>
      </c>
      <c r="E195" t="s">
        <v>43</v>
      </c>
      <c r="F195" t="s">
        <v>44</v>
      </c>
      <c r="G195" t="s">
        <v>45</v>
      </c>
      <c r="H195">
        <v>2</v>
      </c>
      <c r="I195" t="s">
        <v>46</v>
      </c>
      <c r="J195" t="s">
        <v>47</v>
      </c>
      <c r="K195" s="1">
        <v>43722</v>
      </c>
      <c r="L195" s="21">
        <v>6.48</v>
      </c>
      <c r="M195" t="s">
        <v>48</v>
      </c>
      <c r="W195" s="5">
        <v>45717</v>
      </c>
      <c r="X195" s="5">
        <v>45717</v>
      </c>
      <c r="Y195" s="5">
        <v>45717</v>
      </c>
      <c r="AB195" t="s">
        <v>44</v>
      </c>
      <c r="AC195" t="s">
        <v>44</v>
      </c>
      <c r="AD195" t="s">
        <v>50</v>
      </c>
      <c r="AE195" t="s">
        <v>51</v>
      </c>
      <c r="AF195" t="s">
        <v>52</v>
      </c>
      <c r="AG195" t="s">
        <v>53</v>
      </c>
      <c r="AH195">
        <v>25.323761999999999</v>
      </c>
      <c r="AI195">
        <v>46.019590999999998</v>
      </c>
      <c r="AJ195">
        <v>51.257868000000002</v>
      </c>
      <c r="AK195">
        <v>77.854308000000003</v>
      </c>
      <c r="AL195" t="s">
        <v>54</v>
      </c>
      <c r="AM195" t="s">
        <v>55</v>
      </c>
      <c r="AN195" t="s">
        <v>51</v>
      </c>
      <c r="AO195" s="1">
        <v>45778</v>
      </c>
      <c r="AP195" s="1" t="s">
        <v>5429</v>
      </c>
      <c r="AR195" t="s">
        <v>51</v>
      </c>
    </row>
    <row r="196" spans="1:44" hidden="1" x14ac:dyDescent="0.25">
      <c r="A196" t="s">
        <v>583</v>
      </c>
      <c r="B196" t="s">
        <v>580</v>
      </c>
      <c r="C196" t="s">
        <v>581</v>
      </c>
      <c r="D196" t="s">
        <v>143</v>
      </c>
      <c r="E196" t="s">
        <v>43</v>
      </c>
      <c r="F196" t="s">
        <v>44</v>
      </c>
      <c r="G196" t="s">
        <v>45</v>
      </c>
      <c r="H196">
        <v>2</v>
      </c>
      <c r="I196" t="s">
        <v>46</v>
      </c>
      <c r="J196" t="s">
        <v>47</v>
      </c>
      <c r="K196" s="1">
        <v>43722</v>
      </c>
      <c r="L196" s="21">
        <v>4.12</v>
      </c>
      <c r="M196" t="s">
        <v>48</v>
      </c>
      <c r="W196" s="5">
        <v>45717</v>
      </c>
      <c r="X196" s="5">
        <v>45717</v>
      </c>
      <c r="Y196" s="5">
        <v>45717</v>
      </c>
      <c r="AB196" t="s">
        <v>44</v>
      </c>
      <c r="AC196" t="s">
        <v>44</v>
      </c>
      <c r="AD196" t="s">
        <v>50</v>
      </c>
      <c r="AE196" t="s">
        <v>51</v>
      </c>
      <c r="AF196" t="s">
        <v>52</v>
      </c>
      <c r="AG196" t="s">
        <v>53</v>
      </c>
      <c r="AH196">
        <v>25.323761999999999</v>
      </c>
      <c r="AI196">
        <v>46.019590999999998</v>
      </c>
      <c r="AJ196">
        <v>51.257868000000002</v>
      </c>
      <c r="AK196">
        <v>77.854308000000003</v>
      </c>
      <c r="AL196" t="s">
        <v>54</v>
      </c>
      <c r="AM196" t="s">
        <v>55</v>
      </c>
      <c r="AN196" t="s">
        <v>51</v>
      </c>
      <c r="AO196" s="1">
        <v>45778</v>
      </c>
      <c r="AP196" s="1" t="s">
        <v>5429</v>
      </c>
      <c r="AR196" t="s">
        <v>51</v>
      </c>
    </row>
    <row r="197" spans="1:44" hidden="1" x14ac:dyDescent="0.25">
      <c r="A197" t="s">
        <v>584</v>
      </c>
      <c r="B197" t="s">
        <v>580</v>
      </c>
      <c r="C197" t="s">
        <v>581</v>
      </c>
      <c r="D197" t="s">
        <v>145</v>
      </c>
      <c r="E197" t="s">
        <v>43</v>
      </c>
      <c r="F197" t="s">
        <v>44</v>
      </c>
      <c r="G197" t="s">
        <v>45</v>
      </c>
      <c r="H197">
        <v>2</v>
      </c>
      <c r="I197" t="s">
        <v>46</v>
      </c>
      <c r="J197" t="s">
        <v>47</v>
      </c>
      <c r="K197" s="1">
        <v>43721</v>
      </c>
      <c r="L197" s="21">
        <v>6.15</v>
      </c>
      <c r="M197" t="s">
        <v>48</v>
      </c>
      <c r="W197" s="5">
        <v>45717</v>
      </c>
      <c r="X197" s="5">
        <v>45717</v>
      </c>
      <c r="Y197" s="5">
        <v>45717</v>
      </c>
      <c r="AB197" t="s">
        <v>44</v>
      </c>
      <c r="AC197" t="s">
        <v>44</v>
      </c>
      <c r="AD197" t="s">
        <v>50</v>
      </c>
      <c r="AE197" t="s">
        <v>51</v>
      </c>
      <c r="AF197" t="s">
        <v>52</v>
      </c>
      <c r="AG197" t="s">
        <v>53</v>
      </c>
      <c r="AH197">
        <v>25.323761999999999</v>
      </c>
      <c r="AI197">
        <v>46.019590999999998</v>
      </c>
      <c r="AJ197">
        <v>51.257868000000002</v>
      </c>
      <c r="AK197">
        <v>77.854308000000003</v>
      </c>
      <c r="AL197" t="s">
        <v>54</v>
      </c>
      <c r="AM197" t="s">
        <v>55</v>
      </c>
      <c r="AN197" t="s">
        <v>51</v>
      </c>
      <c r="AO197" s="1">
        <v>45778</v>
      </c>
      <c r="AP197" s="1" t="s">
        <v>5429</v>
      </c>
      <c r="AR197" t="s">
        <v>51</v>
      </c>
    </row>
    <row r="198" spans="1:44" hidden="1" x14ac:dyDescent="0.25">
      <c r="A198" t="s">
        <v>585</v>
      </c>
      <c r="B198" t="s">
        <v>580</v>
      </c>
      <c r="C198" t="s">
        <v>581</v>
      </c>
      <c r="D198" t="s">
        <v>255</v>
      </c>
      <c r="E198" t="s">
        <v>43</v>
      </c>
      <c r="F198" t="s">
        <v>44</v>
      </c>
      <c r="G198" t="s">
        <v>45</v>
      </c>
      <c r="H198">
        <v>2</v>
      </c>
      <c r="I198" t="s">
        <v>46</v>
      </c>
      <c r="J198" t="s">
        <v>47</v>
      </c>
      <c r="K198" s="1">
        <v>43721</v>
      </c>
      <c r="L198" s="21">
        <v>4.8099999999999996</v>
      </c>
      <c r="M198" t="s">
        <v>48</v>
      </c>
      <c r="W198" s="5">
        <v>45717</v>
      </c>
      <c r="X198" s="5">
        <v>45717</v>
      </c>
      <c r="Y198" s="5">
        <v>45717</v>
      </c>
      <c r="AB198" t="s">
        <v>44</v>
      </c>
      <c r="AC198" t="s">
        <v>44</v>
      </c>
      <c r="AD198" t="s">
        <v>50</v>
      </c>
      <c r="AE198" t="s">
        <v>51</v>
      </c>
      <c r="AF198" t="s">
        <v>52</v>
      </c>
      <c r="AG198" t="s">
        <v>53</v>
      </c>
      <c r="AH198">
        <v>25.323761999999999</v>
      </c>
      <c r="AI198">
        <v>46.019590999999998</v>
      </c>
      <c r="AJ198">
        <v>51.257868000000002</v>
      </c>
      <c r="AK198">
        <v>77.854308000000003</v>
      </c>
      <c r="AL198" t="s">
        <v>54</v>
      </c>
      <c r="AM198" t="s">
        <v>55</v>
      </c>
      <c r="AN198" t="s">
        <v>51</v>
      </c>
      <c r="AO198" s="1">
        <v>45778</v>
      </c>
      <c r="AP198" s="1" t="s">
        <v>5429</v>
      </c>
      <c r="AR198" t="s">
        <v>51</v>
      </c>
    </row>
    <row r="199" spans="1:44" hidden="1" x14ac:dyDescent="0.25">
      <c r="A199" t="s">
        <v>409</v>
      </c>
      <c r="B199" t="s">
        <v>389</v>
      </c>
      <c r="C199" t="s">
        <v>390</v>
      </c>
      <c r="D199" t="s">
        <v>112</v>
      </c>
      <c r="E199" t="s">
        <v>57</v>
      </c>
      <c r="F199" t="s">
        <v>44</v>
      </c>
      <c r="G199" t="s">
        <v>58</v>
      </c>
      <c r="H199">
        <v>3</v>
      </c>
      <c r="I199" t="s">
        <v>46</v>
      </c>
      <c r="J199" t="s">
        <v>70</v>
      </c>
      <c r="L199">
        <v>5.94</v>
      </c>
      <c r="M199" t="s">
        <v>391</v>
      </c>
      <c r="R199" t="s">
        <v>98</v>
      </c>
      <c r="S199" t="s">
        <v>97</v>
      </c>
      <c r="T199" t="s">
        <v>98</v>
      </c>
      <c r="W199" s="5">
        <v>45437</v>
      </c>
      <c r="Y199" s="5">
        <v>45413</v>
      </c>
      <c r="Z199" s="10">
        <v>45437</v>
      </c>
      <c r="AA199" s="10">
        <v>45415</v>
      </c>
      <c r="AB199" t="s">
        <v>44</v>
      </c>
      <c r="AC199" t="s">
        <v>44</v>
      </c>
      <c r="AD199" t="s">
        <v>50</v>
      </c>
      <c r="AE199" t="s">
        <v>52</v>
      </c>
      <c r="AF199" t="s">
        <v>51</v>
      </c>
      <c r="AG199" t="s">
        <v>53</v>
      </c>
      <c r="AH199">
        <v>33.574815999999998</v>
      </c>
      <c r="AI199">
        <v>39.485996999999998</v>
      </c>
      <c r="AJ199">
        <v>52.637428999999997</v>
      </c>
      <c r="AK199">
        <v>78.701757999999998</v>
      </c>
      <c r="AL199" t="s">
        <v>404</v>
      </c>
      <c r="AM199" t="s">
        <v>55</v>
      </c>
      <c r="AN199" t="s">
        <v>51</v>
      </c>
      <c r="AO199" s="1">
        <v>45689</v>
      </c>
      <c r="AP199" s="1" t="s">
        <v>5426</v>
      </c>
      <c r="AR199" t="s">
        <v>51</v>
      </c>
    </row>
    <row r="200" spans="1:44" hidden="1" x14ac:dyDescent="0.25">
      <c r="A200" t="s">
        <v>410</v>
      </c>
      <c r="B200" t="s">
        <v>389</v>
      </c>
      <c r="C200" t="s">
        <v>390</v>
      </c>
      <c r="D200" t="s">
        <v>114</v>
      </c>
      <c r="E200" t="s">
        <v>57</v>
      </c>
      <c r="F200" t="s">
        <v>44</v>
      </c>
      <c r="G200" t="s">
        <v>58</v>
      </c>
      <c r="H200">
        <v>3</v>
      </c>
      <c r="I200" t="s">
        <v>46</v>
      </c>
      <c r="J200" t="s">
        <v>70</v>
      </c>
      <c r="L200">
        <v>3.76</v>
      </c>
      <c r="M200" t="s">
        <v>391</v>
      </c>
      <c r="R200" t="s">
        <v>98</v>
      </c>
      <c r="S200" t="s">
        <v>97</v>
      </c>
      <c r="T200" t="s">
        <v>98</v>
      </c>
      <c r="W200" s="5">
        <v>45436</v>
      </c>
      <c r="Y200" s="5">
        <v>45413</v>
      </c>
      <c r="Z200" s="10">
        <v>45436</v>
      </c>
      <c r="AA200" s="10">
        <v>45413</v>
      </c>
      <c r="AB200" t="s">
        <v>44</v>
      </c>
      <c r="AC200" t="s">
        <v>44</v>
      </c>
      <c r="AD200" t="s">
        <v>50</v>
      </c>
      <c r="AE200" t="s">
        <v>52</v>
      </c>
      <c r="AF200" t="s">
        <v>51</v>
      </c>
      <c r="AG200" t="s">
        <v>53</v>
      </c>
      <c r="AH200">
        <v>33.574815999999998</v>
      </c>
      <c r="AI200">
        <v>39.485996999999998</v>
      </c>
      <c r="AJ200">
        <v>52.637428999999997</v>
      </c>
      <c r="AK200">
        <v>78.701757999999998</v>
      </c>
      <c r="AL200" t="s">
        <v>404</v>
      </c>
      <c r="AM200" t="s">
        <v>55</v>
      </c>
      <c r="AN200" t="s">
        <v>51</v>
      </c>
      <c r="AO200" s="1">
        <v>45689</v>
      </c>
      <c r="AP200" s="1" t="s">
        <v>5426</v>
      </c>
      <c r="AR200" t="s">
        <v>51</v>
      </c>
    </row>
    <row r="201" spans="1:44" hidden="1" x14ac:dyDescent="0.25">
      <c r="A201" t="s">
        <v>411</v>
      </c>
      <c r="B201" t="s">
        <v>389</v>
      </c>
      <c r="C201" t="s">
        <v>390</v>
      </c>
      <c r="D201" t="s">
        <v>203</v>
      </c>
      <c r="E201" t="s">
        <v>57</v>
      </c>
      <c r="F201" t="s">
        <v>44</v>
      </c>
      <c r="G201" t="s">
        <v>58</v>
      </c>
      <c r="H201">
        <v>3</v>
      </c>
      <c r="I201" t="s">
        <v>46</v>
      </c>
      <c r="J201" t="s">
        <v>70</v>
      </c>
      <c r="L201">
        <v>8.24</v>
      </c>
      <c r="M201" t="s">
        <v>391</v>
      </c>
      <c r="R201" t="s">
        <v>98</v>
      </c>
      <c r="S201" t="s">
        <v>97</v>
      </c>
      <c r="T201" t="s">
        <v>98</v>
      </c>
      <c r="W201" s="5">
        <v>45437</v>
      </c>
      <c r="Y201" s="5">
        <v>45383</v>
      </c>
      <c r="Z201" s="10">
        <v>45437</v>
      </c>
      <c r="AA201" s="10">
        <v>45411</v>
      </c>
      <c r="AB201" t="s">
        <v>44</v>
      </c>
      <c r="AC201" t="s">
        <v>44</v>
      </c>
      <c r="AD201" t="s">
        <v>50</v>
      </c>
      <c r="AE201" t="s">
        <v>52</v>
      </c>
      <c r="AF201" t="s">
        <v>51</v>
      </c>
      <c r="AG201" t="s">
        <v>53</v>
      </c>
      <c r="AH201">
        <v>33.574815999999998</v>
      </c>
      <c r="AI201">
        <v>39.485996999999998</v>
      </c>
      <c r="AJ201">
        <v>52.637428999999997</v>
      </c>
      <c r="AK201">
        <v>78.701757999999998</v>
      </c>
      <c r="AL201" t="s">
        <v>404</v>
      </c>
      <c r="AM201" t="s">
        <v>55</v>
      </c>
      <c r="AN201" t="s">
        <v>51</v>
      </c>
      <c r="AO201" s="1">
        <v>45689</v>
      </c>
      <c r="AP201" s="1" t="s">
        <v>5426</v>
      </c>
      <c r="AR201" t="s">
        <v>51</v>
      </c>
    </row>
    <row r="202" spans="1:44" hidden="1" x14ac:dyDescent="0.25">
      <c r="A202" t="s">
        <v>586</v>
      </c>
      <c r="B202" t="s">
        <v>580</v>
      </c>
      <c r="C202" t="s">
        <v>581</v>
      </c>
      <c r="D202" t="s">
        <v>87</v>
      </c>
      <c r="E202" t="s">
        <v>43</v>
      </c>
      <c r="F202" t="s">
        <v>44</v>
      </c>
      <c r="G202" t="s">
        <v>45</v>
      </c>
      <c r="H202">
        <v>2</v>
      </c>
      <c r="I202" t="s">
        <v>46</v>
      </c>
      <c r="J202" t="s">
        <v>47</v>
      </c>
      <c r="K202" s="1">
        <v>43720</v>
      </c>
      <c r="L202" s="21">
        <v>17.28</v>
      </c>
      <c r="M202" t="s">
        <v>48</v>
      </c>
      <c r="W202" s="5">
        <v>45717</v>
      </c>
      <c r="X202" s="5">
        <v>45717</v>
      </c>
      <c r="Y202" s="5">
        <v>45717</v>
      </c>
      <c r="AB202" t="s">
        <v>44</v>
      </c>
      <c r="AC202" t="s">
        <v>44</v>
      </c>
      <c r="AD202" t="s">
        <v>50</v>
      </c>
      <c r="AE202" t="s">
        <v>51</v>
      </c>
      <c r="AF202" t="s">
        <v>52</v>
      </c>
      <c r="AG202" t="s">
        <v>53</v>
      </c>
      <c r="AH202">
        <v>25.323761999999999</v>
      </c>
      <c r="AI202">
        <v>46.019590999999998</v>
      </c>
      <c r="AJ202">
        <v>51.257868000000002</v>
      </c>
      <c r="AK202">
        <v>77.854308000000003</v>
      </c>
      <c r="AL202" t="s">
        <v>54</v>
      </c>
      <c r="AM202" t="s">
        <v>55</v>
      </c>
      <c r="AN202" t="s">
        <v>51</v>
      </c>
      <c r="AO202" s="1">
        <v>45778</v>
      </c>
      <c r="AP202" s="1" t="s">
        <v>5429</v>
      </c>
      <c r="AR202" t="s">
        <v>51</v>
      </c>
    </row>
    <row r="203" spans="1:44" hidden="1" x14ac:dyDescent="0.25">
      <c r="A203" t="s">
        <v>615</v>
      </c>
      <c r="B203" t="s">
        <v>613</v>
      </c>
      <c r="C203" t="s">
        <v>614</v>
      </c>
      <c r="D203" t="s">
        <v>95</v>
      </c>
      <c r="E203" t="s">
        <v>43</v>
      </c>
      <c r="F203" t="s">
        <v>44</v>
      </c>
      <c r="G203" t="s">
        <v>45</v>
      </c>
      <c r="H203">
        <v>2</v>
      </c>
      <c r="I203" t="s">
        <v>46</v>
      </c>
      <c r="J203" t="s">
        <v>47</v>
      </c>
      <c r="K203" s="1">
        <v>43720</v>
      </c>
      <c r="L203" s="21">
        <v>7.19</v>
      </c>
      <c r="M203" t="s">
        <v>226</v>
      </c>
      <c r="X203" s="5">
        <v>45717</v>
      </c>
      <c r="Y203" s="5">
        <v>45717</v>
      </c>
      <c r="AB203" t="s">
        <v>44</v>
      </c>
      <c r="AC203" t="s">
        <v>44</v>
      </c>
      <c r="AD203" t="s">
        <v>50</v>
      </c>
      <c r="AE203" t="s">
        <v>51</v>
      </c>
      <c r="AF203" t="s">
        <v>52</v>
      </c>
      <c r="AG203" t="s">
        <v>53</v>
      </c>
      <c r="AH203">
        <v>24.758621000000002</v>
      </c>
      <c r="AI203">
        <v>45.454450000000001</v>
      </c>
      <c r="AJ203">
        <v>51.673634999999997</v>
      </c>
      <c r="AK203">
        <v>78.270075000000006</v>
      </c>
      <c r="AL203" t="s">
        <v>54</v>
      </c>
      <c r="AM203" t="s">
        <v>55</v>
      </c>
      <c r="AN203" t="s">
        <v>51</v>
      </c>
      <c r="AO203" s="1">
        <v>45778</v>
      </c>
      <c r="AP203" s="1" t="s">
        <v>5429</v>
      </c>
      <c r="AR203" t="s">
        <v>51</v>
      </c>
    </row>
    <row r="204" spans="1:44" hidden="1" x14ac:dyDescent="0.25">
      <c r="A204" t="s">
        <v>616</v>
      </c>
      <c r="B204" t="s">
        <v>613</v>
      </c>
      <c r="C204" t="s">
        <v>614</v>
      </c>
      <c r="D204" t="s">
        <v>143</v>
      </c>
      <c r="E204" t="s">
        <v>43</v>
      </c>
      <c r="F204" t="s">
        <v>44</v>
      </c>
      <c r="G204" t="s">
        <v>45</v>
      </c>
      <c r="H204">
        <v>2</v>
      </c>
      <c r="I204" t="s">
        <v>46</v>
      </c>
      <c r="J204" t="s">
        <v>47</v>
      </c>
      <c r="K204" s="1">
        <v>43721</v>
      </c>
      <c r="L204" s="21">
        <v>1.03</v>
      </c>
      <c r="M204" t="s">
        <v>226</v>
      </c>
      <c r="X204" s="5">
        <v>45717</v>
      </c>
      <c r="Y204" s="5">
        <v>45717</v>
      </c>
      <c r="AB204" t="s">
        <v>44</v>
      </c>
      <c r="AC204" t="s">
        <v>44</v>
      </c>
      <c r="AD204" t="s">
        <v>50</v>
      </c>
      <c r="AE204" t="s">
        <v>51</v>
      </c>
      <c r="AF204" t="s">
        <v>52</v>
      </c>
      <c r="AG204" t="s">
        <v>53</v>
      </c>
      <c r="AH204">
        <v>24.758621000000002</v>
      </c>
      <c r="AI204">
        <v>45.454450000000001</v>
      </c>
      <c r="AJ204">
        <v>51.673634999999997</v>
      </c>
      <c r="AK204">
        <v>78.270075000000006</v>
      </c>
      <c r="AL204" t="s">
        <v>54</v>
      </c>
      <c r="AM204" t="s">
        <v>55</v>
      </c>
      <c r="AN204" t="s">
        <v>51</v>
      </c>
      <c r="AO204" s="1">
        <v>45778</v>
      </c>
      <c r="AP204" s="1" t="s">
        <v>5429</v>
      </c>
      <c r="AR204" t="s">
        <v>51</v>
      </c>
    </row>
    <row r="205" spans="1:44" hidden="1" x14ac:dyDescent="0.25">
      <c r="A205" t="s">
        <v>699</v>
      </c>
      <c r="B205" t="s">
        <v>697</v>
      </c>
      <c r="C205" t="s">
        <v>698</v>
      </c>
      <c r="D205" t="s">
        <v>154</v>
      </c>
      <c r="E205" t="s">
        <v>57</v>
      </c>
      <c r="F205" t="s">
        <v>44</v>
      </c>
      <c r="G205" t="s">
        <v>45</v>
      </c>
      <c r="H205">
        <v>2</v>
      </c>
      <c r="I205" t="s">
        <v>46</v>
      </c>
      <c r="J205" t="s">
        <v>47</v>
      </c>
      <c r="K205" s="1">
        <v>44529</v>
      </c>
      <c r="L205" s="21">
        <v>12.96</v>
      </c>
      <c r="M205" t="s">
        <v>226</v>
      </c>
      <c r="W205" s="5">
        <v>46082</v>
      </c>
      <c r="X205" s="5">
        <v>46054</v>
      </c>
      <c r="Y205" s="5">
        <v>45778</v>
      </c>
      <c r="AB205" t="s">
        <v>44</v>
      </c>
      <c r="AC205" t="s">
        <v>44</v>
      </c>
      <c r="AD205" t="s">
        <v>53</v>
      </c>
      <c r="AE205" t="s">
        <v>72</v>
      </c>
      <c r="AF205" t="s">
        <v>52</v>
      </c>
      <c r="AG205" t="s">
        <v>50</v>
      </c>
      <c r="AH205">
        <v>53.317608999999997</v>
      </c>
      <c r="AI205">
        <v>56.535307000000003</v>
      </c>
      <c r="AJ205">
        <v>61.611528</v>
      </c>
      <c r="AK205">
        <v>68.238206000000005</v>
      </c>
      <c r="AL205" t="s">
        <v>54</v>
      </c>
      <c r="AM205" t="s">
        <v>55</v>
      </c>
      <c r="AN205" t="s">
        <v>51</v>
      </c>
      <c r="AO205" s="1">
        <v>45778</v>
      </c>
      <c r="AP205" s="1" t="s">
        <v>5429</v>
      </c>
      <c r="AR205" t="s">
        <v>50</v>
      </c>
    </row>
    <row r="206" spans="1:44" hidden="1" x14ac:dyDescent="0.25">
      <c r="A206" t="s">
        <v>402</v>
      </c>
      <c r="B206" t="s">
        <v>389</v>
      </c>
      <c r="C206" t="s">
        <v>390</v>
      </c>
      <c r="D206" t="s">
        <v>154</v>
      </c>
      <c r="E206" t="s">
        <v>57</v>
      </c>
      <c r="F206" t="s">
        <v>44</v>
      </c>
      <c r="G206" t="s">
        <v>58</v>
      </c>
      <c r="H206">
        <v>1</v>
      </c>
      <c r="I206" t="s">
        <v>151</v>
      </c>
      <c r="J206" t="s">
        <v>47</v>
      </c>
      <c r="K206" s="1">
        <v>39902</v>
      </c>
      <c r="L206" s="21">
        <v>14.55</v>
      </c>
      <c r="M206" t="s">
        <v>391</v>
      </c>
      <c r="W206" s="5">
        <v>45992</v>
      </c>
      <c r="X206" s="5">
        <v>45992</v>
      </c>
      <c r="Y206" s="5">
        <v>45658</v>
      </c>
      <c r="AB206" t="s">
        <v>44</v>
      </c>
      <c r="AC206" t="s">
        <v>44</v>
      </c>
      <c r="AD206" t="s">
        <v>50</v>
      </c>
      <c r="AE206" t="s">
        <v>52</v>
      </c>
      <c r="AF206" t="s">
        <v>51</v>
      </c>
      <c r="AG206" t="s">
        <v>53</v>
      </c>
      <c r="AH206">
        <v>33.574815999999998</v>
      </c>
      <c r="AI206">
        <v>39.485996999999998</v>
      </c>
      <c r="AJ206">
        <v>52.637428999999997</v>
      </c>
      <c r="AK206">
        <v>78.701757999999998</v>
      </c>
      <c r="AL206" t="s">
        <v>54</v>
      </c>
      <c r="AM206" t="s">
        <v>55</v>
      </c>
      <c r="AN206" t="s">
        <v>51</v>
      </c>
      <c r="AO206" s="1">
        <v>45809</v>
      </c>
      <c r="AP206" s="1" t="s">
        <v>5437</v>
      </c>
      <c r="AR206" t="s">
        <v>50</v>
      </c>
    </row>
    <row r="207" spans="1:44" hidden="1" x14ac:dyDescent="0.25">
      <c r="A207" t="s">
        <v>420</v>
      </c>
      <c r="B207" t="s">
        <v>418</v>
      </c>
      <c r="C207" t="s">
        <v>419</v>
      </c>
      <c r="D207" t="s">
        <v>95</v>
      </c>
      <c r="E207" t="s">
        <v>78</v>
      </c>
      <c r="F207" t="s">
        <v>79</v>
      </c>
      <c r="G207" t="s">
        <v>58</v>
      </c>
      <c r="H207">
        <v>3</v>
      </c>
      <c r="I207" t="s">
        <v>46</v>
      </c>
      <c r="J207" t="s">
        <v>47</v>
      </c>
      <c r="K207" s="1">
        <v>43397</v>
      </c>
      <c r="L207">
        <v>25.99</v>
      </c>
      <c r="M207" t="s">
        <v>226</v>
      </c>
      <c r="W207" s="5">
        <v>45809</v>
      </c>
      <c r="X207" s="5">
        <v>45809</v>
      </c>
      <c r="Y207" s="5">
        <v>45778</v>
      </c>
      <c r="AB207" t="s">
        <v>79</v>
      </c>
      <c r="AC207" t="s">
        <v>79</v>
      </c>
      <c r="AD207" t="s">
        <v>53</v>
      </c>
      <c r="AE207" t="s">
        <v>72</v>
      </c>
      <c r="AF207" t="s">
        <v>84</v>
      </c>
      <c r="AG207" t="s">
        <v>52</v>
      </c>
      <c r="AH207">
        <v>27.699648</v>
      </c>
      <c r="AI207">
        <v>29.459517000000002</v>
      </c>
      <c r="AJ207">
        <v>38.563040000000001</v>
      </c>
      <c r="AK207">
        <v>45.680999999999997</v>
      </c>
      <c r="AL207" t="s">
        <v>54</v>
      </c>
      <c r="AM207" t="s">
        <v>474</v>
      </c>
      <c r="AN207" t="s">
        <v>5451</v>
      </c>
      <c r="AO207" s="1">
        <v>45870</v>
      </c>
      <c r="AP207" s="1" t="s">
        <v>5454</v>
      </c>
      <c r="AR207" t="s">
        <v>5451</v>
      </c>
    </row>
    <row r="208" spans="1:44" hidden="1" x14ac:dyDescent="0.25">
      <c r="A208" t="s">
        <v>421</v>
      </c>
      <c r="B208" t="s">
        <v>418</v>
      </c>
      <c r="C208" t="s">
        <v>419</v>
      </c>
      <c r="D208" t="s">
        <v>143</v>
      </c>
      <c r="E208" t="s">
        <v>78</v>
      </c>
      <c r="F208" t="s">
        <v>79</v>
      </c>
      <c r="G208" t="s">
        <v>58</v>
      </c>
      <c r="H208">
        <v>3</v>
      </c>
      <c r="I208" t="s">
        <v>46</v>
      </c>
      <c r="J208" t="s">
        <v>47</v>
      </c>
      <c r="K208" s="1">
        <v>43398</v>
      </c>
      <c r="L208">
        <v>12.13</v>
      </c>
      <c r="M208" t="s">
        <v>226</v>
      </c>
      <c r="W208" s="5">
        <v>45809</v>
      </c>
      <c r="X208" s="5">
        <v>45809</v>
      </c>
      <c r="Y208" s="5">
        <v>45778</v>
      </c>
      <c r="AB208" t="s">
        <v>79</v>
      </c>
      <c r="AC208" t="s">
        <v>79</v>
      </c>
      <c r="AD208" t="s">
        <v>53</v>
      </c>
      <c r="AE208" t="s">
        <v>72</v>
      </c>
      <c r="AF208" t="s">
        <v>84</v>
      </c>
      <c r="AG208" t="s">
        <v>52</v>
      </c>
      <c r="AH208">
        <v>27.699648</v>
      </c>
      <c r="AI208">
        <v>29.459517000000002</v>
      </c>
      <c r="AJ208">
        <v>38.563040000000001</v>
      </c>
      <c r="AK208">
        <v>45.680999999999997</v>
      </c>
      <c r="AL208" t="s">
        <v>54</v>
      </c>
      <c r="AM208" t="s">
        <v>474</v>
      </c>
      <c r="AN208" t="s">
        <v>5451</v>
      </c>
      <c r="AO208" s="1">
        <v>45870</v>
      </c>
      <c r="AP208" s="1" t="s">
        <v>5454</v>
      </c>
      <c r="AR208" t="s">
        <v>5451</v>
      </c>
    </row>
    <row r="209" spans="1:44" hidden="1" x14ac:dyDescent="0.25">
      <c r="A209" t="s">
        <v>422</v>
      </c>
      <c r="B209" t="s">
        <v>418</v>
      </c>
      <c r="C209" t="s">
        <v>419</v>
      </c>
      <c r="D209" t="s">
        <v>145</v>
      </c>
      <c r="E209" t="s">
        <v>78</v>
      </c>
      <c r="F209" t="s">
        <v>79</v>
      </c>
      <c r="G209" t="s">
        <v>58</v>
      </c>
      <c r="H209">
        <v>2</v>
      </c>
      <c r="I209" t="s">
        <v>46</v>
      </c>
      <c r="J209" t="s">
        <v>47</v>
      </c>
      <c r="K209" s="1">
        <v>43370</v>
      </c>
      <c r="L209">
        <v>3.34</v>
      </c>
      <c r="M209" t="s">
        <v>226</v>
      </c>
      <c r="W209" s="5">
        <v>45809</v>
      </c>
      <c r="X209" s="5">
        <v>45809</v>
      </c>
      <c r="Y209" s="5">
        <v>45778</v>
      </c>
      <c r="AB209" t="s">
        <v>79</v>
      </c>
      <c r="AC209" t="s">
        <v>79</v>
      </c>
      <c r="AD209" t="s">
        <v>53</v>
      </c>
      <c r="AE209" t="s">
        <v>72</v>
      </c>
      <c r="AF209" t="s">
        <v>84</v>
      </c>
      <c r="AG209" t="s">
        <v>52</v>
      </c>
      <c r="AH209">
        <v>27.699648</v>
      </c>
      <c r="AI209">
        <v>29.459517000000002</v>
      </c>
      <c r="AJ209">
        <v>38.563040000000001</v>
      </c>
      <c r="AK209">
        <v>45.680999999999997</v>
      </c>
      <c r="AL209" t="s">
        <v>54</v>
      </c>
      <c r="AM209" t="s">
        <v>474</v>
      </c>
      <c r="AN209" t="s">
        <v>5451</v>
      </c>
      <c r="AO209" s="1">
        <v>45870</v>
      </c>
      <c r="AP209" s="1" t="s">
        <v>5454</v>
      </c>
      <c r="AR209" t="s">
        <v>5451</v>
      </c>
    </row>
    <row r="210" spans="1:44" hidden="1" x14ac:dyDescent="0.25">
      <c r="A210" t="s">
        <v>423</v>
      </c>
      <c r="B210" t="s">
        <v>418</v>
      </c>
      <c r="C210" t="s">
        <v>419</v>
      </c>
      <c r="D210" t="s">
        <v>255</v>
      </c>
      <c r="E210" t="s">
        <v>78</v>
      </c>
      <c r="F210" t="s">
        <v>79</v>
      </c>
      <c r="G210" t="s">
        <v>58</v>
      </c>
      <c r="H210">
        <v>2</v>
      </c>
      <c r="I210" t="s">
        <v>46</v>
      </c>
      <c r="J210" t="s">
        <v>47</v>
      </c>
      <c r="K210" s="1">
        <v>43370</v>
      </c>
      <c r="L210">
        <v>1.86</v>
      </c>
      <c r="M210" t="s">
        <v>226</v>
      </c>
      <c r="W210" s="5">
        <v>45809</v>
      </c>
      <c r="X210" s="5">
        <v>45809</v>
      </c>
      <c r="Y210" s="5">
        <v>45778</v>
      </c>
      <c r="AB210" t="s">
        <v>79</v>
      </c>
      <c r="AC210" t="s">
        <v>79</v>
      </c>
      <c r="AD210" t="s">
        <v>53</v>
      </c>
      <c r="AE210" t="s">
        <v>72</v>
      </c>
      <c r="AF210" t="s">
        <v>84</v>
      </c>
      <c r="AG210" t="s">
        <v>52</v>
      </c>
      <c r="AH210">
        <v>27.699648</v>
      </c>
      <c r="AI210">
        <v>29.459517000000002</v>
      </c>
      <c r="AJ210">
        <v>38.563040000000001</v>
      </c>
      <c r="AK210">
        <v>45.680999999999997</v>
      </c>
      <c r="AL210" t="s">
        <v>54</v>
      </c>
      <c r="AM210" t="s">
        <v>474</v>
      </c>
      <c r="AN210" t="s">
        <v>5451</v>
      </c>
      <c r="AO210" s="1">
        <v>45870</v>
      </c>
      <c r="AP210" s="1" t="s">
        <v>5454</v>
      </c>
      <c r="AR210" t="s">
        <v>5451</v>
      </c>
    </row>
    <row r="211" spans="1:44" hidden="1" x14ac:dyDescent="0.25">
      <c r="A211" t="s">
        <v>424</v>
      </c>
      <c r="B211" t="s">
        <v>418</v>
      </c>
      <c r="C211" t="s">
        <v>419</v>
      </c>
      <c r="D211" t="s">
        <v>87</v>
      </c>
      <c r="E211" t="s">
        <v>78</v>
      </c>
      <c r="F211" t="s">
        <v>79</v>
      </c>
      <c r="G211" t="s">
        <v>58</v>
      </c>
      <c r="H211">
        <v>2</v>
      </c>
      <c r="I211" t="s">
        <v>46</v>
      </c>
      <c r="J211" t="s">
        <v>47</v>
      </c>
      <c r="K211" s="1">
        <v>43397</v>
      </c>
      <c r="L211">
        <v>12.22</v>
      </c>
      <c r="M211" t="s">
        <v>226</v>
      </c>
      <c r="W211" s="5">
        <v>45809</v>
      </c>
      <c r="X211" s="5">
        <v>45809</v>
      </c>
      <c r="Y211" s="5">
        <v>45778</v>
      </c>
      <c r="AB211" t="s">
        <v>79</v>
      </c>
      <c r="AC211" t="s">
        <v>79</v>
      </c>
      <c r="AD211" t="s">
        <v>53</v>
      </c>
      <c r="AE211" t="s">
        <v>72</v>
      </c>
      <c r="AF211" t="s">
        <v>84</v>
      </c>
      <c r="AG211" t="s">
        <v>52</v>
      </c>
      <c r="AH211">
        <v>27.699648</v>
      </c>
      <c r="AI211">
        <v>29.459517000000002</v>
      </c>
      <c r="AJ211">
        <v>38.563040000000001</v>
      </c>
      <c r="AK211">
        <v>45.680999999999997</v>
      </c>
      <c r="AL211" t="s">
        <v>54</v>
      </c>
      <c r="AM211" t="s">
        <v>474</v>
      </c>
      <c r="AN211" t="s">
        <v>5451</v>
      </c>
      <c r="AO211" s="1">
        <v>45870</v>
      </c>
      <c r="AP211" s="1" t="s">
        <v>5454</v>
      </c>
      <c r="AR211" t="s">
        <v>5451</v>
      </c>
    </row>
    <row r="212" spans="1:44" hidden="1" x14ac:dyDescent="0.25">
      <c r="A212" t="s">
        <v>385</v>
      </c>
      <c r="B212" t="s">
        <v>323</v>
      </c>
      <c r="C212" t="s">
        <v>324</v>
      </c>
      <c r="D212" t="s">
        <v>384</v>
      </c>
      <c r="E212" t="s">
        <v>298</v>
      </c>
      <c r="F212" t="s">
        <v>245</v>
      </c>
      <c r="G212" t="s">
        <v>58</v>
      </c>
      <c r="H212">
        <v>3</v>
      </c>
      <c r="I212" t="s">
        <v>46</v>
      </c>
      <c r="J212" t="s">
        <v>70</v>
      </c>
      <c r="L212">
        <v>1.59</v>
      </c>
      <c r="M212" t="s">
        <v>226</v>
      </c>
      <c r="W212" s="5">
        <v>45566</v>
      </c>
      <c r="AB212" t="s">
        <v>245</v>
      </c>
      <c r="AC212" t="s">
        <v>245</v>
      </c>
      <c r="AD212" t="s">
        <v>53</v>
      </c>
      <c r="AE212" t="s">
        <v>72</v>
      </c>
      <c r="AF212" t="s">
        <v>52</v>
      </c>
      <c r="AG212" t="s">
        <v>247</v>
      </c>
      <c r="AH212">
        <v>13.858549999999999</v>
      </c>
      <c r="AI212">
        <v>17.076246999999999</v>
      </c>
      <c r="AJ212">
        <v>26.297559</v>
      </c>
      <c r="AK212">
        <v>53.960014000000001</v>
      </c>
      <c r="AL212" t="s">
        <v>295</v>
      </c>
      <c r="AM212" t="s">
        <v>248</v>
      </c>
      <c r="AN212" t="s">
        <v>53</v>
      </c>
      <c r="AR212" t="s">
        <v>53</v>
      </c>
    </row>
    <row r="213" spans="1:44" hidden="1" x14ac:dyDescent="0.25">
      <c r="A213" t="s">
        <v>429</v>
      </c>
      <c r="B213" t="s">
        <v>425</v>
      </c>
      <c r="C213" t="s">
        <v>426</v>
      </c>
      <c r="D213" s="21" t="s">
        <v>77</v>
      </c>
      <c r="E213" t="s">
        <v>298</v>
      </c>
      <c r="F213" t="s">
        <v>245</v>
      </c>
      <c r="G213" t="s">
        <v>58</v>
      </c>
      <c r="H213">
        <v>3</v>
      </c>
      <c r="I213" t="s">
        <v>46</v>
      </c>
      <c r="J213" t="s">
        <v>70</v>
      </c>
      <c r="L213" s="21">
        <v>23.88</v>
      </c>
      <c r="M213" t="s">
        <v>226</v>
      </c>
      <c r="U213" t="s">
        <v>300</v>
      </c>
      <c r="W213" s="5">
        <v>45566</v>
      </c>
      <c r="Z213" s="10">
        <v>45303</v>
      </c>
      <c r="AA213" s="10">
        <v>45176</v>
      </c>
      <c r="AB213" t="s">
        <v>245</v>
      </c>
      <c r="AC213" t="s">
        <v>245</v>
      </c>
      <c r="AD213" t="s">
        <v>53</v>
      </c>
      <c r="AE213" t="s">
        <v>72</v>
      </c>
      <c r="AF213" t="s">
        <v>52</v>
      </c>
      <c r="AG213" t="s">
        <v>247</v>
      </c>
      <c r="AH213">
        <v>14.992647</v>
      </c>
      <c r="AI213">
        <v>18.210345</v>
      </c>
      <c r="AJ213">
        <v>26.155843999999998</v>
      </c>
      <c r="AK213">
        <v>53.818297999999999</v>
      </c>
      <c r="AL213" t="s">
        <v>73</v>
      </c>
      <c r="AM213" t="s">
        <v>248</v>
      </c>
      <c r="AN213" t="s">
        <v>53</v>
      </c>
      <c r="AO213" s="1">
        <v>45809</v>
      </c>
      <c r="AP213" s="1" t="s">
        <v>5437</v>
      </c>
      <c r="AR213" t="s">
        <v>53</v>
      </c>
    </row>
    <row r="214" spans="1:44" hidden="1" x14ac:dyDescent="0.25">
      <c r="A214" t="s">
        <v>431</v>
      </c>
      <c r="B214" t="s">
        <v>425</v>
      </c>
      <c r="C214" t="s">
        <v>426</v>
      </c>
      <c r="D214" t="s">
        <v>430</v>
      </c>
      <c r="E214" t="s">
        <v>325</v>
      </c>
      <c r="F214" t="s">
        <v>245</v>
      </c>
      <c r="G214" t="s">
        <v>58</v>
      </c>
      <c r="H214">
        <v>3</v>
      </c>
      <c r="I214" t="s">
        <v>46</v>
      </c>
      <c r="J214" t="s">
        <v>70</v>
      </c>
      <c r="L214">
        <v>16.62</v>
      </c>
      <c r="M214" t="s">
        <v>226</v>
      </c>
      <c r="U214" t="s">
        <v>300</v>
      </c>
      <c r="W214" s="5">
        <v>45566</v>
      </c>
      <c r="Z214" s="10">
        <v>45303</v>
      </c>
      <c r="AA214" s="10">
        <v>45208</v>
      </c>
      <c r="AB214" t="s">
        <v>245</v>
      </c>
      <c r="AC214" t="s">
        <v>245</v>
      </c>
      <c r="AD214" t="s">
        <v>53</v>
      </c>
      <c r="AE214" t="s">
        <v>72</v>
      </c>
      <c r="AF214" t="s">
        <v>52</v>
      </c>
      <c r="AG214" t="s">
        <v>247</v>
      </c>
      <c r="AH214">
        <v>14.992647</v>
      </c>
      <c r="AI214">
        <v>18.210345</v>
      </c>
      <c r="AJ214">
        <v>26.155843999999998</v>
      </c>
      <c r="AK214">
        <v>53.818297999999999</v>
      </c>
      <c r="AL214" t="s">
        <v>73</v>
      </c>
      <c r="AM214" t="s">
        <v>248</v>
      </c>
      <c r="AN214" t="s">
        <v>53</v>
      </c>
      <c r="AO214" s="1">
        <v>45809</v>
      </c>
      <c r="AP214" s="1" t="s">
        <v>5437</v>
      </c>
      <c r="AR214" t="s">
        <v>53</v>
      </c>
    </row>
    <row r="215" spans="1:44" hidden="1" x14ac:dyDescent="0.25">
      <c r="A215" t="s">
        <v>433</v>
      </c>
      <c r="B215" t="s">
        <v>425</v>
      </c>
      <c r="C215" t="s">
        <v>426</v>
      </c>
      <c r="D215" t="s">
        <v>432</v>
      </c>
      <c r="E215" t="s">
        <v>325</v>
      </c>
      <c r="F215" t="s">
        <v>245</v>
      </c>
      <c r="G215" t="s">
        <v>58</v>
      </c>
      <c r="H215">
        <v>3</v>
      </c>
      <c r="I215" t="s">
        <v>46</v>
      </c>
      <c r="J215" t="s">
        <v>70</v>
      </c>
      <c r="L215">
        <v>8.42</v>
      </c>
      <c r="M215" t="s">
        <v>226</v>
      </c>
      <c r="R215" t="s">
        <v>97</v>
      </c>
      <c r="S215" t="s">
        <v>97</v>
      </c>
      <c r="T215" t="s">
        <v>98</v>
      </c>
      <c r="U215" t="s">
        <v>300</v>
      </c>
      <c r="W215" s="5">
        <v>45566</v>
      </c>
      <c r="Y215" s="5">
        <v>45292</v>
      </c>
      <c r="Z215" s="10">
        <v>45417</v>
      </c>
      <c r="AA215" s="10">
        <v>45313</v>
      </c>
      <c r="AB215" t="s">
        <v>245</v>
      </c>
      <c r="AC215" t="s">
        <v>245</v>
      </c>
      <c r="AD215" t="s">
        <v>53</v>
      </c>
      <c r="AE215" t="s">
        <v>72</v>
      </c>
      <c r="AF215" t="s">
        <v>52</v>
      </c>
      <c r="AG215" t="s">
        <v>247</v>
      </c>
      <c r="AH215">
        <v>14.992647</v>
      </c>
      <c r="AI215">
        <v>18.210345</v>
      </c>
      <c r="AJ215">
        <v>26.155843999999998</v>
      </c>
      <c r="AK215">
        <v>53.818297999999999</v>
      </c>
      <c r="AL215" t="s">
        <v>106</v>
      </c>
      <c r="AM215" t="s">
        <v>248</v>
      </c>
      <c r="AN215" t="s">
        <v>53</v>
      </c>
      <c r="AO215" s="1">
        <v>45809</v>
      </c>
      <c r="AP215" s="1" t="s">
        <v>5437</v>
      </c>
      <c r="AR215" t="s">
        <v>53</v>
      </c>
    </row>
    <row r="216" spans="1:44" hidden="1" x14ac:dyDescent="0.25">
      <c r="A216" t="s">
        <v>435</v>
      </c>
      <c r="B216" t="s">
        <v>425</v>
      </c>
      <c r="C216" t="s">
        <v>426</v>
      </c>
      <c r="D216" t="s">
        <v>434</v>
      </c>
      <c r="E216" t="s">
        <v>325</v>
      </c>
      <c r="F216" t="s">
        <v>245</v>
      </c>
      <c r="G216" t="s">
        <v>58</v>
      </c>
      <c r="H216">
        <v>3</v>
      </c>
      <c r="I216" t="s">
        <v>46</v>
      </c>
      <c r="J216" t="s">
        <v>70</v>
      </c>
      <c r="L216">
        <v>8.15</v>
      </c>
      <c r="M216" t="s">
        <v>226</v>
      </c>
      <c r="U216" t="s">
        <v>300</v>
      </c>
      <c r="W216" s="5">
        <v>45566</v>
      </c>
      <c r="X216" s="5">
        <v>45566</v>
      </c>
      <c r="Y216" s="5">
        <v>45566</v>
      </c>
      <c r="AB216" t="s">
        <v>245</v>
      </c>
      <c r="AC216" t="s">
        <v>245</v>
      </c>
      <c r="AD216" t="s">
        <v>53</v>
      </c>
      <c r="AE216" t="s">
        <v>72</v>
      </c>
      <c r="AF216" t="s">
        <v>52</v>
      </c>
      <c r="AG216" t="s">
        <v>247</v>
      </c>
      <c r="AH216">
        <v>14.992647</v>
      </c>
      <c r="AI216">
        <v>18.210345</v>
      </c>
      <c r="AJ216">
        <v>26.155843999999998</v>
      </c>
      <c r="AK216">
        <v>53.818297999999999</v>
      </c>
      <c r="AL216" t="s">
        <v>73</v>
      </c>
      <c r="AM216" t="s">
        <v>248</v>
      </c>
      <c r="AN216" t="s">
        <v>53</v>
      </c>
      <c r="AO216" s="1">
        <v>45809</v>
      </c>
      <c r="AP216" s="1" t="s">
        <v>5437</v>
      </c>
      <c r="AR216" t="s">
        <v>53</v>
      </c>
    </row>
    <row r="217" spans="1:44" hidden="1" x14ac:dyDescent="0.25">
      <c r="A217" t="s">
        <v>436</v>
      </c>
      <c r="B217" t="s">
        <v>425</v>
      </c>
      <c r="C217" t="s">
        <v>426</v>
      </c>
      <c r="D217" t="s">
        <v>376</v>
      </c>
      <c r="E217" t="s">
        <v>325</v>
      </c>
      <c r="F217" t="s">
        <v>245</v>
      </c>
      <c r="G217" t="s">
        <v>58</v>
      </c>
      <c r="H217">
        <v>2</v>
      </c>
      <c r="I217" t="s">
        <v>46</v>
      </c>
      <c r="J217" t="s">
        <v>70</v>
      </c>
      <c r="L217" s="61">
        <v>3.12</v>
      </c>
      <c r="M217" t="s">
        <v>226</v>
      </c>
      <c r="U217" t="s">
        <v>300</v>
      </c>
      <c r="W217" s="5">
        <v>45566</v>
      </c>
      <c r="X217" s="5">
        <v>45566</v>
      </c>
      <c r="Y217" s="5">
        <v>45566</v>
      </c>
      <c r="AB217" t="s">
        <v>245</v>
      </c>
      <c r="AC217" t="s">
        <v>245</v>
      </c>
      <c r="AD217" t="s">
        <v>53</v>
      </c>
      <c r="AE217" t="s">
        <v>72</v>
      </c>
      <c r="AF217" t="s">
        <v>52</v>
      </c>
      <c r="AG217" t="s">
        <v>247</v>
      </c>
      <c r="AH217">
        <v>14.992647</v>
      </c>
      <c r="AI217">
        <v>18.210345</v>
      </c>
      <c r="AJ217">
        <v>26.155843999999998</v>
      </c>
      <c r="AK217">
        <v>53.818297999999999</v>
      </c>
      <c r="AL217" t="s">
        <v>73</v>
      </c>
      <c r="AM217" t="s">
        <v>248</v>
      </c>
      <c r="AN217" t="s">
        <v>53</v>
      </c>
      <c r="AO217" s="1">
        <v>45778</v>
      </c>
      <c r="AP217" s="1" t="s">
        <v>5429</v>
      </c>
      <c r="AR217" t="s">
        <v>53</v>
      </c>
    </row>
    <row r="218" spans="1:44" hidden="1" x14ac:dyDescent="0.25">
      <c r="A218" t="s">
        <v>437</v>
      </c>
      <c r="B218" t="s">
        <v>425</v>
      </c>
      <c r="C218" t="s">
        <v>426</v>
      </c>
      <c r="D218" t="s">
        <v>378</v>
      </c>
      <c r="E218" t="s">
        <v>325</v>
      </c>
      <c r="F218" t="s">
        <v>245</v>
      </c>
      <c r="G218" t="s">
        <v>58</v>
      </c>
      <c r="H218">
        <v>3</v>
      </c>
      <c r="I218" t="s">
        <v>46</v>
      </c>
      <c r="J218" t="s">
        <v>70</v>
      </c>
      <c r="L218">
        <v>17.21</v>
      </c>
      <c r="M218" t="s">
        <v>226</v>
      </c>
      <c r="U218" t="s">
        <v>300</v>
      </c>
      <c r="W218" s="5">
        <v>45566</v>
      </c>
      <c r="Y218" s="5">
        <v>45292</v>
      </c>
      <c r="Z218" s="10">
        <v>45304</v>
      </c>
      <c r="AA218" s="10">
        <v>45303</v>
      </c>
      <c r="AB218" t="s">
        <v>245</v>
      </c>
      <c r="AC218" t="s">
        <v>245</v>
      </c>
      <c r="AD218" t="s">
        <v>53</v>
      </c>
      <c r="AE218" t="s">
        <v>72</v>
      </c>
      <c r="AF218" t="s">
        <v>52</v>
      </c>
      <c r="AG218" t="s">
        <v>247</v>
      </c>
      <c r="AH218">
        <v>14.992647</v>
      </c>
      <c r="AI218">
        <v>18.210345</v>
      </c>
      <c r="AJ218">
        <v>26.155843999999998</v>
      </c>
      <c r="AK218">
        <v>53.818297999999999</v>
      </c>
      <c r="AL218" t="s">
        <v>73</v>
      </c>
      <c r="AM218" t="s">
        <v>248</v>
      </c>
      <c r="AN218" t="s">
        <v>53</v>
      </c>
      <c r="AO218" s="1">
        <v>45839</v>
      </c>
      <c r="AP218" s="1" t="s">
        <v>5438</v>
      </c>
      <c r="AR218" t="s">
        <v>53</v>
      </c>
    </row>
    <row r="219" spans="1:44" hidden="1" x14ac:dyDescent="0.25">
      <c r="A219" t="s">
        <v>439</v>
      </c>
      <c r="B219" t="s">
        <v>425</v>
      </c>
      <c r="C219" t="s">
        <v>426</v>
      </c>
      <c r="D219" t="s">
        <v>438</v>
      </c>
      <c r="E219" t="s">
        <v>325</v>
      </c>
      <c r="F219" t="s">
        <v>245</v>
      </c>
      <c r="G219" t="s">
        <v>58</v>
      </c>
      <c r="H219">
        <v>3</v>
      </c>
      <c r="I219" t="s">
        <v>46</v>
      </c>
      <c r="J219" t="s">
        <v>70</v>
      </c>
      <c r="L219">
        <v>13.39</v>
      </c>
      <c r="M219" t="s">
        <v>226</v>
      </c>
      <c r="U219" t="s">
        <v>300</v>
      </c>
      <c r="W219" s="5">
        <v>45566</v>
      </c>
      <c r="Y219" s="5">
        <v>45292</v>
      </c>
      <c r="Z219" s="10">
        <v>45316</v>
      </c>
      <c r="AA219" s="10">
        <v>45309</v>
      </c>
      <c r="AB219" t="s">
        <v>245</v>
      </c>
      <c r="AC219" t="s">
        <v>245</v>
      </c>
      <c r="AD219" t="s">
        <v>53</v>
      </c>
      <c r="AE219" t="s">
        <v>72</v>
      </c>
      <c r="AF219" t="s">
        <v>52</v>
      </c>
      <c r="AG219" t="s">
        <v>247</v>
      </c>
      <c r="AH219">
        <v>14.992647</v>
      </c>
      <c r="AI219">
        <v>18.210345</v>
      </c>
      <c r="AJ219">
        <v>26.155843999999998</v>
      </c>
      <c r="AK219">
        <v>53.818297999999999</v>
      </c>
      <c r="AL219" t="s">
        <v>73</v>
      </c>
      <c r="AM219" t="s">
        <v>248</v>
      </c>
      <c r="AN219" t="s">
        <v>53</v>
      </c>
      <c r="AO219" s="1">
        <v>45839</v>
      </c>
      <c r="AP219" s="1" t="s">
        <v>5438</v>
      </c>
      <c r="AR219" t="s">
        <v>53</v>
      </c>
    </row>
    <row r="220" spans="1:44" hidden="1" x14ac:dyDescent="0.25">
      <c r="A220" t="s">
        <v>441</v>
      </c>
      <c r="B220" t="s">
        <v>425</v>
      </c>
      <c r="C220" t="s">
        <v>426</v>
      </c>
      <c r="D220" t="s">
        <v>440</v>
      </c>
      <c r="E220" t="s">
        <v>325</v>
      </c>
      <c r="F220" t="s">
        <v>245</v>
      </c>
      <c r="G220" t="s">
        <v>58</v>
      </c>
      <c r="H220">
        <v>3</v>
      </c>
      <c r="I220" t="s">
        <v>46</v>
      </c>
      <c r="J220" t="s">
        <v>47</v>
      </c>
      <c r="K220" s="1">
        <v>43318</v>
      </c>
      <c r="L220">
        <v>1.17</v>
      </c>
      <c r="M220" t="s">
        <v>226</v>
      </c>
      <c r="W220" s="5">
        <v>45566</v>
      </c>
      <c r="X220" s="5">
        <v>45778</v>
      </c>
      <c r="Y220" s="5">
        <v>45870</v>
      </c>
      <c r="AB220" t="s">
        <v>245</v>
      </c>
      <c r="AC220" t="s">
        <v>245</v>
      </c>
      <c r="AD220" t="s">
        <v>53</v>
      </c>
      <c r="AE220" t="s">
        <v>72</v>
      </c>
      <c r="AF220" t="s">
        <v>52</v>
      </c>
      <c r="AG220" t="s">
        <v>247</v>
      </c>
      <c r="AH220">
        <v>14.992647</v>
      </c>
      <c r="AI220">
        <v>18.210345</v>
      </c>
      <c r="AJ220">
        <v>26.155843999999998</v>
      </c>
      <c r="AK220">
        <v>53.818297999999999</v>
      </c>
      <c r="AL220" t="s">
        <v>54</v>
      </c>
      <c r="AM220" t="s">
        <v>248</v>
      </c>
      <c r="AN220" t="s">
        <v>53</v>
      </c>
      <c r="AR220" t="s">
        <v>53</v>
      </c>
    </row>
    <row r="221" spans="1:44" hidden="1" x14ac:dyDescent="0.25">
      <c r="A221" t="s">
        <v>443</v>
      </c>
      <c r="B221" t="s">
        <v>425</v>
      </c>
      <c r="C221" t="s">
        <v>426</v>
      </c>
      <c r="D221" t="s">
        <v>442</v>
      </c>
      <c r="E221" t="s">
        <v>325</v>
      </c>
      <c r="F221" t="s">
        <v>245</v>
      </c>
      <c r="G221" t="s">
        <v>58</v>
      </c>
      <c r="H221">
        <v>3</v>
      </c>
      <c r="I221" t="s">
        <v>46</v>
      </c>
      <c r="J221" t="s">
        <v>70</v>
      </c>
      <c r="L221">
        <v>0.28000000000000003</v>
      </c>
      <c r="M221" t="s">
        <v>226</v>
      </c>
      <c r="W221" s="5">
        <v>45566</v>
      </c>
      <c r="AB221" t="s">
        <v>245</v>
      </c>
      <c r="AC221" t="s">
        <v>245</v>
      </c>
      <c r="AD221" t="s">
        <v>53</v>
      </c>
      <c r="AE221" t="s">
        <v>72</v>
      </c>
      <c r="AF221" t="s">
        <v>52</v>
      </c>
      <c r="AG221" t="s">
        <v>247</v>
      </c>
      <c r="AH221">
        <v>14.992647</v>
      </c>
      <c r="AI221">
        <v>18.210345</v>
      </c>
      <c r="AJ221">
        <v>26.155843999999998</v>
      </c>
      <c r="AK221">
        <v>53.818297999999999</v>
      </c>
      <c r="AL221" t="s">
        <v>295</v>
      </c>
      <c r="AM221" t="s">
        <v>248</v>
      </c>
      <c r="AN221" t="s">
        <v>53</v>
      </c>
      <c r="AO221" s="1">
        <v>45839</v>
      </c>
      <c r="AP221" s="1" t="s">
        <v>5438</v>
      </c>
      <c r="AR221" t="s">
        <v>53</v>
      </c>
    </row>
    <row r="222" spans="1:44" hidden="1" x14ac:dyDescent="0.25">
      <c r="A222" t="s">
        <v>445</v>
      </c>
      <c r="B222" t="s">
        <v>425</v>
      </c>
      <c r="C222" t="s">
        <v>426</v>
      </c>
      <c r="D222" t="s">
        <v>444</v>
      </c>
      <c r="E222" t="s">
        <v>325</v>
      </c>
      <c r="F222" t="s">
        <v>245</v>
      </c>
      <c r="G222" t="s">
        <v>58</v>
      </c>
      <c r="H222">
        <v>3</v>
      </c>
      <c r="I222" t="s">
        <v>46</v>
      </c>
      <c r="J222" t="s">
        <v>70</v>
      </c>
      <c r="L222">
        <v>0.02</v>
      </c>
      <c r="M222" t="s">
        <v>226</v>
      </c>
      <c r="W222" s="5">
        <v>45566</v>
      </c>
      <c r="AB222" t="s">
        <v>245</v>
      </c>
      <c r="AC222" t="s">
        <v>245</v>
      </c>
      <c r="AD222" t="s">
        <v>53</v>
      </c>
      <c r="AE222" t="s">
        <v>72</v>
      </c>
      <c r="AF222" t="s">
        <v>52</v>
      </c>
      <c r="AG222" t="s">
        <v>247</v>
      </c>
      <c r="AH222">
        <v>14.992647</v>
      </c>
      <c r="AI222">
        <v>18.210345</v>
      </c>
      <c r="AJ222">
        <v>26.155843999999998</v>
      </c>
      <c r="AK222">
        <v>53.818297999999999</v>
      </c>
      <c r="AL222" t="s">
        <v>295</v>
      </c>
      <c r="AM222" t="s">
        <v>248</v>
      </c>
      <c r="AN222" t="s">
        <v>53</v>
      </c>
      <c r="AO222" s="1">
        <v>45839</v>
      </c>
      <c r="AP222" s="1" t="s">
        <v>5438</v>
      </c>
      <c r="AR222" t="s">
        <v>53</v>
      </c>
    </row>
    <row r="223" spans="1:44" hidden="1" x14ac:dyDescent="0.25">
      <c r="A223" t="s">
        <v>448</v>
      </c>
      <c r="B223" t="s">
        <v>446</v>
      </c>
      <c r="C223" t="s">
        <v>447</v>
      </c>
      <c r="D223" t="s">
        <v>95</v>
      </c>
      <c r="E223" t="s">
        <v>69</v>
      </c>
      <c r="F223" t="s">
        <v>245</v>
      </c>
      <c r="G223" t="s">
        <v>45</v>
      </c>
      <c r="H223">
        <v>4</v>
      </c>
      <c r="I223" t="s">
        <v>46</v>
      </c>
      <c r="J223" t="s">
        <v>70</v>
      </c>
      <c r="L223">
        <v>25.25</v>
      </c>
      <c r="M223" t="s">
        <v>226</v>
      </c>
      <c r="R223" t="s">
        <v>97</v>
      </c>
      <c r="S223" t="s">
        <v>98</v>
      </c>
      <c r="T223" t="s">
        <v>98</v>
      </c>
      <c r="W223" s="5">
        <v>45658</v>
      </c>
      <c r="X223" s="5">
        <v>45597</v>
      </c>
      <c r="Y223" s="5">
        <v>45597</v>
      </c>
      <c r="Z223" s="10">
        <v>45638</v>
      </c>
      <c r="AA223" s="10">
        <v>45609</v>
      </c>
      <c r="AB223" t="s">
        <v>245</v>
      </c>
      <c r="AC223" t="s">
        <v>245</v>
      </c>
      <c r="AD223" t="s">
        <v>53</v>
      </c>
      <c r="AE223" t="s">
        <v>72</v>
      </c>
      <c r="AF223" t="s">
        <v>52</v>
      </c>
      <c r="AG223" t="s">
        <v>247</v>
      </c>
      <c r="AH223">
        <v>26.739360999999999</v>
      </c>
      <c r="AI223">
        <v>29.957059000000001</v>
      </c>
      <c r="AJ223">
        <v>38.289946999999998</v>
      </c>
      <c r="AK223">
        <v>67.428610000000006</v>
      </c>
      <c r="AL223" t="s">
        <v>99</v>
      </c>
      <c r="AM223" t="s">
        <v>248</v>
      </c>
      <c r="AN223" t="s">
        <v>53</v>
      </c>
      <c r="AO223" s="1">
        <v>45689</v>
      </c>
      <c r="AP223" s="1" t="s">
        <v>5426</v>
      </c>
      <c r="AR223" t="s">
        <v>53</v>
      </c>
    </row>
    <row r="224" spans="1:44" hidden="1" x14ac:dyDescent="0.25">
      <c r="A224" t="s">
        <v>449</v>
      </c>
      <c r="B224" t="s">
        <v>446</v>
      </c>
      <c r="C224" t="s">
        <v>447</v>
      </c>
      <c r="D224" t="s">
        <v>143</v>
      </c>
      <c r="E224" t="s">
        <v>69</v>
      </c>
      <c r="F224" t="s">
        <v>245</v>
      </c>
      <c r="G224" t="s">
        <v>45</v>
      </c>
      <c r="H224">
        <v>4</v>
      </c>
      <c r="I224" t="s">
        <v>46</v>
      </c>
      <c r="J224" t="s">
        <v>70</v>
      </c>
      <c r="L224">
        <v>21.2</v>
      </c>
      <c r="M224" t="s">
        <v>226</v>
      </c>
      <c r="R224" t="s">
        <v>97</v>
      </c>
      <c r="S224" t="s">
        <v>98</v>
      </c>
      <c r="T224" t="s">
        <v>98</v>
      </c>
      <c r="W224" s="5">
        <v>45658</v>
      </c>
      <c r="X224" s="5">
        <v>45597</v>
      </c>
      <c r="Y224" s="5">
        <v>45597</v>
      </c>
      <c r="Z224" s="10">
        <v>45635</v>
      </c>
      <c r="AA224" s="10">
        <v>45615</v>
      </c>
      <c r="AB224" t="s">
        <v>245</v>
      </c>
      <c r="AC224" t="s">
        <v>245</v>
      </c>
      <c r="AD224" t="s">
        <v>53</v>
      </c>
      <c r="AE224" t="s">
        <v>72</v>
      </c>
      <c r="AF224" t="s">
        <v>52</v>
      </c>
      <c r="AG224" t="s">
        <v>247</v>
      </c>
      <c r="AH224">
        <v>26.739360999999999</v>
      </c>
      <c r="AI224">
        <v>29.957059000000001</v>
      </c>
      <c r="AJ224">
        <v>38.289946999999998</v>
      </c>
      <c r="AK224">
        <v>67.428610000000006</v>
      </c>
      <c r="AL224" t="s">
        <v>99</v>
      </c>
      <c r="AM224" t="s">
        <v>248</v>
      </c>
      <c r="AN224" t="s">
        <v>53</v>
      </c>
      <c r="AO224" s="1">
        <v>45689</v>
      </c>
      <c r="AP224" s="1" t="s">
        <v>5426</v>
      </c>
      <c r="AR224" t="s">
        <v>53</v>
      </c>
    </row>
    <row r="225" spans="1:44" hidden="1" x14ac:dyDescent="0.25">
      <c r="A225" t="s">
        <v>450</v>
      </c>
      <c r="B225" t="s">
        <v>446</v>
      </c>
      <c r="C225" t="s">
        <v>447</v>
      </c>
      <c r="D225" t="s">
        <v>145</v>
      </c>
      <c r="E225" t="s">
        <v>69</v>
      </c>
      <c r="F225" t="s">
        <v>245</v>
      </c>
      <c r="G225" t="s">
        <v>45</v>
      </c>
      <c r="H225">
        <v>2</v>
      </c>
      <c r="I225" t="s">
        <v>46</v>
      </c>
      <c r="J225" t="s">
        <v>70</v>
      </c>
      <c r="L225">
        <v>28.85</v>
      </c>
      <c r="M225" t="s">
        <v>226</v>
      </c>
      <c r="R225" t="s">
        <v>98</v>
      </c>
      <c r="S225" t="s">
        <v>98</v>
      </c>
      <c r="T225" t="s">
        <v>97</v>
      </c>
      <c r="W225" s="5">
        <v>45658</v>
      </c>
      <c r="X225" s="5">
        <v>45597</v>
      </c>
      <c r="Y225" s="5">
        <v>45597</v>
      </c>
      <c r="Z225" s="10">
        <v>45638</v>
      </c>
      <c r="AA225" s="10">
        <v>45616</v>
      </c>
      <c r="AB225" t="s">
        <v>245</v>
      </c>
      <c r="AC225" t="s">
        <v>245</v>
      </c>
      <c r="AD225" t="s">
        <v>53</v>
      </c>
      <c r="AE225" t="s">
        <v>72</v>
      </c>
      <c r="AF225" t="s">
        <v>52</v>
      </c>
      <c r="AG225" t="s">
        <v>247</v>
      </c>
      <c r="AH225">
        <v>26.739360999999999</v>
      </c>
      <c r="AI225">
        <v>29.957059000000001</v>
      </c>
      <c r="AJ225">
        <v>38.289946999999998</v>
      </c>
      <c r="AK225">
        <v>67.428610000000006</v>
      </c>
      <c r="AL225" t="s">
        <v>73</v>
      </c>
      <c r="AM225" t="s">
        <v>248</v>
      </c>
      <c r="AN225" t="s">
        <v>53</v>
      </c>
      <c r="AO225" s="1">
        <v>45689</v>
      </c>
      <c r="AP225" s="1" t="s">
        <v>5426</v>
      </c>
      <c r="AR225" t="s">
        <v>53</v>
      </c>
    </row>
    <row r="226" spans="1:44" hidden="1" x14ac:dyDescent="0.25">
      <c r="A226" t="s">
        <v>453</v>
      </c>
      <c r="B226" t="s">
        <v>451</v>
      </c>
      <c r="C226" t="s">
        <v>452</v>
      </c>
      <c r="D226" t="s">
        <v>95</v>
      </c>
      <c r="E226" t="s">
        <v>69</v>
      </c>
      <c r="F226" t="s">
        <v>245</v>
      </c>
      <c r="G226" t="s">
        <v>45</v>
      </c>
      <c r="H226">
        <v>3</v>
      </c>
      <c r="I226" t="s">
        <v>46</v>
      </c>
      <c r="J226" t="s">
        <v>70</v>
      </c>
      <c r="L226">
        <v>13.78</v>
      </c>
      <c r="M226" t="s">
        <v>226</v>
      </c>
      <c r="R226" t="s">
        <v>98</v>
      </c>
      <c r="S226" t="s">
        <v>97</v>
      </c>
      <c r="T226" t="s">
        <v>97</v>
      </c>
      <c r="W226" s="5">
        <v>45658</v>
      </c>
      <c r="X226" s="5">
        <v>45597</v>
      </c>
      <c r="Y226" s="5">
        <v>45597</v>
      </c>
      <c r="Z226" s="10">
        <v>45650</v>
      </c>
      <c r="AA226" s="10">
        <v>45626</v>
      </c>
      <c r="AB226" t="s">
        <v>245</v>
      </c>
      <c r="AC226" t="s">
        <v>245</v>
      </c>
      <c r="AD226" t="s">
        <v>72</v>
      </c>
      <c r="AE226" t="s">
        <v>53</v>
      </c>
      <c r="AF226" t="s">
        <v>52</v>
      </c>
      <c r="AG226" t="s">
        <v>247</v>
      </c>
      <c r="AH226">
        <v>28.796049</v>
      </c>
      <c r="AI226">
        <v>30.559514</v>
      </c>
      <c r="AJ226">
        <v>43.603423999999997</v>
      </c>
      <c r="AK226">
        <v>60.687381999999999</v>
      </c>
      <c r="AL226" t="s">
        <v>404</v>
      </c>
      <c r="AM226" t="s">
        <v>248</v>
      </c>
      <c r="AN226" t="s">
        <v>53</v>
      </c>
      <c r="AO226" s="1">
        <v>45689</v>
      </c>
      <c r="AP226" s="1" t="s">
        <v>5426</v>
      </c>
      <c r="AR226" t="s">
        <v>53</v>
      </c>
    </row>
    <row r="227" spans="1:44" hidden="1" x14ac:dyDescent="0.25">
      <c r="A227" t="s">
        <v>454</v>
      </c>
      <c r="B227" t="s">
        <v>451</v>
      </c>
      <c r="C227" t="s">
        <v>452</v>
      </c>
      <c r="D227" t="s">
        <v>143</v>
      </c>
      <c r="E227" t="s">
        <v>69</v>
      </c>
      <c r="F227" t="s">
        <v>245</v>
      </c>
      <c r="G227" t="s">
        <v>45</v>
      </c>
      <c r="H227">
        <v>4</v>
      </c>
      <c r="I227" t="s">
        <v>46</v>
      </c>
      <c r="J227" t="s">
        <v>70</v>
      </c>
      <c r="L227">
        <v>18.28</v>
      </c>
      <c r="M227" t="s">
        <v>226</v>
      </c>
      <c r="R227" t="s">
        <v>97</v>
      </c>
      <c r="S227" t="s">
        <v>98</v>
      </c>
      <c r="T227" t="s">
        <v>98</v>
      </c>
      <c r="W227" s="5">
        <v>45658</v>
      </c>
      <c r="X227" s="5">
        <v>45597</v>
      </c>
      <c r="Y227" s="5">
        <v>45597</v>
      </c>
      <c r="Z227" s="10">
        <v>45650</v>
      </c>
      <c r="AA227" s="10">
        <v>45625</v>
      </c>
      <c r="AB227" t="s">
        <v>245</v>
      </c>
      <c r="AC227" t="s">
        <v>245</v>
      </c>
      <c r="AD227" t="s">
        <v>72</v>
      </c>
      <c r="AE227" t="s">
        <v>53</v>
      </c>
      <c r="AF227" t="s">
        <v>52</v>
      </c>
      <c r="AG227" t="s">
        <v>247</v>
      </c>
      <c r="AH227">
        <v>28.796049</v>
      </c>
      <c r="AI227">
        <v>30.559514</v>
      </c>
      <c r="AJ227">
        <v>43.603423999999997</v>
      </c>
      <c r="AK227">
        <v>60.687381999999999</v>
      </c>
      <c r="AL227" t="s">
        <v>99</v>
      </c>
      <c r="AM227" t="s">
        <v>248</v>
      </c>
      <c r="AN227" t="s">
        <v>53</v>
      </c>
      <c r="AO227" s="1">
        <v>45689</v>
      </c>
      <c r="AP227" s="1" t="s">
        <v>5426</v>
      </c>
      <c r="AR227" t="s">
        <v>53</v>
      </c>
    </row>
    <row r="228" spans="1:44" hidden="1" x14ac:dyDescent="0.25">
      <c r="A228" t="s">
        <v>455</v>
      </c>
      <c r="B228" t="s">
        <v>451</v>
      </c>
      <c r="C228" t="s">
        <v>452</v>
      </c>
      <c r="D228" t="s">
        <v>145</v>
      </c>
      <c r="E228" t="s">
        <v>69</v>
      </c>
      <c r="F228" t="s">
        <v>245</v>
      </c>
      <c r="G228" t="s">
        <v>45</v>
      </c>
      <c r="H228">
        <v>4</v>
      </c>
      <c r="I228" t="s">
        <v>46</v>
      </c>
      <c r="J228" t="s">
        <v>70</v>
      </c>
      <c r="L228">
        <v>18.899999999999999</v>
      </c>
      <c r="M228" t="s">
        <v>226</v>
      </c>
      <c r="R228" t="s">
        <v>97</v>
      </c>
      <c r="S228" t="s">
        <v>98</v>
      </c>
      <c r="T228" t="s">
        <v>98</v>
      </c>
      <c r="W228" s="5">
        <v>45658</v>
      </c>
      <c r="X228" s="5">
        <v>45597</v>
      </c>
      <c r="Y228" s="5">
        <v>45627</v>
      </c>
      <c r="Z228" s="10">
        <v>45653</v>
      </c>
      <c r="AB228" t="s">
        <v>245</v>
      </c>
      <c r="AC228" t="s">
        <v>245</v>
      </c>
      <c r="AD228" t="s">
        <v>72</v>
      </c>
      <c r="AE228" t="s">
        <v>53</v>
      </c>
      <c r="AF228" t="s">
        <v>52</v>
      </c>
      <c r="AG228" t="s">
        <v>247</v>
      </c>
      <c r="AH228">
        <v>28.796049</v>
      </c>
      <c r="AI228">
        <v>30.559514</v>
      </c>
      <c r="AJ228">
        <v>43.603423999999997</v>
      </c>
      <c r="AK228">
        <v>60.687381999999999</v>
      </c>
      <c r="AL228" t="s">
        <v>99</v>
      </c>
      <c r="AM228" t="s">
        <v>248</v>
      </c>
      <c r="AN228" t="s">
        <v>53</v>
      </c>
      <c r="AO228" s="1">
        <v>45689</v>
      </c>
      <c r="AP228" s="1" t="s">
        <v>5426</v>
      </c>
      <c r="AR228" t="s">
        <v>53</v>
      </c>
    </row>
    <row r="229" spans="1:44" hidden="1" x14ac:dyDescent="0.25">
      <c r="A229" t="s">
        <v>458</v>
      </c>
      <c r="B229" t="s">
        <v>456</v>
      </c>
      <c r="C229" t="s">
        <v>457</v>
      </c>
      <c r="D229" t="s">
        <v>143</v>
      </c>
      <c r="E229" t="s">
        <v>57</v>
      </c>
      <c r="F229" t="s">
        <v>44</v>
      </c>
      <c r="G229" t="s">
        <v>45</v>
      </c>
      <c r="H229">
        <v>4</v>
      </c>
      <c r="I229" t="s">
        <v>46</v>
      </c>
      <c r="J229" t="s">
        <v>70</v>
      </c>
      <c r="L229">
        <v>11.16</v>
      </c>
      <c r="M229" t="s">
        <v>226</v>
      </c>
      <c r="W229" s="5">
        <v>45658</v>
      </c>
      <c r="X229" s="5">
        <v>45627</v>
      </c>
      <c r="Y229" s="5">
        <v>45597</v>
      </c>
      <c r="Z229" s="10">
        <v>45643</v>
      </c>
      <c r="AA229" s="10">
        <v>45618</v>
      </c>
      <c r="AB229" t="s">
        <v>44</v>
      </c>
      <c r="AC229" t="s">
        <v>44</v>
      </c>
      <c r="AD229" t="s">
        <v>53</v>
      </c>
      <c r="AE229" t="s">
        <v>72</v>
      </c>
      <c r="AF229" t="s">
        <v>52</v>
      </c>
      <c r="AG229" t="s">
        <v>50</v>
      </c>
      <c r="AH229">
        <v>51.926633000000002</v>
      </c>
      <c r="AI229">
        <v>55.144331000000001</v>
      </c>
      <c r="AJ229">
        <v>60.220553000000002</v>
      </c>
      <c r="AK229">
        <v>63.869295999999999</v>
      </c>
      <c r="AL229" t="s">
        <v>73</v>
      </c>
      <c r="AM229" t="s">
        <v>55</v>
      </c>
      <c r="AN229" t="s">
        <v>50</v>
      </c>
      <c r="AO229" s="1">
        <v>45689</v>
      </c>
      <c r="AP229" s="1" t="s">
        <v>5426</v>
      </c>
      <c r="AR229" t="s">
        <v>50</v>
      </c>
    </row>
    <row r="230" spans="1:44" hidden="1" x14ac:dyDescent="0.25">
      <c r="A230" t="s">
        <v>459</v>
      </c>
      <c r="B230" t="s">
        <v>456</v>
      </c>
      <c r="C230" t="s">
        <v>457</v>
      </c>
      <c r="D230" t="s">
        <v>145</v>
      </c>
      <c r="E230" t="s">
        <v>57</v>
      </c>
      <c r="F230" t="s">
        <v>44</v>
      </c>
      <c r="G230" t="s">
        <v>45</v>
      </c>
      <c r="H230">
        <v>4</v>
      </c>
      <c r="I230" t="s">
        <v>46</v>
      </c>
      <c r="J230" t="s">
        <v>70</v>
      </c>
      <c r="L230">
        <v>20.96</v>
      </c>
      <c r="M230" t="s">
        <v>226</v>
      </c>
      <c r="W230" s="5">
        <v>45658</v>
      </c>
      <c r="X230" s="5">
        <v>45627</v>
      </c>
      <c r="Y230" s="5">
        <v>45597</v>
      </c>
      <c r="Z230" s="10">
        <v>45644</v>
      </c>
      <c r="AA230" s="10">
        <v>45620</v>
      </c>
      <c r="AB230" t="s">
        <v>44</v>
      </c>
      <c r="AC230" t="s">
        <v>44</v>
      </c>
      <c r="AD230" t="s">
        <v>53</v>
      </c>
      <c r="AE230" t="s">
        <v>72</v>
      </c>
      <c r="AF230" t="s">
        <v>52</v>
      </c>
      <c r="AG230" t="s">
        <v>50</v>
      </c>
      <c r="AH230">
        <v>51.926633000000002</v>
      </c>
      <c r="AI230">
        <v>55.144331000000001</v>
      </c>
      <c r="AJ230">
        <v>60.220553000000002</v>
      </c>
      <c r="AK230">
        <v>63.869295999999999</v>
      </c>
      <c r="AL230" t="s">
        <v>73</v>
      </c>
      <c r="AM230" t="s">
        <v>55</v>
      </c>
      <c r="AN230" t="s">
        <v>50</v>
      </c>
      <c r="AO230" s="1">
        <v>45689</v>
      </c>
      <c r="AP230" s="1" t="s">
        <v>5426</v>
      </c>
      <c r="AR230" t="s">
        <v>50</v>
      </c>
    </row>
    <row r="231" spans="1:44" hidden="1" x14ac:dyDescent="0.25">
      <c r="A231" t="s">
        <v>460</v>
      </c>
      <c r="B231" t="s">
        <v>456</v>
      </c>
      <c r="C231" t="s">
        <v>457</v>
      </c>
      <c r="D231" t="s">
        <v>255</v>
      </c>
      <c r="E231" t="s">
        <v>57</v>
      </c>
      <c r="F231" t="s">
        <v>44</v>
      </c>
      <c r="G231" t="s">
        <v>45</v>
      </c>
      <c r="H231">
        <v>4</v>
      </c>
      <c r="I231" t="s">
        <v>46</v>
      </c>
      <c r="J231" t="s">
        <v>70</v>
      </c>
      <c r="L231">
        <v>14.12</v>
      </c>
      <c r="M231" t="s">
        <v>226</v>
      </c>
      <c r="W231" s="5">
        <v>45658</v>
      </c>
      <c r="X231" s="5">
        <v>45627</v>
      </c>
      <c r="Y231" s="5">
        <v>45597</v>
      </c>
      <c r="Z231" s="10">
        <v>45644</v>
      </c>
      <c r="AA231" s="10">
        <v>45621</v>
      </c>
      <c r="AB231" t="s">
        <v>44</v>
      </c>
      <c r="AC231" t="s">
        <v>44</v>
      </c>
      <c r="AD231" t="s">
        <v>53</v>
      </c>
      <c r="AE231" t="s">
        <v>72</v>
      </c>
      <c r="AF231" t="s">
        <v>52</v>
      </c>
      <c r="AG231" t="s">
        <v>50</v>
      </c>
      <c r="AH231">
        <v>51.926633000000002</v>
      </c>
      <c r="AI231">
        <v>55.144331000000001</v>
      </c>
      <c r="AJ231">
        <v>60.220553000000002</v>
      </c>
      <c r="AK231">
        <v>63.869295999999999</v>
      </c>
      <c r="AL231" t="s">
        <v>73</v>
      </c>
      <c r="AM231" t="s">
        <v>55</v>
      </c>
      <c r="AN231" t="s">
        <v>50</v>
      </c>
      <c r="AO231" s="1">
        <v>45689</v>
      </c>
      <c r="AP231" s="1" t="s">
        <v>5426</v>
      </c>
      <c r="AR231" t="s">
        <v>50</v>
      </c>
    </row>
    <row r="232" spans="1:44" hidden="1" x14ac:dyDescent="0.25">
      <c r="A232" t="s">
        <v>461</v>
      </c>
      <c r="B232" t="s">
        <v>456</v>
      </c>
      <c r="C232" t="s">
        <v>457</v>
      </c>
      <c r="D232" t="s">
        <v>87</v>
      </c>
      <c r="E232" t="s">
        <v>57</v>
      </c>
      <c r="F232" t="s">
        <v>44</v>
      </c>
      <c r="G232" t="s">
        <v>45</v>
      </c>
      <c r="H232">
        <v>4</v>
      </c>
      <c r="I232" t="s">
        <v>46</v>
      </c>
      <c r="J232" t="s">
        <v>70</v>
      </c>
      <c r="L232">
        <v>6.96</v>
      </c>
      <c r="M232" t="s">
        <v>226</v>
      </c>
      <c r="W232" s="5">
        <v>45658</v>
      </c>
      <c r="X232" s="5">
        <v>45627</v>
      </c>
      <c r="Y232" s="5">
        <v>45597</v>
      </c>
      <c r="Z232" s="10">
        <v>45640</v>
      </c>
      <c r="AA232" s="10">
        <v>45622</v>
      </c>
      <c r="AB232" t="s">
        <v>44</v>
      </c>
      <c r="AC232" t="s">
        <v>44</v>
      </c>
      <c r="AD232" t="s">
        <v>53</v>
      </c>
      <c r="AE232" t="s">
        <v>72</v>
      </c>
      <c r="AF232" t="s">
        <v>52</v>
      </c>
      <c r="AG232" t="s">
        <v>50</v>
      </c>
      <c r="AH232">
        <v>51.926633000000002</v>
      </c>
      <c r="AI232">
        <v>55.144331000000001</v>
      </c>
      <c r="AJ232">
        <v>60.220553000000002</v>
      </c>
      <c r="AK232">
        <v>63.869295999999999</v>
      </c>
      <c r="AL232" t="s">
        <v>73</v>
      </c>
      <c r="AM232" t="s">
        <v>55</v>
      </c>
      <c r="AN232" t="s">
        <v>50</v>
      </c>
      <c r="AO232" s="1">
        <v>45689</v>
      </c>
      <c r="AP232" s="1" t="s">
        <v>5426</v>
      </c>
      <c r="AR232" t="s">
        <v>50</v>
      </c>
    </row>
    <row r="233" spans="1:44" hidden="1" x14ac:dyDescent="0.25">
      <c r="A233" t="s">
        <v>464</v>
      </c>
      <c r="B233" t="s">
        <v>462</v>
      </c>
      <c r="C233" t="s">
        <v>463</v>
      </c>
      <c r="D233" t="s">
        <v>137</v>
      </c>
      <c r="E233" t="s">
        <v>69</v>
      </c>
      <c r="F233" t="s">
        <v>44</v>
      </c>
      <c r="G233" t="s">
        <v>58</v>
      </c>
      <c r="H233">
        <v>2</v>
      </c>
      <c r="I233" t="s">
        <v>46</v>
      </c>
      <c r="J233" t="s">
        <v>47</v>
      </c>
      <c r="K233" s="1">
        <v>41043</v>
      </c>
      <c r="L233">
        <v>2.6</v>
      </c>
      <c r="M233" t="s">
        <v>226</v>
      </c>
      <c r="W233" s="5">
        <v>41043</v>
      </c>
      <c r="Y233" s="5">
        <v>45748</v>
      </c>
      <c r="AB233" t="s">
        <v>44</v>
      </c>
      <c r="AC233" t="s">
        <v>44</v>
      </c>
      <c r="AD233" t="s">
        <v>52</v>
      </c>
      <c r="AE233" t="s">
        <v>53</v>
      </c>
      <c r="AF233" t="s">
        <v>72</v>
      </c>
      <c r="AG233" t="s">
        <v>50</v>
      </c>
      <c r="AH233">
        <v>21.039701999999998</v>
      </c>
      <c r="AI233">
        <v>27.883277</v>
      </c>
      <c r="AJ233">
        <v>31.100974000000001</v>
      </c>
      <c r="AK233">
        <v>65.232371000000001</v>
      </c>
      <c r="AL233" t="s">
        <v>54</v>
      </c>
      <c r="AM233" t="s">
        <v>55</v>
      </c>
      <c r="AN233" t="s">
        <v>50</v>
      </c>
      <c r="AO233" s="1">
        <v>45839</v>
      </c>
      <c r="AR233" t="s">
        <v>50</v>
      </c>
    </row>
    <row r="234" spans="1:44" hidden="1" x14ac:dyDescent="0.25">
      <c r="A234" t="s">
        <v>465</v>
      </c>
      <c r="B234" t="s">
        <v>462</v>
      </c>
      <c r="C234" t="s">
        <v>463</v>
      </c>
      <c r="D234" t="s">
        <v>372</v>
      </c>
      <c r="E234" t="s">
        <v>298</v>
      </c>
      <c r="F234" t="s">
        <v>44</v>
      </c>
      <c r="G234" t="s">
        <v>58</v>
      </c>
      <c r="H234">
        <v>1</v>
      </c>
      <c r="I234" t="s">
        <v>197</v>
      </c>
      <c r="J234" t="s">
        <v>70</v>
      </c>
      <c r="L234">
        <v>1.44</v>
      </c>
      <c r="M234" t="s">
        <v>226</v>
      </c>
      <c r="W234" s="5">
        <v>44645</v>
      </c>
      <c r="AB234" t="s">
        <v>44</v>
      </c>
      <c r="AC234" t="s">
        <v>44</v>
      </c>
      <c r="AD234" t="s">
        <v>52</v>
      </c>
      <c r="AE234" t="s">
        <v>53</v>
      </c>
      <c r="AF234" t="s">
        <v>72</v>
      </c>
      <c r="AG234" t="s">
        <v>50</v>
      </c>
      <c r="AH234">
        <v>21.039701999999998</v>
      </c>
      <c r="AI234">
        <v>27.883277</v>
      </c>
      <c r="AJ234">
        <v>31.100974000000001</v>
      </c>
      <c r="AK234">
        <v>65.232371000000001</v>
      </c>
      <c r="AL234" t="s">
        <v>73</v>
      </c>
      <c r="AM234" t="s">
        <v>55</v>
      </c>
      <c r="AN234" t="s">
        <v>50</v>
      </c>
      <c r="AO234" s="1">
        <v>45839</v>
      </c>
      <c r="AR234" t="s">
        <v>50</v>
      </c>
    </row>
    <row r="235" spans="1:44" hidden="1" x14ac:dyDescent="0.25">
      <c r="A235" t="s">
        <v>468</v>
      </c>
      <c r="B235" t="s">
        <v>466</v>
      </c>
      <c r="C235" t="s">
        <v>467</v>
      </c>
      <c r="D235" t="s">
        <v>112</v>
      </c>
      <c r="E235" t="s">
        <v>57</v>
      </c>
      <c r="F235" t="s">
        <v>44</v>
      </c>
      <c r="G235" t="s">
        <v>58</v>
      </c>
      <c r="H235">
        <v>3</v>
      </c>
      <c r="I235" t="s">
        <v>46</v>
      </c>
      <c r="J235" t="s">
        <v>70</v>
      </c>
      <c r="L235">
        <v>0.48</v>
      </c>
      <c r="M235" t="s">
        <v>391</v>
      </c>
      <c r="W235" s="5">
        <v>44802</v>
      </c>
      <c r="AB235" t="s">
        <v>44</v>
      </c>
      <c r="AC235" t="s">
        <v>44</v>
      </c>
      <c r="AD235" t="s">
        <v>50</v>
      </c>
      <c r="AE235" t="s">
        <v>53</v>
      </c>
      <c r="AF235" t="s">
        <v>72</v>
      </c>
      <c r="AG235" t="s">
        <v>52</v>
      </c>
      <c r="AH235">
        <v>46.716856</v>
      </c>
      <c r="AI235">
        <v>60.546624000000001</v>
      </c>
      <c r="AJ235">
        <v>63.764322</v>
      </c>
      <c r="AK235">
        <v>64.685125999999997</v>
      </c>
      <c r="AL235" t="s">
        <v>73</v>
      </c>
      <c r="AM235" t="s">
        <v>55</v>
      </c>
      <c r="AN235" t="s">
        <v>50</v>
      </c>
      <c r="AO235" s="1">
        <v>45992</v>
      </c>
      <c r="AR235" t="s">
        <v>50</v>
      </c>
    </row>
    <row r="236" spans="1:44" hidden="1" x14ac:dyDescent="0.25">
      <c r="A236" t="s">
        <v>472</v>
      </c>
      <c r="B236" t="s">
        <v>469</v>
      </c>
      <c r="C236" t="s">
        <v>470</v>
      </c>
      <c r="D236" t="s">
        <v>107</v>
      </c>
      <c r="E236" t="s">
        <v>78</v>
      </c>
      <c r="F236" t="s">
        <v>79</v>
      </c>
      <c r="G236" t="s">
        <v>80</v>
      </c>
      <c r="H236">
        <v>3</v>
      </c>
      <c r="I236" t="s">
        <v>46</v>
      </c>
      <c r="J236" t="s">
        <v>47</v>
      </c>
      <c r="K236" s="1">
        <v>44987</v>
      </c>
      <c r="L236" s="20">
        <v>22.96</v>
      </c>
      <c r="M236" t="s">
        <v>471</v>
      </c>
      <c r="O236" t="s">
        <v>473</v>
      </c>
      <c r="P236" t="s">
        <v>14</v>
      </c>
      <c r="V236" t="s">
        <v>83</v>
      </c>
      <c r="W236" s="5">
        <v>44931</v>
      </c>
      <c r="Z236" s="10">
        <v>44931</v>
      </c>
      <c r="AA236" s="10">
        <v>44879</v>
      </c>
      <c r="AB236" t="s">
        <v>79</v>
      </c>
      <c r="AC236" t="s">
        <v>473</v>
      </c>
      <c r="AD236" t="s">
        <v>53</v>
      </c>
      <c r="AE236" t="s">
        <v>72</v>
      </c>
      <c r="AF236" t="s">
        <v>247</v>
      </c>
      <c r="AG236" t="s">
        <v>84</v>
      </c>
      <c r="AH236">
        <v>29.348842000000001</v>
      </c>
      <c r="AI236">
        <v>31.108711</v>
      </c>
      <c r="AJ236">
        <v>35.379221000000001</v>
      </c>
      <c r="AK236">
        <v>35.654854</v>
      </c>
      <c r="AL236" t="s">
        <v>27</v>
      </c>
      <c r="AM236" t="s">
        <v>474</v>
      </c>
      <c r="AN236" t="s">
        <v>72</v>
      </c>
      <c r="AO236" s="1">
        <v>45717</v>
      </c>
      <c r="AP236" s="1" t="s">
        <v>5427</v>
      </c>
      <c r="AR236" t="s">
        <v>72</v>
      </c>
    </row>
    <row r="237" spans="1:44" hidden="1" x14ac:dyDescent="0.25">
      <c r="A237" t="s">
        <v>475</v>
      </c>
      <c r="B237" t="s">
        <v>469</v>
      </c>
      <c r="C237" t="s">
        <v>470</v>
      </c>
      <c r="D237" t="s">
        <v>156</v>
      </c>
      <c r="E237" t="s">
        <v>78</v>
      </c>
      <c r="F237" t="s">
        <v>79</v>
      </c>
      <c r="G237" t="s">
        <v>80</v>
      </c>
      <c r="H237">
        <v>3</v>
      </c>
      <c r="I237" t="s">
        <v>46</v>
      </c>
      <c r="J237" t="s">
        <v>47</v>
      </c>
      <c r="K237" s="1">
        <v>45057</v>
      </c>
      <c r="L237" s="20">
        <v>14.7</v>
      </c>
      <c r="M237" t="s">
        <v>471</v>
      </c>
      <c r="O237" t="s">
        <v>82</v>
      </c>
      <c r="P237" t="s">
        <v>14</v>
      </c>
      <c r="V237" t="s">
        <v>83</v>
      </c>
      <c r="W237" s="5">
        <v>44999</v>
      </c>
      <c r="Z237" s="10">
        <v>44999</v>
      </c>
      <c r="AA237" s="10">
        <v>44879</v>
      </c>
      <c r="AB237" t="s">
        <v>79</v>
      </c>
      <c r="AC237" t="s">
        <v>82</v>
      </c>
      <c r="AD237" t="s">
        <v>53</v>
      </c>
      <c r="AE237" t="s">
        <v>72</v>
      </c>
      <c r="AF237" t="s">
        <v>247</v>
      </c>
      <c r="AG237" t="s">
        <v>84</v>
      </c>
      <c r="AH237">
        <v>29.348842000000001</v>
      </c>
      <c r="AI237">
        <v>31.108711</v>
      </c>
      <c r="AJ237">
        <v>35.379221000000001</v>
      </c>
      <c r="AK237">
        <v>35.654854</v>
      </c>
      <c r="AL237" t="s">
        <v>27</v>
      </c>
      <c r="AM237" t="s">
        <v>474</v>
      </c>
      <c r="AN237" t="s">
        <v>72</v>
      </c>
      <c r="AO237" s="1">
        <v>45717</v>
      </c>
      <c r="AP237" s="1" t="s">
        <v>5427</v>
      </c>
      <c r="AR237" t="s">
        <v>72</v>
      </c>
    </row>
    <row r="238" spans="1:44" hidden="1" x14ac:dyDescent="0.25">
      <c r="A238" t="s">
        <v>476</v>
      </c>
      <c r="B238" t="s">
        <v>469</v>
      </c>
      <c r="C238" t="s">
        <v>470</v>
      </c>
      <c r="D238" t="s">
        <v>122</v>
      </c>
      <c r="E238" t="s">
        <v>78</v>
      </c>
      <c r="F238" t="s">
        <v>79</v>
      </c>
      <c r="G238" t="s">
        <v>80</v>
      </c>
      <c r="H238">
        <v>3</v>
      </c>
      <c r="I238" t="s">
        <v>46</v>
      </c>
      <c r="J238" t="s">
        <v>70</v>
      </c>
      <c r="L238" s="20">
        <v>1.1599999999999999</v>
      </c>
      <c r="M238" t="s">
        <v>471</v>
      </c>
      <c r="W238" s="5">
        <v>45005</v>
      </c>
      <c r="Z238" s="10">
        <v>45005</v>
      </c>
      <c r="AA238" s="10">
        <v>44885</v>
      </c>
      <c r="AB238" t="s">
        <v>79</v>
      </c>
      <c r="AC238" t="s">
        <v>79</v>
      </c>
      <c r="AD238" t="s">
        <v>53</v>
      </c>
      <c r="AE238" t="s">
        <v>72</v>
      </c>
      <c r="AF238" t="s">
        <v>247</v>
      </c>
      <c r="AG238" t="s">
        <v>84</v>
      </c>
      <c r="AH238">
        <v>29.348842000000001</v>
      </c>
      <c r="AI238">
        <v>31.108711</v>
      </c>
      <c r="AJ238">
        <v>35.379221000000001</v>
      </c>
      <c r="AK238">
        <v>35.654854</v>
      </c>
      <c r="AL238" t="s">
        <v>73</v>
      </c>
      <c r="AM238" t="s">
        <v>474</v>
      </c>
      <c r="AN238" t="s">
        <v>72</v>
      </c>
      <c r="AO238" s="1">
        <v>45717</v>
      </c>
      <c r="AP238" s="1" t="s">
        <v>5427</v>
      </c>
      <c r="AR238" t="s">
        <v>72</v>
      </c>
    </row>
    <row r="239" spans="1:44" hidden="1" x14ac:dyDescent="0.25">
      <c r="A239" t="s">
        <v>477</v>
      </c>
      <c r="B239" t="s">
        <v>469</v>
      </c>
      <c r="C239" t="s">
        <v>470</v>
      </c>
      <c r="D239" t="s">
        <v>124</v>
      </c>
      <c r="E239" t="s">
        <v>78</v>
      </c>
      <c r="F239" t="s">
        <v>79</v>
      </c>
      <c r="G239" t="s">
        <v>80</v>
      </c>
      <c r="H239">
        <v>3</v>
      </c>
      <c r="I239" t="s">
        <v>46</v>
      </c>
      <c r="J239" t="s">
        <v>70</v>
      </c>
      <c r="L239" s="20">
        <v>14.54</v>
      </c>
      <c r="M239" t="s">
        <v>471</v>
      </c>
      <c r="W239" s="5">
        <v>44999</v>
      </c>
      <c r="AB239" t="s">
        <v>79</v>
      </c>
      <c r="AC239" t="s">
        <v>79</v>
      </c>
      <c r="AD239" t="s">
        <v>53</v>
      </c>
      <c r="AE239" t="s">
        <v>72</v>
      </c>
      <c r="AF239" t="s">
        <v>247</v>
      </c>
      <c r="AG239" t="s">
        <v>84</v>
      </c>
      <c r="AH239">
        <v>29.348842000000001</v>
      </c>
      <c r="AI239">
        <v>31.108711</v>
      </c>
      <c r="AJ239">
        <v>35.379221000000001</v>
      </c>
      <c r="AK239">
        <v>35.654854</v>
      </c>
      <c r="AL239" t="s">
        <v>73</v>
      </c>
      <c r="AM239" t="s">
        <v>474</v>
      </c>
      <c r="AN239" t="s">
        <v>72</v>
      </c>
      <c r="AO239" s="1">
        <v>45717</v>
      </c>
      <c r="AP239" s="1" t="s">
        <v>5427</v>
      </c>
      <c r="AR239" t="s">
        <v>72</v>
      </c>
    </row>
    <row r="240" spans="1:44" hidden="1" x14ac:dyDescent="0.25">
      <c r="A240" t="s">
        <v>480</v>
      </c>
      <c r="B240" t="s">
        <v>478</v>
      </c>
      <c r="C240" t="s">
        <v>479</v>
      </c>
      <c r="D240" t="s">
        <v>143</v>
      </c>
      <c r="E240" t="s">
        <v>298</v>
      </c>
      <c r="F240" t="s">
        <v>44</v>
      </c>
      <c r="G240" t="s">
        <v>58</v>
      </c>
      <c r="H240">
        <v>4</v>
      </c>
      <c r="I240" t="s">
        <v>46</v>
      </c>
      <c r="J240" t="s">
        <v>70</v>
      </c>
      <c r="L240">
        <v>7.22</v>
      </c>
      <c r="M240" t="s">
        <v>226</v>
      </c>
      <c r="O240" t="s">
        <v>473</v>
      </c>
      <c r="P240" t="s">
        <v>14</v>
      </c>
      <c r="V240" t="s">
        <v>83</v>
      </c>
      <c r="W240" s="5">
        <v>45463</v>
      </c>
      <c r="Z240" s="10">
        <v>45004</v>
      </c>
      <c r="AA240" s="10">
        <v>44944</v>
      </c>
      <c r="AB240" t="s">
        <v>44</v>
      </c>
      <c r="AC240" t="s">
        <v>473</v>
      </c>
      <c r="AD240" t="s">
        <v>52</v>
      </c>
      <c r="AE240" t="s">
        <v>53</v>
      </c>
      <c r="AF240" t="s">
        <v>72</v>
      </c>
      <c r="AG240" t="s">
        <v>50</v>
      </c>
      <c r="AH240">
        <v>9.11477</v>
      </c>
      <c r="AI240">
        <v>39.920423</v>
      </c>
      <c r="AJ240">
        <v>43.138120999999998</v>
      </c>
      <c r="AK240">
        <v>44.794899000000001</v>
      </c>
      <c r="AL240" t="s">
        <v>73</v>
      </c>
      <c r="AM240" t="s">
        <v>55</v>
      </c>
      <c r="AN240" t="s">
        <v>50</v>
      </c>
      <c r="AO240" s="1">
        <v>45992</v>
      </c>
      <c r="AR240" t="s">
        <v>50</v>
      </c>
    </row>
    <row r="241" spans="1:44" hidden="1" x14ac:dyDescent="0.25">
      <c r="A241" t="s">
        <v>481</v>
      </c>
      <c r="B241" t="s">
        <v>478</v>
      </c>
      <c r="C241" t="s">
        <v>479</v>
      </c>
      <c r="D241" t="s">
        <v>116</v>
      </c>
      <c r="E241" t="s">
        <v>298</v>
      </c>
      <c r="F241" t="s">
        <v>44</v>
      </c>
      <c r="G241" t="s">
        <v>58</v>
      </c>
      <c r="H241">
        <v>3</v>
      </c>
      <c r="I241" t="s">
        <v>46</v>
      </c>
      <c r="J241" t="s">
        <v>47</v>
      </c>
      <c r="K241" s="1">
        <v>45078</v>
      </c>
      <c r="L241">
        <v>3.67</v>
      </c>
      <c r="M241" t="s">
        <v>226</v>
      </c>
      <c r="O241" t="s">
        <v>473</v>
      </c>
      <c r="P241" t="s">
        <v>14</v>
      </c>
      <c r="V241" t="s">
        <v>83</v>
      </c>
      <c r="W241" s="5">
        <v>45011</v>
      </c>
      <c r="Z241" s="10">
        <v>45011</v>
      </c>
      <c r="AA241" s="10">
        <v>44949</v>
      </c>
      <c r="AB241" t="s">
        <v>44</v>
      </c>
      <c r="AC241" t="s">
        <v>473</v>
      </c>
      <c r="AD241" t="s">
        <v>52</v>
      </c>
      <c r="AE241" t="s">
        <v>53</v>
      </c>
      <c r="AF241" t="s">
        <v>72</v>
      </c>
      <c r="AG241" t="s">
        <v>50</v>
      </c>
      <c r="AH241">
        <v>9.11477</v>
      </c>
      <c r="AI241">
        <v>39.920423</v>
      </c>
      <c r="AJ241">
        <v>43.138120999999998</v>
      </c>
      <c r="AK241">
        <v>44.794899000000001</v>
      </c>
      <c r="AL241" t="s">
        <v>27</v>
      </c>
      <c r="AM241" t="s">
        <v>55</v>
      </c>
      <c r="AN241" t="s">
        <v>50</v>
      </c>
      <c r="AO241" s="1">
        <v>45992</v>
      </c>
      <c r="AR241" t="s">
        <v>50</v>
      </c>
    </row>
    <row r="242" spans="1:44" hidden="1" x14ac:dyDescent="0.25">
      <c r="A242" t="s">
        <v>482</v>
      </c>
      <c r="B242" t="s">
        <v>478</v>
      </c>
      <c r="C242" t="s">
        <v>479</v>
      </c>
      <c r="D242" t="s">
        <v>162</v>
      </c>
      <c r="E242" t="s">
        <v>298</v>
      </c>
      <c r="F242" t="s">
        <v>44</v>
      </c>
      <c r="G242" t="s">
        <v>58</v>
      </c>
      <c r="H242">
        <v>4</v>
      </c>
      <c r="I242" t="s">
        <v>46</v>
      </c>
      <c r="J242" t="s">
        <v>70</v>
      </c>
      <c r="L242">
        <v>1.64</v>
      </c>
      <c r="M242" t="s">
        <v>226</v>
      </c>
      <c r="W242" s="5">
        <v>45011</v>
      </c>
      <c r="AB242" t="s">
        <v>44</v>
      </c>
      <c r="AC242" t="s">
        <v>44</v>
      </c>
      <c r="AD242" t="s">
        <v>52</v>
      </c>
      <c r="AE242" t="s">
        <v>53</v>
      </c>
      <c r="AF242" t="s">
        <v>72</v>
      </c>
      <c r="AG242" t="s">
        <v>50</v>
      </c>
      <c r="AH242">
        <v>9.11477</v>
      </c>
      <c r="AI242">
        <v>39.920423</v>
      </c>
      <c r="AJ242">
        <v>43.138120999999998</v>
      </c>
      <c r="AK242">
        <v>44.794899000000001</v>
      </c>
      <c r="AL242" t="s">
        <v>73</v>
      </c>
      <c r="AM242" t="s">
        <v>55</v>
      </c>
      <c r="AN242" t="s">
        <v>50</v>
      </c>
      <c r="AO242" s="1">
        <v>45992</v>
      </c>
      <c r="AR242" t="s">
        <v>50</v>
      </c>
    </row>
    <row r="243" spans="1:44" hidden="1" x14ac:dyDescent="0.25">
      <c r="A243" t="s">
        <v>484</v>
      </c>
      <c r="B243" t="s">
        <v>478</v>
      </c>
      <c r="C243" t="s">
        <v>479</v>
      </c>
      <c r="D243" t="s">
        <v>483</v>
      </c>
      <c r="E243" t="s">
        <v>298</v>
      </c>
      <c r="F243" t="s">
        <v>44</v>
      </c>
      <c r="G243" t="s">
        <v>58</v>
      </c>
      <c r="H243">
        <v>4</v>
      </c>
      <c r="I243" t="s">
        <v>46</v>
      </c>
      <c r="J243" t="s">
        <v>236</v>
      </c>
      <c r="L243">
        <v>4.84</v>
      </c>
      <c r="M243" t="s">
        <v>226</v>
      </c>
      <c r="O243" t="s">
        <v>473</v>
      </c>
      <c r="P243" t="s">
        <v>14</v>
      </c>
      <c r="V243" t="s">
        <v>83</v>
      </c>
      <c r="W243" s="5">
        <v>45463</v>
      </c>
      <c r="AB243" t="s">
        <v>44</v>
      </c>
      <c r="AC243" t="s">
        <v>473</v>
      </c>
      <c r="AD243" t="s">
        <v>52</v>
      </c>
      <c r="AE243" t="s">
        <v>53</v>
      </c>
      <c r="AF243" t="s">
        <v>72</v>
      </c>
      <c r="AG243" t="s">
        <v>50</v>
      </c>
      <c r="AH243">
        <v>9.11477</v>
      </c>
      <c r="AI243">
        <v>39.920423</v>
      </c>
      <c r="AJ243">
        <v>43.138120999999998</v>
      </c>
      <c r="AK243">
        <v>44.794899000000001</v>
      </c>
      <c r="AL243" t="s">
        <v>73</v>
      </c>
      <c r="AM243" t="s">
        <v>55</v>
      </c>
      <c r="AN243" t="s">
        <v>50</v>
      </c>
      <c r="AO243" s="1">
        <v>45992</v>
      </c>
      <c r="AR243" t="s">
        <v>50</v>
      </c>
    </row>
    <row r="244" spans="1:44" hidden="1" x14ac:dyDescent="0.25">
      <c r="A244" t="s">
        <v>486</v>
      </c>
      <c r="B244" t="s">
        <v>478</v>
      </c>
      <c r="C244" t="s">
        <v>479</v>
      </c>
      <c r="D244" t="s">
        <v>485</v>
      </c>
      <c r="E244" t="s">
        <v>298</v>
      </c>
      <c r="F244" t="s">
        <v>44</v>
      </c>
      <c r="G244" t="s">
        <v>58</v>
      </c>
      <c r="H244">
        <v>4</v>
      </c>
      <c r="I244" t="s">
        <v>46</v>
      </c>
      <c r="J244" t="s">
        <v>236</v>
      </c>
      <c r="L244">
        <v>1.57</v>
      </c>
      <c r="M244" t="s">
        <v>226</v>
      </c>
      <c r="O244" t="s">
        <v>473</v>
      </c>
      <c r="P244" t="s">
        <v>14</v>
      </c>
      <c r="V244" t="s">
        <v>83</v>
      </c>
      <c r="W244" s="5">
        <v>45002</v>
      </c>
      <c r="AB244" t="s">
        <v>44</v>
      </c>
      <c r="AC244" t="s">
        <v>473</v>
      </c>
      <c r="AD244" t="s">
        <v>52</v>
      </c>
      <c r="AE244" t="s">
        <v>53</v>
      </c>
      <c r="AF244" t="s">
        <v>72</v>
      </c>
      <c r="AG244" t="s">
        <v>50</v>
      </c>
      <c r="AH244">
        <v>9.11477</v>
      </c>
      <c r="AI244">
        <v>39.920423</v>
      </c>
      <c r="AJ244">
        <v>43.138120999999998</v>
      </c>
      <c r="AK244">
        <v>44.794899000000001</v>
      </c>
      <c r="AL244" t="s">
        <v>73</v>
      </c>
      <c r="AM244" t="s">
        <v>55</v>
      </c>
      <c r="AN244" t="s">
        <v>50</v>
      </c>
      <c r="AO244" s="1">
        <v>45992</v>
      </c>
      <c r="AR244" t="s">
        <v>50</v>
      </c>
    </row>
    <row r="245" spans="1:44" hidden="1" x14ac:dyDescent="0.25">
      <c r="A245" t="s">
        <v>487</v>
      </c>
      <c r="B245" t="s">
        <v>478</v>
      </c>
      <c r="C245" t="s">
        <v>479</v>
      </c>
      <c r="D245" t="s">
        <v>235</v>
      </c>
      <c r="E245" t="s">
        <v>298</v>
      </c>
      <c r="F245" t="s">
        <v>44</v>
      </c>
      <c r="G245" t="s">
        <v>58</v>
      </c>
      <c r="H245">
        <v>4</v>
      </c>
      <c r="I245" t="s">
        <v>46</v>
      </c>
      <c r="J245" t="s">
        <v>236</v>
      </c>
      <c r="L245">
        <v>0.55000000000000004</v>
      </c>
      <c r="M245" t="s">
        <v>226</v>
      </c>
      <c r="O245" t="s">
        <v>473</v>
      </c>
      <c r="P245" t="s">
        <v>14</v>
      </c>
      <c r="V245" t="s">
        <v>83</v>
      </c>
      <c r="W245" s="5">
        <v>45006</v>
      </c>
      <c r="AB245" t="s">
        <v>44</v>
      </c>
      <c r="AC245" t="s">
        <v>473</v>
      </c>
      <c r="AD245" t="s">
        <v>52</v>
      </c>
      <c r="AE245" t="s">
        <v>53</v>
      </c>
      <c r="AF245" t="s">
        <v>72</v>
      </c>
      <c r="AG245" t="s">
        <v>50</v>
      </c>
      <c r="AH245">
        <v>9.11477</v>
      </c>
      <c r="AI245">
        <v>39.920423</v>
      </c>
      <c r="AJ245">
        <v>43.138120999999998</v>
      </c>
      <c r="AK245">
        <v>44.794899000000001</v>
      </c>
      <c r="AL245" t="s">
        <v>73</v>
      </c>
      <c r="AM245" t="s">
        <v>55</v>
      </c>
      <c r="AN245" t="s">
        <v>50</v>
      </c>
      <c r="AO245" s="1">
        <v>45992</v>
      </c>
      <c r="AR245" t="s">
        <v>50</v>
      </c>
    </row>
    <row r="246" spans="1:44" hidden="1" x14ac:dyDescent="0.25">
      <c r="A246" t="s">
        <v>489</v>
      </c>
      <c r="B246" t="s">
        <v>478</v>
      </c>
      <c r="C246" t="s">
        <v>479</v>
      </c>
      <c r="D246" t="s">
        <v>488</v>
      </c>
      <c r="E246" t="s">
        <v>298</v>
      </c>
      <c r="F246" t="s">
        <v>44</v>
      </c>
      <c r="G246" t="s">
        <v>58</v>
      </c>
      <c r="H246">
        <v>4</v>
      </c>
      <c r="I246" t="s">
        <v>46</v>
      </c>
      <c r="J246" t="s">
        <v>236</v>
      </c>
      <c r="L246">
        <v>0.78</v>
      </c>
      <c r="M246" t="s">
        <v>226</v>
      </c>
      <c r="O246" t="s">
        <v>473</v>
      </c>
      <c r="P246" t="s">
        <v>14</v>
      </c>
      <c r="V246" t="s">
        <v>83</v>
      </c>
      <c r="W246" s="5">
        <v>45011</v>
      </c>
      <c r="AB246" t="s">
        <v>44</v>
      </c>
      <c r="AC246" t="s">
        <v>473</v>
      </c>
      <c r="AD246" t="s">
        <v>52</v>
      </c>
      <c r="AE246" t="s">
        <v>53</v>
      </c>
      <c r="AF246" t="s">
        <v>72</v>
      </c>
      <c r="AG246" t="s">
        <v>50</v>
      </c>
      <c r="AH246">
        <v>9.11477</v>
      </c>
      <c r="AI246">
        <v>39.920423</v>
      </c>
      <c r="AJ246">
        <v>43.138120999999998</v>
      </c>
      <c r="AK246">
        <v>44.794899000000001</v>
      </c>
      <c r="AL246" t="s">
        <v>73</v>
      </c>
      <c r="AM246" t="s">
        <v>55</v>
      </c>
      <c r="AN246" t="s">
        <v>50</v>
      </c>
      <c r="AO246" s="1">
        <v>45992</v>
      </c>
      <c r="AR246" t="s">
        <v>50</v>
      </c>
    </row>
    <row r="247" spans="1:44" hidden="1" x14ac:dyDescent="0.25">
      <c r="A247" t="s">
        <v>492</v>
      </c>
      <c r="B247" t="s">
        <v>490</v>
      </c>
      <c r="C247" t="s">
        <v>491</v>
      </c>
      <c r="D247" t="s">
        <v>195</v>
      </c>
      <c r="E247" t="s">
        <v>244</v>
      </c>
      <c r="F247" t="s">
        <v>245</v>
      </c>
      <c r="G247" t="s">
        <v>58</v>
      </c>
      <c r="H247">
        <v>3</v>
      </c>
      <c r="I247" t="s">
        <v>46</v>
      </c>
      <c r="J247" t="s">
        <v>70</v>
      </c>
      <c r="L247">
        <v>0.19</v>
      </c>
      <c r="M247" t="s">
        <v>226</v>
      </c>
      <c r="W247" s="5">
        <v>44918</v>
      </c>
      <c r="AB247" t="s">
        <v>245</v>
      </c>
      <c r="AC247" t="s">
        <v>245</v>
      </c>
      <c r="AD247" t="s">
        <v>53</v>
      </c>
      <c r="AE247" t="s">
        <v>72</v>
      </c>
      <c r="AF247" t="s">
        <v>52</v>
      </c>
      <c r="AG247" t="s">
        <v>247</v>
      </c>
      <c r="AH247">
        <v>20.153791999999999</v>
      </c>
      <c r="AI247">
        <v>23.371490000000001</v>
      </c>
      <c r="AJ247">
        <v>44.822221999999996</v>
      </c>
      <c r="AK247">
        <v>58.777273000000001</v>
      </c>
      <c r="AL247" t="s">
        <v>73</v>
      </c>
      <c r="AM247" t="s">
        <v>248</v>
      </c>
      <c r="AN247" t="s">
        <v>53</v>
      </c>
      <c r="AO247" s="1">
        <v>45778</v>
      </c>
      <c r="AR247" t="s">
        <v>53</v>
      </c>
    </row>
    <row r="248" spans="1:44" hidden="1" x14ac:dyDescent="0.25">
      <c r="A248" t="s">
        <v>495</v>
      </c>
      <c r="B248" t="s">
        <v>493</v>
      </c>
      <c r="C248" t="s">
        <v>494</v>
      </c>
      <c r="D248" t="s">
        <v>87</v>
      </c>
      <c r="E248" t="s">
        <v>78</v>
      </c>
      <c r="F248" t="s">
        <v>79</v>
      </c>
      <c r="G248" t="s">
        <v>58</v>
      </c>
      <c r="H248">
        <v>4</v>
      </c>
      <c r="I248" t="s">
        <v>46</v>
      </c>
      <c r="J248" t="s">
        <v>70</v>
      </c>
      <c r="L248">
        <v>17.38</v>
      </c>
      <c r="M248" t="s">
        <v>226</v>
      </c>
      <c r="O248" t="s">
        <v>473</v>
      </c>
      <c r="P248" t="s">
        <v>14</v>
      </c>
      <c r="U248" t="s">
        <v>496</v>
      </c>
      <c r="W248" s="5">
        <v>45158</v>
      </c>
      <c r="Z248" s="10">
        <v>45158</v>
      </c>
      <c r="AA248" s="10">
        <v>45147</v>
      </c>
      <c r="AB248" t="s">
        <v>79</v>
      </c>
      <c r="AC248" t="s">
        <v>473</v>
      </c>
      <c r="AD248" t="s">
        <v>53</v>
      </c>
      <c r="AE248" t="s">
        <v>72</v>
      </c>
      <c r="AF248" t="s">
        <v>52</v>
      </c>
      <c r="AG248" t="s">
        <v>247</v>
      </c>
      <c r="AH248">
        <v>32.531345999999999</v>
      </c>
      <c r="AI248">
        <v>34.291213999999997</v>
      </c>
      <c r="AJ248">
        <v>34.985715999999996</v>
      </c>
      <c r="AK248">
        <v>60.500022000000001</v>
      </c>
      <c r="AL248" t="s">
        <v>27</v>
      </c>
      <c r="AM248" t="s">
        <v>474</v>
      </c>
      <c r="AN248" t="s">
        <v>5451</v>
      </c>
      <c r="AO248" s="1">
        <v>45717</v>
      </c>
      <c r="AP248" s="1" t="s">
        <v>5427</v>
      </c>
      <c r="AR248" t="s">
        <v>5451</v>
      </c>
    </row>
    <row r="249" spans="1:44" hidden="1" x14ac:dyDescent="0.25">
      <c r="A249" t="s">
        <v>497</v>
      </c>
      <c r="B249" t="s">
        <v>493</v>
      </c>
      <c r="C249" t="s">
        <v>494</v>
      </c>
      <c r="D249" t="s">
        <v>154</v>
      </c>
      <c r="E249" t="s">
        <v>268</v>
      </c>
      <c r="F249" t="s">
        <v>79</v>
      </c>
      <c r="G249" t="s">
        <v>58</v>
      </c>
      <c r="H249">
        <v>4</v>
      </c>
      <c r="I249" t="s">
        <v>46</v>
      </c>
      <c r="J249" t="s">
        <v>70</v>
      </c>
      <c r="L249">
        <v>16.579999999999998</v>
      </c>
      <c r="M249" t="s">
        <v>226</v>
      </c>
      <c r="R249" t="s">
        <v>97</v>
      </c>
      <c r="S249" t="s">
        <v>98</v>
      </c>
      <c r="T249" t="s">
        <v>98</v>
      </c>
      <c r="W249" s="5">
        <v>45658</v>
      </c>
      <c r="X249" s="5">
        <v>45658</v>
      </c>
      <c r="Y249" s="5">
        <v>45597</v>
      </c>
      <c r="Z249" s="10">
        <v>45658</v>
      </c>
      <c r="AA249" s="10">
        <v>45615</v>
      </c>
      <c r="AB249" t="s">
        <v>79</v>
      </c>
      <c r="AC249" t="s">
        <v>79</v>
      </c>
      <c r="AD249" t="s">
        <v>53</v>
      </c>
      <c r="AE249" t="s">
        <v>72</v>
      </c>
      <c r="AF249" t="s">
        <v>52</v>
      </c>
      <c r="AG249" t="s">
        <v>247</v>
      </c>
      <c r="AH249">
        <v>32.531345999999999</v>
      </c>
      <c r="AI249">
        <v>34.291213999999997</v>
      </c>
      <c r="AJ249">
        <v>34.985715999999996</v>
      </c>
      <c r="AK249">
        <v>60.500022000000001</v>
      </c>
      <c r="AL249" t="s">
        <v>99</v>
      </c>
      <c r="AM249" t="s">
        <v>474</v>
      </c>
      <c r="AN249" t="s">
        <v>5451</v>
      </c>
      <c r="AO249" s="1">
        <v>45717</v>
      </c>
      <c r="AP249" s="1" t="s">
        <v>5427</v>
      </c>
      <c r="AR249" t="s">
        <v>5451</v>
      </c>
    </row>
    <row r="250" spans="1:44" hidden="1" x14ac:dyDescent="0.25">
      <c r="A250" t="s">
        <v>498</v>
      </c>
      <c r="B250" t="s">
        <v>493</v>
      </c>
      <c r="C250" t="s">
        <v>494</v>
      </c>
      <c r="D250" t="s">
        <v>229</v>
      </c>
      <c r="E250" t="s">
        <v>268</v>
      </c>
      <c r="F250" t="s">
        <v>79</v>
      </c>
      <c r="G250" t="s">
        <v>58</v>
      </c>
      <c r="H250">
        <v>4</v>
      </c>
      <c r="I250" t="s">
        <v>46</v>
      </c>
      <c r="J250" t="s">
        <v>70</v>
      </c>
      <c r="L250">
        <v>16.2</v>
      </c>
      <c r="M250" t="s">
        <v>226</v>
      </c>
      <c r="R250" t="s">
        <v>97</v>
      </c>
      <c r="S250" t="s">
        <v>98</v>
      </c>
      <c r="T250" t="s">
        <v>98</v>
      </c>
      <c r="W250" s="5">
        <v>45658</v>
      </c>
      <c r="X250" s="5">
        <v>45658</v>
      </c>
      <c r="Y250" s="5">
        <v>45597</v>
      </c>
      <c r="Z250" s="10">
        <v>45658</v>
      </c>
      <c r="AA250" s="10">
        <v>45616</v>
      </c>
      <c r="AB250" t="s">
        <v>79</v>
      </c>
      <c r="AC250" t="s">
        <v>79</v>
      </c>
      <c r="AD250" t="s">
        <v>53</v>
      </c>
      <c r="AE250" t="s">
        <v>72</v>
      </c>
      <c r="AF250" t="s">
        <v>52</v>
      </c>
      <c r="AG250" t="s">
        <v>247</v>
      </c>
      <c r="AH250">
        <v>32.531345999999999</v>
      </c>
      <c r="AI250">
        <v>34.291213999999997</v>
      </c>
      <c r="AJ250">
        <v>34.985715999999996</v>
      </c>
      <c r="AK250">
        <v>60.500022000000001</v>
      </c>
      <c r="AL250" t="s">
        <v>99</v>
      </c>
      <c r="AM250" t="s">
        <v>474</v>
      </c>
      <c r="AN250" t="s">
        <v>5451</v>
      </c>
      <c r="AO250" s="1">
        <v>45717</v>
      </c>
      <c r="AP250" s="1" t="s">
        <v>5427</v>
      </c>
      <c r="AR250" t="s">
        <v>5451</v>
      </c>
    </row>
    <row r="251" spans="1:44" hidden="1" x14ac:dyDescent="0.25">
      <c r="A251" t="s">
        <v>499</v>
      </c>
      <c r="B251" t="s">
        <v>493</v>
      </c>
      <c r="C251" t="s">
        <v>494</v>
      </c>
      <c r="D251" t="s">
        <v>195</v>
      </c>
      <c r="E251" t="s">
        <v>268</v>
      </c>
      <c r="F251" t="s">
        <v>79</v>
      </c>
      <c r="G251" t="s">
        <v>58</v>
      </c>
      <c r="H251">
        <v>4</v>
      </c>
      <c r="I251" t="s">
        <v>46</v>
      </c>
      <c r="J251" t="s">
        <v>70</v>
      </c>
      <c r="L251">
        <v>15.66</v>
      </c>
      <c r="M251" t="s">
        <v>226</v>
      </c>
      <c r="R251" t="s">
        <v>97</v>
      </c>
      <c r="S251" t="s">
        <v>98</v>
      </c>
      <c r="T251" t="s">
        <v>98</v>
      </c>
      <c r="W251" s="5">
        <v>45658</v>
      </c>
      <c r="X251" s="5">
        <v>45658</v>
      </c>
      <c r="Y251" s="5">
        <v>45597</v>
      </c>
      <c r="Z251" s="10">
        <v>45658</v>
      </c>
      <c r="AA251" s="10">
        <v>45615</v>
      </c>
      <c r="AB251" t="s">
        <v>79</v>
      </c>
      <c r="AC251" t="s">
        <v>79</v>
      </c>
      <c r="AD251" t="s">
        <v>53</v>
      </c>
      <c r="AE251" t="s">
        <v>72</v>
      </c>
      <c r="AF251" t="s">
        <v>52</v>
      </c>
      <c r="AG251" t="s">
        <v>247</v>
      </c>
      <c r="AH251">
        <v>32.531345999999999</v>
      </c>
      <c r="AI251">
        <v>34.291213999999997</v>
      </c>
      <c r="AJ251">
        <v>34.985715999999996</v>
      </c>
      <c r="AK251">
        <v>60.500022000000001</v>
      </c>
      <c r="AL251" t="s">
        <v>99</v>
      </c>
      <c r="AM251" t="s">
        <v>474</v>
      </c>
      <c r="AN251" t="s">
        <v>5451</v>
      </c>
      <c r="AO251" s="1">
        <v>45717</v>
      </c>
      <c r="AP251" s="1" t="s">
        <v>5427</v>
      </c>
      <c r="AR251" t="s">
        <v>5451</v>
      </c>
    </row>
    <row r="252" spans="1:44" hidden="1" x14ac:dyDescent="0.25">
      <c r="A252" t="s">
        <v>500</v>
      </c>
      <c r="B252" t="s">
        <v>493</v>
      </c>
      <c r="C252" t="s">
        <v>494</v>
      </c>
      <c r="D252" t="s">
        <v>156</v>
      </c>
      <c r="E252" t="s">
        <v>268</v>
      </c>
      <c r="F252" t="s">
        <v>79</v>
      </c>
      <c r="G252" t="s">
        <v>58</v>
      </c>
      <c r="H252">
        <v>4</v>
      </c>
      <c r="I252" t="s">
        <v>46</v>
      </c>
      <c r="J252" t="s">
        <v>70</v>
      </c>
      <c r="L252">
        <v>20.66</v>
      </c>
      <c r="M252" t="s">
        <v>226</v>
      </c>
      <c r="R252" t="s">
        <v>97</v>
      </c>
      <c r="S252" t="s">
        <v>98</v>
      </c>
      <c r="T252" t="s">
        <v>98</v>
      </c>
      <c r="W252" s="5">
        <v>45658</v>
      </c>
      <c r="X252" s="5">
        <v>45658</v>
      </c>
      <c r="Y252" s="5">
        <v>45597</v>
      </c>
      <c r="Z252" s="10">
        <v>45658</v>
      </c>
      <c r="AA252" s="10">
        <v>45614</v>
      </c>
      <c r="AB252" t="s">
        <v>79</v>
      </c>
      <c r="AC252" t="s">
        <v>79</v>
      </c>
      <c r="AD252" t="s">
        <v>53</v>
      </c>
      <c r="AE252" t="s">
        <v>72</v>
      </c>
      <c r="AF252" t="s">
        <v>52</v>
      </c>
      <c r="AG252" t="s">
        <v>247</v>
      </c>
      <c r="AH252">
        <v>32.531345999999999</v>
      </c>
      <c r="AI252">
        <v>34.291213999999997</v>
      </c>
      <c r="AJ252">
        <v>34.985715999999996</v>
      </c>
      <c r="AK252">
        <v>60.500022000000001</v>
      </c>
      <c r="AL252" t="s">
        <v>99</v>
      </c>
      <c r="AM252" t="s">
        <v>474</v>
      </c>
      <c r="AN252" t="s">
        <v>5451</v>
      </c>
      <c r="AO252" s="1">
        <v>45717</v>
      </c>
      <c r="AP252" s="1" t="s">
        <v>5427</v>
      </c>
      <c r="AR252" t="s">
        <v>5451</v>
      </c>
    </row>
    <row r="253" spans="1:44" hidden="1" x14ac:dyDescent="0.25">
      <c r="A253" t="s">
        <v>501</v>
      </c>
      <c r="B253" t="s">
        <v>493</v>
      </c>
      <c r="C253" t="s">
        <v>494</v>
      </c>
      <c r="D253" t="s">
        <v>122</v>
      </c>
      <c r="E253" t="s">
        <v>268</v>
      </c>
      <c r="F253" t="s">
        <v>79</v>
      </c>
      <c r="G253" t="s">
        <v>58</v>
      </c>
      <c r="H253">
        <v>4</v>
      </c>
      <c r="I253" t="s">
        <v>46</v>
      </c>
      <c r="J253" t="s">
        <v>70</v>
      </c>
      <c r="L253">
        <v>20.53</v>
      </c>
      <c r="M253" t="s">
        <v>226</v>
      </c>
      <c r="R253" t="s">
        <v>97</v>
      </c>
      <c r="S253" t="s">
        <v>98</v>
      </c>
      <c r="T253" t="s">
        <v>98</v>
      </c>
      <c r="W253" s="5">
        <v>45658</v>
      </c>
      <c r="X253" s="5">
        <v>45658</v>
      </c>
      <c r="Y253" s="5">
        <v>45597</v>
      </c>
      <c r="Z253" s="10">
        <v>45658</v>
      </c>
      <c r="AA253" s="10">
        <v>45612</v>
      </c>
      <c r="AB253" t="s">
        <v>79</v>
      </c>
      <c r="AC253" t="s">
        <v>79</v>
      </c>
      <c r="AD253" t="s">
        <v>53</v>
      </c>
      <c r="AE253" t="s">
        <v>72</v>
      </c>
      <c r="AF253" t="s">
        <v>52</v>
      </c>
      <c r="AG253" t="s">
        <v>247</v>
      </c>
      <c r="AH253">
        <v>32.531345999999999</v>
      </c>
      <c r="AI253">
        <v>34.291213999999997</v>
      </c>
      <c r="AJ253">
        <v>34.985715999999996</v>
      </c>
      <c r="AK253">
        <v>60.500022000000001</v>
      </c>
      <c r="AL253" t="s">
        <v>99</v>
      </c>
      <c r="AM253" t="s">
        <v>474</v>
      </c>
      <c r="AN253" t="s">
        <v>5451</v>
      </c>
      <c r="AO253" s="1">
        <v>45717</v>
      </c>
      <c r="AP253" s="1" t="s">
        <v>5427</v>
      </c>
      <c r="AR253" t="s">
        <v>5451</v>
      </c>
    </row>
    <row r="254" spans="1:44" hidden="1" x14ac:dyDescent="0.25">
      <c r="A254" t="s">
        <v>502</v>
      </c>
      <c r="B254" t="s">
        <v>493</v>
      </c>
      <c r="C254" t="s">
        <v>494</v>
      </c>
      <c r="D254" t="s">
        <v>130</v>
      </c>
      <c r="E254" t="s">
        <v>268</v>
      </c>
      <c r="F254" t="s">
        <v>79</v>
      </c>
      <c r="G254" t="s">
        <v>58</v>
      </c>
      <c r="H254">
        <v>2</v>
      </c>
      <c r="I254" t="s">
        <v>46</v>
      </c>
      <c r="J254" t="s">
        <v>70</v>
      </c>
      <c r="L254">
        <v>20.09</v>
      </c>
      <c r="M254" t="s">
        <v>226</v>
      </c>
      <c r="R254" t="s">
        <v>98</v>
      </c>
      <c r="S254" t="s">
        <v>98</v>
      </c>
      <c r="T254" t="s">
        <v>97</v>
      </c>
      <c r="W254" s="5">
        <v>45658</v>
      </c>
      <c r="X254" s="5">
        <v>45658</v>
      </c>
      <c r="Y254" s="5">
        <v>45597</v>
      </c>
      <c r="Z254" s="10">
        <v>45658</v>
      </c>
      <c r="AA254" s="10">
        <v>45614</v>
      </c>
      <c r="AB254" t="s">
        <v>79</v>
      </c>
      <c r="AC254" t="s">
        <v>79</v>
      </c>
      <c r="AD254" t="s">
        <v>53</v>
      </c>
      <c r="AE254" t="s">
        <v>72</v>
      </c>
      <c r="AF254" t="s">
        <v>52</v>
      </c>
      <c r="AG254" t="s">
        <v>247</v>
      </c>
      <c r="AH254">
        <v>32.531345999999999</v>
      </c>
      <c r="AI254">
        <v>34.291213999999997</v>
      </c>
      <c r="AJ254">
        <v>34.985715999999996</v>
      </c>
      <c r="AK254">
        <v>60.500022000000001</v>
      </c>
      <c r="AL254" t="s">
        <v>73</v>
      </c>
      <c r="AM254" t="s">
        <v>474</v>
      </c>
      <c r="AN254" t="s">
        <v>5451</v>
      </c>
      <c r="AO254" s="1">
        <v>45717</v>
      </c>
      <c r="AP254" s="1" t="s">
        <v>5427</v>
      </c>
      <c r="AR254" t="s">
        <v>5451</v>
      </c>
    </row>
    <row r="255" spans="1:44" hidden="1" x14ac:dyDescent="0.25">
      <c r="A255" t="s">
        <v>503</v>
      </c>
      <c r="B255" t="s">
        <v>493</v>
      </c>
      <c r="C255" t="s">
        <v>494</v>
      </c>
      <c r="D255" t="s">
        <v>170</v>
      </c>
      <c r="E255" t="s">
        <v>268</v>
      </c>
      <c r="F255" t="s">
        <v>79</v>
      </c>
      <c r="G255" t="s">
        <v>58</v>
      </c>
      <c r="H255">
        <v>2</v>
      </c>
      <c r="I255" t="s">
        <v>46</v>
      </c>
      <c r="J255" t="s">
        <v>70</v>
      </c>
      <c r="L255">
        <v>9.81</v>
      </c>
      <c r="M255" t="s">
        <v>226</v>
      </c>
      <c r="R255" t="s">
        <v>98</v>
      </c>
      <c r="S255" t="s">
        <v>98</v>
      </c>
      <c r="T255" t="s">
        <v>97</v>
      </c>
      <c r="W255" s="5">
        <v>45658</v>
      </c>
      <c r="X255" s="5">
        <v>45658</v>
      </c>
      <c r="Y255" s="5">
        <v>45597</v>
      </c>
      <c r="Z255" s="10">
        <v>45658</v>
      </c>
      <c r="AA255" s="10">
        <v>45615</v>
      </c>
      <c r="AB255" t="s">
        <v>79</v>
      </c>
      <c r="AC255" t="s">
        <v>79</v>
      </c>
      <c r="AD255" t="s">
        <v>53</v>
      </c>
      <c r="AE255" t="s">
        <v>72</v>
      </c>
      <c r="AF255" t="s">
        <v>52</v>
      </c>
      <c r="AG255" t="s">
        <v>247</v>
      </c>
      <c r="AH255">
        <v>32.531345999999999</v>
      </c>
      <c r="AI255">
        <v>34.291213999999997</v>
      </c>
      <c r="AJ255">
        <v>34.985715999999996</v>
      </c>
      <c r="AK255">
        <v>60.500022000000001</v>
      </c>
      <c r="AL255" t="s">
        <v>73</v>
      </c>
      <c r="AM255" t="s">
        <v>474</v>
      </c>
      <c r="AN255" t="s">
        <v>5451</v>
      </c>
      <c r="AO255" s="1">
        <v>45717</v>
      </c>
      <c r="AP255" s="1" t="s">
        <v>5427</v>
      </c>
      <c r="AR255" t="s">
        <v>5451</v>
      </c>
    </row>
    <row r="256" spans="1:44" hidden="1" x14ac:dyDescent="0.25">
      <c r="A256" t="s">
        <v>506</v>
      </c>
      <c r="B256" t="s">
        <v>504</v>
      </c>
      <c r="C256" t="s">
        <v>505</v>
      </c>
      <c r="D256" t="s">
        <v>361</v>
      </c>
      <c r="E256" t="s">
        <v>196</v>
      </c>
      <c r="F256" t="s">
        <v>44</v>
      </c>
      <c r="G256" t="s">
        <v>45</v>
      </c>
      <c r="H256">
        <v>3</v>
      </c>
      <c r="I256" t="s">
        <v>46</v>
      </c>
      <c r="J256" t="s">
        <v>47</v>
      </c>
      <c r="K256" s="1">
        <v>44484</v>
      </c>
      <c r="L256">
        <v>12.24</v>
      </c>
      <c r="M256" t="s">
        <v>48</v>
      </c>
      <c r="W256" s="5">
        <v>46113</v>
      </c>
      <c r="X256" s="5">
        <v>46082</v>
      </c>
      <c r="Y256" s="5">
        <v>45839</v>
      </c>
      <c r="AB256" t="s">
        <v>44</v>
      </c>
      <c r="AC256" t="s">
        <v>44</v>
      </c>
      <c r="AD256" t="s">
        <v>50</v>
      </c>
      <c r="AE256" t="s">
        <v>51</v>
      </c>
      <c r="AF256" t="s">
        <v>199</v>
      </c>
      <c r="AG256" t="s">
        <v>52</v>
      </c>
      <c r="AH256">
        <v>33.859217000000001</v>
      </c>
      <c r="AI256">
        <v>36.921835000000002</v>
      </c>
      <c r="AJ256">
        <v>47.111035999999999</v>
      </c>
      <c r="AK256">
        <v>82.050117</v>
      </c>
      <c r="AL256" t="s">
        <v>54</v>
      </c>
      <c r="AM256" t="s">
        <v>55</v>
      </c>
      <c r="AN256" t="s">
        <v>51</v>
      </c>
      <c r="AR256" t="s">
        <v>51</v>
      </c>
    </row>
    <row r="257" spans="1:44" hidden="1" x14ac:dyDescent="0.25">
      <c r="A257" t="s">
        <v>509</v>
      </c>
      <c r="B257" t="s">
        <v>507</v>
      </c>
      <c r="C257" t="s">
        <v>508</v>
      </c>
      <c r="D257" t="s">
        <v>485</v>
      </c>
      <c r="E257" t="s">
        <v>268</v>
      </c>
      <c r="F257" t="s">
        <v>79</v>
      </c>
      <c r="G257" t="s">
        <v>80</v>
      </c>
      <c r="H257">
        <v>3</v>
      </c>
      <c r="I257" t="s">
        <v>46</v>
      </c>
      <c r="J257" t="s">
        <v>236</v>
      </c>
      <c r="L257">
        <v>1.1399999999999999</v>
      </c>
      <c r="M257" t="s">
        <v>226</v>
      </c>
      <c r="W257" s="5">
        <v>45312</v>
      </c>
      <c r="AB257" t="s">
        <v>79</v>
      </c>
      <c r="AC257" t="s">
        <v>79</v>
      </c>
      <c r="AD257" t="s">
        <v>52</v>
      </c>
      <c r="AE257" t="s">
        <v>53</v>
      </c>
      <c r="AF257" t="s">
        <v>50</v>
      </c>
      <c r="AG257" t="s">
        <v>72</v>
      </c>
      <c r="AH257">
        <v>32.418728000000002</v>
      </c>
      <c r="AI257">
        <v>55.335864000000001</v>
      </c>
      <c r="AJ257">
        <v>55.425463999999998</v>
      </c>
      <c r="AK257">
        <v>57.095731999999998</v>
      </c>
      <c r="AL257" t="s">
        <v>73</v>
      </c>
      <c r="AM257" t="s">
        <v>474</v>
      </c>
      <c r="AN257" t="s">
        <v>72</v>
      </c>
      <c r="AO257" s="1">
        <v>45839</v>
      </c>
      <c r="AP257" s="1" t="s">
        <v>5438</v>
      </c>
      <c r="AR257" t="s">
        <v>72</v>
      </c>
    </row>
    <row r="258" spans="1:44" hidden="1" x14ac:dyDescent="0.25">
      <c r="A258" t="s">
        <v>510</v>
      </c>
      <c r="B258" t="s">
        <v>507</v>
      </c>
      <c r="C258" t="s">
        <v>508</v>
      </c>
      <c r="D258" t="s">
        <v>235</v>
      </c>
      <c r="E258" t="s">
        <v>268</v>
      </c>
      <c r="F258" t="s">
        <v>79</v>
      </c>
      <c r="G258" t="s">
        <v>80</v>
      </c>
      <c r="H258">
        <v>3</v>
      </c>
      <c r="I258" t="s">
        <v>46</v>
      </c>
      <c r="J258" t="s">
        <v>236</v>
      </c>
      <c r="L258">
        <v>0.44</v>
      </c>
      <c r="M258" t="s">
        <v>226</v>
      </c>
      <c r="W258" s="5">
        <v>45312</v>
      </c>
      <c r="AB258" t="s">
        <v>79</v>
      </c>
      <c r="AC258" t="s">
        <v>79</v>
      </c>
      <c r="AD258" t="s">
        <v>52</v>
      </c>
      <c r="AE258" t="s">
        <v>53</v>
      </c>
      <c r="AF258" t="s">
        <v>50</v>
      </c>
      <c r="AG258" t="s">
        <v>72</v>
      </c>
      <c r="AH258">
        <v>32.418728000000002</v>
      </c>
      <c r="AI258">
        <v>55.335864000000001</v>
      </c>
      <c r="AJ258">
        <v>55.425463999999998</v>
      </c>
      <c r="AK258">
        <v>57.095731999999998</v>
      </c>
      <c r="AL258" t="s">
        <v>73</v>
      </c>
      <c r="AM258" t="s">
        <v>474</v>
      </c>
      <c r="AN258" t="s">
        <v>72</v>
      </c>
      <c r="AO258" s="1">
        <v>45839</v>
      </c>
      <c r="AP258" s="1" t="s">
        <v>5438</v>
      </c>
      <c r="AR258" t="s">
        <v>72</v>
      </c>
    </row>
    <row r="259" spans="1:44" hidden="1" x14ac:dyDescent="0.25">
      <c r="A259" t="s">
        <v>512</v>
      </c>
      <c r="B259" t="s">
        <v>507</v>
      </c>
      <c r="C259" t="s">
        <v>508</v>
      </c>
      <c r="D259" t="s">
        <v>511</v>
      </c>
      <c r="E259" t="s">
        <v>268</v>
      </c>
      <c r="F259" t="s">
        <v>79</v>
      </c>
      <c r="G259" t="s">
        <v>80</v>
      </c>
      <c r="H259">
        <v>3</v>
      </c>
      <c r="I259" t="s">
        <v>46</v>
      </c>
      <c r="J259" t="s">
        <v>236</v>
      </c>
      <c r="L259">
        <v>0.11</v>
      </c>
      <c r="M259" t="s">
        <v>226</v>
      </c>
      <c r="W259" s="5">
        <v>45312</v>
      </c>
      <c r="AB259" t="s">
        <v>79</v>
      </c>
      <c r="AC259" t="s">
        <v>79</v>
      </c>
      <c r="AD259" t="s">
        <v>52</v>
      </c>
      <c r="AE259" t="s">
        <v>53</v>
      </c>
      <c r="AF259" t="s">
        <v>50</v>
      </c>
      <c r="AG259" t="s">
        <v>72</v>
      </c>
      <c r="AH259">
        <v>32.418728000000002</v>
      </c>
      <c r="AI259">
        <v>55.335864000000001</v>
      </c>
      <c r="AJ259">
        <v>55.425463999999998</v>
      </c>
      <c r="AK259">
        <v>57.095731999999998</v>
      </c>
      <c r="AL259" t="s">
        <v>73</v>
      </c>
      <c r="AM259" t="s">
        <v>474</v>
      </c>
      <c r="AN259" t="s">
        <v>72</v>
      </c>
      <c r="AO259" s="1">
        <v>45839</v>
      </c>
      <c r="AP259" s="1" t="s">
        <v>5438</v>
      </c>
      <c r="AR259" t="s">
        <v>72</v>
      </c>
    </row>
    <row r="260" spans="1:44" hidden="1" x14ac:dyDescent="0.25">
      <c r="A260" t="s">
        <v>514</v>
      </c>
      <c r="B260" t="s">
        <v>507</v>
      </c>
      <c r="C260" t="s">
        <v>508</v>
      </c>
      <c r="D260" t="s">
        <v>513</v>
      </c>
      <c r="E260" t="s">
        <v>268</v>
      </c>
      <c r="F260" t="s">
        <v>79</v>
      </c>
      <c r="G260" t="s">
        <v>80</v>
      </c>
      <c r="H260">
        <v>3</v>
      </c>
      <c r="I260" t="s">
        <v>46</v>
      </c>
      <c r="J260" t="s">
        <v>236</v>
      </c>
      <c r="L260">
        <v>1.27</v>
      </c>
      <c r="M260" t="s">
        <v>226</v>
      </c>
      <c r="W260" s="5">
        <v>45310</v>
      </c>
      <c r="AB260" t="s">
        <v>79</v>
      </c>
      <c r="AC260" t="s">
        <v>79</v>
      </c>
      <c r="AD260" t="s">
        <v>52</v>
      </c>
      <c r="AE260" t="s">
        <v>53</v>
      </c>
      <c r="AF260" t="s">
        <v>50</v>
      </c>
      <c r="AG260" t="s">
        <v>72</v>
      </c>
      <c r="AH260">
        <v>32.418728000000002</v>
      </c>
      <c r="AI260">
        <v>55.335864000000001</v>
      </c>
      <c r="AJ260">
        <v>55.425463999999998</v>
      </c>
      <c r="AK260">
        <v>57.095731999999998</v>
      </c>
      <c r="AL260" t="s">
        <v>73</v>
      </c>
      <c r="AM260" t="s">
        <v>474</v>
      </c>
      <c r="AN260" t="s">
        <v>72</v>
      </c>
      <c r="AO260" s="1">
        <v>45839</v>
      </c>
      <c r="AP260" s="1" t="s">
        <v>5438</v>
      </c>
      <c r="AR260" t="s">
        <v>72</v>
      </c>
    </row>
    <row r="261" spans="1:44" hidden="1" x14ac:dyDescent="0.25">
      <c r="A261" t="s">
        <v>517</v>
      </c>
      <c r="B261" t="s">
        <v>515</v>
      </c>
      <c r="C261" t="s">
        <v>516</v>
      </c>
      <c r="D261" t="s">
        <v>229</v>
      </c>
      <c r="E261" t="s">
        <v>268</v>
      </c>
      <c r="F261" t="s">
        <v>79</v>
      </c>
      <c r="G261" t="s">
        <v>80</v>
      </c>
      <c r="H261">
        <v>3</v>
      </c>
      <c r="I261" t="s">
        <v>46</v>
      </c>
      <c r="J261" t="s">
        <v>47</v>
      </c>
      <c r="K261" s="1">
        <v>45318</v>
      </c>
      <c r="L261">
        <v>21.5</v>
      </c>
      <c r="M261" t="s">
        <v>226</v>
      </c>
      <c r="O261" t="s">
        <v>473</v>
      </c>
      <c r="P261" t="s">
        <v>14</v>
      </c>
      <c r="V261" t="s">
        <v>518</v>
      </c>
      <c r="W261" s="5">
        <v>45236</v>
      </c>
      <c r="Z261" s="10">
        <v>45236</v>
      </c>
      <c r="AA261" s="10">
        <v>45193</v>
      </c>
      <c r="AB261" t="s">
        <v>79</v>
      </c>
      <c r="AC261" t="s">
        <v>473</v>
      </c>
      <c r="AD261" t="s">
        <v>52</v>
      </c>
      <c r="AE261" t="s">
        <v>84</v>
      </c>
      <c r="AF261" t="s">
        <v>53</v>
      </c>
      <c r="AG261" t="s">
        <v>72</v>
      </c>
      <c r="AH261">
        <v>51.889617000000001</v>
      </c>
      <c r="AI261">
        <v>53.480901000000003</v>
      </c>
      <c r="AJ261">
        <v>70.223791000000006</v>
      </c>
      <c r="AK261">
        <v>71.983659000000003</v>
      </c>
      <c r="AL261" t="s">
        <v>27</v>
      </c>
      <c r="AM261" t="s">
        <v>474</v>
      </c>
      <c r="AN261" t="s">
        <v>84</v>
      </c>
      <c r="AO261" s="1">
        <v>45658</v>
      </c>
      <c r="AP261" s="1" t="s">
        <v>5426</v>
      </c>
      <c r="AQ261" t="s">
        <v>5448</v>
      </c>
      <c r="AR261" t="s">
        <v>84</v>
      </c>
    </row>
    <row r="262" spans="1:44" hidden="1" x14ac:dyDescent="0.25">
      <c r="A262" t="s">
        <v>520</v>
      </c>
      <c r="B262" t="s">
        <v>515</v>
      </c>
      <c r="C262" t="s">
        <v>516</v>
      </c>
      <c r="D262" t="s">
        <v>519</v>
      </c>
      <c r="E262" t="s">
        <v>268</v>
      </c>
      <c r="F262" t="s">
        <v>79</v>
      </c>
      <c r="G262" t="s">
        <v>80</v>
      </c>
      <c r="H262">
        <v>3</v>
      </c>
      <c r="I262" t="s">
        <v>46</v>
      </c>
      <c r="J262" t="s">
        <v>236</v>
      </c>
      <c r="L262">
        <v>0.21</v>
      </c>
      <c r="M262" t="s">
        <v>226</v>
      </c>
      <c r="W262" s="5">
        <v>45245</v>
      </c>
      <c r="AB262" t="s">
        <v>79</v>
      </c>
      <c r="AC262" t="s">
        <v>79</v>
      </c>
      <c r="AD262" t="s">
        <v>52</v>
      </c>
      <c r="AE262" t="s">
        <v>84</v>
      </c>
      <c r="AF262" t="s">
        <v>53</v>
      </c>
      <c r="AG262" t="s">
        <v>72</v>
      </c>
      <c r="AH262">
        <v>51.889617000000001</v>
      </c>
      <c r="AI262">
        <v>53.480901000000003</v>
      </c>
      <c r="AJ262">
        <v>70.223791000000006</v>
      </c>
      <c r="AK262">
        <v>71.983659000000003</v>
      </c>
      <c r="AL262" t="s">
        <v>73</v>
      </c>
      <c r="AM262" t="s">
        <v>474</v>
      </c>
      <c r="AQ262" t="s">
        <v>5449</v>
      </c>
      <c r="AR262" t="s">
        <v>84</v>
      </c>
    </row>
    <row r="263" spans="1:44" hidden="1" x14ac:dyDescent="0.25">
      <c r="A263" t="s">
        <v>521</v>
      </c>
      <c r="B263" t="s">
        <v>515</v>
      </c>
      <c r="C263" t="s">
        <v>516</v>
      </c>
      <c r="D263" t="s">
        <v>488</v>
      </c>
      <c r="E263" t="s">
        <v>268</v>
      </c>
      <c r="F263" t="s">
        <v>79</v>
      </c>
      <c r="G263" t="s">
        <v>80</v>
      </c>
      <c r="H263">
        <v>3</v>
      </c>
      <c r="I263" t="s">
        <v>46</v>
      </c>
      <c r="J263" t="s">
        <v>236</v>
      </c>
      <c r="L263">
        <v>0.24</v>
      </c>
      <c r="M263" t="s">
        <v>226</v>
      </c>
      <c r="W263" s="5">
        <v>45245</v>
      </c>
      <c r="AB263" t="s">
        <v>79</v>
      </c>
      <c r="AC263" t="s">
        <v>79</v>
      </c>
      <c r="AD263" t="s">
        <v>52</v>
      </c>
      <c r="AE263" t="s">
        <v>84</v>
      </c>
      <c r="AF263" t="s">
        <v>53</v>
      </c>
      <c r="AG263" t="s">
        <v>72</v>
      </c>
      <c r="AH263">
        <v>51.889617000000001</v>
      </c>
      <c r="AI263">
        <v>53.480901000000003</v>
      </c>
      <c r="AJ263">
        <v>70.223791000000006</v>
      </c>
      <c r="AK263">
        <v>71.983659000000003</v>
      </c>
      <c r="AL263" t="s">
        <v>73</v>
      </c>
      <c r="AM263" t="s">
        <v>474</v>
      </c>
      <c r="AQ263" t="s">
        <v>5449</v>
      </c>
      <c r="AR263" t="s">
        <v>84</v>
      </c>
    </row>
    <row r="264" spans="1:44" hidden="1" x14ac:dyDescent="0.25">
      <c r="A264" t="s">
        <v>524</v>
      </c>
      <c r="B264" t="s">
        <v>522</v>
      </c>
      <c r="C264" t="s">
        <v>523</v>
      </c>
      <c r="D264" t="s">
        <v>124</v>
      </c>
      <c r="E264" t="s">
        <v>268</v>
      </c>
      <c r="F264" t="s">
        <v>79</v>
      </c>
      <c r="G264" t="s">
        <v>58</v>
      </c>
      <c r="H264">
        <v>1</v>
      </c>
      <c r="I264" t="s">
        <v>197</v>
      </c>
      <c r="J264" t="s">
        <v>70</v>
      </c>
      <c r="L264">
        <v>0.13</v>
      </c>
      <c r="M264" t="s">
        <v>226</v>
      </c>
      <c r="W264" s="5">
        <v>44881</v>
      </c>
      <c r="AB264" t="s">
        <v>79</v>
      </c>
      <c r="AC264" t="s">
        <v>79</v>
      </c>
      <c r="AD264" t="s">
        <v>53</v>
      </c>
      <c r="AE264" t="s">
        <v>72</v>
      </c>
      <c r="AF264" t="s">
        <v>84</v>
      </c>
      <c r="AG264" t="s">
        <v>52</v>
      </c>
      <c r="AH264">
        <v>35.293354000000001</v>
      </c>
      <c r="AI264">
        <v>37.053223000000003</v>
      </c>
      <c r="AJ264">
        <v>44.292802999999999</v>
      </c>
      <c r="AK264">
        <v>47.818705999999999</v>
      </c>
      <c r="AL264" t="s">
        <v>73</v>
      </c>
      <c r="AM264" t="s">
        <v>474</v>
      </c>
      <c r="AN264" t="s">
        <v>72</v>
      </c>
      <c r="AO264" s="1">
        <v>45839</v>
      </c>
      <c r="AP264" s="1" t="s">
        <v>5438</v>
      </c>
      <c r="AR264" t="s">
        <v>72</v>
      </c>
    </row>
    <row r="265" spans="1:44" hidden="1" x14ac:dyDescent="0.25">
      <c r="A265" t="s">
        <v>525</v>
      </c>
      <c r="B265" t="s">
        <v>522</v>
      </c>
      <c r="C265" t="s">
        <v>523</v>
      </c>
      <c r="D265" t="s">
        <v>203</v>
      </c>
      <c r="E265" t="s">
        <v>268</v>
      </c>
      <c r="F265" t="s">
        <v>79</v>
      </c>
      <c r="G265" t="s">
        <v>58</v>
      </c>
      <c r="H265">
        <v>1</v>
      </c>
      <c r="I265" t="s">
        <v>197</v>
      </c>
      <c r="J265" t="s">
        <v>70</v>
      </c>
      <c r="L265">
        <v>0.44</v>
      </c>
      <c r="M265" t="s">
        <v>226</v>
      </c>
      <c r="W265" s="5">
        <v>44881</v>
      </c>
      <c r="AB265" t="s">
        <v>79</v>
      </c>
      <c r="AC265" t="s">
        <v>79</v>
      </c>
      <c r="AD265" t="s">
        <v>53</v>
      </c>
      <c r="AE265" t="s">
        <v>72</v>
      </c>
      <c r="AF265" t="s">
        <v>84</v>
      </c>
      <c r="AG265" t="s">
        <v>52</v>
      </c>
      <c r="AH265">
        <v>35.293354000000001</v>
      </c>
      <c r="AI265">
        <v>37.053223000000003</v>
      </c>
      <c r="AJ265">
        <v>44.292802999999999</v>
      </c>
      <c r="AK265">
        <v>47.818705999999999</v>
      </c>
      <c r="AL265" t="s">
        <v>73</v>
      </c>
      <c r="AM265" t="s">
        <v>474</v>
      </c>
      <c r="AN265" t="s">
        <v>72</v>
      </c>
      <c r="AO265" s="1">
        <v>45839</v>
      </c>
      <c r="AP265" s="1" t="s">
        <v>5438</v>
      </c>
      <c r="AR265" t="s">
        <v>72</v>
      </c>
    </row>
    <row r="266" spans="1:44" hidden="1" x14ac:dyDescent="0.25">
      <c r="A266" t="s">
        <v>526</v>
      </c>
      <c r="B266" t="s">
        <v>522</v>
      </c>
      <c r="C266" t="s">
        <v>523</v>
      </c>
      <c r="D266" t="s">
        <v>162</v>
      </c>
      <c r="E266" t="s">
        <v>268</v>
      </c>
      <c r="F266" t="s">
        <v>79</v>
      </c>
      <c r="G266" t="s">
        <v>58</v>
      </c>
      <c r="H266">
        <v>1</v>
      </c>
      <c r="I266" t="s">
        <v>197</v>
      </c>
      <c r="J266" t="s">
        <v>70</v>
      </c>
      <c r="L266">
        <v>0.61</v>
      </c>
      <c r="M266" t="s">
        <v>226</v>
      </c>
      <c r="W266" s="5">
        <v>44881</v>
      </c>
      <c r="AB266" t="s">
        <v>79</v>
      </c>
      <c r="AC266" t="s">
        <v>79</v>
      </c>
      <c r="AD266" t="s">
        <v>53</v>
      </c>
      <c r="AE266" t="s">
        <v>72</v>
      </c>
      <c r="AF266" t="s">
        <v>84</v>
      </c>
      <c r="AG266" t="s">
        <v>52</v>
      </c>
      <c r="AH266">
        <v>35.293354000000001</v>
      </c>
      <c r="AI266">
        <v>37.053223000000003</v>
      </c>
      <c r="AJ266">
        <v>44.292802999999999</v>
      </c>
      <c r="AK266">
        <v>47.818705999999999</v>
      </c>
      <c r="AL266" t="s">
        <v>73</v>
      </c>
      <c r="AM266" t="s">
        <v>474</v>
      </c>
      <c r="AN266" t="s">
        <v>72</v>
      </c>
      <c r="AO266" s="1">
        <v>45839</v>
      </c>
      <c r="AP266" s="1" t="s">
        <v>5438</v>
      </c>
      <c r="AR266" t="s">
        <v>72</v>
      </c>
    </row>
    <row r="267" spans="1:44" hidden="1" x14ac:dyDescent="0.25">
      <c r="A267" t="s">
        <v>527</v>
      </c>
      <c r="B267" t="s">
        <v>522</v>
      </c>
      <c r="C267" t="s">
        <v>523</v>
      </c>
      <c r="D267" t="s">
        <v>126</v>
      </c>
      <c r="E267" t="s">
        <v>268</v>
      </c>
      <c r="F267" t="s">
        <v>79</v>
      </c>
      <c r="G267" t="s">
        <v>58</v>
      </c>
      <c r="H267">
        <v>1</v>
      </c>
      <c r="I267" t="s">
        <v>197</v>
      </c>
      <c r="J267" t="s">
        <v>70</v>
      </c>
      <c r="L267">
        <v>0.6</v>
      </c>
      <c r="M267" t="s">
        <v>226</v>
      </c>
      <c r="W267" s="5">
        <v>44881</v>
      </c>
      <c r="AB267" t="s">
        <v>79</v>
      </c>
      <c r="AC267" t="s">
        <v>79</v>
      </c>
      <c r="AD267" t="s">
        <v>53</v>
      </c>
      <c r="AE267" t="s">
        <v>72</v>
      </c>
      <c r="AF267" t="s">
        <v>84</v>
      </c>
      <c r="AG267" t="s">
        <v>52</v>
      </c>
      <c r="AH267">
        <v>35.293354000000001</v>
      </c>
      <c r="AI267">
        <v>37.053223000000003</v>
      </c>
      <c r="AJ267">
        <v>44.292802999999999</v>
      </c>
      <c r="AK267">
        <v>47.818705999999999</v>
      </c>
      <c r="AL267" t="s">
        <v>73</v>
      </c>
      <c r="AM267" t="s">
        <v>474</v>
      </c>
      <c r="AN267" t="s">
        <v>72</v>
      </c>
      <c r="AO267" s="1">
        <v>45839</v>
      </c>
      <c r="AP267" s="1" t="s">
        <v>5438</v>
      </c>
      <c r="AR267" t="s">
        <v>72</v>
      </c>
    </row>
    <row r="268" spans="1:44" hidden="1" x14ac:dyDescent="0.25">
      <c r="A268" t="s">
        <v>528</v>
      </c>
      <c r="B268" t="s">
        <v>522</v>
      </c>
      <c r="C268" t="s">
        <v>523</v>
      </c>
      <c r="D268" t="s">
        <v>166</v>
      </c>
      <c r="E268" t="s">
        <v>268</v>
      </c>
      <c r="F268" t="s">
        <v>79</v>
      </c>
      <c r="G268" t="s">
        <v>58</v>
      </c>
      <c r="H268">
        <v>1</v>
      </c>
      <c r="I268" t="s">
        <v>197</v>
      </c>
      <c r="J268" t="s">
        <v>70</v>
      </c>
      <c r="L268">
        <v>0.34</v>
      </c>
      <c r="M268" t="s">
        <v>226</v>
      </c>
      <c r="W268" s="5">
        <v>44881</v>
      </c>
      <c r="AB268" t="s">
        <v>79</v>
      </c>
      <c r="AC268" t="s">
        <v>79</v>
      </c>
      <c r="AD268" t="s">
        <v>53</v>
      </c>
      <c r="AE268" t="s">
        <v>72</v>
      </c>
      <c r="AF268" t="s">
        <v>84</v>
      </c>
      <c r="AG268" t="s">
        <v>52</v>
      </c>
      <c r="AH268">
        <v>35.293354000000001</v>
      </c>
      <c r="AI268">
        <v>37.053223000000003</v>
      </c>
      <c r="AJ268">
        <v>44.292802999999999</v>
      </c>
      <c r="AK268">
        <v>47.818705999999999</v>
      </c>
      <c r="AL268" t="s">
        <v>73</v>
      </c>
      <c r="AM268" t="s">
        <v>474</v>
      </c>
      <c r="AN268" t="s">
        <v>72</v>
      </c>
      <c r="AO268" s="1">
        <v>45839</v>
      </c>
      <c r="AP268" s="1" t="s">
        <v>5438</v>
      </c>
      <c r="AR268" t="s">
        <v>72</v>
      </c>
    </row>
    <row r="269" spans="1:44" hidden="1" x14ac:dyDescent="0.25">
      <c r="A269" t="s">
        <v>532</v>
      </c>
      <c r="B269" t="s">
        <v>529</v>
      </c>
      <c r="C269" t="s">
        <v>530</v>
      </c>
      <c r="D269" t="s">
        <v>149</v>
      </c>
      <c r="E269" t="s">
        <v>531</v>
      </c>
      <c r="F269" t="s">
        <v>79</v>
      </c>
      <c r="G269" t="s">
        <v>80</v>
      </c>
      <c r="H269">
        <v>4</v>
      </c>
      <c r="I269" t="s">
        <v>46</v>
      </c>
      <c r="J269" t="s">
        <v>70</v>
      </c>
      <c r="L269">
        <v>4.4000000000000004</v>
      </c>
      <c r="M269" t="s">
        <v>226</v>
      </c>
      <c r="W269" s="5">
        <v>44791</v>
      </c>
      <c r="AB269" t="s">
        <v>79</v>
      </c>
      <c r="AC269" t="s">
        <v>79</v>
      </c>
      <c r="AD269" t="s">
        <v>84</v>
      </c>
      <c r="AE269" t="s">
        <v>52</v>
      </c>
      <c r="AF269" t="s">
        <v>53</v>
      </c>
      <c r="AG269" t="s">
        <v>50</v>
      </c>
      <c r="AH269">
        <v>49.997205999999998</v>
      </c>
      <c r="AI269">
        <v>67.520803999999998</v>
      </c>
      <c r="AJ269">
        <v>90.437939999999998</v>
      </c>
      <c r="AK269">
        <v>90.527540000000002</v>
      </c>
      <c r="AL269" t="s">
        <v>73</v>
      </c>
      <c r="AM269" t="s">
        <v>474</v>
      </c>
      <c r="AO269" s="1">
        <v>45778</v>
      </c>
      <c r="AR269" t="s">
        <v>84</v>
      </c>
    </row>
    <row r="270" spans="1:44" hidden="1" x14ac:dyDescent="0.25">
      <c r="A270" t="s">
        <v>535</v>
      </c>
      <c r="B270" t="s">
        <v>533</v>
      </c>
      <c r="C270" t="s">
        <v>534</v>
      </c>
      <c r="D270" t="s">
        <v>149</v>
      </c>
      <c r="E270" t="s">
        <v>268</v>
      </c>
      <c r="F270" t="s">
        <v>79</v>
      </c>
      <c r="G270" t="s">
        <v>58</v>
      </c>
      <c r="H270">
        <v>3</v>
      </c>
      <c r="I270" t="s">
        <v>46</v>
      </c>
      <c r="J270" t="s">
        <v>47</v>
      </c>
      <c r="K270" s="1">
        <v>45059</v>
      </c>
      <c r="L270">
        <v>13.6</v>
      </c>
      <c r="M270" t="s">
        <v>48</v>
      </c>
      <c r="O270" t="s">
        <v>473</v>
      </c>
      <c r="P270" t="s">
        <v>14</v>
      </c>
      <c r="V270" t="s">
        <v>518</v>
      </c>
      <c r="W270" s="5">
        <v>44984</v>
      </c>
      <c r="Z270" s="10">
        <v>44984</v>
      </c>
      <c r="AA270" s="10">
        <v>44938</v>
      </c>
      <c r="AB270" t="s">
        <v>79</v>
      </c>
      <c r="AC270" t="s">
        <v>473</v>
      </c>
      <c r="AD270" t="s">
        <v>52</v>
      </c>
      <c r="AE270" t="s">
        <v>53</v>
      </c>
      <c r="AF270" t="s">
        <v>72</v>
      </c>
      <c r="AG270" t="s">
        <v>247</v>
      </c>
      <c r="AH270">
        <v>21.452793</v>
      </c>
      <c r="AI270">
        <v>35.172494999999998</v>
      </c>
      <c r="AJ270">
        <v>36.932363000000002</v>
      </c>
      <c r="AK270">
        <v>63.141171</v>
      </c>
      <c r="AL270" t="s">
        <v>27</v>
      </c>
      <c r="AM270" t="s">
        <v>474</v>
      </c>
      <c r="AN270" t="s">
        <v>72</v>
      </c>
      <c r="AR270" t="s">
        <v>72</v>
      </c>
    </row>
    <row r="271" spans="1:44" hidden="1" x14ac:dyDescent="0.25">
      <c r="A271" t="s">
        <v>536</v>
      </c>
      <c r="B271" t="s">
        <v>533</v>
      </c>
      <c r="C271" t="s">
        <v>534</v>
      </c>
      <c r="D271" t="s">
        <v>109</v>
      </c>
      <c r="E271" t="s">
        <v>268</v>
      </c>
      <c r="F271" t="s">
        <v>79</v>
      </c>
      <c r="G271" t="s">
        <v>58</v>
      </c>
      <c r="H271">
        <v>3</v>
      </c>
      <c r="I271" t="s">
        <v>46</v>
      </c>
      <c r="J271" t="s">
        <v>47</v>
      </c>
      <c r="K271" s="1">
        <v>45065</v>
      </c>
      <c r="L271">
        <v>30.44</v>
      </c>
      <c r="M271" t="s">
        <v>48</v>
      </c>
      <c r="O271" t="s">
        <v>473</v>
      </c>
      <c r="P271" t="s">
        <v>14</v>
      </c>
      <c r="V271" t="s">
        <v>518</v>
      </c>
      <c r="W271" s="5">
        <v>44984</v>
      </c>
      <c r="Z271" s="10">
        <v>44984</v>
      </c>
      <c r="AA271" s="10">
        <v>44929</v>
      </c>
      <c r="AB271" t="s">
        <v>79</v>
      </c>
      <c r="AC271" t="s">
        <v>473</v>
      </c>
      <c r="AD271" t="s">
        <v>52</v>
      </c>
      <c r="AE271" t="s">
        <v>53</v>
      </c>
      <c r="AF271" t="s">
        <v>72</v>
      </c>
      <c r="AG271" t="s">
        <v>247</v>
      </c>
      <c r="AH271">
        <v>21.452793</v>
      </c>
      <c r="AI271">
        <v>35.172494999999998</v>
      </c>
      <c r="AJ271">
        <v>36.932363000000002</v>
      </c>
      <c r="AK271">
        <v>63.141171</v>
      </c>
      <c r="AL271" t="s">
        <v>27</v>
      </c>
      <c r="AM271" t="s">
        <v>474</v>
      </c>
      <c r="AN271" t="s">
        <v>72</v>
      </c>
      <c r="AR271" t="s">
        <v>72</v>
      </c>
    </row>
    <row r="272" spans="1:44" hidden="1" x14ac:dyDescent="0.25">
      <c r="A272" t="s">
        <v>537</v>
      </c>
      <c r="B272" t="s">
        <v>533</v>
      </c>
      <c r="C272" t="s">
        <v>534</v>
      </c>
      <c r="D272" t="s">
        <v>122</v>
      </c>
      <c r="E272" t="s">
        <v>268</v>
      </c>
      <c r="F272" t="s">
        <v>79</v>
      </c>
      <c r="G272" t="s">
        <v>58</v>
      </c>
      <c r="H272">
        <v>4</v>
      </c>
      <c r="I272" t="s">
        <v>46</v>
      </c>
      <c r="J272" t="s">
        <v>70</v>
      </c>
      <c r="L272">
        <v>14.84</v>
      </c>
      <c r="M272" t="s">
        <v>48</v>
      </c>
      <c r="O272" t="s">
        <v>473</v>
      </c>
      <c r="P272" t="s">
        <v>14</v>
      </c>
      <c r="V272" t="s">
        <v>518</v>
      </c>
      <c r="W272" s="5">
        <v>45463</v>
      </c>
      <c r="Z272" s="10">
        <v>44958</v>
      </c>
      <c r="AA272" s="10">
        <v>44938</v>
      </c>
      <c r="AB272" t="s">
        <v>79</v>
      </c>
      <c r="AC272" t="s">
        <v>473</v>
      </c>
      <c r="AD272" t="s">
        <v>52</v>
      </c>
      <c r="AE272" t="s">
        <v>53</v>
      </c>
      <c r="AF272" t="s">
        <v>72</v>
      </c>
      <c r="AG272" t="s">
        <v>247</v>
      </c>
      <c r="AH272">
        <v>21.452793</v>
      </c>
      <c r="AI272">
        <v>35.172494999999998</v>
      </c>
      <c r="AJ272">
        <v>36.932363000000002</v>
      </c>
      <c r="AK272">
        <v>63.141171</v>
      </c>
      <c r="AL272" t="s">
        <v>73</v>
      </c>
      <c r="AM272" t="s">
        <v>474</v>
      </c>
      <c r="AN272" t="s">
        <v>72</v>
      </c>
      <c r="AO272" s="1">
        <v>45717</v>
      </c>
      <c r="AP272" s="1" t="s">
        <v>5427</v>
      </c>
      <c r="AR272" t="s">
        <v>72</v>
      </c>
    </row>
    <row r="273" spans="1:44" hidden="1" x14ac:dyDescent="0.25">
      <c r="A273" t="s">
        <v>538</v>
      </c>
      <c r="B273" t="s">
        <v>533</v>
      </c>
      <c r="C273" t="s">
        <v>534</v>
      </c>
      <c r="D273" t="s">
        <v>128</v>
      </c>
      <c r="E273" t="s">
        <v>268</v>
      </c>
      <c r="F273" t="s">
        <v>79</v>
      </c>
      <c r="G273" t="s">
        <v>58</v>
      </c>
      <c r="H273">
        <v>3</v>
      </c>
      <c r="I273" t="s">
        <v>46</v>
      </c>
      <c r="J273" t="s">
        <v>70</v>
      </c>
      <c r="L273">
        <v>6.22</v>
      </c>
      <c r="M273" t="s">
        <v>48</v>
      </c>
      <c r="O273" t="s">
        <v>473</v>
      </c>
      <c r="P273" t="s">
        <v>14</v>
      </c>
      <c r="V273" t="s">
        <v>518</v>
      </c>
      <c r="W273" s="5">
        <v>45463</v>
      </c>
      <c r="AB273" t="s">
        <v>79</v>
      </c>
      <c r="AC273" t="s">
        <v>473</v>
      </c>
      <c r="AD273" t="s">
        <v>52</v>
      </c>
      <c r="AE273" t="s">
        <v>53</v>
      </c>
      <c r="AF273" t="s">
        <v>72</v>
      </c>
      <c r="AG273" t="s">
        <v>247</v>
      </c>
      <c r="AH273">
        <v>21.452793</v>
      </c>
      <c r="AI273">
        <v>35.172494999999998</v>
      </c>
      <c r="AJ273">
        <v>36.932363000000002</v>
      </c>
      <c r="AK273">
        <v>63.141171</v>
      </c>
      <c r="AL273" t="s">
        <v>73</v>
      </c>
      <c r="AM273" t="s">
        <v>474</v>
      </c>
      <c r="AN273" t="s">
        <v>72</v>
      </c>
      <c r="AO273" s="1">
        <v>45717</v>
      </c>
      <c r="AP273" s="1" t="s">
        <v>5427</v>
      </c>
      <c r="AR273" t="s">
        <v>72</v>
      </c>
    </row>
    <row r="274" spans="1:44" hidden="1" x14ac:dyDescent="0.25">
      <c r="A274" t="s">
        <v>539</v>
      </c>
      <c r="B274" t="s">
        <v>533</v>
      </c>
      <c r="C274" t="s">
        <v>534</v>
      </c>
      <c r="D274" t="s">
        <v>367</v>
      </c>
      <c r="E274" t="s">
        <v>268</v>
      </c>
      <c r="F274" t="s">
        <v>79</v>
      </c>
      <c r="G274" t="s">
        <v>58</v>
      </c>
      <c r="H274">
        <v>3</v>
      </c>
      <c r="I274" t="s">
        <v>46</v>
      </c>
      <c r="J274" t="s">
        <v>70</v>
      </c>
      <c r="L274">
        <v>2.25</v>
      </c>
      <c r="M274" t="s">
        <v>48</v>
      </c>
      <c r="O274" t="s">
        <v>473</v>
      </c>
      <c r="P274" t="s">
        <v>14</v>
      </c>
      <c r="V274" t="s">
        <v>518</v>
      </c>
      <c r="W274" s="5">
        <v>45463</v>
      </c>
      <c r="AB274" t="s">
        <v>79</v>
      </c>
      <c r="AC274" t="s">
        <v>473</v>
      </c>
      <c r="AD274" t="s">
        <v>52</v>
      </c>
      <c r="AE274" t="s">
        <v>53</v>
      </c>
      <c r="AF274" t="s">
        <v>72</v>
      </c>
      <c r="AG274" t="s">
        <v>247</v>
      </c>
      <c r="AH274">
        <v>21.452793</v>
      </c>
      <c r="AI274">
        <v>35.172494999999998</v>
      </c>
      <c r="AJ274">
        <v>36.932363000000002</v>
      </c>
      <c r="AK274">
        <v>63.141171</v>
      </c>
      <c r="AL274" t="s">
        <v>73</v>
      </c>
      <c r="AM274" t="s">
        <v>474</v>
      </c>
      <c r="AN274" t="s">
        <v>72</v>
      </c>
      <c r="AO274" s="1">
        <v>45717</v>
      </c>
      <c r="AP274" s="1" t="s">
        <v>5427</v>
      </c>
      <c r="AR274" t="s">
        <v>72</v>
      </c>
    </row>
    <row r="275" spans="1:44" hidden="1" x14ac:dyDescent="0.25">
      <c r="A275" t="s">
        <v>540</v>
      </c>
      <c r="B275" t="s">
        <v>533</v>
      </c>
      <c r="C275" t="s">
        <v>534</v>
      </c>
      <c r="D275" t="s">
        <v>189</v>
      </c>
      <c r="E275" t="s">
        <v>268</v>
      </c>
      <c r="F275" t="s">
        <v>79</v>
      </c>
      <c r="G275" t="s">
        <v>58</v>
      </c>
      <c r="H275">
        <v>3</v>
      </c>
      <c r="I275" t="s">
        <v>46</v>
      </c>
      <c r="J275" t="s">
        <v>70</v>
      </c>
      <c r="L275">
        <v>2.02</v>
      </c>
      <c r="M275" t="s">
        <v>48</v>
      </c>
      <c r="W275" s="5">
        <v>44998</v>
      </c>
      <c r="AB275" t="s">
        <v>79</v>
      </c>
      <c r="AC275" t="s">
        <v>79</v>
      </c>
      <c r="AD275" t="s">
        <v>52</v>
      </c>
      <c r="AE275" t="s">
        <v>53</v>
      </c>
      <c r="AF275" t="s">
        <v>72</v>
      </c>
      <c r="AG275" t="s">
        <v>247</v>
      </c>
      <c r="AH275">
        <v>21.452793</v>
      </c>
      <c r="AI275">
        <v>35.172494999999998</v>
      </c>
      <c r="AJ275">
        <v>36.932363000000002</v>
      </c>
      <c r="AK275">
        <v>63.141171</v>
      </c>
      <c r="AL275" t="s">
        <v>73</v>
      </c>
      <c r="AM275" t="s">
        <v>474</v>
      </c>
      <c r="AN275" t="s">
        <v>72</v>
      </c>
      <c r="AO275" s="1">
        <v>45717</v>
      </c>
      <c r="AP275" s="1" t="s">
        <v>5427</v>
      </c>
      <c r="AR275" t="s">
        <v>72</v>
      </c>
    </row>
    <row r="276" spans="1:44" hidden="1" x14ac:dyDescent="0.25">
      <c r="A276" t="s">
        <v>541</v>
      </c>
      <c r="B276" t="s">
        <v>533</v>
      </c>
      <c r="C276" t="s">
        <v>534</v>
      </c>
      <c r="D276" t="s">
        <v>191</v>
      </c>
      <c r="E276" t="s">
        <v>268</v>
      </c>
      <c r="F276" t="s">
        <v>79</v>
      </c>
      <c r="G276" t="s">
        <v>58</v>
      </c>
      <c r="H276">
        <v>4</v>
      </c>
      <c r="I276" t="s">
        <v>46</v>
      </c>
      <c r="J276" t="s">
        <v>70</v>
      </c>
      <c r="L276">
        <v>1.76</v>
      </c>
      <c r="M276" t="s">
        <v>48</v>
      </c>
      <c r="O276" t="s">
        <v>473</v>
      </c>
      <c r="P276" t="s">
        <v>14</v>
      </c>
      <c r="W276" s="5">
        <v>45021</v>
      </c>
      <c r="AB276" t="s">
        <v>79</v>
      </c>
      <c r="AC276" t="s">
        <v>473</v>
      </c>
      <c r="AD276" t="s">
        <v>52</v>
      </c>
      <c r="AE276" t="s">
        <v>53</v>
      </c>
      <c r="AF276" t="s">
        <v>72</v>
      </c>
      <c r="AG276" t="s">
        <v>247</v>
      </c>
      <c r="AH276">
        <v>21.452793</v>
      </c>
      <c r="AI276">
        <v>35.172494999999998</v>
      </c>
      <c r="AJ276">
        <v>36.932363000000002</v>
      </c>
      <c r="AK276">
        <v>63.141171</v>
      </c>
      <c r="AL276" t="s">
        <v>73</v>
      </c>
      <c r="AM276" t="s">
        <v>474</v>
      </c>
      <c r="AN276" t="s">
        <v>72</v>
      </c>
      <c r="AO276" s="1">
        <v>45717</v>
      </c>
      <c r="AP276" s="1" t="s">
        <v>5427</v>
      </c>
      <c r="AR276" t="s">
        <v>72</v>
      </c>
    </row>
    <row r="277" spans="1:44" hidden="1" x14ac:dyDescent="0.25">
      <c r="A277" t="s">
        <v>543</v>
      </c>
      <c r="B277" t="s">
        <v>533</v>
      </c>
      <c r="C277" t="s">
        <v>534</v>
      </c>
      <c r="D277" t="s">
        <v>542</v>
      </c>
      <c r="E277" t="s">
        <v>268</v>
      </c>
      <c r="F277" t="s">
        <v>79</v>
      </c>
      <c r="G277" t="s">
        <v>58</v>
      </c>
      <c r="H277">
        <v>2</v>
      </c>
      <c r="I277" t="s">
        <v>46</v>
      </c>
      <c r="J277" t="s">
        <v>70</v>
      </c>
      <c r="L277">
        <v>3.24</v>
      </c>
      <c r="M277" t="s">
        <v>48</v>
      </c>
      <c r="W277" s="5">
        <v>45021</v>
      </c>
      <c r="AB277" t="s">
        <v>79</v>
      </c>
      <c r="AC277" t="s">
        <v>79</v>
      </c>
      <c r="AD277" t="s">
        <v>52</v>
      </c>
      <c r="AE277" t="s">
        <v>53</v>
      </c>
      <c r="AF277" t="s">
        <v>72</v>
      </c>
      <c r="AG277" t="s">
        <v>247</v>
      </c>
      <c r="AH277">
        <v>21.452793</v>
      </c>
      <c r="AI277">
        <v>35.172494999999998</v>
      </c>
      <c r="AJ277">
        <v>36.932363000000002</v>
      </c>
      <c r="AK277">
        <v>63.141171</v>
      </c>
      <c r="AL277" t="s">
        <v>73</v>
      </c>
      <c r="AM277" t="s">
        <v>474</v>
      </c>
      <c r="AN277" t="s">
        <v>72</v>
      </c>
      <c r="AO277" s="1">
        <v>45717</v>
      </c>
      <c r="AP277" s="1" t="s">
        <v>5427</v>
      </c>
      <c r="AR277" t="s">
        <v>72</v>
      </c>
    </row>
    <row r="278" spans="1:44" hidden="1" x14ac:dyDescent="0.25">
      <c r="A278" t="s">
        <v>544</v>
      </c>
      <c r="B278" t="s">
        <v>533</v>
      </c>
      <c r="C278" t="s">
        <v>534</v>
      </c>
      <c r="D278" t="s">
        <v>176</v>
      </c>
      <c r="E278" t="s">
        <v>268</v>
      </c>
      <c r="F278" t="s">
        <v>79</v>
      </c>
      <c r="G278" t="s">
        <v>58</v>
      </c>
      <c r="H278">
        <v>3</v>
      </c>
      <c r="I278" t="s">
        <v>46</v>
      </c>
      <c r="J278" t="s">
        <v>70</v>
      </c>
      <c r="L278">
        <v>1.29</v>
      </c>
      <c r="M278" t="s">
        <v>48</v>
      </c>
      <c r="W278" s="5">
        <v>45055</v>
      </c>
      <c r="AB278" t="s">
        <v>79</v>
      </c>
      <c r="AC278" t="s">
        <v>79</v>
      </c>
      <c r="AD278" t="s">
        <v>52</v>
      </c>
      <c r="AE278" t="s">
        <v>53</v>
      </c>
      <c r="AF278" t="s">
        <v>72</v>
      </c>
      <c r="AG278" t="s">
        <v>247</v>
      </c>
      <c r="AH278">
        <v>21.452793</v>
      </c>
      <c r="AI278">
        <v>35.172494999999998</v>
      </c>
      <c r="AJ278">
        <v>36.932363000000002</v>
      </c>
      <c r="AK278">
        <v>63.141171</v>
      </c>
      <c r="AL278" t="s">
        <v>73</v>
      </c>
      <c r="AM278" t="s">
        <v>474</v>
      </c>
      <c r="AN278" t="s">
        <v>72</v>
      </c>
      <c r="AO278" s="1">
        <v>45717</v>
      </c>
      <c r="AP278" s="1" t="s">
        <v>5427</v>
      </c>
      <c r="AR278" t="s">
        <v>72</v>
      </c>
    </row>
    <row r="279" spans="1:44" hidden="1" x14ac:dyDescent="0.25">
      <c r="A279" t="s">
        <v>545</v>
      </c>
      <c r="B279" t="s">
        <v>533</v>
      </c>
      <c r="C279" t="s">
        <v>534</v>
      </c>
      <c r="D279" t="s">
        <v>178</v>
      </c>
      <c r="E279" t="s">
        <v>268</v>
      </c>
      <c r="F279" t="s">
        <v>79</v>
      </c>
      <c r="G279" t="s">
        <v>58</v>
      </c>
      <c r="H279">
        <v>2</v>
      </c>
      <c r="I279" t="s">
        <v>46</v>
      </c>
      <c r="J279" t="s">
        <v>70</v>
      </c>
      <c r="L279">
        <v>4.57</v>
      </c>
      <c r="M279" t="s">
        <v>48</v>
      </c>
      <c r="W279" s="5">
        <v>44985</v>
      </c>
      <c r="AB279" t="s">
        <v>79</v>
      </c>
      <c r="AC279" t="s">
        <v>79</v>
      </c>
      <c r="AD279" t="s">
        <v>52</v>
      </c>
      <c r="AE279" t="s">
        <v>53</v>
      </c>
      <c r="AF279" t="s">
        <v>72</v>
      </c>
      <c r="AG279" t="s">
        <v>247</v>
      </c>
      <c r="AH279">
        <v>21.452793</v>
      </c>
      <c r="AI279">
        <v>35.172494999999998</v>
      </c>
      <c r="AJ279">
        <v>36.932363000000002</v>
      </c>
      <c r="AK279">
        <v>63.141171</v>
      </c>
      <c r="AL279" t="s">
        <v>73</v>
      </c>
      <c r="AM279" t="s">
        <v>474</v>
      </c>
      <c r="AN279" t="s">
        <v>72</v>
      </c>
      <c r="AO279" s="1">
        <v>45717</v>
      </c>
      <c r="AP279" s="1" t="s">
        <v>5427</v>
      </c>
      <c r="AR279" t="s">
        <v>72</v>
      </c>
    </row>
    <row r="280" spans="1:44" hidden="1" x14ac:dyDescent="0.25">
      <c r="A280" t="s">
        <v>546</v>
      </c>
      <c r="B280" t="s">
        <v>533</v>
      </c>
      <c r="C280" t="s">
        <v>534</v>
      </c>
      <c r="D280" t="s">
        <v>180</v>
      </c>
      <c r="E280" t="s">
        <v>268</v>
      </c>
      <c r="F280" t="s">
        <v>79</v>
      </c>
      <c r="G280" t="s">
        <v>58</v>
      </c>
      <c r="H280">
        <v>3</v>
      </c>
      <c r="I280" t="s">
        <v>46</v>
      </c>
      <c r="J280" t="s">
        <v>70</v>
      </c>
      <c r="L280">
        <v>8.2200000000000006</v>
      </c>
      <c r="M280" t="s">
        <v>48</v>
      </c>
      <c r="W280" s="5">
        <v>45002</v>
      </c>
      <c r="AB280" t="s">
        <v>79</v>
      </c>
      <c r="AC280" t="s">
        <v>79</v>
      </c>
      <c r="AD280" t="s">
        <v>52</v>
      </c>
      <c r="AE280" t="s">
        <v>53</v>
      </c>
      <c r="AF280" t="s">
        <v>72</v>
      </c>
      <c r="AG280" t="s">
        <v>247</v>
      </c>
      <c r="AH280">
        <v>21.452793</v>
      </c>
      <c r="AI280">
        <v>35.172494999999998</v>
      </c>
      <c r="AJ280">
        <v>36.932363000000002</v>
      </c>
      <c r="AK280">
        <v>63.141171</v>
      </c>
      <c r="AL280" t="s">
        <v>73</v>
      </c>
      <c r="AM280" t="s">
        <v>474</v>
      </c>
      <c r="AN280" t="s">
        <v>72</v>
      </c>
      <c r="AO280" s="1">
        <v>45717</v>
      </c>
      <c r="AP280" s="1" t="s">
        <v>5427</v>
      </c>
      <c r="AR280" t="s">
        <v>72</v>
      </c>
    </row>
    <row r="281" spans="1:44" hidden="1" x14ac:dyDescent="0.25">
      <c r="A281" t="s">
        <v>547</v>
      </c>
      <c r="B281" t="s">
        <v>533</v>
      </c>
      <c r="C281" t="s">
        <v>534</v>
      </c>
      <c r="D281" t="s">
        <v>183</v>
      </c>
      <c r="E281" t="s">
        <v>268</v>
      </c>
      <c r="F281" t="s">
        <v>79</v>
      </c>
      <c r="G281" t="s">
        <v>58</v>
      </c>
      <c r="H281">
        <v>3</v>
      </c>
      <c r="I281" t="s">
        <v>46</v>
      </c>
      <c r="J281" t="s">
        <v>70</v>
      </c>
      <c r="L281">
        <v>1.65</v>
      </c>
      <c r="M281" t="s">
        <v>48</v>
      </c>
      <c r="W281" s="5">
        <v>45002</v>
      </c>
      <c r="AB281" t="s">
        <v>79</v>
      </c>
      <c r="AC281" t="s">
        <v>79</v>
      </c>
      <c r="AD281" t="s">
        <v>52</v>
      </c>
      <c r="AE281" t="s">
        <v>53</v>
      </c>
      <c r="AF281" t="s">
        <v>72</v>
      </c>
      <c r="AG281" t="s">
        <v>247</v>
      </c>
      <c r="AH281">
        <v>21.452793</v>
      </c>
      <c r="AI281">
        <v>35.172494999999998</v>
      </c>
      <c r="AJ281">
        <v>36.932363000000002</v>
      </c>
      <c r="AK281">
        <v>63.141171</v>
      </c>
      <c r="AL281" t="s">
        <v>73</v>
      </c>
      <c r="AM281" t="s">
        <v>474</v>
      </c>
      <c r="AN281" t="s">
        <v>72</v>
      </c>
      <c r="AO281" s="1">
        <v>45717</v>
      </c>
      <c r="AP281" s="1" t="s">
        <v>5427</v>
      </c>
      <c r="AR281" t="s">
        <v>72</v>
      </c>
    </row>
    <row r="282" spans="1:44" hidden="1" x14ac:dyDescent="0.25">
      <c r="A282" t="s">
        <v>548</v>
      </c>
      <c r="B282" t="s">
        <v>533</v>
      </c>
      <c r="C282" t="s">
        <v>534</v>
      </c>
      <c r="D282" t="s">
        <v>235</v>
      </c>
      <c r="E282" t="s">
        <v>268</v>
      </c>
      <c r="F282" t="s">
        <v>79</v>
      </c>
      <c r="G282" t="s">
        <v>58</v>
      </c>
      <c r="H282">
        <v>3</v>
      </c>
      <c r="I282" t="s">
        <v>46</v>
      </c>
      <c r="J282" t="s">
        <v>70</v>
      </c>
      <c r="L282">
        <v>2.64</v>
      </c>
      <c r="M282" t="s">
        <v>48</v>
      </c>
      <c r="W282" s="5">
        <v>44983</v>
      </c>
      <c r="AB282" t="s">
        <v>79</v>
      </c>
      <c r="AC282" t="s">
        <v>79</v>
      </c>
      <c r="AD282" t="s">
        <v>52</v>
      </c>
      <c r="AE282" t="s">
        <v>53</v>
      </c>
      <c r="AF282" t="s">
        <v>72</v>
      </c>
      <c r="AG282" t="s">
        <v>247</v>
      </c>
      <c r="AH282">
        <v>21.452793</v>
      </c>
      <c r="AI282">
        <v>35.172494999999998</v>
      </c>
      <c r="AJ282">
        <v>36.932363000000002</v>
      </c>
      <c r="AK282">
        <v>63.141171</v>
      </c>
      <c r="AL282" t="s">
        <v>73</v>
      </c>
      <c r="AM282" t="s">
        <v>474</v>
      </c>
      <c r="AN282" t="s">
        <v>72</v>
      </c>
      <c r="AO282" s="1">
        <v>45717</v>
      </c>
      <c r="AP282" s="1" t="s">
        <v>5427</v>
      </c>
      <c r="AR282" t="s">
        <v>72</v>
      </c>
    </row>
    <row r="283" spans="1:44" hidden="1" x14ac:dyDescent="0.25">
      <c r="A283" t="s">
        <v>549</v>
      </c>
      <c r="B283" t="s">
        <v>533</v>
      </c>
      <c r="C283" t="s">
        <v>534</v>
      </c>
      <c r="D283" t="s">
        <v>511</v>
      </c>
      <c r="E283" t="s">
        <v>268</v>
      </c>
      <c r="F283" t="s">
        <v>79</v>
      </c>
      <c r="G283" t="s">
        <v>58</v>
      </c>
      <c r="H283">
        <v>4</v>
      </c>
      <c r="I283" t="s">
        <v>46</v>
      </c>
      <c r="J283" t="s">
        <v>236</v>
      </c>
      <c r="L283">
        <v>3.17</v>
      </c>
      <c r="M283" t="s">
        <v>48</v>
      </c>
      <c r="O283" t="s">
        <v>473</v>
      </c>
      <c r="P283" t="s">
        <v>14</v>
      </c>
      <c r="V283" t="s">
        <v>518</v>
      </c>
      <c r="W283" s="5">
        <v>45463</v>
      </c>
      <c r="AB283" t="s">
        <v>79</v>
      </c>
      <c r="AC283" t="s">
        <v>473</v>
      </c>
      <c r="AD283" t="s">
        <v>52</v>
      </c>
      <c r="AE283" t="s">
        <v>53</v>
      </c>
      <c r="AF283" t="s">
        <v>72</v>
      </c>
      <c r="AG283" t="s">
        <v>247</v>
      </c>
      <c r="AH283">
        <v>21.452793</v>
      </c>
      <c r="AI283">
        <v>35.172494999999998</v>
      </c>
      <c r="AJ283">
        <v>36.932363000000002</v>
      </c>
      <c r="AK283">
        <v>63.141171</v>
      </c>
      <c r="AL283" t="s">
        <v>73</v>
      </c>
      <c r="AM283" t="s">
        <v>474</v>
      </c>
      <c r="AN283" t="s">
        <v>72</v>
      </c>
      <c r="AO283" s="1">
        <v>45717</v>
      </c>
      <c r="AP283" s="1" t="s">
        <v>5427</v>
      </c>
      <c r="AR283" t="s">
        <v>72</v>
      </c>
    </row>
    <row r="284" spans="1:44" hidden="1" x14ac:dyDescent="0.25">
      <c r="A284" t="s">
        <v>550</v>
      </c>
      <c r="B284" t="s">
        <v>533</v>
      </c>
      <c r="C284" t="s">
        <v>534</v>
      </c>
      <c r="D284" t="s">
        <v>513</v>
      </c>
      <c r="E284" t="s">
        <v>268</v>
      </c>
      <c r="F284" t="s">
        <v>79</v>
      </c>
      <c r="G284" t="s">
        <v>58</v>
      </c>
      <c r="H284">
        <v>4</v>
      </c>
      <c r="I284" t="s">
        <v>46</v>
      </c>
      <c r="J284" t="s">
        <v>236</v>
      </c>
      <c r="L284">
        <v>0.9</v>
      </c>
      <c r="M284" t="s">
        <v>48</v>
      </c>
      <c r="O284" t="s">
        <v>473</v>
      </c>
      <c r="P284" t="s">
        <v>14</v>
      </c>
      <c r="V284" t="s">
        <v>518</v>
      </c>
      <c r="W284" s="5">
        <v>45463</v>
      </c>
      <c r="AB284" t="s">
        <v>79</v>
      </c>
      <c r="AC284" t="s">
        <v>473</v>
      </c>
      <c r="AD284" t="s">
        <v>52</v>
      </c>
      <c r="AE284" t="s">
        <v>53</v>
      </c>
      <c r="AF284" t="s">
        <v>72</v>
      </c>
      <c r="AG284" t="s">
        <v>247</v>
      </c>
      <c r="AH284">
        <v>21.452793</v>
      </c>
      <c r="AI284">
        <v>35.172494999999998</v>
      </c>
      <c r="AJ284">
        <v>36.932363000000002</v>
      </c>
      <c r="AK284">
        <v>63.141171</v>
      </c>
      <c r="AL284" t="s">
        <v>73</v>
      </c>
      <c r="AM284" t="s">
        <v>474</v>
      </c>
      <c r="AN284" t="s">
        <v>72</v>
      </c>
      <c r="AO284" s="1">
        <v>45717</v>
      </c>
      <c r="AP284" s="1" t="s">
        <v>5427</v>
      </c>
      <c r="AR284" t="s">
        <v>72</v>
      </c>
    </row>
    <row r="285" spans="1:44" hidden="1" x14ac:dyDescent="0.25">
      <c r="A285" t="s">
        <v>552</v>
      </c>
      <c r="B285" t="s">
        <v>533</v>
      </c>
      <c r="C285" t="s">
        <v>534</v>
      </c>
      <c r="D285" t="s">
        <v>551</v>
      </c>
      <c r="E285" t="s">
        <v>268</v>
      </c>
      <c r="F285" t="s">
        <v>79</v>
      </c>
      <c r="G285" t="s">
        <v>58</v>
      </c>
      <c r="H285">
        <v>4</v>
      </c>
      <c r="I285" t="s">
        <v>46</v>
      </c>
      <c r="J285" t="s">
        <v>236</v>
      </c>
      <c r="L285">
        <v>1.4</v>
      </c>
      <c r="M285" t="s">
        <v>48</v>
      </c>
      <c r="O285" t="s">
        <v>473</v>
      </c>
      <c r="P285" t="s">
        <v>14</v>
      </c>
      <c r="V285" t="s">
        <v>518</v>
      </c>
      <c r="W285" s="5">
        <v>45463</v>
      </c>
      <c r="AB285" t="s">
        <v>79</v>
      </c>
      <c r="AC285" t="s">
        <v>473</v>
      </c>
      <c r="AD285" t="s">
        <v>52</v>
      </c>
      <c r="AE285" t="s">
        <v>53</v>
      </c>
      <c r="AF285" t="s">
        <v>72</v>
      </c>
      <c r="AG285" t="s">
        <v>247</v>
      </c>
      <c r="AH285">
        <v>21.452793</v>
      </c>
      <c r="AI285">
        <v>35.172494999999998</v>
      </c>
      <c r="AJ285">
        <v>36.932363000000002</v>
      </c>
      <c r="AK285">
        <v>63.141171</v>
      </c>
      <c r="AL285" t="s">
        <v>73</v>
      </c>
      <c r="AM285" t="s">
        <v>474</v>
      </c>
      <c r="AN285" t="s">
        <v>72</v>
      </c>
      <c r="AO285" s="1">
        <v>45717</v>
      </c>
      <c r="AP285" s="1" t="s">
        <v>5427</v>
      </c>
      <c r="AR285" t="s">
        <v>72</v>
      </c>
    </row>
    <row r="286" spans="1:44" hidden="1" x14ac:dyDescent="0.25">
      <c r="A286" t="s">
        <v>554</v>
      </c>
      <c r="B286" t="s">
        <v>533</v>
      </c>
      <c r="C286" t="s">
        <v>534</v>
      </c>
      <c r="D286" t="s">
        <v>553</v>
      </c>
      <c r="E286" t="s">
        <v>268</v>
      </c>
      <c r="F286" t="s">
        <v>79</v>
      </c>
      <c r="G286" t="s">
        <v>58</v>
      </c>
      <c r="H286">
        <v>1</v>
      </c>
      <c r="I286" t="s">
        <v>197</v>
      </c>
      <c r="J286" t="s">
        <v>236</v>
      </c>
      <c r="L286">
        <v>3.31</v>
      </c>
      <c r="M286" t="s">
        <v>48</v>
      </c>
      <c r="W286" s="5">
        <v>44774</v>
      </c>
      <c r="AB286" t="s">
        <v>79</v>
      </c>
      <c r="AC286" t="s">
        <v>79</v>
      </c>
      <c r="AD286" t="s">
        <v>52</v>
      </c>
      <c r="AE286" t="s">
        <v>53</v>
      </c>
      <c r="AF286" t="s">
        <v>72</v>
      </c>
      <c r="AG286" t="s">
        <v>247</v>
      </c>
      <c r="AH286">
        <v>21.452793</v>
      </c>
      <c r="AI286">
        <v>35.172494999999998</v>
      </c>
      <c r="AJ286">
        <v>36.932363000000002</v>
      </c>
      <c r="AK286">
        <v>63.141171</v>
      </c>
      <c r="AL286" t="s">
        <v>73</v>
      </c>
      <c r="AM286" t="s">
        <v>474</v>
      </c>
      <c r="AN286" t="s">
        <v>72</v>
      </c>
      <c r="AO286" s="1">
        <v>45717</v>
      </c>
      <c r="AP286" s="1" t="s">
        <v>5427</v>
      </c>
      <c r="AR286" t="s">
        <v>72</v>
      </c>
    </row>
    <row r="287" spans="1:44" hidden="1" x14ac:dyDescent="0.25">
      <c r="A287" t="s">
        <v>556</v>
      </c>
      <c r="B287" t="s">
        <v>533</v>
      </c>
      <c r="C287" t="s">
        <v>534</v>
      </c>
      <c r="D287" t="s">
        <v>555</v>
      </c>
      <c r="E287" t="s">
        <v>268</v>
      </c>
      <c r="F287" t="s">
        <v>79</v>
      </c>
      <c r="G287" t="s">
        <v>58</v>
      </c>
      <c r="H287">
        <v>1</v>
      </c>
      <c r="I287" t="s">
        <v>197</v>
      </c>
      <c r="J287" t="s">
        <v>236</v>
      </c>
      <c r="L287">
        <v>3.93</v>
      </c>
      <c r="M287" t="s">
        <v>48</v>
      </c>
      <c r="W287" s="5">
        <v>44774</v>
      </c>
      <c r="AB287" t="s">
        <v>79</v>
      </c>
      <c r="AC287" t="s">
        <v>79</v>
      </c>
      <c r="AD287" t="s">
        <v>52</v>
      </c>
      <c r="AE287" t="s">
        <v>53</v>
      </c>
      <c r="AF287" t="s">
        <v>72</v>
      </c>
      <c r="AG287" t="s">
        <v>247</v>
      </c>
      <c r="AH287">
        <v>21.452793</v>
      </c>
      <c r="AI287">
        <v>35.172494999999998</v>
      </c>
      <c r="AJ287">
        <v>36.932363000000002</v>
      </c>
      <c r="AK287">
        <v>63.141171</v>
      </c>
      <c r="AL287" t="s">
        <v>73</v>
      </c>
      <c r="AM287" t="s">
        <v>474</v>
      </c>
      <c r="AN287" t="s">
        <v>72</v>
      </c>
      <c r="AO287" s="1">
        <v>45717</v>
      </c>
      <c r="AP287" s="1" t="s">
        <v>5427</v>
      </c>
      <c r="AR287" t="s">
        <v>72</v>
      </c>
    </row>
    <row r="288" spans="1:44" hidden="1" x14ac:dyDescent="0.25">
      <c r="A288" t="s">
        <v>558</v>
      </c>
      <c r="B288" t="s">
        <v>533</v>
      </c>
      <c r="C288" t="s">
        <v>534</v>
      </c>
      <c r="D288" t="s">
        <v>557</v>
      </c>
      <c r="E288" t="s">
        <v>268</v>
      </c>
      <c r="F288" t="s">
        <v>79</v>
      </c>
      <c r="G288" t="s">
        <v>58</v>
      </c>
      <c r="H288">
        <v>3</v>
      </c>
      <c r="I288" t="s">
        <v>46</v>
      </c>
      <c r="J288" t="s">
        <v>236</v>
      </c>
      <c r="L288">
        <v>2.21</v>
      </c>
      <c r="M288" t="s">
        <v>48</v>
      </c>
      <c r="W288" s="5">
        <v>45055</v>
      </c>
      <c r="AB288" t="s">
        <v>79</v>
      </c>
      <c r="AC288" t="s">
        <v>79</v>
      </c>
      <c r="AD288" t="s">
        <v>52</v>
      </c>
      <c r="AE288" t="s">
        <v>53</v>
      </c>
      <c r="AF288" t="s">
        <v>72</v>
      </c>
      <c r="AG288" t="s">
        <v>247</v>
      </c>
      <c r="AH288">
        <v>21.452793</v>
      </c>
      <c r="AI288">
        <v>35.172494999999998</v>
      </c>
      <c r="AJ288">
        <v>36.932363000000002</v>
      </c>
      <c r="AK288">
        <v>63.141171</v>
      </c>
      <c r="AL288" t="s">
        <v>73</v>
      </c>
      <c r="AM288" t="s">
        <v>474</v>
      </c>
      <c r="AN288" t="s">
        <v>72</v>
      </c>
      <c r="AO288" s="1">
        <v>45717</v>
      </c>
      <c r="AP288" s="1" t="s">
        <v>5427</v>
      </c>
      <c r="AR288" t="s">
        <v>72</v>
      </c>
    </row>
    <row r="289" spans="1:44" hidden="1" x14ac:dyDescent="0.25">
      <c r="A289" t="s">
        <v>560</v>
      </c>
      <c r="B289" t="s">
        <v>533</v>
      </c>
      <c r="C289" t="s">
        <v>534</v>
      </c>
      <c r="D289" t="s">
        <v>559</v>
      </c>
      <c r="E289" t="s">
        <v>268</v>
      </c>
      <c r="F289" t="s">
        <v>79</v>
      </c>
      <c r="G289" t="s">
        <v>58</v>
      </c>
      <c r="H289">
        <v>4</v>
      </c>
      <c r="I289" t="s">
        <v>46</v>
      </c>
      <c r="J289" t="s">
        <v>236</v>
      </c>
      <c r="L289">
        <v>0.88</v>
      </c>
      <c r="M289" t="s">
        <v>48</v>
      </c>
      <c r="O289" t="s">
        <v>473</v>
      </c>
      <c r="P289" t="s">
        <v>14</v>
      </c>
      <c r="V289" t="s">
        <v>518</v>
      </c>
      <c r="W289" s="5">
        <v>45463</v>
      </c>
      <c r="AB289" t="s">
        <v>79</v>
      </c>
      <c r="AC289" t="s">
        <v>473</v>
      </c>
      <c r="AD289" t="s">
        <v>52</v>
      </c>
      <c r="AE289" t="s">
        <v>53</v>
      </c>
      <c r="AF289" t="s">
        <v>72</v>
      </c>
      <c r="AG289" t="s">
        <v>247</v>
      </c>
      <c r="AH289">
        <v>21.452793</v>
      </c>
      <c r="AI289">
        <v>35.172494999999998</v>
      </c>
      <c r="AJ289">
        <v>36.932363000000002</v>
      </c>
      <c r="AK289">
        <v>63.141171</v>
      </c>
      <c r="AL289" t="s">
        <v>73</v>
      </c>
      <c r="AM289" t="s">
        <v>474</v>
      </c>
      <c r="AN289" t="s">
        <v>72</v>
      </c>
      <c r="AO289" s="1">
        <v>45717</v>
      </c>
      <c r="AP289" s="1" t="s">
        <v>5427</v>
      </c>
      <c r="AR289" t="s">
        <v>72</v>
      </c>
    </row>
    <row r="290" spans="1:44" hidden="1" x14ac:dyDescent="0.25">
      <c r="A290" t="s">
        <v>562</v>
      </c>
      <c r="B290" t="s">
        <v>533</v>
      </c>
      <c r="C290" t="s">
        <v>534</v>
      </c>
      <c r="D290" t="s">
        <v>561</v>
      </c>
      <c r="E290" t="s">
        <v>268</v>
      </c>
      <c r="F290" t="s">
        <v>79</v>
      </c>
      <c r="G290" t="s">
        <v>58</v>
      </c>
      <c r="H290">
        <v>1</v>
      </c>
      <c r="I290" t="s">
        <v>197</v>
      </c>
      <c r="J290" t="s">
        <v>236</v>
      </c>
      <c r="L290">
        <v>1.1499999999999999</v>
      </c>
      <c r="M290" t="s">
        <v>48</v>
      </c>
      <c r="W290" s="5">
        <v>44774</v>
      </c>
      <c r="AB290" t="s">
        <v>79</v>
      </c>
      <c r="AC290" t="s">
        <v>79</v>
      </c>
      <c r="AD290" t="s">
        <v>52</v>
      </c>
      <c r="AE290" t="s">
        <v>53</v>
      </c>
      <c r="AF290" t="s">
        <v>72</v>
      </c>
      <c r="AG290" t="s">
        <v>247</v>
      </c>
      <c r="AH290">
        <v>21.452793</v>
      </c>
      <c r="AI290">
        <v>35.172494999999998</v>
      </c>
      <c r="AJ290">
        <v>36.932363000000002</v>
      </c>
      <c r="AK290">
        <v>63.141171</v>
      </c>
      <c r="AL290" t="s">
        <v>73</v>
      </c>
      <c r="AM290" t="s">
        <v>474</v>
      </c>
      <c r="AN290" t="s">
        <v>72</v>
      </c>
      <c r="AO290" s="1">
        <v>45717</v>
      </c>
      <c r="AP290" s="1" t="s">
        <v>5427</v>
      </c>
      <c r="AR290" t="s">
        <v>72</v>
      </c>
    </row>
    <row r="291" spans="1:44" hidden="1" x14ac:dyDescent="0.25">
      <c r="A291" t="s">
        <v>565</v>
      </c>
      <c r="B291" t="s">
        <v>563</v>
      </c>
      <c r="C291" t="s">
        <v>564</v>
      </c>
      <c r="D291" t="s">
        <v>100</v>
      </c>
      <c r="E291" t="s">
        <v>78</v>
      </c>
      <c r="F291" t="s">
        <v>79</v>
      </c>
      <c r="G291" t="s">
        <v>80</v>
      </c>
      <c r="H291">
        <v>2</v>
      </c>
      <c r="I291" t="s">
        <v>46</v>
      </c>
      <c r="J291" t="s">
        <v>47</v>
      </c>
      <c r="K291" s="1">
        <v>43039</v>
      </c>
      <c r="L291">
        <v>0.98</v>
      </c>
      <c r="M291" t="s">
        <v>226</v>
      </c>
      <c r="W291" s="5">
        <v>43039</v>
      </c>
      <c r="Y291" s="5">
        <v>45839</v>
      </c>
      <c r="AB291" t="s">
        <v>79</v>
      </c>
      <c r="AC291" t="s">
        <v>79</v>
      </c>
      <c r="AD291" t="s">
        <v>84</v>
      </c>
      <c r="AE291" t="s">
        <v>53</v>
      </c>
      <c r="AF291" t="s">
        <v>72</v>
      </c>
      <c r="AG291" t="s">
        <v>52</v>
      </c>
      <c r="AH291">
        <v>32.003753000000003</v>
      </c>
      <c r="AI291">
        <v>41.975777000000001</v>
      </c>
      <c r="AJ291">
        <v>43.735644999999998</v>
      </c>
      <c r="AK291">
        <v>48.815981999999998</v>
      </c>
      <c r="AL291" t="s">
        <v>54</v>
      </c>
      <c r="AM291" t="s">
        <v>474</v>
      </c>
      <c r="AN291" t="s">
        <v>566</v>
      </c>
      <c r="AR291" t="s">
        <v>566</v>
      </c>
    </row>
    <row r="292" spans="1:44" hidden="1" x14ac:dyDescent="0.25">
      <c r="A292" t="s">
        <v>569</v>
      </c>
      <c r="B292" t="s">
        <v>567</v>
      </c>
      <c r="C292" t="s">
        <v>568</v>
      </c>
      <c r="D292" t="s">
        <v>95</v>
      </c>
      <c r="E292" t="s">
        <v>57</v>
      </c>
      <c r="F292" t="s">
        <v>44</v>
      </c>
      <c r="G292" t="s">
        <v>45</v>
      </c>
      <c r="H292">
        <v>2</v>
      </c>
      <c r="I292" t="s">
        <v>46</v>
      </c>
      <c r="J292" t="s">
        <v>47</v>
      </c>
      <c r="K292" s="1">
        <v>43977</v>
      </c>
      <c r="L292">
        <v>23.22</v>
      </c>
      <c r="M292" t="s">
        <v>48</v>
      </c>
      <c r="W292" s="5">
        <v>45962</v>
      </c>
      <c r="X292" s="5">
        <v>45992</v>
      </c>
      <c r="Y292" s="5">
        <v>45689</v>
      </c>
      <c r="AB292" t="s">
        <v>44</v>
      </c>
      <c r="AC292" t="s">
        <v>44</v>
      </c>
      <c r="AD292" t="s">
        <v>50</v>
      </c>
      <c r="AE292" t="s">
        <v>52</v>
      </c>
      <c r="AF292" t="s">
        <v>51</v>
      </c>
      <c r="AG292" t="s">
        <v>53</v>
      </c>
      <c r="AH292">
        <v>30.033079000000001</v>
      </c>
      <c r="AI292">
        <v>47.678113000000003</v>
      </c>
      <c r="AJ292">
        <v>49.095692</v>
      </c>
      <c r="AK292">
        <v>69.991401999999994</v>
      </c>
      <c r="AL292" t="s">
        <v>54</v>
      </c>
      <c r="AM292" t="s">
        <v>55</v>
      </c>
      <c r="AN292" t="s">
        <v>50</v>
      </c>
      <c r="AO292" s="1">
        <v>45748</v>
      </c>
      <c r="AP292" s="1" t="s">
        <v>5428</v>
      </c>
      <c r="AR292" t="s">
        <v>50</v>
      </c>
    </row>
    <row r="293" spans="1:44" hidden="1" x14ac:dyDescent="0.25">
      <c r="A293" t="s">
        <v>570</v>
      </c>
      <c r="B293" t="s">
        <v>567</v>
      </c>
      <c r="C293" t="s">
        <v>568</v>
      </c>
      <c r="D293" t="s">
        <v>143</v>
      </c>
      <c r="E293" t="s">
        <v>57</v>
      </c>
      <c r="F293" t="s">
        <v>44</v>
      </c>
      <c r="G293" t="s">
        <v>45</v>
      </c>
      <c r="H293">
        <v>2</v>
      </c>
      <c r="I293" t="s">
        <v>46</v>
      </c>
      <c r="J293" t="s">
        <v>47</v>
      </c>
      <c r="K293" s="1">
        <v>43978</v>
      </c>
      <c r="L293">
        <v>49.06</v>
      </c>
      <c r="M293" t="s">
        <v>48</v>
      </c>
      <c r="W293" s="5">
        <v>45962</v>
      </c>
      <c r="X293" s="5">
        <v>45992</v>
      </c>
      <c r="Y293" s="5">
        <v>45689</v>
      </c>
      <c r="AB293" t="s">
        <v>44</v>
      </c>
      <c r="AC293" t="s">
        <v>44</v>
      </c>
      <c r="AD293" t="s">
        <v>50</v>
      </c>
      <c r="AE293" t="s">
        <v>52</v>
      </c>
      <c r="AF293" t="s">
        <v>51</v>
      </c>
      <c r="AG293" t="s">
        <v>53</v>
      </c>
      <c r="AH293">
        <v>30.033079000000001</v>
      </c>
      <c r="AI293">
        <v>47.678113000000003</v>
      </c>
      <c r="AJ293">
        <v>49.095692</v>
      </c>
      <c r="AK293">
        <v>69.991401999999994</v>
      </c>
      <c r="AL293" t="s">
        <v>54</v>
      </c>
      <c r="AM293" t="s">
        <v>55</v>
      </c>
      <c r="AN293" t="s">
        <v>50</v>
      </c>
      <c r="AO293" s="1">
        <v>45748</v>
      </c>
      <c r="AP293" s="1" t="s">
        <v>5428</v>
      </c>
      <c r="AR293" t="s">
        <v>50</v>
      </c>
    </row>
    <row r="294" spans="1:44" hidden="1" x14ac:dyDescent="0.25">
      <c r="A294" t="s">
        <v>571</v>
      </c>
      <c r="B294" t="s">
        <v>567</v>
      </c>
      <c r="C294" t="s">
        <v>568</v>
      </c>
      <c r="D294" t="s">
        <v>145</v>
      </c>
      <c r="E294" t="s">
        <v>57</v>
      </c>
      <c r="F294" t="s">
        <v>44</v>
      </c>
      <c r="G294" t="s">
        <v>45</v>
      </c>
      <c r="H294">
        <v>2</v>
      </c>
      <c r="I294" t="s">
        <v>46</v>
      </c>
      <c r="J294" t="s">
        <v>47</v>
      </c>
      <c r="K294" s="1">
        <v>43977</v>
      </c>
      <c r="L294">
        <v>35.5</v>
      </c>
      <c r="M294" t="s">
        <v>48</v>
      </c>
      <c r="W294" s="5">
        <v>45962</v>
      </c>
      <c r="X294" s="5">
        <v>45992</v>
      </c>
      <c r="Y294" s="5">
        <v>45689</v>
      </c>
      <c r="AB294" t="s">
        <v>44</v>
      </c>
      <c r="AC294" t="s">
        <v>44</v>
      </c>
      <c r="AD294" t="s">
        <v>50</v>
      </c>
      <c r="AE294" t="s">
        <v>52</v>
      </c>
      <c r="AF294" t="s">
        <v>51</v>
      </c>
      <c r="AG294" t="s">
        <v>53</v>
      </c>
      <c r="AH294">
        <v>30.033079000000001</v>
      </c>
      <c r="AI294">
        <v>47.678113000000003</v>
      </c>
      <c r="AJ294">
        <v>49.095692</v>
      </c>
      <c r="AK294">
        <v>69.991401999999994</v>
      </c>
      <c r="AL294" t="s">
        <v>54</v>
      </c>
      <c r="AM294" t="s">
        <v>55</v>
      </c>
      <c r="AN294" t="s">
        <v>50</v>
      </c>
      <c r="AO294" s="1">
        <v>45748</v>
      </c>
      <c r="AP294" s="1" t="s">
        <v>5428</v>
      </c>
      <c r="AR294" t="s">
        <v>50</v>
      </c>
    </row>
    <row r="295" spans="1:44" hidden="1" x14ac:dyDescent="0.25">
      <c r="A295" t="s">
        <v>572</v>
      </c>
      <c r="B295" t="s">
        <v>567</v>
      </c>
      <c r="C295" t="s">
        <v>568</v>
      </c>
      <c r="D295" t="s">
        <v>255</v>
      </c>
      <c r="E295" t="s">
        <v>57</v>
      </c>
      <c r="F295" t="s">
        <v>44</v>
      </c>
      <c r="G295" t="s">
        <v>45</v>
      </c>
      <c r="H295">
        <v>2</v>
      </c>
      <c r="I295" t="s">
        <v>46</v>
      </c>
      <c r="J295" t="s">
        <v>47</v>
      </c>
      <c r="K295" s="1">
        <v>43965</v>
      </c>
      <c r="L295">
        <v>36.68</v>
      </c>
      <c r="M295" t="s">
        <v>48</v>
      </c>
      <c r="W295" s="5">
        <v>45962</v>
      </c>
      <c r="X295" s="5">
        <v>45992</v>
      </c>
      <c r="Y295" s="5">
        <v>45689</v>
      </c>
      <c r="AB295" t="s">
        <v>44</v>
      </c>
      <c r="AC295" t="s">
        <v>44</v>
      </c>
      <c r="AD295" t="s">
        <v>50</v>
      </c>
      <c r="AE295" t="s">
        <v>52</v>
      </c>
      <c r="AF295" t="s">
        <v>51</v>
      </c>
      <c r="AG295" t="s">
        <v>53</v>
      </c>
      <c r="AH295">
        <v>30.033079000000001</v>
      </c>
      <c r="AI295">
        <v>47.678113000000003</v>
      </c>
      <c r="AJ295">
        <v>49.095692</v>
      </c>
      <c r="AK295">
        <v>69.991401999999994</v>
      </c>
      <c r="AL295" t="s">
        <v>54</v>
      </c>
      <c r="AM295" t="s">
        <v>55</v>
      </c>
      <c r="AN295" t="s">
        <v>50</v>
      </c>
      <c r="AO295" s="1">
        <v>45748</v>
      </c>
      <c r="AP295" s="1" t="s">
        <v>5428</v>
      </c>
      <c r="AR295" t="s">
        <v>50</v>
      </c>
    </row>
    <row r="296" spans="1:44" hidden="1" x14ac:dyDescent="0.25">
      <c r="A296" t="s">
        <v>573</v>
      </c>
      <c r="B296" t="s">
        <v>567</v>
      </c>
      <c r="C296" t="s">
        <v>568</v>
      </c>
      <c r="D296" t="s">
        <v>87</v>
      </c>
      <c r="E296" t="s">
        <v>57</v>
      </c>
      <c r="F296" t="s">
        <v>44</v>
      </c>
      <c r="G296" t="s">
        <v>58</v>
      </c>
      <c r="H296">
        <v>2</v>
      </c>
      <c r="I296" t="s">
        <v>46</v>
      </c>
      <c r="J296" t="s">
        <v>47</v>
      </c>
      <c r="K296" s="1">
        <v>43966</v>
      </c>
      <c r="L296">
        <v>33.39</v>
      </c>
      <c r="M296" t="s">
        <v>48</v>
      </c>
      <c r="W296" s="5">
        <v>45962</v>
      </c>
      <c r="X296" s="5">
        <v>45992</v>
      </c>
      <c r="Y296" s="5">
        <v>45689</v>
      </c>
      <c r="AB296" t="s">
        <v>44</v>
      </c>
      <c r="AC296" t="s">
        <v>44</v>
      </c>
      <c r="AD296" t="s">
        <v>50</v>
      </c>
      <c r="AE296" t="s">
        <v>52</v>
      </c>
      <c r="AF296" t="s">
        <v>51</v>
      </c>
      <c r="AG296" t="s">
        <v>53</v>
      </c>
      <c r="AH296">
        <v>30.033079000000001</v>
      </c>
      <c r="AI296">
        <v>47.678113000000003</v>
      </c>
      <c r="AJ296">
        <v>49.095692</v>
      </c>
      <c r="AK296">
        <v>69.991401999999994</v>
      </c>
      <c r="AL296" t="s">
        <v>54</v>
      </c>
      <c r="AM296" t="s">
        <v>55</v>
      </c>
      <c r="AN296" t="s">
        <v>50</v>
      </c>
      <c r="AO296" s="1">
        <v>45748</v>
      </c>
      <c r="AP296" s="1" t="s">
        <v>5428</v>
      </c>
      <c r="AR296" t="s">
        <v>50</v>
      </c>
    </row>
    <row r="297" spans="1:44" hidden="1" x14ac:dyDescent="0.25">
      <c r="A297" t="s">
        <v>574</v>
      </c>
      <c r="B297" t="s">
        <v>567</v>
      </c>
      <c r="C297" t="s">
        <v>568</v>
      </c>
      <c r="D297" t="s">
        <v>195</v>
      </c>
      <c r="E297" t="s">
        <v>57</v>
      </c>
      <c r="F297" t="s">
        <v>44</v>
      </c>
      <c r="G297" t="s">
        <v>45</v>
      </c>
      <c r="H297">
        <v>2</v>
      </c>
      <c r="I297" t="s">
        <v>46</v>
      </c>
      <c r="J297" t="s">
        <v>47</v>
      </c>
      <c r="K297" s="1">
        <v>43970</v>
      </c>
      <c r="L297">
        <v>21.89</v>
      </c>
      <c r="M297" t="s">
        <v>48</v>
      </c>
      <c r="W297" s="5">
        <v>45992</v>
      </c>
      <c r="X297" s="5">
        <v>45992</v>
      </c>
      <c r="Y297" s="5">
        <v>45689</v>
      </c>
      <c r="AB297" t="s">
        <v>44</v>
      </c>
      <c r="AC297" t="s">
        <v>44</v>
      </c>
      <c r="AD297" t="s">
        <v>50</v>
      </c>
      <c r="AE297" t="s">
        <v>52</v>
      </c>
      <c r="AF297" t="s">
        <v>51</v>
      </c>
      <c r="AG297" t="s">
        <v>53</v>
      </c>
      <c r="AH297">
        <v>30.033079000000001</v>
      </c>
      <c r="AI297">
        <v>47.678113000000003</v>
      </c>
      <c r="AJ297">
        <v>49.095692</v>
      </c>
      <c r="AK297">
        <v>69.991401999999994</v>
      </c>
      <c r="AL297" t="s">
        <v>54</v>
      </c>
      <c r="AM297" t="s">
        <v>55</v>
      </c>
      <c r="AN297" t="s">
        <v>50</v>
      </c>
      <c r="AO297" s="1">
        <v>45748</v>
      </c>
      <c r="AP297" s="1" t="s">
        <v>5428</v>
      </c>
      <c r="AR297" t="s">
        <v>50</v>
      </c>
    </row>
    <row r="298" spans="1:44" hidden="1" x14ac:dyDescent="0.25">
      <c r="A298" t="s">
        <v>575</v>
      </c>
      <c r="B298" t="s">
        <v>567</v>
      </c>
      <c r="C298" t="s">
        <v>568</v>
      </c>
      <c r="D298" t="s">
        <v>156</v>
      </c>
      <c r="E298" t="s">
        <v>57</v>
      </c>
      <c r="F298" t="s">
        <v>44</v>
      </c>
      <c r="G298" t="s">
        <v>45</v>
      </c>
      <c r="H298">
        <v>2</v>
      </c>
      <c r="I298" t="s">
        <v>46</v>
      </c>
      <c r="J298" t="s">
        <v>47</v>
      </c>
      <c r="K298" s="1">
        <v>43970</v>
      </c>
      <c r="L298">
        <v>6.29</v>
      </c>
      <c r="M298" t="s">
        <v>48</v>
      </c>
      <c r="W298" s="5">
        <v>45992</v>
      </c>
      <c r="X298" s="5">
        <v>45992</v>
      </c>
      <c r="Y298" s="5">
        <v>45689</v>
      </c>
      <c r="AB298" t="s">
        <v>44</v>
      </c>
      <c r="AC298" t="s">
        <v>44</v>
      </c>
      <c r="AD298" t="s">
        <v>50</v>
      </c>
      <c r="AE298" t="s">
        <v>52</v>
      </c>
      <c r="AF298" t="s">
        <v>51</v>
      </c>
      <c r="AG298" t="s">
        <v>53</v>
      </c>
      <c r="AH298">
        <v>30.033079000000001</v>
      </c>
      <c r="AI298">
        <v>47.678113000000003</v>
      </c>
      <c r="AJ298">
        <v>49.095692</v>
      </c>
      <c r="AK298">
        <v>69.991401999999994</v>
      </c>
      <c r="AL298" t="s">
        <v>54</v>
      </c>
      <c r="AM298" t="s">
        <v>55</v>
      </c>
      <c r="AN298" t="s">
        <v>50</v>
      </c>
      <c r="AO298" s="1">
        <v>45748</v>
      </c>
      <c r="AP298" s="1" t="s">
        <v>5428</v>
      </c>
      <c r="AR298" t="s">
        <v>50</v>
      </c>
    </row>
    <row r="299" spans="1:44" hidden="1" x14ac:dyDescent="0.25">
      <c r="A299" t="s">
        <v>576</v>
      </c>
      <c r="B299" t="s">
        <v>567</v>
      </c>
      <c r="C299" t="s">
        <v>568</v>
      </c>
      <c r="D299" t="s">
        <v>158</v>
      </c>
      <c r="E299" t="s">
        <v>57</v>
      </c>
      <c r="F299" t="s">
        <v>44</v>
      </c>
      <c r="G299" t="s">
        <v>45</v>
      </c>
      <c r="H299">
        <v>2</v>
      </c>
      <c r="I299" t="s">
        <v>46</v>
      </c>
      <c r="J299" t="s">
        <v>47</v>
      </c>
      <c r="K299" s="1">
        <v>43967</v>
      </c>
      <c r="L299">
        <v>2.29</v>
      </c>
      <c r="M299" t="s">
        <v>48</v>
      </c>
      <c r="W299" s="5">
        <v>45992</v>
      </c>
      <c r="X299" s="5">
        <v>45992</v>
      </c>
      <c r="Y299" s="5">
        <v>45689</v>
      </c>
      <c r="AB299" t="s">
        <v>44</v>
      </c>
      <c r="AC299" t="s">
        <v>44</v>
      </c>
      <c r="AD299" t="s">
        <v>50</v>
      </c>
      <c r="AE299" t="s">
        <v>52</v>
      </c>
      <c r="AF299" t="s">
        <v>51</v>
      </c>
      <c r="AG299" t="s">
        <v>53</v>
      </c>
      <c r="AH299">
        <v>30.033079000000001</v>
      </c>
      <c r="AI299">
        <v>47.678113000000003</v>
      </c>
      <c r="AJ299">
        <v>49.095692</v>
      </c>
      <c r="AK299">
        <v>69.991401999999994</v>
      </c>
      <c r="AL299" t="s">
        <v>54</v>
      </c>
      <c r="AM299" t="s">
        <v>55</v>
      </c>
      <c r="AN299" t="s">
        <v>50</v>
      </c>
      <c r="AO299" s="1">
        <v>45748</v>
      </c>
      <c r="AP299" s="1" t="s">
        <v>5428</v>
      </c>
      <c r="AR299" t="s">
        <v>50</v>
      </c>
    </row>
    <row r="300" spans="1:44" hidden="1" x14ac:dyDescent="0.25">
      <c r="A300" t="s">
        <v>577</v>
      </c>
      <c r="B300" t="s">
        <v>567</v>
      </c>
      <c r="C300" t="s">
        <v>568</v>
      </c>
      <c r="D300" t="s">
        <v>122</v>
      </c>
      <c r="E300" t="s">
        <v>57</v>
      </c>
      <c r="F300" t="s">
        <v>44</v>
      </c>
      <c r="G300" t="s">
        <v>58</v>
      </c>
      <c r="H300">
        <v>2</v>
      </c>
      <c r="I300" t="s">
        <v>46</v>
      </c>
      <c r="J300" t="s">
        <v>47</v>
      </c>
      <c r="K300" s="1">
        <v>43969</v>
      </c>
      <c r="L300">
        <v>5.86</v>
      </c>
      <c r="M300" t="s">
        <v>48</v>
      </c>
      <c r="W300" s="5">
        <v>45992</v>
      </c>
      <c r="X300" s="5">
        <v>45992</v>
      </c>
      <c r="Y300" s="5">
        <v>45689</v>
      </c>
      <c r="AB300" t="s">
        <v>44</v>
      </c>
      <c r="AC300" t="s">
        <v>44</v>
      </c>
      <c r="AD300" t="s">
        <v>50</v>
      </c>
      <c r="AE300" t="s">
        <v>52</v>
      </c>
      <c r="AF300" t="s">
        <v>51</v>
      </c>
      <c r="AG300" t="s">
        <v>53</v>
      </c>
      <c r="AH300">
        <v>30.033079000000001</v>
      </c>
      <c r="AI300">
        <v>47.678113000000003</v>
      </c>
      <c r="AJ300">
        <v>49.095692</v>
      </c>
      <c r="AK300">
        <v>69.991401999999994</v>
      </c>
      <c r="AL300" t="s">
        <v>54</v>
      </c>
      <c r="AM300" t="s">
        <v>55</v>
      </c>
      <c r="AN300" t="s">
        <v>50</v>
      </c>
      <c r="AO300" s="1">
        <v>45748</v>
      </c>
      <c r="AP300" s="1" t="s">
        <v>5428</v>
      </c>
      <c r="AR300" t="s">
        <v>50</v>
      </c>
    </row>
    <row r="301" spans="1:44" hidden="1" x14ac:dyDescent="0.25">
      <c r="A301" t="s">
        <v>578</v>
      </c>
      <c r="B301" t="s">
        <v>567</v>
      </c>
      <c r="C301" t="s">
        <v>568</v>
      </c>
      <c r="D301" t="s">
        <v>112</v>
      </c>
      <c r="E301" t="s">
        <v>57</v>
      </c>
      <c r="F301" t="s">
        <v>44</v>
      </c>
      <c r="G301" t="s">
        <v>58</v>
      </c>
      <c r="H301">
        <v>2</v>
      </c>
      <c r="I301" t="s">
        <v>46</v>
      </c>
      <c r="J301" t="s">
        <v>47</v>
      </c>
      <c r="K301" s="1">
        <v>43963</v>
      </c>
      <c r="L301">
        <v>18.940000000000001</v>
      </c>
      <c r="M301" t="s">
        <v>48</v>
      </c>
      <c r="W301" s="5">
        <v>45992</v>
      </c>
      <c r="X301" s="5">
        <v>45992</v>
      </c>
      <c r="Y301" s="5">
        <v>45689</v>
      </c>
      <c r="AB301" t="s">
        <v>44</v>
      </c>
      <c r="AC301" t="s">
        <v>44</v>
      </c>
      <c r="AD301" t="s">
        <v>50</v>
      </c>
      <c r="AE301" t="s">
        <v>52</v>
      </c>
      <c r="AF301" t="s">
        <v>51</v>
      </c>
      <c r="AG301" t="s">
        <v>53</v>
      </c>
      <c r="AH301">
        <v>30.033079000000001</v>
      </c>
      <c r="AI301">
        <v>47.678113000000003</v>
      </c>
      <c r="AJ301">
        <v>49.095692</v>
      </c>
      <c r="AK301">
        <v>69.991401999999994</v>
      </c>
      <c r="AL301" t="s">
        <v>54</v>
      </c>
      <c r="AM301" t="s">
        <v>55</v>
      </c>
      <c r="AN301" t="s">
        <v>50</v>
      </c>
      <c r="AO301" s="1">
        <v>45748</v>
      </c>
      <c r="AP301" s="1" t="s">
        <v>5428</v>
      </c>
      <c r="AR301" t="s">
        <v>50</v>
      </c>
    </row>
    <row r="302" spans="1:44" hidden="1" x14ac:dyDescent="0.25">
      <c r="A302" t="s">
        <v>579</v>
      </c>
      <c r="B302" t="s">
        <v>567</v>
      </c>
      <c r="C302" t="s">
        <v>568</v>
      </c>
      <c r="D302" t="s">
        <v>114</v>
      </c>
      <c r="E302" t="s">
        <v>57</v>
      </c>
      <c r="F302" t="s">
        <v>44</v>
      </c>
      <c r="G302" t="s">
        <v>45</v>
      </c>
      <c r="H302">
        <v>2</v>
      </c>
      <c r="I302" t="s">
        <v>46</v>
      </c>
      <c r="J302" t="s">
        <v>47</v>
      </c>
      <c r="K302" s="1">
        <v>43971</v>
      </c>
      <c r="L302">
        <v>26.84</v>
      </c>
      <c r="M302" t="s">
        <v>48</v>
      </c>
      <c r="W302" s="5">
        <v>45992</v>
      </c>
      <c r="X302" s="5">
        <v>45992</v>
      </c>
      <c r="Y302" s="5">
        <v>45689</v>
      </c>
      <c r="AB302" t="s">
        <v>44</v>
      </c>
      <c r="AC302" t="s">
        <v>44</v>
      </c>
      <c r="AD302" t="s">
        <v>50</v>
      </c>
      <c r="AE302" t="s">
        <v>52</v>
      </c>
      <c r="AF302" t="s">
        <v>51</v>
      </c>
      <c r="AG302" t="s">
        <v>53</v>
      </c>
      <c r="AH302">
        <v>30.033079000000001</v>
      </c>
      <c r="AI302">
        <v>47.678113000000003</v>
      </c>
      <c r="AJ302">
        <v>49.095692</v>
      </c>
      <c r="AK302">
        <v>69.991401999999994</v>
      </c>
      <c r="AL302" t="s">
        <v>54</v>
      </c>
      <c r="AM302" t="s">
        <v>55</v>
      </c>
      <c r="AN302" t="s">
        <v>50</v>
      </c>
      <c r="AO302" s="1">
        <v>45748</v>
      </c>
      <c r="AP302" s="1" t="s">
        <v>5428</v>
      </c>
      <c r="AR302" t="s">
        <v>50</v>
      </c>
    </row>
    <row r="303" spans="1:44" hidden="1" x14ac:dyDescent="0.25">
      <c r="A303" t="s">
        <v>405</v>
      </c>
      <c r="B303" t="s">
        <v>389</v>
      </c>
      <c r="C303" t="s">
        <v>390</v>
      </c>
      <c r="D303" t="s">
        <v>195</v>
      </c>
      <c r="E303" t="s">
        <v>57</v>
      </c>
      <c r="F303" t="s">
        <v>44</v>
      </c>
      <c r="G303" t="s">
        <v>58</v>
      </c>
      <c r="H303">
        <v>1</v>
      </c>
      <c r="I303" t="s">
        <v>151</v>
      </c>
      <c r="J303" t="s">
        <v>47</v>
      </c>
      <c r="K303" s="1">
        <v>40084</v>
      </c>
      <c r="L303" s="21">
        <v>38.159999999999997</v>
      </c>
      <c r="M303" t="s">
        <v>391</v>
      </c>
      <c r="W303" s="5">
        <v>46082</v>
      </c>
      <c r="X303" s="5">
        <v>46054</v>
      </c>
      <c r="Y303" s="5">
        <v>45689</v>
      </c>
      <c r="AB303" t="s">
        <v>44</v>
      </c>
      <c r="AC303" t="s">
        <v>44</v>
      </c>
      <c r="AD303" t="s">
        <v>50</v>
      </c>
      <c r="AE303" t="s">
        <v>52</v>
      </c>
      <c r="AF303" t="s">
        <v>51</v>
      </c>
      <c r="AG303" t="s">
        <v>53</v>
      </c>
      <c r="AH303">
        <v>33.574815999999998</v>
      </c>
      <c r="AI303">
        <v>39.485996999999998</v>
      </c>
      <c r="AJ303">
        <v>52.637428999999997</v>
      </c>
      <c r="AK303">
        <v>78.701757999999998</v>
      </c>
      <c r="AL303" t="s">
        <v>54</v>
      </c>
      <c r="AM303" t="s">
        <v>55</v>
      </c>
      <c r="AN303" t="s">
        <v>51</v>
      </c>
      <c r="AO303" s="1">
        <v>45809</v>
      </c>
      <c r="AP303" s="1" t="s">
        <v>5437</v>
      </c>
      <c r="AR303" t="s">
        <v>50</v>
      </c>
    </row>
    <row r="304" spans="1:44" hidden="1" x14ac:dyDescent="0.25">
      <c r="A304" t="s">
        <v>406</v>
      </c>
      <c r="B304" t="s">
        <v>389</v>
      </c>
      <c r="C304" t="s">
        <v>390</v>
      </c>
      <c r="D304" t="s">
        <v>156</v>
      </c>
      <c r="E304" t="s">
        <v>57</v>
      </c>
      <c r="F304" t="s">
        <v>44</v>
      </c>
      <c r="G304" t="s">
        <v>58</v>
      </c>
      <c r="H304">
        <v>1</v>
      </c>
      <c r="I304" t="s">
        <v>151</v>
      </c>
      <c r="J304" t="s">
        <v>47</v>
      </c>
      <c r="K304" s="1">
        <v>40083</v>
      </c>
      <c r="L304" s="21">
        <v>36.31</v>
      </c>
      <c r="M304" t="s">
        <v>391</v>
      </c>
      <c r="W304" s="5">
        <v>46054</v>
      </c>
      <c r="X304" s="5">
        <v>46023</v>
      </c>
      <c r="Y304" s="5">
        <v>45689</v>
      </c>
      <c r="AB304" t="s">
        <v>44</v>
      </c>
      <c r="AC304" t="s">
        <v>44</v>
      </c>
      <c r="AD304" t="s">
        <v>50</v>
      </c>
      <c r="AE304" t="s">
        <v>52</v>
      </c>
      <c r="AF304" t="s">
        <v>51</v>
      </c>
      <c r="AG304" t="s">
        <v>53</v>
      </c>
      <c r="AH304">
        <v>33.574815999999998</v>
      </c>
      <c r="AI304">
        <v>39.485996999999998</v>
      </c>
      <c r="AJ304">
        <v>52.637428999999997</v>
      </c>
      <c r="AK304">
        <v>78.701757999999998</v>
      </c>
      <c r="AL304" t="s">
        <v>54</v>
      </c>
      <c r="AM304" t="s">
        <v>55</v>
      </c>
      <c r="AN304" t="s">
        <v>51</v>
      </c>
      <c r="AO304" s="1">
        <v>45809</v>
      </c>
      <c r="AP304" s="1" t="s">
        <v>5437</v>
      </c>
      <c r="AR304" t="s">
        <v>50</v>
      </c>
    </row>
    <row r="305" spans="1:44" hidden="1" x14ac:dyDescent="0.25">
      <c r="A305" t="s">
        <v>407</v>
      </c>
      <c r="B305" t="s">
        <v>389</v>
      </c>
      <c r="C305" t="s">
        <v>390</v>
      </c>
      <c r="D305" t="s">
        <v>158</v>
      </c>
      <c r="E305" t="s">
        <v>57</v>
      </c>
      <c r="F305" t="s">
        <v>44</v>
      </c>
      <c r="G305" t="s">
        <v>58</v>
      </c>
      <c r="H305">
        <v>2</v>
      </c>
      <c r="I305" t="s">
        <v>46</v>
      </c>
      <c r="J305" t="s">
        <v>47</v>
      </c>
      <c r="K305" s="1">
        <v>40135</v>
      </c>
      <c r="L305" s="21">
        <v>17.059999999999999</v>
      </c>
      <c r="M305" t="s">
        <v>391</v>
      </c>
      <c r="W305" s="5">
        <v>46082</v>
      </c>
      <c r="X305" s="5">
        <v>46054</v>
      </c>
      <c r="Y305" s="5">
        <v>45689</v>
      </c>
      <c r="AB305" t="s">
        <v>44</v>
      </c>
      <c r="AC305" t="s">
        <v>44</v>
      </c>
      <c r="AD305" t="s">
        <v>50</v>
      </c>
      <c r="AE305" t="s">
        <v>52</v>
      </c>
      <c r="AF305" t="s">
        <v>51</v>
      </c>
      <c r="AG305" t="s">
        <v>53</v>
      </c>
      <c r="AH305">
        <v>33.574815999999998</v>
      </c>
      <c r="AI305">
        <v>39.485996999999998</v>
      </c>
      <c r="AJ305">
        <v>52.637428999999997</v>
      </c>
      <c r="AK305">
        <v>78.701757999999998</v>
      </c>
      <c r="AL305" t="s">
        <v>54</v>
      </c>
      <c r="AM305" t="s">
        <v>55</v>
      </c>
      <c r="AN305" t="s">
        <v>51</v>
      </c>
      <c r="AO305" s="1">
        <v>45809</v>
      </c>
      <c r="AP305" s="1" t="s">
        <v>5437</v>
      </c>
      <c r="AR305" t="s">
        <v>50</v>
      </c>
    </row>
    <row r="306" spans="1:44" hidden="1" x14ac:dyDescent="0.25">
      <c r="A306" t="s">
        <v>412</v>
      </c>
      <c r="B306" t="s">
        <v>389</v>
      </c>
      <c r="C306" t="s">
        <v>390</v>
      </c>
      <c r="D306" t="s">
        <v>170</v>
      </c>
      <c r="E306" t="s">
        <v>57</v>
      </c>
      <c r="F306" t="s">
        <v>44</v>
      </c>
      <c r="G306" t="s">
        <v>58</v>
      </c>
      <c r="H306">
        <v>3</v>
      </c>
      <c r="I306" t="s">
        <v>46</v>
      </c>
      <c r="J306" t="s">
        <v>47</v>
      </c>
      <c r="K306" s="1">
        <v>44197</v>
      </c>
      <c r="L306" s="21">
        <v>9.14</v>
      </c>
      <c r="M306" t="s">
        <v>391</v>
      </c>
      <c r="W306" s="5">
        <v>46082</v>
      </c>
      <c r="Y306" s="5">
        <v>45689</v>
      </c>
      <c r="AB306" t="s">
        <v>44</v>
      </c>
      <c r="AC306" t="s">
        <v>44</v>
      </c>
      <c r="AD306" t="s">
        <v>50</v>
      </c>
      <c r="AE306" t="s">
        <v>52</v>
      </c>
      <c r="AF306" t="s">
        <v>51</v>
      </c>
      <c r="AG306" t="s">
        <v>53</v>
      </c>
      <c r="AH306">
        <v>33.574815999999998</v>
      </c>
      <c r="AI306">
        <v>39.485996999999998</v>
      </c>
      <c r="AJ306">
        <v>52.637428999999997</v>
      </c>
      <c r="AK306">
        <v>78.701757999999998</v>
      </c>
      <c r="AL306" t="s">
        <v>54</v>
      </c>
      <c r="AM306" t="s">
        <v>55</v>
      </c>
      <c r="AN306" t="s">
        <v>51</v>
      </c>
      <c r="AO306" s="1">
        <v>45809</v>
      </c>
      <c r="AP306" s="1" t="s">
        <v>5437</v>
      </c>
      <c r="AR306" t="s">
        <v>50</v>
      </c>
    </row>
    <row r="307" spans="1:44" hidden="1" x14ac:dyDescent="0.25">
      <c r="A307" t="s">
        <v>413</v>
      </c>
      <c r="B307" t="s">
        <v>389</v>
      </c>
      <c r="C307" t="s">
        <v>390</v>
      </c>
      <c r="D307" t="s">
        <v>174</v>
      </c>
      <c r="E307" t="s">
        <v>57</v>
      </c>
      <c r="F307" t="s">
        <v>44</v>
      </c>
      <c r="G307" t="s">
        <v>58</v>
      </c>
      <c r="H307">
        <v>2</v>
      </c>
      <c r="I307" t="s">
        <v>46</v>
      </c>
      <c r="J307" t="s">
        <v>47</v>
      </c>
      <c r="K307" s="1">
        <v>44014</v>
      </c>
      <c r="L307" s="21">
        <v>8.0500000000000007</v>
      </c>
      <c r="M307" t="s">
        <v>391</v>
      </c>
      <c r="W307" s="5">
        <v>46082</v>
      </c>
      <c r="Y307" s="5">
        <v>45689</v>
      </c>
      <c r="AB307" t="s">
        <v>44</v>
      </c>
      <c r="AC307" t="s">
        <v>44</v>
      </c>
      <c r="AD307" t="s">
        <v>50</v>
      </c>
      <c r="AE307" t="s">
        <v>52</v>
      </c>
      <c r="AF307" t="s">
        <v>51</v>
      </c>
      <c r="AG307" t="s">
        <v>53</v>
      </c>
      <c r="AH307">
        <v>33.574815999999998</v>
      </c>
      <c r="AI307">
        <v>39.485996999999998</v>
      </c>
      <c r="AJ307">
        <v>52.637428999999997</v>
      </c>
      <c r="AK307">
        <v>78.701757999999998</v>
      </c>
      <c r="AL307" t="s">
        <v>54</v>
      </c>
      <c r="AM307" t="s">
        <v>55</v>
      </c>
      <c r="AN307" t="s">
        <v>51</v>
      </c>
      <c r="AO307" s="1">
        <v>45809</v>
      </c>
      <c r="AP307" s="1" t="s">
        <v>5437</v>
      </c>
      <c r="AR307" t="s">
        <v>50</v>
      </c>
    </row>
    <row r="308" spans="1:44" hidden="1" x14ac:dyDescent="0.25">
      <c r="A308" t="s">
        <v>589</v>
      </c>
      <c r="B308" t="s">
        <v>587</v>
      </c>
      <c r="C308" t="s">
        <v>588</v>
      </c>
      <c r="D308" t="s">
        <v>255</v>
      </c>
      <c r="E308" t="s">
        <v>78</v>
      </c>
      <c r="F308" t="s">
        <v>79</v>
      </c>
      <c r="G308" t="s">
        <v>80</v>
      </c>
      <c r="H308">
        <v>2</v>
      </c>
      <c r="I308" t="s">
        <v>46</v>
      </c>
      <c r="J308" t="s">
        <v>47</v>
      </c>
      <c r="K308" s="1">
        <v>44987</v>
      </c>
      <c r="L308">
        <v>22.63</v>
      </c>
      <c r="M308" t="s">
        <v>226</v>
      </c>
      <c r="O308" t="s">
        <v>82</v>
      </c>
      <c r="P308" t="s">
        <v>14</v>
      </c>
      <c r="W308" s="5">
        <v>44936</v>
      </c>
      <c r="Z308" s="10">
        <v>44936</v>
      </c>
      <c r="AA308" s="10">
        <v>44919</v>
      </c>
      <c r="AB308" t="s">
        <v>79</v>
      </c>
      <c r="AC308" t="s">
        <v>82</v>
      </c>
      <c r="AD308" t="s">
        <v>84</v>
      </c>
      <c r="AE308" t="s">
        <v>52</v>
      </c>
      <c r="AF308" t="s">
        <v>53</v>
      </c>
      <c r="AG308" t="s">
        <v>72</v>
      </c>
      <c r="AH308">
        <v>43.407159</v>
      </c>
      <c r="AI308">
        <v>55.533906999999999</v>
      </c>
      <c r="AJ308">
        <v>60.150047999999998</v>
      </c>
      <c r="AK308">
        <v>61.909917</v>
      </c>
      <c r="AL308" t="s">
        <v>27</v>
      </c>
      <c r="AM308" t="s">
        <v>474</v>
      </c>
      <c r="AN308" t="s">
        <v>566</v>
      </c>
      <c r="AO308" s="1">
        <v>45839</v>
      </c>
      <c r="AR308" t="s">
        <v>566</v>
      </c>
    </row>
    <row r="309" spans="1:44" hidden="1" x14ac:dyDescent="0.25">
      <c r="A309" t="s">
        <v>590</v>
      </c>
      <c r="B309" t="s">
        <v>587</v>
      </c>
      <c r="C309" t="s">
        <v>588</v>
      </c>
      <c r="D309" t="s">
        <v>87</v>
      </c>
      <c r="E309" t="s">
        <v>78</v>
      </c>
      <c r="F309" t="s">
        <v>79</v>
      </c>
      <c r="G309" t="s">
        <v>80</v>
      </c>
      <c r="H309">
        <v>2</v>
      </c>
      <c r="I309" t="s">
        <v>46</v>
      </c>
      <c r="J309" t="s">
        <v>47</v>
      </c>
      <c r="K309" s="1">
        <v>44993</v>
      </c>
      <c r="L309">
        <v>28.48</v>
      </c>
      <c r="M309" t="s">
        <v>226</v>
      </c>
      <c r="O309" t="s">
        <v>82</v>
      </c>
      <c r="P309" t="s">
        <v>14</v>
      </c>
      <c r="W309" s="5">
        <v>44935</v>
      </c>
      <c r="Z309" s="10">
        <v>44935</v>
      </c>
      <c r="AA309" s="10">
        <v>44917</v>
      </c>
      <c r="AB309" t="s">
        <v>79</v>
      </c>
      <c r="AC309" t="s">
        <v>82</v>
      </c>
      <c r="AD309" t="s">
        <v>84</v>
      </c>
      <c r="AE309" t="s">
        <v>52</v>
      </c>
      <c r="AF309" t="s">
        <v>53</v>
      </c>
      <c r="AG309" t="s">
        <v>72</v>
      </c>
      <c r="AH309">
        <v>43.407159</v>
      </c>
      <c r="AI309">
        <v>55.533906999999999</v>
      </c>
      <c r="AJ309">
        <v>60.150047999999998</v>
      </c>
      <c r="AK309">
        <v>61.909917</v>
      </c>
      <c r="AL309" t="s">
        <v>27</v>
      </c>
      <c r="AM309" t="s">
        <v>474</v>
      </c>
      <c r="AN309" t="s">
        <v>566</v>
      </c>
      <c r="AO309" s="1">
        <v>45839</v>
      </c>
      <c r="AR309" t="s">
        <v>566</v>
      </c>
    </row>
    <row r="310" spans="1:44" hidden="1" x14ac:dyDescent="0.25">
      <c r="A310" t="s">
        <v>591</v>
      </c>
      <c r="B310" t="s">
        <v>587</v>
      </c>
      <c r="C310" t="s">
        <v>588</v>
      </c>
      <c r="D310" t="s">
        <v>100</v>
      </c>
      <c r="E310" t="s">
        <v>78</v>
      </c>
      <c r="F310" t="s">
        <v>79</v>
      </c>
      <c r="G310" t="s">
        <v>80</v>
      </c>
      <c r="H310">
        <v>2</v>
      </c>
      <c r="I310" t="s">
        <v>46</v>
      </c>
      <c r="J310" t="s">
        <v>47</v>
      </c>
      <c r="K310" s="1">
        <v>44986</v>
      </c>
      <c r="L310">
        <v>16.34</v>
      </c>
      <c r="M310" t="s">
        <v>226</v>
      </c>
      <c r="O310" t="s">
        <v>82</v>
      </c>
      <c r="P310" t="s">
        <v>14</v>
      </c>
      <c r="W310" s="5">
        <v>44933</v>
      </c>
      <c r="Z310" s="10">
        <v>44933</v>
      </c>
      <c r="AA310" s="10">
        <v>44916</v>
      </c>
      <c r="AB310" t="s">
        <v>79</v>
      </c>
      <c r="AC310" t="s">
        <v>82</v>
      </c>
      <c r="AD310" t="s">
        <v>84</v>
      </c>
      <c r="AE310" t="s">
        <v>52</v>
      </c>
      <c r="AF310" t="s">
        <v>53</v>
      </c>
      <c r="AG310" t="s">
        <v>72</v>
      </c>
      <c r="AH310">
        <v>43.407159</v>
      </c>
      <c r="AI310">
        <v>55.533906999999999</v>
      </c>
      <c r="AJ310">
        <v>60.150047999999998</v>
      </c>
      <c r="AK310">
        <v>61.909917</v>
      </c>
      <c r="AL310" t="s">
        <v>27</v>
      </c>
      <c r="AM310" t="s">
        <v>474</v>
      </c>
      <c r="AN310" t="s">
        <v>566</v>
      </c>
      <c r="AO310" s="1">
        <v>45839</v>
      </c>
      <c r="AR310" t="s">
        <v>566</v>
      </c>
    </row>
    <row r="311" spans="1:44" hidden="1" x14ac:dyDescent="0.25">
      <c r="A311" t="s">
        <v>592</v>
      </c>
      <c r="B311" t="s">
        <v>587</v>
      </c>
      <c r="C311" t="s">
        <v>588</v>
      </c>
      <c r="D311" t="s">
        <v>259</v>
      </c>
      <c r="E311" t="s">
        <v>78</v>
      </c>
      <c r="F311" t="s">
        <v>79</v>
      </c>
      <c r="G311" t="s">
        <v>80</v>
      </c>
      <c r="H311">
        <v>2</v>
      </c>
      <c r="I311" t="s">
        <v>46</v>
      </c>
      <c r="J311" t="s">
        <v>47</v>
      </c>
      <c r="K311" s="1">
        <v>45016</v>
      </c>
      <c r="L311">
        <v>4.1100000000000003</v>
      </c>
      <c r="M311" t="s">
        <v>226</v>
      </c>
      <c r="O311" t="s">
        <v>82</v>
      </c>
      <c r="P311" t="s">
        <v>14</v>
      </c>
      <c r="W311" s="5">
        <v>44966</v>
      </c>
      <c r="Z311" s="10">
        <v>44966</v>
      </c>
      <c r="AA311" s="10">
        <v>44940</v>
      </c>
      <c r="AB311" t="s">
        <v>79</v>
      </c>
      <c r="AC311" t="s">
        <v>82</v>
      </c>
      <c r="AD311" t="s">
        <v>84</v>
      </c>
      <c r="AE311" t="s">
        <v>52</v>
      </c>
      <c r="AF311" t="s">
        <v>53</v>
      </c>
      <c r="AG311" t="s">
        <v>72</v>
      </c>
      <c r="AH311">
        <v>43.407159</v>
      </c>
      <c r="AI311">
        <v>55.533906999999999</v>
      </c>
      <c r="AJ311">
        <v>60.150047999999998</v>
      </c>
      <c r="AK311">
        <v>61.909917</v>
      </c>
      <c r="AL311" t="s">
        <v>27</v>
      </c>
      <c r="AM311" t="s">
        <v>474</v>
      </c>
      <c r="AN311" t="s">
        <v>566</v>
      </c>
      <c r="AO311" s="1">
        <v>45839</v>
      </c>
      <c r="AR311" t="s">
        <v>566</v>
      </c>
    </row>
    <row r="312" spans="1:44" hidden="1" x14ac:dyDescent="0.25">
      <c r="A312" t="s">
        <v>593</v>
      </c>
      <c r="B312" t="s">
        <v>587</v>
      </c>
      <c r="C312" t="s">
        <v>588</v>
      </c>
      <c r="D312" t="s">
        <v>109</v>
      </c>
      <c r="E312" t="s">
        <v>78</v>
      </c>
      <c r="F312" t="s">
        <v>79</v>
      </c>
      <c r="G312" t="s">
        <v>80</v>
      </c>
      <c r="H312">
        <v>2</v>
      </c>
      <c r="I312" t="s">
        <v>46</v>
      </c>
      <c r="J312" t="s">
        <v>47</v>
      </c>
      <c r="K312" s="1">
        <v>45009</v>
      </c>
      <c r="L312">
        <v>32.69</v>
      </c>
      <c r="M312" t="s">
        <v>226</v>
      </c>
      <c r="O312" t="s">
        <v>82</v>
      </c>
      <c r="P312" t="s">
        <v>14</v>
      </c>
      <c r="W312" s="5">
        <v>44956</v>
      </c>
      <c r="Z312" s="10">
        <v>44956</v>
      </c>
      <c r="AA312" s="10">
        <v>44934</v>
      </c>
      <c r="AB312" t="s">
        <v>79</v>
      </c>
      <c r="AC312" t="s">
        <v>82</v>
      </c>
      <c r="AD312" t="s">
        <v>84</v>
      </c>
      <c r="AE312" t="s">
        <v>52</v>
      </c>
      <c r="AF312" t="s">
        <v>53</v>
      </c>
      <c r="AG312" t="s">
        <v>72</v>
      </c>
      <c r="AH312">
        <v>43.407159</v>
      </c>
      <c r="AI312">
        <v>55.533906999999999</v>
      </c>
      <c r="AJ312">
        <v>60.150047999999998</v>
      </c>
      <c r="AK312">
        <v>61.909917</v>
      </c>
      <c r="AL312" t="s">
        <v>27</v>
      </c>
      <c r="AM312" t="s">
        <v>474</v>
      </c>
      <c r="AN312" t="s">
        <v>566</v>
      </c>
      <c r="AO312" s="1">
        <v>45839</v>
      </c>
      <c r="AR312" t="s">
        <v>566</v>
      </c>
    </row>
    <row r="313" spans="1:44" hidden="1" x14ac:dyDescent="0.25">
      <c r="A313" t="s">
        <v>596</v>
      </c>
      <c r="B313" t="s">
        <v>594</v>
      </c>
      <c r="C313" t="s">
        <v>595</v>
      </c>
      <c r="D313" t="s">
        <v>87</v>
      </c>
      <c r="E313" t="s">
        <v>69</v>
      </c>
      <c r="F313" t="s">
        <v>44</v>
      </c>
      <c r="G313" t="s">
        <v>58</v>
      </c>
      <c r="H313">
        <v>3</v>
      </c>
      <c r="I313" t="s">
        <v>46</v>
      </c>
      <c r="J313" t="s">
        <v>70</v>
      </c>
      <c r="L313">
        <v>12.3</v>
      </c>
      <c r="M313" t="s">
        <v>48</v>
      </c>
      <c r="U313" t="s">
        <v>496</v>
      </c>
      <c r="V313" t="s">
        <v>83</v>
      </c>
      <c r="W313" s="5">
        <v>44496</v>
      </c>
      <c r="Z313" s="10">
        <v>44496</v>
      </c>
      <c r="AA313" s="10">
        <v>44495</v>
      </c>
      <c r="AB313" t="s">
        <v>44</v>
      </c>
      <c r="AC313" t="s">
        <v>44</v>
      </c>
      <c r="AD313" t="s">
        <v>52</v>
      </c>
      <c r="AE313" t="s">
        <v>53</v>
      </c>
      <c r="AF313" t="s">
        <v>72</v>
      </c>
      <c r="AG313" t="s">
        <v>50</v>
      </c>
      <c r="AH313">
        <v>23.228366000000001</v>
      </c>
      <c r="AI313">
        <v>27.312873</v>
      </c>
      <c r="AJ313">
        <v>30.530570999999998</v>
      </c>
      <c r="AK313">
        <v>67.421035000000003</v>
      </c>
      <c r="AL313" t="s">
        <v>73</v>
      </c>
      <c r="AM313" t="s">
        <v>55</v>
      </c>
      <c r="AN313" t="s">
        <v>50</v>
      </c>
      <c r="AO313" s="1">
        <v>45689</v>
      </c>
      <c r="AP313" s="1" t="s">
        <v>5426</v>
      </c>
      <c r="AR313" t="s">
        <v>50</v>
      </c>
    </row>
    <row r="314" spans="1:44" hidden="1" x14ac:dyDescent="0.25">
      <c r="A314" t="s">
        <v>599</v>
      </c>
      <c r="B314" t="s">
        <v>597</v>
      </c>
      <c r="C314" t="s">
        <v>598</v>
      </c>
      <c r="D314" t="s">
        <v>87</v>
      </c>
      <c r="E314" t="s">
        <v>78</v>
      </c>
      <c r="F314" t="s">
        <v>79</v>
      </c>
      <c r="G314" t="s">
        <v>80</v>
      </c>
      <c r="H314">
        <v>4</v>
      </c>
      <c r="I314" t="s">
        <v>46</v>
      </c>
      <c r="J314" t="s">
        <v>47</v>
      </c>
      <c r="K314" s="1">
        <v>45617</v>
      </c>
      <c r="L314">
        <v>31.3</v>
      </c>
      <c r="M314" t="s">
        <v>226</v>
      </c>
      <c r="O314" t="s">
        <v>473</v>
      </c>
      <c r="P314" t="s">
        <v>14</v>
      </c>
      <c r="W314" s="5">
        <v>45368.700092592589</v>
      </c>
      <c r="Y314" s="5">
        <v>45292</v>
      </c>
      <c r="Z314" s="10">
        <v>45368</v>
      </c>
      <c r="AA314" s="10">
        <v>45316</v>
      </c>
      <c r="AB314" t="s">
        <v>79</v>
      </c>
      <c r="AC314" t="s">
        <v>473</v>
      </c>
      <c r="AD314" t="s">
        <v>84</v>
      </c>
      <c r="AE314" t="s">
        <v>53</v>
      </c>
      <c r="AF314" t="s">
        <v>52</v>
      </c>
      <c r="AG314" t="s">
        <v>72</v>
      </c>
      <c r="AH314">
        <v>42.660375999999999</v>
      </c>
      <c r="AI314">
        <v>59.403266000000002</v>
      </c>
      <c r="AJ314">
        <v>60.324596999999997</v>
      </c>
      <c r="AK314">
        <v>61.163133999999999</v>
      </c>
      <c r="AL314" t="s">
        <v>27</v>
      </c>
      <c r="AM314" t="s">
        <v>474</v>
      </c>
      <c r="AN314" t="s">
        <v>566</v>
      </c>
      <c r="AO314" s="1">
        <v>45839</v>
      </c>
      <c r="AR314" t="s">
        <v>566</v>
      </c>
    </row>
    <row r="315" spans="1:44" hidden="1" x14ac:dyDescent="0.25">
      <c r="A315" t="s">
        <v>600</v>
      </c>
      <c r="B315" t="s">
        <v>597</v>
      </c>
      <c r="C315" t="s">
        <v>598</v>
      </c>
      <c r="D315" t="s">
        <v>275</v>
      </c>
      <c r="E315" t="s">
        <v>78</v>
      </c>
      <c r="F315" t="s">
        <v>79</v>
      </c>
      <c r="G315" t="s">
        <v>80</v>
      </c>
      <c r="H315">
        <v>4</v>
      </c>
      <c r="I315" t="s">
        <v>46</v>
      </c>
      <c r="J315" t="s">
        <v>47</v>
      </c>
      <c r="K315" s="1">
        <v>45619</v>
      </c>
      <c r="L315">
        <v>20.98</v>
      </c>
      <c r="M315" t="s">
        <v>226</v>
      </c>
      <c r="O315" t="s">
        <v>473</v>
      </c>
      <c r="P315" t="s">
        <v>14</v>
      </c>
      <c r="W315" s="5">
        <v>45368.56890046296</v>
      </c>
      <c r="Y315" s="5">
        <v>45292</v>
      </c>
      <c r="Z315" s="10">
        <v>45367</v>
      </c>
      <c r="AA315" s="10">
        <v>45316</v>
      </c>
      <c r="AB315" t="s">
        <v>79</v>
      </c>
      <c r="AC315" t="s">
        <v>473</v>
      </c>
      <c r="AD315" t="s">
        <v>84</v>
      </c>
      <c r="AE315" t="s">
        <v>53</v>
      </c>
      <c r="AF315" t="s">
        <v>52</v>
      </c>
      <c r="AG315" t="s">
        <v>72</v>
      </c>
      <c r="AH315">
        <v>42.660375999999999</v>
      </c>
      <c r="AI315">
        <v>59.403266000000002</v>
      </c>
      <c r="AJ315">
        <v>60.324596999999997</v>
      </c>
      <c r="AK315">
        <v>61.163133999999999</v>
      </c>
      <c r="AL315" t="s">
        <v>27</v>
      </c>
      <c r="AM315" t="s">
        <v>474</v>
      </c>
      <c r="AN315" t="s">
        <v>566</v>
      </c>
      <c r="AO315" s="1">
        <v>45839</v>
      </c>
      <c r="AR315" t="s">
        <v>566</v>
      </c>
    </row>
    <row r="316" spans="1:44" hidden="1" x14ac:dyDescent="0.25">
      <c r="A316" t="s">
        <v>601</v>
      </c>
      <c r="B316" t="s">
        <v>597</v>
      </c>
      <c r="C316" t="s">
        <v>598</v>
      </c>
      <c r="D316" t="s">
        <v>149</v>
      </c>
      <c r="E316" t="s">
        <v>78</v>
      </c>
      <c r="F316" t="s">
        <v>79</v>
      </c>
      <c r="G316" t="s">
        <v>80</v>
      </c>
      <c r="H316">
        <v>4</v>
      </c>
      <c r="I316" t="s">
        <v>46</v>
      </c>
      <c r="J316" t="s">
        <v>47</v>
      </c>
      <c r="K316" s="1">
        <v>45621</v>
      </c>
      <c r="L316">
        <v>16.91</v>
      </c>
      <c r="M316" t="s">
        <v>226</v>
      </c>
      <c r="O316" t="s">
        <v>473</v>
      </c>
      <c r="P316" t="s">
        <v>14</v>
      </c>
      <c r="W316" s="5">
        <v>45367.496203703697</v>
      </c>
      <c r="Y316" s="5">
        <v>45292</v>
      </c>
      <c r="Z316" s="10">
        <v>45366</v>
      </c>
      <c r="AA316" s="10">
        <v>45318</v>
      </c>
      <c r="AB316" t="s">
        <v>79</v>
      </c>
      <c r="AC316" t="s">
        <v>473</v>
      </c>
      <c r="AD316" t="s">
        <v>84</v>
      </c>
      <c r="AE316" t="s">
        <v>53</v>
      </c>
      <c r="AF316" t="s">
        <v>52</v>
      </c>
      <c r="AG316" t="s">
        <v>72</v>
      </c>
      <c r="AH316">
        <v>42.660375999999999</v>
      </c>
      <c r="AI316">
        <v>59.403266000000002</v>
      </c>
      <c r="AJ316">
        <v>60.324596999999997</v>
      </c>
      <c r="AK316">
        <v>61.163133999999999</v>
      </c>
      <c r="AL316" t="s">
        <v>27</v>
      </c>
      <c r="AM316" t="s">
        <v>474</v>
      </c>
      <c r="AN316" t="s">
        <v>566</v>
      </c>
      <c r="AO316" s="1">
        <v>45839</v>
      </c>
      <c r="AR316" t="s">
        <v>566</v>
      </c>
    </row>
    <row r="317" spans="1:44" hidden="1" x14ac:dyDescent="0.25">
      <c r="A317" t="s">
        <v>605</v>
      </c>
      <c r="B317" t="s">
        <v>602</v>
      </c>
      <c r="C317" t="s">
        <v>603</v>
      </c>
      <c r="D317" s="21" t="s">
        <v>95</v>
      </c>
      <c r="E317" t="s">
        <v>604</v>
      </c>
      <c r="F317" t="s">
        <v>79</v>
      </c>
      <c r="G317" t="s">
        <v>80</v>
      </c>
      <c r="H317">
        <v>2</v>
      </c>
      <c r="I317" t="s">
        <v>46</v>
      </c>
      <c r="J317" t="s">
        <v>70</v>
      </c>
      <c r="L317" s="34">
        <v>9.64</v>
      </c>
      <c r="M317" t="s">
        <v>226</v>
      </c>
      <c r="R317" t="s">
        <v>98</v>
      </c>
      <c r="S317" t="s">
        <v>97</v>
      </c>
      <c r="T317" t="s">
        <v>97</v>
      </c>
      <c r="W317" s="5">
        <v>45597</v>
      </c>
      <c r="X317" s="5">
        <v>45597</v>
      </c>
      <c r="Y317" s="5">
        <v>45566</v>
      </c>
      <c r="Z317" s="10">
        <v>45597</v>
      </c>
      <c r="AA317" s="10">
        <v>45571</v>
      </c>
      <c r="AB317" t="s">
        <v>79</v>
      </c>
      <c r="AC317" t="s">
        <v>79</v>
      </c>
      <c r="AD317" t="s">
        <v>84</v>
      </c>
      <c r="AE317" t="s">
        <v>53</v>
      </c>
      <c r="AF317" t="s">
        <v>72</v>
      </c>
      <c r="AG317" t="s">
        <v>52</v>
      </c>
      <c r="AH317">
        <v>40.673456999999999</v>
      </c>
      <c r="AI317">
        <v>63.816772</v>
      </c>
      <c r="AJ317">
        <v>65.576639999999998</v>
      </c>
      <c r="AK317">
        <v>66.819334999999995</v>
      </c>
      <c r="AL317" t="s">
        <v>404</v>
      </c>
      <c r="AM317" t="s">
        <v>474</v>
      </c>
      <c r="AN317" t="s">
        <v>5451</v>
      </c>
      <c r="AO317" s="1">
        <v>45689</v>
      </c>
      <c r="AP317" s="1" t="s">
        <v>5426</v>
      </c>
      <c r="AR317" t="s">
        <v>5451</v>
      </c>
    </row>
    <row r="318" spans="1:44" hidden="1" x14ac:dyDescent="0.25">
      <c r="A318" t="s">
        <v>606</v>
      </c>
      <c r="B318" t="s">
        <v>602</v>
      </c>
      <c r="C318" t="s">
        <v>603</v>
      </c>
      <c r="D318" s="21" t="s">
        <v>143</v>
      </c>
      <c r="E318" t="s">
        <v>604</v>
      </c>
      <c r="F318" t="s">
        <v>79</v>
      </c>
      <c r="G318" t="s">
        <v>80</v>
      </c>
      <c r="H318">
        <v>3</v>
      </c>
      <c r="I318" t="s">
        <v>46</v>
      </c>
      <c r="J318" t="s">
        <v>70</v>
      </c>
      <c r="L318" s="34">
        <v>24.34</v>
      </c>
      <c r="M318" t="s">
        <v>226</v>
      </c>
      <c r="R318" t="s">
        <v>98</v>
      </c>
      <c r="S318" t="s">
        <v>98</v>
      </c>
      <c r="T318" t="s">
        <v>98</v>
      </c>
      <c r="W318" s="5">
        <v>45597</v>
      </c>
      <c r="X318" s="5">
        <v>45597</v>
      </c>
      <c r="Y318" s="5">
        <v>45566</v>
      </c>
      <c r="Z318" s="10">
        <v>45598</v>
      </c>
      <c r="AA318" s="10">
        <v>45574</v>
      </c>
      <c r="AB318" t="s">
        <v>79</v>
      </c>
      <c r="AC318" t="s">
        <v>79</v>
      </c>
      <c r="AD318" t="s">
        <v>84</v>
      </c>
      <c r="AE318" t="s">
        <v>53</v>
      </c>
      <c r="AF318" t="s">
        <v>72</v>
      </c>
      <c r="AG318" t="s">
        <v>52</v>
      </c>
      <c r="AH318">
        <v>40.673456999999999</v>
      </c>
      <c r="AI318">
        <v>63.816772</v>
      </c>
      <c r="AJ318">
        <v>65.576639999999998</v>
      </c>
      <c r="AK318">
        <v>66.819334999999995</v>
      </c>
      <c r="AL318" t="s">
        <v>73</v>
      </c>
      <c r="AM318" t="s">
        <v>474</v>
      </c>
      <c r="AN318" t="s">
        <v>5451</v>
      </c>
      <c r="AO318" s="1">
        <v>45689</v>
      </c>
      <c r="AP318" s="1" t="s">
        <v>5426</v>
      </c>
      <c r="AR318" t="s">
        <v>5451</v>
      </c>
    </row>
    <row r="319" spans="1:44" hidden="1" x14ac:dyDescent="0.25">
      <c r="A319" t="s">
        <v>607</v>
      </c>
      <c r="B319" t="s">
        <v>602</v>
      </c>
      <c r="C319" t="s">
        <v>603</v>
      </c>
      <c r="D319" s="21" t="s">
        <v>145</v>
      </c>
      <c r="E319" t="s">
        <v>604</v>
      </c>
      <c r="F319" t="s">
        <v>79</v>
      </c>
      <c r="G319" t="s">
        <v>80</v>
      </c>
      <c r="H319">
        <v>3</v>
      </c>
      <c r="I319" t="s">
        <v>46</v>
      </c>
      <c r="J319" t="s">
        <v>70</v>
      </c>
      <c r="L319" s="21">
        <v>28.18</v>
      </c>
      <c r="M319" t="s">
        <v>226</v>
      </c>
      <c r="R319" t="s">
        <v>98</v>
      </c>
      <c r="S319" t="s">
        <v>98</v>
      </c>
      <c r="T319" t="s">
        <v>97</v>
      </c>
      <c r="W319" s="5">
        <v>45597</v>
      </c>
      <c r="X319" s="5">
        <v>45597</v>
      </c>
      <c r="Y319" s="5">
        <v>45566</v>
      </c>
      <c r="Z319" s="10">
        <v>45599</v>
      </c>
      <c r="AA319" s="10">
        <v>45573</v>
      </c>
      <c r="AB319" t="s">
        <v>79</v>
      </c>
      <c r="AC319" t="s">
        <v>79</v>
      </c>
      <c r="AD319" t="s">
        <v>84</v>
      </c>
      <c r="AE319" t="s">
        <v>53</v>
      </c>
      <c r="AF319" t="s">
        <v>72</v>
      </c>
      <c r="AG319" t="s">
        <v>52</v>
      </c>
      <c r="AH319">
        <v>40.673456999999999</v>
      </c>
      <c r="AI319">
        <v>63.816772</v>
      </c>
      <c r="AJ319">
        <v>65.576639999999998</v>
      </c>
      <c r="AK319">
        <v>66.819334999999995</v>
      </c>
      <c r="AL319" t="s">
        <v>73</v>
      </c>
      <c r="AM319" t="s">
        <v>474</v>
      </c>
      <c r="AN319" t="s">
        <v>5451</v>
      </c>
      <c r="AO319" s="1">
        <v>45689</v>
      </c>
      <c r="AP319" s="1" t="s">
        <v>5426</v>
      </c>
      <c r="AR319" t="s">
        <v>5451</v>
      </c>
    </row>
    <row r="320" spans="1:44" hidden="1" x14ac:dyDescent="0.25">
      <c r="A320" t="s">
        <v>608</v>
      </c>
      <c r="B320" t="s">
        <v>602</v>
      </c>
      <c r="C320" t="s">
        <v>603</v>
      </c>
      <c r="D320" s="21" t="s">
        <v>255</v>
      </c>
      <c r="E320" t="s">
        <v>604</v>
      </c>
      <c r="F320" t="s">
        <v>79</v>
      </c>
      <c r="G320" t="s">
        <v>80</v>
      </c>
      <c r="H320">
        <v>4</v>
      </c>
      <c r="I320" t="s">
        <v>46</v>
      </c>
      <c r="J320" t="s">
        <v>70</v>
      </c>
      <c r="L320" s="21">
        <v>27.08</v>
      </c>
      <c r="M320" t="s">
        <v>226</v>
      </c>
      <c r="R320" t="s">
        <v>98</v>
      </c>
      <c r="S320" t="s">
        <v>98</v>
      </c>
      <c r="T320" t="s">
        <v>97</v>
      </c>
      <c r="W320" s="5">
        <v>45597</v>
      </c>
      <c r="X320" s="5">
        <v>45597</v>
      </c>
      <c r="Y320" s="5">
        <v>45566</v>
      </c>
      <c r="Z320" s="10">
        <v>45599</v>
      </c>
      <c r="AA320" s="10">
        <v>45576</v>
      </c>
      <c r="AB320" t="s">
        <v>79</v>
      </c>
      <c r="AC320" t="s">
        <v>79</v>
      </c>
      <c r="AD320" t="s">
        <v>84</v>
      </c>
      <c r="AE320" t="s">
        <v>53</v>
      </c>
      <c r="AF320" t="s">
        <v>72</v>
      </c>
      <c r="AG320" t="s">
        <v>52</v>
      </c>
      <c r="AH320">
        <v>40.673456999999999</v>
      </c>
      <c r="AI320">
        <v>63.816772</v>
      </c>
      <c r="AJ320">
        <v>65.576639999999998</v>
      </c>
      <c r="AK320">
        <v>66.819334999999995</v>
      </c>
      <c r="AL320" t="s">
        <v>73</v>
      </c>
      <c r="AM320" t="s">
        <v>474</v>
      </c>
      <c r="AN320" t="s">
        <v>5451</v>
      </c>
      <c r="AO320" s="1">
        <v>45689</v>
      </c>
      <c r="AP320" s="1" t="s">
        <v>5426</v>
      </c>
      <c r="AR320" t="s">
        <v>5451</v>
      </c>
    </row>
    <row r="321" spans="1:44" hidden="1" x14ac:dyDescent="0.25">
      <c r="A321" t="s">
        <v>609</v>
      </c>
      <c r="B321" t="s">
        <v>602</v>
      </c>
      <c r="C321" t="s">
        <v>603</v>
      </c>
      <c r="D321" s="21" t="s">
        <v>87</v>
      </c>
      <c r="E321" t="s">
        <v>604</v>
      </c>
      <c r="F321" t="s">
        <v>79</v>
      </c>
      <c r="G321" t="s">
        <v>80</v>
      </c>
      <c r="H321">
        <v>2</v>
      </c>
      <c r="I321" t="s">
        <v>46</v>
      </c>
      <c r="J321" t="s">
        <v>70</v>
      </c>
      <c r="L321" s="21">
        <v>10.19</v>
      </c>
      <c r="M321" t="s">
        <v>226</v>
      </c>
      <c r="R321" t="s">
        <v>98</v>
      </c>
      <c r="S321" t="s">
        <v>97</v>
      </c>
      <c r="T321" t="s">
        <v>97</v>
      </c>
      <c r="W321" s="5">
        <v>45597</v>
      </c>
      <c r="X321" s="5">
        <v>45597</v>
      </c>
      <c r="Y321" s="5">
        <v>45566</v>
      </c>
      <c r="Z321" s="10">
        <v>45598</v>
      </c>
      <c r="AA321" s="10">
        <v>45568</v>
      </c>
      <c r="AB321" t="s">
        <v>79</v>
      </c>
      <c r="AC321" t="s">
        <v>79</v>
      </c>
      <c r="AD321" t="s">
        <v>84</v>
      </c>
      <c r="AE321" t="s">
        <v>53</v>
      </c>
      <c r="AF321" t="s">
        <v>72</v>
      </c>
      <c r="AG321" t="s">
        <v>52</v>
      </c>
      <c r="AH321">
        <v>40.673456999999999</v>
      </c>
      <c r="AI321">
        <v>63.816772</v>
      </c>
      <c r="AJ321">
        <v>65.576639999999998</v>
      </c>
      <c r="AK321">
        <v>66.819334999999995</v>
      </c>
      <c r="AL321" t="s">
        <v>404</v>
      </c>
      <c r="AM321" t="s">
        <v>474</v>
      </c>
      <c r="AN321" t="s">
        <v>5451</v>
      </c>
      <c r="AO321" s="1">
        <v>45689</v>
      </c>
      <c r="AP321" s="1" t="s">
        <v>5426</v>
      </c>
      <c r="AR321" t="s">
        <v>5451</v>
      </c>
    </row>
    <row r="322" spans="1:44" hidden="1" x14ac:dyDescent="0.25">
      <c r="A322" t="s">
        <v>610</v>
      </c>
      <c r="B322" t="s">
        <v>602</v>
      </c>
      <c r="C322" t="s">
        <v>603</v>
      </c>
      <c r="D322" s="21" t="s">
        <v>100</v>
      </c>
      <c r="E322" t="s">
        <v>604</v>
      </c>
      <c r="F322" t="s">
        <v>79</v>
      </c>
      <c r="G322" t="s">
        <v>80</v>
      </c>
      <c r="H322">
        <v>3</v>
      </c>
      <c r="I322" t="s">
        <v>46</v>
      </c>
      <c r="J322" t="s">
        <v>70</v>
      </c>
      <c r="L322" s="21">
        <v>9.61</v>
      </c>
      <c r="M322" t="s">
        <v>226</v>
      </c>
      <c r="R322" t="s">
        <v>98</v>
      </c>
      <c r="S322" t="s">
        <v>98</v>
      </c>
      <c r="T322" t="s">
        <v>97</v>
      </c>
      <c r="W322" s="5">
        <v>45597</v>
      </c>
      <c r="X322" s="5">
        <v>45597</v>
      </c>
      <c r="Y322" s="5">
        <v>45566</v>
      </c>
      <c r="Z322" s="10">
        <v>45599</v>
      </c>
      <c r="AA322" s="10">
        <v>45567</v>
      </c>
      <c r="AB322" t="s">
        <v>79</v>
      </c>
      <c r="AC322" t="s">
        <v>79</v>
      </c>
      <c r="AD322" t="s">
        <v>84</v>
      </c>
      <c r="AE322" t="s">
        <v>53</v>
      </c>
      <c r="AF322" t="s">
        <v>72</v>
      </c>
      <c r="AG322" t="s">
        <v>52</v>
      </c>
      <c r="AH322">
        <v>40.673456999999999</v>
      </c>
      <c r="AI322">
        <v>63.816772</v>
      </c>
      <c r="AJ322">
        <v>65.576639999999998</v>
      </c>
      <c r="AK322">
        <v>66.819334999999995</v>
      </c>
      <c r="AL322" t="s">
        <v>73</v>
      </c>
      <c r="AM322" t="s">
        <v>474</v>
      </c>
      <c r="AN322" t="s">
        <v>5451</v>
      </c>
      <c r="AO322" s="1">
        <v>45689</v>
      </c>
      <c r="AP322" s="1" t="s">
        <v>5426</v>
      </c>
      <c r="AR322" t="s">
        <v>5451</v>
      </c>
    </row>
    <row r="323" spans="1:44" hidden="1" x14ac:dyDescent="0.25">
      <c r="A323" t="s">
        <v>611</v>
      </c>
      <c r="B323" t="s">
        <v>602</v>
      </c>
      <c r="C323" t="s">
        <v>603</v>
      </c>
      <c r="D323" s="21" t="s">
        <v>259</v>
      </c>
      <c r="E323" t="s">
        <v>604</v>
      </c>
      <c r="F323" t="s">
        <v>79</v>
      </c>
      <c r="G323" t="s">
        <v>80</v>
      </c>
      <c r="H323">
        <v>3</v>
      </c>
      <c r="I323" t="s">
        <v>46</v>
      </c>
      <c r="J323" t="s">
        <v>70</v>
      </c>
      <c r="L323" s="21">
        <v>18.39</v>
      </c>
      <c r="M323" t="s">
        <v>226</v>
      </c>
      <c r="R323" t="s">
        <v>98</v>
      </c>
      <c r="S323" t="s">
        <v>98</v>
      </c>
      <c r="T323" t="s">
        <v>97</v>
      </c>
      <c r="W323" s="5">
        <v>45597</v>
      </c>
      <c r="X323" s="5">
        <v>45597</v>
      </c>
      <c r="Y323" s="5">
        <v>45566</v>
      </c>
      <c r="Z323" s="10">
        <v>45600</v>
      </c>
      <c r="AA323" s="10">
        <v>45570</v>
      </c>
      <c r="AB323" t="s">
        <v>79</v>
      </c>
      <c r="AC323" t="s">
        <v>79</v>
      </c>
      <c r="AD323" t="s">
        <v>84</v>
      </c>
      <c r="AE323" t="s">
        <v>53</v>
      </c>
      <c r="AF323" t="s">
        <v>72</v>
      </c>
      <c r="AG323" t="s">
        <v>52</v>
      </c>
      <c r="AH323">
        <v>40.673456999999999</v>
      </c>
      <c r="AI323">
        <v>63.816772</v>
      </c>
      <c r="AJ323">
        <v>65.576639999999998</v>
      </c>
      <c r="AK323">
        <v>66.819334999999995</v>
      </c>
      <c r="AL323" t="s">
        <v>73</v>
      </c>
      <c r="AM323" t="s">
        <v>474</v>
      </c>
      <c r="AN323" t="s">
        <v>5451</v>
      </c>
      <c r="AO323" s="1">
        <v>45689</v>
      </c>
      <c r="AP323" s="1" t="s">
        <v>5426</v>
      </c>
      <c r="AR323" t="s">
        <v>5451</v>
      </c>
    </row>
    <row r="324" spans="1:44" hidden="1" x14ac:dyDescent="0.25">
      <c r="A324" t="s">
        <v>612</v>
      </c>
      <c r="B324" t="s">
        <v>602</v>
      </c>
      <c r="C324" t="s">
        <v>603</v>
      </c>
      <c r="D324" s="21" t="s">
        <v>275</v>
      </c>
      <c r="E324" t="s">
        <v>604</v>
      </c>
      <c r="F324" t="s">
        <v>79</v>
      </c>
      <c r="G324" t="s">
        <v>80</v>
      </c>
      <c r="H324">
        <v>3</v>
      </c>
      <c r="I324" t="s">
        <v>46</v>
      </c>
      <c r="J324" t="s">
        <v>70</v>
      </c>
      <c r="L324" s="21">
        <v>33.619999999999997</v>
      </c>
      <c r="M324" t="s">
        <v>226</v>
      </c>
      <c r="R324" t="s">
        <v>98</v>
      </c>
      <c r="S324" t="s">
        <v>98</v>
      </c>
      <c r="T324" t="s">
        <v>97</v>
      </c>
      <c r="W324" s="5">
        <v>45597</v>
      </c>
      <c r="X324" s="5">
        <v>45597</v>
      </c>
      <c r="Y324" s="5">
        <v>45566</v>
      </c>
      <c r="Z324" s="10">
        <v>45603</v>
      </c>
      <c r="AA324" s="10">
        <v>45575</v>
      </c>
      <c r="AB324" t="s">
        <v>79</v>
      </c>
      <c r="AC324" t="s">
        <v>79</v>
      </c>
      <c r="AD324" t="s">
        <v>84</v>
      </c>
      <c r="AE324" t="s">
        <v>53</v>
      </c>
      <c r="AF324" t="s">
        <v>72</v>
      </c>
      <c r="AG324" t="s">
        <v>52</v>
      </c>
      <c r="AH324">
        <v>40.673456999999999</v>
      </c>
      <c r="AI324">
        <v>63.816772</v>
      </c>
      <c r="AJ324">
        <v>65.576639999999998</v>
      </c>
      <c r="AK324">
        <v>66.819334999999995</v>
      </c>
      <c r="AL324" t="s">
        <v>73</v>
      </c>
      <c r="AM324" t="s">
        <v>474</v>
      </c>
      <c r="AN324" t="s">
        <v>5451</v>
      </c>
      <c r="AO324" s="1">
        <v>45689</v>
      </c>
      <c r="AP324" s="1" t="s">
        <v>5426</v>
      </c>
      <c r="AR324" t="s">
        <v>5451</v>
      </c>
    </row>
    <row r="325" spans="1:44" hidden="1" x14ac:dyDescent="0.25">
      <c r="A325" t="s">
        <v>414</v>
      </c>
      <c r="B325" t="s">
        <v>389</v>
      </c>
      <c r="C325" t="s">
        <v>390</v>
      </c>
      <c r="D325" t="s">
        <v>361</v>
      </c>
      <c r="E325" t="s">
        <v>57</v>
      </c>
      <c r="F325" t="s">
        <v>44</v>
      </c>
      <c r="G325" t="s">
        <v>58</v>
      </c>
      <c r="H325">
        <v>4</v>
      </c>
      <c r="I325" t="s">
        <v>46</v>
      </c>
      <c r="J325" t="s">
        <v>47</v>
      </c>
      <c r="K325" s="1">
        <v>44204</v>
      </c>
      <c r="L325" s="21">
        <v>12.56</v>
      </c>
      <c r="M325" t="s">
        <v>391</v>
      </c>
      <c r="W325" s="5">
        <v>46082</v>
      </c>
      <c r="Y325" s="5">
        <v>45689</v>
      </c>
      <c r="AB325" t="s">
        <v>44</v>
      </c>
      <c r="AC325" t="s">
        <v>44</v>
      </c>
      <c r="AD325" t="s">
        <v>50</v>
      </c>
      <c r="AE325" t="s">
        <v>52</v>
      </c>
      <c r="AF325" t="s">
        <v>51</v>
      </c>
      <c r="AG325" t="s">
        <v>53</v>
      </c>
      <c r="AH325">
        <v>33.574815999999998</v>
      </c>
      <c r="AI325">
        <v>39.485996999999998</v>
      </c>
      <c r="AJ325">
        <v>52.637428999999997</v>
      </c>
      <c r="AK325">
        <v>78.701757999999998</v>
      </c>
      <c r="AL325" t="s">
        <v>54</v>
      </c>
      <c r="AM325" t="s">
        <v>55</v>
      </c>
      <c r="AN325" t="s">
        <v>51</v>
      </c>
      <c r="AO325" s="1">
        <v>45809</v>
      </c>
      <c r="AP325" s="1" t="s">
        <v>5437</v>
      </c>
      <c r="AR325" t="s">
        <v>50</v>
      </c>
    </row>
    <row r="326" spans="1:44" hidden="1" x14ac:dyDescent="0.25">
      <c r="A326" t="s">
        <v>415</v>
      </c>
      <c r="B326" t="s">
        <v>389</v>
      </c>
      <c r="C326" t="s">
        <v>390</v>
      </c>
      <c r="D326" t="s">
        <v>42</v>
      </c>
      <c r="E326" t="s">
        <v>57</v>
      </c>
      <c r="F326" t="s">
        <v>44</v>
      </c>
      <c r="G326" t="s">
        <v>58</v>
      </c>
      <c r="H326">
        <v>2</v>
      </c>
      <c r="I326" t="s">
        <v>46</v>
      </c>
      <c r="J326" t="s">
        <v>47</v>
      </c>
      <c r="K326" s="1">
        <v>44064</v>
      </c>
      <c r="L326" s="21">
        <v>19.11</v>
      </c>
      <c r="M326" t="s">
        <v>391</v>
      </c>
      <c r="W326" s="5">
        <v>46082</v>
      </c>
      <c r="X326" s="5">
        <v>46054</v>
      </c>
      <c r="Y326" s="5">
        <v>45689</v>
      </c>
      <c r="AB326" t="s">
        <v>44</v>
      </c>
      <c r="AC326" t="s">
        <v>44</v>
      </c>
      <c r="AD326" t="s">
        <v>50</v>
      </c>
      <c r="AE326" t="s">
        <v>52</v>
      </c>
      <c r="AF326" t="s">
        <v>51</v>
      </c>
      <c r="AG326" t="s">
        <v>53</v>
      </c>
      <c r="AH326">
        <v>33.574815999999998</v>
      </c>
      <c r="AI326">
        <v>39.485996999999998</v>
      </c>
      <c r="AJ326">
        <v>52.637428999999997</v>
      </c>
      <c r="AK326">
        <v>78.701757999999998</v>
      </c>
      <c r="AL326" t="s">
        <v>54</v>
      </c>
      <c r="AM326" t="s">
        <v>55</v>
      </c>
      <c r="AN326" t="s">
        <v>51</v>
      </c>
      <c r="AO326" s="1">
        <v>45809</v>
      </c>
      <c r="AP326" s="1" t="s">
        <v>5437</v>
      </c>
      <c r="AR326" t="s">
        <v>50</v>
      </c>
    </row>
    <row r="327" spans="1:44" hidden="1" x14ac:dyDescent="0.25">
      <c r="A327" t="s">
        <v>619</v>
      </c>
      <c r="B327" t="s">
        <v>617</v>
      </c>
      <c r="C327" t="s">
        <v>618</v>
      </c>
      <c r="D327" t="s">
        <v>95</v>
      </c>
      <c r="E327" t="s">
        <v>298</v>
      </c>
      <c r="F327" t="s">
        <v>245</v>
      </c>
      <c r="G327" t="s">
        <v>58</v>
      </c>
      <c r="H327">
        <v>2</v>
      </c>
      <c r="I327" t="s">
        <v>46</v>
      </c>
      <c r="J327" t="s">
        <v>47</v>
      </c>
      <c r="K327" s="1">
        <v>43979</v>
      </c>
      <c r="L327">
        <v>10.11</v>
      </c>
      <c r="M327" t="s">
        <v>226</v>
      </c>
      <c r="W327" s="5">
        <v>45748</v>
      </c>
      <c r="X327" s="5">
        <v>45717</v>
      </c>
      <c r="Y327" s="5">
        <v>45717</v>
      </c>
      <c r="AB327" t="s">
        <v>245</v>
      </c>
      <c r="AC327" t="s">
        <v>245</v>
      </c>
      <c r="AD327" t="s">
        <v>52</v>
      </c>
      <c r="AE327" t="s">
        <v>53</v>
      </c>
      <c r="AF327" t="s">
        <v>72</v>
      </c>
      <c r="AG327" t="s">
        <v>247</v>
      </c>
      <c r="AH327">
        <v>20.769286999999998</v>
      </c>
      <c r="AI327">
        <v>34.594042999999999</v>
      </c>
      <c r="AJ327">
        <v>36.353912000000001</v>
      </c>
      <c r="AK327">
        <v>62.562719999999999</v>
      </c>
      <c r="AL327" t="s">
        <v>54</v>
      </c>
      <c r="AM327" t="s">
        <v>248</v>
      </c>
      <c r="AN327" t="s">
        <v>5451</v>
      </c>
      <c r="AO327" s="1">
        <v>45778</v>
      </c>
      <c r="AP327" s="1" t="s">
        <v>5429</v>
      </c>
      <c r="AR327" t="s">
        <v>5451</v>
      </c>
    </row>
    <row r="328" spans="1:44" hidden="1" x14ac:dyDescent="0.25">
      <c r="A328" t="s">
        <v>620</v>
      </c>
      <c r="B328" t="s">
        <v>617</v>
      </c>
      <c r="C328" t="s">
        <v>618</v>
      </c>
      <c r="D328" t="s">
        <v>143</v>
      </c>
      <c r="E328" t="s">
        <v>298</v>
      </c>
      <c r="F328" t="s">
        <v>245</v>
      </c>
      <c r="G328" t="s">
        <v>58</v>
      </c>
      <c r="H328">
        <v>2</v>
      </c>
      <c r="I328" t="s">
        <v>46</v>
      </c>
      <c r="J328" t="s">
        <v>47</v>
      </c>
      <c r="K328" s="1">
        <v>43979</v>
      </c>
      <c r="L328">
        <v>26.27</v>
      </c>
      <c r="M328" t="s">
        <v>226</v>
      </c>
      <c r="W328" s="5">
        <v>45748</v>
      </c>
      <c r="X328" s="5">
        <v>45717</v>
      </c>
      <c r="Y328" s="5">
        <v>45717</v>
      </c>
      <c r="AB328" t="s">
        <v>245</v>
      </c>
      <c r="AC328" t="s">
        <v>245</v>
      </c>
      <c r="AD328" t="s">
        <v>52</v>
      </c>
      <c r="AE328" t="s">
        <v>53</v>
      </c>
      <c r="AF328" t="s">
        <v>72</v>
      </c>
      <c r="AG328" t="s">
        <v>247</v>
      </c>
      <c r="AH328">
        <v>20.769286999999998</v>
      </c>
      <c r="AI328">
        <v>34.594042999999999</v>
      </c>
      <c r="AJ328">
        <v>36.353912000000001</v>
      </c>
      <c r="AK328">
        <v>62.562719999999999</v>
      </c>
      <c r="AL328" t="s">
        <v>54</v>
      </c>
      <c r="AM328" t="s">
        <v>248</v>
      </c>
      <c r="AN328" t="s">
        <v>5451</v>
      </c>
      <c r="AO328" s="1">
        <v>45778</v>
      </c>
      <c r="AP328" s="1" t="s">
        <v>5429</v>
      </c>
      <c r="AR328" t="s">
        <v>5451</v>
      </c>
    </row>
    <row r="329" spans="1:44" hidden="1" x14ac:dyDescent="0.25">
      <c r="A329" t="s">
        <v>621</v>
      </c>
      <c r="B329" t="s">
        <v>617</v>
      </c>
      <c r="C329" t="s">
        <v>618</v>
      </c>
      <c r="D329" t="s">
        <v>255</v>
      </c>
      <c r="E329" t="s">
        <v>298</v>
      </c>
      <c r="F329" t="s">
        <v>245</v>
      </c>
      <c r="G329" t="s">
        <v>58</v>
      </c>
      <c r="H329">
        <v>2</v>
      </c>
      <c r="I329" t="s">
        <v>46</v>
      </c>
      <c r="J329" t="s">
        <v>47</v>
      </c>
      <c r="K329" s="1">
        <v>43979</v>
      </c>
      <c r="L329">
        <v>19.32</v>
      </c>
      <c r="M329" t="s">
        <v>226</v>
      </c>
      <c r="W329" s="5">
        <v>45748</v>
      </c>
      <c r="X329" s="5">
        <v>45717</v>
      </c>
      <c r="Y329" s="5">
        <v>45717</v>
      </c>
      <c r="AB329" t="s">
        <v>245</v>
      </c>
      <c r="AC329" t="s">
        <v>245</v>
      </c>
      <c r="AD329" t="s">
        <v>52</v>
      </c>
      <c r="AE329" t="s">
        <v>53</v>
      </c>
      <c r="AF329" t="s">
        <v>72</v>
      </c>
      <c r="AG329" t="s">
        <v>247</v>
      </c>
      <c r="AH329">
        <v>20.769286999999998</v>
      </c>
      <c r="AI329">
        <v>34.594042999999999</v>
      </c>
      <c r="AJ329">
        <v>36.353912000000001</v>
      </c>
      <c r="AK329">
        <v>62.562719999999999</v>
      </c>
      <c r="AL329" t="s">
        <v>54</v>
      </c>
      <c r="AM329" t="s">
        <v>248</v>
      </c>
      <c r="AN329" t="s">
        <v>5451</v>
      </c>
      <c r="AO329" s="1">
        <v>45778</v>
      </c>
      <c r="AP329" s="1" t="s">
        <v>5429</v>
      </c>
      <c r="AR329" t="s">
        <v>5451</v>
      </c>
    </row>
    <row r="330" spans="1:44" hidden="1" x14ac:dyDescent="0.25">
      <c r="A330" t="s">
        <v>622</v>
      </c>
      <c r="B330" t="s">
        <v>617</v>
      </c>
      <c r="C330" t="s">
        <v>618</v>
      </c>
      <c r="D330" t="s">
        <v>87</v>
      </c>
      <c r="E330" t="s">
        <v>298</v>
      </c>
      <c r="F330" t="s">
        <v>245</v>
      </c>
      <c r="G330" t="s">
        <v>58</v>
      </c>
      <c r="H330">
        <v>2</v>
      </c>
      <c r="I330" t="s">
        <v>46</v>
      </c>
      <c r="J330" t="s">
        <v>47</v>
      </c>
      <c r="K330" s="1">
        <v>43986</v>
      </c>
      <c r="L330">
        <v>11.51</v>
      </c>
      <c r="M330" t="s">
        <v>226</v>
      </c>
      <c r="W330" s="5">
        <v>45748</v>
      </c>
      <c r="X330" s="5">
        <v>45717</v>
      </c>
      <c r="Y330" s="5">
        <v>45717</v>
      </c>
      <c r="AB330" t="s">
        <v>245</v>
      </c>
      <c r="AC330" t="s">
        <v>245</v>
      </c>
      <c r="AD330" t="s">
        <v>52</v>
      </c>
      <c r="AE330" t="s">
        <v>53</v>
      </c>
      <c r="AF330" t="s">
        <v>72</v>
      </c>
      <c r="AG330" t="s">
        <v>247</v>
      </c>
      <c r="AH330">
        <v>20.769286999999998</v>
      </c>
      <c r="AI330">
        <v>34.594042999999999</v>
      </c>
      <c r="AJ330">
        <v>36.353912000000001</v>
      </c>
      <c r="AK330">
        <v>62.562719999999999</v>
      </c>
      <c r="AL330" t="s">
        <v>54</v>
      </c>
      <c r="AM330" t="s">
        <v>248</v>
      </c>
      <c r="AN330" t="s">
        <v>5451</v>
      </c>
      <c r="AO330" s="1">
        <v>45778</v>
      </c>
      <c r="AP330" s="1" t="s">
        <v>5429</v>
      </c>
      <c r="AR330" t="s">
        <v>5451</v>
      </c>
    </row>
    <row r="331" spans="1:44" hidden="1" x14ac:dyDescent="0.25">
      <c r="A331" t="s">
        <v>623</v>
      </c>
      <c r="B331" t="s">
        <v>617</v>
      </c>
      <c r="C331" t="s">
        <v>618</v>
      </c>
      <c r="D331" t="s">
        <v>100</v>
      </c>
      <c r="E331" t="s">
        <v>298</v>
      </c>
      <c r="F331" t="s">
        <v>245</v>
      </c>
      <c r="G331" t="s">
        <v>58</v>
      </c>
      <c r="H331">
        <v>2</v>
      </c>
      <c r="I331" t="s">
        <v>46</v>
      </c>
      <c r="J331" t="s">
        <v>47</v>
      </c>
      <c r="K331" s="1">
        <v>43985</v>
      </c>
      <c r="L331">
        <v>13.01</v>
      </c>
      <c r="M331" t="s">
        <v>226</v>
      </c>
      <c r="W331" s="5">
        <v>45748</v>
      </c>
      <c r="X331" s="5">
        <v>45717</v>
      </c>
      <c r="Y331" s="5">
        <v>45717</v>
      </c>
      <c r="AB331" t="s">
        <v>245</v>
      </c>
      <c r="AC331" t="s">
        <v>245</v>
      </c>
      <c r="AD331" t="s">
        <v>52</v>
      </c>
      <c r="AE331" t="s">
        <v>53</v>
      </c>
      <c r="AF331" t="s">
        <v>72</v>
      </c>
      <c r="AG331" t="s">
        <v>247</v>
      </c>
      <c r="AH331">
        <v>20.769286999999998</v>
      </c>
      <c r="AI331">
        <v>34.594042999999999</v>
      </c>
      <c r="AJ331">
        <v>36.353912000000001</v>
      </c>
      <c r="AK331">
        <v>62.562719999999999</v>
      </c>
      <c r="AL331" t="s">
        <v>54</v>
      </c>
      <c r="AM331" t="s">
        <v>248</v>
      </c>
      <c r="AN331" t="s">
        <v>5451</v>
      </c>
      <c r="AO331" s="1">
        <v>45778</v>
      </c>
      <c r="AP331" s="1" t="s">
        <v>5429</v>
      </c>
      <c r="AR331" t="s">
        <v>5451</v>
      </c>
    </row>
    <row r="332" spans="1:44" hidden="1" x14ac:dyDescent="0.25">
      <c r="A332" t="s">
        <v>624</v>
      </c>
      <c r="B332" t="s">
        <v>617</v>
      </c>
      <c r="C332" t="s">
        <v>618</v>
      </c>
      <c r="D332" t="s">
        <v>259</v>
      </c>
      <c r="E332" t="s">
        <v>298</v>
      </c>
      <c r="F332" t="s">
        <v>245</v>
      </c>
      <c r="G332" t="s">
        <v>58</v>
      </c>
      <c r="H332">
        <v>2</v>
      </c>
      <c r="I332" t="s">
        <v>46</v>
      </c>
      <c r="J332" t="s">
        <v>47</v>
      </c>
      <c r="K332" s="1">
        <v>43985</v>
      </c>
      <c r="L332">
        <v>11.87</v>
      </c>
      <c r="M332" t="s">
        <v>226</v>
      </c>
      <c r="W332" s="5">
        <v>45748</v>
      </c>
      <c r="X332" s="5">
        <v>45717</v>
      </c>
      <c r="Y332" s="5">
        <v>45717</v>
      </c>
      <c r="AB332" t="s">
        <v>245</v>
      </c>
      <c r="AC332" t="s">
        <v>245</v>
      </c>
      <c r="AD332" t="s">
        <v>52</v>
      </c>
      <c r="AE332" t="s">
        <v>53</v>
      </c>
      <c r="AF332" t="s">
        <v>72</v>
      </c>
      <c r="AG332" t="s">
        <v>247</v>
      </c>
      <c r="AH332">
        <v>20.769286999999998</v>
      </c>
      <c r="AI332">
        <v>34.594042999999999</v>
      </c>
      <c r="AJ332">
        <v>36.353912000000001</v>
      </c>
      <c r="AK332">
        <v>62.562719999999999</v>
      </c>
      <c r="AL332" t="s">
        <v>54</v>
      </c>
      <c r="AM332" t="s">
        <v>248</v>
      </c>
      <c r="AN332" t="s">
        <v>5451</v>
      </c>
      <c r="AO332" s="1">
        <v>45778</v>
      </c>
      <c r="AP332" s="1" t="s">
        <v>5429</v>
      </c>
      <c r="AR332" t="s">
        <v>5451</v>
      </c>
    </row>
    <row r="333" spans="1:44" hidden="1" x14ac:dyDescent="0.25">
      <c r="A333" t="s">
        <v>625</v>
      </c>
      <c r="B333" t="s">
        <v>617</v>
      </c>
      <c r="C333" t="s">
        <v>618</v>
      </c>
      <c r="D333" t="s">
        <v>275</v>
      </c>
      <c r="E333" t="s">
        <v>298</v>
      </c>
      <c r="F333" t="s">
        <v>245</v>
      </c>
      <c r="G333" t="s">
        <v>58</v>
      </c>
      <c r="H333">
        <v>2</v>
      </c>
      <c r="I333" t="s">
        <v>46</v>
      </c>
      <c r="J333" t="s">
        <v>47</v>
      </c>
      <c r="K333" s="1">
        <v>43986</v>
      </c>
      <c r="L333">
        <v>14.95</v>
      </c>
      <c r="M333" t="s">
        <v>226</v>
      </c>
      <c r="W333" s="5">
        <v>45748</v>
      </c>
      <c r="X333" s="5">
        <v>45717</v>
      </c>
      <c r="Y333" s="5">
        <v>45717</v>
      </c>
      <c r="AB333" t="s">
        <v>245</v>
      </c>
      <c r="AC333" t="s">
        <v>245</v>
      </c>
      <c r="AD333" t="s">
        <v>52</v>
      </c>
      <c r="AE333" t="s">
        <v>53</v>
      </c>
      <c r="AF333" t="s">
        <v>72</v>
      </c>
      <c r="AG333" t="s">
        <v>247</v>
      </c>
      <c r="AH333">
        <v>20.769286999999998</v>
      </c>
      <c r="AI333">
        <v>34.594042999999999</v>
      </c>
      <c r="AJ333">
        <v>36.353912000000001</v>
      </c>
      <c r="AK333">
        <v>62.562719999999999</v>
      </c>
      <c r="AL333" t="s">
        <v>54</v>
      </c>
      <c r="AM333" t="s">
        <v>248</v>
      </c>
      <c r="AN333" t="s">
        <v>5451</v>
      </c>
      <c r="AO333" s="1">
        <v>45778</v>
      </c>
      <c r="AP333" s="1" t="s">
        <v>5429</v>
      </c>
      <c r="AR333" t="s">
        <v>5451</v>
      </c>
    </row>
    <row r="334" spans="1:44" hidden="1" x14ac:dyDescent="0.25">
      <c r="A334" t="s">
        <v>626</v>
      </c>
      <c r="B334" t="s">
        <v>617</v>
      </c>
      <c r="C334" t="s">
        <v>618</v>
      </c>
      <c r="D334" t="s">
        <v>293</v>
      </c>
      <c r="E334" t="s">
        <v>298</v>
      </c>
      <c r="F334" t="s">
        <v>245</v>
      </c>
      <c r="G334" t="s">
        <v>58</v>
      </c>
      <c r="H334">
        <v>2</v>
      </c>
      <c r="I334" t="s">
        <v>46</v>
      </c>
      <c r="J334" t="s">
        <v>70</v>
      </c>
      <c r="L334">
        <v>1.22</v>
      </c>
      <c r="M334" t="s">
        <v>226</v>
      </c>
      <c r="AB334" t="s">
        <v>245</v>
      </c>
      <c r="AC334" t="s">
        <v>245</v>
      </c>
      <c r="AD334" t="s">
        <v>52</v>
      </c>
      <c r="AE334" t="s">
        <v>53</v>
      </c>
      <c r="AF334" t="s">
        <v>72</v>
      </c>
      <c r="AG334" t="s">
        <v>247</v>
      </c>
      <c r="AH334">
        <v>20.769286999999998</v>
      </c>
      <c r="AI334">
        <v>34.594042999999999</v>
      </c>
      <c r="AJ334">
        <v>36.353912000000001</v>
      </c>
      <c r="AK334">
        <v>62.562719999999999</v>
      </c>
      <c r="AM334" t="s">
        <v>248</v>
      </c>
      <c r="AN334" t="s">
        <v>5451</v>
      </c>
      <c r="AO334" s="1">
        <v>45778</v>
      </c>
      <c r="AP334" s="1" t="s">
        <v>5429</v>
      </c>
      <c r="AR334" t="s">
        <v>5451</v>
      </c>
    </row>
    <row r="335" spans="1:44" hidden="1" x14ac:dyDescent="0.25">
      <c r="A335" t="s">
        <v>629</v>
      </c>
      <c r="B335" t="s">
        <v>627</v>
      </c>
      <c r="C335" t="s">
        <v>628</v>
      </c>
      <c r="D335" t="s">
        <v>95</v>
      </c>
      <c r="E335" t="s">
        <v>268</v>
      </c>
      <c r="F335" t="s">
        <v>79</v>
      </c>
      <c r="G335" t="s">
        <v>80</v>
      </c>
      <c r="H335">
        <v>3</v>
      </c>
      <c r="I335" t="s">
        <v>46</v>
      </c>
      <c r="J335" t="s">
        <v>47</v>
      </c>
      <c r="K335" s="1">
        <v>44008</v>
      </c>
      <c r="L335">
        <v>34.17</v>
      </c>
      <c r="M335" t="s">
        <v>226</v>
      </c>
      <c r="W335" s="5">
        <v>45962</v>
      </c>
      <c r="X335" s="5">
        <v>45809</v>
      </c>
      <c r="Y335" s="5">
        <v>45717</v>
      </c>
      <c r="AB335" t="s">
        <v>79</v>
      </c>
      <c r="AC335" t="s">
        <v>79</v>
      </c>
      <c r="AD335" t="s">
        <v>52</v>
      </c>
      <c r="AE335" t="s">
        <v>84</v>
      </c>
      <c r="AF335" t="s">
        <v>53</v>
      </c>
      <c r="AG335" t="s">
        <v>50</v>
      </c>
      <c r="AH335">
        <v>43.092312</v>
      </c>
      <c r="AI335">
        <v>58.820061000000003</v>
      </c>
      <c r="AJ335">
        <v>66.009448000000006</v>
      </c>
      <c r="AK335">
        <v>66.099047999999996</v>
      </c>
      <c r="AL335" t="s">
        <v>54</v>
      </c>
      <c r="AM335" t="s">
        <v>474</v>
      </c>
    </row>
    <row r="336" spans="1:44" hidden="1" x14ac:dyDescent="0.25">
      <c r="A336" t="s">
        <v>630</v>
      </c>
      <c r="B336" t="s">
        <v>627</v>
      </c>
      <c r="C336" t="s">
        <v>628</v>
      </c>
      <c r="D336" t="s">
        <v>143</v>
      </c>
      <c r="E336" t="s">
        <v>268</v>
      </c>
      <c r="F336" t="s">
        <v>79</v>
      </c>
      <c r="G336" t="s">
        <v>80</v>
      </c>
      <c r="H336">
        <v>2</v>
      </c>
      <c r="I336" t="s">
        <v>46</v>
      </c>
      <c r="J336" t="s">
        <v>47</v>
      </c>
      <c r="K336" s="1">
        <v>44008</v>
      </c>
      <c r="L336">
        <v>33.590000000000003</v>
      </c>
      <c r="M336" t="s">
        <v>226</v>
      </c>
      <c r="V336" t="s">
        <v>83</v>
      </c>
      <c r="W336" s="5">
        <v>45962</v>
      </c>
      <c r="X336" s="5">
        <v>45809</v>
      </c>
      <c r="Y336" s="5">
        <v>45717</v>
      </c>
      <c r="AB336" t="s">
        <v>79</v>
      </c>
      <c r="AC336" t="s">
        <v>79</v>
      </c>
      <c r="AD336" t="s">
        <v>52</v>
      </c>
      <c r="AE336" t="s">
        <v>84</v>
      </c>
      <c r="AF336" t="s">
        <v>53</v>
      </c>
      <c r="AG336" t="s">
        <v>50</v>
      </c>
      <c r="AH336">
        <v>43.092312</v>
      </c>
      <c r="AI336">
        <v>58.820061000000003</v>
      </c>
      <c r="AJ336">
        <v>66.009448000000006</v>
      </c>
      <c r="AK336">
        <v>66.099047999999996</v>
      </c>
      <c r="AL336" t="s">
        <v>54</v>
      </c>
      <c r="AM336" t="s">
        <v>474</v>
      </c>
    </row>
    <row r="337" spans="1:44" hidden="1" x14ac:dyDescent="0.25">
      <c r="A337" t="s">
        <v>633</v>
      </c>
      <c r="B337" t="s">
        <v>631</v>
      </c>
      <c r="C337" t="s">
        <v>632</v>
      </c>
      <c r="D337" t="s">
        <v>95</v>
      </c>
      <c r="E337" t="s">
        <v>268</v>
      </c>
      <c r="F337" t="s">
        <v>79</v>
      </c>
      <c r="G337" t="s">
        <v>80</v>
      </c>
      <c r="H337">
        <v>3</v>
      </c>
      <c r="I337" t="s">
        <v>46</v>
      </c>
      <c r="J337" t="s">
        <v>70</v>
      </c>
      <c r="L337">
        <v>21.89</v>
      </c>
      <c r="M337" t="s">
        <v>226</v>
      </c>
      <c r="R337" t="s">
        <v>97</v>
      </c>
      <c r="S337" t="s">
        <v>98</v>
      </c>
      <c r="T337" t="s">
        <v>98</v>
      </c>
      <c r="W337" s="5">
        <v>45627</v>
      </c>
      <c r="X337" s="5">
        <v>45627</v>
      </c>
      <c r="Y337" s="5">
        <v>45597</v>
      </c>
      <c r="Z337" s="10">
        <v>45633</v>
      </c>
      <c r="AA337" s="10">
        <v>45597</v>
      </c>
      <c r="AB337" t="s">
        <v>79</v>
      </c>
      <c r="AC337" t="s">
        <v>79</v>
      </c>
      <c r="AD337" t="s">
        <v>52</v>
      </c>
      <c r="AE337" t="s">
        <v>84</v>
      </c>
      <c r="AF337" t="s">
        <v>53</v>
      </c>
      <c r="AG337" t="s">
        <v>50</v>
      </c>
      <c r="AH337">
        <v>47.936235000000003</v>
      </c>
      <c r="AI337">
        <v>55.450684000000003</v>
      </c>
      <c r="AJ337">
        <v>70.853369999999998</v>
      </c>
      <c r="AK337">
        <v>70.942971</v>
      </c>
      <c r="AL337" t="s">
        <v>99</v>
      </c>
      <c r="AM337" t="s">
        <v>474</v>
      </c>
      <c r="AN337" t="s">
        <v>84</v>
      </c>
      <c r="AO337" s="1">
        <v>45717</v>
      </c>
      <c r="AP337" s="1" t="s">
        <v>5427</v>
      </c>
      <c r="AR337" t="s">
        <v>84</v>
      </c>
    </row>
    <row r="338" spans="1:44" hidden="1" x14ac:dyDescent="0.25">
      <c r="A338" t="s">
        <v>634</v>
      </c>
      <c r="B338" t="s">
        <v>631</v>
      </c>
      <c r="C338" t="s">
        <v>632</v>
      </c>
      <c r="D338" t="s">
        <v>143</v>
      </c>
      <c r="E338" t="s">
        <v>268</v>
      </c>
      <c r="F338" t="s">
        <v>79</v>
      </c>
      <c r="G338" t="s">
        <v>80</v>
      </c>
      <c r="H338">
        <v>3</v>
      </c>
      <c r="I338" t="s">
        <v>46</v>
      </c>
      <c r="J338" t="s">
        <v>70</v>
      </c>
      <c r="L338">
        <v>14.92</v>
      </c>
      <c r="M338" t="s">
        <v>226</v>
      </c>
      <c r="R338" t="s">
        <v>97</v>
      </c>
      <c r="S338" t="s">
        <v>98</v>
      </c>
      <c r="T338" t="s">
        <v>98</v>
      </c>
      <c r="W338" s="5">
        <v>45627</v>
      </c>
      <c r="X338" s="5">
        <v>45627</v>
      </c>
      <c r="Y338" s="5">
        <v>45597</v>
      </c>
      <c r="Z338" s="10">
        <v>45635</v>
      </c>
      <c r="AB338" t="s">
        <v>79</v>
      </c>
      <c r="AC338" t="s">
        <v>79</v>
      </c>
      <c r="AD338" t="s">
        <v>52</v>
      </c>
      <c r="AE338" t="s">
        <v>84</v>
      </c>
      <c r="AF338" t="s">
        <v>53</v>
      </c>
      <c r="AG338" t="s">
        <v>50</v>
      </c>
      <c r="AH338">
        <v>47.936235000000003</v>
      </c>
      <c r="AI338">
        <v>55.450684000000003</v>
      </c>
      <c r="AJ338">
        <v>70.853369999999998</v>
      </c>
      <c r="AK338">
        <v>70.942971</v>
      </c>
      <c r="AL338" t="s">
        <v>99</v>
      </c>
      <c r="AM338" t="s">
        <v>474</v>
      </c>
      <c r="AN338" t="s">
        <v>84</v>
      </c>
      <c r="AO338" s="1">
        <v>45717</v>
      </c>
      <c r="AP338" s="1" t="s">
        <v>5427</v>
      </c>
      <c r="AR338" t="s">
        <v>84</v>
      </c>
    </row>
    <row r="339" spans="1:44" hidden="1" x14ac:dyDescent="0.25">
      <c r="A339" t="s">
        <v>635</v>
      </c>
      <c r="B339" t="s">
        <v>631</v>
      </c>
      <c r="C339" t="s">
        <v>632</v>
      </c>
      <c r="D339" t="s">
        <v>145</v>
      </c>
      <c r="E339" t="s">
        <v>268</v>
      </c>
      <c r="F339" t="s">
        <v>79</v>
      </c>
      <c r="G339" t="s">
        <v>80</v>
      </c>
      <c r="H339">
        <v>3</v>
      </c>
      <c r="I339" t="s">
        <v>46</v>
      </c>
      <c r="J339" t="s">
        <v>70</v>
      </c>
      <c r="L339">
        <v>17.23</v>
      </c>
      <c r="M339" t="s">
        <v>226</v>
      </c>
      <c r="R339" t="s">
        <v>97</v>
      </c>
      <c r="S339" t="s">
        <v>98</v>
      </c>
      <c r="T339" t="s">
        <v>98</v>
      </c>
      <c r="W339" s="5">
        <v>45627</v>
      </c>
      <c r="X339" s="5">
        <v>45627</v>
      </c>
      <c r="Y339" s="5">
        <v>45597</v>
      </c>
      <c r="Z339" s="10">
        <v>45633</v>
      </c>
      <c r="AA339" s="10">
        <v>45600</v>
      </c>
      <c r="AB339" t="s">
        <v>79</v>
      </c>
      <c r="AC339" t="s">
        <v>79</v>
      </c>
      <c r="AD339" t="s">
        <v>52</v>
      </c>
      <c r="AE339" t="s">
        <v>84</v>
      </c>
      <c r="AF339" t="s">
        <v>53</v>
      </c>
      <c r="AG339" t="s">
        <v>50</v>
      </c>
      <c r="AH339">
        <v>47.936235000000003</v>
      </c>
      <c r="AI339">
        <v>55.450684000000003</v>
      </c>
      <c r="AJ339">
        <v>70.853369999999998</v>
      </c>
      <c r="AK339">
        <v>70.942971</v>
      </c>
      <c r="AL339" t="s">
        <v>99</v>
      </c>
      <c r="AM339" t="s">
        <v>474</v>
      </c>
      <c r="AN339" t="s">
        <v>84</v>
      </c>
      <c r="AO339" s="1">
        <v>45717</v>
      </c>
      <c r="AP339" s="1" t="s">
        <v>5427</v>
      </c>
      <c r="AR339" t="s">
        <v>84</v>
      </c>
    </row>
    <row r="340" spans="1:44" hidden="1" x14ac:dyDescent="0.25">
      <c r="A340" t="s">
        <v>636</v>
      </c>
      <c r="B340" t="s">
        <v>631</v>
      </c>
      <c r="C340" t="s">
        <v>632</v>
      </c>
      <c r="D340" t="s">
        <v>255</v>
      </c>
      <c r="E340" t="s">
        <v>268</v>
      </c>
      <c r="F340" t="s">
        <v>79</v>
      </c>
      <c r="G340" t="s">
        <v>80</v>
      </c>
      <c r="H340">
        <v>3</v>
      </c>
      <c r="I340" t="s">
        <v>46</v>
      </c>
      <c r="J340" t="s">
        <v>70</v>
      </c>
      <c r="L340">
        <v>24.09</v>
      </c>
      <c r="M340" t="s">
        <v>226</v>
      </c>
      <c r="R340" t="s">
        <v>97</v>
      </c>
      <c r="S340" t="s">
        <v>98</v>
      </c>
      <c r="T340" t="s">
        <v>98</v>
      </c>
      <c r="W340" s="5">
        <v>45627</v>
      </c>
      <c r="X340" s="5">
        <v>45627</v>
      </c>
      <c r="Y340" s="5">
        <v>45597</v>
      </c>
      <c r="Z340" s="10">
        <v>45635</v>
      </c>
      <c r="AA340" s="10">
        <v>45606</v>
      </c>
      <c r="AB340" t="s">
        <v>79</v>
      </c>
      <c r="AC340" t="s">
        <v>79</v>
      </c>
      <c r="AD340" t="s">
        <v>52</v>
      </c>
      <c r="AE340" t="s">
        <v>84</v>
      </c>
      <c r="AF340" t="s">
        <v>53</v>
      </c>
      <c r="AG340" t="s">
        <v>50</v>
      </c>
      <c r="AH340">
        <v>47.936235000000003</v>
      </c>
      <c r="AI340">
        <v>55.450684000000003</v>
      </c>
      <c r="AJ340">
        <v>70.853369999999998</v>
      </c>
      <c r="AK340">
        <v>70.942971</v>
      </c>
      <c r="AL340" t="s">
        <v>99</v>
      </c>
      <c r="AM340" t="s">
        <v>474</v>
      </c>
      <c r="AN340" t="s">
        <v>84</v>
      </c>
      <c r="AO340" s="1">
        <v>45717</v>
      </c>
      <c r="AP340" s="1" t="s">
        <v>5427</v>
      </c>
      <c r="AR340" t="s">
        <v>84</v>
      </c>
    </row>
    <row r="341" spans="1:44" hidden="1" x14ac:dyDescent="0.25">
      <c r="A341" t="s">
        <v>637</v>
      </c>
      <c r="B341" t="s">
        <v>631</v>
      </c>
      <c r="C341" t="s">
        <v>632</v>
      </c>
      <c r="D341" t="s">
        <v>87</v>
      </c>
      <c r="E341" t="s">
        <v>268</v>
      </c>
      <c r="F341" t="s">
        <v>79</v>
      </c>
      <c r="G341" t="s">
        <v>80</v>
      </c>
      <c r="H341">
        <v>3</v>
      </c>
      <c r="I341" t="s">
        <v>46</v>
      </c>
      <c r="J341" t="s">
        <v>70</v>
      </c>
      <c r="L341">
        <v>34.97</v>
      </c>
      <c r="M341" t="s">
        <v>226</v>
      </c>
      <c r="R341" t="s">
        <v>97</v>
      </c>
      <c r="S341" t="s">
        <v>98</v>
      </c>
      <c r="T341" t="s">
        <v>98</v>
      </c>
      <c r="W341" s="5">
        <v>45627</v>
      </c>
      <c r="X341" s="5">
        <v>45627</v>
      </c>
      <c r="Y341" s="5">
        <v>45597</v>
      </c>
      <c r="Z341" s="10">
        <v>45632</v>
      </c>
      <c r="AA341" s="10">
        <v>45600</v>
      </c>
      <c r="AB341" t="s">
        <v>79</v>
      </c>
      <c r="AC341" t="s">
        <v>79</v>
      </c>
      <c r="AD341" t="s">
        <v>52</v>
      </c>
      <c r="AE341" t="s">
        <v>84</v>
      </c>
      <c r="AF341" t="s">
        <v>53</v>
      </c>
      <c r="AG341" t="s">
        <v>50</v>
      </c>
      <c r="AH341">
        <v>47.936235000000003</v>
      </c>
      <c r="AI341">
        <v>55.450684000000003</v>
      </c>
      <c r="AJ341">
        <v>70.853369999999998</v>
      </c>
      <c r="AK341">
        <v>70.942971</v>
      </c>
      <c r="AL341" t="s">
        <v>99</v>
      </c>
      <c r="AM341" t="s">
        <v>474</v>
      </c>
      <c r="AN341" t="s">
        <v>84</v>
      </c>
      <c r="AO341" s="1">
        <v>45717</v>
      </c>
      <c r="AP341" s="1" t="s">
        <v>5427</v>
      </c>
      <c r="AR341" t="s">
        <v>84</v>
      </c>
    </row>
    <row r="342" spans="1:44" hidden="1" x14ac:dyDescent="0.25">
      <c r="A342" t="s">
        <v>638</v>
      </c>
      <c r="B342" t="s">
        <v>631</v>
      </c>
      <c r="C342" t="s">
        <v>632</v>
      </c>
      <c r="D342" t="s">
        <v>100</v>
      </c>
      <c r="E342" t="s">
        <v>268</v>
      </c>
      <c r="F342" t="s">
        <v>79</v>
      </c>
      <c r="G342" t="s">
        <v>80</v>
      </c>
      <c r="H342">
        <v>3</v>
      </c>
      <c r="I342" t="s">
        <v>46</v>
      </c>
      <c r="J342" t="s">
        <v>70</v>
      </c>
      <c r="L342">
        <v>6.77</v>
      </c>
      <c r="M342" t="s">
        <v>226</v>
      </c>
      <c r="R342" t="s">
        <v>97</v>
      </c>
      <c r="S342" t="s">
        <v>98</v>
      </c>
      <c r="T342" t="s">
        <v>98</v>
      </c>
      <c r="W342" s="5">
        <v>45627</v>
      </c>
      <c r="X342" s="5">
        <v>45627</v>
      </c>
      <c r="Y342" s="5">
        <v>45597</v>
      </c>
      <c r="Z342" s="10">
        <v>45631</v>
      </c>
      <c r="AA342" s="10">
        <v>45597</v>
      </c>
      <c r="AB342" t="s">
        <v>79</v>
      </c>
      <c r="AC342" t="s">
        <v>79</v>
      </c>
      <c r="AD342" t="s">
        <v>52</v>
      </c>
      <c r="AE342" t="s">
        <v>84</v>
      </c>
      <c r="AF342" t="s">
        <v>53</v>
      </c>
      <c r="AG342" t="s">
        <v>50</v>
      </c>
      <c r="AH342">
        <v>47.936235000000003</v>
      </c>
      <c r="AI342">
        <v>55.450684000000003</v>
      </c>
      <c r="AJ342">
        <v>70.853369999999998</v>
      </c>
      <c r="AK342">
        <v>70.942971</v>
      </c>
      <c r="AL342" t="s">
        <v>99</v>
      </c>
      <c r="AM342" t="s">
        <v>474</v>
      </c>
      <c r="AN342" t="s">
        <v>84</v>
      </c>
      <c r="AO342" s="1">
        <v>45717</v>
      </c>
      <c r="AP342" s="1" t="s">
        <v>5427</v>
      </c>
      <c r="AR342" t="s">
        <v>84</v>
      </c>
    </row>
    <row r="343" spans="1:44" hidden="1" x14ac:dyDescent="0.25">
      <c r="A343" t="s">
        <v>639</v>
      </c>
      <c r="B343" t="s">
        <v>631</v>
      </c>
      <c r="C343" t="s">
        <v>632</v>
      </c>
      <c r="D343" t="s">
        <v>259</v>
      </c>
      <c r="E343" t="s">
        <v>268</v>
      </c>
      <c r="F343" t="s">
        <v>79</v>
      </c>
      <c r="G343" t="s">
        <v>80</v>
      </c>
      <c r="H343">
        <v>3</v>
      </c>
      <c r="I343" t="s">
        <v>46</v>
      </c>
      <c r="J343" t="s">
        <v>70</v>
      </c>
      <c r="L343">
        <v>3.79</v>
      </c>
      <c r="M343" t="s">
        <v>226</v>
      </c>
      <c r="R343" t="s">
        <v>97</v>
      </c>
      <c r="S343" t="s">
        <v>98</v>
      </c>
      <c r="T343" t="s">
        <v>98</v>
      </c>
      <c r="W343" s="5">
        <v>45627</v>
      </c>
      <c r="X343" s="5">
        <v>45627</v>
      </c>
      <c r="Y343" s="5">
        <v>45597</v>
      </c>
      <c r="Z343" s="10">
        <v>45630</v>
      </c>
      <c r="AA343" s="10">
        <v>45602</v>
      </c>
      <c r="AB343" t="s">
        <v>79</v>
      </c>
      <c r="AC343" t="s">
        <v>79</v>
      </c>
      <c r="AD343" t="s">
        <v>52</v>
      </c>
      <c r="AE343" t="s">
        <v>84</v>
      </c>
      <c r="AF343" t="s">
        <v>53</v>
      </c>
      <c r="AG343" t="s">
        <v>50</v>
      </c>
      <c r="AH343">
        <v>47.936235000000003</v>
      </c>
      <c r="AI343">
        <v>55.450684000000003</v>
      </c>
      <c r="AJ343">
        <v>70.853369999999998</v>
      </c>
      <c r="AK343">
        <v>70.942971</v>
      </c>
      <c r="AL343" t="s">
        <v>99</v>
      </c>
      <c r="AM343" t="s">
        <v>474</v>
      </c>
      <c r="AN343" t="s">
        <v>84</v>
      </c>
      <c r="AO343" s="1">
        <v>45717</v>
      </c>
      <c r="AP343" s="1" t="s">
        <v>5427</v>
      </c>
      <c r="AR343" t="s">
        <v>84</v>
      </c>
    </row>
    <row r="344" spans="1:44" hidden="1" x14ac:dyDescent="0.25">
      <c r="A344" t="s">
        <v>640</v>
      </c>
      <c r="B344" t="s">
        <v>631</v>
      </c>
      <c r="C344" t="s">
        <v>632</v>
      </c>
      <c r="D344" t="s">
        <v>275</v>
      </c>
      <c r="E344" t="s">
        <v>268</v>
      </c>
      <c r="F344" t="s">
        <v>79</v>
      </c>
      <c r="G344" t="s">
        <v>80</v>
      </c>
      <c r="H344">
        <v>3</v>
      </c>
      <c r="I344" t="s">
        <v>46</v>
      </c>
      <c r="J344" t="s">
        <v>70</v>
      </c>
      <c r="L344">
        <v>13.05</v>
      </c>
      <c r="M344" t="s">
        <v>226</v>
      </c>
      <c r="R344" t="s">
        <v>97</v>
      </c>
      <c r="S344" t="s">
        <v>98</v>
      </c>
      <c r="T344" t="s">
        <v>98</v>
      </c>
      <c r="W344" s="5">
        <v>43788</v>
      </c>
      <c r="Y344" s="5">
        <v>45809</v>
      </c>
      <c r="AB344" t="s">
        <v>79</v>
      </c>
      <c r="AC344" t="s">
        <v>79</v>
      </c>
      <c r="AD344" t="s">
        <v>52</v>
      </c>
      <c r="AE344" t="s">
        <v>84</v>
      </c>
      <c r="AF344" t="s">
        <v>53</v>
      </c>
      <c r="AG344" t="s">
        <v>50</v>
      </c>
      <c r="AH344">
        <v>47.936235000000003</v>
      </c>
      <c r="AI344">
        <v>55.450684000000003</v>
      </c>
      <c r="AJ344">
        <v>70.853369999999998</v>
      </c>
      <c r="AK344">
        <v>70.942971</v>
      </c>
      <c r="AL344" t="s">
        <v>99</v>
      </c>
      <c r="AM344" t="s">
        <v>474</v>
      </c>
      <c r="AN344" t="s">
        <v>84</v>
      </c>
      <c r="AO344" s="1">
        <v>45717</v>
      </c>
      <c r="AP344" s="1" t="s">
        <v>5427</v>
      </c>
      <c r="AR344" t="s">
        <v>84</v>
      </c>
    </row>
    <row r="345" spans="1:44" hidden="1" x14ac:dyDescent="0.25">
      <c r="A345" t="s">
        <v>641</v>
      </c>
      <c r="B345" t="s">
        <v>631</v>
      </c>
      <c r="C345" t="s">
        <v>632</v>
      </c>
      <c r="D345" t="s">
        <v>207</v>
      </c>
      <c r="E345" t="s">
        <v>268</v>
      </c>
      <c r="F345" t="s">
        <v>79</v>
      </c>
      <c r="G345" t="s">
        <v>80</v>
      </c>
      <c r="H345">
        <v>3</v>
      </c>
      <c r="I345" t="s">
        <v>46</v>
      </c>
      <c r="J345" t="s">
        <v>70</v>
      </c>
      <c r="L345">
        <v>2.64</v>
      </c>
      <c r="M345" t="s">
        <v>226</v>
      </c>
      <c r="R345" t="s">
        <v>97</v>
      </c>
      <c r="S345" t="s">
        <v>98</v>
      </c>
      <c r="T345" t="s">
        <v>98</v>
      </c>
      <c r="W345" s="5">
        <v>45627</v>
      </c>
      <c r="X345" s="5">
        <v>45627</v>
      </c>
      <c r="Y345" s="5">
        <v>45597</v>
      </c>
      <c r="Z345" s="10">
        <v>45631</v>
      </c>
      <c r="AA345" s="10">
        <v>45601</v>
      </c>
      <c r="AB345" t="s">
        <v>79</v>
      </c>
      <c r="AC345" t="s">
        <v>79</v>
      </c>
      <c r="AD345" t="s">
        <v>52</v>
      </c>
      <c r="AE345" t="s">
        <v>84</v>
      </c>
      <c r="AF345" t="s">
        <v>53</v>
      </c>
      <c r="AG345" t="s">
        <v>50</v>
      </c>
      <c r="AH345">
        <v>47.936235000000003</v>
      </c>
      <c r="AI345">
        <v>55.450684000000003</v>
      </c>
      <c r="AJ345">
        <v>70.853369999999998</v>
      </c>
      <c r="AK345">
        <v>70.942971</v>
      </c>
      <c r="AL345" t="s">
        <v>99</v>
      </c>
      <c r="AM345" t="s">
        <v>474</v>
      </c>
      <c r="AN345" t="s">
        <v>84</v>
      </c>
      <c r="AO345" s="1">
        <v>45717</v>
      </c>
      <c r="AP345" s="1" t="s">
        <v>5427</v>
      </c>
      <c r="AR345" t="s">
        <v>84</v>
      </c>
    </row>
    <row r="346" spans="1:44" hidden="1" x14ac:dyDescent="0.25">
      <c r="A346" t="s">
        <v>642</v>
      </c>
      <c r="B346" t="s">
        <v>631</v>
      </c>
      <c r="C346" t="s">
        <v>632</v>
      </c>
      <c r="D346" t="s">
        <v>102</v>
      </c>
      <c r="E346" t="s">
        <v>268</v>
      </c>
      <c r="F346" t="s">
        <v>79</v>
      </c>
      <c r="G346" t="s">
        <v>80</v>
      </c>
      <c r="H346">
        <v>3</v>
      </c>
      <c r="I346" t="s">
        <v>46</v>
      </c>
      <c r="J346" t="s">
        <v>70</v>
      </c>
      <c r="L346">
        <v>22.99</v>
      </c>
      <c r="M346" t="s">
        <v>226</v>
      </c>
      <c r="R346" t="s">
        <v>97</v>
      </c>
      <c r="S346" t="s">
        <v>98</v>
      </c>
      <c r="T346" t="s">
        <v>98</v>
      </c>
      <c r="W346" s="5">
        <v>45627</v>
      </c>
      <c r="X346" s="5">
        <v>45627</v>
      </c>
      <c r="Y346" s="5">
        <v>45597</v>
      </c>
      <c r="Z346" s="10">
        <v>45631</v>
      </c>
      <c r="AA346" s="10">
        <v>45604</v>
      </c>
      <c r="AB346" t="s">
        <v>79</v>
      </c>
      <c r="AC346" t="s">
        <v>79</v>
      </c>
      <c r="AD346" t="s">
        <v>52</v>
      </c>
      <c r="AE346" t="s">
        <v>84</v>
      </c>
      <c r="AF346" t="s">
        <v>53</v>
      </c>
      <c r="AG346" t="s">
        <v>50</v>
      </c>
      <c r="AH346">
        <v>47.936235000000003</v>
      </c>
      <c r="AI346">
        <v>55.450684000000003</v>
      </c>
      <c r="AJ346">
        <v>70.853369999999998</v>
      </c>
      <c r="AK346">
        <v>70.942971</v>
      </c>
      <c r="AL346" t="s">
        <v>99</v>
      </c>
      <c r="AM346" t="s">
        <v>474</v>
      </c>
      <c r="AN346" t="s">
        <v>84</v>
      </c>
      <c r="AO346" s="1">
        <v>45717</v>
      </c>
      <c r="AP346" s="1" t="s">
        <v>5427</v>
      </c>
      <c r="AR346" t="s">
        <v>84</v>
      </c>
    </row>
    <row r="347" spans="1:44" hidden="1" x14ac:dyDescent="0.25">
      <c r="A347" t="s">
        <v>643</v>
      </c>
      <c r="B347" t="s">
        <v>631</v>
      </c>
      <c r="C347" t="s">
        <v>632</v>
      </c>
      <c r="D347" t="s">
        <v>104</v>
      </c>
      <c r="E347" t="s">
        <v>268</v>
      </c>
      <c r="F347" t="s">
        <v>79</v>
      </c>
      <c r="G347" t="s">
        <v>80</v>
      </c>
      <c r="H347">
        <v>3</v>
      </c>
      <c r="I347" t="s">
        <v>46</v>
      </c>
      <c r="J347" t="s">
        <v>70</v>
      </c>
      <c r="L347">
        <v>18.48</v>
      </c>
      <c r="M347" t="s">
        <v>226</v>
      </c>
      <c r="R347" t="s">
        <v>97</v>
      </c>
      <c r="S347" t="s">
        <v>98</v>
      </c>
      <c r="T347" t="s">
        <v>98</v>
      </c>
      <c r="W347" s="5">
        <v>45627</v>
      </c>
      <c r="X347" s="5">
        <v>45627</v>
      </c>
      <c r="Y347" s="5">
        <v>45597</v>
      </c>
      <c r="Z347" s="10">
        <v>45630</v>
      </c>
      <c r="AA347" s="10">
        <v>45604</v>
      </c>
      <c r="AB347" t="s">
        <v>79</v>
      </c>
      <c r="AC347" t="s">
        <v>79</v>
      </c>
      <c r="AD347" t="s">
        <v>52</v>
      </c>
      <c r="AE347" t="s">
        <v>84</v>
      </c>
      <c r="AF347" t="s">
        <v>53</v>
      </c>
      <c r="AG347" t="s">
        <v>50</v>
      </c>
      <c r="AH347">
        <v>47.936235000000003</v>
      </c>
      <c r="AI347">
        <v>55.450684000000003</v>
      </c>
      <c r="AJ347">
        <v>70.853369999999998</v>
      </c>
      <c r="AK347">
        <v>70.942971</v>
      </c>
      <c r="AL347" t="s">
        <v>99</v>
      </c>
      <c r="AM347" t="s">
        <v>474</v>
      </c>
      <c r="AN347" t="s">
        <v>84</v>
      </c>
      <c r="AO347" s="1">
        <v>45717</v>
      </c>
      <c r="AP347" s="1" t="s">
        <v>5427</v>
      </c>
      <c r="AR347" t="s">
        <v>84</v>
      </c>
    </row>
    <row r="348" spans="1:44" hidden="1" x14ac:dyDescent="0.25">
      <c r="A348" t="s">
        <v>644</v>
      </c>
      <c r="B348" t="s">
        <v>631</v>
      </c>
      <c r="C348" t="s">
        <v>632</v>
      </c>
      <c r="D348" t="s">
        <v>149</v>
      </c>
      <c r="E348" t="s">
        <v>268</v>
      </c>
      <c r="F348" t="s">
        <v>79</v>
      </c>
      <c r="G348" t="s">
        <v>80</v>
      </c>
      <c r="H348">
        <v>3</v>
      </c>
      <c r="I348" t="s">
        <v>46</v>
      </c>
      <c r="J348" t="s">
        <v>70</v>
      </c>
      <c r="L348">
        <v>10.57</v>
      </c>
      <c r="M348" t="s">
        <v>226</v>
      </c>
      <c r="R348" t="s">
        <v>97</v>
      </c>
      <c r="S348" t="s">
        <v>98</v>
      </c>
      <c r="T348" t="s">
        <v>98</v>
      </c>
      <c r="W348" s="5">
        <v>45627</v>
      </c>
      <c r="X348" s="5">
        <v>45627</v>
      </c>
      <c r="Y348" s="5">
        <v>45597</v>
      </c>
      <c r="Z348" s="10">
        <v>45631</v>
      </c>
      <c r="AA348" s="10">
        <v>45607</v>
      </c>
      <c r="AB348" t="s">
        <v>79</v>
      </c>
      <c r="AC348" t="s">
        <v>79</v>
      </c>
      <c r="AD348" t="s">
        <v>52</v>
      </c>
      <c r="AE348" t="s">
        <v>84</v>
      </c>
      <c r="AF348" t="s">
        <v>53</v>
      </c>
      <c r="AG348" t="s">
        <v>50</v>
      </c>
      <c r="AH348">
        <v>47.936235000000003</v>
      </c>
      <c r="AI348">
        <v>55.450684000000003</v>
      </c>
      <c r="AJ348">
        <v>70.853369999999998</v>
      </c>
      <c r="AK348">
        <v>70.942971</v>
      </c>
      <c r="AL348" t="s">
        <v>99</v>
      </c>
      <c r="AM348" t="s">
        <v>474</v>
      </c>
      <c r="AN348" t="s">
        <v>84</v>
      </c>
      <c r="AO348" s="1">
        <v>45717</v>
      </c>
      <c r="AP348" s="1" t="s">
        <v>5427</v>
      </c>
      <c r="AR348" t="s">
        <v>84</v>
      </c>
    </row>
    <row r="349" spans="1:44" hidden="1" x14ac:dyDescent="0.25">
      <c r="A349" t="s">
        <v>645</v>
      </c>
      <c r="B349" t="s">
        <v>631</v>
      </c>
      <c r="C349" t="s">
        <v>632</v>
      </c>
      <c r="D349" t="s">
        <v>107</v>
      </c>
      <c r="E349" t="s">
        <v>268</v>
      </c>
      <c r="F349" t="s">
        <v>79</v>
      </c>
      <c r="G349" t="s">
        <v>80</v>
      </c>
      <c r="H349">
        <v>3</v>
      </c>
      <c r="I349" t="s">
        <v>46</v>
      </c>
      <c r="J349" t="s">
        <v>70</v>
      </c>
      <c r="L349">
        <v>20.5</v>
      </c>
      <c r="M349" t="s">
        <v>226</v>
      </c>
      <c r="R349" t="s">
        <v>97</v>
      </c>
      <c r="S349" t="s">
        <v>98</v>
      </c>
      <c r="T349" t="s">
        <v>98</v>
      </c>
      <c r="W349" s="5">
        <v>45627</v>
      </c>
      <c r="X349" s="5">
        <v>45627</v>
      </c>
      <c r="Y349" s="5">
        <v>45597</v>
      </c>
      <c r="Z349" s="10">
        <v>45631</v>
      </c>
      <c r="AA349" s="10">
        <v>45608</v>
      </c>
      <c r="AB349" t="s">
        <v>79</v>
      </c>
      <c r="AC349" t="s">
        <v>79</v>
      </c>
      <c r="AD349" t="s">
        <v>52</v>
      </c>
      <c r="AE349" t="s">
        <v>84</v>
      </c>
      <c r="AF349" t="s">
        <v>53</v>
      </c>
      <c r="AG349" t="s">
        <v>50</v>
      </c>
      <c r="AH349">
        <v>47.936235000000003</v>
      </c>
      <c r="AI349">
        <v>55.450684000000003</v>
      </c>
      <c r="AJ349">
        <v>70.853369999999998</v>
      </c>
      <c r="AK349">
        <v>70.942971</v>
      </c>
      <c r="AL349" t="s">
        <v>99</v>
      </c>
      <c r="AM349" t="s">
        <v>474</v>
      </c>
      <c r="AN349" t="s">
        <v>84</v>
      </c>
      <c r="AO349" s="1">
        <v>45717</v>
      </c>
      <c r="AP349" s="1" t="s">
        <v>5427</v>
      </c>
      <c r="AR349" t="s">
        <v>84</v>
      </c>
    </row>
    <row r="350" spans="1:44" hidden="1" x14ac:dyDescent="0.25">
      <c r="A350" t="s">
        <v>646</v>
      </c>
      <c r="B350" t="s">
        <v>631</v>
      </c>
      <c r="C350" t="s">
        <v>632</v>
      </c>
      <c r="D350" t="s">
        <v>109</v>
      </c>
      <c r="E350" t="s">
        <v>268</v>
      </c>
      <c r="F350" t="s">
        <v>79</v>
      </c>
      <c r="G350" t="s">
        <v>80</v>
      </c>
      <c r="H350">
        <v>3</v>
      </c>
      <c r="I350" t="s">
        <v>46</v>
      </c>
      <c r="J350" t="s">
        <v>70</v>
      </c>
      <c r="L350">
        <v>23.94</v>
      </c>
      <c r="M350" t="s">
        <v>226</v>
      </c>
      <c r="R350" t="s">
        <v>97</v>
      </c>
      <c r="S350" t="s">
        <v>98</v>
      </c>
      <c r="T350" t="s">
        <v>98</v>
      </c>
      <c r="W350" s="5">
        <v>45627</v>
      </c>
      <c r="X350" s="5">
        <v>45627</v>
      </c>
      <c r="Y350" s="5">
        <v>45597</v>
      </c>
      <c r="Z350" s="10">
        <v>45630</v>
      </c>
      <c r="AA350" s="10">
        <v>45609</v>
      </c>
      <c r="AB350" t="s">
        <v>79</v>
      </c>
      <c r="AC350" t="s">
        <v>79</v>
      </c>
      <c r="AD350" t="s">
        <v>52</v>
      </c>
      <c r="AE350" t="s">
        <v>84</v>
      </c>
      <c r="AF350" t="s">
        <v>53</v>
      </c>
      <c r="AG350" t="s">
        <v>50</v>
      </c>
      <c r="AH350">
        <v>47.936235000000003</v>
      </c>
      <c r="AI350">
        <v>55.450684000000003</v>
      </c>
      <c r="AJ350">
        <v>70.853369999999998</v>
      </c>
      <c r="AK350">
        <v>70.942971</v>
      </c>
      <c r="AL350" t="s">
        <v>99</v>
      </c>
      <c r="AM350" t="s">
        <v>474</v>
      </c>
      <c r="AN350" t="s">
        <v>84</v>
      </c>
      <c r="AO350" s="1">
        <v>45717</v>
      </c>
      <c r="AP350" s="1" t="s">
        <v>5427</v>
      </c>
      <c r="AR350" t="s">
        <v>84</v>
      </c>
    </row>
    <row r="351" spans="1:44" hidden="1" x14ac:dyDescent="0.25">
      <c r="A351" t="s">
        <v>650</v>
      </c>
      <c r="B351" t="s">
        <v>647</v>
      </c>
      <c r="C351" t="s">
        <v>648</v>
      </c>
      <c r="D351" t="s">
        <v>143</v>
      </c>
      <c r="E351" t="s">
        <v>649</v>
      </c>
      <c r="F351" t="s">
        <v>245</v>
      </c>
      <c r="G351" t="s">
        <v>45</v>
      </c>
      <c r="H351">
        <v>2</v>
      </c>
      <c r="I351" t="s">
        <v>46</v>
      </c>
      <c r="J351" t="s">
        <v>47</v>
      </c>
      <c r="K351" s="1">
        <v>43998</v>
      </c>
      <c r="L351">
        <v>18.71</v>
      </c>
      <c r="M351" t="s">
        <v>226</v>
      </c>
      <c r="X351" s="5">
        <v>45962</v>
      </c>
      <c r="Y351" s="5">
        <v>45778</v>
      </c>
      <c r="AB351" t="s">
        <v>245</v>
      </c>
      <c r="AC351" t="s">
        <v>245</v>
      </c>
      <c r="AD351" t="s">
        <v>72</v>
      </c>
      <c r="AE351" t="s">
        <v>53</v>
      </c>
      <c r="AF351" t="s">
        <v>52</v>
      </c>
      <c r="AG351" t="s">
        <v>247</v>
      </c>
      <c r="AH351">
        <v>30.438972</v>
      </c>
      <c r="AI351">
        <v>32.835441000000003</v>
      </c>
      <c r="AJ351">
        <v>45.879351</v>
      </c>
      <c r="AK351">
        <v>59.806212000000002</v>
      </c>
      <c r="AL351" t="s">
        <v>54</v>
      </c>
      <c r="AM351" t="s">
        <v>248</v>
      </c>
      <c r="AP351" s="1" t="s">
        <v>5560</v>
      </c>
    </row>
    <row r="352" spans="1:44" hidden="1" x14ac:dyDescent="0.25">
      <c r="A352" t="s">
        <v>651</v>
      </c>
      <c r="B352" t="s">
        <v>647</v>
      </c>
      <c r="C352" t="s">
        <v>648</v>
      </c>
      <c r="D352" t="s">
        <v>145</v>
      </c>
      <c r="E352" t="s">
        <v>649</v>
      </c>
      <c r="F352" t="s">
        <v>245</v>
      </c>
      <c r="G352" t="s">
        <v>45</v>
      </c>
      <c r="H352">
        <v>2</v>
      </c>
      <c r="I352" t="s">
        <v>46</v>
      </c>
      <c r="J352" t="s">
        <v>47</v>
      </c>
      <c r="K352" s="1">
        <v>43998</v>
      </c>
      <c r="L352">
        <v>7.35</v>
      </c>
      <c r="M352" t="s">
        <v>226</v>
      </c>
      <c r="X352" s="5">
        <v>45962</v>
      </c>
      <c r="Y352" s="5">
        <v>45778</v>
      </c>
      <c r="AB352" t="s">
        <v>245</v>
      </c>
      <c r="AC352" t="s">
        <v>245</v>
      </c>
      <c r="AD352" t="s">
        <v>72</v>
      </c>
      <c r="AE352" t="s">
        <v>53</v>
      </c>
      <c r="AF352" t="s">
        <v>52</v>
      </c>
      <c r="AG352" t="s">
        <v>247</v>
      </c>
      <c r="AH352">
        <v>30.438972</v>
      </c>
      <c r="AI352">
        <v>32.835441000000003</v>
      </c>
      <c r="AJ352">
        <v>45.879351</v>
      </c>
      <c r="AK352">
        <v>59.806212000000002</v>
      </c>
      <c r="AL352" t="s">
        <v>54</v>
      </c>
      <c r="AM352" t="s">
        <v>248</v>
      </c>
      <c r="AP352" s="1" t="s">
        <v>5560</v>
      </c>
    </row>
    <row r="353" spans="1:44" hidden="1" x14ac:dyDescent="0.25">
      <c r="A353" t="s">
        <v>652</v>
      </c>
      <c r="B353" t="s">
        <v>647</v>
      </c>
      <c r="C353" t="s">
        <v>648</v>
      </c>
      <c r="D353" t="s">
        <v>255</v>
      </c>
      <c r="E353" t="s">
        <v>649</v>
      </c>
      <c r="F353" t="s">
        <v>245</v>
      </c>
      <c r="G353" t="s">
        <v>45</v>
      </c>
      <c r="H353">
        <v>2</v>
      </c>
      <c r="I353" t="s">
        <v>46</v>
      </c>
      <c r="J353" t="s">
        <v>47</v>
      </c>
      <c r="K353" s="1">
        <v>43998</v>
      </c>
      <c r="L353">
        <v>8.15</v>
      </c>
      <c r="M353" t="s">
        <v>226</v>
      </c>
      <c r="X353" s="5">
        <v>45962</v>
      </c>
      <c r="Y353" s="5">
        <v>45778</v>
      </c>
      <c r="AB353" t="s">
        <v>245</v>
      </c>
      <c r="AC353" t="s">
        <v>245</v>
      </c>
      <c r="AD353" t="s">
        <v>72</v>
      </c>
      <c r="AE353" t="s">
        <v>53</v>
      </c>
      <c r="AF353" t="s">
        <v>52</v>
      </c>
      <c r="AG353" t="s">
        <v>247</v>
      </c>
      <c r="AH353">
        <v>30.438972</v>
      </c>
      <c r="AI353">
        <v>32.835441000000003</v>
      </c>
      <c r="AJ353">
        <v>45.879351</v>
      </c>
      <c r="AK353">
        <v>59.806212000000002</v>
      </c>
      <c r="AL353" t="s">
        <v>54</v>
      </c>
      <c r="AM353" t="s">
        <v>248</v>
      </c>
      <c r="AP353" s="1" t="s">
        <v>5560</v>
      </c>
    </row>
    <row r="354" spans="1:44" hidden="1" x14ac:dyDescent="0.25">
      <c r="A354" t="s">
        <v>653</v>
      </c>
      <c r="B354" t="s">
        <v>647</v>
      </c>
      <c r="C354" t="s">
        <v>648</v>
      </c>
      <c r="D354" t="s">
        <v>87</v>
      </c>
      <c r="E354" t="s">
        <v>649</v>
      </c>
      <c r="F354" t="s">
        <v>245</v>
      </c>
      <c r="G354" t="s">
        <v>45</v>
      </c>
      <c r="H354">
        <v>2</v>
      </c>
      <c r="I354" t="s">
        <v>46</v>
      </c>
      <c r="J354" t="s">
        <v>47</v>
      </c>
      <c r="K354" s="1">
        <v>43998</v>
      </c>
      <c r="L354">
        <v>9.93</v>
      </c>
      <c r="M354" t="s">
        <v>226</v>
      </c>
      <c r="X354" s="5">
        <v>45962</v>
      </c>
      <c r="Y354" s="5">
        <v>45778</v>
      </c>
      <c r="AB354" t="s">
        <v>245</v>
      </c>
      <c r="AC354" t="s">
        <v>245</v>
      </c>
      <c r="AD354" t="s">
        <v>72</v>
      </c>
      <c r="AE354" t="s">
        <v>53</v>
      </c>
      <c r="AF354" t="s">
        <v>52</v>
      </c>
      <c r="AG354" t="s">
        <v>247</v>
      </c>
      <c r="AH354">
        <v>30.438972</v>
      </c>
      <c r="AI354">
        <v>32.835441000000003</v>
      </c>
      <c r="AJ354">
        <v>45.879351</v>
      </c>
      <c r="AK354">
        <v>59.806212000000002</v>
      </c>
      <c r="AL354" t="s">
        <v>54</v>
      </c>
      <c r="AM354" t="s">
        <v>248</v>
      </c>
      <c r="AP354" s="1" t="s">
        <v>5560</v>
      </c>
    </row>
    <row r="355" spans="1:44" hidden="1" x14ac:dyDescent="0.25">
      <c r="A355" t="s">
        <v>654</v>
      </c>
      <c r="B355" t="s">
        <v>647</v>
      </c>
      <c r="C355" t="s">
        <v>648</v>
      </c>
      <c r="D355" t="s">
        <v>100</v>
      </c>
      <c r="E355" t="s">
        <v>649</v>
      </c>
      <c r="F355" t="s">
        <v>245</v>
      </c>
      <c r="G355" t="s">
        <v>45</v>
      </c>
      <c r="H355">
        <v>2</v>
      </c>
      <c r="I355" t="s">
        <v>46</v>
      </c>
      <c r="J355" t="s">
        <v>47</v>
      </c>
      <c r="K355" s="1">
        <v>43997</v>
      </c>
      <c r="L355">
        <v>8.51</v>
      </c>
      <c r="M355" t="s">
        <v>226</v>
      </c>
      <c r="X355" s="5">
        <v>45962</v>
      </c>
      <c r="Y355" s="5">
        <v>45778</v>
      </c>
      <c r="AB355" t="s">
        <v>245</v>
      </c>
      <c r="AC355" t="s">
        <v>245</v>
      </c>
      <c r="AD355" t="s">
        <v>72</v>
      </c>
      <c r="AE355" t="s">
        <v>53</v>
      </c>
      <c r="AF355" t="s">
        <v>52</v>
      </c>
      <c r="AG355" t="s">
        <v>247</v>
      </c>
      <c r="AH355">
        <v>30.438972</v>
      </c>
      <c r="AI355">
        <v>32.835441000000003</v>
      </c>
      <c r="AJ355">
        <v>45.879351</v>
      </c>
      <c r="AK355">
        <v>59.806212000000002</v>
      </c>
      <c r="AL355" t="s">
        <v>54</v>
      </c>
      <c r="AM355" t="s">
        <v>248</v>
      </c>
      <c r="AP355" s="1" t="s">
        <v>5560</v>
      </c>
    </row>
    <row r="356" spans="1:44" hidden="1" x14ac:dyDescent="0.25">
      <c r="A356" t="s">
        <v>655</v>
      </c>
      <c r="B356" t="s">
        <v>647</v>
      </c>
      <c r="C356" t="s">
        <v>648</v>
      </c>
      <c r="D356" t="s">
        <v>259</v>
      </c>
      <c r="E356" t="s">
        <v>649</v>
      </c>
      <c r="F356" t="s">
        <v>245</v>
      </c>
      <c r="G356" t="s">
        <v>45</v>
      </c>
      <c r="H356">
        <v>2</v>
      </c>
      <c r="I356" t="s">
        <v>46</v>
      </c>
      <c r="J356" t="s">
        <v>47</v>
      </c>
      <c r="K356" s="1">
        <v>43997</v>
      </c>
      <c r="L356">
        <v>19.12</v>
      </c>
      <c r="M356" t="s">
        <v>226</v>
      </c>
      <c r="X356" s="5">
        <v>45962</v>
      </c>
      <c r="Y356" s="5">
        <v>45778</v>
      </c>
      <c r="AB356" t="s">
        <v>245</v>
      </c>
      <c r="AC356" t="s">
        <v>245</v>
      </c>
      <c r="AD356" t="s">
        <v>72</v>
      </c>
      <c r="AE356" t="s">
        <v>53</v>
      </c>
      <c r="AF356" t="s">
        <v>52</v>
      </c>
      <c r="AG356" t="s">
        <v>247</v>
      </c>
      <c r="AH356">
        <v>30.438972</v>
      </c>
      <c r="AI356">
        <v>32.835441000000003</v>
      </c>
      <c r="AJ356">
        <v>45.879351</v>
      </c>
      <c r="AK356">
        <v>59.806212000000002</v>
      </c>
      <c r="AL356" t="s">
        <v>54</v>
      </c>
      <c r="AM356" t="s">
        <v>248</v>
      </c>
      <c r="AP356" s="1" t="s">
        <v>5560</v>
      </c>
    </row>
    <row r="357" spans="1:44" hidden="1" x14ac:dyDescent="0.25">
      <c r="A357" t="s">
        <v>658</v>
      </c>
      <c r="B357" t="s">
        <v>656</v>
      </c>
      <c r="C357" t="s">
        <v>657</v>
      </c>
      <c r="D357" t="s">
        <v>95</v>
      </c>
      <c r="E357" t="s">
        <v>604</v>
      </c>
      <c r="F357" t="s">
        <v>79</v>
      </c>
      <c r="G357" t="s">
        <v>80</v>
      </c>
      <c r="H357">
        <v>2</v>
      </c>
      <c r="I357" t="s">
        <v>46</v>
      </c>
      <c r="J357" t="s">
        <v>47</v>
      </c>
      <c r="K357" s="1">
        <v>44545</v>
      </c>
      <c r="L357">
        <v>16.54</v>
      </c>
      <c r="M357" t="s">
        <v>226</v>
      </c>
      <c r="W357" s="5">
        <v>45717</v>
      </c>
      <c r="X357" s="5">
        <v>45717</v>
      </c>
      <c r="Y357" s="5">
        <v>45689</v>
      </c>
      <c r="AB357" t="s">
        <v>79</v>
      </c>
      <c r="AC357" t="s">
        <v>79</v>
      </c>
      <c r="AD357" t="s">
        <v>84</v>
      </c>
      <c r="AE357" t="s">
        <v>52</v>
      </c>
      <c r="AF357" t="s">
        <v>53</v>
      </c>
      <c r="AG357" t="s">
        <v>72</v>
      </c>
      <c r="AH357">
        <v>42.457723999999999</v>
      </c>
      <c r="AI357">
        <v>58.879137999999998</v>
      </c>
      <c r="AJ357">
        <v>59.200612999999997</v>
      </c>
      <c r="AK357">
        <v>60.960481999999999</v>
      </c>
      <c r="AL357" t="s">
        <v>54</v>
      </c>
      <c r="AM357" t="s">
        <v>474</v>
      </c>
      <c r="AO357" s="1">
        <v>45839</v>
      </c>
      <c r="AR357" t="s">
        <v>84</v>
      </c>
    </row>
    <row r="358" spans="1:44" hidden="1" x14ac:dyDescent="0.25">
      <c r="A358" t="s">
        <v>659</v>
      </c>
      <c r="B358" t="s">
        <v>656</v>
      </c>
      <c r="C358" t="s">
        <v>657</v>
      </c>
      <c r="D358" t="s">
        <v>143</v>
      </c>
      <c r="E358" t="s">
        <v>604</v>
      </c>
      <c r="F358" t="s">
        <v>79</v>
      </c>
      <c r="G358" t="s">
        <v>80</v>
      </c>
      <c r="H358">
        <v>2</v>
      </c>
      <c r="I358" t="s">
        <v>46</v>
      </c>
      <c r="J358" t="s">
        <v>47</v>
      </c>
      <c r="K358" s="1">
        <v>44545</v>
      </c>
      <c r="L358">
        <v>16.059999999999999</v>
      </c>
      <c r="M358" t="s">
        <v>226</v>
      </c>
      <c r="W358" s="5">
        <v>45717</v>
      </c>
      <c r="X358" s="5">
        <v>45717</v>
      </c>
      <c r="Y358" s="5">
        <v>45689</v>
      </c>
      <c r="AB358" t="s">
        <v>79</v>
      </c>
      <c r="AC358" t="s">
        <v>79</v>
      </c>
      <c r="AD358" t="s">
        <v>84</v>
      </c>
      <c r="AE358" t="s">
        <v>52</v>
      </c>
      <c r="AF358" t="s">
        <v>53</v>
      </c>
      <c r="AG358" t="s">
        <v>72</v>
      </c>
      <c r="AH358">
        <v>42.457723999999999</v>
      </c>
      <c r="AI358">
        <v>58.879137999999998</v>
      </c>
      <c r="AJ358">
        <v>59.200612999999997</v>
      </c>
      <c r="AK358">
        <v>60.960481999999999</v>
      </c>
      <c r="AL358" t="s">
        <v>54</v>
      </c>
      <c r="AM358" t="s">
        <v>474</v>
      </c>
      <c r="AO358" s="1">
        <v>45839</v>
      </c>
      <c r="AR358" t="s">
        <v>84</v>
      </c>
    </row>
    <row r="359" spans="1:44" hidden="1" x14ac:dyDescent="0.25">
      <c r="A359" t="s">
        <v>660</v>
      </c>
      <c r="B359" t="s">
        <v>656</v>
      </c>
      <c r="C359" t="s">
        <v>657</v>
      </c>
      <c r="D359" t="s">
        <v>145</v>
      </c>
      <c r="E359" t="s">
        <v>604</v>
      </c>
      <c r="F359" t="s">
        <v>79</v>
      </c>
      <c r="G359" t="s">
        <v>80</v>
      </c>
      <c r="H359">
        <v>3</v>
      </c>
      <c r="I359" t="s">
        <v>46</v>
      </c>
      <c r="J359" t="s">
        <v>70</v>
      </c>
      <c r="L359">
        <v>13.34</v>
      </c>
      <c r="M359" t="s">
        <v>226</v>
      </c>
      <c r="R359" t="s">
        <v>97</v>
      </c>
      <c r="S359" t="s">
        <v>98</v>
      </c>
      <c r="T359" t="s">
        <v>98</v>
      </c>
      <c r="W359" s="5">
        <v>45597</v>
      </c>
      <c r="X359" s="5">
        <v>45597</v>
      </c>
      <c r="Y359" s="5">
        <v>45566</v>
      </c>
      <c r="Z359" s="10">
        <v>45607</v>
      </c>
      <c r="AA359" s="10">
        <v>45589</v>
      </c>
      <c r="AB359" t="s">
        <v>79</v>
      </c>
      <c r="AC359" t="s">
        <v>79</v>
      </c>
      <c r="AD359" t="s">
        <v>84</v>
      </c>
      <c r="AE359" t="s">
        <v>52</v>
      </c>
      <c r="AF359" t="s">
        <v>53</v>
      </c>
      <c r="AG359" t="s">
        <v>72</v>
      </c>
      <c r="AH359">
        <v>42.457723999999999</v>
      </c>
      <c r="AI359">
        <v>58.879137999999998</v>
      </c>
      <c r="AJ359">
        <v>59.200612999999997</v>
      </c>
      <c r="AK359">
        <v>60.960481999999999</v>
      </c>
      <c r="AL359" t="s">
        <v>99</v>
      </c>
      <c r="AM359" t="s">
        <v>474</v>
      </c>
      <c r="AN359" t="s">
        <v>84</v>
      </c>
      <c r="AO359" s="1">
        <v>45689</v>
      </c>
      <c r="AP359" s="1" t="s">
        <v>5426</v>
      </c>
      <c r="AR359" t="s">
        <v>84</v>
      </c>
    </row>
    <row r="360" spans="1:44" hidden="1" x14ac:dyDescent="0.25">
      <c r="A360" t="s">
        <v>661</v>
      </c>
      <c r="B360" t="s">
        <v>656</v>
      </c>
      <c r="C360" t="s">
        <v>657</v>
      </c>
      <c r="D360" t="s">
        <v>255</v>
      </c>
      <c r="E360" t="s">
        <v>604</v>
      </c>
      <c r="F360" t="s">
        <v>79</v>
      </c>
      <c r="G360" t="s">
        <v>80</v>
      </c>
      <c r="H360">
        <v>3</v>
      </c>
      <c r="I360" t="s">
        <v>46</v>
      </c>
      <c r="J360" t="s">
        <v>70</v>
      </c>
      <c r="L360">
        <v>11.87</v>
      </c>
      <c r="M360" t="s">
        <v>226</v>
      </c>
      <c r="R360" t="s">
        <v>97</v>
      </c>
      <c r="S360" t="s">
        <v>98</v>
      </c>
      <c r="T360" t="s">
        <v>98</v>
      </c>
      <c r="W360" s="5">
        <v>45597</v>
      </c>
      <c r="X360" s="5">
        <v>45597</v>
      </c>
      <c r="Y360" s="5">
        <v>45566</v>
      </c>
      <c r="Z360" s="10">
        <v>45607</v>
      </c>
      <c r="AA360" s="10">
        <v>45590</v>
      </c>
      <c r="AB360" t="s">
        <v>79</v>
      </c>
      <c r="AC360" t="s">
        <v>79</v>
      </c>
      <c r="AD360" t="s">
        <v>84</v>
      </c>
      <c r="AE360" t="s">
        <v>52</v>
      </c>
      <c r="AF360" t="s">
        <v>53</v>
      </c>
      <c r="AG360" t="s">
        <v>72</v>
      </c>
      <c r="AH360">
        <v>42.457723999999999</v>
      </c>
      <c r="AI360">
        <v>58.879137999999998</v>
      </c>
      <c r="AJ360">
        <v>59.200612999999997</v>
      </c>
      <c r="AK360">
        <v>60.960481999999999</v>
      </c>
      <c r="AL360" t="s">
        <v>99</v>
      </c>
      <c r="AM360" t="s">
        <v>474</v>
      </c>
      <c r="AN360" t="s">
        <v>84</v>
      </c>
      <c r="AO360" s="1">
        <v>45689</v>
      </c>
      <c r="AP360" s="1" t="s">
        <v>5426</v>
      </c>
      <c r="AR360" t="s">
        <v>84</v>
      </c>
    </row>
    <row r="361" spans="1:44" hidden="1" x14ac:dyDescent="0.25">
      <c r="A361" t="s">
        <v>662</v>
      </c>
      <c r="B361" t="s">
        <v>656</v>
      </c>
      <c r="C361" t="s">
        <v>657</v>
      </c>
      <c r="D361" t="s">
        <v>259</v>
      </c>
      <c r="E361" t="s">
        <v>604</v>
      </c>
      <c r="F361" t="s">
        <v>79</v>
      </c>
      <c r="G361" t="s">
        <v>80</v>
      </c>
      <c r="H361">
        <v>3</v>
      </c>
      <c r="I361" t="s">
        <v>46</v>
      </c>
      <c r="J361" t="s">
        <v>70</v>
      </c>
      <c r="L361">
        <v>11.54</v>
      </c>
      <c r="M361" t="s">
        <v>226</v>
      </c>
      <c r="R361" t="s">
        <v>97</v>
      </c>
      <c r="S361" t="s">
        <v>98</v>
      </c>
      <c r="T361" t="s">
        <v>98</v>
      </c>
      <c r="W361" s="5">
        <v>45597</v>
      </c>
      <c r="X361" s="5">
        <v>45597</v>
      </c>
      <c r="Y361" s="5">
        <v>45566</v>
      </c>
      <c r="Z361" s="10">
        <v>45607</v>
      </c>
      <c r="AA361" s="10">
        <v>45592</v>
      </c>
      <c r="AB361" t="s">
        <v>79</v>
      </c>
      <c r="AC361" t="s">
        <v>79</v>
      </c>
      <c r="AD361" t="s">
        <v>84</v>
      </c>
      <c r="AE361" t="s">
        <v>52</v>
      </c>
      <c r="AF361" t="s">
        <v>53</v>
      </c>
      <c r="AG361" t="s">
        <v>72</v>
      </c>
      <c r="AH361">
        <v>42.457723999999999</v>
      </c>
      <c r="AI361">
        <v>58.879137999999998</v>
      </c>
      <c r="AJ361">
        <v>59.200612999999997</v>
      </c>
      <c r="AK361">
        <v>60.960481999999999</v>
      </c>
      <c r="AL361" t="s">
        <v>99</v>
      </c>
      <c r="AM361" t="s">
        <v>474</v>
      </c>
      <c r="AN361" t="s">
        <v>84</v>
      </c>
      <c r="AO361" s="1">
        <v>45689</v>
      </c>
      <c r="AP361" s="1" t="s">
        <v>5426</v>
      </c>
      <c r="AR361" t="s">
        <v>84</v>
      </c>
    </row>
    <row r="362" spans="1:44" hidden="1" x14ac:dyDescent="0.25">
      <c r="A362" t="s">
        <v>663</v>
      </c>
      <c r="B362" t="s">
        <v>656</v>
      </c>
      <c r="C362" t="s">
        <v>657</v>
      </c>
      <c r="D362" t="s">
        <v>104</v>
      </c>
      <c r="E362" t="s">
        <v>604</v>
      </c>
      <c r="F362" t="s">
        <v>79</v>
      </c>
      <c r="G362" t="s">
        <v>80</v>
      </c>
      <c r="H362">
        <v>3</v>
      </c>
      <c r="I362" t="s">
        <v>46</v>
      </c>
      <c r="J362" t="s">
        <v>70</v>
      </c>
      <c r="L362">
        <v>8.84</v>
      </c>
      <c r="M362" t="s">
        <v>226</v>
      </c>
      <c r="R362" t="s">
        <v>97</v>
      </c>
      <c r="S362" t="s">
        <v>98</v>
      </c>
      <c r="T362" t="s">
        <v>98</v>
      </c>
      <c r="W362" s="5">
        <v>45597</v>
      </c>
      <c r="X362" s="5">
        <v>45597</v>
      </c>
      <c r="Y362" s="5">
        <v>45566</v>
      </c>
      <c r="Z362" s="10">
        <v>45607</v>
      </c>
      <c r="AA362" s="10">
        <v>45593</v>
      </c>
      <c r="AB362" t="s">
        <v>79</v>
      </c>
      <c r="AC362" t="s">
        <v>79</v>
      </c>
      <c r="AD362" t="s">
        <v>84</v>
      </c>
      <c r="AE362" t="s">
        <v>52</v>
      </c>
      <c r="AF362" t="s">
        <v>53</v>
      </c>
      <c r="AG362" t="s">
        <v>72</v>
      </c>
      <c r="AH362">
        <v>42.457723999999999</v>
      </c>
      <c r="AI362">
        <v>58.879137999999998</v>
      </c>
      <c r="AJ362">
        <v>59.200612999999997</v>
      </c>
      <c r="AK362">
        <v>60.960481999999999</v>
      </c>
      <c r="AL362" t="s">
        <v>99</v>
      </c>
      <c r="AM362" t="s">
        <v>474</v>
      </c>
      <c r="AN362" t="s">
        <v>84</v>
      </c>
      <c r="AO362" s="1">
        <v>45689</v>
      </c>
      <c r="AP362" s="1" t="s">
        <v>5426</v>
      </c>
      <c r="AR362" t="s">
        <v>84</v>
      </c>
    </row>
    <row r="363" spans="1:44" hidden="1" x14ac:dyDescent="0.25">
      <c r="A363" t="s">
        <v>664</v>
      </c>
      <c r="B363" t="s">
        <v>656</v>
      </c>
      <c r="C363" t="s">
        <v>657</v>
      </c>
      <c r="D363" t="s">
        <v>149</v>
      </c>
      <c r="E363" t="s">
        <v>604</v>
      </c>
      <c r="F363" t="s">
        <v>79</v>
      </c>
      <c r="G363" t="s">
        <v>80</v>
      </c>
      <c r="H363">
        <v>3</v>
      </c>
      <c r="I363" t="s">
        <v>46</v>
      </c>
      <c r="J363" t="s">
        <v>70</v>
      </c>
      <c r="L363">
        <v>15.3</v>
      </c>
      <c r="M363" t="s">
        <v>226</v>
      </c>
      <c r="R363" t="s">
        <v>97</v>
      </c>
      <c r="S363" t="s">
        <v>98</v>
      </c>
      <c r="T363" t="s">
        <v>98</v>
      </c>
      <c r="W363" s="5">
        <v>45597</v>
      </c>
      <c r="X363" s="5">
        <v>45597</v>
      </c>
      <c r="Y363" s="5">
        <v>45566</v>
      </c>
      <c r="Z363" s="10">
        <v>45607</v>
      </c>
      <c r="AA363" s="10">
        <v>45594</v>
      </c>
      <c r="AB363" t="s">
        <v>79</v>
      </c>
      <c r="AC363" t="s">
        <v>79</v>
      </c>
      <c r="AD363" t="s">
        <v>84</v>
      </c>
      <c r="AE363" t="s">
        <v>52</v>
      </c>
      <c r="AF363" t="s">
        <v>53</v>
      </c>
      <c r="AG363" t="s">
        <v>72</v>
      </c>
      <c r="AH363">
        <v>42.457723999999999</v>
      </c>
      <c r="AI363">
        <v>58.879137999999998</v>
      </c>
      <c r="AJ363">
        <v>59.200612999999997</v>
      </c>
      <c r="AK363">
        <v>60.960481999999999</v>
      </c>
      <c r="AL363" t="s">
        <v>99</v>
      </c>
      <c r="AM363" t="s">
        <v>474</v>
      </c>
      <c r="AN363" t="s">
        <v>84</v>
      </c>
      <c r="AO363" s="1">
        <v>45689</v>
      </c>
      <c r="AP363" s="1" t="s">
        <v>5426</v>
      </c>
      <c r="AR363" t="s">
        <v>84</v>
      </c>
    </row>
    <row r="364" spans="1:44" hidden="1" x14ac:dyDescent="0.25">
      <c r="A364" t="s">
        <v>665</v>
      </c>
      <c r="B364" t="s">
        <v>656</v>
      </c>
      <c r="C364" t="s">
        <v>657</v>
      </c>
      <c r="D364" t="s">
        <v>107</v>
      </c>
      <c r="E364" t="s">
        <v>604</v>
      </c>
      <c r="F364" t="s">
        <v>79</v>
      </c>
      <c r="G364" t="s">
        <v>80</v>
      </c>
      <c r="H364">
        <v>3</v>
      </c>
      <c r="I364" t="s">
        <v>46</v>
      </c>
      <c r="J364" t="s">
        <v>70</v>
      </c>
      <c r="L364">
        <v>5.92</v>
      </c>
      <c r="M364" t="s">
        <v>226</v>
      </c>
      <c r="R364" t="s">
        <v>97</v>
      </c>
      <c r="S364" t="s">
        <v>98</v>
      </c>
      <c r="T364" t="s">
        <v>98</v>
      </c>
      <c r="W364" s="5">
        <v>45597</v>
      </c>
      <c r="X364" s="5">
        <v>45597</v>
      </c>
      <c r="Y364" s="5">
        <v>45566</v>
      </c>
      <c r="Z364" s="10">
        <v>45606</v>
      </c>
      <c r="AA364" s="10">
        <v>45590</v>
      </c>
      <c r="AB364" t="s">
        <v>79</v>
      </c>
      <c r="AC364" t="s">
        <v>79</v>
      </c>
      <c r="AD364" t="s">
        <v>84</v>
      </c>
      <c r="AE364" t="s">
        <v>52</v>
      </c>
      <c r="AF364" t="s">
        <v>53</v>
      </c>
      <c r="AG364" t="s">
        <v>72</v>
      </c>
      <c r="AH364">
        <v>42.457723999999999</v>
      </c>
      <c r="AI364">
        <v>58.879137999999998</v>
      </c>
      <c r="AJ364">
        <v>59.200612999999997</v>
      </c>
      <c r="AK364">
        <v>60.960481999999999</v>
      </c>
      <c r="AL364" t="s">
        <v>99</v>
      </c>
      <c r="AM364" t="s">
        <v>474</v>
      </c>
      <c r="AN364" t="s">
        <v>84</v>
      </c>
      <c r="AO364" s="1">
        <v>45689</v>
      </c>
      <c r="AP364" s="1" t="s">
        <v>5426</v>
      </c>
      <c r="AR364" t="s">
        <v>84</v>
      </c>
    </row>
    <row r="365" spans="1:44" hidden="1" x14ac:dyDescent="0.25">
      <c r="A365" t="s">
        <v>666</v>
      </c>
      <c r="B365" t="s">
        <v>656</v>
      </c>
      <c r="C365" t="s">
        <v>657</v>
      </c>
      <c r="D365" t="s">
        <v>109</v>
      </c>
      <c r="E365" t="s">
        <v>604</v>
      </c>
      <c r="F365" t="s">
        <v>79</v>
      </c>
      <c r="G365" t="s">
        <v>80</v>
      </c>
      <c r="H365">
        <v>3</v>
      </c>
      <c r="I365" t="s">
        <v>46</v>
      </c>
      <c r="J365" t="s">
        <v>70</v>
      </c>
      <c r="L365">
        <v>15.37</v>
      </c>
      <c r="M365" t="s">
        <v>226</v>
      </c>
      <c r="R365" t="s">
        <v>97</v>
      </c>
      <c r="S365" t="s">
        <v>98</v>
      </c>
      <c r="T365" t="s">
        <v>98</v>
      </c>
      <c r="W365" s="5">
        <v>45597</v>
      </c>
      <c r="X365" s="5">
        <v>45597</v>
      </c>
      <c r="Y365" s="5">
        <v>45566</v>
      </c>
      <c r="AB365" t="s">
        <v>79</v>
      </c>
      <c r="AC365" t="s">
        <v>79</v>
      </c>
      <c r="AD365" t="s">
        <v>84</v>
      </c>
      <c r="AE365" t="s">
        <v>52</v>
      </c>
      <c r="AF365" t="s">
        <v>53</v>
      </c>
      <c r="AG365" t="s">
        <v>72</v>
      </c>
      <c r="AH365">
        <v>42.457723999999999</v>
      </c>
      <c r="AI365">
        <v>58.879137999999998</v>
      </c>
      <c r="AJ365">
        <v>59.200612999999997</v>
      </c>
      <c r="AK365">
        <v>60.960481999999999</v>
      </c>
      <c r="AL365" t="s">
        <v>99</v>
      </c>
      <c r="AM365" t="s">
        <v>474</v>
      </c>
      <c r="AN365" t="s">
        <v>84</v>
      </c>
      <c r="AO365" s="1">
        <v>45689</v>
      </c>
      <c r="AP365" s="1" t="s">
        <v>5426</v>
      </c>
      <c r="AR365" t="s">
        <v>84</v>
      </c>
    </row>
    <row r="366" spans="1:44" hidden="1" x14ac:dyDescent="0.25">
      <c r="A366" t="s">
        <v>667</v>
      </c>
      <c r="B366" t="s">
        <v>656</v>
      </c>
      <c r="C366" t="s">
        <v>657</v>
      </c>
      <c r="D366" t="s">
        <v>195</v>
      </c>
      <c r="E366" t="s">
        <v>604</v>
      </c>
      <c r="F366" t="s">
        <v>79</v>
      </c>
      <c r="G366" t="s">
        <v>80</v>
      </c>
      <c r="H366">
        <v>3</v>
      </c>
      <c r="I366" t="s">
        <v>46</v>
      </c>
      <c r="J366" t="s">
        <v>70</v>
      </c>
      <c r="L366">
        <v>34.4</v>
      </c>
      <c r="M366" t="s">
        <v>226</v>
      </c>
      <c r="R366" t="s">
        <v>97</v>
      </c>
      <c r="S366" t="s">
        <v>98</v>
      </c>
      <c r="T366" t="s">
        <v>98</v>
      </c>
      <c r="W366" s="5">
        <v>45597</v>
      </c>
      <c r="X366" s="5">
        <v>45597</v>
      </c>
      <c r="Y366" s="5">
        <v>45597</v>
      </c>
      <c r="AB366" t="s">
        <v>79</v>
      </c>
      <c r="AC366" t="s">
        <v>79</v>
      </c>
      <c r="AD366" t="s">
        <v>84</v>
      </c>
      <c r="AE366" t="s">
        <v>52</v>
      </c>
      <c r="AF366" t="s">
        <v>53</v>
      </c>
      <c r="AG366" t="s">
        <v>72</v>
      </c>
      <c r="AH366">
        <v>42.457723999999999</v>
      </c>
      <c r="AI366">
        <v>58.879137999999998</v>
      </c>
      <c r="AJ366">
        <v>59.200612999999997</v>
      </c>
      <c r="AK366">
        <v>60.960481999999999</v>
      </c>
      <c r="AL366" t="s">
        <v>99</v>
      </c>
      <c r="AM366" t="s">
        <v>474</v>
      </c>
      <c r="AN366" t="s">
        <v>84</v>
      </c>
      <c r="AO366" s="1">
        <v>45689</v>
      </c>
      <c r="AP366" s="1" t="s">
        <v>5426</v>
      </c>
      <c r="AR366" t="s">
        <v>84</v>
      </c>
    </row>
    <row r="367" spans="1:44" hidden="1" x14ac:dyDescent="0.25">
      <c r="A367" t="s">
        <v>668</v>
      </c>
      <c r="B367" t="s">
        <v>656</v>
      </c>
      <c r="C367" t="s">
        <v>657</v>
      </c>
      <c r="D367" t="s">
        <v>156</v>
      </c>
      <c r="E367" t="s">
        <v>604</v>
      </c>
      <c r="F367" t="s">
        <v>79</v>
      </c>
      <c r="G367" t="s">
        <v>80</v>
      </c>
      <c r="H367">
        <v>3</v>
      </c>
      <c r="I367" t="s">
        <v>46</v>
      </c>
      <c r="J367" t="s">
        <v>70</v>
      </c>
      <c r="L367">
        <v>12.61</v>
      </c>
      <c r="M367" t="s">
        <v>226</v>
      </c>
      <c r="R367" t="s">
        <v>97</v>
      </c>
      <c r="S367" t="s">
        <v>98</v>
      </c>
      <c r="T367" t="s">
        <v>98</v>
      </c>
      <c r="W367" s="5">
        <v>45597</v>
      </c>
      <c r="X367" s="5">
        <v>45597</v>
      </c>
      <c r="Y367" s="5">
        <v>45566</v>
      </c>
      <c r="Z367" s="10">
        <v>45607</v>
      </c>
      <c r="AA367" s="10">
        <v>45592</v>
      </c>
      <c r="AB367" t="s">
        <v>79</v>
      </c>
      <c r="AC367" t="s">
        <v>79</v>
      </c>
      <c r="AD367" t="s">
        <v>84</v>
      </c>
      <c r="AE367" t="s">
        <v>52</v>
      </c>
      <c r="AF367" t="s">
        <v>53</v>
      </c>
      <c r="AG367" t="s">
        <v>72</v>
      </c>
      <c r="AH367">
        <v>42.457723999999999</v>
      </c>
      <c r="AI367">
        <v>58.879137999999998</v>
      </c>
      <c r="AJ367">
        <v>59.200612999999997</v>
      </c>
      <c r="AK367">
        <v>60.960481999999999</v>
      </c>
      <c r="AL367" t="s">
        <v>99</v>
      </c>
      <c r="AM367" t="s">
        <v>474</v>
      </c>
      <c r="AN367" t="s">
        <v>84</v>
      </c>
      <c r="AO367" s="1">
        <v>45689</v>
      </c>
      <c r="AP367" s="1" t="s">
        <v>5426</v>
      </c>
      <c r="AR367" t="s">
        <v>84</v>
      </c>
    </row>
    <row r="368" spans="1:44" hidden="1" x14ac:dyDescent="0.25">
      <c r="A368" t="s">
        <v>669</v>
      </c>
      <c r="B368" t="s">
        <v>656</v>
      </c>
      <c r="C368" t="s">
        <v>657</v>
      </c>
      <c r="D368" t="s">
        <v>122</v>
      </c>
      <c r="E368" t="s">
        <v>604</v>
      </c>
      <c r="F368" t="s">
        <v>79</v>
      </c>
      <c r="G368" t="s">
        <v>80</v>
      </c>
      <c r="H368">
        <v>3</v>
      </c>
      <c r="I368" t="s">
        <v>46</v>
      </c>
      <c r="J368" t="s">
        <v>70</v>
      </c>
      <c r="L368">
        <f>15.61+24.7</f>
        <v>40.31</v>
      </c>
      <c r="M368" t="s">
        <v>226</v>
      </c>
      <c r="R368" t="s">
        <v>97</v>
      </c>
      <c r="S368" t="s">
        <v>98</v>
      </c>
      <c r="T368" t="s">
        <v>98</v>
      </c>
      <c r="W368" s="5">
        <v>44062</v>
      </c>
      <c r="Z368" s="10">
        <v>43965</v>
      </c>
      <c r="AA368" s="10">
        <v>43956</v>
      </c>
      <c r="AB368" t="s">
        <v>79</v>
      </c>
      <c r="AC368" t="s">
        <v>79</v>
      </c>
      <c r="AD368" t="s">
        <v>84</v>
      </c>
      <c r="AE368" t="s">
        <v>52</v>
      </c>
      <c r="AF368" t="s">
        <v>53</v>
      </c>
      <c r="AG368" t="s">
        <v>72</v>
      </c>
      <c r="AH368">
        <v>42.457723999999999</v>
      </c>
      <c r="AI368">
        <v>58.879137999999998</v>
      </c>
      <c r="AJ368">
        <v>59.200612999999997</v>
      </c>
      <c r="AK368">
        <v>60.960481999999999</v>
      </c>
      <c r="AL368" t="s">
        <v>99</v>
      </c>
      <c r="AM368" t="s">
        <v>474</v>
      </c>
      <c r="AN368" t="s">
        <v>84</v>
      </c>
      <c r="AO368" s="1">
        <v>45689</v>
      </c>
      <c r="AP368" s="1" t="s">
        <v>5426</v>
      </c>
      <c r="AR368" t="s">
        <v>84</v>
      </c>
    </row>
    <row r="369" spans="1:44" hidden="1" x14ac:dyDescent="0.25">
      <c r="A369" t="s">
        <v>670</v>
      </c>
      <c r="B369" t="s">
        <v>656</v>
      </c>
      <c r="C369" t="s">
        <v>657</v>
      </c>
      <c r="D369" t="s">
        <v>112</v>
      </c>
      <c r="E369" t="s">
        <v>604</v>
      </c>
      <c r="F369" t="s">
        <v>79</v>
      </c>
      <c r="G369" t="s">
        <v>80</v>
      </c>
      <c r="H369">
        <v>3</v>
      </c>
      <c r="I369" t="s">
        <v>46</v>
      </c>
      <c r="J369" t="s">
        <v>47</v>
      </c>
      <c r="K369" s="1">
        <v>44538</v>
      </c>
      <c r="L369">
        <v>13.41</v>
      </c>
      <c r="M369" t="s">
        <v>226</v>
      </c>
      <c r="W369" s="5">
        <v>45717</v>
      </c>
      <c r="X369" s="5">
        <v>45717</v>
      </c>
      <c r="Y369" s="5">
        <v>45658</v>
      </c>
      <c r="AB369" t="s">
        <v>79</v>
      </c>
      <c r="AC369" t="s">
        <v>79</v>
      </c>
      <c r="AD369" t="s">
        <v>84</v>
      </c>
      <c r="AE369" t="s">
        <v>52</v>
      </c>
      <c r="AF369" t="s">
        <v>53</v>
      </c>
      <c r="AG369" t="s">
        <v>72</v>
      </c>
      <c r="AH369">
        <v>42.457723999999999</v>
      </c>
      <c r="AI369">
        <v>58.879137999999998</v>
      </c>
      <c r="AJ369">
        <v>59.200612999999997</v>
      </c>
      <c r="AK369">
        <v>60.960481999999999</v>
      </c>
      <c r="AL369" t="s">
        <v>54</v>
      </c>
      <c r="AM369" t="s">
        <v>474</v>
      </c>
      <c r="AO369" s="1">
        <v>45839</v>
      </c>
      <c r="AR369" t="s">
        <v>84</v>
      </c>
    </row>
    <row r="370" spans="1:44" hidden="1" x14ac:dyDescent="0.25">
      <c r="A370" t="s">
        <v>671</v>
      </c>
      <c r="B370" t="s">
        <v>656</v>
      </c>
      <c r="C370" t="s">
        <v>657</v>
      </c>
      <c r="D370" t="s">
        <v>114</v>
      </c>
      <c r="E370" t="s">
        <v>604</v>
      </c>
      <c r="F370" t="s">
        <v>79</v>
      </c>
      <c r="G370" t="s">
        <v>80</v>
      </c>
      <c r="H370">
        <v>3</v>
      </c>
      <c r="I370" t="s">
        <v>46</v>
      </c>
      <c r="J370" t="s">
        <v>47</v>
      </c>
      <c r="K370" s="1">
        <v>44543</v>
      </c>
      <c r="L370">
        <v>15.36</v>
      </c>
      <c r="M370" t="s">
        <v>226</v>
      </c>
      <c r="W370" s="5">
        <v>45717</v>
      </c>
      <c r="X370" s="5">
        <v>45717</v>
      </c>
      <c r="Y370" s="5">
        <v>45658</v>
      </c>
      <c r="AB370" t="s">
        <v>79</v>
      </c>
      <c r="AC370" t="s">
        <v>79</v>
      </c>
      <c r="AD370" t="s">
        <v>84</v>
      </c>
      <c r="AE370" t="s">
        <v>52</v>
      </c>
      <c r="AF370" t="s">
        <v>53</v>
      </c>
      <c r="AG370" t="s">
        <v>72</v>
      </c>
      <c r="AH370">
        <v>42.457723999999999</v>
      </c>
      <c r="AI370">
        <v>58.879137999999998</v>
      </c>
      <c r="AJ370">
        <v>59.200612999999997</v>
      </c>
      <c r="AK370">
        <v>60.960481999999999</v>
      </c>
      <c r="AL370" t="s">
        <v>54</v>
      </c>
      <c r="AM370" t="s">
        <v>474</v>
      </c>
      <c r="AO370" s="1">
        <v>45839</v>
      </c>
      <c r="AR370" t="s">
        <v>84</v>
      </c>
    </row>
    <row r="371" spans="1:44" hidden="1" x14ac:dyDescent="0.25">
      <c r="A371" t="s">
        <v>672</v>
      </c>
      <c r="B371" t="s">
        <v>656</v>
      </c>
      <c r="C371" t="s">
        <v>657</v>
      </c>
      <c r="D371" t="s">
        <v>200</v>
      </c>
      <c r="E371" t="s">
        <v>604</v>
      </c>
      <c r="F371" t="s">
        <v>79</v>
      </c>
      <c r="G371" t="s">
        <v>80</v>
      </c>
      <c r="H371">
        <v>3</v>
      </c>
      <c r="I371" t="s">
        <v>46</v>
      </c>
      <c r="J371" t="s">
        <v>47</v>
      </c>
      <c r="K371" s="1">
        <v>44537</v>
      </c>
      <c r="L371">
        <v>18.809999999999999</v>
      </c>
      <c r="M371" t="s">
        <v>226</v>
      </c>
      <c r="W371" s="5">
        <v>45717</v>
      </c>
      <c r="X371" s="5">
        <v>45717</v>
      </c>
      <c r="Y371" s="5">
        <v>45658</v>
      </c>
      <c r="AB371" t="s">
        <v>79</v>
      </c>
      <c r="AC371" t="s">
        <v>79</v>
      </c>
      <c r="AD371" t="s">
        <v>84</v>
      </c>
      <c r="AE371" t="s">
        <v>52</v>
      </c>
      <c r="AF371" t="s">
        <v>53</v>
      </c>
      <c r="AG371" t="s">
        <v>72</v>
      </c>
      <c r="AH371">
        <v>42.457723999999999</v>
      </c>
      <c r="AI371">
        <v>58.879137999999998</v>
      </c>
      <c r="AJ371">
        <v>59.200612999999997</v>
      </c>
      <c r="AK371">
        <v>60.960481999999999</v>
      </c>
      <c r="AL371" t="s">
        <v>54</v>
      </c>
      <c r="AM371" t="s">
        <v>474</v>
      </c>
      <c r="AO371" s="1">
        <v>45839</v>
      </c>
      <c r="AR371" t="s">
        <v>84</v>
      </c>
    </row>
    <row r="372" spans="1:44" hidden="1" x14ac:dyDescent="0.25">
      <c r="A372" t="s">
        <v>673</v>
      </c>
      <c r="B372" t="s">
        <v>656</v>
      </c>
      <c r="C372" t="s">
        <v>657</v>
      </c>
      <c r="D372" t="s">
        <v>124</v>
      </c>
      <c r="E372" t="s">
        <v>604</v>
      </c>
      <c r="F372" t="s">
        <v>79</v>
      </c>
      <c r="G372" t="s">
        <v>80</v>
      </c>
      <c r="H372">
        <v>3</v>
      </c>
      <c r="I372" t="s">
        <v>46</v>
      </c>
      <c r="J372" t="s">
        <v>47</v>
      </c>
      <c r="K372" s="1">
        <v>44545</v>
      </c>
      <c r="L372">
        <v>10.06</v>
      </c>
      <c r="M372" t="s">
        <v>226</v>
      </c>
      <c r="W372" s="5">
        <v>45717</v>
      </c>
      <c r="X372" s="5">
        <v>45717</v>
      </c>
      <c r="Y372" s="5">
        <v>45689</v>
      </c>
      <c r="AB372" t="s">
        <v>79</v>
      </c>
      <c r="AC372" t="s">
        <v>79</v>
      </c>
      <c r="AD372" t="s">
        <v>84</v>
      </c>
      <c r="AE372" t="s">
        <v>52</v>
      </c>
      <c r="AF372" t="s">
        <v>53</v>
      </c>
      <c r="AG372" t="s">
        <v>72</v>
      </c>
      <c r="AH372">
        <v>42.457723999999999</v>
      </c>
      <c r="AI372">
        <v>58.879137999999998</v>
      </c>
      <c r="AJ372">
        <v>59.200612999999997</v>
      </c>
      <c r="AK372">
        <v>60.960481999999999</v>
      </c>
      <c r="AL372" t="s">
        <v>54</v>
      </c>
      <c r="AM372" t="s">
        <v>474</v>
      </c>
      <c r="AO372" s="1">
        <v>45839</v>
      </c>
      <c r="AR372" t="s">
        <v>84</v>
      </c>
    </row>
    <row r="373" spans="1:44" hidden="1" x14ac:dyDescent="0.25">
      <c r="A373" t="s">
        <v>674</v>
      </c>
      <c r="B373" t="s">
        <v>656</v>
      </c>
      <c r="C373" t="s">
        <v>657</v>
      </c>
      <c r="D373" t="s">
        <v>126</v>
      </c>
      <c r="E373" t="s">
        <v>604</v>
      </c>
      <c r="F373" t="s">
        <v>79</v>
      </c>
      <c r="G373" t="s">
        <v>80</v>
      </c>
      <c r="H373">
        <v>3</v>
      </c>
      <c r="I373" t="s">
        <v>46</v>
      </c>
      <c r="J373" t="s">
        <v>47</v>
      </c>
      <c r="K373" s="1">
        <v>44537</v>
      </c>
      <c r="L373">
        <v>11.77</v>
      </c>
      <c r="M373" t="s">
        <v>226</v>
      </c>
      <c r="W373" s="5">
        <v>45717</v>
      </c>
      <c r="X373" s="5">
        <v>45717</v>
      </c>
      <c r="Y373" s="5">
        <v>45658</v>
      </c>
      <c r="AB373" t="s">
        <v>79</v>
      </c>
      <c r="AC373" t="s">
        <v>79</v>
      </c>
      <c r="AD373" t="s">
        <v>84</v>
      </c>
      <c r="AE373" t="s">
        <v>52</v>
      </c>
      <c r="AF373" t="s">
        <v>53</v>
      </c>
      <c r="AG373" t="s">
        <v>72</v>
      </c>
      <c r="AH373">
        <v>42.457723999999999</v>
      </c>
      <c r="AI373">
        <v>58.879137999999998</v>
      </c>
      <c r="AJ373">
        <v>59.200612999999997</v>
      </c>
      <c r="AK373">
        <v>60.960481999999999</v>
      </c>
      <c r="AL373" t="s">
        <v>54</v>
      </c>
      <c r="AM373" t="s">
        <v>474</v>
      </c>
      <c r="AO373" s="1">
        <v>45839</v>
      </c>
      <c r="AR373" t="s">
        <v>84</v>
      </c>
    </row>
    <row r="374" spans="1:44" hidden="1" x14ac:dyDescent="0.25">
      <c r="A374" t="s">
        <v>675</v>
      </c>
      <c r="B374" t="s">
        <v>656</v>
      </c>
      <c r="C374" t="s">
        <v>657</v>
      </c>
      <c r="D374" t="s">
        <v>166</v>
      </c>
      <c r="E374" t="s">
        <v>604</v>
      </c>
      <c r="F374" t="s">
        <v>79</v>
      </c>
      <c r="G374" t="s">
        <v>80</v>
      </c>
      <c r="H374">
        <v>3</v>
      </c>
      <c r="I374" t="s">
        <v>46</v>
      </c>
      <c r="J374" t="s">
        <v>47</v>
      </c>
      <c r="K374" s="1">
        <v>44543</v>
      </c>
      <c r="L374">
        <v>16.940000000000001</v>
      </c>
      <c r="M374" t="s">
        <v>226</v>
      </c>
      <c r="W374" s="5">
        <v>45717</v>
      </c>
      <c r="X374" s="5">
        <v>45717</v>
      </c>
      <c r="Y374" s="5">
        <v>45658</v>
      </c>
      <c r="AB374" t="s">
        <v>79</v>
      </c>
      <c r="AC374" t="s">
        <v>79</v>
      </c>
      <c r="AD374" t="s">
        <v>84</v>
      </c>
      <c r="AE374" t="s">
        <v>52</v>
      </c>
      <c r="AF374" t="s">
        <v>53</v>
      </c>
      <c r="AG374" t="s">
        <v>72</v>
      </c>
      <c r="AH374">
        <v>42.457723999999999</v>
      </c>
      <c r="AI374">
        <v>58.879137999999998</v>
      </c>
      <c r="AJ374">
        <v>59.200612999999997</v>
      </c>
      <c r="AK374">
        <v>60.960481999999999</v>
      </c>
      <c r="AL374" t="s">
        <v>54</v>
      </c>
      <c r="AM374" t="s">
        <v>474</v>
      </c>
      <c r="AO374" s="1">
        <v>45839</v>
      </c>
      <c r="AR374" t="s">
        <v>84</v>
      </c>
    </row>
    <row r="375" spans="1:44" hidden="1" x14ac:dyDescent="0.25">
      <c r="A375" t="s">
        <v>676</v>
      </c>
      <c r="B375" t="s">
        <v>656</v>
      </c>
      <c r="C375" t="s">
        <v>657</v>
      </c>
      <c r="D375" t="s">
        <v>170</v>
      </c>
      <c r="E375" t="s">
        <v>604</v>
      </c>
      <c r="F375" t="s">
        <v>79</v>
      </c>
      <c r="G375" t="s">
        <v>80</v>
      </c>
      <c r="H375">
        <v>3</v>
      </c>
      <c r="I375" t="s">
        <v>46</v>
      </c>
      <c r="J375" t="s">
        <v>47</v>
      </c>
      <c r="K375" s="1">
        <v>44539</v>
      </c>
      <c r="L375">
        <v>17.559999999999999</v>
      </c>
      <c r="M375" t="s">
        <v>226</v>
      </c>
      <c r="W375" s="5">
        <v>45717</v>
      </c>
      <c r="X375" s="5">
        <v>45717</v>
      </c>
      <c r="Y375" s="5">
        <v>45658</v>
      </c>
      <c r="AB375" t="s">
        <v>79</v>
      </c>
      <c r="AC375" t="s">
        <v>79</v>
      </c>
      <c r="AD375" t="s">
        <v>84</v>
      </c>
      <c r="AE375" t="s">
        <v>52</v>
      </c>
      <c r="AF375" t="s">
        <v>53</v>
      </c>
      <c r="AG375" t="s">
        <v>72</v>
      </c>
      <c r="AH375">
        <v>42.457723999999999</v>
      </c>
      <c r="AI375">
        <v>58.879137999999998</v>
      </c>
      <c r="AJ375">
        <v>59.200612999999997</v>
      </c>
      <c r="AK375">
        <v>60.960481999999999</v>
      </c>
      <c r="AL375" t="s">
        <v>54</v>
      </c>
      <c r="AM375" t="s">
        <v>474</v>
      </c>
      <c r="AO375" s="1">
        <v>45839</v>
      </c>
      <c r="AR375" t="s">
        <v>84</v>
      </c>
    </row>
    <row r="376" spans="1:44" hidden="1" x14ac:dyDescent="0.25">
      <c r="A376" t="s">
        <v>677</v>
      </c>
      <c r="B376" t="s">
        <v>656</v>
      </c>
      <c r="C376" t="s">
        <v>657</v>
      </c>
      <c r="D376" t="s">
        <v>174</v>
      </c>
      <c r="E376" t="s">
        <v>604</v>
      </c>
      <c r="F376" t="s">
        <v>79</v>
      </c>
      <c r="G376" t="s">
        <v>80</v>
      </c>
      <c r="H376">
        <v>3</v>
      </c>
      <c r="I376" t="s">
        <v>46</v>
      </c>
      <c r="J376" t="s">
        <v>47</v>
      </c>
      <c r="K376" s="1">
        <v>44539</v>
      </c>
      <c r="L376">
        <v>12.22</v>
      </c>
      <c r="M376" t="s">
        <v>226</v>
      </c>
      <c r="W376" s="5">
        <v>45717</v>
      </c>
      <c r="X376" s="5">
        <v>45717</v>
      </c>
      <c r="Y376" s="5">
        <v>45658</v>
      </c>
      <c r="AB376" t="s">
        <v>79</v>
      </c>
      <c r="AC376" t="s">
        <v>79</v>
      </c>
      <c r="AD376" t="s">
        <v>84</v>
      </c>
      <c r="AE376" t="s">
        <v>52</v>
      </c>
      <c r="AF376" t="s">
        <v>53</v>
      </c>
      <c r="AG376" t="s">
        <v>72</v>
      </c>
      <c r="AH376">
        <v>42.457723999999999</v>
      </c>
      <c r="AI376">
        <v>58.879137999999998</v>
      </c>
      <c r="AJ376">
        <v>59.200612999999997</v>
      </c>
      <c r="AK376">
        <v>60.960481999999999</v>
      </c>
      <c r="AL376" t="s">
        <v>54</v>
      </c>
      <c r="AM376" t="s">
        <v>474</v>
      </c>
      <c r="AO376" s="1">
        <v>45839</v>
      </c>
      <c r="AR376" t="s">
        <v>84</v>
      </c>
    </row>
    <row r="377" spans="1:44" hidden="1" x14ac:dyDescent="0.25">
      <c r="A377" t="s">
        <v>678</v>
      </c>
      <c r="B377" t="s">
        <v>656</v>
      </c>
      <c r="C377" t="s">
        <v>657</v>
      </c>
      <c r="D377" t="s">
        <v>132</v>
      </c>
      <c r="E377" t="s">
        <v>604</v>
      </c>
      <c r="F377" t="s">
        <v>79</v>
      </c>
      <c r="G377" t="s">
        <v>80</v>
      </c>
      <c r="H377">
        <v>3</v>
      </c>
      <c r="I377" t="s">
        <v>46</v>
      </c>
      <c r="J377" t="s">
        <v>47</v>
      </c>
      <c r="K377" s="1">
        <v>44544</v>
      </c>
      <c r="L377">
        <v>32.29</v>
      </c>
      <c r="M377" t="s">
        <v>226</v>
      </c>
      <c r="W377" s="5">
        <v>45717</v>
      </c>
      <c r="X377" s="5">
        <v>45717</v>
      </c>
      <c r="Y377" s="5">
        <v>45658</v>
      </c>
      <c r="AB377" t="s">
        <v>79</v>
      </c>
      <c r="AC377" t="s">
        <v>79</v>
      </c>
      <c r="AD377" t="s">
        <v>84</v>
      </c>
      <c r="AE377" t="s">
        <v>52</v>
      </c>
      <c r="AF377" t="s">
        <v>53</v>
      </c>
      <c r="AG377" t="s">
        <v>72</v>
      </c>
      <c r="AH377">
        <v>42.457723999999999</v>
      </c>
      <c r="AI377">
        <v>58.879137999999998</v>
      </c>
      <c r="AJ377">
        <v>59.200612999999997</v>
      </c>
      <c r="AK377">
        <v>60.960481999999999</v>
      </c>
      <c r="AL377" t="s">
        <v>54</v>
      </c>
      <c r="AM377" t="s">
        <v>474</v>
      </c>
      <c r="AO377" s="1">
        <v>45839</v>
      </c>
      <c r="AR377" t="s">
        <v>84</v>
      </c>
    </row>
    <row r="378" spans="1:44" hidden="1" x14ac:dyDescent="0.25">
      <c r="A378" t="s">
        <v>679</v>
      </c>
      <c r="B378" t="s">
        <v>656</v>
      </c>
      <c r="C378" t="s">
        <v>657</v>
      </c>
      <c r="D378" t="s">
        <v>42</v>
      </c>
      <c r="E378" t="s">
        <v>604</v>
      </c>
      <c r="F378" t="s">
        <v>79</v>
      </c>
      <c r="G378" t="s">
        <v>80</v>
      </c>
      <c r="H378">
        <v>3</v>
      </c>
      <c r="I378" t="s">
        <v>46</v>
      </c>
      <c r="J378" t="s">
        <v>47</v>
      </c>
      <c r="K378" s="1">
        <v>44550</v>
      </c>
      <c r="L378">
        <v>20.149999999999999</v>
      </c>
      <c r="M378" t="s">
        <v>226</v>
      </c>
      <c r="W378" s="5">
        <v>45717</v>
      </c>
      <c r="X378" s="5">
        <v>45717</v>
      </c>
      <c r="Y378" s="5">
        <v>45689</v>
      </c>
      <c r="AB378" t="s">
        <v>79</v>
      </c>
      <c r="AC378" t="s">
        <v>79</v>
      </c>
      <c r="AD378" t="s">
        <v>84</v>
      </c>
      <c r="AE378" t="s">
        <v>52</v>
      </c>
      <c r="AF378" t="s">
        <v>53</v>
      </c>
      <c r="AG378" t="s">
        <v>72</v>
      </c>
      <c r="AH378">
        <v>42.457723999999999</v>
      </c>
      <c r="AI378">
        <v>58.879137999999998</v>
      </c>
      <c r="AJ378">
        <v>59.200612999999997</v>
      </c>
      <c r="AK378">
        <v>60.960481999999999</v>
      </c>
      <c r="AL378" t="s">
        <v>54</v>
      </c>
      <c r="AM378" t="s">
        <v>474</v>
      </c>
      <c r="AO378" s="1">
        <v>45839</v>
      </c>
      <c r="AR378" t="s">
        <v>84</v>
      </c>
    </row>
    <row r="379" spans="1:44" hidden="1" x14ac:dyDescent="0.25">
      <c r="A379" t="s">
        <v>680</v>
      </c>
      <c r="B379" t="s">
        <v>656</v>
      </c>
      <c r="C379" t="s">
        <v>657</v>
      </c>
      <c r="D379" t="s">
        <v>370</v>
      </c>
      <c r="E379" t="s">
        <v>604</v>
      </c>
      <c r="F379" t="s">
        <v>79</v>
      </c>
      <c r="G379" t="s">
        <v>80</v>
      </c>
      <c r="H379">
        <v>3</v>
      </c>
      <c r="I379" t="s">
        <v>46</v>
      </c>
      <c r="J379" t="s">
        <v>47</v>
      </c>
      <c r="K379" s="1">
        <v>44550</v>
      </c>
      <c r="L379">
        <v>14.57</v>
      </c>
      <c r="M379" t="s">
        <v>226</v>
      </c>
      <c r="W379" s="5">
        <v>45717</v>
      </c>
      <c r="X379" s="5">
        <v>45717</v>
      </c>
      <c r="Y379" s="5">
        <v>45689</v>
      </c>
      <c r="AB379" t="s">
        <v>79</v>
      </c>
      <c r="AC379" t="s">
        <v>79</v>
      </c>
      <c r="AD379" t="s">
        <v>84</v>
      </c>
      <c r="AE379" t="s">
        <v>52</v>
      </c>
      <c r="AF379" t="s">
        <v>53</v>
      </c>
      <c r="AG379" t="s">
        <v>72</v>
      </c>
      <c r="AH379">
        <v>42.457723999999999</v>
      </c>
      <c r="AI379">
        <v>58.879137999999998</v>
      </c>
      <c r="AJ379">
        <v>59.200612999999997</v>
      </c>
      <c r="AK379">
        <v>60.960481999999999</v>
      </c>
      <c r="AL379" t="s">
        <v>54</v>
      </c>
      <c r="AM379" t="s">
        <v>474</v>
      </c>
      <c r="AO379" s="1">
        <v>45778</v>
      </c>
      <c r="AR379" t="s">
        <v>84</v>
      </c>
    </row>
    <row r="380" spans="1:44" hidden="1" x14ac:dyDescent="0.25">
      <c r="A380" t="s">
        <v>681</v>
      </c>
      <c r="B380" t="s">
        <v>656</v>
      </c>
      <c r="C380" t="s">
        <v>657</v>
      </c>
      <c r="D380" t="s">
        <v>374</v>
      </c>
      <c r="E380" t="s">
        <v>604</v>
      </c>
      <c r="F380" t="s">
        <v>79</v>
      </c>
      <c r="G380" t="s">
        <v>80</v>
      </c>
      <c r="H380">
        <v>3</v>
      </c>
      <c r="I380" t="s">
        <v>46</v>
      </c>
      <c r="J380" t="s">
        <v>47</v>
      </c>
      <c r="K380" s="1">
        <v>44550</v>
      </c>
      <c r="L380">
        <v>12.46</v>
      </c>
      <c r="M380" t="s">
        <v>226</v>
      </c>
      <c r="W380" s="5">
        <v>45717</v>
      </c>
      <c r="X380" s="5">
        <v>45717</v>
      </c>
      <c r="Y380" s="5">
        <v>45689</v>
      </c>
      <c r="AB380" t="s">
        <v>79</v>
      </c>
      <c r="AC380" t="s">
        <v>79</v>
      </c>
      <c r="AD380" t="s">
        <v>84</v>
      </c>
      <c r="AE380" t="s">
        <v>52</v>
      </c>
      <c r="AF380" t="s">
        <v>53</v>
      </c>
      <c r="AG380" t="s">
        <v>72</v>
      </c>
      <c r="AH380">
        <v>42.457723999999999</v>
      </c>
      <c r="AI380">
        <v>58.879137999999998</v>
      </c>
      <c r="AJ380">
        <v>59.200612999999997</v>
      </c>
      <c r="AK380">
        <v>60.960481999999999</v>
      </c>
      <c r="AL380" t="s">
        <v>54</v>
      </c>
      <c r="AM380" t="s">
        <v>474</v>
      </c>
      <c r="AO380" s="1">
        <v>45778</v>
      </c>
      <c r="AR380" t="s">
        <v>84</v>
      </c>
    </row>
    <row r="381" spans="1:44" hidden="1" x14ac:dyDescent="0.25">
      <c r="A381" t="s">
        <v>682</v>
      </c>
      <c r="B381" t="s">
        <v>656</v>
      </c>
      <c r="C381" t="s">
        <v>657</v>
      </c>
      <c r="D381" t="s">
        <v>432</v>
      </c>
      <c r="E381" t="s">
        <v>604</v>
      </c>
      <c r="F381" t="s">
        <v>79</v>
      </c>
      <c r="G381" t="s">
        <v>80</v>
      </c>
      <c r="H381">
        <v>3</v>
      </c>
      <c r="I381" t="s">
        <v>46</v>
      </c>
      <c r="J381" t="s">
        <v>47</v>
      </c>
      <c r="K381" s="1">
        <v>44544</v>
      </c>
      <c r="L381">
        <v>2.21</v>
      </c>
      <c r="M381" t="s">
        <v>226</v>
      </c>
      <c r="W381" s="5">
        <v>45717</v>
      </c>
      <c r="X381" s="5">
        <v>45717</v>
      </c>
      <c r="Y381" s="5">
        <v>45689</v>
      </c>
      <c r="AB381" t="s">
        <v>79</v>
      </c>
      <c r="AC381" t="s">
        <v>79</v>
      </c>
      <c r="AD381" t="s">
        <v>84</v>
      </c>
      <c r="AE381" t="s">
        <v>52</v>
      </c>
      <c r="AF381" t="s">
        <v>53</v>
      </c>
      <c r="AG381" t="s">
        <v>72</v>
      </c>
      <c r="AH381">
        <v>42.457723999999999</v>
      </c>
      <c r="AI381">
        <v>58.879137999999998</v>
      </c>
      <c r="AJ381">
        <v>59.200612999999997</v>
      </c>
      <c r="AK381">
        <v>60.960481999999999</v>
      </c>
      <c r="AL381" t="s">
        <v>54</v>
      </c>
      <c r="AM381" t="s">
        <v>474</v>
      </c>
      <c r="AO381" s="1">
        <v>45778</v>
      </c>
      <c r="AR381" t="s">
        <v>84</v>
      </c>
    </row>
    <row r="382" spans="1:44" hidden="1" x14ac:dyDescent="0.25">
      <c r="A382" t="s">
        <v>683</v>
      </c>
      <c r="B382" t="s">
        <v>656</v>
      </c>
      <c r="C382" t="s">
        <v>657</v>
      </c>
      <c r="D382" t="s">
        <v>434</v>
      </c>
      <c r="E382" t="s">
        <v>604</v>
      </c>
      <c r="F382" t="s">
        <v>79</v>
      </c>
      <c r="G382" t="s">
        <v>80</v>
      </c>
      <c r="H382">
        <v>3</v>
      </c>
      <c r="I382" t="s">
        <v>46</v>
      </c>
      <c r="J382" t="s">
        <v>47</v>
      </c>
      <c r="K382" s="1">
        <v>44544</v>
      </c>
      <c r="L382">
        <v>10.55</v>
      </c>
      <c r="M382" t="s">
        <v>226</v>
      </c>
      <c r="W382" s="5">
        <v>45717</v>
      </c>
      <c r="X382" s="5">
        <v>45717</v>
      </c>
      <c r="Y382" s="5">
        <v>45689</v>
      </c>
      <c r="AB382" t="s">
        <v>79</v>
      </c>
      <c r="AC382" t="s">
        <v>79</v>
      </c>
      <c r="AD382" t="s">
        <v>84</v>
      </c>
      <c r="AE382" t="s">
        <v>52</v>
      </c>
      <c r="AF382" t="s">
        <v>53</v>
      </c>
      <c r="AG382" t="s">
        <v>72</v>
      </c>
      <c r="AH382">
        <v>42.457723999999999</v>
      </c>
      <c r="AI382">
        <v>58.879137999999998</v>
      </c>
      <c r="AJ382">
        <v>59.200612999999997</v>
      </c>
      <c r="AK382">
        <v>60.960481999999999</v>
      </c>
      <c r="AL382" t="s">
        <v>54</v>
      </c>
      <c r="AM382" t="s">
        <v>474</v>
      </c>
      <c r="AO382" s="1">
        <v>45778</v>
      </c>
      <c r="AR382" t="s">
        <v>84</v>
      </c>
    </row>
    <row r="383" spans="1:44" hidden="1" x14ac:dyDescent="0.25">
      <c r="A383" t="s">
        <v>686</v>
      </c>
      <c r="B383" t="s">
        <v>684</v>
      </c>
      <c r="C383" t="s">
        <v>685</v>
      </c>
      <c r="D383" t="s">
        <v>95</v>
      </c>
      <c r="E383" t="s">
        <v>43</v>
      </c>
      <c r="F383" t="s">
        <v>44</v>
      </c>
      <c r="G383" t="s">
        <v>45</v>
      </c>
      <c r="H383">
        <v>2</v>
      </c>
      <c r="I383" t="s">
        <v>46</v>
      </c>
      <c r="J383" t="s">
        <v>47</v>
      </c>
      <c r="K383" s="1">
        <v>44090</v>
      </c>
      <c r="L383">
        <v>29.18</v>
      </c>
      <c r="M383" t="s">
        <v>226</v>
      </c>
      <c r="X383" s="5">
        <v>45717</v>
      </c>
      <c r="Y383" s="5">
        <v>45717</v>
      </c>
      <c r="AB383" t="s">
        <v>44</v>
      </c>
      <c r="AC383" t="s">
        <v>44</v>
      </c>
      <c r="AD383" t="s">
        <v>50</v>
      </c>
      <c r="AE383" t="s">
        <v>51</v>
      </c>
      <c r="AF383" t="s">
        <v>52</v>
      </c>
      <c r="AG383" t="s">
        <v>53</v>
      </c>
      <c r="AH383">
        <v>20.715616000000001</v>
      </c>
      <c r="AI383">
        <v>41.411445000000001</v>
      </c>
      <c r="AJ383">
        <v>54.617457999999999</v>
      </c>
      <c r="AK383">
        <v>80.677673999999996</v>
      </c>
      <c r="AL383" t="s">
        <v>54</v>
      </c>
      <c r="AM383" t="s">
        <v>55</v>
      </c>
      <c r="AN383" t="s">
        <v>51</v>
      </c>
      <c r="AR383" t="s">
        <v>51</v>
      </c>
    </row>
    <row r="384" spans="1:44" hidden="1" x14ac:dyDescent="0.25">
      <c r="A384" t="s">
        <v>689</v>
      </c>
      <c r="B384" t="s">
        <v>687</v>
      </c>
      <c r="C384" t="s">
        <v>688</v>
      </c>
      <c r="D384" t="s">
        <v>95</v>
      </c>
      <c r="E384" t="s">
        <v>268</v>
      </c>
      <c r="F384" t="s">
        <v>79</v>
      </c>
      <c r="G384" t="s">
        <v>80</v>
      </c>
      <c r="H384">
        <v>3</v>
      </c>
      <c r="I384" t="s">
        <v>46</v>
      </c>
      <c r="J384" t="s">
        <v>70</v>
      </c>
      <c r="L384">
        <v>13.9</v>
      </c>
      <c r="M384" t="s">
        <v>226</v>
      </c>
      <c r="R384" t="s">
        <v>97</v>
      </c>
      <c r="S384" t="s">
        <v>98</v>
      </c>
      <c r="T384" t="s">
        <v>98</v>
      </c>
      <c r="W384" s="5">
        <v>45627</v>
      </c>
      <c r="X384" s="5">
        <v>45627</v>
      </c>
      <c r="Y384" s="5">
        <v>45597</v>
      </c>
      <c r="Z384" s="10">
        <v>45630</v>
      </c>
      <c r="AA384" s="10">
        <v>45600</v>
      </c>
      <c r="AB384" t="s">
        <v>79</v>
      </c>
      <c r="AC384" t="s">
        <v>79</v>
      </c>
      <c r="AD384" t="s">
        <v>52</v>
      </c>
      <c r="AE384" t="s">
        <v>84</v>
      </c>
      <c r="AF384" t="s">
        <v>53</v>
      </c>
      <c r="AG384" t="s">
        <v>50</v>
      </c>
      <c r="AH384">
        <v>48.742348</v>
      </c>
      <c r="AI384">
        <v>56.256796999999999</v>
      </c>
      <c r="AJ384">
        <v>71.659482999999994</v>
      </c>
      <c r="AK384">
        <v>71.749082999999999</v>
      </c>
      <c r="AL384" t="s">
        <v>99</v>
      </c>
      <c r="AM384" t="s">
        <v>474</v>
      </c>
      <c r="AN384" t="s">
        <v>84</v>
      </c>
      <c r="AO384" s="1">
        <v>45717</v>
      </c>
      <c r="AP384" s="1" t="s">
        <v>5427</v>
      </c>
      <c r="AR384" t="s">
        <v>84</v>
      </c>
    </row>
    <row r="385" spans="1:44" hidden="1" x14ac:dyDescent="0.25">
      <c r="A385" t="s">
        <v>691</v>
      </c>
      <c r="B385" t="s">
        <v>687</v>
      </c>
      <c r="C385" t="s">
        <v>688</v>
      </c>
      <c r="D385" t="s">
        <v>143</v>
      </c>
      <c r="E385" t="s">
        <v>268</v>
      </c>
      <c r="F385" t="s">
        <v>79</v>
      </c>
      <c r="G385" t="s">
        <v>80</v>
      </c>
      <c r="H385">
        <v>3</v>
      </c>
      <c r="I385" t="s">
        <v>46</v>
      </c>
      <c r="J385" t="s">
        <v>70</v>
      </c>
      <c r="L385">
        <v>7.95</v>
      </c>
      <c r="M385" t="s">
        <v>226</v>
      </c>
      <c r="R385" t="s">
        <v>97</v>
      </c>
      <c r="S385" t="s">
        <v>98</v>
      </c>
      <c r="T385" t="s">
        <v>98</v>
      </c>
      <c r="W385" s="5">
        <v>45627</v>
      </c>
      <c r="X385" s="5">
        <v>45627</v>
      </c>
      <c r="Y385" s="5">
        <v>45597</v>
      </c>
      <c r="Z385" s="10">
        <v>45630</v>
      </c>
      <c r="AA385" s="10">
        <v>45600</v>
      </c>
      <c r="AB385" t="s">
        <v>79</v>
      </c>
      <c r="AC385" t="s">
        <v>79</v>
      </c>
      <c r="AD385" t="s">
        <v>52</v>
      </c>
      <c r="AE385" t="s">
        <v>84</v>
      </c>
      <c r="AF385" t="s">
        <v>53</v>
      </c>
      <c r="AG385" t="s">
        <v>50</v>
      </c>
      <c r="AH385">
        <v>48.742348</v>
      </c>
      <c r="AI385">
        <v>56.256796999999999</v>
      </c>
      <c r="AJ385">
        <v>71.659482999999994</v>
      </c>
      <c r="AK385">
        <v>71.749082999999999</v>
      </c>
      <c r="AL385" t="s">
        <v>99</v>
      </c>
      <c r="AM385" t="s">
        <v>474</v>
      </c>
      <c r="AN385" t="s">
        <v>84</v>
      </c>
      <c r="AO385" s="1">
        <v>45717</v>
      </c>
      <c r="AP385" s="1" t="s">
        <v>5427</v>
      </c>
      <c r="AR385" t="s">
        <v>84</v>
      </c>
    </row>
    <row r="386" spans="1:44" hidden="1" x14ac:dyDescent="0.25">
      <c r="A386" t="s">
        <v>694</v>
      </c>
      <c r="B386" t="s">
        <v>692</v>
      </c>
      <c r="C386" t="s">
        <v>693</v>
      </c>
      <c r="D386" t="s">
        <v>104</v>
      </c>
      <c r="E386" t="s">
        <v>268</v>
      </c>
      <c r="F386" t="s">
        <v>79</v>
      </c>
      <c r="G386" t="s">
        <v>80</v>
      </c>
      <c r="H386">
        <v>2</v>
      </c>
      <c r="I386" t="s">
        <v>46</v>
      </c>
      <c r="J386" t="s">
        <v>47</v>
      </c>
      <c r="K386" s="1">
        <v>44678</v>
      </c>
      <c r="L386">
        <v>23.265000000000001</v>
      </c>
      <c r="M386" t="s">
        <v>226</v>
      </c>
      <c r="O386" t="s">
        <v>82</v>
      </c>
      <c r="P386" t="s">
        <v>14</v>
      </c>
      <c r="W386" s="5">
        <v>44649</v>
      </c>
      <c r="Z386" s="10">
        <v>44649</v>
      </c>
      <c r="AA386" s="10">
        <v>44608</v>
      </c>
      <c r="AB386" t="s">
        <v>79</v>
      </c>
      <c r="AC386" t="s">
        <v>82</v>
      </c>
      <c r="AD386" t="s">
        <v>84</v>
      </c>
      <c r="AE386" t="s">
        <v>52</v>
      </c>
      <c r="AF386" t="s">
        <v>53</v>
      </c>
      <c r="AG386" t="s">
        <v>72</v>
      </c>
      <c r="AH386">
        <v>52.288049000000001</v>
      </c>
      <c r="AI386">
        <v>52.785207999999997</v>
      </c>
      <c r="AJ386">
        <v>69.030939000000004</v>
      </c>
      <c r="AK386">
        <v>70.790807000000001</v>
      </c>
      <c r="AL386" t="s">
        <v>27</v>
      </c>
      <c r="AM386" t="s">
        <v>474</v>
      </c>
      <c r="AO386" s="1">
        <v>45809</v>
      </c>
    </row>
    <row r="387" spans="1:44" hidden="1" x14ac:dyDescent="0.25">
      <c r="A387" t="s">
        <v>695</v>
      </c>
      <c r="B387" t="s">
        <v>692</v>
      </c>
      <c r="C387" t="s">
        <v>693</v>
      </c>
      <c r="D387" t="s">
        <v>126</v>
      </c>
      <c r="E387" t="s">
        <v>268</v>
      </c>
      <c r="F387" t="s">
        <v>79</v>
      </c>
      <c r="G387" t="s">
        <v>80</v>
      </c>
      <c r="H387">
        <v>2</v>
      </c>
      <c r="I387" t="s">
        <v>46</v>
      </c>
      <c r="J387" t="s">
        <v>47</v>
      </c>
      <c r="K387" s="1">
        <v>44951</v>
      </c>
      <c r="L387">
        <v>24.95</v>
      </c>
      <c r="M387" t="s">
        <v>226</v>
      </c>
      <c r="O387" t="s">
        <v>82</v>
      </c>
      <c r="P387" t="s">
        <v>14</v>
      </c>
      <c r="W387" s="5">
        <v>44896</v>
      </c>
      <c r="Z387" s="10">
        <v>44896</v>
      </c>
      <c r="AA387" s="10">
        <v>44880</v>
      </c>
      <c r="AB387" t="s">
        <v>79</v>
      </c>
      <c r="AC387" t="s">
        <v>82</v>
      </c>
      <c r="AD387" t="s">
        <v>84</v>
      </c>
      <c r="AE387" t="s">
        <v>52</v>
      </c>
      <c r="AF387" t="s">
        <v>53</v>
      </c>
      <c r="AG387" t="s">
        <v>72</v>
      </c>
      <c r="AH387">
        <v>52.288049000000001</v>
      </c>
      <c r="AI387">
        <v>52.785207999999997</v>
      </c>
      <c r="AJ387">
        <v>69.030939000000004</v>
      </c>
      <c r="AK387">
        <v>70.790807000000001</v>
      </c>
      <c r="AL387" t="s">
        <v>27</v>
      </c>
      <c r="AM387" t="s">
        <v>474</v>
      </c>
      <c r="AO387" s="1">
        <v>45809</v>
      </c>
    </row>
    <row r="388" spans="1:44" hidden="1" x14ac:dyDescent="0.25">
      <c r="A388" t="s">
        <v>696</v>
      </c>
      <c r="B388" t="s">
        <v>692</v>
      </c>
      <c r="C388" t="s">
        <v>693</v>
      </c>
      <c r="D388" t="s">
        <v>166</v>
      </c>
      <c r="E388" t="s">
        <v>268</v>
      </c>
      <c r="F388" t="s">
        <v>79</v>
      </c>
      <c r="G388" t="s">
        <v>80</v>
      </c>
      <c r="H388">
        <v>2</v>
      </c>
      <c r="I388" t="s">
        <v>46</v>
      </c>
      <c r="J388" t="s">
        <v>47</v>
      </c>
      <c r="K388" s="1">
        <v>44957</v>
      </c>
      <c r="L388">
        <v>39.24</v>
      </c>
      <c r="M388" t="s">
        <v>226</v>
      </c>
      <c r="O388" t="s">
        <v>82</v>
      </c>
      <c r="P388" t="s">
        <v>14</v>
      </c>
      <c r="W388" s="5">
        <v>44896</v>
      </c>
      <c r="Z388" s="10">
        <v>44896</v>
      </c>
      <c r="AA388" s="10">
        <v>44890</v>
      </c>
      <c r="AB388" t="s">
        <v>79</v>
      </c>
      <c r="AC388" t="s">
        <v>82</v>
      </c>
      <c r="AD388" t="s">
        <v>84</v>
      </c>
      <c r="AE388" t="s">
        <v>52</v>
      </c>
      <c r="AF388" t="s">
        <v>53</v>
      </c>
      <c r="AG388" t="s">
        <v>72</v>
      </c>
      <c r="AH388">
        <v>52.288049000000001</v>
      </c>
      <c r="AI388">
        <v>52.785207999999997</v>
      </c>
      <c r="AJ388">
        <v>69.030939000000004</v>
      </c>
      <c r="AK388">
        <v>70.790807000000001</v>
      </c>
      <c r="AL388" t="s">
        <v>27</v>
      </c>
      <c r="AM388" t="s">
        <v>474</v>
      </c>
      <c r="AO388" s="1">
        <v>45809</v>
      </c>
    </row>
    <row r="389" spans="1:44" hidden="1" x14ac:dyDescent="0.25">
      <c r="A389" t="s">
        <v>417</v>
      </c>
      <c r="B389" t="s">
        <v>389</v>
      </c>
      <c r="C389" t="s">
        <v>390</v>
      </c>
      <c r="D389" t="s">
        <v>416</v>
      </c>
      <c r="E389" t="s">
        <v>57</v>
      </c>
      <c r="F389" t="s">
        <v>44</v>
      </c>
      <c r="G389" t="s">
        <v>58</v>
      </c>
      <c r="H389">
        <v>4</v>
      </c>
      <c r="I389" t="s">
        <v>46</v>
      </c>
      <c r="J389" t="s">
        <v>47</v>
      </c>
      <c r="K389" s="1">
        <v>44204</v>
      </c>
      <c r="L389" s="21">
        <v>7.33</v>
      </c>
      <c r="M389" t="s">
        <v>391</v>
      </c>
      <c r="W389" s="5">
        <v>46082</v>
      </c>
      <c r="Y389" s="5">
        <v>45689</v>
      </c>
      <c r="AB389" t="s">
        <v>44</v>
      </c>
      <c r="AC389" t="s">
        <v>44</v>
      </c>
      <c r="AD389" t="s">
        <v>50</v>
      </c>
      <c r="AE389" t="s">
        <v>52</v>
      </c>
      <c r="AF389" t="s">
        <v>51</v>
      </c>
      <c r="AG389" t="s">
        <v>53</v>
      </c>
      <c r="AH389">
        <v>33.574815999999998</v>
      </c>
      <c r="AI389">
        <v>39.485996999999998</v>
      </c>
      <c r="AJ389">
        <v>52.637428999999997</v>
      </c>
      <c r="AK389">
        <v>78.701757999999998</v>
      </c>
      <c r="AL389" t="s">
        <v>54</v>
      </c>
      <c r="AM389" t="s">
        <v>55</v>
      </c>
      <c r="AN389" t="s">
        <v>51</v>
      </c>
      <c r="AO389" s="1">
        <v>45809</v>
      </c>
      <c r="AP389" s="1" t="s">
        <v>5437</v>
      </c>
      <c r="AR389" t="s">
        <v>50</v>
      </c>
    </row>
    <row r="390" spans="1:44" hidden="1" x14ac:dyDescent="0.25">
      <c r="A390" t="s">
        <v>703</v>
      </c>
      <c r="B390" t="s">
        <v>700</v>
      </c>
      <c r="C390" t="s">
        <v>701</v>
      </c>
      <c r="D390" t="s">
        <v>235</v>
      </c>
      <c r="E390" t="s">
        <v>702</v>
      </c>
      <c r="F390" t="s">
        <v>79</v>
      </c>
      <c r="G390" t="s">
        <v>80</v>
      </c>
      <c r="H390">
        <v>2</v>
      </c>
      <c r="I390" t="s">
        <v>46</v>
      </c>
      <c r="J390" t="s">
        <v>236</v>
      </c>
      <c r="L390">
        <v>2.85</v>
      </c>
      <c r="M390" t="s">
        <v>226</v>
      </c>
      <c r="W390" s="5">
        <v>44587</v>
      </c>
      <c r="AB390" t="s">
        <v>79</v>
      </c>
      <c r="AC390" t="s">
        <v>79</v>
      </c>
      <c r="AD390" t="s">
        <v>84</v>
      </c>
      <c r="AE390" t="s">
        <v>247</v>
      </c>
      <c r="AF390" t="s">
        <v>53</v>
      </c>
      <c r="AG390" t="s">
        <v>72</v>
      </c>
      <c r="AH390">
        <v>19.033211999999999</v>
      </c>
      <c r="AI390">
        <v>46.900578000000003</v>
      </c>
      <c r="AJ390">
        <v>51.513064999999997</v>
      </c>
      <c r="AK390">
        <v>53.272933999999999</v>
      </c>
      <c r="AL390" t="s">
        <v>73</v>
      </c>
      <c r="AM390" t="s">
        <v>474</v>
      </c>
      <c r="AN390" t="s">
        <v>690</v>
      </c>
      <c r="AO390" s="1">
        <v>45839</v>
      </c>
      <c r="AP390" s="1" t="s">
        <v>5438</v>
      </c>
      <c r="AR390" t="s">
        <v>690</v>
      </c>
    </row>
    <row r="391" spans="1:44" hidden="1" x14ac:dyDescent="0.25">
      <c r="A391" t="s">
        <v>704</v>
      </c>
      <c r="B391" t="s">
        <v>700</v>
      </c>
      <c r="C391" t="s">
        <v>701</v>
      </c>
      <c r="D391" t="s">
        <v>553</v>
      </c>
      <c r="E391" t="s">
        <v>702</v>
      </c>
      <c r="F391" t="s">
        <v>79</v>
      </c>
      <c r="G391" t="s">
        <v>80</v>
      </c>
      <c r="H391">
        <v>2</v>
      </c>
      <c r="I391" t="s">
        <v>46</v>
      </c>
      <c r="J391" t="s">
        <v>236</v>
      </c>
      <c r="L391">
        <v>0.42</v>
      </c>
      <c r="M391" t="s">
        <v>226</v>
      </c>
      <c r="W391" s="5">
        <v>44929</v>
      </c>
      <c r="AB391" t="s">
        <v>79</v>
      </c>
      <c r="AC391" t="s">
        <v>79</v>
      </c>
      <c r="AD391" t="s">
        <v>84</v>
      </c>
      <c r="AE391" t="s">
        <v>247</v>
      </c>
      <c r="AF391" t="s">
        <v>53</v>
      </c>
      <c r="AG391" t="s">
        <v>72</v>
      </c>
      <c r="AH391">
        <v>19.033211999999999</v>
      </c>
      <c r="AI391">
        <v>46.900578000000003</v>
      </c>
      <c r="AJ391">
        <v>51.513064999999997</v>
      </c>
      <c r="AK391">
        <v>53.272933999999999</v>
      </c>
      <c r="AL391" t="s">
        <v>73</v>
      </c>
      <c r="AM391" t="s">
        <v>474</v>
      </c>
      <c r="AN391" t="s">
        <v>690</v>
      </c>
      <c r="AO391" s="1">
        <v>45839</v>
      </c>
      <c r="AP391" s="1" t="s">
        <v>5438</v>
      </c>
      <c r="AR391" t="s">
        <v>690</v>
      </c>
    </row>
    <row r="392" spans="1:44" hidden="1" x14ac:dyDescent="0.25">
      <c r="A392" t="s">
        <v>707</v>
      </c>
      <c r="B392" t="s">
        <v>705</v>
      </c>
      <c r="C392" t="s">
        <v>706</v>
      </c>
      <c r="D392" t="s">
        <v>95</v>
      </c>
      <c r="E392" t="s">
        <v>298</v>
      </c>
      <c r="F392" t="s">
        <v>245</v>
      </c>
      <c r="G392" t="s">
        <v>58</v>
      </c>
      <c r="H392">
        <v>1</v>
      </c>
      <c r="I392" t="s">
        <v>197</v>
      </c>
      <c r="J392" t="s">
        <v>47</v>
      </c>
      <c r="K392" s="1">
        <v>40996</v>
      </c>
      <c r="L392">
        <v>38.15</v>
      </c>
      <c r="M392" t="s">
        <v>226</v>
      </c>
      <c r="X392" s="5">
        <v>45778</v>
      </c>
      <c r="Y392" s="5">
        <v>45658</v>
      </c>
      <c r="AB392" t="s">
        <v>245</v>
      </c>
      <c r="AC392" t="s">
        <v>245</v>
      </c>
      <c r="AD392" t="s">
        <v>53</v>
      </c>
      <c r="AE392" t="s">
        <v>72</v>
      </c>
      <c r="AF392" t="s">
        <v>52</v>
      </c>
      <c r="AG392" t="s">
        <v>247</v>
      </c>
      <c r="AH392">
        <v>17.108872999999999</v>
      </c>
      <c r="AI392">
        <v>20.326571000000001</v>
      </c>
      <c r="AJ392">
        <v>21.132726000000002</v>
      </c>
      <c r="AK392">
        <v>60.517854</v>
      </c>
      <c r="AL392" t="s">
        <v>54</v>
      </c>
      <c r="AM392" t="s">
        <v>248</v>
      </c>
      <c r="AN392" t="s">
        <v>53</v>
      </c>
      <c r="AO392" s="1">
        <v>45778</v>
      </c>
      <c r="AP392" s="1" t="s">
        <v>5560</v>
      </c>
      <c r="AR392" t="s">
        <v>53</v>
      </c>
    </row>
    <row r="393" spans="1:44" hidden="1" x14ac:dyDescent="0.25">
      <c r="A393" t="s">
        <v>708</v>
      </c>
      <c r="B393" t="s">
        <v>705</v>
      </c>
      <c r="C393" t="s">
        <v>706</v>
      </c>
      <c r="D393" t="s">
        <v>143</v>
      </c>
      <c r="E393" t="s">
        <v>298</v>
      </c>
      <c r="F393" t="s">
        <v>245</v>
      </c>
      <c r="G393" t="s">
        <v>58</v>
      </c>
      <c r="H393">
        <v>1</v>
      </c>
      <c r="I393" t="s">
        <v>151</v>
      </c>
      <c r="J393" t="s">
        <v>47</v>
      </c>
      <c r="K393" s="1">
        <v>44876</v>
      </c>
      <c r="L393">
        <v>49.639387608500002</v>
      </c>
      <c r="M393" t="s">
        <v>226</v>
      </c>
      <c r="O393" t="s">
        <v>82</v>
      </c>
      <c r="P393" t="s">
        <v>14</v>
      </c>
      <c r="Z393" s="10">
        <v>44876</v>
      </c>
      <c r="AA393" s="10">
        <v>44873</v>
      </c>
      <c r="AB393" t="s">
        <v>245</v>
      </c>
      <c r="AC393" t="s">
        <v>82</v>
      </c>
      <c r="AD393" t="s">
        <v>53</v>
      </c>
      <c r="AE393" t="s">
        <v>72</v>
      </c>
      <c r="AF393" t="s">
        <v>52</v>
      </c>
      <c r="AG393" t="s">
        <v>247</v>
      </c>
      <c r="AH393">
        <v>17.108872999999999</v>
      </c>
      <c r="AI393">
        <v>20.326571000000001</v>
      </c>
      <c r="AJ393">
        <v>21.132726000000002</v>
      </c>
      <c r="AK393">
        <v>60.517854</v>
      </c>
      <c r="AL393" t="s">
        <v>27</v>
      </c>
      <c r="AM393" t="s">
        <v>248</v>
      </c>
      <c r="AN393" t="s">
        <v>53</v>
      </c>
      <c r="AO393" s="1">
        <v>45778</v>
      </c>
      <c r="AP393" s="1" t="s">
        <v>5560</v>
      </c>
      <c r="AR393" t="s">
        <v>53</v>
      </c>
    </row>
    <row r="394" spans="1:44" hidden="1" x14ac:dyDescent="0.25">
      <c r="A394" t="s">
        <v>709</v>
      </c>
      <c r="B394" t="s">
        <v>705</v>
      </c>
      <c r="C394" t="s">
        <v>706</v>
      </c>
      <c r="D394" t="s">
        <v>145</v>
      </c>
      <c r="E394" t="s">
        <v>298</v>
      </c>
      <c r="F394" t="s">
        <v>245</v>
      </c>
      <c r="G394" t="s">
        <v>58</v>
      </c>
      <c r="H394">
        <v>1</v>
      </c>
      <c r="I394" t="s">
        <v>197</v>
      </c>
      <c r="J394" t="s">
        <v>47</v>
      </c>
      <c r="K394" s="1">
        <v>40987</v>
      </c>
      <c r="L394">
        <v>39.72</v>
      </c>
      <c r="M394" t="s">
        <v>226</v>
      </c>
      <c r="X394" s="5">
        <v>45809</v>
      </c>
      <c r="Y394" s="5">
        <v>45689</v>
      </c>
      <c r="AB394" t="s">
        <v>245</v>
      </c>
      <c r="AC394" t="s">
        <v>245</v>
      </c>
      <c r="AD394" t="s">
        <v>53</v>
      </c>
      <c r="AE394" t="s">
        <v>72</v>
      </c>
      <c r="AF394" t="s">
        <v>52</v>
      </c>
      <c r="AG394" t="s">
        <v>247</v>
      </c>
      <c r="AH394">
        <v>17.108872999999999</v>
      </c>
      <c r="AI394">
        <v>20.326571000000001</v>
      </c>
      <c r="AJ394">
        <v>21.132726000000002</v>
      </c>
      <c r="AK394">
        <v>60.517854</v>
      </c>
      <c r="AL394" t="s">
        <v>54</v>
      </c>
      <c r="AM394" t="s">
        <v>248</v>
      </c>
      <c r="AN394" t="s">
        <v>53</v>
      </c>
      <c r="AO394" s="1">
        <v>45809</v>
      </c>
      <c r="AP394" s="1" t="s">
        <v>5560</v>
      </c>
      <c r="AR394" t="s">
        <v>53</v>
      </c>
    </row>
    <row r="395" spans="1:44" hidden="1" x14ac:dyDescent="0.25">
      <c r="A395" t="s">
        <v>710</v>
      </c>
      <c r="B395" t="s">
        <v>705</v>
      </c>
      <c r="C395" t="s">
        <v>706</v>
      </c>
      <c r="D395" t="s">
        <v>255</v>
      </c>
      <c r="E395" t="s">
        <v>298</v>
      </c>
      <c r="F395" t="s">
        <v>245</v>
      </c>
      <c r="G395" t="s">
        <v>58</v>
      </c>
      <c r="H395">
        <v>1</v>
      </c>
      <c r="I395" t="s">
        <v>197</v>
      </c>
      <c r="J395" t="s">
        <v>47</v>
      </c>
      <c r="K395" s="1">
        <v>40985</v>
      </c>
      <c r="L395">
        <v>19.21</v>
      </c>
      <c r="M395" t="s">
        <v>226</v>
      </c>
      <c r="X395" s="5">
        <v>45839</v>
      </c>
      <c r="Y395" s="5">
        <v>45717</v>
      </c>
      <c r="AB395" t="s">
        <v>245</v>
      </c>
      <c r="AC395" t="s">
        <v>245</v>
      </c>
      <c r="AD395" t="s">
        <v>53</v>
      </c>
      <c r="AE395" t="s">
        <v>72</v>
      </c>
      <c r="AF395" t="s">
        <v>52</v>
      </c>
      <c r="AG395" t="s">
        <v>247</v>
      </c>
      <c r="AH395">
        <v>17.108872999999999</v>
      </c>
      <c r="AI395">
        <v>20.326571000000001</v>
      </c>
      <c r="AJ395">
        <v>21.132726000000002</v>
      </c>
      <c r="AK395">
        <v>60.517854</v>
      </c>
      <c r="AL395" t="s">
        <v>54</v>
      </c>
      <c r="AM395" t="s">
        <v>248</v>
      </c>
      <c r="AN395" t="s">
        <v>53</v>
      </c>
      <c r="AO395" s="1">
        <v>45839</v>
      </c>
      <c r="AP395" s="1" t="s">
        <v>5560</v>
      </c>
      <c r="AR395" t="s">
        <v>53</v>
      </c>
    </row>
    <row r="396" spans="1:44" hidden="1" x14ac:dyDescent="0.25">
      <c r="A396" t="s">
        <v>711</v>
      </c>
      <c r="B396" t="s">
        <v>705</v>
      </c>
      <c r="C396" t="s">
        <v>706</v>
      </c>
      <c r="D396" t="s">
        <v>87</v>
      </c>
      <c r="E396" t="s">
        <v>298</v>
      </c>
      <c r="F396" t="s">
        <v>245</v>
      </c>
      <c r="G396" t="s">
        <v>58</v>
      </c>
      <c r="H396">
        <v>2</v>
      </c>
      <c r="I396" t="s">
        <v>46</v>
      </c>
      <c r="J396" t="s">
        <v>70</v>
      </c>
      <c r="L396">
        <v>25.12</v>
      </c>
      <c r="M396" t="s">
        <v>226</v>
      </c>
      <c r="X396" s="5">
        <v>45597</v>
      </c>
      <c r="Y396" s="5">
        <v>45597</v>
      </c>
      <c r="AB396" t="s">
        <v>245</v>
      </c>
      <c r="AC396" t="s">
        <v>245</v>
      </c>
      <c r="AD396" t="s">
        <v>53</v>
      </c>
      <c r="AE396" t="s">
        <v>72</v>
      </c>
      <c r="AF396" t="s">
        <v>52</v>
      </c>
      <c r="AG396" t="s">
        <v>247</v>
      </c>
      <c r="AH396">
        <v>17.108872999999999</v>
      </c>
      <c r="AI396">
        <v>20.326571000000001</v>
      </c>
      <c r="AJ396">
        <v>21.132726000000002</v>
      </c>
      <c r="AK396">
        <v>60.517854</v>
      </c>
      <c r="AL396" t="s">
        <v>54</v>
      </c>
      <c r="AM396" t="s">
        <v>248</v>
      </c>
      <c r="AN396" t="s">
        <v>53</v>
      </c>
      <c r="AO396" s="1">
        <v>45778</v>
      </c>
      <c r="AP396" s="1" t="s">
        <v>5560</v>
      </c>
      <c r="AR396" t="s">
        <v>53</v>
      </c>
    </row>
    <row r="397" spans="1:44" hidden="1" x14ac:dyDescent="0.25">
      <c r="A397" t="s">
        <v>712</v>
      </c>
      <c r="B397" t="s">
        <v>705</v>
      </c>
      <c r="C397" t="s">
        <v>706</v>
      </c>
      <c r="D397" t="s">
        <v>100</v>
      </c>
      <c r="E397" t="s">
        <v>298</v>
      </c>
      <c r="F397" t="s">
        <v>245</v>
      </c>
      <c r="G397" t="s">
        <v>58</v>
      </c>
      <c r="H397">
        <v>1</v>
      </c>
      <c r="I397" t="s">
        <v>197</v>
      </c>
      <c r="J397" t="s">
        <v>47</v>
      </c>
      <c r="K397" s="1">
        <v>40990</v>
      </c>
      <c r="L397">
        <v>34.89</v>
      </c>
      <c r="M397" t="s">
        <v>226</v>
      </c>
      <c r="X397" s="5">
        <v>45839</v>
      </c>
      <c r="Y397" s="5">
        <v>45717</v>
      </c>
      <c r="AB397" t="s">
        <v>245</v>
      </c>
      <c r="AC397" t="s">
        <v>245</v>
      </c>
      <c r="AD397" t="s">
        <v>53</v>
      </c>
      <c r="AE397" t="s">
        <v>72</v>
      </c>
      <c r="AF397" t="s">
        <v>52</v>
      </c>
      <c r="AG397" t="s">
        <v>247</v>
      </c>
      <c r="AH397">
        <v>17.108872999999999</v>
      </c>
      <c r="AI397">
        <v>20.326571000000001</v>
      </c>
      <c r="AJ397">
        <v>21.132726000000002</v>
      </c>
      <c r="AK397">
        <v>60.517854</v>
      </c>
      <c r="AL397" t="s">
        <v>54</v>
      </c>
      <c r="AM397" t="s">
        <v>248</v>
      </c>
      <c r="AN397" t="s">
        <v>53</v>
      </c>
      <c r="AO397" s="1">
        <v>45839</v>
      </c>
      <c r="AP397" s="1" t="s">
        <v>5560</v>
      </c>
      <c r="AR397" t="s">
        <v>53</v>
      </c>
    </row>
    <row r="398" spans="1:44" hidden="1" x14ac:dyDescent="0.25">
      <c r="A398" t="s">
        <v>713</v>
      </c>
      <c r="B398" t="s">
        <v>705</v>
      </c>
      <c r="C398" t="s">
        <v>706</v>
      </c>
      <c r="D398" t="s">
        <v>259</v>
      </c>
      <c r="E398" t="s">
        <v>298</v>
      </c>
      <c r="F398" t="s">
        <v>245</v>
      </c>
      <c r="G398" t="s">
        <v>58</v>
      </c>
      <c r="H398">
        <v>2</v>
      </c>
      <c r="I398" t="s">
        <v>46</v>
      </c>
      <c r="J398" t="s">
        <v>70</v>
      </c>
      <c r="L398">
        <v>15.73</v>
      </c>
      <c r="M398" t="s">
        <v>226</v>
      </c>
      <c r="U398" t="s">
        <v>300</v>
      </c>
      <c r="Y398" s="5">
        <v>45505</v>
      </c>
      <c r="Z398" s="10">
        <v>45517</v>
      </c>
      <c r="AB398" t="s">
        <v>245</v>
      </c>
      <c r="AC398" t="s">
        <v>245</v>
      </c>
      <c r="AD398" t="s">
        <v>53</v>
      </c>
      <c r="AE398" t="s">
        <v>72</v>
      </c>
      <c r="AF398" t="s">
        <v>52</v>
      </c>
      <c r="AG398" t="s">
        <v>247</v>
      </c>
      <c r="AH398">
        <v>17.108872999999999</v>
      </c>
      <c r="AI398">
        <v>20.326571000000001</v>
      </c>
      <c r="AJ398">
        <v>21.132726000000002</v>
      </c>
      <c r="AK398">
        <v>60.517854</v>
      </c>
      <c r="AL398" t="s">
        <v>73</v>
      </c>
      <c r="AM398" t="s">
        <v>248</v>
      </c>
      <c r="AN398" t="s">
        <v>53</v>
      </c>
      <c r="AO398" s="1">
        <v>45778</v>
      </c>
      <c r="AP398" s="1" t="s">
        <v>5560</v>
      </c>
      <c r="AR398" t="s">
        <v>53</v>
      </c>
    </row>
    <row r="399" spans="1:44" hidden="1" x14ac:dyDescent="0.25">
      <c r="A399" t="s">
        <v>714</v>
      </c>
      <c r="B399" t="s">
        <v>705</v>
      </c>
      <c r="C399" t="s">
        <v>706</v>
      </c>
      <c r="D399" t="s">
        <v>275</v>
      </c>
      <c r="E399" t="s">
        <v>298</v>
      </c>
      <c r="F399" t="s">
        <v>245</v>
      </c>
      <c r="G399" t="s">
        <v>58</v>
      </c>
      <c r="H399">
        <v>1</v>
      </c>
      <c r="I399" t="s">
        <v>197</v>
      </c>
      <c r="J399" t="s">
        <v>47</v>
      </c>
      <c r="K399" s="1">
        <v>40990</v>
      </c>
      <c r="L399">
        <v>24.98</v>
      </c>
      <c r="M399" t="s">
        <v>226</v>
      </c>
      <c r="X399" s="5">
        <v>45839</v>
      </c>
      <c r="Y399" s="5">
        <v>45748</v>
      </c>
      <c r="AB399" t="s">
        <v>245</v>
      </c>
      <c r="AC399" t="s">
        <v>245</v>
      </c>
      <c r="AD399" t="s">
        <v>53</v>
      </c>
      <c r="AE399" t="s">
        <v>72</v>
      </c>
      <c r="AF399" t="s">
        <v>52</v>
      </c>
      <c r="AG399" t="s">
        <v>247</v>
      </c>
      <c r="AH399">
        <v>17.108872999999999</v>
      </c>
      <c r="AI399">
        <v>20.326571000000001</v>
      </c>
      <c r="AJ399">
        <v>21.132726000000002</v>
      </c>
      <c r="AK399">
        <v>60.517854</v>
      </c>
      <c r="AL399" t="s">
        <v>54</v>
      </c>
      <c r="AM399" t="s">
        <v>248</v>
      </c>
      <c r="AN399" t="s">
        <v>53</v>
      </c>
      <c r="AO399" s="1">
        <v>45839</v>
      </c>
      <c r="AP399" s="1" t="s">
        <v>5560</v>
      </c>
      <c r="AR399" t="s">
        <v>53</v>
      </c>
    </row>
    <row r="400" spans="1:44" hidden="1" x14ac:dyDescent="0.25">
      <c r="A400" t="s">
        <v>715</v>
      </c>
      <c r="B400" t="s">
        <v>705</v>
      </c>
      <c r="C400" t="s">
        <v>706</v>
      </c>
      <c r="D400" t="s">
        <v>207</v>
      </c>
      <c r="E400" t="s">
        <v>298</v>
      </c>
      <c r="F400" t="s">
        <v>245</v>
      </c>
      <c r="G400" t="s">
        <v>58</v>
      </c>
      <c r="H400">
        <v>1</v>
      </c>
      <c r="I400" t="s">
        <v>197</v>
      </c>
      <c r="J400" t="s">
        <v>47</v>
      </c>
      <c r="K400" s="1">
        <v>40991</v>
      </c>
      <c r="L400">
        <v>22.09</v>
      </c>
      <c r="M400" t="s">
        <v>226</v>
      </c>
      <c r="X400" s="5">
        <v>45597</v>
      </c>
      <c r="Y400" s="5">
        <v>45597</v>
      </c>
      <c r="AB400" t="s">
        <v>245</v>
      </c>
      <c r="AC400" t="s">
        <v>245</v>
      </c>
      <c r="AD400" t="s">
        <v>53</v>
      </c>
      <c r="AE400" t="s">
        <v>72</v>
      </c>
      <c r="AF400" t="s">
        <v>52</v>
      </c>
      <c r="AG400" t="s">
        <v>247</v>
      </c>
      <c r="AH400">
        <v>17.108872999999999</v>
      </c>
      <c r="AI400">
        <v>20.326571000000001</v>
      </c>
      <c r="AJ400">
        <v>21.132726000000002</v>
      </c>
      <c r="AK400">
        <v>60.517854</v>
      </c>
      <c r="AL400" t="s">
        <v>54</v>
      </c>
      <c r="AM400" t="s">
        <v>248</v>
      </c>
      <c r="AN400" t="s">
        <v>53</v>
      </c>
      <c r="AO400" s="1">
        <v>45778</v>
      </c>
      <c r="AP400" s="1" t="s">
        <v>5560</v>
      </c>
      <c r="AR400" t="s">
        <v>53</v>
      </c>
    </row>
    <row r="401" spans="1:44" hidden="1" x14ac:dyDescent="0.25">
      <c r="A401" t="s">
        <v>716</v>
      </c>
      <c r="B401" t="s">
        <v>705</v>
      </c>
      <c r="C401" t="s">
        <v>706</v>
      </c>
      <c r="D401" t="s">
        <v>102</v>
      </c>
      <c r="E401" t="s">
        <v>298</v>
      </c>
      <c r="F401" t="s">
        <v>245</v>
      </c>
      <c r="G401" t="s">
        <v>58</v>
      </c>
      <c r="H401">
        <v>1</v>
      </c>
      <c r="I401" t="s">
        <v>197</v>
      </c>
      <c r="J401" t="s">
        <v>47</v>
      </c>
      <c r="K401" s="1">
        <v>40992</v>
      </c>
      <c r="L401">
        <v>24.21</v>
      </c>
      <c r="M401" t="s">
        <v>226</v>
      </c>
      <c r="X401" s="5">
        <v>45627</v>
      </c>
      <c r="Y401" s="5">
        <v>45597</v>
      </c>
      <c r="AB401" t="s">
        <v>245</v>
      </c>
      <c r="AC401" t="s">
        <v>245</v>
      </c>
      <c r="AD401" t="s">
        <v>53</v>
      </c>
      <c r="AE401" t="s">
        <v>72</v>
      </c>
      <c r="AF401" t="s">
        <v>52</v>
      </c>
      <c r="AG401" t="s">
        <v>247</v>
      </c>
      <c r="AH401">
        <v>17.108872999999999</v>
      </c>
      <c r="AI401">
        <v>20.326571000000001</v>
      </c>
      <c r="AJ401">
        <v>21.132726000000002</v>
      </c>
      <c r="AK401">
        <v>60.517854</v>
      </c>
      <c r="AL401" t="s">
        <v>54</v>
      </c>
      <c r="AM401" t="s">
        <v>248</v>
      </c>
      <c r="AN401" t="s">
        <v>53</v>
      </c>
      <c r="AO401" s="1">
        <v>45778</v>
      </c>
      <c r="AP401" s="1" t="s">
        <v>5560</v>
      </c>
      <c r="AR401" t="s">
        <v>53</v>
      </c>
    </row>
    <row r="402" spans="1:44" hidden="1" x14ac:dyDescent="0.25">
      <c r="A402" t="s">
        <v>717</v>
      </c>
      <c r="B402" t="s">
        <v>705</v>
      </c>
      <c r="C402" t="s">
        <v>706</v>
      </c>
      <c r="D402" t="s">
        <v>104</v>
      </c>
      <c r="E402" t="s">
        <v>298</v>
      </c>
      <c r="F402" t="s">
        <v>245</v>
      </c>
      <c r="G402" t="s">
        <v>58</v>
      </c>
      <c r="H402">
        <v>1</v>
      </c>
      <c r="I402" t="s">
        <v>197</v>
      </c>
      <c r="J402" t="s">
        <v>47</v>
      </c>
      <c r="K402" s="1">
        <v>40992</v>
      </c>
      <c r="L402">
        <v>23.32</v>
      </c>
      <c r="M402" t="s">
        <v>226</v>
      </c>
      <c r="X402" s="5">
        <v>45627</v>
      </c>
      <c r="Y402" s="5">
        <v>45627</v>
      </c>
      <c r="AB402" t="s">
        <v>245</v>
      </c>
      <c r="AC402" t="s">
        <v>245</v>
      </c>
      <c r="AD402" t="s">
        <v>53</v>
      </c>
      <c r="AE402" t="s">
        <v>72</v>
      </c>
      <c r="AF402" t="s">
        <v>52</v>
      </c>
      <c r="AG402" t="s">
        <v>247</v>
      </c>
      <c r="AH402">
        <v>17.108872999999999</v>
      </c>
      <c r="AI402">
        <v>20.326571000000001</v>
      </c>
      <c r="AJ402">
        <v>21.132726000000002</v>
      </c>
      <c r="AK402">
        <v>60.517854</v>
      </c>
      <c r="AL402" t="s">
        <v>54</v>
      </c>
      <c r="AM402" t="s">
        <v>248</v>
      </c>
      <c r="AN402" t="s">
        <v>53</v>
      </c>
      <c r="AO402" s="1">
        <v>45778</v>
      </c>
      <c r="AP402" s="1" t="s">
        <v>5560</v>
      </c>
      <c r="AR402" t="s">
        <v>53</v>
      </c>
    </row>
    <row r="403" spans="1:44" hidden="1" x14ac:dyDescent="0.25">
      <c r="A403" t="s">
        <v>718</v>
      </c>
      <c r="B403" t="s">
        <v>705</v>
      </c>
      <c r="C403" t="s">
        <v>706</v>
      </c>
      <c r="D403" t="s">
        <v>149</v>
      </c>
      <c r="E403" t="s">
        <v>298</v>
      </c>
      <c r="F403" t="s">
        <v>245</v>
      </c>
      <c r="G403" t="s">
        <v>58</v>
      </c>
      <c r="H403">
        <v>1</v>
      </c>
      <c r="I403" t="s">
        <v>151</v>
      </c>
      <c r="J403" t="s">
        <v>47</v>
      </c>
      <c r="K403" s="1">
        <v>44862</v>
      </c>
      <c r="L403">
        <v>6.7439996629600003</v>
      </c>
      <c r="M403" t="s">
        <v>226</v>
      </c>
      <c r="O403" t="s">
        <v>82</v>
      </c>
      <c r="P403" t="s">
        <v>14</v>
      </c>
      <c r="Z403" s="10">
        <v>44862</v>
      </c>
      <c r="AA403" s="10">
        <v>44853</v>
      </c>
      <c r="AB403" t="s">
        <v>245</v>
      </c>
      <c r="AC403" t="s">
        <v>82</v>
      </c>
      <c r="AD403" t="s">
        <v>53</v>
      </c>
      <c r="AE403" t="s">
        <v>72</v>
      </c>
      <c r="AF403" t="s">
        <v>52</v>
      </c>
      <c r="AG403" t="s">
        <v>247</v>
      </c>
      <c r="AH403">
        <v>17.108872999999999</v>
      </c>
      <c r="AI403">
        <v>20.326571000000001</v>
      </c>
      <c r="AJ403">
        <v>21.132726000000002</v>
      </c>
      <c r="AK403">
        <v>60.517854</v>
      </c>
      <c r="AL403" t="s">
        <v>27</v>
      </c>
      <c r="AM403" t="s">
        <v>248</v>
      </c>
      <c r="AN403" t="s">
        <v>53</v>
      </c>
      <c r="AO403" s="1">
        <v>45778</v>
      </c>
      <c r="AP403" s="1" t="s">
        <v>5560</v>
      </c>
      <c r="AR403" t="s">
        <v>53</v>
      </c>
    </row>
    <row r="404" spans="1:44" hidden="1" x14ac:dyDescent="0.25">
      <c r="A404" t="s">
        <v>719</v>
      </c>
      <c r="B404" t="s">
        <v>705</v>
      </c>
      <c r="C404" t="s">
        <v>706</v>
      </c>
      <c r="D404" t="s">
        <v>109</v>
      </c>
      <c r="E404" t="s">
        <v>298</v>
      </c>
      <c r="F404" t="s">
        <v>245</v>
      </c>
      <c r="G404" t="s">
        <v>58</v>
      </c>
      <c r="H404">
        <v>1</v>
      </c>
      <c r="I404" t="s">
        <v>151</v>
      </c>
      <c r="J404" t="s">
        <v>47</v>
      </c>
      <c r="K404" s="1">
        <v>44854</v>
      </c>
      <c r="L404">
        <v>17.1961731502</v>
      </c>
      <c r="M404" t="s">
        <v>226</v>
      </c>
      <c r="O404" t="s">
        <v>82</v>
      </c>
      <c r="P404" t="s">
        <v>14</v>
      </c>
      <c r="Z404" s="10">
        <v>44854</v>
      </c>
      <c r="AA404" s="10">
        <v>44845</v>
      </c>
      <c r="AB404" t="s">
        <v>245</v>
      </c>
      <c r="AC404" t="s">
        <v>82</v>
      </c>
      <c r="AD404" t="s">
        <v>53</v>
      </c>
      <c r="AE404" t="s">
        <v>72</v>
      </c>
      <c r="AF404" t="s">
        <v>52</v>
      </c>
      <c r="AG404" t="s">
        <v>247</v>
      </c>
      <c r="AH404">
        <v>17.108872999999999</v>
      </c>
      <c r="AI404">
        <v>20.326571000000001</v>
      </c>
      <c r="AJ404">
        <v>21.132726000000002</v>
      </c>
      <c r="AK404">
        <v>60.517854</v>
      </c>
      <c r="AL404" t="s">
        <v>27</v>
      </c>
      <c r="AM404" t="s">
        <v>248</v>
      </c>
      <c r="AN404" t="s">
        <v>53</v>
      </c>
      <c r="AO404" s="1">
        <v>45778</v>
      </c>
      <c r="AP404" s="1" t="s">
        <v>5560</v>
      </c>
      <c r="AR404" t="s">
        <v>53</v>
      </c>
    </row>
    <row r="405" spans="1:44" hidden="1" x14ac:dyDescent="0.25">
      <c r="A405" t="s">
        <v>720</v>
      </c>
      <c r="B405" t="s">
        <v>705</v>
      </c>
      <c r="C405" t="s">
        <v>706</v>
      </c>
      <c r="D405" t="s">
        <v>154</v>
      </c>
      <c r="E405" t="s">
        <v>298</v>
      </c>
      <c r="F405" t="s">
        <v>245</v>
      </c>
      <c r="G405" t="s">
        <v>58</v>
      </c>
      <c r="H405">
        <v>2</v>
      </c>
      <c r="I405" t="s">
        <v>46</v>
      </c>
      <c r="J405" t="s">
        <v>47</v>
      </c>
      <c r="K405" s="1">
        <v>44908</v>
      </c>
      <c r="L405">
        <v>4.5710576103599996</v>
      </c>
      <c r="M405" t="s">
        <v>226</v>
      </c>
      <c r="O405" t="s">
        <v>82</v>
      </c>
      <c r="P405" t="s">
        <v>14</v>
      </c>
      <c r="Z405" s="10">
        <v>44966</v>
      </c>
      <c r="AA405" s="10">
        <v>44845</v>
      </c>
      <c r="AB405" t="s">
        <v>245</v>
      </c>
      <c r="AC405" t="s">
        <v>82</v>
      </c>
      <c r="AD405" t="s">
        <v>53</v>
      </c>
      <c r="AE405" t="s">
        <v>72</v>
      </c>
      <c r="AF405" t="s">
        <v>52</v>
      </c>
      <c r="AG405" t="s">
        <v>247</v>
      </c>
      <c r="AH405">
        <v>17.108872999999999</v>
      </c>
      <c r="AI405">
        <v>20.326571000000001</v>
      </c>
      <c r="AJ405">
        <v>21.132726000000002</v>
      </c>
      <c r="AK405">
        <v>60.517854</v>
      </c>
      <c r="AL405" t="s">
        <v>27</v>
      </c>
      <c r="AM405" t="s">
        <v>248</v>
      </c>
      <c r="AN405" t="s">
        <v>53</v>
      </c>
      <c r="AO405" s="1">
        <v>45778</v>
      </c>
      <c r="AP405" s="1" t="s">
        <v>5560</v>
      </c>
      <c r="AR405" t="s">
        <v>53</v>
      </c>
    </row>
    <row r="406" spans="1:44" hidden="1" x14ac:dyDescent="0.25">
      <c r="A406" t="s">
        <v>721</v>
      </c>
      <c r="B406" t="s">
        <v>705</v>
      </c>
      <c r="C406" t="s">
        <v>706</v>
      </c>
      <c r="D406" t="s">
        <v>229</v>
      </c>
      <c r="E406" t="s">
        <v>298</v>
      </c>
      <c r="F406" t="s">
        <v>245</v>
      </c>
      <c r="G406" t="s">
        <v>58</v>
      </c>
      <c r="H406">
        <v>1</v>
      </c>
      <c r="I406" t="s">
        <v>197</v>
      </c>
      <c r="J406" t="s">
        <v>47</v>
      </c>
      <c r="K406" s="1">
        <v>40998</v>
      </c>
      <c r="L406">
        <v>10.96</v>
      </c>
      <c r="M406" t="s">
        <v>226</v>
      </c>
      <c r="X406" s="5">
        <v>45870</v>
      </c>
      <c r="Y406" s="5">
        <v>45748</v>
      </c>
      <c r="AB406" t="s">
        <v>245</v>
      </c>
      <c r="AC406" t="s">
        <v>245</v>
      </c>
      <c r="AD406" t="s">
        <v>53</v>
      </c>
      <c r="AE406" t="s">
        <v>72</v>
      </c>
      <c r="AF406" t="s">
        <v>52</v>
      </c>
      <c r="AG406" t="s">
        <v>247</v>
      </c>
      <c r="AH406">
        <v>17.108872999999999</v>
      </c>
      <c r="AI406">
        <v>20.326571000000001</v>
      </c>
      <c r="AJ406">
        <v>21.132726000000002</v>
      </c>
      <c r="AK406">
        <v>60.517854</v>
      </c>
      <c r="AL406" t="s">
        <v>54</v>
      </c>
      <c r="AM406" t="s">
        <v>248</v>
      </c>
      <c r="AN406" t="s">
        <v>53</v>
      </c>
      <c r="AO406" s="1">
        <v>45870</v>
      </c>
      <c r="AP406" s="1" t="s">
        <v>5560</v>
      </c>
      <c r="AR406" t="s">
        <v>53</v>
      </c>
    </row>
    <row r="407" spans="1:44" hidden="1" x14ac:dyDescent="0.25">
      <c r="A407" t="s">
        <v>722</v>
      </c>
      <c r="B407" t="s">
        <v>705</v>
      </c>
      <c r="C407" t="s">
        <v>706</v>
      </c>
      <c r="D407" t="s">
        <v>195</v>
      </c>
      <c r="E407" t="s">
        <v>298</v>
      </c>
      <c r="F407" t="s">
        <v>245</v>
      </c>
      <c r="G407" t="s">
        <v>58</v>
      </c>
      <c r="H407">
        <v>1</v>
      </c>
      <c r="I407" t="s">
        <v>197</v>
      </c>
      <c r="J407" t="s">
        <v>47</v>
      </c>
      <c r="K407" s="1">
        <v>41003</v>
      </c>
      <c r="L407">
        <v>19.04</v>
      </c>
      <c r="M407" t="s">
        <v>226</v>
      </c>
      <c r="X407" s="5">
        <v>45870</v>
      </c>
      <c r="Y407" s="5">
        <v>45748</v>
      </c>
      <c r="AB407" t="s">
        <v>245</v>
      </c>
      <c r="AC407" t="s">
        <v>245</v>
      </c>
      <c r="AD407" t="s">
        <v>53</v>
      </c>
      <c r="AE407" t="s">
        <v>72</v>
      </c>
      <c r="AF407" t="s">
        <v>52</v>
      </c>
      <c r="AG407" t="s">
        <v>247</v>
      </c>
      <c r="AH407">
        <v>17.108872999999999</v>
      </c>
      <c r="AI407">
        <v>20.326571000000001</v>
      </c>
      <c r="AJ407">
        <v>21.132726000000002</v>
      </c>
      <c r="AK407">
        <v>60.517854</v>
      </c>
      <c r="AL407" t="s">
        <v>54</v>
      </c>
      <c r="AM407" t="s">
        <v>248</v>
      </c>
      <c r="AN407" t="s">
        <v>53</v>
      </c>
      <c r="AO407" s="1">
        <v>45870</v>
      </c>
      <c r="AP407" s="1" t="s">
        <v>5560</v>
      </c>
      <c r="AR407" t="s">
        <v>53</v>
      </c>
    </row>
    <row r="408" spans="1:44" hidden="1" x14ac:dyDescent="0.25">
      <c r="A408" t="s">
        <v>723</v>
      </c>
      <c r="B408" t="s">
        <v>705</v>
      </c>
      <c r="C408" t="s">
        <v>706</v>
      </c>
      <c r="D408" t="s">
        <v>156</v>
      </c>
      <c r="E408" t="s">
        <v>298</v>
      </c>
      <c r="F408" t="s">
        <v>245</v>
      </c>
      <c r="G408" t="s">
        <v>58</v>
      </c>
      <c r="H408">
        <v>1</v>
      </c>
      <c r="I408" t="s">
        <v>197</v>
      </c>
      <c r="J408" t="s">
        <v>47</v>
      </c>
      <c r="K408" s="1">
        <v>40992</v>
      </c>
      <c r="L408">
        <v>5.08</v>
      </c>
      <c r="M408" t="s">
        <v>226</v>
      </c>
      <c r="X408" s="5">
        <v>45870</v>
      </c>
      <c r="Y408" s="5">
        <v>45778</v>
      </c>
      <c r="AB408" t="s">
        <v>245</v>
      </c>
      <c r="AC408" t="s">
        <v>245</v>
      </c>
      <c r="AD408" t="s">
        <v>53</v>
      </c>
      <c r="AE408" t="s">
        <v>72</v>
      </c>
      <c r="AF408" t="s">
        <v>52</v>
      </c>
      <c r="AG408" t="s">
        <v>247</v>
      </c>
      <c r="AH408">
        <v>17.108872999999999</v>
      </c>
      <c r="AI408">
        <v>20.326571000000001</v>
      </c>
      <c r="AJ408">
        <v>21.132726000000002</v>
      </c>
      <c r="AK408">
        <v>60.517854</v>
      </c>
      <c r="AL408" t="s">
        <v>54</v>
      </c>
      <c r="AM408" t="s">
        <v>248</v>
      </c>
      <c r="AN408" t="s">
        <v>53</v>
      </c>
      <c r="AO408" s="1">
        <v>45870</v>
      </c>
      <c r="AP408" s="1" t="s">
        <v>5560</v>
      </c>
      <c r="AR408" t="s">
        <v>53</v>
      </c>
    </row>
    <row r="409" spans="1:44" hidden="1" x14ac:dyDescent="0.25">
      <c r="A409" t="s">
        <v>724</v>
      </c>
      <c r="B409" t="s">
        <v>705</v>
      </c>
      <c r="C409" t="s">
        <v>706</v>
      </c>
      <c r="D409" t="s">
        <v>158</v>
      </c>
      <c r="E409" t="s">
        <v>298</v>
      </c>
      <c r="F409" t="s">
        <v>245</v>
      </c>
      <c r="G409" t="s">
        <v>58</v>
      </c>
      <c r="H409">
        <v>1</v>
      </c>
      <c r="I409" t="s">
        <v>197</v>
      </c>
      <c r="J409" t="s">
        <v>47</v>
      </c>
      <c r="K409" s="1">
        <v>41003</v>
      </c>
      <c r="L409">
        <v>9.4499999999999993</v>
      </c>
      <c r="M409" t="s">
        <v>226</v>
      </c>
      <c r="X409" s="5">
        <v>45870</v>
      </c>
      <c r="Y409" s="5">
        <v>45778</v>
      </c>
      <c r="AB409" t="s">
        <v>245</v>
      </c>
      <c r="AC409" t="s">
        <v>245</v>
      </c>
      <c r="AD409" t="s">
        <v>53</v>
      </c>
      <c r="AE409" t="s">
        <v>72</v>
      </c>
      <c r="AF409" t="s">
        <v>52</v>
      </c>
      <c r="AG409" t="s">
        <v>247</v>
      </c>
      <c r="AH409">
        <v>17.108872999999999</v>
      </c>
      <c r="AI409">
        <v>20.326571000000001</v>
      </c>
      <c r="AJ409">
        <v>21.132726000000002</v>
      </c>
      <c r="AK409">
        <v>60.517854</v>
      </c>
      <c r="AL409" t="s">
        <v>54</v>
      </c>
      <c r="AM409" t="s">
        <v>248</v>
      </c>
      <c r="AN409" t="s">
        <v>53</v>
      </c>
      <c r="AO409" s="1">
        <v>45870</v>
      </c>
      <c r="AP409" s="1" t="s">
        <v>5560</v>
      </c>
      <c r="AR409" t="s">
        <v>53</v>
      </c>
    </row>
    <row r="410" spans="1:44" hidden="1" x14ac:dyDescent="0.25">
      <c r="A410" t="s">
        <v>725</v>
      </c>
      <c r="B410" t="s">
        <v>705</v>
      </c>
      <c r="C410" t="s">
        <v>706</v>
      </c>
      <c r="D410" t="s">
        <v>122</v>
      </c>
      <c r="E410" t="s">
        <v>298</v>
      </c>
      <c r="F410" t="s">
        <v>245</v>
      </c>
      <c r="G410" t="s">
        <v>58</v>
      </c>
      <c r="H410">
        <v>1</v>
      </c>
      <c r="I410" t="s">
        <v>197</v>
      </c>
      <c r="J410" t="s">
        <v>47</v>
      </c>
      <c r="K410" s="1">
        <v>41003</v>
      </c>
      <c r="L410">
        <v>20.77</v>
      </c>
      <c r="M410" t="s">
        <v>226</v>
      </c>
      <c r="X410" s="5">
        <v>45901</v>
      </c>
      <c r="Y410" s="5">
        <v>45778</v>
      </c>
      <c r="AB410" t="s">
        <v>245</v>
      </c>
      <c r="AC410" t="s">
        <v>245</v>
      </c>
      <c r="AD410" t="s">
        <v>53</v>
      </c>
      <c r="AE410" t="s">
        <v>72</v>
      </c>
      <c r="AF410" t="s">
        <v>52</v>
      </c>
      <c r="AG410" t="s">
        <v>247</v>
      </c>
      <c r="AH410">
        <v>17.108872999999999</v>
      </c>
      <c r="AI410">
        <v>20.326571000000001</v>
      </c>
      <c r="AJ410">
        <v>21.132726000000002</v>
      </c>
      <c r="AK410">
        <v>60.517854</v>
      </c>
      <c r="AL410" t="s">
        <v>54</v>
      </c>
      <c r="AM410" t="s">
        <v>248</v>
      </c>
      <c r="AN410" t="s">
        <v>53</v>
      </c>
      <c r="AO410" s="1">
        <v>45901</v>
      </c>
      <c r="AP410" s="1" t="s">
        <v>5560</v>
      </c>
      <c r="AR410" t="s">
        <v>53</v>
      </c>
    </row>
    <row r="411" spans="1:44" hidden="1" x14ac:dyDescent="0.25">
      <c r="A411" t="s">
        <v>726</v>
      </c>
      <c r="B411" t="s">
        <v>705</v>
      </c>
      <c r="C411" t="s">
        <v>706</v>
      </c>
      <c r="D411" t="s">
        <v>112</v>
      </c>
      <c r="E411" t="s">
        <v>298</v>
      </c>
      <c r="F411" t="s">
        <v>245</v>
      </c>
      <c r="G411" t="s">
        <v>58</v>
      </c>
      <c r="H411">
        <v>1</v>
      </c>
      <c r="I411" t="s">
        <v>197</v>
      </c>
      <c r="J411" t="s">
        <v>47</v>
      </c>
      <c r="K411" s="1">
        <v>41004</v>
      </c>
      <c r="L411">
        <v>7.01</v>
      </c>
      <c r="M411" t="s">
        <v>226</v>
      </c>
      <c r="X411" s="5">
        <v>45901</v>
      </c>
      <c r="Y411" s="5">
        <v>45809</v>
      </c>
      <c r="AB411" t="s">
        <v>245</v>
      </c>
      <c r="AC411" t="s">
        <v>245</v>
      </c>
      <c r="AD411" t="s">
        <v>53</v>
      </c>
      <c r="AE411" t="s">
        <v>72</v>
      </c>
      <c r="AF411" t="s">
        <v>52</v>
      </c>
      <c r="AG411" t="s">
        <v>247</v>
      </c>
      <c r="AH411">
        <v>17.108872999999999</v>
      </c>
      <c r="AI411">
        <v>20.326571000000001</v>
      </c>
      <c r="AJ411">
        <v>21.132726000000002</v>
      </c>
      <c r="AK411">
        <v>60.517854</v>
      </c>
      <c r="AL411" t="s">
        <v>54</v>
      </c>
      <c r="AM411" t="s">
        <v>248</v>
      </c>
      <c r="AN411" t="s">
        <v>53</v>
      </c>
      <c r="AO411" s="1">
        <v>45901</v>
      </c>
      <c r="AP411" s="1" t="s">
        <v>5560</v>
      </c>
      <c r="AR411" t="s">
        <v>53</v>
      </c>
    </row>
    <row r="412" spans="1:44" hidden="1" x14ac:dyDescent="0.25">
      <c r="A412" t="s">
        <v>727</v>
      </c>
      <c r="B412" t="s">
        <v>705</v>
      </c>
      <c r="C412" t="s">
        <v>706</v>
      </c>
      <c r="D412" t="s">
        <v>114</v>
      </c>
      <c r="E412" t="s">
        <v>298</v>
      </c>
      <c r="F412" t="s">
        <v>245</v>
      </c>
      <c r="G412" t="s">
        <v>58</v>
      </c>
      <c r="H412">
        <v>1</v>
      </c>
      <c r="I412" t="s">
        <v>197</v>
      </c>
      <c r="J412" t="s">
        <v>47</v>
      </c>
      <c r="K412" s="1">
        <v>41004</v>
      </c>
      <c r="L412">
        <v>18.77</v>
      </c>
      <c r="M412" t="s">
        <v>226</v>
      </c>
      <c r="X412" s="5">
        <v>45901</v>
      </c>
      <c r="Y412" s="5">
        <v>45809</v>
      </c>
      <c r="AB412" t="s">
        <v>245</v>
      </c>
      <c r="AC412" t="s">
        <v>245</v>
      </c>
      <c r="AD412" t="s">
        <v>53</v>
      </c>
      <c r="AE412" t="s">
        <v>72</v>
      </c>
      <c r="AF412" t="s">
        <v>52</v>
      </c>
      <c r="AG412" t="s">
        <v>247</v>
      </c>
      <c r="AH412">
        <v>17.108872999999999</v>
      </c>
      <c r="AI412">
        <v>20.326571000000001</v>
      </c>
      <c r="AJ412">
        <v>21.132726000000002</v>
      </c>
      <c r="AK412">
        <v>60.517854</v>
      </c>
      <c r="AL412" t="s">
        <v>54</v>
      </c>
      <c r="AM412" t="s">
        <v>248</v>
      </c>
      <c r="AN412" t="s">
        <v>53</v>
      </c>
      <c r="AO412" s="1">
        <v>45901</v>
      </c>
      <c r="AP412" s="1" t="s">
        <v>5560</v>
      </c>
      <c r="AR412" t="s">
        <v>53</v>
      </c>
    </row>
    <row r="413" spans="1:44" hidden="1" x14ac:dyDescent="0.25">
      <c r="A413" t="s">
        <v>728</v>
      </c>
      <c r="B413" t="s">
        <v>705</v>
      </c>
      <c r="C413" t="s">
        <v>706</v>
      </c>
      <c r="D413" t="s">
        <v>116</v>
      </c>
      <c r="E413" t="s">
        <v>298</v>
      </c>
      <c r="F413" t="s">
        <v>245</v>
      </c>
      <c r="G413" t="s">
        <v>58</v>
      </c>
      <c r="H413">
        <v>1</v>
      </c>
      <c r="I413" t="s">
        <v>197</v>
      </c>
      <c r="J413" t="s">
        <v>47</v>
      </c>
      <c r="K413" s="1">
        <v>41004</v>
      </c>
      <c r="L413">
        <v>13.31</v>
      </c>
      <c r="M413" t="s">
        <v>226</v>
      </c>
      <c r="X413" s="5">
        <v>45566</v>
      </c>
      <c r="Y413" s="5">
        <v>45566</v>
      </c>
      <c r="AB413" t="s">
        <v>245</v>
      </c>
      <c r="AC413" t="s">
        <v>245</v>
      </c>
      <c r="AD413" t="s">
        <v>53</v>
      </c>
      <c r="AE413" t="s">
        <v>72</v>
      </c>
      <c r="AF413" t="s">
        <v>52</v>
      </c>
      <c r="AG413" t="s">
        <v>247</v>
      </c>
      <c r="AH413">
        <v>17.108872999999999</v>
      </c>
      <c r="AI413">
        <v>20.326571000000001</v>
      </c>
      <c r="AJ413">
        <v>21.132726000000002</v>
      </c>
      <c r="AK413">
        <v>60.517854</v>
      </c>
      <c r="AL413" t="s">
        <v>54</v>
      </c>
      <c r="AM413" t="s">
        <v>248</v>
      </c>
      <c r="AN413" t="s">
        <v>53</v>
      </c>
      <c r="AO413" s="1">
        <v>45778</v>
      </c>
      <c r="AP413" s="1" t="s">
        <v>5560</v>
      </c>
      <c r="AR413" t="s">
        <v>53</v>
      </c>
    </row>
    <row r="414" spans="1:44" hidden="1" x14ac:dyDescent="0.25">
      <c r="A414" t="s">
        <v>729</v>
      </c>
      <c r="B414" t="s">
        <v>705</v>
      </c>
      <c r="C414" t="s">
        <v>706</v>
      </c>
      <c r="D414" t="s">
        <v>160</v>
      </c>
      <c r="E414" t="s">
        <v>298</v>
      </c>
      <c r="F414" t="s">
        <v>245</v>
      </c>
      <c r="G414" t="s">
        <v>58</v>
      </c>
      <c r="H414">
        <v>1</v>
      </c>
      <c r="I414" t="s">
        <v>197</v>
      </c>
      <c r="J414" t="s">
        <v>47</v>
      </c>
      <c r="K414" s="1">
        <v>40991</v>
      </c>
      <c r="L414">
        <v>9.7799999999999994</v>
      </c>
      <c r="M414" t="s">
        <v>226</v>
      </c>
      <c r="X414" s="5">
        <v>45658</v>
      </c>
      <c r="Y414" s="5">
        <v>45658</v>
      </c>
      <c r="AB414" t="s">
        <v>245</v>
      </c>
      <c r="AC414" t="s">
        <v>245</v>
      </c>
      <c r="AD414" t="s">
        <v>53</v>
      </c>
      <c r="AE414" t="s">
        <v>72</v>
      </c>
      <c r="AF414" t="s">
        <v>52</v>
      </c>
      <c r="AG414" t="s">
        <v>247</v>
      </c>
      <c r="AH414">
        <v>17.108872999999999</v>
      </c>
      <c r="AI414">
        <v>20.326571000000001</v>
      </c>
      <c r="AJ414">
        <v>21.132726000000002</v>
      </c>
      <c r="AK414">
        <v>60.517854</v>
      </c>
      <c r="AL414" t="s">
        <v>54</v>
      </c>
      <c r="AM414" t="s">
        <v>248</v>
      </c>
      <c r="AN414" t="s">
        <v>53</v>
      </c>
      <c r="AO414" s="1">
        <v>45778</v>
      </c>
      <c r="AP414" s="1" t="s">
        <v>5560</v>
      </c>
      <c r="AR414" t="s">
        <v>53</v>
      </c>
    </row>
    <row r="415" spans="1:44" hidden="1" x14ac:dyDescent="0.25">
      <c r="A415" t="s">
        <v>730</v>
      </c>
      <c r="B415" t="s">
        <v>705</v>
      </c>
      <c r="C415" t="s">
        <v>706</v>
      </c>
      <c r="D415" t="s">
        <v>124</v>
      </c>
      <c r="E415" t="s">
        <v>298</v>
      </c>
      <c r="F415" t="s">
        <v>245</v>
      </c>
      <c r="G415" t="s">
        <v>58</v>
      </c>
      <c r="H415">
        <v>2</v>
      </c>
      <c r="I415" t="s">
        <v>46</v>
      </c>
      <c r="J415" t="s">
        <v>70</v>
      </c>
      <c r="L415">
        <v>1.89</v>
      </c>
      <c r="M415" t="s">
        <v>226</v>
      </c>
      <c r="U415" t="s">
        <v>300</v>
      </c>
      <c r="Z415" s="10">
        <v>44859</v>
      </c>
      <c r="AA415" s="10">
        <v>44857</v>
      </c>
      <c r="AB415" t="s">
        <v>245</v>
      </c>
      <c r="AC415" t="s">
        <v>245</v>
      </c>
      <c r="AD415" t="s">
        <v>53</v>
      </c>
      <c r="AE415" t="s">
        <v>72</v>
      </c>
      <c r="AF415" t="s">
        <v>52</v>
      </c>
      <c r="AG415" t="s">
        <v>247</v>
      </c>
      <c r="AH415">
        <v>17.108872999999999</v>
      </c>
      <c r="AI415">
        <v>20.326571000000001</v>
      </c>
      <c r="AJ415">
        <v>21.132726000000002</v>
      </c>
      <c r="AK415">
        <v>60.517854</v>
      </c>
      <c r="AL415" t="s">
        <v>73</v>
      </c>
      <c r="AM415" t="s">
        <v>248</v>
      </c>
      <c r="AN415" t="s">
        <v>53</v>
      </c>
      <c r="AO415" s="1">
        <v>45778</v>
      </c>
      <c r="AP415" s="1" t="s">
        <v>5560</v>
      </c>
      <c r="AR415" t="s">
        <v>53</v>
      </c>
    </row>
    <row r="416" spans="1:44" hidden="1" x14ac:dyDescent="0.25">
      <c r="A416" t="s">
        <v>731</v>
      </c>
      <c r="B416" t="s">
        <v>705</v>
      </c>
      <c r="C416" t="s">
        <v>706</v>
      </c>
      <c r="D416" t="s">
        <v>203</v>
      </c>
      <c r="E416" t="s">
        <v>298</v>
      </c>
      <c r="F416" t="s">
        <v>245</v>
      </c>
      <c r="G416" t="s">
        <v>58</v>
      </c>
      <c r="H416">
        <v>2</v>
      </c>
      <c r="I416" t="s">
        <v>46</v>
      </c>
      <c r="J416" t="s">
        <v>47</v>
      </c>
      <c r="K416" s="1">
        <v>44908</v>
      </c>
      <c r="L416">
        <v>13.4014453772</v>
      </c>
      <c r="M416" t="s">
        <v>226</v>
      </c>
      <c r="O416" t="s">
        <v>82</v>
      </c>
      <c r="P416" t="s">
        <v>14</v>
      </c>
      <c r="AB416" t="s">
        <v>245</v>
      </c>
      <c r="AC416" t="s">
        <v>82</v>
      </c>
      <c r="AD416" t="s">
        <v>53</v>
      </c>
      <c r="AE416" t="s">
        <v>72</v>
      </c>
      <c r="AF416" t="s">
        <v>52</v>
      </c>
      <c r="AG416" t="s">
        <v>247</v>
      </c>
      <c r="AH416">
        <v>17.108872999999999</v>
      </c>
      <c r="AI416">
        <v>20.326571000000001</v>
      </c>
      <c r="AJ416">
        <v>21.132726000000002</v>
      </c>
      <c r="AK416">
        <v>60.517854</v>
      </c>
      <c r="AL416" t="s">
        <v>732</v>
      </c>
      <c r="AM416" t="s">
        <v>248</v>
      </c>
      <c r="AN416" t="s">
        <v>53</v>
      </c>
      <c r="AO416" s="1">
        <v>45778</v>
      </c>
      <c r="AP416" s="1" t="s">
        <v>5560</v>
      </c>
      <c r="AR416" t="s">
        <v>53</v>
      </c>
    </row>
    <row r="417" spans="1:44" hidden="1" x14ac:dyDescent="0.25">
      <c r="A417" t="s">
        <v>733</v>
      </c>
      <c r="B417" t="s">
        <v>705</v>
      </c>
      <c r="C417" t="s">
        <v>706</v>
      </c>
      <c r="D417" t="s">
        <v>162</v>
      </c>
      <c r="E417" t="s">
        <v>298</v>
      </c>
      <c r="F417" t="s">
        <v>245</v>
      </c>
      <c r="G417" t="s">
        <v>58</v>
      </c>
      <c r="H417">
        <v>1</v>
      </c>
      <c r="I417" t="s">
        <v>197</v>
      </c>
      <c r="J417" t="s">
        <v>47</v>
      </c>
      <c r="K417" s="1">
        <v>40990</v>
      </c>
      <c r="L417">
        <v>2.92</v>
      </c>
      <c r="M417" t="s">
        <v>226</v>
      </c>
      <c r="W417" s="5">
        <v>45931</v>
      </c>
      <c r="X417" s="5">
        <v>45931</v>
      </c>
      <c r="Y417" s="5">
        <v>45809</v>
      </c>
      <c r="AB417" t="s">
        <v>245</v>
      </c>
      <c r="AC417" t="s">
        <v>245</v>
      </c>
      <c r="AD417" t="s">
        <v>53</v>
      </c>
      <c r="AE417" t="s">
        <v>72</v>
      </c>
      <c r="AF417" t="s">
        <v>52</v>
      </c>
      <c r="AG417" t="s">
        <v>247</v>
      </c>
      <c r="AH417">
        <v>17.108872999999999</v>
      </c>
      <c r="AI417">
        <v>20.326571000000001</v>
      </c>
      <c r="AJ417">
        <v>21.132726000000002</v>
      </c>
      <c r="AK417">
        <v>60.517854</v>
      </c>
      <c r="AL417" t="s">
        <v>54</v>
      </c>
      <c r="AM417" t="s">
        <v>248</v>
      </c>
      <c r="AN417" t="s">
        <v>53</v>
      </c>
      <c r="AO417" s="1">
        <v>45931</v>
      </c>
      <c r="AP417" s="1" t="s">
        <v>5560</v>
      </c>
      <c r="AR417" t="s">
        <v>53</v>
      </c>
    </row>
    <row r="418" spans="1:44" hidden="1" x14ac:dyDescent="0.25">
      <c r="A418" t="s">
        <v>736</v>
      </c>
      <c r="B418" t="s">
        <v>734</v>
      </c>
      <c r="C418" t="s">
        <v>735</v>
      </c>
      <c r="D418" t="s">
        <v>145</v>
      </c>
      <c r="E418" t="s">
        <v>268</v>
      </c>
      <c r="F418" t="s">
        <v>79</v>
      </c>
      <c r="G418" t="s">
        <v>80</v>
      </c>
      <c r="H418">
        <v>2</v>
      </c>
      <c r="I418" t="s">
        <v>46</v>
      </c>
      <c r="J418" t="s">
        <v>47</v>
      </c>
      <c r="K418" s="1">
        <v>44888</v>
      </c>
      <c r="L418">
        <v>36.049999999999997</v>
      </c>
      <c r="M418" t="s">
        <v>226</v>
      </c>
      <c r="O418" t="s">
        <v>82</v>
      </c>
      <c r="P418" t="s">
        <v>14</v>
      </c>
      <c r="W418" s="5">
        <v>44823</v>
      </c>
      <c r="Z418" s="10">
        <v>44823</v>
      </c>
      <c r="AA418" s="10">
        <v>44790</v>
      </c>
      <c r="AB418" t="s">
        <v>79</v>
      </c>
      <c r="AC418" t="s">
        <v>82</v>
      </c>
      <c r="AD418" t="s">
        <v>84</v>
      </c>
      <c r="AE418" t="s">
        <v>53</v>
      </c>
      <c r="AF418" t="s">
        <v>72</v>
      </c>
      <c r="AG418" t="s">
        <v>52</v>
      </c>
      <c r="AH418">
        <v>37.259766999999997</v>
      </c>
      <c r="AI418">
        <v>47.231791000000001</v>
      </c>
      <c r="AJ418">
        <v>48.991658999999999</v>
      </c>
      <c r="AK418">
        <v>49.50855</v>
      </c>
      <c r="AL418" t="s">
        <v>27</v>
      </c>
      <c r="AM418" t="s">
        <v>474</v>
      </c>
      <c r="AO418" s="1">
        <v>45839</v>
      </c>
    </row>
    <row r="419" spans="1:44" hidden="1" x14ac:dyDescent="0.25">
      <c r="A419" t="s">
        <v>739</v>
      </c>
      <c r="B419" t="s">
        <v>737</v>
      </c>
      <c r="C419" t="s">
        <v>738</v>
      </c>
      <c r="D419" t="s">
        <v>255</v>
      </c>
      <c r="E419" t="s">
        <v>61</v>
      </c>
      <c r="F419" t="s">
        <v>44</v>
      </c>
      <c r="G419" t="s">
        <v>91</v>
      </c>
      <c r="H419">
        <v>2</v>
      </c>
      <c r="I419" t="s">
        <v>46</v>
      </c>
      <c r="J419" t="s">
        <v>70</v>
      </c>
      <c r="L419">
        <v>0.09</v>
      </c>
      <c r="M419" t="s">
        <v>48</v>
      </c>
      <c r="Q419">
        <v>3</v>
      </c>
      <c r="W419" s="5">
        <v>44804</v>
      </c>
      <c r="AB419" t="s">
        <v>44</v>
      </c>
      <c r="AC419" t="s">
        <v>44</v>
      </c>
      <c r="AD419" t="s">
        <v>50</v>
      </c>
      <c r="AE419" t="s">
        <v>51</v>
      </c>
      <c r="AF419" t="s">
        <v>52</v>
      </c>
      <c r="AG419" t="s">
        <v>199</v>
      </c>
      <c r="AH419">
        <v>3.4178109999999999</v>
      </c>
      <c r="AI419">
        <v>21.773554000000001</v>
      </c>
      <c r="AJ419">
        <v>49.728507999999998</v>
      </c>
      <c r="AK419">
        <v>85.029634000000001</v>
      </c>
      <c r="AL419" t="s">
        <v>73</v>
      </c>
      <c r="AM419" t="s">
        <v>55</v>
      </c>
      <c r="AN419" t="s">
        <v>50</v>
      </c>
      <c r="AO419" s="1">
        <v>45992</v>
      </c>
      <c r="AR419" t="s">
        <v>50</v>
      </c>
    </row>
    <row r="420" spans="1:44" hidden="1" x14ac:dyDescent="0.25">
      <c r="A420" t="s">
        <v>742</v>
      </c>
      <c r="B420" t="s">
        <v>740</v>
      </c>
      <c r="C420" t="s">
        <v>741</v>
      </c>
      <c r="D420" t="s">
        <v>275</v>
      </c>
      <c r="E420" t="s">
        <v>702</v>
      </c>
      <c r="F420" t="s">
        <v>79</v>
      </c>
      <c r="G420" t="s">
        <v>80</v>
      </c>
      <c r="H420">
        <v>2</v>
      </c>
      <c r="I420" t="s">
        <v>46</v>
      </c>
      <c r="J420" t="s">
        <v>47</v>
      </c>
      <c r="K420" s="1">
        <v>44795</v>
      </c>
      <c r="L420">
        <v>8.7899999999999991</v>
      </c>
      <c r="M420" t="s">
        <v>226</v>
      </c>
      <c r="O420" t="s">
        <v>82</v>
      </c>
      <c r="P420" t="s">
        <v>14</v>
      </c>
      <c r="V420" t="s">
        <v>83</v>
      </c>
      <c r="W420" s="5">
        <v>44759</v>
      </c>
      <c r="Z420" s="10">
        <v>44759</v>
      </c>
      <c r="AA420" s="10">
        <v>44739</v>
      </c>
      <c r="AB420" t="s">
        <v>79</v>
      </c>
      <c r="AC420" t="s">
        <v>82</v>
      </c>
      <c r="AD420" t="s">
        <v>84</v>
      </c>
      <c r="AE420" t="s">
        <v>247</v>
      </c>
      <c r="AF420" t="s">
        <v>53</v>
      </c>
      <c r="AG420" t="s">
        <v>72</v>
      </c>
      <c r="AH420">
        <v>32.021711000000003</v>
      </c>
      <c r="AI420">
        <v>32.513609000000002</v>
      </c>
      <c r="AJ420">
        <v>39.991956999999999</v>
      </c>
      <c r="AK420">
        <v>41.751824999999997</v>
      </c>
      <c r="AL420" t="s">
        <v>27</v>
      </c>
      <c r="AM420" t="s">
        <v>474</v>
      </c>
      <c r="AO420" s="1">
        <v>45839</v>
      </c>
    </row>
    <row r="421" spans="1:44" hidden="1" x14ac:dyDescent="0.25">
      <c r="A421" t="s">
        <v>743</v>
      </c>
      <c r="B421" t="s">
        <v>740</v>
      </c>
      <c r="C421" t="s">
        <v>741</v>
      </c>
      <c r="D421" t="s">
        <v>122</v>
      </c>
      <c r="E421" t="s">
        <v>702</v>
      </c>
      <c r="F421" t="s">
        <v>79</v>
      </c>
      <c r="G421" t="s">
        <v>80</v>
      </c>
      <c r="H421">
        <v>2</v>
      </c>
      <c r="I421" t="s">
        <v>46</v>
      </c>
      <c r="J421" t="s">
        <v>47</v>
      </c>
      <c r="K421" s="1">
        <v>44810</v>
      </c>
      <c r="L421">
        <v>9.56</v>
      </c>
      <c r="M421" t="s">
        <v>226</v>
      </c>
      <c r="O421" t="s">
        <v>82</v>
      </c>
      <c r="P421" t="s">
        <v>14</v>
      </c>
      <c r="V421" t="s">
        <v>83</v>
      </c>
      <c r="W421" s="5">
        <v>44783</v>
      </c>
      <c r="Z421" s="10">
        <v>44783</v>
      </c>
      <c r="AA421" s="10">
        <v>44757</v>
      </c>
      <c r="AB421" t="s">
        <v>79</v>
      </c>
      <c r="AC421" t="s">
        <v>82</v>
      </c>
      <c r="AD421" t="s">
        <v>84</v>
      </c>
      <c r="AE421" t="s">
        <v>247</v>
      </c>
      <c r="AF421" t="s">
        <v>53</v>
      </c>
      <c r="AG421" t="s">
        <v>72</v>
      </c>
      <c r="AH421">
        <v>32.021711000000003</v>
      </c>
      <c r="AI421">
        <v>32.513609000000002</v>
      </c>
      <c r="AJ421">
        <v>39.991956999999999</v>
      </c>
      <c r="AK421">
        <v>41.751824999999997</v>
      </c>
      <c r="AL421" t="s">
        <v>27</v>
      </c>
      <c r="AM421" t="s">
        <v>474</v>
      </c>
      <c r="AO421" s="1">
        <v>45839</v>
      </c>
    </row>
    <row r="422" spans="1:44" hidden="1" x14ac:dyDescent="0.25">
      <c r="A422" t="s">
        <v>744</v>
      </c>
      <c r="B422" t="s">
        <v>740</v>
      </c>
      <c r="C422" t="s">
        <v>741</v>
      </c>
      <c r="D422" t="s">
        <v>112</v>
      </c>
      <c r="E422" t="s">
        <v>702</v>
      </c>
      <c r="F422" t="s">
        <v>79</v>
      </c>
      <c r="G422" t="s">
        <v>80</v>
      </c>
      <c r="H422">
        <v>2</v>
      </c>
      <c r="I422" t="s">
        <v>46</v>
      </c>
      <c r="J422" t="s">
        <v>47</v>
      </c>
      <c r="K422" s="1">
        <v>44809</v>
      </c>
      <c r="L422">
        <v>4.55</v>
      </c>
      <c r="M422" t="s">
        <v>226</v>
      </c>
      <c r="O422" t="s">
        <v>82</v>
      </c>
      <c r="P422" t="s">
        <v>14</v>
      </c>
      <c r="V422" t="s">
        <v>83</v>
      </c>
      <c r="W422" s="5">
        <v>44783</v>
      </c>
      <c r="Z422" s="10">
        <v>44783</v>
      </c>
      <c r="AA422" s="10">
        <v>44754</v>
      </c>
      <c r="AB422" t="s">
        <v>79</v>
      </c>
      <c r="AC422" t="s">
        <v>82</v>
      </c>
      <c r="AD422" t="s">
        <v>84</v>
      </c>
      <c r="AE422" t="s">
        <v>247</v>
      </c>
      <c r="AF422" t="s">
        <v>53</v>
      </c>
      <c r="AG422" t="s">
        <v>72</v>
      </c>
      <c r="AH422">
        <v>32.021711000000003</v>
      </c>
      <c r="AI422">
        <v>32.513609000000002</v>
      </c>
      <c r="AJ422">
        <v>39.991956999999999</v>
      </c>
      <c r="AK422">
        <v>41.751824999999997</v>
      </c>
      <c r="AL422" t="s">
        <v>27</v>
      </c>
      <c r="AM422" t="s">
        <v>474</v>
      </c>
      <c r="AO422" s="1">
        <v>45839</v>
      </c>
    </row>
    <row r="423" spans="1:44" hidden="1" x14ac:dyDescent="0.25">
      <c r="A423" t="s">
        <v>745</v>
      </c>
      <c r="B423" t="s">
        <v>740</v>
      </c>
      <c r="C423" t="s">
        <v>741</v>
      </c>
      <c r="D423" t="s">
        <v>200</v>
      </c>
      <c r="E423" t="s">
        <v>702</v>
      </c>
      <c r="F423" t="s">
        <v>79</v>
      </c>
      <c r="G423" t="s">
        <v>80</v>
      </c>
      <c r="H423">
        <v>3</v>
      </c>
      <c r="I423" t="s">
        <v>46</v>
      </c>
      <c r="J423" t="s">
        <v>70</v>
      </c>
      <c r="L423">
        <v>9.65</v>
      </c>
      <c r="M423" t="s">
        <v>226</v>
      </c>
      <c r="O423" t="s">
        <v>473</v>
      </c>
      <c r="P423" t="s">
        <v>14</v>
      </c>
      <c r="R423" t="s">
        <v>97</v>
      </c>
      <c r="S423" t="s">
        <v>98</v>
      </c>
      <c r="T423" t="s">
        <v>98</v>
      </c>
      <c r="V423" t="s">
        <v>83</v>
      </c>
      <c r="W423" s="5">
        <v>45201</v>
      </c>
      <c r="Z423" s="10">
        <v>44810</v>
      </c>
      <c r="AA423" s="10">
        <v>44752</v>
      </c>
      <c r="AB423" t="s">
        <v>79</v>
      </c>
      <c r="AC423" t="s">
        <v>473</v>
      </c>
      <c r="AD423" t="s">
        <v>84</v>
      </c>
      <c r="AE423" t="s">
        <v>247</v>
      </c>
      <c r="AF423" t="s">
        <v>53</v>
      </c>
      <c r="AG423" t="s">
        <v>72</v>
      </c>
      <c r="AH423">
        <v>32.021711000000003</v>
      </c>
      <c r="AI423">
        <v>32.513609000000002</v>
      </c>
      <c r="AJ423">
        <v>39.991956999999999</v>
      </c>
      <c r="AK423">
        <v>41.751824999999997</v>
      </c>
      <c r="AL423" t="s">
        <v>99</v>
      </c>
      <c r="AM423" t="s">
        <v>474</v>
      </c>
    </row>
    <row r="424" spans="1:44" hidden="1" x14ac:dyDescent="0.25">
      <c r="A424" t="s">
        <v>746</v>
      </c>
      <c r="B424" t="s">
        <v>740</v>
      </c>
      <c r="C424" t="s">
        <v>741</v>
      </c>
      <c r="D424" t="s">
        <v>174</v>
      </c>
      <c r="E424" t="s">
        <v>702</v>
      </c>
      <c r="F424" t="s">
        <v>79</v>
      </c>
      <c r="G424" t="s">
        <v>80</v>
      </c>
      <c r="H424">
        <v>2</v>
      </c>
      <c r="I424" t="s">
        <v>46</v>
      </c>
      <c r="J424" t="s">
        <v>47</v>
      </c>
      <c r="K424" s="1">
        <v>44799</v>
      </c>
      <c r="L424">
        <v>1.1499999999999999</v>
      </c>
      <c r="M424" t="s">
        <v>226</v>
      </c>
      <c r="O424" t="s">
        <v>82</v>
      </c>
      <c r="P424" t="s">
        <v>14</v>
      </c>
      <c r="V424" t="s">
        <v>83</v>
      </c>
      <c r="W424" s="5">
        <v>44764</v>
      </c>
      <c r="AB424" t="s">
        <v>79</v>
      </c>
      <c r="AC424" t="s">
        <v>82</v>
      </c>
      <c r="AD424" t="s">
        <v>84</v>
      </c>
      <c r="AE424" t="s">
        <v>247</v>
      </c>
      <c r="AF424" t="s">
        <v>53</v>
      </c>
      <c r="AG424" t="s">
        <v>72</v>
      </c>
      <c r="AH424">
        <v>32.021711000000003</v>
      </c>
      <c r="AI424">
        <v>32.513609000000002</v>
      </c>
      <c r="AJ424">
        <v>39.991956999999999</v>
      </c>
      <c r="AK424">
        <v>41.751824999999997</v>
      </c>
      <c r="AL424" t="s">
        <v>295</v>
      </c>
      <c r="AM424" t="s">
        <v>474</v>
      </c>
      <c r="AO424" s="1">
        <v>45839</v>
      </c>
    </row>
    <row r="425" spans="1:44" hidden="1" x14ac:dyDescent="0.25">
      <c r="A425" t="s">
        <v>749</v>
      </c>
      <c r="B425" t="s">
        <v>747</v>
      </c>
      <c r="C425" t="s">
        <v>748</v>
      </c>
      <c r="D425" t="s">
        <v>145</v>
      </c>
      <c r="E425" t="s">
        <v>702</v>
      </c>
      <c r="F425" t="s">
        <v>79</v>
      </c>
      <c r="G425" t="s">
        <v>58</v>
      </c>
      <c r="H425">
        <v>3</v>
      </c>
      <c r="I425" t="s">
        <v>46</v>
      </c>
      <c r="J425" t="s">
        <v>70</v>
      </c>
      <c r="L425">
        <v>10.27</v>
      </c>
      <c r="M425" t="s">
        <v>226</v>
      </c>
      <c r="O425" t="s">
        <v>473</v>
      </c>
      <c r="P425" t="s">
        <v>14</v>
      </c>
      <c r="U425" t="s">
        <v>496</v>
      </c>
      <c r="V425" t="s">
        <v>83</v>
      </c>
      <c r="W425" s="5">
        <v>45272</v>
      </c>
      <c r="Z425" s="10">
        <v>44808</v>
      </c>
      <c r="AA425" s="10">
        <v>44764</v>
      </c>
      <c r="AB425" t="s">
        <v>79</v>
      </c>
      <c r="AC425" t="s">
        <v>473</v>
      </c>
      <c r="AD425" t="s">
        <v>247</v>
      </c>
      <c r="AE425" t="s">
        <v>53</v>
      </c>
      <c r="AF425" t="s">
        <v>84</v>
      </c>
      <c r="AG425" t="s">
        <v>72</v>
      </c>
      <c r="AH425">
        <v>25.872992</v>
      </c>
      <c r="AI425">
        <v>34.387922000000003</v>
      </c>
      <c r="AJ425">
        <v>35.563021999999997</v>
      </c>
      <c r="AK425">
        <v>36.147790999999998</v>
      </c>
      <c r="AL425" t="s">
        <v>73</v>
      </c>
      <c r="AM425" t="s">
        <v>474</v>
      </c>
      <c r="AN425" t="s">
        <v>72</v>
      </c>
      <c r="AO425" s="1">
        <v>45839</v>
      </c>
      <c r="AP425" s="1" t="s">
        <v>5438</v>
      </c>
      <c r="AR425" t="s">
        <v>72</v>
      </c>
    </row>
    <row r="426" spans="1:44" hidden="1" x14ac:dyDescent="0.25">
      <c r="A426" t="s">
        <v>750</v>
      </c>
      <c r="B426" t="s">
        <v>747</v>
      </c>
      <c r="C426" t="s">
        <v>748</v>
      </c>
      <c r="D426" t="s">
        <v>100</v>
      </c>
      <c r="E426" t="s">
        <v>702</v>
      </c>
      <c r="F426" t="s">
        <v>79</v>
      </c>
      <c r="G426" t="s">
        <v>58</v>
      </c>
      <c r="H426">
        <v>3</v>
      </c>
      <c r="I426" t="s">
        <v>46</v>
      </c>
      <c r="J426" t="s">
        <v>70</v>
      </c>
      <c r="L426">
        <v>5.24</v>
      </c>
      <c r="M426" t="s">
        <v>226</v>
      </c>
      <c r="O426" t="s">
        <v>473</v>
      </c>
      <c r="P426" t="s">
        <v>14</v>
      </c>
      <c r="U426" t="s">
        <v>496</v>
      </c>
      <c r="V426" t="s">
        <v>83</v>
      </c>
      <c r="W426" s="5">
        <v>45272</v>
      </c>
      <c r="Z426" s="10">
        <v>44808</v>
      </c>
      <c r="AA426" s="10">
        <v>44761</v>
      </c>
      <c r="AB426" t="s">
        <v>79</v>
      </c>
      <c r="AC426" t="s">
        <v>473</v>
      </c>
      <c r="AD426" t="s">
        <v>247</v>
      </c>
      <c r="AE426" t="s">
        <v>53</v>
      </c>
      <c r="AF426" t="s">
        <v>84</v>
      </c>
      <c r="AG426" t="s">
        <v>72</v>
      </c>
      <c r="AH426">
        <v>25.872992</v>
      </c>
      <c r="AI426">
        <v>34.387922000000003</v>
      </c>
      <c r="AJ426">
        <v>35.563021999999997</v>
      </c>
      <c r="AK426">
        <v>36.147790999999998</v>
      </c>
      <c r="AL426" t="s">
        <v>73</v>
      </c>
      <c r="AM426" t="s">
        <v>474</v>
      </c>
      <c r="AN426" t="s">
        <v>72</v>
      </c>
      <c r="AO426" s="1">
        <v>45839</v>
      </c>
      <c r="AP426" s="1" t="s">
        <v>5438</v>
      </c>
      <c r="AR426" t="s">
        <v>72</v>
      </c>
    </row>
    <row r="427" spans="1:44" hidden="1" x14ac:dyDescent="0.25">
      <c r="A427" t="s">
        <v>751</v>
      </c>
      <c r="B427" t="s">
        <v>747</v>
      </c>
      <c r="C427" t="s">
        <v>748</v>
      </c>
      <c r="D427" t="s">
        <v>275</v>
      </c>
      <c r="E427" t="s">
        <v>702</v>
      </c>
      <c r="F427" t="s">
        <v>79</v>
      </c>
      <c r="G427" t="s">
        <v>58</v>
      </c>
      <c r="H427">
        <v>3</v>
      </c>
      <c r="I427" t="s">
        <v>46</v>
      </c>
      <c r="J427" t="s">
        <v>70</v>
      </c>
      <c r="L427">
        <v>1.88</v>
      </c>
      <c r="M427" t="s">
        <v>226</v>
      </c>
      <c r="O427" t="s">
        <v>473</v>
      </c>
      <c r="P427" t="s">
        <v>14</v>
      </c>
      <c r="U427" t="s">
        <v>496</v>
      </c>
      <c r="V427" t="s">
        <v>83</v>
      </c>
      <c r="W427" s="5">
        <v>45272</v>
      </c>
      <c r="Z427" s="10">
        <v>44805</v>
      </c>
      <c r="AA427" s="10">
        <v>44774</v>
      </c>
      <c r="AB427" t="s">
        <v>79</v>
      </c>
      <c r="AC427" t="s">
        <v>473</v>
      </c>
      <c r="AD427" t="s">
        <v>247</v>
      </c>
      <c r="AE427" t="s">
        <v>53</v>
      </c>
      <c r="AF427" t="s">
        <v>84</v>
      </c>
      <c r="AG427" t="s">
        <v>72</v>
      </c>
      <c r="AH427">
        <v>25.872992</v>
      </c>
      <c r="AI427">
        <v>34.387922000000003</v>
      </c>
      <c r="AJ427">
        <v>35.563021999999997</v>
      </c>
      <c r="AK427">
        <v>36.147790999999998</v>
      </c>
      <c r="AL427" t="s">
        <v>73</v>
      </c>
      <c r="AM427" t="s">
        <v>474</v>
      </c>
      <c r="AN427" t="s">
        <v>72</v>
      </c>
      <c r="AO427" s="1">
        <v>45839</v>
      </c>
      <c r="AP427" s="1" t="s">
        <v>5438</v>
      </c>
      <c r="AR427" t="s">
        <v>72</v>
      </c>
    </row>
    <row r="428" spans="1:44" hidden="1" x14ac:dyDescent="0.25">
      <c r="A428" t="s">
        <v>752</v>
      </c>
      <c r="B428" t="s">
        <v>747</v>
      </c>
      <c r="C428" t="s">
        <v>748</v>
      </c>
      <c r="D428" t="s">
        <v>172</v>
      </c>
      <c r="E428" t="s">
        <v>702</v>
      </c>
      <c r="F428" t="s">
        <v>79</v>
      </c>
      <c r="G428" t="s">
        <v>58</v>
      </c>
      <c r="H428">
        <v>2</v>
      </c>
      <c r="I428" t="s">
        <v>46</v>
      </c>
      <c r="J428" t="s">
        <v>70</v>
      </c>
      <c r="L428">
        <v>2.15</v>
      </c>
      <c r="M428" t="s">
        <v>226</v>
      </c>
      <c r="O428" t="s">
        <v>473</v>
      </c>
      <c r="P428" t="s">
        <v>14</v>
      </c>
      <c r="U428" t="s">
        <v>496</v>
      </c>
      <c r="V428" t="s">
        <v>83</v>
      </c>
      <c r="W428" s="5">
        <v>45272</v>
      </c>
      <c r="AB428" t="s">
        <v>79</v>
      </c>
      <c r="AC428" t="s">
        <v>473</v>
      </c>
      <c r="AD428" t="s">
        <v>247</v>
      </c>
      <c r="AE428" t="s">
        <v>53</v>
      </c>
      <c r="AF428" t="s">
        <v>84</v>
      </c>
      <c r="AG428" t="s">
        <v>72</v>
      </c>
      <c r="AH428">
        <v>25.872992</v>
      </c>
      <c r="AI428">
        <v>34.387922000000003</v>
      </c>
      <c r="AJ428">
        <v>35.563021999999997</v>
      </c>
      <c r="AK428">
        <v>36.147790999999998</v>
      </c>
      <c r="AL428" t="s">
        <v>73</v>
      </c>
      <c r="AM428" t="s">
        <v>474</v>
      </c>
      <c r="AN428" t="s">
        <v>72</v>
      </c>
      <c r="AO428" s="1">
        <v>45839</v>
      </c>
      <c r="AP428" s="1" t="s">
        <v>5438</v>
      </c>
      <c r="AR428" t="s">
        <v>72</v>
      </c>
    </row>
    <row r="429" spans="1:44" hidden="1" x14ac:dyDescent="0.25">
      <c r="A429" t="s">
        <v>753</v>
      </c>
      <c r="B429" t="s">
        <v>747</v>
      </c>
      <c r="C429" t="s">
        <v>748</v>
      </c>
      <c r="D429" t="s">
        <v>430</v>
      </c>
      <c r="E429" t="s">
        <v>702</v>
      </c>
      <c r="F429" t="s">
        <v>79</v>
      </c>
      <c r="G429" t="s">
        <v>58</v>
      </c>
      <c r="H429">
        <v>3</v>
      </c>
      <c r="I429" t="s">
        <v>46</v>
      </c>
      <c r="J429" t="s">
        <v>70</v>
      </c>
      <c r="L429">
        <v>4.3</v>
      </c>
      <c r="M429" t="s">
        <v>226</v>
      </c>
      <c r="O429" t="s">
        <v>473</v>
      </c>
      <c r="P429" t="s">
        <v>14</v>
      </c>
      <c r="U429" t="s">
        <v>496</v>
      </c>
      <c r="V429" t="s">
        <v>83</v>
      </c>
      <c r="W429" s="5">
        <v>45272</v>
      </c>
      <c r="AB429" t="s">
        <v>79</v>
      </c>
      <c r="AC429" t="s">
        <v>473</v>
      </c>
      <c r="AD429" t="s">
        <v>247</v>
      </c>
      <c r="AE429" t="s">
        <v>53</v>
      </c>
      <c r="AF429" t="s">
        <v>84</v>
      </c>
      <c r="AG429" t="s">
        <v>72</v>
      </c>
      <c r="AH429">
        <v>25.872992</v>
      </c>
      <c r="AI429">
        <v>34.387922000000003</v>
      </c>
      <c r="AJ429">
        <v>35.563021999999997</v>
      </c>
      <c r="AK429">
        <v>36.147790999999998</v>
      </c>
      <c r="AL429" t="s">
        <v>73</v>
      </c>
      <c r="AM429" t="s">
        <v>474</v>
      </c>
      <c r="AN429" t="s">
        <v>72</v>
      </c>
      <c r="AO429" s="1">
        <v>45839</v>
      </c>
      <c r="AP429" s="1" t="s">
        <v>5438</v>
      </c>
      <c r="AR429" t="s">
        <v>72</v>
      </c>
    </row>
    <row r="430" spans="1:44" hidden="1" x14ac:dyDescent="0.25">
      <c r="A430" t="s">
        <v>754</v>
      </c>
      <c r="B430" t="s">
        <v>747</v>
      </c>
      <c r="C430" t="s">
        <v>748</v>
      </c>
      <c r="D430" t="s">
        <v>434</v>
      </c>
      <c r="E430" t="s">
        <v>702</v>
      </c>
      <c r="F430" t="s">
        <v>79</v>
      </c>
      <c r="G430" t="s">
        <v>58</v>
      </c>
      <c r="H430">
        <v>3</v>
      </c>
      <c r="I430" t="s">
        <v>46</v>
      </c>
      <c r="J430" t="s">
        <v>70</v>
      </c>
      <c r="L430">
        <v>1.6</v>
      </c>
      <c r="M430" t="s">
        <v>226</v>
      </c>
      <c r="O430" t="s">
        <v>473</v>
      </c>
      <c r="P430" t="s">
        <v>14</v>
      </c>
      <c r="U430" t="s">
        <v>496</v>
      </c>
      <c r="V430" t="s">
        <v>83</v>
      </c>
      <c r="W430" s="5">
        <v>45272</v>
      </c>
      <c r="AB430" t="s">
        <v>79</v>
      </c>
      <c r="AC430" t="s">
        <v>473</v>
      </c>
      <c r="AD430" t="s">
        <v>247</v>
      </c>
      <c r="AE430" t="s">
        <v>53</v>
      </c>
      <c r="AF430" t="s">
        <v>84</v>
      </c>
      <c r="AG430" t="s">
        <v>72</v>
      </c>
      <c r="AH430">
        <v>25.872992</v>
      </c>
      <c r="AI430">
        <v>34.387922000000003</v>
      </c>
      <c r="AJ430">
        <v>35.563021999999997</v>
      </c>
      <c r="AK430">
        <v>36.147790999999998</v>
      </c>
      <c r="AL430" t="s">
        <v>73</v>
      </c>
      <c r="AM430" t="s">
        <v>474</v>
      </c>
      <c r="AN430" t="s">
        <v>72</v>
      </c>
      <c r="AO430" s="1">
        <v>45839</v>
      </c>
      <c r="AP430" s="1" t="s">
        <v>5438</v>
      </c>
      <c r="AR430" t="s">
        <v>72</v>
      </c>
    </row>
    <row r="431" spans="1:44" hidden="1" x14ac:dyDescent="0.25">
      <c r="A431" t="s">
        <v>755</v>
      </c>
      <c r="B431" t="s">
        <v>747</v>
      </c>
      <c r="C431" t="s">
        <v>748</v>
      </c>
      <c r="D431" t="s">
        <v>376</v>
      </c>
      <c r="E431" t="s">
        <v>702</v>
      </c>
      <c r="F431" t="s">
        <v>79</v>
      </c>
      <c r="G431" t="s">
        <v>58</v>
      </c>
      <c r="H431">
        <v>3</v>
      </c>
      <c r="I431" t="s">
        <v>46</v>
      </c>
      <c r="J431" t="s">
        <v>70</v>
      </c>
      <c r="L431">
        <v>1.49</v>
      </c>
      <c r="M431" t="s">
        <v>226</v>
      </c>
      <c r="O431" t="s">
        <v>473</v>
      </c>
      <c r="P431" t="s">
        <v>14</v>
      </c>
      <c r="U431" t="s">
        <v>496</v>
      </c>
      <c r="V431" t="s">
        <v>83</v>
      </c>
      <c r="W431" s="5">
        <v>45272</v>
      </c>
      <c r="AB431" t="s">
        <v>79</v>
      </c>
      <c r="AC431" t="s">
        <v>473</v>
      </c>
      <c r="AD431" t="s">
        <v>247</v>
      </c>
      <c r="AE431" t="s">
        <v>53</v>
      </c>
      <c r="AF431" t="s">
        <v>84</v>
      </c>
      <c r="AG431" t="s">
        <v>72</v>
      </c>
      <c r="AH431">
        <v>25.872992</v>
      </c>
      <c r="AI431">
        <v>34.387922000000003</v>
      </c>
      <c r="AJ431">
        <v>35.563021999999997</v>
      </c>
      <c r="AK431">
        <v>36.147790999999998</v>
      </c>
      <c r="AL431" t="s">
        <v>73</v>
      </c>
      <c r="AM431" t="s">
        <v>474</v>
      </c>
      <c r="AN431" t="s">
        <v>72</v>
      </c>
      <c r="AO431" s="1">
        <v>45839</v>
      </c>
      <c r="AP431" s="1" t="s">
        <v>5438</v>
      </c>
      <c r="AR431" t="s">
        <v>72</v>
      </c>
    </row>
    <row r="432" spans="1:44" hidden="1" x14ac:dyDescent="0.25">
      <c r="A432" t="s">
        <v>756</v>
      </c>
      <c r="B432" t="s">
        <v>747</v>
      </c>
      <c r="C432" t="s">
        <v>748</v>
      </c>
      <c r="D432" t="s">
        <v>378</v>
      </c>
      <c r="E432" t="s">
        <v>702</v>
      </c>
      <c r="F432" t="s">
        <v>79</v>
      </c>
      <c r="G432" t="s">
        <v>58</v>
      </c>
      <c r="H432">
        <v>3</v>
      </c>
      <c r="I432" t="s">
        <v>46</v>
      </c>
      <c r="J432" t="s">
        <v>70</v>
      </c>
      <c r="L432">
        <v>0.68</v>
      </c>
      <c r="M432" t="s">
        <v>226</v>
      </c>
      <c r="O432" t="s">
        <v>473</v>
      </c>
      <c r="P432" t="s">
        <v>14</v>
      </c>
      <c r="U432" t="s">
        <v>496</v>
      </c>
      <c r="V432" t="s">
        <v>83</v>
      </c>
      <c r="W432" s="5">
        <v>45272</v>
      </c>
      <c r="AB432" t="s">
        <v>79</v>
      </c>
      <c r="AC432" t="s">
        <v>473</v>
      </c>
      <c r="AD432" t="s">
        <v>247</v>
      </c>
      <c r="AE432" t="s">
        <v>53</v>
      </c>
      <c r="AF432" t="s">
        <v>84</v>
      </c>
      <c r="AG432" t="s">
        <v>72</v>
      </c>
      <c r="AH432">
        <v>25.872992</v>
      </c>
      <c r="AI432">
        <v>34.387922000000003</v>
      </c>
      <c r="AJ432">
        <v>35.563021999999997</v>
      </c>
      <c r="AK432">
        <v>36.147790999999998</v>
      </c>
      <c r="AL432" t="s">
        <v>73</v>
      </c>
      <c r="AM432" t="s">
        <v>474</v>
      </c>
      <c r="AN432" t="s">
        <v>72</v>
      </c>
      <c r="AO432" s="1">
        <v>45839</v>
      </c>
      <c r="AP432" s="1" t="s">
        <v>5438</v>
      </c>
      <c r="AR432" t="s">
        <v>72</v>
      </c>
    </row>
    <row r="433" spans="1:44" hidden="1" x14ac:dyDescent="0.25">
      <c r="A433" t="s">
        <v>757</v>
      </c>
      <c r="B433" t="s">
        <v>747</v>
      </c>
      <c r="C433" t="s">
        <v>748</v>
      </c>
      <c r="D433" t="s">
        <v>440</v>
      </c>
      <c r="E433" t="s">
        <v>702</v>
      </c>
      <c r="F433" t="s">
        <v>79</v>
      </c>
      <c r="G433" t="s">
        <v>58</v>
      </c>
      <c r="H433">
        <v>1</v>
      </c>
      <c r="I433" t="s">
        <v>197</v>
      </c>
      <c r="J433" t="s">
        <v>70</v>
      </c>
      <c r="L433">
        <v>0.5</v>
      </c>
      <c r="M433" t="s">
        <v>226</v>
      </c>
      <c r="U433" t="s">
        <v>496</v>
      </c>
      <c r="W433" s="5">
        <v>44861</v>
      </c>
      <c r="AB433" t="s">
        <v>79</v>
      </c>
      <c r="AC433" t="s">
        <v>79</v>
      </c>
      <c r="AD433" t="s">
        <v>247</v>
      </c>
      <c r="AE433" t="s">
        <v>53</v>
      </c>
      <c r="AF433" t="s">
        <v>84</v>
      </c>
      <c r="AG433" t="s">
        <v>72</v>
      </c>
      <c r="AH433">
        <v>25.872992</v>
      </c>
      <c r="AI433">
        <v>34.387922000000003</v>
      </c>
      <c r="AJ433">
        <v>35.563021999999997</v>
      </c>
      <c r="AK433">
        <v>36.147790999999998</v>
      </c>
      <c r="AL433" t="s">
        <v>73</v>
      </c>
      <c r="AM433" t="s">
        <v>474</v>
      </c>
      <c r="AN433" t="s">
        <v>72</v>
      </c>
      <c r="AO433" s="1">
        <v>45839</v>
      </c>
      <c r="AP433" s="1" t="s">
        <v>5438</v>
      </c>
      <c r="AR433" t="s">
        <v>72</v>
      </c>
    </row>
    <row r="434" spans="1:44" hidden="1" x14ac:dyDescent="0.25">
      <c r="A434" t="s">
        <v>758</v>
      </c>
      <c r="B434" t="s">
        <v>747</v>
      </c>
      <c r="C434" t="s">
        <v>748</v>
      </c>
      <c r="D434" t="s">
        <v>442</v>
      </c>
      <c r="E434" t="s">
        <v>702</v>
      </c>
      <c r="F434" t="s">
        <v>79</v>
      </c>
      <c r="G434" t="s">
        <v>58</v>
      </c>
      <c r="H434">
        <v>1</v>
      </c>
      <c r="I434" t="s">
        <v>197</v>
      </c>
      <c r="J434" t="s">
        <v>70</v>
      </c>
      <c r="L434">
        <v>0.35</v>
      </c>
      <c r="M434" t="s">
        <v>226</v>
      </c>
      <c r="U434" t="s">
        <v>496</v>
      </c>
      <c r="W434" s="5">
        <v>44861</v>
      </c>
      <c r="AB434" t="s">
        <v>79</v>
      </c>
      <c r="AC434" t="s">
        <v>79</v>
      </c>
      <c r="AD434" t="s">
        <v>247</v>
      </c>
      <c r="AE434" t="s">
        <v>53</v>
      </c>
      <c r="AF434" t="s">
        <v>84</v>
      </c>
      <c r="AG434" t="s">
        <v>72</v>
      </c>
      <c r="AH434">
        <v>25.872992</v>
      </c>
      <c r="AI434">
        <v>34.387922000000003</v>
      </c>
      <c r="AJ434">
        <v>35.563021999999997</v>
      </c>
      <c r="AK434">
        <v>36.147790999999998</v>
      </c>
      <c r="AL434" t="s">
        <v>73</v>
      </c>
      <c r="AM434" t="s">
        <v>474</v>
      </c>
      <c r="AN434" t="s">
        <v>72</v>
      </c>
      <c r="AO434" s="1">
        <v>45839</v>
      </c>
      <c r="AP434" s="1" t="s">
        <v>5438</v>
      </c>
      <c r="AR434" t="s">
        <v>72</v>
      </c>
    </row>
    <row r="435" spans="1:44" hidden="1" x14ac:dyDescent="0.25">
      <c r="A435" t="s">
        <v>759</v>
      </c>
      <c r="B435" t="s">
        <v>747</v>
      </c>
      <c r="C435" t="s">
        <v>748</v>
      </c>
      <c r="D435" t="s">
        <v>444</v>
      </c>
      <c r="E435" t="s">
        <v>702</v>
      </c>
      <c r="F435" t="s">
        <v>79</v>
      </c>
      <c r="G435" t="s">
        <v>58</v>
      </c>
      <c r="H435">
        <v>1</v>
      </c>
      <c r="I435" t="s">
        <v>197</v>
      </c>
      <c r="J435" t="s">
        <v>70</v>
      </c>
      <c r="L435">
        <v>0.22</v>
      </c>
      <c r="M435" t="s">
        <v>226</v>
      </c>
      <c r="U435" t="s">
        <v>496</v>
      </c>
      <c r="W435" s="5">
        <v>44861</v>
      </c>
      <c r="AB435" t="s">
        <v>79</v>
      </c>
      <c r="AC435" t="s">
        <v>79</v>
      </c>
      <c r="AD435" t="s">
        <v>247</v>
      </c>
      <c r="AE435" t="s">
        <v>53</v>
      </c>
      <c r="AF435" t="s">
        <v>84</v>
      </c>
      <c r="AG435" t="s">
        <v>72</v>
      </c>
      <c r="AH435">
        <v>25.872992</v>
      </c>
      <c r="AI435">
        <v>34.387922000000003</v>
      </c>
      <c r="AJ435">
        <v>35.563021999999997</v>
      </c>
      <c r="AK435">
        <v>36.147790999999998</v>
      </c>
      <c r="AL435" t="s">
        <v>73</v>
      </c>
      <c r="AM435" t="s">
        <v>474</v>
      </c>
      <c r="AN435" t="s">
        <v>72</v>
      </c>
      <c r="AO435" s="1">
        <v>45839</v>
      </c>
      <c r="AP435" s="1" t="s">
        <v>5438</v>
      </c>
      <c r="AR435" t="s">
        <v>72</v>
      </c>
    </row>
    <row r="436" spans="1:44" hidden="1" x14ac:dyDescent="0.25">
      <c r="A436" t="s">
        <v>760</v>
      </c>
      <c r="B436" t="s">
        <v>747</v>
      </c>
      <c r="C436" t="s">
        <v>748</v>
      </c>
      <c r="D436" t="s">
        <v>56</v>
      </c>
      <c r="E436" t="s">
        <v>702</v>
      </c>
      <c r="F436" t="s">
        <v>79</v>
      </c>
      <c r="G436" t="s">
        <v>58</v>
      </c>
      <c r="H436">
        <v>1</v>
      </c>
      <c r="I436" t="s">
        <v>197</v>
      </c>
      <c r="J436" t="s">
        <v>70</v>
      </c>
      <c r="L436">
        <v>0.28000000000000003</v>
      </c>
      <c r="M436" t="s">
        <v>226</v>
      </c>
      <c r="U436" t="s">
        <v>496</v>
      </c>
      <c r="W436" s="5">
        <v>44861</v>
      </c>
      <c r="AB436" t="s">
        <v>79</v>
      </c>
      <c r="AC436" t="s">
        <v>79</v>
      </c>
      <c r="AD436" t="s">
        <v>247</v>
      </c>
      <c r="AE436" t="s">
        <v>53</v>
      </c>
      <c r="AF436" t="s">
        <v>84</v>
      </c>
      <c r="AG436" t="s">
        <v>72</v>
      </c>
      <c r="AH436">
        <v>25.872992</v>
      </c>
      <c r="AI436">
        <v>34.387922000000003</v>
      </c>
      <c r="AJ436">
        <v>35.563021999999997</v>
      </c>
      <c r="AK436">
        <v>36.147790999999998</v>
      </c>
      <c r="AL436" t="s">
        <v>73</v>
      </c>
      <c r="AM436" t="s">
        <v>474</v>
      </c>
      <c r="AN436" t="s">
        <v>72</v>
      </c>
      <c r="AO436" s="1">
        <v>45839</v>
      </c>
      <c r="AP436" s="1" t="s">
        <v>5438</v>
      </c>
      <c r="AR436" t="s">
        <v>72</v>
      </c>
    </row>
    <row r="437" spans="1:44" hidden="1" x14ac:dyDescent="0.25">
      <c r="A437" t="s">
        <v>762</v>
      </c>
      <c r="B437" t="s">
        <v>747</v>
      </c>
      <c r="C437" t="s">
        <v>748</v>
      </c>
      <c r="D437" t="s">
        <v>761</v>
      </c>
      <c r="E437" t="s">
        <v>702</v>
      </c>
      <c r="F437" t="s">
        <v>79</v>
      </c>
      <c r="G437" t="s">
        <v>58</v>
      </c>
      <c r="H437">
        <v>1</v>
      </c>
      <c r="I437" t="s">
        <v>197</v>
      </c>
      <c r="J437" t="s">
        <v>70</v>
      </c>
      <c r="L437">
        <v>0.25</v>
      </c>
      <c r="M437" t="s">
        <v>226</v>
      </c>
      <c r="U437" t="s">
        <v>496</v>
      </c>
      <c r="W437" s="5">
        <v>44861</v>
      </c>
      <c r="AB437" t="s">
        <v>79</v>
      </c>
      <c r="AC437" t="s">
        <v>79</v>
      </c>
      <c r="AD437" t="s">
        <v>247</v>
      </c>
      <c r="AE437" t="s">
        <v>53</v>
      </c>
      <c r="AF437" t="s">
        <v>84</v>
      </c>
      <c r="AG437" t="s">
        <v>72</v>
      </c>
      <c r="AH437">
        <v>25.872992</v>
      </c>
      <c r="AI437">
        <v>34.387922000000003</v>
      </c>
      <c r="AJ437">
        <v>35.563021999999997</v>
      </c>
      <c r="AK437">
        <v>36.147790999999998</v>
      </c>
      <c r="AL437" t="s">
        <v>73</v>
      </c>
      <c r="AM437" t="s">
        <v>474</v>
      </c>
      <c r="AN437" t="s">
        <v>72</v>
      </c>
      <c r="AO437" s="1">
        <v>45839</v>
      </c>
      <c r="AP437" s="1" t="s">
        <v>5438</v>
      </c>
      <c r="AR437" t="s">
        <v>72</v>
      </c>
    </row>
    <row r="438" spans="1:44" hidden="1" x14ac:dyDescent="0.25">
      <c r="A438" t="s">
        <v>763</v>
      </c>
      <c r="B438" t="s">
        <v>747</v>
      </c>
      <c r="C438" t="s">
        <v>748</v>
      </c>
      <c r="D438" t="s">
        <v>189</v>
      </c>
      <c r="E438" t="s">
        <v>702</v>
      </c>
      <c r="F438" t="s">
        <v>79</v>
      </c>
      <c r="G438" t="s">
        <v>58</v>
      </c>
      <c r="H438">
        <v>1</v>
      </c>
      <c r="I438" t="s">
        <v>197</v>
      </c>
      <c r="J438" t="s">
        <v>70</v>
      </c>
      <c r="L438">
        <v>0.18</v>
      </c>
      <c r="M438" t="s">
        <v>226</v>
      </c>
      <c r="U438" t="s">
        <v>496</v>
      </c>
      <c r="W438" s="5">
        <v>44861</v>
      </c>
      <c r="AB438" t="s">
        <v>79</v>
      </c>
      <c r="AC438" t="s">
        <v>79</v>
      </c>
      <c r="AD438" t="s">
        <v>247</v>
      </c>
      <c r="AE438" t="s">
        <v>53</v>
      </c>
      <c r="AF438" t="s">
        <v>84</v>
      </c>
      <c r="AG438" t="s">
        <v>72</v>
      </c>
      <c r="AH438">
        <v>25.872992</v>
      </c>
      <c r="AI438">
        <v>34.387922000000003</v>
      </c>
      <c r="AJ438">
        <v>35.563021999999997</v>
      </c>
      <c r="AK438">
        <v>36.147790999999998</v>
      </c>
      <c r="AL438" t="s">
        <v>73</v>
      </c>
      <c r="AM438" t="s">
        <v>474</v>
      </c>
      <c r="AN438" t="s">
        <v>72</v>
      </c>
      <c r="AO438" s="1">
        <v>45839</v>
      </c>
      <c r="AP438" s="1" t="s">
        <v>5438</v>
      </c>
      <c r="AR438" t="s">
        <v>72</v>
      </c>
    </row>
    <row r="439" spans="1:44" hidden="1" x14ac:dyDescent="0.25">
      <c r="A439" t="s">
        <v>764</v>
      </c>
      <c r="B439" t="s">
        <v>747</v>
      </c>
      <c r="C439" t="s">
        <v>748</v>
      </c>
      <c r="D439" t="s">
        <v>191</v>
      </c>
      <c r="E439" t="s">
        <v>702</v>
      </c>
      <c r="F439" t="s">
        <v>79</v>
      </c>
      <c r="G439" t="s">
        <v>58</v>
      </c>
      <c r="H439">
        <v>1</v>
      </c>
      <c r="I439" t="s">
        <v>197</v>
      </c>
      <c r="J439" t="s">
        <v>70</v>
      </c>
      <c r="L439">
        <v>0.21</v>
      </c>
      <c r="M439" t="s">
        <v>226</v>
      </c>
      <c r="U439" t="s">
        <v>496</v>
      </c>
      <c r="W439" s="5">
        <v>44861</v>
      </c>
      <c r="AB439" t="s">
        <v>79</v>
      </c>
      <c r="AC439" t="s">
        <v>79</v>
      </c>
      <c r="AD439" t="s">
        <v>247</v>
      </c>
      <c r="AE439" t="s">
        <v>53</v>
      </c>
      <c r="AF439" t="s">
        <v>84</v>
      </c>
      <c r="AG439" t="s">
        <v>72</v>
      </c>
      <c r="AH439">
        <v>25.872992</v>
      </c>
      <c r="AI439">
        <v>34.387922000000003</v>
      </c>
      <c r="AJ439">
        <v>35.563021999999997</v>
      </c>
      <c r="AK439">
        <v>36.147790999999998</v>
      </c>
      <c r="AL439" t="s">
        <v>73</v>
      </c>
      <c r="AM439" t="s">
        <v>474</v>
      </c>
      <c r="AN439" t="s">
        <v>72</v>
      </c>
      <c r="AO439" s="1">
        <v>45839</v>
      </c>
      <c r="AP439" s="1" t="s">
        <v>5438</v>
      </c>
      <c r="AR439" t="s">
        <v>72</v>
      </c>
    </row>
    <row r="440" spans="1:44" hidden="1" x14ac:dyDescent="0.25">
      <c r="A440" t="s">
        <v>765</v>
      </c>
      <c r="B440" t="s">
        <v>747</v>
      </c>
      <c r="C440" t="s">
        <v>748</v>
      </c>
      <c r="D440" t="s">
        <v>542</v>
      </c>
      <c r="E440" t="s">
        <v>702</v>
      </c>
      <c r="F440" t="s">
        <v>79</v>
      </c>
      <c r="G440" t="s">
        <v>58</v>
      </c>
      <c r="H440">
        <v>2</v>
      </c>
      <c r="I440" t="s">
        <v>46</v>
      </c>
      <c r="J440" t="s">
        <v>70</v>
      </c>
      <c r="L440">
        <v>0.05</v>
      </c>
      <c r="M440" t="s">
        <v>226</v>
      </c>
      <c r="U440" t="s">
        <v>496</v>
      </c>
      <c r="W440" s="5">
        <v>44903</v>
      </c>
      <c r="AB440" t="s">
        <v>79</v>
      </c>
      <c r="AC440" t="s">
        <v>79</v>
      </c>
      <c r="AD440" t="s">
        <v>247</v>
      </c>
      <c r="AE440" t="s">
        <v>53</v>
      </c>
      <c r="AF440" t="s">
        <v>84</v>
      </c>
      <c r="AG440" t="s">
        <v>72</v>
      </c>
      <c r="AH440">
        <v>25.872992</v>
      </c>
      <c r="AI440">
        <v>34.387922000000003</v>
      </c>
      <c r="AJ440">
        <v>35.563021999999997</v>
      </c>
      <c r="AK440">
        <v>36.147790999999998</v>
      </c>
      <c r="AL440" t="s">
        <v>73</v>
      </c>
      <c r="AM440" t="s">
        <v>474</v>
      </c>
      <c r="AN440" t="s">
        <v>72</v>
      </c>
      <c r="AO440" s="1">
        <v>45839</v>
      </c>
      <c r="AP440" s="1" t="s">
        <v>5438</v>
      </c>
      <c r="AR440" t="s">
        <v>72</v>
      </c>
    </row>
    <row r="441" spans="1:44" hidden="1" x14ac:dyDescent="0.25">
      <c r="A441" t="s">
        <v>767</v>
      </c>
      <c r="B441" t="s">
        <v>747</v>
      </c>
      <c r="C441" t="s">
        <v>748</v>
      </c>
      <c r="D441" t="s">
        <v>766</v>
      </c>
      <c r="E441" t="s">
        <v>702</v>
      </c>
      <c r="F441" t="s">
        <v>79</v>
      </c>
      <c r="G441" t="s">
        <v>58</v>
      </c>
      <c r="H441">
        <v>2</v>
      </c>
      <c r="I441" t="s">
        <v>46</v>
      </c>
      <c r="J441" t="s">
        <v>70</v>
      </c>
      <c r="L441">
        <v>0.66</v>
      </c>
      <c r="M441" t="s">
        <v>226</v>
      </c>
      <c r="U441" t="s">
        <v>496</v>
      </c>
      <c r="W441" s="5">
        <v>45272</v>
      </c>
      <c r="AB441" t="s">
        <v>79</v>
      </c>
      <c r="AC441" t="s">
        <v>79</v>
      </c>
      <c r="AD441" t="s">
        <v>247</v>
      </c>
      <c r="AE441" t="s">
        <v>53</v>
      </c>
      <c r="AF441" t="s">
        <v>84</v>
      </c>
      <c r="AG441" t="s">
        <v>72</v>
      </c>
      <c r="AH441">
        <v>25.872992</v>
      </c>
      <c r="AI441">
        <v>34.387922000000003</v>
      </c>
      <c r="AJ441">
        <v>35.563021999999997</v>
      </c>
      <c r="AK441">
        <v>36.147790999999998</v>
      </c>
      <c r="AL441" t="s">
        <v>73</v>
      </c>
      <c r="AM441" t="s">
        <v>474</v>
      </c>
      <c r="AN441" t="s">
        <v>72</v>
      </c>
      <c r="AO441" s="1">
        <v>45839</v>
      </c>
      <c r="AP441" s="1" t="s">
        <v>5438</v>
      </c>
      <c r="AR441" t="s">
        <v>72</v>
      </c>
    </row>
    <row r="442" spans="1:44" hidden="1" x14ac:dyDescent="0.25">
      <c r="A442" t="s">
        <v>769</v>
      </c>
      <c r="B442" t="s">
        <v>747</v>
      </c>
      <c r="C442" t="s">
        <v>748</v>
      </c>
      <c r="D442" t="s">
        <v>768</v>
      </c>
      <c r="E442" t="s">
        <v>702</v>
      </c>
      <c r="F442" t="s">
        <v>79</v>
      </c>
      <c r="G442" t="s">
        <v>58</v>
      </c>
      <c r="H442">
        <v>3</v>
      </c>
      <c r="I442" t="s">
        <v>46</v>
      </c>
      <c r="J442" t="s">
        <v>70</v>
      </c>
      <c r="L442">
        <v>0.1</v>
      </c>
      <c r="M442" t="s">
        <v>226</v>
      </c>
      <c r="U442" t="s">
        <v>496</v>
      </c>
      <c r="W442" s="5">
        <v>45272</v>
      </c>
      <c r="AB442" t="s">
        <v>79</v>
      </c>
      <c r="AC442" t="s">
        <v>79</v>
      </c>
      <c r="AD442" t="s">
        <v>247</v>
      </c>
      <c r="AE442" t="s">
        <v>53</v>
      </c>
      <c r="AF442" t="s">
        <v>84</v>
      </c>
      <c r="AG442" t="s">
        <v>72</v>
      </c>
      <c r="AH442">
        <v>25.872992</v>
      </c>
      <c r="AI442">
        <v>34.387922000000003</v>
      </c>
      <c r="AJ442">
        <v>35.563021999999997</v>
      </c>
      <c r="AK442">
        <v>36.147790999999998</v>
      </c>
      <c r="AL442" t="s">
        <v>73</v>
      </c>
      <c r="AM442" t="s">
        <v>474</v>
      </c>
      <c r="AN442" t="s">
        <v>72</v>
      </c>
      <c r="AO442" s="1">
        <v>45839</v>
      </c>
      <c r="AP442" s="1" t="s">
        <v>5438</v>
      </c>
      <c r="AR442" t="s">
        <v>72</v>
      </c>
    </row>
    <row r="443" spans="1:44" hidden="1" x14ac:dyDescent="0.25">
      <c r="A443" t="s">
        <v>770</v>
      </c>
      <c r="B443" t="s">
        <v>747</v>
      </c>
      <c r="C443" t="s">
        <v>748</v>
      </c>
      <c r="D443" t="s">
        <v>483</v>
      </c>
      <c r="E443" t="s">
        <v>702</v>
      </c>
      <c r="F443" t="s">
        <v>79</v>
      </c>
      <c r="G443" t="s">
        <v>58</v>
      </c>
      <c r="H443">
        <v>3</v>
      </c>
      <c r="I443" t="s">
        <v>46</v>
      </c>
      <c r="J443" t="s">
        <v>47</v>
      </c>
      <c r="K443" s="1">
        <v>44848</v>
      </c>
      <c r="L443">
        <v>8.4</v>
      </c>
      <c r="M443" t="s">
        <v>226</v>
      </c>
      <c r="O443" t="s">
        <v>82</v>
      </c>
      <c r="P443" t="s">
        <v>14</v>
      </c>
      <c r="V443" t="s">
        <v>83</v>
      </c>
      <c r="W443" s="5">
        <v>44806</v>
      </c>
      <c r="AB443" t="s">
        <v>79</v>
      </c>
      <c r="AC443" t="s">
        <v>82</v>
      </c>
      <c r="AD443" t="s">
        <v>247</v>
      </c>
      <c r="AE443" t="s">
        <v>53</v>
      </c>
      <c r="AF443" t="s">
        <v>84</v>
      </c>
      <c r="AG443" t="s">
        <v>72</v>
      </c>
      <c r="AH443">
        <v>25.872992</v>
      </c>
      <c r="AI443">
        <v>34.387922000000003</v>
      </c>
      <c r="AJ443">
        <v>35.563021999999997</v>
      </c>
      <c r="AK443">
        <v>36.147790999999998</v>
      </c>
      <c r="AL443" t="s">
        <v>295</v>
      </c>
      <c r="AM443" t="s">
        <v>474</v>
      </c>
      <c r="AO443" s="1">
        <v>45839</v>
      </c>
    </row>
    <row r="444" spans="1:44" hidden="1" x14ac:dyDescent="0.25">
      <c r="A444" t="s">
        <v>772</v>
      </c>
      <c r="B444" t="s">
        <v>747</v>
      </c>
      <c r="C444" t="s">
        <v>748</v>
      </c>
      <c r="D444" t="s">
        <v>771</v>
      </c>
      <c r="E444" t="s">
        <v>702</v>
      </c>
      <c r="F444" t="s">
        <v>79</v>
      </c>
      <c r="G444" t="s">
        <v>58</v>
      </c>
      <c r="H444">
        <v>4</v>
      </c>
      <c r="I444" t="s">
        <v>46</v>
      </c>
      <c r="J444" t="s">
        <v>70</v>
      </c>
      <c r="L444">
        <v>2.57</v>
      </c>
      <c r="M444" t="s">
        <v>226</v>
      </c>
      <c r="O444" t="s">
        <v>473</v>
      </c>
      <c r="P444" t="s">
        <v>14</v>
      </c>
      <c r="U444" t="s">
        <v>496</v>
      </c>
      <c r="V444" t="s">
        <v>83</v>
      </c>
      <c r="W444" s="5">
        <v>45272</v>
      </c>
      <c r="AB444" t="s">
        <v>79</v>
      </c>
      <c r="AC444" t="s">
        <v>473</v>
      </c>
      <c r="AD444" t="s">
        <v>247</v>
      </c>
      <c r="AE444" t="s">
        <v>53</v>
      </c>
      <c r="AF444" t="s">
        <v>84</v>
      </c>
      <c r="AG444" t="s">
        <v>72</v>
      </c>
      <c r="AH444">
        <v>25.872992</v>
      </c>
      <c r="AI444">
        <v>34.387922000000003</v>
      </c>
      <c r="AJ444">
        <v>35.563021999999997</v>
      </c>
      <c r="AK444">
        <v>36.147790999999998</v>
      </c>
      <c r="AL444" t="s">
        <v>73</v>
      </c>
      <c r="AM444" t="s">
        <v>474</v>
      </c>
      <c r="AN444" t="s">
        <v>72</v>
      </c>
      <c r="AO444" s="1">
        <v>45839</v>
      </c>
      <c r="AP444" s="1" t="s">
        <v>5438</v>
      </c>
      <c r="AR444" t="s">
        <v>72</v>
      </c>
    </row>
    <row r="445" spans="1:44" hidden="1" x14ac:dyDescent="0.25">
      <c r="A445" t="s">
        <v>774</v>
      </c>
      <c r="B445" t="s">
        <v>747</v>
      </c>
      <c r="C445" t="s">
        <v>748</v>
      </c>
      <c r="D445" t="s">
        <v>773</v>
      </c>
      <c r="E445" t="s">
        <v>702</v>
      </c>
      <c r="F445" t="s">
        <v>79</v>
      </c>
      <c r="G445" t="s">
        <v>58</v>
      </c>
      <c r="H445">
        <v>3</v>
      </c>
      <c r="I445" t="s">
        <v>46</v>
      </c>
      <c r="J445" t="s">
        <v>70</v>
      </c>
      <c r="L445">
        <v>1.1299999999999999</v>
      </c>
      <c r="M445" t="s">
        <v>226</v>
      </c>
      <c r="O445" t="s">
        <v>473</v>
      </c>
      <c r="P445" t="s">
        <v>14</v>
      </c>
      <c r="U445" t="s">
        <v>496</v>
      </c>
      <c r="V445" t="s">
        <v>83</v>
      </c>
      <c r="W445" s="5">
        <v>45272</v>
      </c>
      <c r="AB445" t="s">
        <v>79</v>
      </c>
      <c r="AC445" t="s">
        <v>473</v>
      </c>
      <c r="AD445" t="s">
        <v>247</v>
      </c>
      <c r="AE445" t="s">
        <v>53</v>
      </c>
      <c r="AF445" t="s">
        <v>84</v>
      </c>
      <c r="AG445" t="s">
        <v>72</v>
      </c>
      <c r="AH445">
        <v>25.872992</v>
      </c>
      <c r="AI445">
        <v>34.387922000000003</v>
      </c>
      <c r="AJ445">
        <v>35.563021999999997</v>
      </c>
      <c r="AK445">
        <v>36.147790999999998</v>
      </c>
      <c r="AL445" t="s">
        <v>73</v>
      </c>
      <c r="AM445" t="s">
        <v>474</v>
      </c>
      <c r="AN445" t="s">
        <v>72</v>
      </c>
      <c r="AO445" s="1">
        <v>45839</v>
      </c>
      <c r="AP445" s="1" t="s">
        <v>5438</v>
      </c>
      <c r="AR445" t="s">
        <v>72</v>
      </c>
    </row>
    <row r="446" spans="1:44" hidden="1" x14ac:dyDescent="0.25">
      <c r="A446" t="s">
        <v>776</v>
      </c>
      <c r="B446" t="s">
        <v>747</v>
      </c>
      <c r="C446" t="s">
        <v>748</v>
      </c>
      <c r="D446" t="s">
        <v>775</v>
      </c>
      <c r="E446" t="s">
        <v>702</v>
      </c>
      <c r="F446" t="s">
        <v>79</v>
      </c>
      <c r="G446" t="s">
        <v>58</v>
      </c>
      <c r="H446">
        <v>3</v>
      </c>
      <c r="I446" t="s">
        <v>46</v>
      </c>
      <c r="J446" t="s">
        <v>70</v>
      </c>
      <c r="L446">
        <v>3.14</v>
      </c>
      <c r="M446" t="s">
        <v>226</v>
      </c>
      <c r="O446" t="s">
        <v>473</v>
      </c>
      <c r="P446" t="s">
        <v>14</v>
      </c>
      <c r="U446" t="s">
        <v>496</v>
      </c>
      <c r="V446" t="s">
        <v>83</v>
      </c>
      <c r="W446" s="5">
        <v>45272</v>
      </c>
      <c r="AB446" t="s">
        <v>79</v>
      </c>
      <c r="AC446" t="s">
        <v>473</v>
      </c>
      <c r="AD446" t="s">
        <v>247</v>
      </c>
      <c r="AE446" t="s">
        <v>53</v>
      </c>
      <c r="AF446" t="s">
        <v>84</v>
      </c>
      <c r="AG446" t="s">
        <v>72</v>
      </c>
      <c r="AH446">
        <v>25.872992</v>
      </c>
      <c r="AI446">
        <v>34.387922000000003</v>
      </c>
      <c r="AJ446">
        <v>35.563021999999997</v>
      </c>
      <c r="AK446">
        <v>36.147790999999998</v>
      </c>
      <c r="AL446" t="s">
        <v>73</v>
      </c>
      <c r="AM446" t="s">
        <v>474</v>
      </c>
      <c r="AN446" t="s">
        <v>72</v>
      </c>
      <c r="AO446" s="1">
        <v>45839</v>
      </c>
      <c r="AP446" s="1" t="s">
        <v>5438</v>
      </c>
      <c r="AR446" t="s">
        <v>72</v>
      </c>
    </row>
    <row r="447" spans="1:44" hidden="1" x14ac:dyDescent="0.25">
      <c r="A447" t="s">
        <v>778</v>
      </c>
      <c r="B447" t="s">
        <v>747</v>
      </c>
      <c r="C447" t="s">
        <v>748</v>
      </c>
      <c r="D447" t="s">
        <v>777</v>
      </c>
      <c r="E447" t="s">
        <v>702</v>
      </c>
      <c r="F447" t="s">
        <v>79</v>
      </c>
      <c r="G447" t="s">
        <v>58</v>
      </c>
      <c r="H447">
        <v>3</v>
      </c>
      <c r="I447" t="s">
        <v>46</v>
      </c>
      <c r="J447" t="s">
        <v>70</v>
      </c>
      <c r="L447">
        <v>4.37</v>
      </c>
      <c r="M447" t="s">
        <v>226</v>
      </c>
      <c r="O447" t="s">
        <v>473</v>
      </c>
      <c r="P447" t="s">
        <v>14</v>
      </c>
      <c r="U447" t="s">
        <v>496</v>
      </c>
      <c r="V447" t="s">
        <v>83</v>
      </c>
      <c r="W447" s="5">
        <v>45272</v>
      </c>
      <c r="AB447" t="s">
        <v>79</v>
      </c>
      <c r="AC447" t="s">
        <v>473</v>
      </c>
      <c r="AD447" t="s">
        <v>247</v>
      </c>
      <c r="AE447" t="s">
        <v>53</v>
      </c>
      <c r="AF447" t="s">
        <v>84</v>
      </c>
      <c r="AG447" t="s">
        <v>72</v>
      </c>
      <c r="AH447">
        <v>25.872992</v>
      </c>
      <c r="AI447">
        <v>34.387922000000003</v>
      </c>
      <c r="AJ447">
        <v>35.563021999999997</v>
      </c>
      <c r="AK447">
        <v>36.147790999999998</v>
      </c>
      <c r="AL447" t="s">
        <v>73</v>
      </c>
      <c r="AM447" t="s">
        <v>474</v>
      </c>
      <c r="AN447" t="s">
        <v>72</v>
      </c>
      <c r="AO447" s="1">
        <v>45839</v>
      </c>
      <c r="AP447" s="1" t="s">
        <v>5438</v>
      </c>
      <c r="AR447" t="s">
        <v>72</v>
      </c>
    </row>
    <row r="448" spans="1:44" hidden="1" x14ac:dyDescent="0.25">
      <c r="A448" t="s">
        <v>780</v>
      </c>
      <c r="B448" t="s">
        <v>747</v>
      </c>
      <c r="C448" t="s">
        <v>748</v>
      </c>
      <c r="D448" t="s">
        <v>779</v>
      </c>
      <c r="E448" t="s">
        <v>702</v>
      </c>
      <c r="F448" t="s">
        <v>79</v>
      </c>
      <c r="G448" t="s">
        <v>58</v>
      </c>
      <c r="H448">
        <v>3</v>
      </c>
      <c r="I448" t="s">
        <v>46</v>
      </c>
      <c r="J448" t="s">
        <v>70</v>
      </c>
      <c r="L448">
        <v>1.55</v>
      </c>
      <c r="M448" t="s">
        <v>226</v>
      </c>
      <c r="O448" t="s">
        <v>473</v>
      </c>
      <c r="P448" t="s">
        <v>14</v>
      </c>
      <c r="U448" t="s">
        <v>496</v>
      </c>
      <c r="V448" t="s">
        <v>83</v>
      </c>
      <c r="W448" s="5">
        <v>45272</v>
      </c>
      <c r="AB448" t="s">
        <v>79</v>
      </c>
      <c r="AC448" t="s">
        <v>473</v>
      </c>
      <c r="AD448" t="s">
        <v>247</v>
      </c>
      <c r="AE448" t="s">
        <v>53</v>
      </c>
      <c r="AF448" t="s">
        <v>84</v>
      </c>
      <c r="AG448" t="s">
        <v>72</v>
      </c>
      <c r="AH448">
        <v>25.872992</v>
      </c>
      <c r="AI448">
        <v>34.387922000000003</v>
      </c>
      <c r="AJ448">
        <v>35.563021999999997</v>
      </c>
      <c r="AK448">
        <v>36.147790999999998</v>
      </c>
      <c r="AL448" t="s">
        <v>73</v>
      </c>
      <c r="AM448" t="s">
        <v>474</v>
      </c>
      <c r="AN448" t="s">
        <v>72</v>
      </c>
      <c r="AO448" s="1">
        <v>45839</v>
      </c>
      <c r="AP448" s="1" t="s">
        <v>5438</v>
      </c>
      <c r="AR448" t="s">
        <v>72</v>
      </c>
    </row>
    <row r="449" spans="1:44" hidden="1" x14ac:dyDescent="0.25">
      <c r="A449" t="s">
        <v>782</v>
      </c>
      <c r="B449" t="s">
        <v>747</v>
      </c>
      <c r="C449" t="s">
        <v>748</v>
      </c>
      <c r="D449" t="s">
        <v>781</v>
      </c>
      <c r="E449" t="s">
        <v>702</v>
      </c>
      <c r="F449" t="s">
        <v>79</v>
      </c>
      <c r="G449" t="s">
        <v>58</v>
      </c>
      <c r="H449">
        <v>3</v>
      </c>
      <c r="I449" t="s">
        <v>46</v>
      </c>
      <c r="J449" t="s">
        <v>70</v>
      </c>
      <c r="L449">
        <v>1.05</v>
      </c>
      <c r="M449" t="s">
        <v>226</v>
      </c>
      <c r="O449" t="s">
        <v>473</v>
      </c>
      <c r="P449" t="s">
        <v>14</v>
      </c>
      <c r="U449" t="s">
        <v>496</v>
      </c>
      <c r="V449" t="s">
        <v>83</v>
      </c>
      <c r="W449" s="5">
        <v>45272</v>
      </c>
      <c r="AB449" t="s">
        <v>79</v>
      </c>
      <c r="AC449" t="s">
        <v>473</v>
      </c>
      <c r="AD449" t="s">
        <v>247</v>
      </c>
      <c r="AE449" t="s">
        <v>53</v>
      </c>
      <c r="AF449" t="s">
        <v>84</v>
      </c>
      <c r="AG449" t="s">
        <v>72</v>
      </c>
      <c r="AH449">
        <v>25.872992</v>
      </c>
      <c r="AI449">
        <v>34.387922000000003</v>
      </c>
      <c r="AJ449">
        <v>35.563021999999997</v>
      </c>
      <c r="AK449">
        <v>36.147790999999998</v>
      </c>
      <c r="AL449" t="s">
        <v>73</v>
      </c>
      <c r="AM449" t="s">
        <v>474</v>
      </c>
      <c r="AN449" t="s">
        <v>72</v>
      </c>
      <c r="AO449" s="1">
        <v>45839</v>
      </c>
      <c r="AP449" s="1" t="s">
        <v>5438</v>
      </c>
      <c r="AR449" t="s">
        <v>72</v>
      </c>
    </row>
    <row r="450" spans="1:44" hidden="1" x14ac:dyDescent="0.25">
      <c r="A450" t="s">
        <v>784</v>
      </c>
      <c r="B450" t="s">
        <v>747</v>
      </c>
      <c r="C450" t="s">
        <v>748</v>
      </c>
      <c r="D450" t="s">
        <v>783</v>
      </c>
      <c r="E450" t="s">
        <v>702</v>
      </c>
      <c r="F450" t="s">
        <v>79</v>
      </c>
      <c r="G450" t="s">
        <v>58</v>
      </c>
      <c r="H450">
        <v>4</v>
      </c>
      <c r="I450" t="s">
        <v>46</v>
      </c>
      <c r="J450" t="s">
        <v>70</v>
      </c>
      <c r="L450">
        <v>0.71</v>
      </c>
      <c r="M450" t="s">
        <v>226</v>
      </c>
      <c r="O450" t="s">
        <v>473</v>
      </c>
      <c r="P450" t="s">
        <v>14</v>
      </c>
      <c r="U450" t="s">
        <v>496</v>
      </c>
      <c r="V450" t="s">
        <v>83</v>
      </c>
      <c r="W450" s="5">
        <v>45272</v>
      </c>
      <c r="AB450" t="s">
        <v>79</v>
      </c>
      <c r="AC450" t="s">
        <v>473</v>
      </c>
      <c r="AD450" t="s">
        <v>247</v>
      </c>
      <c r="AE450" t="s">
        <v>53</v>
      </c>
      <c r="AF450" t="s">
        <v>84</v>
      </c>
      <c r="AG450" t="s">
        <v>72</v>
      </c>
      <c r="AH450">
        <v>25.872992</v>
      </c>
      <c r="AI450">
        <v>34.387922000000003</v>
      </c>
      <c r="AJ450">
        <v>35.563021999999997</v>
      </c>
      <c r="AK450">
        <v>36.147790999999998</v>
      </c>
      <c r="AL450" t="s">
        <v>73</v>
      </c>
      <c r="AM450" t="s">
        <v>474</v>
      </c>
      <c r="AN450" t="s">
        <v>72</v>
      </c>
      <c r="AO450" s="1">
        <v>45839</v>
      </c>
      <c r="AP450" s="1" t="s">
        <v>5438</v>
      </c>
      <c r="AR450" t="s">
        <v>72</v>
      </c>
    </row>
    <row r="451" spans="1:44" hidden="1" x14ac:dyDescent="0.25">
      <c r="A451" t="s">
        <v>785</v>
      </c>
      <c r="B451" t="s">
        <v>747</v>
      </c>
      <c r="C451" t="s">
        <v>748</v>
      </c>
      <c r="D451" t="s">
        <v>559</v>
      </c>
      <c r="E451" t="s">
        <v>702</v>
      </c>
      <c r="F451" t="s">
        <v>79</v>
      </c>
      <c r="G451" t="s">
        <v>58</v>
      </c>
      <c r="H451">
        <v>3</v>
      </c>
      <c r="I451" t="s">
        <v>46</v>
      </c>
      <c r="J451" t="s">
        <v>70</v>
      </c>
      <c r="L451">
        <v>0.85</v>
      </c>
      <c r="M451" t="s">
        <v>226</v>
      </c>
      <c r="O451" t="s">
        <v>473</v>
      </c>
      <c r="P451" t="s">
        <v>14</v>
      </c>
      <c r="U451" t="s">
        <v>496</v>
      </c>
      <c r="V451" t="s">
        <v>83</v>
      </c>
      <c r="W451" s="5">
        <v>45272</v>
      </c>
      <c r="AB451" t="s">
        <v>79</v>
      </c>
      <c r="AC451" t="s">
        <v>473</v>
      </c>
      <c r="AD451" t="s">
        <v>247</v>
      </c>
      <c r="AE451" t="s">
        <v>53</v>
      </c>
      <c r="AF451" t="s">
        <v>84</v>
      </c>
      <c r="AG451" t="s">
        <v>72</v>
      </c>
      <c r="AH451">
        <v>25.872992</v>
      </c>
      <c r="AI451">
        <v>34.387922000000003</v>
      </c>
      <c r="AJ451">
        <v>35.563021999999997</v>
      </c>
      <c r="AK451">
        <v>36.147790999999998</v>
      </c>
      <c r="AL451" t="s">
        <v>73</v>
      </c>
      <c r="AM451" t="s">
        <v>474</v>
      </c>
      <c r="AN451" t="s">
        <v>72</v>
      </c>
      <c r="AO451" s="1">
        <v>45839</v>
      </c>
      <c r="AP451" s="1" t="s">
        <v>5438</v>
      </c>
      <c r="AR451" t="s">
        <v>72</v>
      </c>
    </row>
    <row r="452" spans="1:44" hidden="1" x14ac:dyDescent="0.25">
      <c r="A452" t="s">
        <v>786</v>
      </c>
      <c r="B452" t="s">
        <v>747</v>
      </c>
      <c r="C452" t="s">
        <v>748</v>
      </c>
      <c r="D452" t="s">
        <v>561</v>
      </c>
      <c r="E452" t="s">
        <v>702</v>
      </c>
      <c r="F452" t="s">
        <v>79</v>
      </c>
      <c r="G452" t="s">
        <v>58</v>
      </c>
      <c r="H452">
        <v>4</v>
      </c>
      <c r="I452" t="s">
        <v>46</v>
      </c>
      <c r="J452" t="s">
        <v>70</v>
      </c>
      <c r="L452">
        <v>1.52</v>
      </c>
      <c r="M452" t="s">
        <v>226</v>
      </c>
      <c r="O452" t="s">
        <v>473</v>
      </c>
      <c r="P452" t="s">
        <v>14</v>
      </c>
      <c r="U452" t="s">
        <v>496</v>
      </c>
      <c r="V452" t="s">
        <v>83</v>
      </c>
      <c r="W452" s="5">
        <v>45272</v>
      </c>
      <c r="AB452" t="s">
        <v>79</v>
      </c>
      <c r="AC452" t="s">
        <v>473</v>
      </c>
      <c r="AD452" t="s">
        <v>247</v>
      </c>
      <c r="AE452" t="s">
        <v>53</v>
      </c>
      <c r="AF452" t="s">
        <v>84</v>
      </c>
      <c r="AG452" t="s">
        <v>72</v>
      </c>
      <c r="AH452">
        <v>25.872992</v>
      </c>
      <c r="AI452">
        <v>34.387922000000003</v>
      </c>
      <c r="AJ452">
        <v>35.563021999999997</v>
      </c>
      <c r="AK452">
        <v>36.147790999999998</v>
      </c>
      <c r="AL452" t="s">
        <v>73</v>
      </c>
      <c r="AM452" t="s">
        <v>474</v>
      </c>
      <c r="AN452" t="s">
        <v>72</v>
      </c>
      <c r="AO452" s="1">
        <v>45839</v>
      </c>
      <c r="AP452" s="1" t="s">
        <v>5438</v>
      </c>
      <c r="AR452" t="s">
        <v>72</v>
      </c>
    </row>
    <row r="453" spans="1:44" hidden="1" x14ac:dyDescent="0.25">
      <c r="A453" t="s">
        <v>788</v>
      </c>
      <c r="B453" t="s">
        <v>747</v>
      </c>
      <c r="C453" t="s">
        <v>748</v>
      </c>
      <c r="D453" t="s">
        <v>787</v>
      </c>
      <c r="E453" t="s">
        <v>702</v>
      </c>
      <c r="F453" t="s">
        <v>79</v>
      </c>
      <c r="G453" t="s">
        <v>58</v>
      </c>
      <c r="H453">
        <v>3</v>
      </c>
      <c r="I453" t="s">
        <v>46</v>
      </c>
      <c r="J453" t="s">
        <v>70</v>
      </c>
      <c r="L453">
        <v>0.36</v>
      </c>
      <c r="M453" t="s">
        <v>226</v>
      </c>
      <c r="O453" t="s">
        <v>473</v>
      </c>
      <c r="P453" t="s">
        <v>14</v>
      </c>
      <c r="U453" t="s">
        <v>496</v>
      </c>
      <c r="V453" t="s">
        <v>83</v>
      </c>
      <c r="W453" s="5">
        <v>45272</v>
      </c>
      <c r="AB453" t="s">
        <v>79</v>
      </c>
      <c r="AC453" t="s">
        <v>473</v>
      </c>
      <c r="AD453" t="s">
        <v>247</v>
      </c>
      <c r="AE453" t="s">
        <v>53</v>
      </c>
      <c r="AF453" t="s">
        <v>84</v>
      </c>
      <c r="AG453" t="s">
        <v>72</v>
      </c>
      <c r="AH453">
        <v>25.872992</v>
      </c>
      <c r="AI453">
        <v>34.387922000000003</v>
      </c>
      <c r="AJ453">
        <v>35.563021999999997</v>
      </c>
      <c r="AK453">
        <v>36.147790999999998</v>
      </c>
      <c r="AL453" t="s">
        <v>73</v>
      </c>
      <c r="AM453" t="s">
        <v>474</v>
      </c>
      <c r="AN453" t="s">
        <v>72</v>
      </c>
      <c r="AO453" s="1">
        <v>45839</v>
      </c>
      <c r="AP453" s="1" t="s">
        <v>5438</v>
      </c>
      <c r="AR453" t="s">
        <v>72</v>
      </c>
    </row>
    <row r="454" spans="1:44" hidden="1" x14ac:dyDescent="0.25">
      <c r="A454" t="s">
        <v>790</v>
      </c>
      <c r="B454" t="s">
        <v>747</v>
      </c>
      <c r="C454" t="s">
        <v>748</v>
      </c>
      <c r="D454" t="s">
        <v>789</v>
      </c>
      <c r="E454" t="s">
        <v>702</v>
      </c>
      <c r="F454" t="s">
        <v>79</v>
      </c>
      <c r="G454" t="s">
        <v>58</v>
      </c>
      <c r="H454">
        <v>4</v>
      </c>
      <c r="I454" t="s">
        <v>46</v>
      </c>
      <c r="J454" t="s">
        <v>70</v>
      </c>
      <c r="L454">
        <v>2.4700000000000002</v>
      </c>
      <c r="M454" t="s">
        <v>226</v>
      </c>
      <c r="O454" t="s">
        <v>473</v>
      </c>
      <c r="P454" t="s">
        <v>14</v>
      </c>
      <c r="U454" t="s">
        <v>496</v>
      </c>
      <c r="V454" t="s">
        <v>83</v>
      </c>
      <c r="W454" s="5">
        <v>45272</v>
      </c>
      <c r="AB454" t="s">
        <v>79</v>
      </c>
      <c r="AC454" t="s">
        <v>473</v>
      </c>
      <c r="AD454" t="s">
        <v>247</v>
      </c>
      <c r="AE454" t="s">
        <v>53</v>
      </c>
      <c r="AF454" t="s">
        <v>84</v>
      </c>
      <c r="AG454" t="s">
        <v>72</v>
      </c>
      <c r="AH454">
        <v>25.872992</v>
      </c>
      <c r="AI454">
        <v>34.387922000000003</v>
      </c>
      <c r="AJ454">
        <v>35.563021999999997</v>
      </c>
      <c r="AK454">
        <v>36.147790999999998</v>
      </c>
      <c r="AL454" t="s">
        <v>73</v>
      </c>
      <c r="AM454" t="s">
        <v>474</v>
      </c>
      <c r="AN454" t="s">
        <v>72</v>
      </c>
      <c r="AO454" s="1">
        <v>45839</v>
      </c>
      <c r="AP454" s="1" t="s">
        <v>5438</v>
      </c>
      <c r="AR454" t="s">
        <v>72</v>
      </c>
    </row>
    <row r="455" spans="1:44" hidden="1" x14ac:dyDescent="0.25">
      <c r="A455" t="s">
        <v>792</v>
      </c>
      <c r="B455" t="s">
        <v>747</v>
      </c>
      <c r="C455" t="s">
        <v>748</v>
      </c>
      <c r="D455" t="s">
        <v>791</v>
      </c>
      <c r="E455" t="s">
        <v>702</v>
      </c>
      <c r="F455" t="s">
        <v>79</v>
      </c>
      <c r="G455" t="s">
        <v>58</v>
      </c>
      <c r="H455">
        <v>2</v>
      </c>
      <c r="I455" t="s">
        <v>46</v>
      </c>
      <c r="J455" t="s">
        <v>236</v>
      </c>
      <c r="L455">
        <v>0.03</v>
      </c>
      <c r="M455" t="s">
        <v>226</v>
      </c>
      <c r="W455" s="5">
        <v>44903</v>
      </c>
      <c r="AB455" t="s">
        <v>79</v>
      </c>
      <c r="AC455" t="s">
        <v>79</v>
      </c>
      <c r="AD455" t="s">
        <v>247</v>
      </c>
      <c r="AE455" t="s">
        <v>53</v>
      </c>
      <c r="AF455" t="s">
        <v>84</v>
      </c>
      <c r="AG455" t="s">
        <v>72</v>
      </c>
      <c r="AH455">
        <v>25.872992</v>
      </c>
      <c r="AI455">
        <v>34.387922000000003</v>
      </c>
      <c r="AJ455">
        <v>35.563021999999997</v>
      </c>
      <c r="AK455">
        <v>36.147790999999998</v>
      </c>
      <c r="AL455" t="s">
        <v>73</v>
      </c>
      <c r="AM455" t="s">
        <v>474</v>
      </c>
      <c r="AN455" t="s">
        <v>72</v>
      </c>
      <c r="AO455" s="1">
        <v>45839</v>
      </c>
      <c r="AP455" s="1" t="s">
        <v>5438</v>
      </c>
      <c r="AR455" t="s">
        <v>72</v>
      </c>
    </row>
    <row r="456" spans="1:44" hidden="1" x14ac:dyDescent="0.25">
      <c r="A456" t="s">
        <v>794</v>
      </c>
      <c r="B456" t="s">
        <v>747</v>
      </c>
      <c r="C456" t="s">
        <v>748</v>
      </c>
      <c r="D456" t="s">
        <v>793</v>
      </c>
      <c r="E456" t="s">
        <v>702</v>
      </c>
      <c r="F456" t="s">
        <v>79</v>
      </c>
      <c r="G456" t="s">
        <v>58</v>
      </c>
      <c r="H456">
        <v>2</v>
      </c>
      <c r="I456" t="s">
        <v>46</v>
      </c>
      <c r="J456" t="s">
        <v>236</v>
      </c>
      <c r="L456">
        <v>0.88</v>
      </c>
      <c r="M456" t="s">
        <v>226</v>
      </c>
      <c r="W456" s="5">
        <v>44903</v>
      </c>
      <c r="AB456" t="s">
        <v>79</v>
      </c>
      <c r="AC456" t="s">
        <v>79</v>
      </c>
      <c r="AD456" t="s">
        <v>247</v>
      </c>
      <c r="AE456" t="s">
        <v>53</v>
      </c>
      <c r="AF456" t="s">
        <v>84</v>
      </c>
      <c r="AG456" t="s">
        <v>72</v>
      </c>
      <c r="AH456">
        <v>25.872992</v>
      </c>
      <c r="AI456">
        <v>34.387922000000003</v>
      </c>
      <c r="AJ456">
        <v>35.563021999999997</v>
      </c>
      <c r="AK456">
        <v>36.147790999999998</v>
      </c>
      <c r="AL456" t="s">
        <v>73</v>
      </c>
      <c r="AM456" t="s">
        <v>474</v>
      </c>
      <c r="AN456" t="s">
        <v>72</v>
      </c>
      <c r="AO456" s="1">
        <v>45839</v>
      </c>
      <c r="AP456" s="1" t="s">
        <v>5438</v>
      </c>
      <c r="AR456" t="s">
        <v>72</v>
      </c>
    </row>
    <row r="457" spans="1:44" hidden="1" x14ac:dyDescent="0.25">
      <c r="A457" t="s">
        <v>796</v>
      </c>
      <c r="B457" t="s">
        <v>747</v>
      </c>
      <c r="C457" t="s">
        <v>748</v>
      </c>
      <c r="D457" t="s">
        <v>795</v>
      </c>
      <c r="E457" t="s">
        <v>702</v>
      </c>
      <c r="F457" t="s">
        <v>79</v>
      </c>
      <c r="G457" t="s">
        <v>58</v>
      </c>
      <c r="H457">
        <v>2</v>
      </c>
      <c r="I457" t="s">
        <v>46</v>
      </c>
      <c r="J457" t="s">
        <v>236</v>
      </c>
      <c r="L457">
        <v>1.04</v>
      </c>
      <c r="M457" t="s">
        <v>226</v>
      </c>
      <c r="W457" s="5">
        <v>44903</v>
      </c>
      <c r="AB457" t="s">
        <v>79</v>
      </c>
      <c r="AC457" t="s">
        <v>79</v>
      </c>
      <c r="AD457" t="s">
        <v>247</v>
      </c>
      <c r="AE457" t="s">
        <v>53</v>
      </c>
      <c r="AF457" t="s">
        <v>84</v>
      </c>
      <c r="AG457" t="s">
        <v>72</v>
      </c>
      <c r="AH457">
        <v>25.872992</v>
      </c>
      <c r="AI457">
        <v>34.387922000000003</v>
      </c>
      <c r="AJ457">
        <v>35.563021999999997</v>
      </c>
      <c r="AK457">
        <v>36.147790999999998</v>
      </c>
      <c r="AL457" t="s">
        <v>73</v>
      </c>
      <c r="AM457" t="s">
        <v>474</v>
      </c>
      <c r="AN457" t="s">
        <v>72</v>
      </c>
      <c r="AO457" s="1">
        <v>45839</v>
      </c>
      <c r="AP457" s="1" t="s">
        <v>5438</v>
      </c>
      <c r="AR457" t="s">
        <v>72</v>
      </c>
    </row>
    <row r="458" spans="1:44" hidden="1" x14ac:dyDescent="0.25">
      <c r="A458" t="s">
        <v>798</v>
      </c>
      <c r="B458" t="s">
        <v>747</v>
      </c>
      <c r="C458" t="s">
        <v>748</v>
      </c>
      <c r="D458" t="s">
        <v>797</v>
      </c>
      <c r="E458" t="s">
        <v>702</v>
      </c>
      <c r="F458" t="s">
        <v>79</v>
      </c>
      <c r="G458" t="s">
        <v>58</v>
      </c>
      <c r="H458">
        <v>2</v>
      </c>
      <c r="I458" t="s">
        <v>46</v>
      </c>
      <c r="J458" t="s">
        <v>236</v>
      </c>
      <c r="L458">
        <v>0.35</v>
      </c>
      <c r="M458" t="s">
        <v>226</v>
      </c>
      <c r="W458" s="5">
        <v>44903</v>
      </c>
      <c r="AB458" t="s">
        <v>79</v>
      </c>
      <c r="AC458" t="s">
        <v>79</v>
      </c>
      <c r="AD458" t="s">
        <v>247</v>
      </c>
      <c r="AE458" t="s">
        <v>53</v>
      </c>
      <c r="AF458" t="s">
        <v>84</v>
      </c>
      <c r="AG458" t="s">
        <v>72</v>
      </c>
      <c r="AH458">
        <v>25.872992</v>
      </c>
      <c r="AI458">
        <v>34.387922000000003</v>
      </c>
      <c r="AJ458">
        <v>35.563021999999997</v>
      </c>
      <c r="AK458">
        <v>36.147790999999998</v>
      </c>
      <c r="AL458" t="s">
        <v>73</v>
      </c>
      <c r="AM458" t="s">
        <v>474</v>
      </c>
      <c r="AN458" t="s">
        <v>72</v>
      </c>
      <c r="AO458" s="1">
        <v>45839</v>
      </c>
      <c r="AP458" s="1" t="s">
        <v>5438</v>
      </c>
      <c r="AR458" t="s">
        <v>72</v>
      </c>
    </row>
    <row r="459" spans="1:44" hidden="1" x14ac:dyDescent="0.25">
      <c r="A459" t="s">
        <v>800</v>
      </c>
      <c r="B459" t="s">
        <v>747</v>
      </c>
      <c r="C459" t="s">
        <v>748</v>
      </c>
      <c r="D459" t="s">
        <v>799</v>
      </c>
      <c r="E459" t="s">
        <v>702</v>
      </c>
      <c r="F459" t="s">
        <v>79</v>
      </c>
      <c r="G459" t="s">
        <v>58</v>
      </c>
      <c r="H459">
        <v>2</v>
      </c>
      <c r="I459" t="s">
        <v>46</v>
      </c>
      <c r="J459" t="s">
        <v>236</v>
      </c>
      <c r="L459">
        <v>0.08</v>
      </c>
      <c r="M459" t="s">
        <v>226</v>
      </c>
      <c r="W459" s="5">
        <v>44903</v>
      </c>
      <c r="AB459" t="s">
        <v>79</v>
      </c>
      <c r="AC459" t="s">
        <v>79</v>
      </c>
      <c r="AD459" t="s">
        <v>247</v>
      </c>
      <c r="AE459" t="s">
        <v>53</v>
      </c>
      <c r="AF459" t="s">
        <v>84</v>
      </c>
      <c r="AG459" t="s">
        <v>72</v>
      </c>
      <c r="AH459">
        <v>25.872992</v>
      </c>
      <c r="AI459">
        <v>34.387922000000003</v>
      </c>
      <c r="AJ459">
        <v>35.563021999999997</v>
      </c>
      <c r="AK459">
        <v>36.147790999999998</v>
      </c>
      <c r="AL459" t="s">
        <v>73</v>
      </c>
      <c r="AM459" t="s">
        <v>474</v>
      </c>
      <c r="AN459" t="s">
        <v>72</v>
      </c>
      <c r="AO459" s="1">
        <v>45839</v>
      </c>
      <c r="AP459" s="1" t="s">
        <v>5438</v>
      </c>
      <c r="AR459" t="s">
        <v>72</v>
      </c>
    </row>
    <row r="460" spans="1:44" hidden="1" x14ac:dyDescent="0.25">
      <c r="A460" t="s">
        <v>802</v>
      </c>
      <c r="B460" t="s">
        <v>747</v>
      </c>
      <c r="C460" t="s">
        <v>748</v>
      </c>
      <c r="D460" t="s">
        <v>801</v>
      </c>
      <c r="E460" t="s">
        <v>702</v>
      </c>
      <c r="F460" t="s">
        <v>79</v>
      </c>
      <c r="G460" t="s">
        <v>58</v>
      </c>
      <c r="H460">
        <v>2</v>
      </c>
      <c r="I460" t="s">
        <v>46</v>
      </c>
      <c r="J460" t="s">
        <v>236</v>
      </c>
      <c r="L460">
        <v>0.22</v>
      </c>
      <c r="M460" t="s">
        <v>226</v>
      </c>
      <c r="W460" s="5">
        <v>44903</v>
      </c>
      <c r="AB460" t="s">
        <v>79</v>
      </c>
      <c r="AC460" t="s">
        <v>79</v>
      </c>
      <c r="AD460" t="s">
        <v>247</v>
      </c>
      <c r="AE460" t="s">
        <v>53</v>
      </c>
      <c r="AF460" t="s">
        <v>84</v>
      </c>
      <c r="AG460" t="s">
        <v>72</v>
      </c>
      <c r="AH460">
        <v>25.872992</v>
      </c>
      <c r="AI460">
        <v>34.387922000000003</v>
      </c>
      <c r="AJ460">
        <v>35.563021999999997</v>
      </c>
      <c r="AK460">
        <v>36.147790999999998</v>
      </c>
      <c r="AL460" t="s">
        <v>73</v>
      </c>
      <c r="AM460" t="s">
        <v>474</v>
      </c>
      <c r="AN460" t="s">
        <v>72</v>
      </c>
      <c r="AO460" s="1">
        <v>45839</v>
      </c>
      <c r="AP460" s="1" t="s">
        <v>5438</v>
      </c>
      <c r="AR460" t="s">
        <v>72</v>
      </c>
    </row>
    <row r="461" spans="1:44" hidden="1" x14ac:dyDescent="0.25">
      <c r="A461" t="s">
        <v>804</v>
      </c>
      <c r="B461" t="s">
        <v>747</v>
      </c>
      <c r="C461" t="s">
        <v>748</v>
      </c>
      <c r="D461" t="s">
        <v>803</v>
      </c>
      <c r="E461" t="s">
        <v>702</v>
      </c>
      <c r="F461" t="s">
        <v>79</v>
      </c>
      <c r="G461" t="s">
        <v>58</v>
      </c>
      <c r="H461">
        <v>2</v>
      </c>
      <c r="I461" t="s">
        <v>46</v>
      </c>
      <c r="J461" t="s">
        <v>236</v>
      </c>
      <c r="L461">
        <v>1.01</v>
      </c>
      <c r="M461" t="s">
        <v>226</v>
      </c>
      <c r="W461" s="5">
        <v>44903</v>
      </c>
      <c r="AB461" t="s">
        <v>79</v>
      </c>
      <c r="AC461" t="s">
        <v>79</v>
      </c>
      <c r="AD461" t="s">
        <v>247</v>
      </c>
      <c r="AE461" t="s">
        <v>53</v>
      </c>
      <c r="AF461" t="s">
        <v>84</v>
      </c>
      <c r="AG461" t="s">
        <v>72</v>
      </c>
      <c r="AH461">
        <v>25.872992</v>
      </c>
      <c r="AI461">
        <v>34.387922000000003</v>
      </c>
      <c r="AJ461">
        <v>35.563021999999997</v>
      </c>
      <c r="AK461">
        <v>36.147790999999998</v>
      </c>
      <c r="AL461" t="s">
        <v>73</v>
      </c>
      <c r="AM461" t="s">
        <v>474</v>
      </c>
      <c r="AN461" t="s">
        <v>72</v>
      </c>
      <c r="AO461" s="1">
        <v>45839</v>
      </c>
      <c r="AP461" s="1" t="s">
        <v>5438</v>
      </c>
      <c r="AR461" t="s">
        <v>72</v>
      </c>
    </row>
    <row r="462" spans="1:44" hidden="1" x14ac:dyDescent="0.25">
      <c r="A462" t="s">
        <v>806</v>
      </c>
      <c r="B462" t="s">
        <v>747</v>
      </c>
      <c r="C462" t="s">
        <v>748</v>
      </c>
      <c r="D462" t="s">
        <v>805</v>
      </c>
      <c r="E462" t="s">
        <v>702</v>
      </c>
      <c r="F462" t="s">
        <v>79</v>
      </c>
      <c r="G462" t="s">
        <v>58</v>
      </c>
      <c r="H462">
        <v>2</v>
      </c>
      <c r="I462" t="s">
        <v>46</v>
      </c>
      <c r="J462" t="s">
        <v>236</v>
      </c>
      <c r="L462">
        <v>0.3</v>
      </c>
      <c r="M462" t="s">
        <v>226</v>
      </c>
      <c r="W462" s="5">
        <v>44903</v>
      </c>
      <c r="AB462" t="s">
        <v>79</v>
      </c>
      <c r="AC462" t="s">
        <v>79</v>
      </c>
      <c r="AD462" t="s">
        <v>247</v>
      </c>
      <c r="AE462" t="s">
        <v>53</v>
      </c>
      <c r="AF462" t="s">
        <v>84</v>
      </c>
      <c r="AG462" t="s">
        <v>72</v>
      </c>
      <c r="AH462">
        <v>25.872992</v>
      </c>
      <c r="AI462">
        <v>34.387922000000003</v>
      </c>
      <c r="AJ462">
        <v>35.563021999999997</v>
      </c>
      <c r="AK462">
        <v>36.147790999999998</v>
      </c>
      <c r="AL462" t="s">
        <v>73</v>
      </c>
      <c r="AM462" t="s">
        <v>474</v>
      </c>
      <c r="AN462" t="s">
        <v>72</v>
      </c>
      <c r="AO462" s="1">
        <v>45839</v>
      </c>
      <c r="AP462" s="1" t="s">
        <v>5438</v>
      </c>
      <c r="AR462" t="s">
        <v>72</v>
      </c>
    </row>
    <row r="463" spans="1:44" hidden="1" x14ac:dyDescent="0.25">
      <c r="A463" t="s">
        <v>808</v>
      </c>
      <c r="B463" t="s">
        <v>747</v>
      </c>
      <c r="C463" t="s">
        <v>748</v>
      </c>
      <c r="D463" t="s">
        <v>807</v>
      </c>
      <c r="E463" t="s">
        <v>702</v>
      </c>
      <c r="F463" t="s">
        <v>79</v>
      </c>
      <c r="G463" t="s">
        <v>58</v>
      </c>
      <c r="H463">
        <v>2</v>
      </c>
      <c r="I463" t="s">
        <v>46</v>
      </c>
      <c r="J463" t="s">
        <v>236</v>
      </c>
      <c r="L463">
        <v>0.32</v>
      </c>
      <c r="M463" t="s">
        <v>226</v>
      </c>
      <c r="W463" s="5">
        <v>44903</v>
      </c>
      <c r="AB463" t="s">
        <v>79</v>
      </c>
      <c r="AC463" t="s">
        <v>79</v>
      </c>
      <c r="AD463" t="s">
        <v>247</v>
      </c>
      <c r="AE463" t="s">
        <v>53</v>
      </c>
      <c r="AF463" t="s">
        <v>84</v>
      </c>
      <c r="AG463" t="s">
        <v>72</v>
      </c>
      <c r="AH463">
        <v>25.872992</v>
      </c>
      <c r="AI463">
        <v>34.387922000000003</v>
      </c>
      <c r="AJ463">
        <v>35.563021999999997</v>
      </c>
      <c r="AK463">
        <v>36.147790999999998</v>
      </c>
      <c r="AL463" t="s">
        <v>73</v>
      </c>
      <c r="AM463" t="s">
        <v>474</v>
      </c>
      <c r="AN463" t="s">
        <v>72</v>
      </c>
      <c r="AO463" s="1">
        <v>45839</v>
      </c>
      <c r="AP463" s="1" t="s">
        <v>5438</v>
      </c>
      <c r="AR463" t="s">
        <v>72</v>
      </c>
    </row>
    <row r="464" spans="1:44" hidden="1" x14ac:dyDescent="0.25">
      <c r="A464" t="s">
        <v>810</v>
      </c>
      <c r="B464" t="s">
        <v>747</v>
      </c>
      <c r="C464" t="s">
        <v>748</v>
      </c>
      <c r="D464" t="s">
        <v>809</v>
      </c>
      <c r="E464" t="s">
        <v>702</v>
      </c>
      <c r="F464" t="s">
        <v>79</v>
      </c>
      <c r="G464" t="s">
        <v>58</v>
      </c>
      <c r="H464">
        <v>2</v>
      </c>
      <c r="I464" t="s">
        <v>46</v>
      </c>
      <c r="J464" t="s">
        <v>236</v>
      </c>
      <c r="L464">
        <v>6.06</v>
      </c>
      <c r="M464" t="s">
        <v>226</v>
      </c>
      <c r="W464" s="5">
        <v>44903</v>
      </c>
      <c r="AB464" t="s">
        <v>79</v>
      </c>
      <c r="AC464" t="s">
        <v>79</v>
      </c>
      <c r="AD464" t="s">
        <v>247</v>
      </c>
      <c r="AE464" t="s">
        <v>53</v>
      </c>
      <c r="AF464" t="s">
        <v>84</v>
      </c>
      <c r="AG464" t="s">
        <v>72</v>
      </c>
      <c r="AH464">
        <v>25.872992</v>
      </c>
      <c r="AI464">
        <v>34.387922000000003</v>
      </c>
      <c r="AJ464">
        <v>35.563021999999997</v>
      </c>
      <c r="AK464">
        <v>36.147790999999998</v>
      </c>
      <c r="AL464" t="s">
        <v>73</v>
      </c>
      <c r="AM464" t="s">
        <v>474</v>
      </c>
      <c r="AN464" t="s">
        <v>72</v>
      </c>
      <c r="AO464" s="1">
        <v>45839</v>
      </c>
      <c r="AP464" s="1" t="s">
        <v>5438</v>
      </c>
      <c r="AR464" t="s">
        <v>72</v>
      </c>
    </row>
    <row r="465" spans="1:44" hidden="1" x14ac:dyDescent="0.25">
      <c r="A465" t="s">
        <v>812</v>
      </c>
      <c r="B465" t="s">
        <v>747</v>
      </c>
      <c r="C465" t="s">
        <v>748</v>
      </c>
      <c r="D465" t="s">
        <v>811</v>
      </c>
      <c r="E465" t="s">
        <v>702</v>
      </c>
      <c r="F465" t="s">
        <v>79</v>
      </c>
      <c r="G465" t="s">
        <v>58</v>
      </c>
      <c r="H465">
        <v>2</v>
      </c>
      <c r="I465" t="s">
        <v>46</v>
      </c>
      <c r="J465" t="s">
        <v>236</v>
      </c>
      <c r="L465">
        <v>1.1000000000000001</v>
      </c>
      <c r="M465" t="s">
        <v>226</v>
      </c>
      <c r="W465" s="5">
        <v>44903</v>
      </c>
      <c r="AB465" t="s">
        <v>79</v>
      </c>
      <c r="AC465" t="s">
        <v>79</v>
      </c>
      <c r="AD465" t="s">
        <v>247</v>
      </c>
      <c r="AE465" t="s">
        <v>53</v>
      </c>
      <c r="AF465" t="s">
        <v>84</v>
      </c>
      <c r="AG465" t="s">
        <v>72</v>
      </c>
      <c r="AH465">
        <v>25.872992</v>
      </c>
      <c r="AI465">
        <v>34.387922000000003</v>
      </c>
      <c r="AJ465">
        <v>35.563021999999997</v>
      </c>
      <c r="AK465">
        <v>36.147790999999998</v>
      </c>
      <c r="AL465" t="s">
        <v>73</v>
      </c>
      <c r="AM465" t="s">
        <v>474</v>
      </c>
      <c r="AN465" t="s">
        <v>72</v>
      </c>
      <c r="AO465" s="1">
        <v>45839</v>
      </c>
      <c r="AP465" s="1" t="s">
        <v>5438</v>
      </c>
      <c r="AR465" t="s">
        <v>72</v>
      </c>
    </row>
    <row r="466" spans="1:44" hidden="1" x14ac:dyDescent="0.25">
      <c r="A466" t="s">
        <v>814</v>
      </c>
      <c r="B466" t="s">
        <v>747</v>
      </c>
      <c r="C466" t="s">
        <v>748</v>
      </c>
      <c r="D466" t="s">
        <v>813</v>
      </c>
      <c r="E466" t="s">
        <v>702</v>
      </c>
      <c r="F466" t="s">
        <v>79</v>
      </c>
      <c r="G466" t="s">
        <v>58</v>
      </c>
      <c r="H466">
        <v>2</v>
      </c>
      <c r="I466" t="s">
        <v>46</v>
      </c>
      <c r="J466" t="s">
        <v>236</v>
      </c>
      <c r="L466">
        <v>1.94</v>
      </c>
      <c r="M466" t="s">
        <v>226</v>
      </c>
      <c r="W466" s="5">
        <v>44903</v>
      </c>
      <c r="AB466" t="s">
        <v>79</v>
      </c>
      <c r="AC466" t="s">
        <v>79</v>
      </c>
      <c r="AD466" t="s">
        <v>247</v>
      </c>
      <c r="AE466" t="s">
        <v>53</v>
      </c>
      <c r="AF466" t="s">
        <v>84</v>
      </c>
      <c r="AG466" t="s">
        <v>72</v>
      </c>
      <c r="AH466">
        <v>25.872992</v>
      </c>
      <c r="AI466">
        <v>34.387922000000003</v>
      </c>
      <c r="AJ466">
        <v>35.563021999999997</v>
      </c>
      <c r="AK466">
        <v>36.147790999999998</v>
      </c>
      <c r="AL466" t="s">
        <v>73</v>
      </c>
      <c r="AM466" t="s">
        <v>474</v>
      </c>
      <c r="AN466" t="s">
        <v>72</v>
      </c>
      <c r="AO466" s="1">
        <v>45839</v>
      </c>
      <c r="AP466" s="1" t="s">
        <v>5438</v>
      </c>
      <c r="AR466" t="s">
        <v>72</v>
      </c>
    </row>
    <row r="467" spans="1:44" hidden="1" x14ac:dyDescent="0.25">
      <c r="A467" t="s">
        <v>816</v>
      </c>
      <c r="B467" t="s">
        <v>747</v>
      </c>
      <c r="C467" t="s">
        <v>748</v>
      </c>
      <c r="D467" t="s">
        <v>815</v>
      </c>
      <c r="E467" t="s">
        <v>702</v>
      </c>
      <c r="F467" t="s">
        <v>79</v>
      </c>
      <c r="G467" t="s">
        <v>58</v>
      </c>
      <c r="H467">
        <v>2</v>
      </c>
      <c r="I467" t="s">
        <v>46</v>
      </c>
      <c r="J467" t="s">
        <v>236</v>
      </c>
      <c r="L467">
        <v>2.54</v>
      </c>
      <c r="M467" t="s">
        <v>226</v>
      </c>
      <c r="W467" s="5">
        <v>44903</v>
      </c>
      <c r="AB467" t="s">
        <v>79</v>
      </c>
      <c r="AC467" t="s">
        <v>79</v>
      </c>
      <c r="AD467" t="s">
        <v>247</v>
      </c>
      <c r="AE467" t="s">
        <v>53</v>
      </c>
      <c r="AF467" t="s">
        <v>84</v>
      </c>
      <c r="AG467" t="s">
        <v>72</v>
      </c>
      <c r="AH467">
        <v>25.872992</v>
      </c>
      <c r="AI467">
        <v>34.387922000000003</v>
      </c>
      <c r="AJ467">
        <v>35.563021999999997</v>
      </c>
      <c r="AK467">
        <v>36.147790999999998</v>
      </c>
      <c r="AL467" t="s">
        <v>73</v>
      </c>
      <c r="AM467" t="s">
        <v>474</v>
      </c>
      <c r="AN467" t="s">
        <v>72</v>
      </c>
      <c r="AO467" s="1">
        <v>45839</v>
      </c>
      <c r="AP467" s="1" t="s">
        <v>5438</v>
      </c>
      <c r="AR467" t="s">
        <v>72</v>
      </c>
    </row>
    <row r="468" spans="1:44" hidden="1" x14ac:dyDescent="0.25">
      <c r="A468" t="s">
        <v>818</v>
      </c>
      <c r="B468" t="s">
        <v>747</v>
      </c>
      <c r="C468" t="s">
        <v>748</v>
      </c>
      <c r="D468" t="s">
        <v>817</v>
      </c>
      <c r="E468" t="s">
        <v>702</v>
      </c>
      <c r="F468" t="s">
        <v>79</v>
      </c>
      <c r="G468" t="s">
        <v>58</v>
      </c>
      <c r="H468">
        <v>2</v>
      </c>
      <c r="I468" t="s">
        <v>46</v>
      </c>
      <c r="J468" t="s">
        <v>236</v>
      </c>
      <c r="L468">
        <v>0.14000000000000001</v>
      </c>
      <c r="M468" t="s">
        <v>226</v>
      </c>
      <c r="W468" s="5">
        <v>44903</v>
      </c>
      <c r="AB468" t="s">
        <v>79</v>
      </c>
      <c r="AC468" t="s">
        <v>79</v>
      </c>
      <c r="AD468" t="s">
        <v>247</v>
      </c>
      <c r="AE468" t="s">
        <v>53</v>
      </c>
      <c r="AF468" t="s">
        <v>84</v>
      </c>
      <c r="AG468" t="s">
        <v>72</v>
      </c>
      <c r="AH468">
        <v>25.872992</v>
      </c>
      <c r="AI468">
        <v>34.387922000000003</v>
      </c>
      <c r="AJ468">
        <v>35.563021999999997</v>
      </c>
      <c r="AK468">
        <v>36.147790999999998</v>
      </c>
      <c r="AL468" t="s">
        <v>73</v>
      </c>
      <c r="AM468" t="s">
        <v>474</v>
      </c>
      <c r="AN468" t="s">
        <v>72</v>
      </c>
      <c r="AO468" s="1">
        <v>45839</v>
      </c>
      <c r="AP468" s="1" t="s">
        <v>5438</v>
      </c>
      <c r="AR468" t="s">
        <v>72</v>
      </c>
    </row>
    <row r="469" spans="1:44" hidden="1" x14ac:dyDescent="0.25">
      <c r="A469" t="s">
        <v>820</v>
      </c>
      <c r="B469" t="s">
        <v>747</v>
      </c>
      <c r="C469" t="s">
        <v>748</v>
      </c>
      <c r="D469" t="s">
        <v>819</v>
      </c>
      <c r="E469" t="s">
        <v>702</v>
      </c>
      <c r="F469" t="s">
        <v>79</v>
      </c>
      <c r="G469" t="s">
        <v>58</v>
      </c>
      <c r="H469">
        <v>2</v>
      </c>
      <c r="I469" t="s">
        <v>46</v>
      </c>
      <c r="J469" t="s">
        <v>236</v>
      </c>
      <c r="L469">
        <v>0.32</v>
      </c>
      <c r="M469" t="s">
        <v>226</v>
      </c>
      <c r="W469" s="5">
        <v>44903</v>
      </c>
      <c r="AB469" t="s">
        <v>79</v>
      </c>
      <c r="AC469" t="s">
        <v>79</v>
      </c>
      <c r="AD469" t="s">
        <v>247</v>
      </c>
      <c r="AE469" t="s">
        <v>53</v>
      </c>
      <c r="AF469" t="s">
        <v>84</v>
      </c>
      <c r="AG469" t="s">
        <v>72</v>
      </c>
      <c r="AH469">
        <v>25.872992</v>
      </c>
      <c r="AI469">
        <v>34.387922000000003</v>
      </c>
      <c r="AJ469">
        <v>35.563021999999997</v>
      </c>
      <c r="AK469">
        <v>36.147790999999998</v>
      </c>
      <c r="AL469" t="s">
        <v>73</v>
      </c>
      <c r="AM469" t="s">
        <v>474</v>
      </c>
      <c r="AN469" t="s">
        <v>72</v>
      </c>
      <c r="AO469" s="1">
        <v>45839</v>
      </c>
      <c r="AP469" s="1" t="s">
        <v>5438</v>
      </c>
      <c r="AR469" t="s">
        <v>72</v>
      </c>
    </row>
    <row r="470" spans="1:44" hidden="1" x14ac:dyDescent="0.25">
      <c r="A470" t="s">
        <v>822</v>
      </c>
      <c r="B470" t="s">
        <v>747</v>
      </c>
      <c r="C470" t="s">
        <v>748</v>
      </c>
      <c r="D470" t="s">
        <v>821</v>
      </c>
      <c r="E470" t="s">
        <v>702</v>
      </c>
      <c r="F470" t="s">
        <v>79</v>
      </c>
      <c r="G470" t="s">
        <v>58</v>
      </c>
      <c r="H470">
        <v>2</v>
      </c>
      <c r="I470" t="s">
        <v>46</v>
      </c>
      <c r="J470" t="s">
        <v>236</v>
      </c>
      <c r="L470">
        <v>0.43</v>
      </c>
      <c r="M470" t="s">
        <v>226</v>
      </c>
      <c r="W470" s="5">
        <v>44903</v>
      </c>
      <c r="AB470" t="s">
        <v>79</v>
      </c>
      <c r="AC470" t="s">
        <v>79</v>
      </c>
      <c r="AD470" t="s">
        <v>247</v>
      </c>
      <c r="AE470" t="s">
        <v>53</v>
      </c>
      <c r="AF470" t="s">
        <v>84</v>
      </c>
      <c r="AG470" t="s">
        <v>72</v>
      </c>
      <c r="AH470">
        <v>25.872992</v>
      </c>
      <c r="AI470">
        <v>34.387922000000003</v>
      </c>
      <c r="AJ470">
        <v>35.563021999999997</v>
      </c>
      <c r="AK470">
        <v>36.147790999999998</v>
      </c>
      <c r="AL470" t="s">
        <v>73</v>
      </c>
      <c r="AM470" t="s">
        <v>474</v>
      </c>
      <c r="AN470" t="s">
        <v>72</v>
      </c>
      <c r="AO470" s="1">
        <v>45839</v>
      </c>
      <c r="AP470" s="1" t="s">
        <v>5438</v>
      </c>
      <c r="AR470" t="s">
        <v>72</v>
      </c>
    </row>
    <row r="471" spans="1:44" hidden="1" x14ac:dyDescent="0.25">
      <c r="A471" t="s">
        <v>824</v>
      </c>
      <c r="B471" t="s">
        <v>747</v>
      </c>
      <c r="C471" t="s">
        <v>748</v>
      </c>
      <c r="D471" t="s">
        <v>823</v>
      </c>
      <c r="E471" t="s">
        <v>702</v>
      </c>
      <c r="F471" t="s">
        <v>79</v>
      </c>
      <c r="G471" t="s">
        <v>58</v>
      </c>
      <c r="H471">
        <v>2</v>
      </c>
      <c r="I471" t="s">
        <v>46</v>
      </c>
      <c r="J471" t="s">
        <v>236</v>
      </c>
      <c r="L471">
        <v>0.55000000000000004</v>
      </c>
      <c r="M471" t="s">
        <v>226</v>
      </c>
      <c r="W471" s="5">
        <v>44903</v>
      </c>
      <c r="AB471" t="s">
        <v>79</v>
      </c>
      <c r="AC471" t="s">
        <v>79</v>
      </c>
      <c r="AD471" t="s">
        <v>247</v>
      </c>
      <c r="AE471" t="s">
        <v>53</v>
      </c>
      <c r="AF471" t="s">
        <v>84</v>
      </c>
      <c r="AG471" t="s">
        <v>72</v>
      </c>
      <c r="AH471">
        <v>25.872992</v>
      </c>
      <c r="AI471">
        <v>34.387922000000003</v>
      </c>
      <c r="AJ471">
        <v>35.563021999999997</v>
      </c>
      <c r="AK471">
        <v>36.147790999999998</v>
      </c>
      <c r="AL471" t="s">
        <v>73</v>
      </c>
      <c r="AM471" t="s">
        <v>474</v>
      </c>
      <c r="AN471" t="s">
        <v>72</v>
      </c>
      <c r="AO471" s="1">
        <v>45839</v>
      </c>
      <c r="AP471" s="1" t="s">
        <v>5438</v>
      </c>
      <c r="AR471" t="s">
        <v>72</v>
      </c>
    </row>
    <row r="472" spans="1:44" hidden="1" x14ac:dyDescent="0.25">
      <c r="A472" t="s">
        <v>826</v>
      </c>
      <c r="B472" t="s">
        <v>747</v>
      </c>
      <c r="C472" t="s">
        <v>748</v>
      </c>
      <c r="D472" t="s">
        <v>825</v>
      </c>
      <c r="E472" t="s">
        <v>702</v>
      </c>
      <c r="F472" t="s">
        <v>79</v>
      </c>
      <c r="G472" t="s">
        <v>58</v>
      </c>
      <c r="H472">
        <v>4</v>
      </c>
      <c r="I472" t="s">
        <v>46</v>
      </c>
      <c r="J472" t="s">
        <v>70</v>
      </c>
      <c r="L472">
        <v>0.97</v>
      </c>
      <c r="M472" t="s">
        <v>226</v>
      </c>
      <c r="U472" t="s">
        <v>496</v>
      </c>
      <c r="W472" s="5">
        <v>45272</v>
      </c>
      <c r="AB472" t="s">
        <v>79</v>
      </c>
      <c r="AC472" t="s">
        <v>79</v>
      </c>
      <c r="AD472" t="s">
        <v>247</v>
      </c>
      <c r="AE472" t="s">
        <v>53</v>
      </c>
      <c r="AF472" t="s">
        <v>84</v>
      </c>
      <c r="AG472" t="s">
        <v>72</v>
      </c>
      <c r="AH472">
        <v>25.872992</v>
      </c>
      <c r="AI472">
        <v>34.387922000000003</v>
      </c>
      <c r="AJ472">
        <v>35.563021999999997</v>
      </c>
      <c r="AK472">
        <v>36.147790999999998</v>
      </c>
      <c r="AL472" t="s">
        <v>73</v>
      </c>
      <c r="AM472" t="s">
        <v>474</v>
      </c>
      <c r="AN472" t="s">
        <v>72</v>
      </c>
      <c r="AO472" s="1">
        <v>45839</v>
      </c>
      <c r="AP472" s="1" t="s">
        <v>5438</v>
      </c>
      <c r="AR472" t="s">
        <v>72</v>
      </c>
    </row>
    <row r="473" spans="1:44" hidden="1" x14ac:dyDescent="0.25">
      <c r="A473" t="s">
        <v>829</v>
      </c>
      <c r="B473" t="s">
        <v>827</v>
      </c>
      <c r="C473" t="s">
        <v>828</v>
      </c>
      <c r="D473" t="s">
        <v>162</v>
      </c>
      <c r="E473" t="s">
        <v>244</v>
      </c>
      <c r="F473" t="s">
        <v>245</v>
      </c>
      <c r="G473" t="s">
        <v>58</v>
      </c>
      <c r="H473">
        <v>2</v>
      </c>
      <c r="I473" t="s">
        <v>46</v>
      </c>
      <c r="J473" t="s">
        <v>47</v>
      </c>
      <c r="K473" s="1">
        <v>44974</v>
      </c>
      <c r="L473">
        <v>6.66</v>
      </c>
      <c r="M473" t="s">
        <v>48</v>
      </c>
      <c r="O473" t="s">
        <v>473</v>
      </c>
      <c r="P473" t="s">
        <v>14</v>
      </c>
      <c r="V473" t="s">
        <v>83</v>
      </c>
      <c r="W473" s="5">
        <v>44927</v>
      </c>
      <c r="Z473" s="10">
        <v>44927</v>
      </c>
      <c r="AA473" s="10">
        <v>44886</v>
      </c>
      <c r="AB473" t="s">
        <v>245</v>
      </c>
      <c r="AC473" t="s">
        <v>473</v>
      </c>
      <c r="AD473" t="s">
        <v>53</v>
      </c>
      <c r="AE473" t="s">
        <v>72</v>
      </c>
      <c r="AF473" t="s">
        <v>52</v>
      </c>
      <c r="AG473" t="s">
        <v>247</v>
      </c>
      <c r="AH473">
        <v>10.646117</v>
      </c>
      <c r="AI473">
        <v>13.863815000000001</v>
      </c>
      <c r="AJ473">
        <v>32.556674999999998</v>
      </c>
      <c r="AK473">
        <v>60.340246999999998</v>
      </c>
      <c r="AL473" t="s">
        <v>27</v>
      </c>
      <c r="AM473" t="s">
        <v>248</v>
      </c>
      <c r="AN473" t="s">
        <v>53</v>
      </c>
      <c r="AO473" s="1">
        <v>45778</v>
      </c>
      <c r="AR473" t="s">
        <v>53</v>
      </c>
    </row>
    <row r="474" spans="1:44" hidden="1" x14ac:dyDescent="0.25">
      <c r="A474" t="s">
        <v>830</v>
      </c>
      <c r="B474" t="s">
        <v>827</v>
      </c>
      <c r="C474" t="s">
        <v>828</v>
      </c>
      <c r="D474" t="s">
        <v>137</v>
      </c>
      <c r="E474" t="s">
        <v>244</v>
      </c>
      <c r="F474" t="s">
        <v>245</v>
      </c>
      <c r="G474" t="s">
        <v>58</v>
      </c>
      <c r="H474">
        <v>3</v>
      </c>
      <c r="I474" t="s">
        <v>46</v>
      </c>
      <c r="J474" t="s">
        <v>70</v>
      </c>
      <c r="L474">
        <v>4.6399999999999997</v>
      </c>
      <c r="M474" t="s">
        <v>48</v>
      </c>
      <c r="W474" s="5">
        <v>44927</v>
      </c>
      <c r="AB474" t="s">
        <v>245</v>
      </c>
      <c r="AC474" t="s">
        <v>245</v>
      </c>
      <c r="AD474" t="s">
        <v>53</v>
      </c>
      <c r="AE474" t="s">
        <v>72</v>
      </c>
      <c r="AF474" t="s">
        <v>52</v>
      </c>
      <c r="AG474" t="s">
        <v>247</v>
      </c>
      <c r="AH474">
        <v>10.646117</v>
      </c>
      <c r="AI474">
        <v>13.863815000000001</v>
      </c>
      <c r="AJ474">
        <v>32.556674999999998</v>
      </c>
      <c r="AK474">
        <v>60.340246999999998</v>
      </c>
      <c r="AL474" t="s">
        <v>73</v>
      </c>
      <c r="AM474" t="s">
        <v>248</v>
      </c>
      <c r="AN474" t="s">
        <v>53</v>
      </c>
      <c r="AO474" s="1">
        <v>45778</v>
      </c>
      <c r="AR474" t="s">
        <v>53</v>
      </c>
    </row>
    <row r="475" spans="1:44" hidden="1" x14ac:dyDescent="0.25">
      <c r="A475" t="s">
        <v>834</v>
      </c>
      <c r="B475" t="s">
        <v>831</v>
      </c>
      <c r="C475" t="s">
        <v>832</v>
      </c>
      <c r="D475" t="s">
        <v>122</v>
      </c>
      <c r="E475" t="s">
        <v>833</v>
      </c>
      <c r="F475" t="s">
        <v>245</v>
      </c>
      <c r="G475" t="s">
        <v>58</v>
      </c>
      <c r="H475">
        <v>1</v>
      </c>
      <c r="I475" t="s">
        <v>197</v>
      </c>
      <c r="J475" t="s">
        <v>70</v>
      </c>
      <c r="L475">
        <v>0.23</v>
      </c>
      <c r="M475" t="s">
        <v>226</v>
      </c>
      <c r="W475" s="5">
        <v>45156</v>
      </c>
      <c r="AB475" t="s">
        <v>245</v>
      </c>
      <c r="AC475" t="s">
        <v>245</v>
      </c>
      <c r="AD475" t="s">
        <v>247</v>
      </c>
      <c r="AE475" t="s">
        <v>72</v>
      </c>
      <c r="AF475" t="s">
        <v>690</v>
      </c>
      <c r="AG475" t="s">
        <v>53</v>
      </c>
      <c r="AH475">
        <v>20.109088</v>
      </c>
      <c r="AI475">
        <v>32.303527000000003</v>
      </c>
      <c r="AJ475">
        <v>38.234073000000002</v>
      </c>
      <c r="AK475">
        <v>39.228686000000003</v>
      </c>
      <c r="AL475" t="s">
        <v>73</v>
      </c>
      <c r="AM475" t="s">
        <v>248</v>
      </c>
      <c r="AN475" t="s">
        <v>247</v>
      </c>
      <c r="AO475" s="1">
        <v>45778</v>
      </c>
      <c r="AP475" s="1" t="s">
        <v>5429</v>
      </c>
      <c r="AR475" t="s">
        <v>247</v>
      </c>
    </row>
    <row r="476" spans="1:44" hidden="1" x14ac:dyDescent="0.25">
      <c r="A476" t="s">
        <v>835</v>
      </c>
      <c r="B476" t="s">
        <v>831</v>
      </c>
      <c r="C476" t="s">
        <v>832</v>
      </c>
      <c r="D476" t="s">
        <v>112</v>
      </c>
      <c r="E476" t="s">
        <v>833</v>
      </c>
      <c r="F476" t="s">
        <v>245</v>
      </c>
      <c r="G476" t="s">
        <v>58</v>
      </c>
      <c r="H476">
        <v>1</v>
      </c>
      <c r="I476" t="s">
        <v>197</v>
      </c>
      <c r="J476" t="s">
        <v>70</v>
      </c>
      <c r="L476">
        <v>2.73</v>
      </c>
      <c r="M476" t="s">
        <v>226</v>
      </c>
      <c r="W476" s="5">
        <v>45156</v>
      </c>
      <c r="AB476" t="s">
        <v>245</v>
      </c>
      <c r="AC476" t="s">
        <v>245</v>
      </c>
      <c r="AD476" t="s">
        <v>247</v>
      </c>
      <c r="AE476" t="s">
        <v>72</v>
      </c>
      <c r="AF476" t="s">
        <v>690</v>
      </c>
      <c r="AG476" t="s">
        <v>53</v>
      </c>
      <c r="AH476">
        <v>20.109088</v>
      </c>
      <c r="AI476">
        <v>32.303527000000003</v>
      </c>
      <c r="AJ476">
        <v>38.234073000000002</v>
      </c>
      <c r="AK476">
        <v>39.228686000000003</v>
      </c>
      <c r="AL476" t="s">
        <v>73</v>
      </c>
      <c r="AM476" t="s">
        <v>248</v>
      </c>
      <c r="AN476" t="s">
        <v>247</v>
      </c>
      <c r="AO476" s="1">
        <v>45778</v>
      </c>
      <c r="AP476" s="1" t="s">
        <v>5429</v>
      </c>
      <c r="AR476" t="s">
        <v>247</v>
      </c>
    </row>
    <row r="477" spans="1:44" hidden="1" x14ac:dyDescent="0.25">
      <c r="A477" t="s">
        <v>836</v>
      </c>
      <c r="B477" t="s">
        <v>831</v>
      </c>
      <c r="C477" t="s">
        <v>832</v>
      </c>
      <c r="D477" t="s">
        <v>114</v>
      </c>
      <c r="E477" t="s">
        <v>833</v>
      </c>
      <c r="F477" t="s">
        <v>245</v>
      </c>
      <c r="G477" t="s">
        <v>58</v>
      </c>
      <c r="H477">
        <v>1</v>
      </c>
      <c r="I477" t="s">
        <v>197</v>
      </c>
      <c r="J477" t="s">
        <v>70</v>
      </c>
      <c r="L477">
        <v>1.81</v>
      </c>
      <c r="M477" t="s">
        <v>226</v>
      </c>
      <c r="W477" s="5">
        <v>45156</v>
      </c>
      <c r="AB477" t="s">
        <v>245</v>
      </c>
      <c r="AC477" t="s">
        <v>245</v>
      </c>
      <c r="AD477" t="s">
        <v>247</v>
      </c>
      <c r="AE477" t="s">
        <v>72</v>
      </c>
      <c r="AF477" t="s">
        <v>690</v>
      </c>
      <c r="AG477" t="s">
        <v>53</v>
      </c>
      <c r="AH477">
        <v>20.109088</v>
      </c>
      <c r="AI477">
        <v>32.303527000000003</v>
      </c>
      <c r="AJ477">
        <v>38.234073000000002</v>
      </c>
      <c r="AK477">
        <v>39.228686000000003</v>
      </c>
      <c r="AL477" t="s">
        <v>73</v>
      </c>
      <c r="AM477" t="s">
        <v>248</v>
      </c>
      <c r="AN477" t="s">
        <v>247</v>
      </c>
      <c r="AO477" s="1">
        <v>45778</v>
      </c>
      <c r="AP477" s="1" t="s">
        <v>5429</v>
      </c>
      <c r="AR477" t="s">
        <v>247</v>
      </c>
    </row>
    <row r="478" spans="1:44" hidden="1" x14ac:dyDescent="0.25">
      <c r="A478" t="s">
        <v>837</v>
      </c>
      <c r="B478" t="s">
        <v>831</v>
      </c>
      <c r="C478" t="s">
        <v>832</v>
      </c>
      <c r="D478" t="s">
        <v>116</v>
      </c>
      <c r="E478" t="s">
        <v>833</v>
      </c>
      <c r="F478" t="s">
        <v>245</v>
      </c>
      <c r="G478" t="s">
        <v>58</v>
      </c>
      <c r="H478">
        <v>1</v>
      </c>
      <c r="I478" t="s">
        <v>197</v>
      </c>
      <c r="J478" t="s">
        <v>70</v>
      </c>
      <c r="L478">
        <v>0.79</v>
      </c>
      <c r="M478" t="s">
        <v>226</v>
      </c>
      <c r="W478" s="5">
        <v>45156</v>
      </c>
      <c r="AB478" t="s">
        <v>245</v>
      </c>
      <c r="AC478" t="s">
        <v>245</v>
      </c>
      <c r="AD478" t="s">
        <v>247</v>
      </c>
      <c r="AE478" t="s">
        <v>72</v>
      </c>
      <c r="AF478" t="s">
        <v>690</v>
      </c>
      <c r="AG478" t="s">
        <v>53</v>
      </c>
      <c r="AH478">
        <v>20.109088</v>
      </c>
      <c r="AI478">
        <v>32.303527000000003</v>
      </c>
      <c r="AJ478">
        <v>38.234073000000002</v>
      </c>
      <c r="AK478">
        <v>39.228686000000003</v>
      </c>
      <c r="AL478" t="s">
        <v>73</v>
      </c>
      <c r="AM478" t="s">
        <v>248</v>
      </c>
      <c r="AN478" t="s">
        <v>247</v>
      </c>
      <c r="AO478" s="1">
        <v>45778</v>
      </c>
      <c r="AP478" s="1" t="s">
        <v>5429</v>
      </c>
      <c r="AR478" t="s">
        <v>247</v>
      </c>
    </row>
    <row r="479" spans="1:44" hidden="1" x14ac:dyDescent="0.25">
      <c r="A479" t="s">
        <v>838</v>
      </c>
      <c r="B479" t="s">
        <v>831</v>
      </c>
      <c r="C479" t="s">
        <v>832</v>
      </c>
      <c r="D479" t="s">
        <v>160</v>
      </c>
      <c r="E479" t="s">
        <v>833</v>
      </c>
      <c r="F479" t="s">
        <v>245</v>
      </c>
      <c r="G479" t="s">
        <v>58</v>
      </c>
      <c r="H479">
        <v>1</v>
      </c>
      <c r="I479" t="s">
        <v>197</v>
      </c>
      <c r="J479" t="s">
        <v>70</v>
      </c>
      <c r="L479">
        <v>1.85</v>
      </c>
      <c r="M479" t="s">
        <v>226</v>
      </c>
      <c r="W479" s="5">
        <v>45156</v>
      </c>
      <c r="AB479" t="s">
        <v>245</v>
      </c>
      <c r="AC479" t="s">
        <v>245</v>
      </c>
      <c r="AD479" t="s">
        <v>247</v>
      </c>
      <c r="AE479" t="s">
        <v>72</v>
      </c>
      <c r="AF479" t="s">
        <v>690</v>
      </c>
      <c r="AG479" t="s">
        <v>53</v>
      </c>
      <c r="AH479">
        <v>20.109088</v>
      </c>
      <c r="AI479">
        <v>32.303527000000003</v>
      </c>
      <c r="AJ479">
        <v>38.234073000000002</v>
      </c>
      <c r="AK479">
        <v>39.228686000000003</v>
      </c>
      <c r="AL479" t="s">
        <v>73</v>
      </c>
      <c r="AM479" t="s">
        <v>248</v>
      </c>
      <c r="AN479" t="s">
        <v>247</v>
      </c>
      <c r="AO479" s="1">
        <v>45778</v>
      </c>
      <c r="AP479" s="1" t="s">
        <v>5429</v>
      </c>
      <c r="AR479" t="s">
        <v>247</v>
      </c>
    </row>
    <row r="480" spans="1:44" hidden="1" x14ac:dyDescent="0.25">
      <c r="A480" t="s">
        <v>839</v>
      </c>
      <c r="B480" t="s">
        <v>831</v>
      </c>
      <c r="C480" t="s">
        <v>832</v>
      </c>
      <c r="D480" t="s">
        <v>200</v>
      </c>
      <c r="E480" t="s">
        <v>833</v>
      </c>
      <c r="F480" t="s">
        <v>245</v>
      </c>
      <c r="G480" t="s">
        <v>58</v>
      </c>
      <c r="H480">
        <v>1</v>
      </c>
      <c r="I480" t="s">
        <v>197</v>
      </c>
      <c r="J480" t="s">
        <v>70</v>
      </c>
      <c r="L480">
        <v>0.33</v>
      </c>
      <c r="M480" t="s">
        <v>226</v>
      </c>
      <c r="W480" s="5">
        <v>45156</v>
      </c>
      <c r="AB480" t="s">
        <v>245</v>
      </c>
      <c r="AC480" t="s">
        <v>245</v>
      </c>
      <c r="AD480" t="s">
        <v>247</v>
      </c>
      <c r="AE480" t="s">
        <v>72</v>
      </c>
      <c r="AF480" t="s">
        <v>690</v>
      </c>
      <c r="AG480" t="s">
        <v>53</v>
      </c>
      <c r="AH480">
        <v>20.109088</v>
      </c>
      <c r="AI480">
        <v>32.303527000000003</v>
      </c>
      <c r="AJ480">
        <v>38.234073000000002</v>
      </c>
      <c r="AK480">
        <v>39.228686000000003</v>
      </c>
      <c r="AL480" t="s">
        <v>73</v>
      </c>
      <c r="AM480" t="s">
        <v>248</v>
      </c>
      <c r="AN480" t="s">
        <v>247</v>
      </c>
      <c r="AO480" s="1">
        <v>45778</v>
      </c>
      <c r="AP480" s="1" t="s">
        <v>5429</v>
      </c>
      <c r="AR480" t="s">
        <v>247</v>
      </c>
    </row>
    <row r="481" spans="1:44" hidden="1" x14ac:dyDescent="0.25">
      <c r="A481" t="s">
        <v>840</v>
      </c>
      <c r="B481" t="s">
        <v>831</v>
      </c>
      <c r="C481" t="s">
        <v>832</v>
      </c>
      <c r="D481" t="s">
        <v>124</v>
      </c>
      <c r="E481" t="s">
        <v>833</v>
      </c>
      <c r="F481" t="s">
        <v>245</v>
      </c>
      <c r="G481" t="s">
        <v>58</v>
      </c>
      <c r="H481">
        <v>1</v>
      </c>
      <c r="I481" t="s">
        <v>197</v>
      </c>
      <c r="J481" t="s">
        <v>70</v>
      </c>
      <c r="L481">
        <v>0.56000000000000005</v>
      </c>
      <c r="M481" t="s">
        <v>226</v>
      </c>
      <c r="W481" s="5">
        <v>45156</v>
      </c>
      <c r="AB481" t="s">
        <v>245</v>
      </c>
      <c r="AC481" t="s">
        <v>245</v>
      </c>
      <c r="AD481" t="s">
        <v>247</v>
      </c>
      <c r="AE481" t="s">
        <v>72</v>
      </c>
      <c r="AF481" t="s">
        <v>690</v>
      </c>
      <c r="AG481" t="s">
        <v>53</v>
      </c>
      <c r="AH481">
        <v>20.109088</v>
      </c>
      <c r="AI481">
        <v>32.303527000000003</v>
      </c>
      <c r="AJ481">
        <v>38.234073000000002</v>
      </c>
      <c r="AK481">
        <v>39.228686000000003</v>
      </c>
      <c r="AL481" t="s">
        <v>73</v>
      </c>
      <c r="AM481" t="s">
        <v>248</v>
      </c>
      <c r="AN481" t="s">
        <v>247</v>
      </c>
      <c r="AO481" s="1">
        <v>45778</v>
      </c>
      <c r="AP481" s="1" t="s">
        <v>5429</v>
      </c>
      <c r="AR481" t="s">
        <v>247</v>
      </c>
    </row>
    <row r="482" spans="1:44" hidden="1" x14ac:dyDescent="0.25">
      <c r="A482" t="s">
        <v>841</v>
      </c>
      <c r="B482" t="s">
        <v>831</v>
      </c>
      <c r="C482" t="s">
        <v>832</v>
      </c>
      <c r="D482" t="s">
        <v>203</v>
      </c>
      <c r="E482" t="s">
        <v>833</v>
      </c>
      <c r="F482" t="s">
        <v>245</v>
      </c>
      <c r="G482" t="s">
        <v>58</v>
      </c>
      <c r="H482">
        <v>1</v>
      </c>
      <c r="I482" t="s">
        <v>197</v>
      </c>
      <c r="J482" t="s">
        <v>70</v>
      </c>
      <c r="L482">
        <v>0.52</v>
      </c>
      <c r="M482" t="s">
        <v>226</v>
      </c>
      <c r="W482" s="5">
        <v>45156</v>
      </c>
      <c r="AB482" t="s">
        <v>245</v>
      </c>
      <c r="AC482" t="s">
        <v>245</v>
      </c>
      <c r="AD482" t="s">
        <v>247</v>
      </c>
      <c r="AE482" t="s">
        <v>72</v>
      </c>
      <c r="AF482" t="s">
        <v>690</v>
      </c>
      <c r="AG482" t="s">
        <v>53</v>
      </c>
      <c r="AH482">
        <v>20.109088</v>
      </c>
      <c r="AI482">
        <v>32.303527000000003</v>
      </c>
      <c r="AJ482">
        <v>38.234073000000002</v>
      </c>
      <c r="AK482">
        <v>39.228686000000003</v>
      </c>
      <c r="AL482" t="s">
        <v>73</v>
      </c>
      <c r="AM482" t="s">
        <v>248</v>
      </c>
      <c r="AN482" t="s">
        <v>247</v>
      </c>
      <c r="AO482" s="1">
        <v>45778</v>
      </c>
      <c r="AP482" s="1" t="s">
        <v>5429</v>
      </c>
      <c r="AR482" t="s">
        <v>247</v>
      </c>
    </row>
    <row r="483" spans="1:44" hidden="1" x14ac:dyDescent="0.25">
      <c r="A483" t="s">
        <v>842</v>
      </c>
      <c r="B483" t="s">
        <v>831</v>
      </c>
      <c r="C483" t="s">
        <v>832</v>
      </c>
      <c r="D483" t="s">
        <v>771</v>
      </c>
      <c r="E483" t="s">
        <v>833</v>
      </c>
      <c r="F483" t="s">
        <v>245</v>
      </c>
      <c r="G483" t="s">
        <v>58</v>
      </c>
      <c r="H483">
        <v>2</v>
      </c>
      <c r="I483" t="s">
        <v>46</v>
      </c>
      <c r="J483" t="s">
        <v>236</v>
      </c>
      <c r="L483">
        <v>0.03</v>
      </c>
      <c r="M483" t="s">
        <v>226</v>
      </c>
      <c r="W483" s="5">
        <v>45034</v>
      </c>
      <c r="AB483" t="s">
        <v>245</v>
      </c>
      <c r="AC483" t="s">
        <v>245</v>
      </c>
      <c r="AD483" t="s">
        <v>247</v>
      </c>
      <c r="AE483" t="s">
        <v>72</v>
      </c>
      <c r="AF483" t="s">
        <v>690</v>
      </c>
      <c r="AG483" t="s">
        <v>53</v>
      </c>
      <c r="AH483">
        <v>20.109088</v>
      </c>
      <c r="AI483">
        <v>32.303527000000003</v>
      </c>
      <c r="AJ483">
        <v>38.234073000000002</v>
      </c>
      <c r="AK483">
        <v>39.228686000000003</v>
      </c>
      <c r="AL483" t="s">
        <v>73</v>
      </c>
      <c r="AM483" t="s">
        <v>248</v>
      </c>
      <c r="AN483" t="s">
        <v>247</v>
      </c>
      <c r="AO483" s="1">
        <v>45778</v>
      </c>
      <c r="AP483" s="1" t="s">
        <v>5429</v>
      </c>
      <c r="AR483" t="s">
        <v>247</v>
      </c>
    </row>
    <row r="484" spans="1:44" hidden="1" x14ac:dyDescent="0.25">
      <c r="A484" t="s">
        <v>843</v>
      </c>
      <c r="B484" t="s">
        <v>831</v>
      </c>
      <c r="C484" t="s">
        <v>832</v>
      </c>
      <c r="D484" t="s">
        <v>513</v>
      </c>
      <c r="E484" t="s">
        <v>833</v>
      </c>
      <c r="F484" t="s">
        <v>245</v>
      </c>
      <c r="G484" t="s">
        <v>58</v>
      </c>
      <c r="H484">
        <v>2</v>
      </c>
      <c r="I484" t="s">
        <v>46</v>
      </c>
      <c r="J484" t="s">
        <v>236</v>
      </c>
      <c r="L484">
        <v>1.21</v>
      </c>
      <c r="M484" t="s">
        <v>226</v>
      </c>
      <c r="W484" s="5">
        <v>45047</v>
      </c>
      <c r="AB484" t="s">
        <v>245</v>
      </c>
      <c r="AC484" t="s">
        <v>245</v>
      </c>
      <c r="AD484" t="s">
        <v>247</v>
      </c>
      <c r="AE484" t="s">
        <v>72</v>
      </c>
      <c r="AF484" t="s">
        <v>690</v>
      </c>
      <c r="AG484" t="s">
        <v>53</v>
      </c>
      <c r="AH484">
        <v>20.109088</v>
      </c>
      <c r="AI484">
        <v>32.303527000000003</v>
      </c>
      <c r="AJ484">
        <v>38.234073000000002</v>
      </c>
      <c r="AK484">
        <v>39.228686000000003</v>
      </c>
      <c r="AL484" t="s">
        <v>73</v>
      </c>
      <c r="AM484" t="s">
        <v>248</v>
      </c>
      <c r="AN484" t="s">
        <v>247</v>
      </c>
      <c r="AO484" s="1">
        <v>45778</v>
      </c>
      <c r="AP484" s="1" t="s">
        <v>5429</v>
      </c>
      <c r="AR484" t="s">
        <v>247</v>
      </c>
    </row>
    <row r="485" spans="1:44" hidden="1" x14ac:dyDescent="0.25">
      <c r="A485" t="s">
        <v>845</v>
      </c>
      <c r="B485" t="s">
        <v>831</v>
      </c>
      <c r="C485" t="s">
        <v>832</v>
      </c>
      <c r="D485" t="s">
        <v>844</v>
      </c>
      <c r="E485" t="s">
        <v>833</v>
      </c>
      <c r="F485" t="s">
        <v>245</v>
      </c>
      <c r="G485" t="s">
        <v>58</v>
      </c>
      <c r="H485">
        <v>2</v>
      </c>
      <c r="I485" t="s">
        <v>46</v>
      </c>
      <c r="J485" t="s">
        <v>236</v>
      </c>
      <c r="L485">
        <v>0.52</v>
      </c>
      <c r="M485" t="s">
        <v>226</v>
      </c>
      <c r="W485" s="5">
        <v>45034</v>
      </c>
      <c r="AB485" t="s">
        <v>245</v>
      </c>
      <c r="AC485" t="s">
        <v>245</v>
      </c>
      <c r="AD485" t="s">
        <v>247</v>
      </c>
      <c r="AE485" t="s">
        <v>72</v>
      </c>
      <c r="AF485" t="s">
        <v>690</v>
      </c>
      <c r="AG485" t="s">
        <v>53</v>
      </c>
      <c r="AH485">
        <v>20.109088</v>
      </c>
      <c r="AI485">
        <v>32.303527000000003</v>
      </c>
      <c r="AJ485">
        <v>38.234073000000002</v>
      </c>
      <c r="AK485">
        <v>39.228686000000003</v>
      </c>
      <c r="AL485" t="s">
        <v>73</v>
      </c>
      <c r="AM485" t="s">
        <v>248</v>
      </c>
      <c r="AN485" t="s">
        <v>247</v>
      </c>
      <c r="AO485" s="1">
        <v>45778</v>
      </c>
      <c r="AP485" s="1" t="s">
        <v>5429</v>
      </c>
      <c r="AR485" t="s">
        <v>247</v>
      </c>
    </row>
    <row r="486" spans="1:44" hidden="1" x14ac:dyDescent="0.25">
      <c r="A486" t="s">
        <v>847</v>
      </c>
      <c r="B486" t="s">
        <v>831</v>
      </c>
      <c r="C486" t="s">
        <v>832</v>
      </c>
      <c r="D486" t="s">
        <v>846</v>
      </c>
      <c r="E486" t="s">
        <v>833</v>
      </c>
      <c r="F486" t="s">
        <v>245</v>
      </c>
      <c r="G486" t="s">
        <v>58</v>
      </c>
      <c r="H486">
        <v>2</v>
      </c>
      <c r="I486" t="s">
        <v>46</v>
      </c>
      <c r="J486" t="s">
        <v>236</v>
      </c>
      <c r="L486">
        <v>1.08</v>
      </c>
      <c r="M486" t="s">
        <v>226</v>
      </c>
      <c r="W486" s="5">
        <v>45035</v>
      </c>
      <c r="AB486" t="s">
        <v>245</v>
      </c>
      <c r="AC486" t="s">
        <v>245</v>
      </c>
      <c r="AD486" t="s">
        <v>247</v>
      </c>
      <c r="AE486" t="s">
        <v>72</v>
      </c>
      <c r="AF486" t="s">
        <v>690</v>
      </c>
      <c r="AG486" t="s">
        <v>53</v>
      </c>
      <c r="AH486">
        <v>20.109088</v>
      </c>
      <c r="AI486">
        <v>32.303527000000003</v>
      </c>
      <c r="AJ486">
        <v>38.234073000000002</v>
      </c>
      <c r="AK486">
        <v>39.228686000000003</v>
      </c>
      <c r="AL486" t="s">
        <v>73</v>
      </c>
      <c r="AM486" t="s">
        <v>248</v>
      </c>
      <c r="AN486" t="s">
        <v>247</v>
      </c>
      <c r="AO486" s="1">
        <v>45778</v>
      </c>
      <c r="AP486" s="1" t="s">
        <v>5429</v>
      </c>
      <c r="AR486" t="s">
        <v>247</v>
      </c>
    </row>
    <row r="487" spans="1:44" hidden="1" x14ac:dyDescent="0.25">
      <c r="A487" t="s">
        <v>848</v>
      </c>
      <c r="B487" t="s">
        <v>831</v>
      </c>
      <c r="C487" t="s">
        <v>832</v>
      </c>
      <c r="D487" t="s">
        <v>238</v>
      </c>
      <c r="E487" t="s">
        <v>833</v>
      </c>
      <c r="F487" t="s">
        <v>245</v>
      </c>
      <c r="G487" t="s">
        <v>58</v>
      </c>
      <c r="H487">
        <v>2</v>
      </c>
      <c r="I487" t="s">
        <v>46</v>
      </c>
      <c r="J487" t="s">
        <v>236</v>
      </c>
      <c r="L487">
        <v>1.18</v>
      </c>
      <c r="M487" t="s">
        <v>226</v>
      </c>
      <c r="W487" s="5">
        <v>45033</v>
      </c>
      <c r="AB487" t="s">
        <v>245</v>
      </c>
      <c r="AC487" t="s">
        <v>245</v>
      </c>
      <c r="AD487" t="s">
        <v>247</v>
      </c>
      <c r="AE487" t="s">
        <v>72</v>
      </c>
      <c r="AF487" t="s">
        <v>690</v>
      </c>
      <c r="AG487" t="s">
        <v>53</v>
      </c>
      <c r="AH487">
        <v>20.109088</v>
      </c>
      <c r="AI487">
        <v>32.303527000000003</v>
      </c>
      <c r="AJ487">
        <v>38.234073000000002</v>
      </c>
      <c r="AK487">
        <v>39.228686000000003</v>
      </c>
      <c r="AL487" t="s">
        <v>73</v>
      </c>
      <c r="AM487" t="s">
        <v>248</v>
      </c>
      <c r="AN487" t="s">
        <v>247</v>
      </c>
      <c r="AO487" s="1">
        <v>45778</v>
      </c>
      <c r="AP487" s="1" t="s">
        <v>5429</v>
      </c>
      <c r="AR487" t="s">
        <v>247</v>
      </c>
    </row>
    <row r="488" spans="1:44" hidden="1" x14ac:dyDescent="0.25">
      <c r="A488" t="s">
        <v>850</v>
      </c>
      <c r="B488" t="s">
        <v>831</v>
      </c>
      <c r="C488" t="s">
        <v>832</v>
      </c>
      <c r="D488" t="s">
        <v>849</v>
      </c>
      <c r="E488" t="s">
        <v>833</v>
      </c>
      <c r="F488" t="s">
        <v>245</v>
      </c>
      <c r="G488" t="s">
        <v>58</v>
      </c>
      <c r="H488">
        <v>2</v>
      </c>
      <c r="I488" t="s">
        <v>46</v>
      </c>
      <c r="J488" t="s">
        <v>236</v>
      </c>
      <c r="L488">
        <v>0.4</v>
      </c>
      <c r="M488" t="s">
        <v>226</v>
      </c>
      <c r="W488" s="5">
        <v>45047</v>
      </c>
      <c r="AB488" t="s">
        <v>245</v>
      </c>
      <c r="AC488" t="s">
        <v>245</v>
      </c>
      <c r="AD488" t="s">
        <v>247</v>
      </c>
      <c r="AE488" t="s">
        <v>72</v>
      </c>
      <c r="AF488" t="s">
        <v>690</v>
      </c>
      <c r="AG488" t="s">
        <v>53</v>
      </c>
      <c r="AH488">
        <v>20.109088</v>
      </c>
      <c r="AI488">
        <v>32.303527000000003</v>
      </c>
      <c r="AJ488">
        <v>38.234073000000002</v>
      </c>
      <c r="AK488">
        <v>39.228686000000003</v>
      </c>
      <c r="AL488" t="s">
        <v>73</v>
      </c>
      <c r="AM488" t="s">
        <v>248</v>
      </c>
      <c r="AN488" t="s">
        <v>247</v>
      </c>
      <c r="AO488" s="1">
        <v>45778</v>
      </c>
      <c r="AP488" s="1" t="s">
        <v>5429</v>
      </c>
      <c r="AR488" t="s">
        <v>247</v>
      </c>
    </row>
    <row r="489" spans="1:44" hidden="1" x14ac:dyDescent="0.25">
      <c r="A489" t="s">
        <v>852</v>
      </c>
      <c r="B489" t="s">
        <v>831</v>
      </c>
      <c r="C489" t="s">
        <v>832</v>
      </c>
      <c r="D489" t="s">
        <v>851</v>
      </c>
      <c r="E489" t="s">
        <v>833</v>
      </c>
      <c r="F489" t="s">
        <v>245</v>
      </c>
      <c r="G489" t="s">
        <v>58</v>
      </c>
      <c r="H489">
        <v>2</v>
      </c>
      <c r="I489" t="s">
        <v>46</v>
      </c>
      <c r="J489" t="s">
        <v>236</v>
      </c>
      <c r="L489">
        <v>0.46</v>
      </c>
      <c r="M489" t="s">
        <v>226</v>
      </c>
      <c r="W489" s="5">
        <v>45034</v>
      </c>
      <c r="AB489" t="s">
        <v>245</v>
      </c>
      <c r="AC489" t="s">
        <v>245</v>
      </c>
      <c r="AD489" t="s">
        <v>247</v>
      </c>
      <c r="AE489" t="s">
        <v>72</v>
      </c>
      <c r="AF489" t="s">
        <v>690</v>
      </c>
      <c r="AG489" t="s">
        <v>53</v>
      </c>
      <c r="AH489">
        <v>20.109088</v>
      </c>
      <c r="AI489">
        <v>32.303527000000003</v>
      </c>
      <c r="AJ489">
        <v>38.234073000000002</v>
      </c>
      <c r="AK489">
        <v>39.228686000000003</v>
      </c>
      <c r="AL489" t="s">
        <v>73</v>
      </c>
      <c r="AM489" t="s">
        <v>248</v>
      </c>
      <c r="AN489" t="s">
        <v>247</v>
      </c>
      <c r="AO489" s="1">
        <v>45778</v>
      </c>
      <c r="AP489" s="1" t="s">
        <v>5429</v>
      </c>
      <c r="AR489" t="s">
        <v>247</v>
      </c>
    </row>
    <row r="490" spans="1:44" hidden="1" x14ac:dyDescent="0.25">
      <c r="A490" t="s">
        <v>854</v>
      </c>
      <c r="B490" t="s">
        <v>831</v>
      </c>
      <c r="C490" t="s">
        <v>832</v>
      </c>
      <c r="D490" t="s">
        <v>853</v>
      </c>
      <c r="E490" t="s">
        <v>833</v>
      </c>
      <c r="F490" t="s">
        <v>245</v>
      </c>
      <c r="G490" t="s">
        <v>58</v>
      </c>
      <c r="H490">
        <v>2</v>
      </c>
      <c r="I490" t="s">
        <v>46</v>
      </c>
      <c r="J490" t="s">
        <v>236</v>
      </c>
      <c r="L490">
        <v>0.42</v>
      </c>
      <c r="M490" t="s">
        <v>226</v>
      </c>
      <c r="W490" s="5">
        <v>45034</v>
      </c>
      <c r="AB490" t="s">
        <v>245</v>
      </c>
      <c r="AC490" t="s">
        <v>245</v>
      </c>
      <c r="AD490" t="s">
        <v>247</v>
      </c>
      <c r="AE490" t="s">
        <v>72</v>
      </c>
      <c r="AF490" t="s">
        <v>690</v>
      </c>
      <c r="AG490" t="s">
        <v>53</v>
      </c>
      <c r="AH490">
        <v>20.109088</v>
      </c>
      <c r="AI490">
        <v>32.303527000000003</v>
      </c>
      <c r="AJ490">
        <v>38.234073000000002</v>
      </c>
      <c r="AK490">
        <v>39.228686000000003</v>
      </c>
      <c r="AL490" t="s">
        <v>73</v>
      </c>
      <c r="AM490" t="s">
        <v>248</v>
      </c>
      <c r="AN490" t="s">
        <v>247</v>
      </c>
      <c r="AO490" s="1">
        <v>45809</v>
      </c>
      <c r="AP490" s="1" t="s">
        <v>5437</v>
      </c>
      <c r="AR490" t="s">
        <v>247</v>
      </c>
    </row>
    <row r="491" spans="1:44" hidden="1" x14ac:dyDescent="0.25">
      <c r="A491" t="s">
        <v>857</v>
      </c>
      <c r="B491" t="s">
        <v>855</v>
      </c>
      <c r="C491" t="s">
        <v>856</v>
      </c>
      <c r="D491" t="s">
        <v>195</v>
      </c>
      <c r="E491" t="s">
        <v>325</v>
      </c>
      <c r="F491" t="s">
        <v>245</v>
      </c>
      <c r="G491" t="s">
        <v>58</v>
      </c>
      <c r="H491">
        <v>2</v>
      </c>
      <c r="I491" t="s">
        <v>46</v>
      </c>
      <c r="J491" t="s">
        <v>70</v>
      </c>
      <c r="L491">
        <v>0.72</v>
      </c>
      <c r="M491" t="s">
        <v>226</v>
      </c>
      <c r="W491" s="5">
        <v>45054</v>
      </c>
      <c r="AB491" t="s">
        <v>245</v>
      </c>
      <c r="AC491" t="s">
        <v>245</v>
      </c>
      <c r="AD491" t="s">
        <v>53</v>
      </c>
      <c r="AE491" t="s">
        <v>72</v>
      </c>
      <c r="AF491" t="s">
        <v>247</v>
      </c>
      <c r="AG491" t="s">
        <v>52</v>
      </c>
      <c r="AH491">
        <v>16.273807000000001</v>
      </c>
      <c r="AI491">
        <v>18.033674999999999</v>
      </c>
      <c r="AJ491">
        <v>35.880499999999998</v>
      </c>
      <c r="AK491">
        <v>41.155371000000002</v>
      </c>
      <c r="AL491" t="s">
        <v>73</v>
      </c>
      <c r="AM491" t="s">
        <v>248</v>
      </c>
      <c r="AN491" t="s">
        <v>53</v>
      </c>
      <c r="AO491" s="1">
        <v>45778</v>
      </c>
      <c r="AR491" t="s">
        <v>53</v>
      </c>
    </row>
    <row r="492" spans="1:44" hidden="1" x14ac:dyDescent="0.25">
      <c r="A492" t="s">
        <v>858</v>
      </c>
      <c r="B492" t="s">
        <v>855</v>
      </c>
      <c r="C492" t="s">
        <v>856</v>
      </c>
      <c r="D492" t="s">
        <v>771</v>
      </c>
      <c r="E492" t="s">
        <v>325</v>
      </c>
      <c r="F492" t="s">
        <v>245</v>
      </c>
      <c r="G492" t="s">
        <v>58</v>
      </c>
      <c r="H492">
        <v>2</v>
      </c>
      <c r="I492" t="s">
        <v>46</v>
      </c>
      <c r="J492" t="s">
        <v>70</v>
      </c>
      <c r="L492">
        <v>0.64</v>
      </c>
      <c r="M492" t="s">
        <v>226</v>
      </c>
      <c r="W492" s="5">
        <v>45051</v>
      </c>
      <c r="AB492" t="s">
        <v>245</v>
      </c>
      <c r="AC492" t="s">
        <v>245</v>
      </c>
      <c r="AD492" t="s">
        <v>53</v>
      </c>
      <c r="AE492" t="s">
        <v>72</v>
      </c>
      <c r="AF492" t="s">
        <v>247</v>
      </c>
      <c r="AG492" t="s">
        <v>52</v>
      </c>
      <c r="AH492">
        <v>16.273807000000001</v>
      </c>
      <c r="AI492">
        <v>18.033674999999999</v>
      </c>
      <c r="AJ492">
        <v>35.880499999999998</v>
      </c>
      <c r="AK492">
        <v>41.155371000000002</v>
      </c>
      <c r="AL492" t="s">
        <v>73</v>
      </c>
      <c r="AM492" t="s">
        <v>248</v>
      </c>
      <c r="AN492" t="s">
        <v>53</v>
      </c>
      <c r="AO492" s="1">
        <v>45778</v>
      </c>
      <c r="AR492" t="s">
        <v>53</v>
      </c>
    </row>
    <row r="493" spans="1:44" hidden="1" x14ac:dyDescent="0.25">
      <c r="A493" t="s">
        <v>859</v>
      </c>
      <c r="B493" t="s">
        <v>855</v>
      </c>
      <c r="C493" t="s">
        <v>856</v>
      </c>
      <c r="D493" t="s">
        <v>513</v>
      </c>
      <c r="E493" t="s">
        <v>325</v>
      </c>
      <c r="F493" t="s">
        <v>245</v>
      </c>
      <c r="G493" t="s">
        <v>58</v>
      </c>
      <c r="H493">
        <v>2</v>
      </c>
      <c r="I493" t="s">
        <v>46</v>
      </c>
      <c r="J493" t="s">
        <v>70</v>
      </c>
      <c r="L493">
        <v>0.77</v>
      </c>
      <c r="M493" t="s">
        <v>226</v>
      </c>
      <c r="W493" s="5">
        <v>45062</v>
      </c>
      <c r="AB493" t="s">
        <v>245</v>
      </c>
      <c r="AC493" t="s">
        <v>245</v>
      </c>
      <c r="AD493" t="s">
        <v>53</v>
      </c>
      <c r="AE493" t="s">
        <v>72</v>
      </c>
      <c r="AF493" t="s">
        <v>247</v>
      </c>
      <c r="AG493" t="s">
        <v>52</v>
      </c>
      <c r="AH493">
        <v>16.273807000000001</v>
      </c>
      <c r="AI493">
        <v>18.033674999999999</v>
      </c>
      <c r="AJ493">
        <v>35.880499999999998</v>
      </c>
      <c r="AK493">
        <v>41.155371000000002</v>
      </c>
      <c r="AL493" t="s">
        <v>73</v>
      </c>
      <c r="AM493" t="s">
        <v>248</v>
      </c>
      <c r="AN493" t="s">
        <v>53</v>
      </c>
      <c r="AO493" s="1">
        <v>45778</v>
      </c>
      <c r="AR493" t="s">
        <v>53</v>
      </c>
    </row>
    <row r="494" spans="1:44" hidden="1" x14ac:dyDescent="0.25">
      <c r="A494" t="s">
        <v>860</v>
      </c>
      <c r="B494" t="s">
        <v>855</v>
      </c>
      <c r="C494" t="s">
        <v>856</v>
      </c>
      <c r="D494" t="s">
        <v>551</v>
      </c>
      <c r="E494" t="s">
        <v>325</v>
      </c>
      <c r="F494" t="s">
        <v>245</v>
      </c>
      <c r="G494" t="s">
        <v>58</v>
      </c>
      <c r="H494">
        <v>2</v>
      </c>
      <c r="I494" t="s">
        <v>46</v>
      </c>
      <c r="J494" t="s">
        <v>70</v>
      </c>
      <c r="L494">
        <v>3.12</v>
      </c>
      <c r="M494" t="s">
        <v>226</v>
      </c>
      <c r="W494" s="5">
        <v>45062</v>
      </c>
      <c r="AB494" t="s">
        <v>245</v>
      </c>
      <c r="AC494" t="s">
        <v>245</v>
      </c>
      <c r="AD494" t="s">
        <v>53</v>
      </c>
      <c r="AE494" t="s">
        <v>72</v>
      </c>
      <c r="AF494" t="s">
        <v>247</v>
      </c>
      <c r="AG494" t="s">
        <v>52</v>
      </c>
      <c r="AH494">
        <v>16.273807000000001</v>
      </c>
      <c r="AI494">
        <v>18.033674999999999</v>
      </c>
      <c r="AJ494">
        <v>35.880499999999998</v>
      </c>
      <c r="AK494">
        <v>41.155371000000002</v>
      </c>
      <c r="AL494" t="s">
        <v>73</v>
      </c>
      <c r="AM494" t="s">
        <v>248</v>
      </c>
      <c r="AN494" t="s">
        <v>53</v>
      </c>
      <c r="AO494" s="1">
        <v>45778</v>
      </c>
      <c r="AR494" t="s">
        <v>53</v>
      </c>
    </row>
    <row r="495" spans="1:44" hidden="1" x14ac:dyDescent="0.25">
      <c r="A495" t="s">
        <v>862</v>
      </c>
      <c r="B495" t="s">
        <v>855</v>
      </c>
      <c r="C495" t="s">
        <v>856</v>
      </c>
      <c r="D495" t="s">
        <v>861</v>
      </c>
      <c r="E495" t="s">
        <v>325</v>
      </c>
      <c r="F495" t="s">
        <v>245</v>
      </c>
      <c r="G495" t="s">
        <v>58</v>
      </c>
      <c r="H495">
        <v>2</v>
      </c>
      <c r="I495" t="s">
        <v>46</v>
      </c>
      <c r="J495" t="s">
        <v>70</v>
      </c>
      <c r="L495">
        <v>0.3</v>
      </c>
      <c r="M495" t="s">
        <v>226</v>
      </c>
      <c r="W495" s="5">
        <v>45051</v>
      </c>
      <c r="AB495" t="s">
        <v>245</v>
      </c>
      <c r="AC495" t="s">
        <v>245</v>
      </c>
      <c r="AD495" t="s">
        <v>53</v>
      </c>
      <c r="AE495" t="s">
        <v>72</v>
      </c>
      <c r="AF495" t="s">
        <v>247</v>
      </c>
      <c r="AG495" t="s">
        <v>52</v>
      </c>
      <c r="AH495">
        <v>16.273807000000001</v>
      </c>
      <c r="AI495">
        <v>18.033674999999999</v>
      </c>
      <c r="AJ495">
        <v>35.880499999999998</v>
      </c>
      <c r="AK495">
        <v>41.155371000000002</v>
      </c>
      <c r="AL495" t="s">
        <v>73</v>
      </c>
      <c r="AM495" t="s">
        <v>248</v>
      </c>
      <c r="AN495" t="s">
        <v>53</v>
      </c>
      <c r="AO495" s="1">
        <v>45778</v>
      </c>
      <c r="AR495" t="s">
        <v>53</v>
      </c>
    </row>
    <row r="496" spans="1:44" hidden="1" x14ac:dyDescent="0.25">
      <c r="A496" t="s">
        <v>863</v>
      </c>
      <c r="B496" t="s">
        <v>855</v>
      </c>
      <c r="C496" t="s">
        <v>856</v>
      </c>
      <c r="D496" t="s">
        <v>773</v>
      </c>
      <c r="E496" t="s">
        <v>325</v>
      </c>
      <c r="F496" t="s">
        <v>245</v>
      </c>
      <c r="G496" t="s">
        <v>58</v>
      </c>
      <c r="H496">
        <v>2</v>
      </c>
      <c r="I496" t="s">
        <v>46</v>
      </c>
      <c r="J496" t="s">
        <v>70</v>
      </c>
      <c r="L496">
        <v>1.84</v>
      </c>
      <c r="M496" t="s">
        <v>226</v>
      </c>
      <c r="W496" s="5">
        <v>45051</v>
      </c>
      <c r="AB496" t="s">
        <v>245</v>
      </c>
      <c r="AC496" t="s">
        <v>245</v>
      </c>
      <c r="AD496" t="s">
        <v>53</v>
      </c>
      <c r="AE496" t="s">
        <v>72</v>
      </c>
      <c r="AF496" t="s">
        <v>247</v>
      </c>
      <c r="AG496" t="s">
        <v>52</v>
      </c>
      <c r="AH496">
        <v>16.273807000000001</v>
      </c>
      <c r="AI496">
        <v>18.033674999999999</v>
      </c>
      <c r="AJ496">
        <v>35.880499999999998</v>
      </c>
      <c r="AK496">
        <v>41.155371000000002</v>
      </c>
      <c r="AL496" t="s">
        <v>73</v>
      </c>
      <c r="AM496" t="s">
        <v>248</v>
      </c>
      <c r="AN496" t="s">
        <v>53</v>
      </c>
      <c r="AO496" s="1">
        <v>45778</v>
      </c>
      <c r="AR496" t="s">
        <v>53</v>
      </c>
    </row>
    <row r="497" spans="1:44" hidden="1" x14ac:dyDescent="0.25">
      <c r="A497" t="s">
        <v>865</v>
      </c>
      <c r="B497" t="s">
        <v>855</v>
      </c>
      <c r="C497" t="s">
        <v>856</v>
      </c>
      <c r="D497" t="s">
        <v>864</v>
      </c>
      <c r="E497" t="s">
        <v>325</v>
      </c>
      <c r="F497" t="s">
        <v>245</v>
      </c>
      <c r="G497" t="s">
        <v>58</v>
      </c>
      <c r="H497">
        <v>2</v>
      </c>
      <c r="I497" t="s">
        <v>46</v>
      </c>
      <c r="J497" t="s">
        <v>70</v>
      </c>
      <c r="L497">
        <v>1.73</v>
      </c>
      <c r="M497" t="s">
        <v>226</v>
      </c>
      <c r="W497" s="5">
        <v>45051</v>
      </c>
      <c r="AB497" t="s">
        <v>245</v>
      </c>
      <c r="AC497" t="s">
        <v>245</v>
      </c>
      <c r="AD497" t="s">
        <v>53</v>
      </c>
      <c r="AE497" t="s">
        <v>72</v>
      </c>
      <c r="AF497" t="s">
        <v>247</v>
      </c>
      <c r="AG497" t="s">
        <v>52</v>
      </c>
      <c r="AH497">
        <v>16.273807000000001</v>
      </c>
      <c r="AI497">
        <v>18.033674999999999</v>
      </c>
      <c r="AJ497">
        <v>35.880499999999998</v>
      </c>
      <c r="AK497">
        <v>41.155371000000002</v>
      </c>
      <c r="AL497" t="s">
        <v>73</v>
      </c>
      <c r="AM497" t="s">
        <v>248</v>
      </c>
      <c r="AN497" t="s">
        <v>53</v>
      </c>
      <c r="AO497" s="1">
        <v>45778</v>
      </c>
      <c r="AR497" t="s">
        <v>53</v>
      </c>
    </row>
    <row r="498" spans="1:44" hidden="1" x14ac:dyDescent="0.25">
      <c r="A498" t="s">
        <v>868</v>
      </c>
      <c r="B498" t="s">
        <v>866</v>
      </c>
      <c r="C498" t="s">
        <v>867</v>
      </c>
      <c r="D498" t="s">
        <v>207</v>
      </c>
      <c r="E498" t="s">
        <v>833</v>
      </c>
      <c r="F498" t="s">
        <v>79</v>
      </c>
      <c r="G498" t="s">
        <v>58</v>
      </c>
      <c r="H498">
        <v>2</v>
      </c>
      <c r="I498" t="s">
        <v>46</v>
      </c>
      <c r="J498" t="s">
        <v>47</v>
      </c>
      <c r="K498" s="1">
        <v>45082</v>
      </c>
      <c r="L498">
        <v>10.4</v>
      </c>
      <c r="M498" t="s">
        <v>226</v>
      </c>
      <c r="O498" t="s">
        <v>473</v>
      </c>
      <c r="P498" t="s">
        <v>14</v>
      </c>
      <c r="V498" t="s">
        <v>83</v>
      </c>
      <c r="W498" s="5">
        <v>45014</v>
      </c>
      <c r="Z498" s="10">
        <v>45014</v>
      </c>
      <c r="AA498" s="10">
        <v>44959</v>
      </c>
      <c r="AB498" t="s">
        <v>79</v>
      </c>
      <c r="AC498" t="s">
        <v>473</v>
      </c>
      <c r="AD498" t="s">
        <v>247</v>
      </c>
      <c r="AE498" t="s">
        <v>53</v>
      </c>
      <c r="AF498" t="s">
        <v>72</v>
      </c>
      <c r="AG498" t="s">
        <v>690</v>
      </c>
      <c r="AH498">
        <v>22.254169999999998</v>
      </c>
      <c r="AI498">
        <v>37.762270000000001</v>
      </c>
      <c r="AJ498">
        <v>39.522139000000003</v>
      </c>
      <c r="AK498">
        <v>40.379154999999997</v>
      </c>
      <c r="AL498" t="s">
        <v>27</v>
      </c>
      <c r="AM498" t="s">
        <v>474</v>
      </c>
      <c r="AN498" t="s">
        <v>72</v>
      </c>
      <c r="AO498" s="1">
        <v>45839</v>
      </c>
      <c r="AP498" s="1" t="s">
        <v>5438</v>
      </c>
      <c r="AR498" t="s">
        <v>72</v>
      </c>
    </row>
    <row r="499" spans="1:44" hidden="1" x14ac:dyDescent="0.25">
      <c r="A499" t="s">
        <v>869</v>
      </c>
      <c r="B499" t="s">
        <v>866</v>
      </c>
      <c r="C499" t="s">
        <v>867</v>
      </c>
      <c r="D499" t="s">
        <v>183</v>
      </c>
      <c r="E499" t="s">
        <v>833</v>
      </c>
      <c r="F499" t="s">
        <v>79</v>
      </c>
      <c r="G499" t="s">
        <v>58</v>
      </c>
      <c r="H499">
        <v>2</v>
      </c>
      <c r="I499" t="s">
        <v>46</v>
      </c>
      <c r="J499" t="s">
        <v>70</v>
      </c>
      <c r="L499">
        <v>2.85</v>
      </c>
      <c r="M499" t="s">
        <v>226</v>
      </c>
      <c r="W499" s="5">
        <v>45014</v>
      </c>
      <c r="AB499" t="s">
        <v>79</v>
      </c>
      <c r="AC499" t="s">
        <v>79</v>
      </c>
      <c r="AD499" t="s">
        <v>247</v>
      </c>
      <c r="AE499" t="s">
        <v>53</v>
      </c>
      <c r="AF499" t="s">
        <v>72</v>
      </c>
      <c r="AG499" t="s">
        <v>690</v>
      </c>
      <c r="AH499">
        <v>22.254169999999998</v>
      </c>
      <c r="AI499">
        <v>37.762270000000001</v>
      </c>
      <c r="AJ499">
        <v>39.522139000000003</v>
      </c>
      <c r="AK499">
        <v>40.379154999999997</v>
      </c>
      <c r="AL499" t="s">
        <v>73</v>
      </c>
      <c r="AM499" t="s">
        <v>474</v>
      </c>
      <c r="AN499" t="s">
        <v>72</v>
      </c>
      <c r="AO499" s="1">
        <v>45839</v>
      </c>
      <c r="AP499" s="1" t="s">
        <v>5438</v>
      </c>
      <c r="AR499" t="s">
        <v>72</v>
      </c>
    </row>
    <row r="500" spans="1:44" hidden="1" x14ac:dyDescent="0.25">
      <c r="A500" t="s">
        <v>871</v>
      </c>
      <c r="B500" t="s">
        <v>866</v>
      </c>
      <c r="C500" t="s">
        <v>867</v>
      </c>
      <c r="D500" t="s">
        <v>870</v>
      </c>
      <c r="E500" t="s">
        <v>833</v>
      </c>
      <c r="F500" t="s">
        <v>79</v>
      </c>
      <c r="G500" t="s">
        <v>58</v>
      </c>
      <c r="H500">
        <v>2</v>
      </c>
      <c r="I500" t="s">
        <v>46</v>
      </c>
      <c r="J500" t="s">
        <v>70</v>
      </c>
      <c r="L500">
        <v>4.51</v>
      </c>
      <c r="M500" t="s">
        <v>226</v>
      </c>
      <c r="W500" s="5">
        <v>45014</v>
      </c>
      <c r="AB500" t="s">
        <v>79</v>
      </c>
      <c r="AC500" t="s">
        <v>79</v>
      </c>
      <c r="AD500" t="s">
        <v>247</v>
      </c>
      <c r="AE500" t="s">
        <v>53</v>
      </c>
      <c r="AF500" t="s">
        <v>72</v>
      </c>
      <c r="AG500" t="s">
        <v>690</v>
      </c>
      <c r="AH500">
        <v>22.254169999999998</v>
      </c>
      <c r="AI500">
        <v>37.762270000000001</v>
      </c>
      <c r="AJ500">
        <v>39.522139000000003</v>
      </c>
      <c r="AK500">
        <v>40.379154999999997</v>
      </c>
      <c r="AL500" t="s">
        <v>73</v>
      </c>
      <c r="AM500" t="s">
        <v>474</v>
      </c>
      <c r="AN500" t="s">
        <v>72</v>
      </c>
      <c r="AO500" s="1">
        <v>45839</v>
      </c>
      <c r="AP500" s="1" t="s">
        <v>5438</v>
      </c>
      <c r="AR500" t="s">
        <v>72</v>
      </c>
    </row>
    <row r="501" spans="1:44" hidden="1" x14ac:dyDescent="0.25">
      <c r="A501" t="s">
        <v>872</v>
      </c>
      <c r="B501" t="s">
        <v>866</v>
      </c>
      <c r="C501" t="s">
        <v>867</v>
      </c>
      <c r="D501" t="s">
        <v>483</v>
      </c>
      <c r="E501" t="s">
        <v>833</v>
      </c>
      <c r="F501" t="s">
        <v>79</v>
      </c>
      <c r="G501" t="s">
        <v>58</v>
      </c>
      <c r="H501">
        <v>2</v>
      </c>
      <c r="I501" t="s">
        <v>46</v>
      </c>
      <c r="J501" t="s">
        <v>236</v>
      </c>
      <c r="L501">
        <v>1.57</v>
      </c>
      <c r="M501" t="s">
        <v>226</v>
      </c>
      <c r="W501" s="5">
        <v>45011</v>
      </c>
      <c r="AB501" t="s">
        <v>79</v>
      </c>
      <c r="AC501" t="s">
        <v>79</v>
      </c>
      <c r="AD501" t="s">
        <v>247</v>
      </c>
      <c r="AE501" t="s">
        <v>53</v>
      </c>
      <c r="AF501" t="s">
        <v>72</v>
      </c>
      <c r="AG501" t="s">
        <v>690</v>
      </c>
      <c r="AH501">
        <v>22.254169999999998</v>
      </c>
      <c r="AI501">
        <v>37.762270000000001</v>
      </c>
      <c r="AJ501">
        <v>39.522139000000003</v>
      </c>
      <c r="AK501">
        <v>40.379154999999997</v>
      </c>
      <c r="AL501" t="s">
        <v>73</v>
      </c>
      <c r="AM501" t="s">
        <v>474</v>
      </c>
      <c r="AN501" t="s">
        <v>72</v>
      </c>
      <c r="AO501" s="1">
        <v>45839</v>
      </c>
      <c r="AP501" s="1" t="s">
        <v>5438</v>
      </c>
      <c r="AR501" t="s">
        <v>72</v>
      </c>
    </row>
    <row r="502" spans="1:44" hidden="1" x14ac:dyDescent="0.25">
      <c r="A502" t="s">
        <v>873</v>
      </c>
      <c r="B502" t="s">
        <v>866</v>
      </c>
      <c r="C502" t="s">
        <v>867</v>
      </c>
      <c r="D502" t="s">
        <v>551</v>
      </c>
      <c r="E502" t="s">
        <v>833</v>
      </c>
      <c r="F502" t="s">
        <v>79</v>
      </c>
      <c r="G502" t="s">
        <v>58</v>
      </c>
      <c r="H502">
        <v>2</v>
      </c>
      <c r="I502" t="s">
        <v>46</v>
      </c>
      <c r="J502" t="s">
        <v>236</v>
      </c>
      <c r="L502">
        <v>4.4800000000000004</v>
      </c>
      <c r="M502" t="s">
        <v>226</v>
      </c>
      <c r="W502" s="5">
        <v>45014</v>
      </c>
      <c r="AB502" t="s">
        <v>79</v>
      </c>
      <c r="AC502" t="s">
        <v>79</v>
      </c>
      <c r="AD502" t="s">
        <v>247</v>
      </c>
      <c r="AE502" t="s">
        <v>53</v>
      </c>
      <c r="AF502" t="s">
        <v>72</v>
      </c>
      <c r="AG502" t="s">
        <v>690</v>
      </c>
      <c r="AH502">
        <v>22.254169999999998</v>
      </c>
      <c r="AI502">
        <v>37.762270000000001</v>
      </c>
      <c r="AJ502">
        <v>39.522139000000003</v>
      </c>
      <c r="AK502">
        <v>40.379154999999997</v>
      </c>
      <c r="AL502" t="s">
        <v>73</v>
      </c>
      <c r="AM502" t="s">
        <v>474</v>
      </c>
      <c r="AN502" t="s">
        <v>72</v>
      </c>
      <c r="AO502" s="1">
        <v>45839</v>
      </c>
      <c r="AP502" s="1" t="s">
        <v>5438</v>
      </c>
      <c r="AR502" t="s">
        <v>72</v>
      </c>
    </row>
    <row r="503" spans="1:44" hidden="1" x14ac:dyDescent="0.25">
      <c r="A503" t="s">
        <v>874</v>
      </c>
      <c r="B503" t="s">
        <v>866</v>
      </c>
      <c r="C503" t="s">
        <v>867</v>
      </c>
      <c r="D503" t="s">
        <v>844</v>
      </c>
      <c r="E503" t="s">
        <v>833</v>
      </c>
      <c r="F503" t="s">
        <v>79</v>
      </c>
      <c r="G503" t="s">
        <v>58</v>
      </c>
      <c r="H503">
        <v>2</v>
      </c>
      <c r="I503" t="s">
        <v>46</v>
      </c>
      <c r="J503" t="s">
        <v>236</v>
      </c>
      <c r="L503">
        <v>5.9</v>
      </c>
      <c r="M503" t="s">
        <v>226</v>
      </c>
      <c r="W503" s="5">
        <v>45014</v>
      </c>
      <c r="AB503" t="s">
        <v>79</v>
      </c>
      <c r="AC503" t="s">
        <v>79</v>
      </c>
      <c r="AD503" t="s">
        <v>247</v>
      </c>
      <c r="AE503" t="s">
        <v>53</v>
      </c>
      <c r="AF503" t="s">
        <v>72</v>
      </c>
      <c r="AG503" t="s">
        <v>690</v>
      </c>
      <c r="AH503">
        <v>22.254169999999998</v>
      </c>
      <c r="AI503">
        <v>37.762270000000001</v>
      </c>
      <c r="AJ503">
        <v>39.522139000000003</v>
      </c>
      <c r="AK503">
        <v>40.379154999999997</v>
      </c>
      <c r="AL503" t="s">
        <v>73</v>
      </c>
      <c r="AM503" t="s">
        <v>474</v>
      </c>
      <c r="AN503" t="s">
        <v>72</v>
      </c>
      <c r="AO503" s="1">
        <v>45839</v>
      </c>
      <c r="AP503" s="1" t="s">
        <v>5438</v>
      </c>
      <c r="AR503" t="s">
        <v>72</v>
      </c>
    </row>
    <row r="504" spans="1:44" hidden="1" x14ac:dyDescent="0.25">
      <c r="A504" t="s">
        <v>875</v>
      </c>
      <c r="B504" t="s">
        <v>866</v>
      </c>
      <c r="C504" t="s">
        <v>867</v>
      </c>
      <c r="D504" t="s">
        <v>846</v>
      </c>
      <c r="E504" t="s">
        <v>833</v>
      </c>
      <c r="F504" t="s">
        <v>79</v>
      </c>
      <c r="G504" t="s">
        <v>58</v>
      </c>
      <c r="H504">
        <v>2</v>
      </c>
      <c r="I504" t="s">
        <v>46</v>
      </c>
      <c r="J504" t="s">
        <v>236</v>
      </c>
      <c r="L504">
        <v>3.7</v>
      </c>
      <c r="M504" t="s">
        <v>226</v>
      </c>
      <c r="W504" s="5">
        <v>45011</v>
      </c>
      <c r="AB504" t="s">
        <v>79</v>
      </c>
      <c r="AC504" t="s">
        <v>79</v>
      </c>
      <c r="AD504" t="s">
        <v>247</v>
      </c>
      <c r="AE504" t="s">
        <v>53</v>
      </c>
      <c r="AF504" t="s">
        <v>72</v>
      </c>
      <c r="AG504" t="s">
        <v>690</v>
      </c>
      <c r="AH504">
        <v>22.254169999999998</v>
      </c>
      <c r="AI504">
        <v>37.762270000000001</v>
      </c>
      <c r="AJ504">
        <v>39.522139000000003</v>
      </c>
      <c r="AK504">
        <v>40.379154999999997</v>
      </c>
      <c r="AL504" t="s">
        <v>73</v>
      </c>
      <c r="AM504" t="s">
        <v>474</v>
      </c>
      <c r="AN504" t="s">
        <v>72</v>
      </c>
      <c r="AO504" s="1">
        <v>45839</v>
      </c>
      <c r="AP504" s="1" t="s">
        <v>5438</v>
      </c>
      <c r="AR504" t="s">
        <v>72</v>
      </c>
    </row>
    <row r="505" spans="1:44" hidden="1" x14ac:dyDescent="0.25">
      <c r="A505" t="s">
        <v>877</v>
      </c>
      <c r="B505" t="s">
        <v>866</v>
      </c>
      <c r="C505" t="s">
        <v>867</v>
      </c>
      <c r="D505" t="s">
        <v>876</v>
      </c>
      <c r="E505" t="s">
        <v>833</v>
      </c>
      <c r="F505" t="s">
        <v>79</v>
      </c>
      <c r="G505" t="s">
        <v>58</v>
      </c>
      <c r="H505">
        <v>2</v>
      </c>
      <c r="I505" t="s">
        <v>46</v>
      </c>
      <c r="J505" t="s">
        <v>236</v>
      </c>
      <c r="L505">
        <v>2.38</v>
      </c>
      <c r="M505" t="s">
        <v>226</v>
      </c>
      <c r="W505" s="5">
        <v>45010</v>
      </c>
      <c r="AB505" t="s">
        <v>79</v>
      </c>
      <c r="AC505" t="s">
        <v>79</v>
      </c>
      <c r="AD505" t="s">
        <v>247</v>
      </c>
      <c r="AE505" t="s">
        <v>53</v>
      </c>
      <c r="AF505" t="s">
        <v>72</v>
      </c>
      <c r="AG505" t="s">
        <v>690</v>
      </c>
      <c r="AH505">
        <v>22.254169999999998</v>
      </c>
      <c r="AI505">
        <v>37.762270000000001</v>
      </c>
      <c r="AJ505">
        <v>39.522139000000003</v>
      </c>
      <c r="AK505">
        <v>40.379154999999997</v>
      </c>
      <c r="AL505" t="s">
        <v>73</v>
      </c>
      <c r="AM505" t="s">
        <v>474</v>
      </c>
      <c r="AN505" t="s">
        <v>72</v>
      </c>
      <c r="AO505" s="1">
        <v>45839</v>
      </c>
      <c r="AP505" s="1" t="s">
        <v>5438</v>
      </c>
      <c r="AR505" t="s">
        <v>72</v>
      </c>
    </row>
    <row r="506" spans="1:44" hidden="1" x14ac:dyDescent="0.25">
      <c r="A506" t="s">
        <v>879</v>
      </c>
      <c r="B506" t="s">
        <v>866</v>
      </c>
      <c r="C506" t="s">
        <v>867</v>
      </c>
      <c r="D506" t="s">
        <v>878</v>
      </c>
      <c r="E506" t="s">
        <v>833</v>
      </c>
      <c r="F506" t="s">
        <v>79</v>
      </c>
      <c r="G506" t="s">
        <v>58</v>
      </c>
      <c r="H506">
        <v>2</v>
      </c>
      <c r="I506" t="s">
        <v>46</v>
      </c>
      <c r="J506" t="s">
        <v>236</v>
      </c>
      <c r="L506">
        <v>1.84</v>
      </c>
      <c r="M506" t="s">
        <v>226</v>
      </c>
      <c r="W506" s="5">
        <v>45010</v>
      </c>
      <c r="AB506" t="s">
        <v>79</v>
      </c>
      <c r="AC506" t="s">
        <v>79</v>
      </c>
      <c r="AD506" t="s">
        <v>247</v>
      </c>
      <c r="AE506" t="s">
        <v>53</v>
      </c>
      <c r="AF506" t="s">
        <v>72</v>
      </c>
      <c r="AG506" t="s">
        <v>690</v>
      </c>
      <c r="AH506">
        <v>22.254169999999998</v>
      </c>
      <c r="AI506">
        <v>37.762270000000001</v>
      </c>
      <c r="AJ506">
        <v>39.522139000000003</v>
      </c>
      <c r="AK506">
        <v>40.379154999999997</v>
      </c>
      <c r="AL506" t="s">
        <v>73</v>
      </c>
      <c r="AM506" t="s">
        <v>474</v>
      </c>
      <c r="AN506" t="s">
        <v>72</v>
      </c>
      <c r="AO506" s="1">
        <v>45839</v>
      </c>
      <c r="AP506" s="1" t="s">
        <v>5438</v>
      </c>
      <c r="AR506" t="s">
        <v>72</v>
      </c>
    </row>
    <row r="507" spans="1:44" hidden="1" x14ac:dyDescent="0.25">
      <c r="A507" t="s">
        <v>880</v>
      </c>
      <c r="B507" t="s">
        <v>866</v>
      </c>
      <c r="C507" t="s">
        <v>867</v>
      </c>
      <c r="D507" t="s">
        <v>777</v>
      </c>
      <c r="E507" t="s">
        <v>833</v>
      </c>
      <c r="F507" t="s">
        <v>79</v>
      </c>
      <c r="G507" t="s">
        <v>58</v>
      </c>
      <c r="H507">
        <v>2</v>
      </c>
      <c r="I507" t="s">
        <v>46</v>
      </c>
      <c r="J507" t="s">
        <v>236</v>
      </c>
      <c r="L507">
        <v>2.8</v>
      </c>
      <c r="M507" t="s">
        <v>226</v>
      </c>
      <c r="W507" s="5">
        <v>45010</v>
      </c>
      <c r="AB507" t="s">
        <v>79</v>
      </c>
      <c r="AC507" t="s">
        <v>79</v>
      </c>
      <c r="AD507" t="s">
        <v>247</v>
      </c>
      <c r="AE507" t="s">
        <v>53</v>
      </c>
      <c r="AF507" t="s">
        <v>72</v>
      </c>
      <c r="AG507" t="s">
        <v>690</v>
      </c>
      <c r="AH507">
        <v>22.254169999999998</v>
      </c>
      <c r="AI507">
        <v>37.762270000000001</v>
      </c>
      <c r="AJ507">
        <v>39.522139000000003</v>
      </c>
      <c r="AK507">
        <v>40.379154999999997</v>
      </c>
      <c r="AL507" t="s">
        <v>73</v>
      </c>
      <c r="AM507" t="s">
        <v>474</v>
      </c>
      <c r="AN507" t="s">
        <v>72</v>
      </c>
      <c r="AO507" s="1">
        <v>45839</v>
      </c>
      <c r="AP507" s="1" t="s">
        <v>5438</v>
      </c>
      <c r="AR507" t="s">
        <v>72</v>
      </c>
    </row>
    <row r="508" spans="1:44" hidden="1" x14ac:dyDescent="0.25">
      <c r="A508" t="s">
        <v>881</v>
      </c>
      <c r="B508" t="s">
        <v>866</v>
      </c>
      <c r="C508" t="s">
        <v>867</v>
      </c>
      <c r="D508" t="s">
        <v>781</v>
      </c>
      <c r="E508" t="s">
        <v>833</v>
      </c>
      <c r="F508" t="s">
        <v>79</v>
      </c>
      <c r="G508" t="s">
        <v>58</v>
      </c>
      <c r="H508">
        <v>2</v>
      </c>
      <c r="I508" t="s">
        <v>46</v>
      </c>
      <c r="J508" t="s">
        <v>236</v>
      </c>
      <c r="L508">
        <v>0.72</v>
      </c>
      <c r="M508" t="s">
        <v>226</v>
      </c>
      <c r="W508" s="5">
        <v>44988</v>
      </c>
      <c r="AB508" t="s">
        <v>79</v>
      </c>
      <c r="AC508" t="s">
        <v>79</v>
      </c>
      <c r="AD508" t="s">
        <v>247</v>
      </c>
      <c r="AE508" t="s">
        <v>53</v>
      </c>
      <c r="AF508" t="s">
        <v>72</v>
      </c>
      <c r="AG508" t="s">
        <v>690</v>
      </c>
      <c r="AH508">
        <v>22.254169999999998</v>
      </c>
      <c r="AI508">
        <v>37.762270000000001</v>
      </c>
      <c r="AJ508">
        <v>39.522139000000003</v>
      </c>
      <c r="AK508">
        <v>40.379154999999997</v>
      </c>
      <c r="AL508" t="s">
        <v>73</v>
      </c>
      <c r="AM508" t="s">
        <v>474</v>
      </c>
      <c r="AN508" t="s">
        <v>72</v>
      </c>
      <c r="AO508" s="1">
        <v>45839</v>
      </c>
      <c r="AP508" s="1" t="s">
        <v>5438</v>
      </c>
      <c r="AR508" t="s">
        <v>72</v>
      </c>
    </row>
    <row r="509" spans="1:44" hidden="1" x14ac:dyDescent="0.25">
      <c r="A509" t="s">
        <v>882</v>
      </c>
      <c r="B509" t="s">
        <v>866</v>
      </c>
      <c r="C509" t="s">
        <v>867</v>
      </c>
      <c r="D509" t="s">
        <v>555</v>
      </c>
      <c r="E509" t="s">
        <v>833</v>
      </c>
      <c r="F509" t="s">
        <v>79</v>
      </c>
      <c r="G509" t="s">
        <v>58</v>
      </c>
      <c r="H509">
        <v>2</v>
      </c>
      <c r="I509" t="s">
        <v>46</v>
      </c>
      <c r="J509" t="s">
        <v>236</v>
      </c>
      <c r="L509">
        <v>0.06</v>
      </c>
      <c r="M509" t="s">
        <v>226</v>
      </c>
      <c r="W509" s="5">
        <v>45011</v>
      </c>
      <c r="AB509" t="s">
        <v>79</v>
      </c>
      <c r="AC509" t="s">
        <v>79</v>
      </c>
      <c r="AD509" t="s">
        <v>247</v>
      </c>
      <c r="AE509" t="s">
        <v>53</v>
      </c>
      <c r="AF509" t="s">
        <v>72</v>
      </c>
      <c r="AG509" t="s">
        <v>690</v>
      </c>
      <c r="AH509">
        <v>22.254169999999998</v>
      </c>
      <c r="AI509">
        <v>37.762270000000001</v>
      </c>
      <c r="AJ509">
        <v>39.522139000000003</v>
      </c>
      <c r="AK509">
        <v>40.379154999999997</v>
      </c>
      <c r="AL509" t="s">
        <v>73</v>
      </c>
      <c r="AM509" t="s">
        <v>474</v>
      </c>
      <c r="AN509" t="s">
        <v>72</v>
      </c>
      <c r="AO509" s="1">
        <v>45839</v>
      </c>
      <c r="AP509" s="1" t="s">
        <v>5438</v>
      </c>
      <c r="AR509" t="s">
        <v>72</v>
      </c>
    </row>
    <row r="510" spans="1:44" hidden="1" x14ac:dyDescent="0.25">
      <c r="A510" t="s">
        <v>883</v>
      </c>
      <c r="B510" t="s">
        <v>866</v>
      </c>
      <c r="C510" t="s">
        <v>867</v>
      </c>
      <c r="D510" t="s">
        <v>557</v>
      </c>
      <c r="E510" t="s">
        <v>833</v>
      </c>
      <c r="F510" t="s">
        <v>79</v>
      </c>
      <c r="G510" t="s">
        <v>58</v>
      </c>
      <c r="H510">
        <v>2</v>
      </c>
      <c r="I510" t="s">
        <v>46</v>
      </c>
      <c r="J510" t="s">
        <v>236</v>
      </c>
      <c r="L510">
        <v>1.1000000000000001</v>
      </c>
      <c r="M510" t="s">
        <v>226</v>
      </c>
      <c r="W510" s="5">
        <v>45011</v>
      </c>
      <c r="AB510" t="s">
        <v>79</v>
      </c>
      <c r="AC510" t="s">
        <v>79</v>
      </c>
      <c r="AD510" t="s">
        <v>247</v>
      </c>
      <c r="AE510" t="s">
        <v>53</v>
      </c>
      <c r="AF510" t="s">
        <v>72</v>
      </c>
      <c r="AG510" t="s">
        <v>690</v>
      </c>
      <c r="AH510">
        <v>22.254169999999998</v>
      </c>
      <c r="AI510">
        <v>37.762270000000001</v>
      </c>
      <c r="AJ510">
        <v>39.522139000000003</v>
      </c>
      <c r="AK510">
        <v>40.379154999999997</v>
      </c>
      <c r="AL510" t="s">
        <v>73</v>
      </c>
      <c r="AM510" t="s">
        <v>474</v>
      </c>
      <c r="AN510" t="s">
        <v>72</v>
      </c>
      <c r="AO510" s="1">
        <v>45839</v>
      </c>
      <c r="AP510" s="1" t="s">
        <v>5438</v>
      </c>
      <c r="AR510" t="s">
        <v>72</v>
      </c>
    </row>
    <row r="511" spans="1:44" hidden="1" x14ac:dyDescent="0.25">
      <c r="A511" t="s">
        <v>884</v>
      </c>
      <c r="B511" t="s">
        <v>866</v>
      </c>
      <c r="C511" t="s">
        <v>867</v>
      </c>
      <c r="D511" t="s">
        <v>559</v>
      </c>
      <c r="E511" t="s">
        <v>833</v>
      </c>
      <c r="F511" t="s">
        <v>79</v>
      </c>
      <c r="G511" t="s">
        <v>58</v>
      </c>
      <c r="H511">
        <v>2</v>
      </c>
      <c r="I511" t="s">
        <v>46</v>
      </c>
      <c r="J511" t="s">
        <v>236</v>
      </c>
      <c r="L511">
        <v>0.66</v>
      </c>
      <c r="M511" t="s">
        <v>226</v>
      </c>
      <c r="W511" s="5">
        <v>45014</v>
      </c>
      <c r="AB511" t="s">
        <v>79</v>
      </c>
      <c r="AC511" t="s">
        <v>79</v>
      </c>
      <c r="AD511" t="s">
        <v>247</v>
      </c>
      <c r="AE511" t="s">
        <v>53</v>
      </c>
      <c r="AF511" t="s">
        <v>72</v>
      </c>
      <c r="AG511" t="s">
        <v>690</v>
      </c>
      <c r="AH511">
        <v>22.254169999999998</v>
      </c>
      <c r="AI511">
        <v>37.762270000000001</v>
      </c>
      <c r="AJ511">
        <v>39.522139000000003</v>
      </c>
      <c r="AK511">
        <v>40.379154999999997</v>
      </c>
      <c r="AL511" t="s">
        <v>73</v>
      </c>
      <c r="AM511" t="s">
        <v>474</v>
      </c>
      <c r="AN511" t="s">
        <v>72</v>
      </c>
      <c r="AO511" s="1">
        <v>45839</v>
      </c>
      <c r="AP511" s="1" t="s">
        <v>5438</v>
      </c>
      <c r="AR511" t="s">
        <v>72</v>
      </c>
    </row>
    <row r="512" spans="1:44" hidden="1" x14ac:dyDescent="0.25">
      <c r="A512" t="s">
        <v>885</v>
      </c>
      <c r="B512" t="s">
        <v>866</v>
      </c>
      <c r="C512" t="s">
        <v>867</v>
      </c>
      <c r="D512" t="s">
        <v>791</v>
      </c>
      <c r="E512" t="s">
        <v>833</v>
      </c>
      <c r="F512" t="s">
        <v>79</v>
      </c>
      <c r="G512" t="s">
        <v>58</v>
      </c>
      <c r="H512">
        <v>2</v>
      </c>
      <c r="I512" t="s">
        <v>46</v>
      </c>
      <c r="J512" t="s">
        <v>236</v>
      </c>
      <c r="L512">
        <v>0.27</v>
      </c>
      <c r="M512" t="s">
        <v>226</v>
      </c>
      <c r="W512" s="5">
        <v>45014</v>
      </c>
      <c r="AB512" t="s">
        <v>79</v>
      </c>
      <c r="AC512" t="s">
        <v>79</v>
      </c>
      <c r="AD512" t="s">
        <v>247</v>
      </c>
      <c r="AE512" t="s">
        <v>53</v>
      </c>
      <c r="AF512" t="s">
        <v>72</v>
      </c>
      <c r="AG512" t="s">
        <v>690</v>
      </c>
      <c r="AH512">
        <v>22.254169999999998</v>
      </c>
      <c r="AI512">
        <v>37.762270000000001</v>
      </c>
      <c r="AJ512">
        <v>39.522139000000003</v>
      </c>
      <c r="AK512">
        <v>40.379154999999997</v>
      </c>
      <c r="AL512" t="s">
        <v>73</v>
      </c>
      <c r="AM512" t="s">
        <v>474</v>
      </c>
      <c r="AN512" t="s">
        <v>72</v>
      </c>
      <c r="AO512" s="1">
        <v>45839</v>
      </c>
      <c r="AP512" s="1" t="s">
        <v>5438</v>
      </c>
      <c r="AR512" t="s">
        <v>72</v>
      </c>
    </row>
    <row r="513" spans="1:44" hidden="1" x14ac:dyDescent="0.25">
      <c r="A513" t="s">
        <v>886</v>
      </c>
      <c r="B513" t="s">
        <v>866</v>
      </c>
      <c r="C513" t="s">
        <v>867</v>
      </c>
      <c r="D513" t="s">
        <v>799</v>
      </c>
      <c r="E513" t="s">
        <v>833</v>
      </c>
      <c r="F513" t="s">
        <v>79</v>
      </c>
      <c r="G513" t="s">
        <v>58</v>
      </c>
      <c r="H513">
        <v>2</v>
      </c>
      <c r="I513" t="s">
        <v>46</v>
      </c>
      <c r="J513" t="s">
        <v>236</v>
      </c>
      <c r="L513">
        <v>2.6</v>
      </c>
      <c r="M513" t="s">
        <v>226</v>
      </c>
      <c r="W513" s="5">
        <v>45014</v>
      </c>
      <c r="AB513" t="s">
        <v>79</v>
      </c>
      <c r="AC513" t="s">
        <v>79</v>
      </c>
      <c r="AD513" t="s">
        <v>247</v>
      </c>
      <c r="AE513" t="s">
        <v>53</v>
      </c>
      <c r="AF513" t="s">
        <v>72</v>
      </c>
      <c r="AG513" t="s">
        <v>690</v>
      </c>
      <c r="AH513">
        <v>22.254169999999998</v>
      </c>
      <c r="AI513">
        <v>37.762270000000001</v>
      </c>
      <c r="AJ513">
        <v>39.522139000000003</v>
      </c>
      <c r="AK513">
        <v>40.379154999999997</v>
      </c>
      <c r="AL513" t="s">
        <v>73</v>
      </c>
      <c r="AM513" t="s">
        <v>474</v>
      </c>
      <c r="AN513" t="s">
        <v>72</v>
      </c>
      <c r="AO513" s="1">
        <v>45839</v>
      </c>
      <c r="AP513" s="1" t="s">
        <v>5438</v>
      </c>
      <c r="AR513" t="s">
        <v>72</v>
      </c>
    </row>
    <row r="514" spans="1:44" hidden="1" x14ac:dyDescent="0.25">
      <c r="A514" t="s">
        <v>887</v>
      </c>
      <c r="B514" t="s">
        <v>866</v>
      </c>
      <c r="C514" t="s">
        <v>867</v>
      </c>
      <c r="D514" t="s">
        <v>809</v>
      </c>
      <c r="E514" t="s">
        <v>833</v>
      </c>
      <c r="F514" t="s">
        <v>79</v>
      </c>
      <c r="G514" t="s">
        <v>58</v>
      </c>
      <c r="H514">
        <v>2</v>
      </c>
      <c r="I514" t="s">
        <v>46</v>
      </c>
      <c r="J514" t="s">
        <v>236</v>
      </c>
      <c r="L514">
        <v>0.27</v>
      </c>
      <c r="M514" t="s">
        <v>226</v>
      </c>
      <c r="W514" s="5">
        <v>45049</v>
      </c>
      <c r="AB514" t="s">
        <v>79</v>
      </c>
      <c r="AC514" t="s">
        <v>79</v>
      </c>
      <c r="AD514" t="s">
        <v>247</v>
      </c>
      <c r="AE514" t="s">
        <v>53</v>
      </c>
      <c r="AF514" t="s">
        <v>72</v>
      </c>
      <c r="AG514" t="s">
        <v>690</v>
      </c>
      <c r="AH514">
        <v>22.254169999999998</v>
      </c>
      <c r="AI514">
        <v>37.762270000000001</v>
      </c>
      <c r="AJ514">
        <v>39.522139000000003</v>
      </c>
      <c r="AK514">
        <v>40.379154999999997</v>
      </c>
      <c r="AL514" t="s">
        <v>73</v>
      </c>
      <c r="AM514" t="s">
        <v>474</v>
      </c>
      <c r="AN514" t="s">
        <v>72</v>
      </c>
      <c r="AO514" s="1">
        <v>45839</v>
      </c>
      <c r="AP514" s="1" t="s">
        <v>5438</v>
      </c>
      <c r="AR514" t="s">
        <v>72</v>
      </c>
    </row>
    <row r="515" spans="1:44" hidden="1" x14ac:dyDescent="0.25">
      <c r="A515" t="s">
        <v>890</v>
      </c>
      <c r="B515" t="s">
        <v>888</v>
      </c>
      <c r="C515" t="s">
        <v>889</v>
      </c>
      <c r="D515" t="s">
        <v>104</v>
      </c>
      <c r="E515" t="s">
        <v>702</v>
      </c>
      <c r="F515" t="s">
        <v>79</v>
      </c>
      <c r="G515" t="s">
        <v>58</v>
      </c>
      <c r="H515">
        <v>2</v>
      </c>
      <c r="I515" t="s">
        <v>46</v>
      </c>
      <c r="J515" t="s">
        <v>70</v>
      </c>
      <c r="L515">
        <v>0.06</v>
      </c>
      <c r="M515" t="s">
        <v>48</v>
      </c>
      <c r="W515" s="5">
        <v>45021</v>
      </c>
      <c r="Z515" s="10">
        <v>45021</v>
      </c>
      <c r="AA515" s="10">
        <v>44915</v>
      </c>
      <c r="AB515" t="s">
        <v>79</v>
      </c>
      <c r="AC515" t="s">
        <v>79</v>
      </c>
      <c r="AD515" t="s">
        <v>247</v>
      </c>
      <c r="AE515" t="s">
        <v>84</v>
      </c>
      <c r="AF515" t="s">
        <v>53</v>
      </c>
      <c r="AG515" t="s">
        <v>72</v>
      </c>
      <c r="AH515">
        <v>24.247274000000001</v>
      </c>
      <c r="AI515">
        <v>35.511747999999997</v>
      </c>
      <c r="AJ515">
        <v>36.566043000000001</v>
      </c>
      <c r="AK515">
        <v>38.325912000000002</v>
      </c>
      <c r="AL515" t="s">
        <v>73</v>
      </c>
      <c r="AM515" t="s">
        <v>474</v>
      </c>
      <c r="AN515" t="s">
        <v>72</v>
      </c>
      <c r="AO515" s="1">
        <v>45839</v>
      </c>
      <c r="AP515" s="1" t="s">
        <v>5438</v>
      </c>
      <c r="AR515" t="s">
        <v>72</v>
      </c>
    </row>
    <row r="516" spans="1:44" hidden="1" x14ac:dyDescent="0.25">
      <c r="A516" t="s">
        <v>891</v>
      </c>
      <c r="B516" t="s">
        <v>888</v>
      </c>
      <c r="C516" t="s">
        <v>889</v>
      </c>
      <c r="D516" t="s">
        <v>158</v>
      </c>
      <c r="E516" t="s">
        <v>833</v>
      </c>
      <c r="F516" t="s">
        <v>79</v>
      </c>
      <c r="G516" t="s">
        <v>58</v>
      </c>
      <c r="H516">
        <v>2</v>
      </c>
      <c r="I516" t="s">
        <v>46</v>
      </c>
      <c r="J516" t="s">
        <v>70</v>
      </c>
      <c r="L516">
        <v>3.91</v>
      </c>
      <c r="M516" t="s">
        <v>48</v>
      </c>
      <c r="W516" s="5">
        <v>45030</v>
      </c>
      <c r="AB516" t="s">
        <v>79</v>
      </c>
      <c r="AC516" t="s">
        <v>79</v>
      </c>
      <c r="AD516" t="s">
        <v>247</v>
      </c>
      <c r="AE516" t="s">
        <v>84</v>
      </c>
      <c r="AF516" t="s">
        <v>53</v>
      </c>
      <c r="AG516" t="s">
        <v>72</v>
      </c>
      <c r="AH516">
        <v>24.247274000000001</v>
      </c>
      <c r="AI516">
        <v>35.511747999999997</v>
      </c>
      <c r="AJ516">
        <v>36.566043000000001</v>
      </c>
      <c r="AK516">
        <v>38.325912000000002</v>
      </c>
      <c r="AL516" t="s">
        <v>73</v>
      </c>
      <c r="AM516" t="s">
        <v>474</v>
      </c>
      <c r="AN516" t="s">
        <v>72</v>
      </c>
      <c r="AO516" s="1">
        <v>45839</v>
      </c>
      <c r="AP516" s="1" t="s">
        <v>5438</v>
      </c>
      <c r="AR516" t="s">
        <v>72</v>
      </c>
    </row>
    <row r="517" spans="1:44" hidden="1" x14ac:dyDescent="0.25">
      <c r="A517" t="s">
        <v>892</v>
      </c>
      <c r="B517" t="s">
        <v>888</v>
      </c>
      <c r="C517" t="s">
        <v>889</v>
      </c>
      <c r="D517" t="s">
        <v>112</v>
      </c>
      <c r="E517" t="s">
        <v>833</v>
      </c>
      <c r="F517" t="s">
        <v>79</v>
      </c>
      <c r="G517" t="s">
        <v>58</v>
      </c>
      <c r="H517">
        <v>2</v>
      </c>
      <c r="I517" t="s">
        <v>46</v>
      </c>
      <c r="J517" t="s">
        <v>47</v>
      </c>
      <c r="K517" s="1">
        <v>45106</v>
      </c>
      <c r="L517">
        <v>5.63</v>
      </c>
      <c r="M517" t="s">
        <v>48</v>
      </c>
      <c r="O517" t="s">
        <v>473</v>
      </c>
      <c r="P517" t="s">
        <v>14</v>
      </c>
      <c r="V517" t="s">
        <v>83</v>
      </c>
      <c r="W517" s="5">
        <v>45030</v>
      </c>
      <c r="AB517" t="s">
        <v>79</v>
      </c>
      <c r="AC517" t="s">
        <v>473</v>
      </c>
      <c r="AD517" t="s">
        <v>247</v>
      </c>
      <c r="AE517" t="s">
        <v>84</v>
      </c>
      <c r="AF517" t="s">
        <v>53</v>
      </c>
      <c r="AG517" t="s">
        <v>72</v>
      </c>
      <c r="AH517">
        <v>24.247274000000001</v>
      </c>
      <c r="AI517">
        <v>35.511747999999997</v>
      </c>
      <c r="AJ517">
        <v>36.566043000000001</v>
      </c>
      <c r="AK517">
        <v>38.325912000000002</v>
      </c>
      <c r="AL517" t="s">
        <v>295</v>
      </c>
      <c r="AM517" t="s">
        <v>474</v>
      </c>
      <c r="AN517" t="s">
        <v>72</v>
      </c>
      <c r="AO517" s="1">
        <v>45839</v>
      </c>
      <c r="AP517" s="1" t="s">
        <v>5438</v>
      </c>
      <c r="AR517" t="s">
        <v>72</v>
      </c>
    </row>
    <row r="518" spans="1:44" hidden="1" x14ac:dyDescent="0.25">
      <c r="A518" t="s">
        <v>894</v>
      </c>
      <c r="B518" t="s">
        <v>888</v>
      </c>
      <c r="C518" t="s">
        <v>889</v>
      </c>
      <c r="D518" t="s">
        <v>893</v>
      </c>
      <c r="E518" t="s">
        <v>702</v>
      </c>
      <c r="F518" t="s">
        <v>79</v>
      </c>
      <c r="G518" t="s">
        <v>58</v>
      </c>
      <c r="H518">
        <v>2</v>
      </c>
      <c r="I518" t="s">
        <v>46</v>
      </c>
      <c r="J518" t="s">
        <v>236</v>
      </c>
      <c r="L518">
        <v>1.26</v>
      </c>
      <c r="M518" t="s">
        <v>48</v>
      </c>
      <c r="W518" s="5">
        <v>45021</v>
      </c>
      <c r="AB518" t="s">
        <v>79</v>
      </c>
      <c r="AC518" t="s">
        <v>79</v>
      </c>
      <c r="AD518" t="s">
        <v>247</v>
      </c>
      <c r="AE518" t="s">
        <v>84</v>
      </c>
      <c r="AF518" t="s">
        <v>53</v>
      </c>
      <c r="AG518" t="s">
        <v>72</v>
      </c>
      <c r="AH518">
        <v>24.247274000000001</v>
      </c>
      <c r="AI518">
        <v>35.511747999999997</v>
      </c>
      <c r="AJ518">
        <v>36.566043000000001</v>
      </c>
      <c r="AK518">
        <v>38.325912000000002</v>
      </c>
      <c r="AL518" t="s">
        <v>73</v>
      </c>
      <c r="AM518" t="s">
        <v>474</v>
      </c>
      <c r="AN518" t="s">
        <v>72</v>
      </c>
      <c r="AO518" s="1">
        <v>45839</v>
      </c>
      <c r="AP518" s="1" t="s">
        <v>5438</v>
      </c>
      <c r="AR518" t="s">
        <v>72</v>
      </c>
    </row>
    <row r="519" spans="1:44" hidden="1" x14ac:dyDescent="0.25">
      <c r="A519" t="s">
        <v>895</v>
      </c>
      <c r="B519" t="s">
        <v>888</v>
      </c>
      <c r="C519" t="s">
        <v>889</v>
      </c>
      <c r="D519" t="s">
        <v>485</v>
      </c>
      <c r="E519" t="s">
        <v>702</v>
      </c>
      <c r="F519" t="s">
        <v>79</v>
      </c>
      <c r="G519" t="s">
        <v>58</v>
      </c>
      <c r="H519">
        <v>2</v>
      </c>
      <c r="I519" t="s">
        <v>46</v>
      </c>
      <c r="J519" t="s">
        <v>236</v>
      </c>
      <c r="L519">
        <v>0.73</v>
      </c>
      <c r="M519" t="s">
        <v>48</v>
      </c>
      <c r="W519" s="5">
        <v>45041</v>
      </c>
      <c r="AB519" t="s">
        <v>79</v>
      </c>
      <c r="AC519" t="s">
        <v>79</v>
      </c>
      <c r="AD519" t="s">
        <v>247</v>
      </c>
      <c r="AE519" t="s">
        <v>84</v>
      </c>
      <c r="AF519" t="s">
        <v>53</v>
      </c>
      <c r="AG519" t="s">
        <v>72</v>
      </c>
      <c r="AH519">
        <v>24.247274000000001</v>
      </c>
      <c r="AI519">
        <v>35.511747999999997</v>
      </c>
      <c r="AJ519">
        <v>36.566043000000001</v>
      </c>
      <c r="AK519">
        <v>38.325912000000002</v>
      </c>
      <c r="AL519" t="s">
        <v>73</v>
      </c>
      <c r="AM519" t="s">
        <v>474</v>
      </c>
      <c r="AN519" t="s">
        <v>72</v>
      </c>
      <c r="AO519" s="1">
        <v>45839</v>
      </c>
      <c r="AP519" s="1" t="s">
        <v>5438</v>
      </c>
      <c r="AR519" t="s">
        <v>72</v>
      </c>
    </row>
    <row r="520" spans="1:44" hidden="1" x14ac:dyDescent="0.25">
      <c r="A520" t="s">
        <v>896</v>
      </c>
      <c r="B520" t="s">
        <v>888</v>
      </c>
      <c r="C520" t="s">
        <v>889</v>
      </c>
      <c r="D520" t="s">
        <v>235</v>
      </c>
      <c r="E520" t="s">
        <v>833</v>
      </c>
      <c r="F520" t="s">
        <v>79</v>
      </c>
      <c r="G520" t="s">
        <v>58</v>
      </c>
      <c r="H520">
        <v>2</v>
      </c>
      <c r="I520" t="s">
        <v>46</v>
      </c>
      <c r="J520" t="s">
        <v>236</v>
      </c>
      <c r="L520">
        <v>2.13</v>
      </c>
      <c r="M520" t="s">
        <v>48</v>
      </c>
      <c r="W520" s="5">
        <v>45041</v>
      </c>
      <c r="AB520" t="s">
        <v>79</v>
      </c>
      <c r="AC520" t="s">
        <v>79</v>
      </c>
      <c r="AD520" t="s">
        <v>247</v>
      </c>
      <c r="AE520" t="s">
        <v>84</v>
      </c>
      <c r="AF520" t="s">
        <v>53</v>
      </c>
      <c r="AG520" t="s">
        <v>72</v>
      </c>
      <c r="AH520">
        <v>24.247274000000001</v>
      </c>
      <c r="AI520">
        <v>35.511747999999997</v>
      </c>
      <c r="AJ520">
        <v>36.566043000000001</v>
      </c>
      <c r="AK520">
        <v>38.325912000000002</v>
      </c>
      <c r="AL520" t="s">
        <v>73</v>
      </c>
      <c r="AM520" t="s">
        <v>474</v>
      </c>
      <c r="AN520" t="s">
        <v>72</v>
      </c>
      <c r="AO520" s="1">
        <v>45839</v>
      </c>
      <c r="AP520" s="1" t="s">
        <v>5438</v>
      </c>
      <c r="AR520" t="s">
        <v>72</v>
      </c>
    </row>
    <row r="521" spans="1:44" hidden="1" x14ac:dyDescent="0.25">
      <c r="A521" t="s">
        <v>897</v>
      </c>
      <c r="B521" t="s">
        <v>888</v>
      </c>
      <c r="C521" t="s">
        <v>889</v>
      </c>
      <c r="D521" t="s">
        <v>511</v>
      </c>
      <c r="E521" t="s">
        <v>833</v>
      </c>
      <c r="F521" t="s">
        <v>79</v>
      </c>
      <c r="G521" t="s">
        <v>58</v>
      </c>
      <c r="H521">
        <v>2</v>
      </c>
      <c r="I521" t="s">
        <v>46</v>
      </c>
      <c r="J521" t="s">
        <v>236</v>
      </c>
      <c r="L521">
        <v>3.85</v>
      </c>
      <c r="M521" t="s">
        <v>48</v>
      </c>
      <c r="W521" s="5">
        <v>45027</v>
      </c>
      <c r="AB521" t="s">
        <v>79</v>
      </c>
      <c r="AC521" t="s">
        <v>79</v>
      </c>
      <c r="AD521" t="s">
        <v>247</v>
      </c>
      <c r="AE521" t="s">
        <v>84</v>
      </c>
      <c r="AF521" t="s">
        <v>53</v>
      </c>
      <c r="AG521" t="s">
        <v>72</v>
      </c>
      <c r="AH521">
        <v>24.247274000000001</v>
      </c>
      <c r="AI521">
        <v>35.511747999999997</v>
      </c>
      <c r="AJ521">
        <v>36.566043000000001</v>
      </c>
      <c r="AK521">
        <v>38.325912000000002</v>
      </c>
      <c r="AL521" t="s">
        <v>73</v>
      </c>
      <c r="AM521" t="s">
        <v>474</v>
      </c>
      <c r="AN521" t="s">
        <v>72</v>
      </c>
      <c r="AO521" s="1">
        <v>45839</v>
      </c>
      <c r="AP521" s="1" t="s">
        <v>5438</v>
      </c>
      <c r="AR521" t="s">
        <v>72</v>
      </c>
    </row>
    <row r="522" spans="1:44" hidden="1" x14ac:dyDescent="0.25">
      <c r="A522" t="s">
        <v>898</v>
      </c>
      <c r="B522" t="s">
        <v>888</v>
      </c>
      <c r="C522" t="s">
        <v>889</v>
      </c>
      <c r="D522" t="s">
        <v>513</v>
      </c>
      <c r="E522" t="s">
        <v>833</v>
      </c>
      <c r="F522" t="s">
        <v>79</v>
      </c>
      <c r="G522" t="s">
        <v>58</v>
      </c>
      <c r="H522">
        <v>2</v>
      </c>
      <c r="I522" t="s">
        <v>46</v>
      </c>
      <c r="J522" t="s">
        <v>236</v>
      </c>
      <c r="L522">
        <v>10.92</v>
      </c>
      <c r="M522" t="s">
        <v>48</v>
      </c>
      <c r="W522" s="5">
        <v>45026</v>
      </c>
      <c r="AB522" t="s">
        <v>79</v>
      </c>
      <c r="AC522" t="s">
        <v>79</v>
      </c>
      <c r="AD522" t="s">
        <v>247</v>
      </c>
      <c r="AE522" t="s">
        <v>84</v>
      </c>
      <c r="AF522" t="s">
        <v>53</v>
      </c>
      <c r="AG522" t="s">
        <v>72</v>
      </c>
      <c r="AH522">
        <v>24.247274000000001</v>
      </c>
      <c r="AI522">
        <v>35.511747999999997</v>
      </c>
      <c r="AJ522">
        <v>36.566043000000001</v>
      </c>
      <c r="AK522">
        <v>38.325912000000002</v>
      </c>
      <c r="AL522" t="s">
        <v>73</v>
      </c>
      <c r="AM522" t="s">
        <v>474</v>
      </c>
      <c r="AN522" t="s">
        <v>72</v>
      </c>
      <c r="AO522" s="1">
        <v>45839</v>
      </c>
      <c r="AP522" s="1" t="s">
        <v>5438</v>
      </c>
      <c r="AR522" t="s">
        <v>72</v>
      </c>
    </row>
    <row r="523" spans="1:44" hidden="1" x14ac:dyDescent="0.25">
      <c r="A523" t="s">
        <v>899</v>
      </c>
      <c r="B523" t="s">
        <v>888</v>
      </c>
      <c r="C523" t="s">
        <v>889</v>
      </c>
      <c r="D523" t="s">
        <v>551</v>
      </c>
      <c r="E523" t="s">
        <v>833</v>
      </c>
      <c r="F523" t="s">
        <v>79</v>
      </c>
      <c r="G523" t="s">
        <v>58</v>
      </c>
      <c r="H523">
        <v>2</v>
      </c>
      <c r="I523" t="s">
        <v>46</v>
      </c>
      <c r="J523" t="s">
        <v>236</v>
      </c>
      <c r="L523">
        <v>2.77</v>
      </c>
      <c r="M523" t="s">
        <v>48</v>
      </c>
      <c r="W523" s="5">
        <v>45038</v>
      </c>
      <c r="AB523" t="s">
        <v>79</v>
      </c>
      <c r="AC523" t="s">
        <v>79</v>
      </c>
      <c r="AD523" t="s">
        <v>247</v>
      </c>
      <c r="AE523" t="s">
        <v>84</v>
      </c>
      <c r="AF523" t="s">
        <v>53</v>
      </c>
      <c r="AG523" t="s">
        <v>72</v>
      </c>
      <c r="AH523">
        <v>24.247274000000001</v>
      </c>
      <c r="AI523">
        <v>35.511747999999997</v>
      </c>
      <c r="AJ523">
        <v>36.566043000000001</v>
      </c>
      <c r="AK523">
        <v>38.325912000000002</v>
      </c>
      <c r="AL523" t="s">
        <v>73</v>
      </c>
      <c r="AM523" t="s">
        <v>474</v>
      </c>
      <c r="AN523" t="s">
        <v>72</v>
      </c>
      <c r="AO523" s="1">
        <v>45839</v>
      </c>
      <c r="AP523" s="1" t="s">
        <v>5438</v>
      </c>
      <c r="AR523" t="s">
        <v>72</v>
      </c>
    </row>
    <row r="524" spans="1:44" hidden="1" x14ac:dyDescent="0.25">
      <c r="A524" t="s">
        <v>900</v>
      </c>
      <c r="B524" t="s">
        <v>888</v>
      </c>
      <c r="C524" t="s">
        <v>889</v>
      </c>
      <c r="D524" t="s">
        <v>861</v>
      </c>
      <c r="E524" t="s">
        <v>702</v>
      </c>
      <c r="F524" t="s">
        <v>79</v>
      </c>
      <c r="G524" t="s">
        <v>58</v>
      </c>
      <c r="H524">
        <v>2</v>
      </c>
      <c r="I524" t="s">
        <v>46</v>
      </c>
      <c r="J524" t="s">
        <v>236</v>
      </c>
      <c r="L524">
        <v>0.44</v>
      </c>
      <c r="M524" t="s">
        <v>48</v>
      </c>
      <c r="W524" s="5">
        <v>45021</v>
      </c>
      <c r="AB524" t="s">
        <v>79</v>
      </c>
      <c r="AC524" t="s">
        <v>79</v>
      </c>
      <c r="AD524" t="s">
        <v>247</v>
      </c>
      <c r="AE524" t="s">
        <v>84</v>
      </c>
      <c r="AF524" t="s">
        <v>53</v>
      </c>
      <c r="AG524" t="s">
        <v>72</v>
      </c>
      <c r="AH524">
        <v>24.247274000000001</v>
      </c>
      <c r="AI524">
        <v>35.511747999999997</v>
      </c>
      <c r="AJ524">
        <v>36.566043000000001</v>
      </c>
      <c r="AK524">
        <v>38.325912000000002</v>
      </c>
      <c r="AL524" t="s">
        <v>73</v>
      </c>
      <c r="AM524" t="s">
        <v>474</v>
      </c>
      <c r="AN524" t="s">
        <v>72</v>
      </c>
      <c r="AO524" s="1">
        <v>45839</v>
      </c>
      <c r="AP524" s="1" t="s">
        <v>5438</v>
      </c>
      <c r="AR524" t="s">
        <v>72</v>
      </c>
    </row>
    <row r="525" spans="1:44" hidden="1" x14ac:dyDescent="0.25">
      <c r="A525" t="s">
        <v>901</v>
      </c>
      <c r="B525" t="s">
        <v>888</v>
      </c>
      <c r="C525" t="s">
        <v>889</v>
      </c>
      <c r="D525" t="s">
        <v>851</v>
      </c>
      <c r="E525" t="s">
        <v>833</v>
      </c>
      <c r="F525" t="s">
        <v>79</v>
      </c>
      <c r="G525" t="s">
        <v>58</v>
      </c>
      <c r="H525">
        <v>2</v>
      </c>
      <c r="I525" t="s">
        <v>46</v>
      </c>
      <c r="J525" t="s">
        <v>236</v>
      </c>
      <c r="L525">
        <v>2.35</v>
      </c>
      <c r="M525" t="s">
        <v>48</v>
      </c>
      <c r="W525" s="5">
        <v>45027</v>
      </c>
      <c r="AB525" t="s">
        <v>79</v>
      </c>
      <c r="AC525" t="s">
        <v>79</v>
      </c>
      <c r="AD525" t="s">
        <v>247</v>
      </c>
      <c r="AE525" t="s">
        <v>84</v>
      </c>
      <c r="AF525" t="s">
        <v>53</v>
      </c>
      <c r="AG525" t="s">
        <v>72</v>
      </c>
      <c r="AH525">
        <v>24.247274000000001</v>
      </c>
      <c r="AI525">
        <v>35.511747999999997</v>
      </c>
      <c r="AJ525">
        <v>36.566043000000001</v>
      </c>
      <c r="AK525">
        <v>38.325912000000002</v>
      </c>
      <c r="AL525" t="s">
        <v>73</v>
      </c>
      <c r="AM525" t="s">
        <v>474</v>
      </c>
      <c r="AN525" t="s">
        <v>72</v>
      </c>
      <c r="AO525" s="1">
        <v>45839</v>
      </c>
      <c r="AP525" s="1" t="s">
        <v>5438</v>
      </c>
      <c r="AR525" t="s">
        <v>72</v>
      </c>
    </row>
    <row r="526" spans="1:44" hidden="1" x14ac:dyDescent="0.25">
      <c r="A526" t="s">
        <v>902</v>
      </c>
      <c r="B526" t="s">
        <v>888</v>
      </c>
      <c r="C526" t="s">
        <v>889</v>
      </c>
      <c r="D526" t="s">
        <v>853</v>
      </c>
      <c r="E526" t="s">
        <v>833</v>
      </c>
      <c r="F526" t="s">
        <v>79</v>
      </c>
      <c r="G526" t="s">
        <v>58</v>
      </c>
      <c r="H526">
        <v>2</v>
      </c>
      <c r="I526" t="s">
        <v>46</v>
      </c>
      <c r="J526" t="s">
        <v>236</v>
      </c>
      <c r="L526">
        <v>2.31</v>
      </c>
      <c r="M526" t="s">
        <v>48</v>
      </c>
      <c r="W526" s="5">
        <v>45026</v>
      </c>
      <c r="AB526" t="s">
        <v>79</v>
      </c>
      <c r="AC526" t="s">
        <v>79</v>
      </c>
      <c r="AD526" t="s">
        <v>247</v>
      </c>
      <c r="AE526" t="s">
        <v>84</v>
      </c>
      <c r="AF526" t="s">
        <v>53</v>
      </c>
      <c r="AG526" t="s">
        <v>72</v>
      </c>
      <c r="AH526">
        <v>24.247274000000001</v>
      </c>
      <c r="AI526">
        <v>35.511747999999997</v>
      </c>
      <c r="AJ526">
        <v>36.566043000000001</v>
      </c>
      <c r="AK526">
        <v>38.325912000000002</v>
      </c>
      <c r="AL526" t="s">
        <v>73</v>
      </c>
      <c r="AM526" t="s">
        <v>474</v>
      </c>
      <c r="AN526" t="s">
        <v>72</v>
      </c>
      <c r="AO526" s="1">
        <v>45839</v>
      </c>
      <c r="AP526" s="1" t="s">
        <v>5438</v>
      </c>
      <c r="AR526" t="s">
        <v>72</v>
      </c>
    </row>
    <row r="527" spans="1:44" hidden="1" x14ac:dyDescent="0.25">
      <c r="A527" t="s">
        <v>904</v>
      </c>
      <c r="B527" t="s">
        <v>888</v>
      </c>
      <c r="C527" t="s">
        <v>889</v>
      </c>
      <c r="D527" t="s">
        <v>903</v>
      </c>
      <c r="E527" t="s">
        <v>833</v>
      </c>
      <c r="F527" t="s">
        <v>79</v>
      </c>
      <c r="G527" t="s">
        <v>58</v>
      </c>
      <c r="H527">
        <v>2</v>
      </c>
      <c r="I527" t="s">
        <v>46</v>
      </c>
      <c r="J527" t="s">
        <v>236</v>
      </c>
      <c r="L527">
        <v>5.55</v>
      </c>
      <c r="M527" t="s">
        <v>48</v>
      </c>
      <c r="W527" s="5">
        <v>45038</v>
      </c>
      <c r="AB527" t="s">
        <v>79</v>
      </c>
      <c r="AC527" t="s">
        <v>79</v>
      </c>
      <c r="AD527" t="s">
        <v>247</v>
      </c>
      <c r="AE527" t="s">
        <v>84</v>
      </c>
      <c r="AF527" t="s">
        <v>53</v>
      </c>
      <c r="AG527" t="s">
        <v>72</v>
      </c>
      <c r="AH527">
        <v>24.247274000000001</v>
      </c>
      <c r="AI527">
        <v>35.511747999999997</v>
      </c>
      <c r="AJ527">
        <v>36.566043000000001</v>
      </c>
      <c r="AK527">
        <v>38.325912000000002</v>
      </c>
      <c r="AL527" t="s">
        <v>73</v>
      </c>
      <c r="AM527" t="s">
        <v>474</v>
      </c>
      <c r="AN527" t="s">
        <v>72</v>
      </c>
      <c r="AO527" s="1">
        <v>45839</v>
      </c>
      <c r="AP527" s="1" t="s">
        <v>5438</v>
      </c>
      <c r="AR527" t="s">
        <v>72</v>
      </c>
    </row>
    <row r="528" spans="1:44" hidden="1" x14ac:dyDescent="0.25">
      <c r="A528" t="s">
        <v>905</v>
      </c>
      <c r="B528" t="s">
        <v>888</v>
      </c>
      <c r="C528" t="s">
        <v>889</v>
      </c>
      <c r="D528" t="s">
        <v>519</v>
      </c>
      <c r="E528" t="s">
        <v>833</v>
      </c>
      <c r="F528" t="s">
        <v>79</v>
      </c>
      <c r="G528" t="s">
        <v>58</v>
      </c>
      <c r="H528">
        <v>2</v>
      </c>
      <c r="I528" t="s">
        <v>46</v>
      </c>
      <c r="J528" t="s">
        <v>236</v>
      </c>
      <c r="L528">
        <v>1.05</v>
      </c>
      <c r="M528" t="s">
        <v>48</v>
      </c>
      <c r="W528" s="5">
        <v>45030</v>
      </c>
      <c r="AB528" t="s">
        <v>79</v>
      </c>
      <c r="AC528" t="s">
        <v>79</v>
      </c>
      <c r="AD528" t="s">
        <v>247</v>
      </c>
      <c r="AE528" t="s">
        <v>84</v>
      </c>
      <c r="AF528" t="s">
        <v>53</v>
      </c>
      <c r="AG528" t="s">
        <v>72</v>
      </c>
      <c r="AH528">
        <v>24.247274000000001</v>
      </c>
      <c r="AI528">
        <v>35.511747999999997</v>
      </c>
      <c r="AJ528">
        <v>36.566043000000001</v>
      </c>
      <c r="AK528">
        <v>38.325912000000002</v>
      </c>
      <c r="AL528" t="s">
        <v>73</v>
      </c>
      <c r="AM528" t="s">
        <v>474</v>
      </c>
      <c r="AN528" t="s">
        <v>72</v>
      </c>
      <c r="AO528" s="1">
        <v>45839</v>
      </c>
      <c r="AP528" s="1" t="s">
        <v>5438</v>
      </c>
      <c r="AR528" t="s">
        <v>72</v>
      </c>
    </row>
    <row r="529" spans="1:44" hidden="1" x14ac:dyDescent="0.25">
      <c r="A529" t="s">
        <v>908</v>
      </c>
      <c r="B529" t="s">
        <v>906</v>
      </c>
      <c r="C529" t="s">
        <v>907</v>
      </c>
      <c r="D529" t="s">
        <v>483</v>
      </c>
      <c r="E529" t="s">
        <v>57</v>
      </c>
      <c r="F529" t="s">
        <v>44</v>
      </c>
      <c r="G529" t="s">
        <v>58</v>
      </c>
      <c r="H529">
        <v>2</v>
      </c>
      <c r="I529" t="s">
        <v>46</v>
      </c>
      <c r="J529" t="s">
        <v>236</v>
      </c>
      <c r="L529">
        <v>0.33</v>
      </c>
      <c r="M529" t="s">
        <v>226</v>
      </c>
      <c r="W529" s="5">
        <v>44696</v>
      </c>
      <c r="AB529" t="s">
        <v>44</v>
      </c>
      <c r="AC529" t="s">
        <v>44</v>
      </c>
      <c r="AD529" t="s">
        <v>52</v>
      </c>
      <c r="AE529" t="s">
        <v>50</v>
      </c>
      <c r="AF529" t="s">
        <v>53</v>
      </c>
      <c r="AG529" t="s">
        <v>72</v>
      </c>
      <c r="AH529">
        <v>40.642102000000001</v>
      </c>
      <c r="AI529">
        <v>44.217883</v>
      </c>
      <c r="AJ529">
        <v>55.690773</v>
      </c>
      <c r="AK529">
        <v>58.908470999999999</v>
      </c>
      <c r="AL529" t="s">
        <v>73</v>
      </c>
      <c r="AM529" t="s">
        <v>55</v>
      </c>
      <c r="AN529" t="s">
        <v>50</v>
      </c>
      <c r="AO529" s="1">
        <v>45717</v>
      </c>
      <c r="AP529" s="1" t="s">
        <v>5427</v>
      </c>
      <c r="AR529" t="s">
        <v>50</v>
      </c>
    </row>
    <row r="530" spans="1:44" hidden="1" x14ac:dyDescent="0.25">
      <c r="A530" t="s">
        <v>910</v>
      </c>
      <c r="B530" t="s">
        <v>906</v>
      </c>
      <c r="C530" t="s">
        <v>907</v>
      </c>
      <c r="D530" t="s">
        <v>909</v>
      </c>
      <c r="E530" t="s">
        <v>57</v>
      </c>
      <c r="F530" t="s">
        <v>44</v>
      </c>
      <c r="G530" t="s">
        <v>58</v>
      </c>
      <c r="H530">
        <v>3</v>
      </c>
      <c r="I530" t="s">
        <v>46</v>
      </c>
      <c r="J530" t="s">
        <v>236</v>
      </c>
      <c r="L530" s="128">
        <v>3.17</v>
      </c>
      <c r="M530" t="s">
        <v>226</v>
      </c>
      <c r="O530" t="s">
        <v>473</v>
      </c>
      <c r="P530" t="s">
        <v>14</v>
      </c>
      <c r="V530" t="s">
        <v>83</v>
      </c>
      <c r="W530" s="5">
        <v>45201</v>
      </c>
      <c r="AB530" t="s">
        <v>44</v>
      </c>
      <c r="AC530" t="s">
        <v>473</v>
      </c>
      <c r="AD530" t="s">
        <v>52</v>
      </c>
      <c r="AE530" t="s">
        <v>50</v>
      </c>
      <c r="AF530" t="s">
        <v>53</v>
      </c>
      <c r="AG530" t="s">
        <v>72</v>
      </c>
      <c r="AH530">
        <v>40.642102000000001</v>
      </c>
      <c r="AI530">
        <v>44.217883</v>
      </c>
      <c r="AJ530">
        <v>55.690773</v>
      </c>
      <c r="AK530">
        <v>58.908470999999999</v>
      </c>
      <c r="AL530" t="s">
        <v>73</v>
      </c>
      <c r="AM530" t="s">
        <v>55</v>
      </c>
      <c r="AN530" t="s">
        <v>50</v>
      </c>
      <c r="AO530" s="1">
        <v>45717</v>
      </c>
      <c r="AP530" s="1" t="s">
        <v>5427</v>
      </c>
      <c r="AR530" t="s">
        <v>50</v>
      </c>
    </row>
    <row r="531" spans="1:44" hidden="1" x14ac:dyDescent="0.25">
      <c r="A531" t="s">
        <v>912</v>
      </c>
      <c r="B531" t="s">
        <v>906</v>
      </c>
      <c r="C531" t="s">
        <v>907</v>
      </c>
      <c r="D531" t="s">
        <v>911</v>
      </c>
      <c r="E531" t="s">
        <v>57</v>
      </c>
      <c r="F531" t="s">
        <v>44</v>
      </c>
      <c r="G531" t="s">
        <v>58</v>
      </c>
      <c r="H531">
        <v>3</v>
      </c>
      <c r="I531" t="s">
        <v>46</v>
      </c>
      <c r="J531" t="s">
        <v>236</v>
      </c>
      <c r="L531" s="128">
        <v>6.14</v>
      </c>
      <c r="M531" t="s">
        <v>226</v>
      </c>
      <c r="O531" t="s">
        <v>473</v>
      </c>
      <c r="P531" t="s">
        <v>14</v>
      </c>
      <c r="V531" t="s">
        <v>83</v>
      </c>
      <c r="W531" s="5">
        <v>45201</v>
      </c>
      <c r="AB531" t="s">
        <v>44</v>
      </c>
      <c r="AC531" t="s">
        <v>473</v>
      </c>
      <c r="AD531" t="s">
        <v>52</v>
      </c>
      <c r="AE531" t="s">
        <v>50</v>
      </c>
      <c r="AF531" t="s">
        <v>53</v>
      </c>
      <c r="AG531" t="s">
        <v>72</v>
      </c>
      <c r="AH531">
        <v>40.642102000000001</v>
      </c>
      <c r="AI531">
        <v>44.217883</v>
      </c>
      <c r="AJ531">
        <v>55.690773</v>
      </c>
      <c r="AK531">
        <v>58.908470999999999</v>
      </c>
      <c r="AL531" t="s">
        <v>73</v>
      </c>
      <c r="AM531" t="s">
        <v>55</v>
      </c>
      <c r="AN531" t="s">
        <v>50</v>
      </c>
      <c r="AO531" s="1">
        <v>45717</v>
      </c>
      <c r="AP531" s="1" t="s">
        <v>5427</v>
      </c>
      <c r="AR531" t="s">
        <v>50</v>
      </c>
    </row>
    <row r="532" spans="1:44" hidden="1" x14ac:dyDescent="0.25">
      <c r="A532" t="s">
        <v>914</v>
      </c>
      <c r="B532" t="s">
        <v>906</v>
      </c>
      <c r="C532" t="s">
        <v>907</v>
      </c>
      <c r="D532" t="s">
        <v>913</v>
      </c>
      <c r="E532" t="s">
        <v>57</v>
      </c>
      <c r="F532" t="s">
        <v>44</v>
      </c>
      <c r="G532" t="s">
        <v>58</v>
      </c>
      <c r="H532">
        <v>3</v>
      </c>
      <c r="I532" t="s">
        <v>46</v>
      </c>
      <c r="J532" t="s">
        <v>236</v>
      </c>
      <c r="L532">
        <v>0.92</v>
      </c>
      <c r="M532" t="s">
        <v>226</v>
      </c>
      <c r="O532" t="s">
        <v>473</v>
      </c>
      <c r="P532" t="s">
        <v>14</v>
      </c>
      <c r="V532" t="s">
        <v>83</v>
      </c>
      <c r="W532" s="5">
        <v>45201</v>
      </c>
      <c r="AB532" t="s">
        <v>44</v>
      </c>
      <c r="AC532" t="s">
        <v>473</v>
      </c>
      <c r="AD532" t="s">
        <v>52</v>
      </c>
      <c r="AE532" t="s">
        <v>50</v>
      </c>
      <c r="AF532" t="s">
        <v>53</v>
      </c>
      <c r="AG532" t="s">
        <v>72</v>
      </c>
      <c r="AH532">
        <v>40.642102000000001</v>
      </c>
      <c r="AI532">
        <v>44.217883</v>
      </c>
      <c r="AJ532">
        <v>55.690773</v>
      </c>
      <c r="AK532">
        <v>58.908470999999999</v>
      </c>
      <c r="AL532" t="s">
        <v>73</v>
      </c>
      <c r="AM532" t="s">
        <v>55</v>
      </c>
      <c r="AN532" t="s">
        <v>50</v>
      </c>
      <c r="AO532" s="1">
        <v>45717</v>
      </c>
      <c r="AP532" s="1" t="s">
        <v>5427</v>
      </c>
      <c r="AR532" t="s">
        <v>50</v>
      </c>
    </row>
    <row r="533" spans="1:44" hidden="1" x14ac:dyDescent="0.25">
      <c r="A533" t="s">
        <v>917</v>
      </c>
      <c r="B533" t="s">
        <v>915</v>
      </c>
      <c r="C533" t="s">
        <v>916</v>
      </c>
      <c r="D533" t="s">
        <v>195</v>
      </c>
      <c r="E533" t="s">
        <v>57</v>
      </c>
      <c r="F533" t="s">
        <v>44</v>
      </c>
      <c r="G533" t="s">
        <v>58</v>
      </c>
      <c r="H533">
        <v>1</v>
      </c>
      <c r="I533" t="s">
        <v>197</v>
      </c>
      <c r="J533" t="s">
        <v>70</v>
      </c>
      <c r="L533" s="128">
        <v>1.88</v>
      </c>
      <c r="M533" t="s">
        <v>391</v>
      </c>
      <c r="W533" s="5">
        <v>45083</v>
      </c>
      <c r="AB533" t="s">
        <v>44</v>
      </c>
      <c r="AC533" t="s">
        <v>44</v>
      </c>
      <c r="AD533" t="s">
        <v>50</v>
      </c>
      <c r="AE533" t="s">
        <v>53</v>
      </c>
      <c r="AF533" t="s">
        <v>52</v>
      </c>
      <c r="AG533" t="s">
        <v>72</v>
      </c>
      <c r="AH533">
        <v>48.849772999999999</v>
      </c>
      <c r="AI533">
        <v>52.026681000000004</v>
      </c>
      <c r="AJ533">
        <v>52.051952</v>
      </c>
      <c r="AK533">
        <v>55.244379000000002</v>
      </c>
      <c r="AL533" t="s">
        <v>73</v>
      </c>
      <c r="AM533" t="s">
        <v>55</v>
      </c>
      <c r="AN533" t="s">
        <v>50</v>
      </c>
      <c r="AO533" s="1">
        <v>45717</v>
      </c>
      <c r="AP533" s="1" t="s">
        <v>5427</v>
      </c>
      <c r="AR533" t="s">
        <v>50</v>
      </c>
    </row>
    <row r="534" spans="1:44" hidden="1" x14ac:dyDescent="0.25">
      <c r="A534" t="s">
        <v>918</v>
      </c>
      <c r="B534" t="s">
        <v>915</v>
      </c>
      <c r="C534" t="s">
        <v>916</v>
      </c>
      <c r="D534" t="s">
        <v>156</v>
      </c>
      <c r="E534" t="s">
        <v>298</v>
      </c>
      <c r="F534" t="s">
        <v>44</v>
      </c>
      <c r="G534" t="s">
        <v>58</v>
      </c>
      <c r="H534">
        <v>1</v>
      </c>
      <c r="I534" t="s">
        <v>197</v>
      </c>
      <c r="J534" t="s">
        <v>70</v>
      </c>
      <c r="L534" s="128">
        <v>3.24</v>
      </c>
      <c r="M534" t="s">
        <v>391</v>
      </c>
      <c r="W534" s="5">
        <v>45392</v>
      </c>
      <c r="AB534" t="s">
        <v>44</v>
      </c>
      <c r="AC534" t="s">
        <v>44</v>
      </c>
      <c r="AD534" t="s">
        <v>50</v>
      </c>
      <c r="AE534" t="s">
        <v>53</v>
      </c>
      <c r="AF534" t="s">
        <v>52</v>
      </c>
      <c r="AG534" t="s">
        <v>72</v>
      </c>
      <c r="AH534">
        <v>48.849772999999999</v>
      </c>
      <c r="AI534">
        <v>52.026681000000004</v>
      </c>
      <c r="AJ534">
        <v>52.051952</v>
      </c>
      <c r="AK534">
        <v>55.244379000000002</v>
      </c>
      <c r="AL534" t="s">
        <v>73</v>
      </c>
      <c r="AM534" t="s">
        <v>55</v>
      </c>
      <c r="AN534" t="s">
        <v>50</v>
      </c>
      <c r="AO534" s="1">
        <v>45717</v>
      </c>
      <c r="AP534" s="1" t="s">
        <v>5427</v>
      </c>
      <c r="AR534" t="s">
        <v>50</v>
      </c>
    </row>
    <row r="535" spans="1:44" hidden="1" x14ac:dyDescent="0.25">
      <c r="A535" t="s">
        <v>919</v>
      </c>
      <c r="B535" t="s">
        <v>915</v>
      </c>
      <c r="C535" t="s">
        <v>916</v>
      </c>
      <c r="D535" t="s">
        <v>158</v>
      </c>
      <c r="E535" t="s">
        <v>57</v>
      </c>
      <c r="F535" t="s">
        <v>44</v>
      </c>
      <c r="G535" t="s">
        <v>58</v>
      </c>
      <c r="H535">
        <v>1</v>
      </c>
      <c r="I535" t="s">
        <v>197</v>
      </c>
      <c r="J535" t="s">
        <v>70</v>
      </c>
      <c r="L535" s="128">
        <v>1.33</v>
      </c>
      <c r="M535" t="s">
        <v>391</v>
      </c>
      <c r="W535" s="5">
        <v>45392</v>
      </c>
      <c r="AB535" t="s">
        <v>44</v>
      </c>
      <c r="AC535" t="s">
        <v>44</v>
      </c>
      <c r="AD535" t="s">
        <v>50</v>
      </c>
      <c r="AE535" t="s">
        <v>53</v>
      </c>
      <c r="AF535" t="s">
        <v>52</v>
      </c>
      <c r="AG535" t="s">
        <v>72</v>
      </c>
      <c r="AH535">
        <v>48.849772999999999</v>
      </c>
      <c r="AI535">
        <v>52.026681000000004</v>
      </c>
      <c r="AJ535">
        <v>52.051952</v>
      </c>
      <c r="AK535">
        <v>55.244379000000002</v>
      </c>
      <c r="AL535" t="s">
        <v>73</v>
      </c>
      <c r="AM535" t="s">
        <v>55</v>
      </c>
      <c r="AN535" t="s">
        <v>50</v>
      </c>
      <c r="AO535" s="1">
        <v>45717</v>
      </c>
      <c r="AP535" s="1" t="s">
        <v>5427</v>
      </c>
      <c r="AR535" t="s">
        <v>50</v>
      </c>
    </row>
    <row r="536" spans="1:44" hidden="1" x14ac:dyDescent="0.25">
      <c r="A536" t="s">
        <v>920</v>
      </c>
      <c r="B536" t="s">
        <v>915</v>
      </c>
      <c r="C536" t="s">
        <v>916</v>
      </c>
      <c r="D536" t="s">
        <v>122</v>
      </c>
      <c r="E536" t="s">
        <v>57</v>
      </c>
      <c r="F536" t="s">
        <v>44</v>
      </c>
      <c r="G536" t="s">
        <v>58</v>
      </c>
      <c r="H536">
        <v>1</v>
      </c>
      <c r="I536" t="s">
        <v>197</v>
      </c>
      <c r="J536" t="s">
        <v>70</v>
      </c>
      <c r="L536" s="128">
        <v>4.53</v>
      </c>
      <c r="M536" t="s">
        <v>391</v>
      </c>
      <c r="W536" s="5">
        <v>45392</v>
      </c>
      <c r="AB536" t="s">
        <v>44</v>
      </c>
      <c r="AC536" t="s">
        <v>44</v>
      </c>
      <c r="AD536" t="s">
        <v>50</v>
      </c>
      <c r="AE536" t="s">
        <v>53</v>
      </c>
      <c r="AF536" t="s">
        <v>52</v>
      </c>
      <c r="AG536" t="s">
        <v>72</v>
      </c>
      <c r="AH536">
        <v>48.849772999999999</v>
      </c>
      <c r="AI536">
        <v>52.026681000000004</v>
      </c>
      <c r="AJ536">
        <v>52.051952</v>
      </c>
      <c r="AK536">
        <v>55.244379000000002</v>
      </c>
      <c r="AL536" t="s">
        <v>73</v>
      </c>
      <c r="AM536" t="s">
        <v>55</v>
      </c>
      <c r="AN536" t="s">
        <v>50</v>
      </c>
      <c r="AO536" s="1">
        <v>45717</v>
      </c>
      <c r="AP536" s="1" t="s">
        <v>5427</v>
      </c>
      <c r="AR536" t="s">
        <v>50</v>
      </c>
    </row>
    <row r="537" spans="1:44" hidden="1" x14ac:dyDescent="0.25">
      <c r="A537" t="s">
        <v>921</v>
      </c>
      <c r="B537" t="s">
        <v>915</v>
      </c>
      <c r="C537" t="s">
        <v>916</v>
      </c>
      <c r="D537" t="s">
        <v>112</v>
      </c>
      <c r="E537" t="s">
        <v>57</v>
      </c>
      <c r="F537" t="s">
        <v>44</v>
      </c>
      <c r="G537" t="s">
        <v>58</v>
      </c>
      <c r="H537">
        <v>1</v>
      </c>
      <c r="I537" t="s">
        <v>197</v>
      </c>
      <c r="J537" t="s">
        <v>70</v>
      </c>
      <c r="L537" s="128">
        <v>1.03</v>
      </c>
      <c r="M537" t="s">
        <v>391</v>
      </c>
      <c r="W537" s="5">
        <v>45392</v>
      </c>
      <c r="AB537" t="s">
        <v>44</v>
      </c>
      <c r="AC537" t="s">
        <v>44</v>
      </c>
      <c r="AD537" t="s">
        <v>50</v>
      </c>
      <c r="AE537" t="s">
        <v>53</v>
      </c>
      <c r="AF537" t="s">
        <v>52</v>
      </c>
      <c r="AG537" t="s">
        <v>72</v>
      </c>
      <c r="AH537">
        <v>48.849772999999999</v>
      </c>
      <c r="AI537">
        <v>52.026681000000004</v>
      </c>
      <c r="AJ537">
        <v>52.051952</v>
      </c>
      <c r="AK537">
        <v>55.244379000000002</v>
      </c>
      <c r="AL537" t="s">
        <v>73</v>
      </c>
      <c r="AM537" t="s">
        <v>55</v>
      </c>
      <c r="AN537" t="s">
        <v>50</v>
      </c>
      <c r="AO537" s="1">
        <v>45717</v>
      </c>
      <c r="AP537" s="1" t="s">
        <v>5427</v>
      </c>
      <c r="AR537" t="s">
        <v>50</v>
      </c>
    </row>
    <row r="538" spans="1:44" hidden="1" x14ac:dyDescent="0.25">
      <c r="A538" t="s">
        <v>922</v>
      </c>
      <c r="B538" t="s">
        <v>915</v>
      </c>
      <c r="C538" t="s">
        <v>916</v>
      </c>
      <c r="D538" t="s">
        <v>114</v>
      </c>
      <c r="E538" t="s">
        <v>57</v>
      </c>
      <c r="F538" t="s">
        <v>44</v>
      </c>
      <c r="G538" t="s">
        <v>58</v>
      </c>
      <c r="H538">
        <v>1</v>
      </c>
      <c r="I538" t="s">
        <v>197</v>
      </c>
      <c r="J538" t="s">
        <v>70</v>
      </c>
      <c r="L538" s="128">
        <v>24.18</v>
      </c>
      <c r="M538" t="s">
        <v>391</v>
      </c>
      <c r="W538" s="5">
        <v>45392</v>
      </c>
      <c r="AB538" t="s">
        <v>44</v>
      </c>
      <c r="AC538" t="s">
        <v>44</v>
      </c>
      <c r="AD538" t="s">
        <v>50</v>
      </c>
      <c r="AE538" t="s">
        <v>53</v>
      </c>
      <c r="AF538" t="s">
        <v>52</v>
      </c>
      <c r="AG538" t="s">
        <v>72</v>
      </c>
      <c r="AH538">
        <v>48.849772999999999</v>
      </c>
      <c r="AI538">
        <v>52.026681000000004</v>
      </c>
      <c r="AJ538">
        <v>52.051952</v>
      </c>
      <c r="AK538">
        <v>55.244379000000002</v>
      </c>
      <c r="AL538" t="s">
        <v>73</v>
      </c>
      <c r="AM538" t="s">
        <v>55</v>
      </c>
      <c r="AN538" t="s">
        <v>50</v>
      </c>
      <c r="AO538" s="1">
        <v>45717</v>
      </c>
      <c r="AP538" s="1" t="s">
        <v>5427</v>
      </c>
      <c r="AR538" t="s">
        <v>50</v>
      </c>
    </row>
    <row r="539" spans="1:44" hidden="1" x14ac:dyDescent="0.25">
      <c r="A539" t="s">
        <v>923</v>
      </c>
      <c r="B539" t="s">
        <v>915</v>
      </c>
      <c r="C539" t="s">
        <v>916</v>
      </c>
      <c r="D539" t="s">
        <v>771</v>
      </c>
      <c r="E539" t="s">
        <v>57</v>
      </c>
      <c r="F539" t="s">
        <v>44</v>
      </c>
      <c r="G539" t="s">
        <v>58</v>
      </c>
      <c r="H539">
        <v>4</v>
      </c>
      <c r="I539" t="s">
        <v>46</v>
      </c>
      <c r="J539" t="s">
        <v>236</v>
      </c>
      <c r="L539" s="128">
        <v>2.69</v>
      </c>
      <c r="M539" t="s">
        <v>391</v>
      </c>
      <c r="O539" t="s">
        <v>473</v>
      </c>
      <c r="P539" t="s">
        <v>14</v>
      </c>
      <c r="V539" t="s">
        <v>83</v>
      </c>
      <c r="W539" s="5">
        <v>45201</v>
      </c>
      <c r="AB539" t="s">
        <v>44</v>
      </c>
      <c r="AC539" t="s">
        <v>473</v>
      </c>
      <c r="AD539" t="s">
        <v>50</v>
      </c>
      <c r="AE539" t="s">
        <v>53</v>
      </c>
      <c r="AF539" t="s">
        <v>52</v>
      </c>
      <c r="AG539" t="s">
        <v>72</v>
      </c>
      <c r="AH539">
        <v>48.849772999999999</v>
      </c>
      <c r="AI539">
        <v>52.026681000000004</v>
      </c>
      <c r="AJ539">
        <v>52.051952</v>
      </c>
      <c r="AK539">
        <v>55.244379000000002</v>
      </c>
      <c r="AL539" t="s">
        <v>73</v>
      </c>
      <c r="AM539" t="s">
        <v>55</v>
      </c>
      <c r="AN539" t="s">
        <v>50</v>
      </c>
      <c r="AO539" s="1">
        <v>45717</v>
      </c>
      <c r="AP539" s="1" t="s">
        <v>5427</v>
      </c>
      <c r="AR539" t="s">
        <v>50</v>
      </c>
    </row>
    <row r="540" spans="1:44" hidden="1" x14ac:dyDescent="0.25">
      <c r="A540" t="s">
        <v>924</v>
      </c>
      <c r="B540" t="s">
        <v>915</v>
      </c>
      <c r="C540" t="s">
        <v>916</v>
      </c>
      <c r="D540" t="s">
        <v>851</v>
      </c>
      <c r="E540" t="s">
        <v>298</v>
      </c>
      <c r="F540" t="s">
        <v>44</v>
      </c>
      <c r="G540" t="s">
        <v>58</v>
      </c>
      <c r="H540">
        <v>1</v>
      </c>
      <c r="I540" t="s">
        <v>197</v>
      </c>
      <c r="J540" t="s">
        <v>236</v>
      </c>
      <c r="L540">
        <v>0.88</v>
      </c>
      <c r="M540" t="s">
        <v>391</v>
      </c>
      <c r="W540" s="5">
        <v>45392</v>
      </c>
      <c r="AB540" t="s">
        <v>44</v>
      </c>
      <c r="AC540" t="s">
        <v>44</v>
      </c>
      <c r="AD540" t="s">
        <v>50</v>
      </c>
      <c r="AE540" t="s">
        <v>53</v>
      </c>
      <c r="AF540" t="s">
        <v>52</v>
      </c>
      <c r="AG540" t="s">
        <v>72</v>
      </c>
      <c r="AH540">
        <v>48.849772999999999</v>
      </c>
      <c r="AI540">
        <v>52.026681000000004</v>
      </c>
      <c r="AJ540">
        <v>52.051952</v>
      </c>
      <c r="AK540">
        <v>55.244379000000002</v>
      </c>
      <c r="AL540" t="s">
        <v>73</v>
      </c>
      <c r="AM540" t="s">
        <v>55</v>
      </c>
      <c r="AN540" t="s">
        <v>50</v>
      </c>
      <c r="AO540" s="1">
        <v>45717</v>
      </c>
      <c r="AP540" s="1" t="s">
        <v>5427</v>
      </c>
      <c r="AR540" t="s">
        <v>50</v>
      </c>
    </row>
    <row r="541" spans="1:44" hidden="1" x14ac:dyDescent="0.25">
      <c r="A541" t="s">
        <v>925</v>
      </c>
      <c r="B541" t="s">
        <v>915</v>
      </c>
      <c r="C541" t="s">
        <v>916</v>
      </c>
      <c r="D541" t="s">
        <v>903</v>
      </c>
      <c r="E541" t="s">
        <v>57</v>
      </c>
      <c r="F541" t="s">
        <v>44</v>
      </c>
      <c r="G541" t="s">
        <v>58</v>
      </c>
      <c r="H541">
        <v>1</v>
      </c>
      <c r="I541" t="s">
        <v>197</v>
      </c>
      <c r="J541" t="s">
        <v>236</v>
      </c>
      <c r="L541">
        <v>0.38</v>
      </c>
      <c r="M541" t="s">
        <v>391</v>
      </c>
      <c r="W541" s="5">
        <v>45392</v>
      </c>
      <c r="AB541" t="s">
        <v>44</v>
      </c>
      <c r="AC541" t="s">
        <v>44</v>
      </c>
      <c r="AD541" t="s">
        <v>50</v>
      </c>
      <c r="AE541" t="s">
        <v>53</v>
      </c>
      <c r="AF541" t="s">
        <v>52</v>
      </c>
      <c r="AG541" t="s">
        <v>72</v>
      </c>
      <c r="AH541">
        <v>48.849772999999999</v>
      </c>
      <c r="AI541">
        <v>52.026681000000004</v>
      </c>
      <c r="AJ541">
        <v>52.051952</v>
      </c>
      <c r="AK541">
        <v>55.244379000000002</v>
      </c>
      <c r="AL541" t="s">
        <v>73</v>
      </c>
      <c r="AM541" t="s">
        <v>55</v>
      </c>
      <c r="AN541" t="s">
        <v>50</v>
      </c>
      <c r="AO541" s="1">
        <v>45717</v>
      </c>
      <c r="AP541" s="1" t="s">
        <v>5427</v>
      </c>
      <c r="AR541" t="s">
        <v>50</v>
      </c>
    </row>
    <row r="542" spans="1:44" hidden="1" x14ac:dyDescent="0.25">
      <c r="A542" t="s">
        <v>927</v>
      </c>
      <c r="B542" t="s">
        <v>915</v>
      </c>
      <c r="C542" t="s">
        <v>916</v>
      </c>
      <c r="D542" t="s">
        <v>926</v>
      </c>
      <c r="E542" t="s">
        <v>57</v>
      </c>
      <c r="F542" t="s">
        <v>44</v>
      </c>
      <c r="G542" t="s">
        <v>58</v>
      </c>
      <c r="H542">
        <v>1</v>
      </c>
      <c r="I542" t="s">
        <v>197</v>
      </c>
      <c r="J542" t="s">
        <v>236</v>
      </c>
      <c r="L542">
        <v>0.74</v>
      </c>
      <c r="M542" t="s">
        <v>391</v>
      </c>
      <c r="W542" s="5">
        <v>45392</v>
      </c>
      <c r="AB542" t="s">
        <v>44</v>
      </c>
      <c r="AC542" t="s">
        <v>44</v>
      </c>
      <c r="AD542" t="s">
        <v>50</v>
      </c>
      <c r="AE542" t="s">
        <v>53</v>
      </c>
      <c r="AF542" t="s">
        <v>52</v>
      </c>
      <c r="AG542" t="s">
        <v>72</v>
      </c>
      <c r="AH542">
        <v>48.849772999999999</v>
      </c>
      <c r="AI542">
        <v>52.026681000000004</v>
      </c>
      <c r="AJ542">
        <v>52.051952</v>
      </c>
      <c r="AK542">
        <v>55.244379000000002</v>
      </c>
      <c r="AL542" t="s">
        <v>73</v>
      </c>
      <c r="AM542" t="s">
        <v>55</v>
      </c>
      <c r="AN542" t="s">
        <v>50</v>
      </c>
      <c r="AO542" s="1">
        <v>45717</v>
      </c>
      <c r="AP542" s="1" t="s">
        <v>5427</v>
      </c>
      <c r="AR542" t="s">
        <v>50</v>
      </c>
    </row>
    <row r="543" spans="1:44" hidden="1" x14ac:dyDescent="0.25">
      <c r="A543" t="s">
        <v>931</v>
      </c>
      <c r="B543" t="s">
        <v>928</v>
      </c>
      <c r="C543" t="s">
        <v>929</v>
      </c>
      <c r="D543" t="s">
        <v>893</v>
      </c>
      <c r="E543" t="s">
        <v>930</v>
      </c>
      <c r="F543" t="s">
        <v>79</v>
      </c>
      <c r="G543" t="s">
        <v>80</v>
      </c>
      <c r="H543">
        <v>2</v>
      </c>
      <c r="I543" t="s">
        <v>46</v>
      </c>
      <c r="J543" t="s">
        <v>236</v>
      </c>
      <c r="L543">
        <v>2.4700000000000002</v>
      </c>
      <c r="M543" t="s">
        <v>226</v>
      </c>
      <c r="W543" s="5">
        <v>45077</v>
      </c>
      <c r="AB543" t="s">
        <v>79</v>
      </c>
      <c r="AC543" t="s">
        <v>79</v>
      </c>
      <c r="AD543" t="s">
        <v>84</v>
      </c>
      <c r="AE543" t="s">
        <v>247</v>
      </c>
      <c r="AF543" t="s">
        <v>690</v>
      </c>
      <c r="AG543" t="s">
        <v>932</v>
      </c>
      <c r="AH543">
        <v>12.710148</v>
      </c>
      <c r="AI543">
        <v>39.849848000000001</v>
      </c>
      <c r="AJ543">
        <v>46.835388000000002</v>
      </c>
      <c r="AK543">
        <v>53.198818000000003</v>
      </c>
      <c r="AL543" t="s">
        <v>73</v>
      </c>
      <c r="AM543" t="s">
        <v>474</v>
      </c>
      <c r="AN543" t="s">
        <v>566</v>
      </c>
      <c r="AO543" s="1">
        <v>45839</v>
      </c>
      <c r="AP543" s="1" t="s">
        <v>5438</v>
      </c>
      <c r="AR543" t="s">
        <v>566</v>
      </c>
    </row>
    <row r="544" spans="1:44" hidden="1" x14ac:dyDescent="0.25">
      <c r="A544" t="s">
        <v>933</v>
      </c>
      <c r="B544" t="s">
        <v>928</v>
      </c>
      <c r="C544" t="s">
        <v>929</v>
      </c>
      <c r="D544" t="s">
        <v>771</v>
      </c>
      <c r="E544" t="s">
        <v>930</v>
      </c>
      <c r="F544" t="s">
        <v>79</v>
      </c>
      <c r="G544" t="s">
        <v>80</v>
      </c>
      <c r="H544">
        <v>2</v>
      </c>
      <c r="I544" t="s">
        <v>46</v>
      </c>
      <c r="J544" t="s">
        <v>236</v>
      </c>
      <c r="L544">
        <v>1.98</v>
      </c>
      <c r="M544" t="s">
        <v>226</v>
      </c>
      <c r="W544" s="5">
        <v>45080</v>
      </c>
      <c r="AB544" t="s">
        <v>79</v>
      </c>
      <c r="AC544" t="s">
        <v>79</v>
      </c>
      <c r="AD544" t="s">
        <v>84</v>
      </c>
      <c r="AE544" t="s">
        <v>247</v>
      </c>
      <c r="AF544" t="s">
        <v>690</v>
      </c>
      <c r="AG544" t="s">
        <v>932</v>
      </c>
      <c r="AH544">
        <v>12.710148</v>
      </c>
      <c r="AI544">
        <v>39.849848000000001</v>
      </c>
      <c r="AJ544">
        <v>46.835388000000002</v>
      </c>
      <c r="AK544">
        <v>53.198818000000003</v>
      </c>
      <c r="AL544" t="s">
        <v>73</v>
      </c>
      <c r="AM544" t="s">
        <v>474</v>
      </c>
      <c r="AN544" t="s">
        <v>566</v>
      </c>
      <c r="AO544" s="1">
        <v>45839</v>
      </c>
      <c r="AP544" s="1" t="s">
        <v>5438</v>
      </c>
      <c r="AR544" t="s">
        <v>566</v>
      </c>
    </row>
    <row r="545" spans="1:44" hidden="1" x14ac:dyDescent="0.25">
      <c r="A545" t="s">
        <v>934</v>
      </c>
      <c r="B545" t="s">
        <v>928</v>
      </c>
      <c r="C545" t="s">
        <v>929</v>
      </c>
      <c r="D545" t="s">
        <v>485</v>
      </c>
      <c r="E545" t="s">
        <v>930</v>
      </c>
      <c r="F545" t="s">
        <v>79</v>
      </c>
      <c r="G545" t="s">
        <v>80</v>
      </c>
      <c r="H545">
        <v>2</v>
      </c>
      <c r="I545" t="s">
        <v>46</v>
      </c>
      <c r="J545" t="s">
        <v>236</v>
      </c>
      <c r="L545">
        <v>2.08</v>
      </c>
      <c r="M545" t="s">
        <v>226</v>
      </c>
      <c r="W545" s="5">
        <v>45077</v>
      </c>
      <c r="AB545" t="s">
        <v>79</v>
      </c>
      <c r="AC545" t="s">
        <v>79</v>
      </c>
      <c r="AD545" t="s">
        <v>84</v>
      </c>
      <c r="AE545" t="s">
        <v>247</v>
      </c>
      <c r="AF545" t="s">
        <v>690</v>
      </c>
      <c r="AG545" t="s">
        <v>932</v>
      </c>
      <c r="AH545">
        <v>12.710148</v>
      </c>
      <c r="AI545">
        <v>39.849848000000001</v>
      </c>
      <c r="AJ545">
        <v>46.835388000000002</v>
      </c>
      <c r="AK545">
        <v>53.198818000000003</v>
      </c>
      <c r="AL545" t="s">
        <v>73</v>
      </c>
      <c r="AM545" t="s">
        <v>474</v>
      </c>
      <c r="AN545" t="s">
        <v>566</v>
      </c>
      <c r="AO545" s="1">
        <v>45839</v>
      </c>
      <c r="AP545" s="1" t="s">
        <v>5438</v>
      </c>
      <c r="AR545" t="s">
        <v>566</v>
      </c>
    </row>
    <row r="546" spans="1:44" hidden="1" x14ac:dyDescent="0.25">
      <c r="A546" t="s">
        <v>935</v>
      </c>
      <c r="B546" t="s">
        <v>928</v>
      </c>
      <c r="C546" t="s">
        <v>929</v>
      </c>
      <c r="D546" t="s">
        <v>511</v>
      </c>
      <c r="E546" t="s">
        <v>930</v>
      </c>
      <c r="F546" t="s">
        <v>79</v>
      </c>
      <c r="G546" t="s">
        <v>80</v>
      </c>
      <c r="H546">
        <v>2</v>
      </c>
      <c r="I546" t="s">
        <v>46</v>
      </c>
      <c r="J546" t="s">
        <v>236</v>
      </c>
      <c r="L546">
        <v>0.34</v>
      </c>
      <c r="M546" t="s">
        <v>226</v>
      </c>
      <c r="W546" s="5">
        <v>45077</v>
      </c>
      <c r="AB546" t="s">
        <v>79</v>
      </c>
      <c r="AC546" t="s">
        <v>79</v>
      </c>
      <c r="AD546" t="s">
        <v>84</v>
      </c>
      <c r="AE546" t="s">
        <v>247</v>
      </c>
      <c r="AF546" t="s">
        <v>690</v>
      </c>
      <c r="AG546" t="s">
        <v>932</v>
      </c>
      <c r="AH546">
        <v>12.710148</v>
      </c>
      <c r="AI546">
        <v>39.849848000000001</v>
      </c>
      <c r="AJ546">
        <v>46.835388000000002</v>
      </c>
      <c r="AK546">
        <v>53.198818000000003</v>
      </c>
      <c r="AL546" t="s">
        <v>73</v>
      </c>
      <c r="AM546" t="s">
        <v>474</v>
      </c>
      <c r="AN546" t="s">
        <v>566</v>
      </c>
      <c r="AO546" s="1">
        <v>45839</v>
      </c>
      <c r="AP546" s="1" t="s">
        <v>5438</v>
      </c>
      <c r="AR546" t="s">
        <v>566</v>
      </c>
    </row>
    <row r="547" spans="1:44" hidden="1" x14ac:dyDescent="0.25">
      <c r="A547" t="s">
        <v>936</v>
      </c>
      <c r="B547" t="s">
        <v>928</v>
      </c>
      <c r="C547" t="s">
        <v>929</v>
      </c>
      <c r="D547" t="s">
        <v>551</v>
      </c>
      <c r="E547" t="s">
        <v>930</v>
      </c>
      <c r="F547" t="s">
        <v>79</v>
      </c>
      <c r="G547" t="s">
        <v>80</v>
      </c>
      <c r="H547">
        <v>2</v>
      </c>
      <c r="I547" t="s">
        <v>46</v>
      </c>
      <c r="J547" t="s">
        <v>236</v>
      </c>
      <c r="L547">
        <v>0.87</v>
      </c>
      <c r="M547" t="s">
        <v>226</v>
      </c>
      <c r="W547" s="5">
        <v>45077</v>
      </c>
      <c r="AB547" t="s">
        <v>79</v>
      </c>
      <c r="AC547" t="s">
        <v>79</v>
      </c>
      <c r="AD547" t="s">
        <v>84</v>
      </c>
      <c r="AE547" t="s">
        <v>247</v>
      </c>
      <c r="AF547" t="s">
        <v>690</v>
      </c>
      <c r="AG547" t="s">
        <v>932</v>
      </c>
      <c r="AH547">
        <v>12.710148</v>
      </c>
      <c r="AI547">
        <v>39.849848000000001</v>
      </c>
      <c r="AJ547">
        <v>46.835388000000002</v>
      </c>
      <c r="AK547">
        <v>53.198818000000003</v>
      </c>
      <c r="AL547" t="s">
        <v>73</v>
      </c>
      <c r="AM547" t="s">
        <v>474</v>
      </c>
      <c r="AN547" t="s">
        <v>566</v>
      </c>
      <c r="AO547" s="1">
        <v>45839</v>
      </c>
      <c r="AP547" s="1" t="s">
        <v>5438</v>
      </c>
      <c r="AR547" t="s">
        <v>566</v>
      </c>
    </row>
    <row r="548" spans="1:44" hidden="1" x14ac:dyDescent="0.25">
      <c r="A548" t="s">
        <v>937</v>
      </c>
      <c r="B548" t="s">
        <v>928</v>
      </c>
      <c r="C548" t="s">
        <v>929</v>
      </c>
      <c r="D548" t="s">
        <v>844</v>
      </c>
      <c r="E548" t="s">
        <v>930</v>
      </c>
      <c r="F548" t="s">
        <v>79</v>
      </c>
      <c r="G548" t="s">
        <v>80</v>
      </c>
      <c r="H548">
        <v>2</v>
      </c>
      <c r="I548" t="s">
        <v>46</v>
      </c>
      <c r="J548" t="s">
        <v>236</v>
      </c>
      <c r="L548">
        <v>2.76</v>
      </c>
      <c r="M548" t="s">
        <v>226</v>
      </c>
      <c r="W548" s="5">
        <v>45080</v>
      </c>
      <c r="AB548" t="s">
        <v>79</v>
      </c>
      <c r="AC548" t="s">
        <v>79</v>
      </c>
      <c r="AD548" t="s">
        <v>84</v>
      </c>
      <c r="AE548" t="s">
        <v>247</v>
      </c>
      <c r="AF548" t="s">
        <v>690</v>
      </c>
      <c r="AG548" t="s">
        <v>932</v>
      </c>
      <c r="AH548">
        <v>12.710148</v>
      </c>
      <c r="AI548">
        <v>39.849848000000001</v>
      </c>
      <c r="AJ548">
        <v>46.835388000000002</v>
      </c>
      <c r="AK548">
        <v>53.198818000000003</v>
      </c>
      <c r="AL548" t="s">
        <v>73</v>
      </c>
      <c r="AM548" t="s">
        <v>474</v>
      </c>
      <c r="AN548" t="s">
        <v>566</v>
      </c>
      <c r="AO548" s="1">
        <v>45839</v>
      </c>
      <c r="AP548" s="1" t="s">
        <v>5438</v>
      </c>
      <c r="AR548" t="s">
        <v>566</v>
      </c>
    </row>
    <row r="549" spans="1:44" hidden="1" x14ac:dyDescent="0.25">
      <c r="A549" t="s">
        <v>938</v>
      </c>
      <c r="B549" t="s">
        <v>928</v>
      </c>
      <c r="C549" t="s">
        <v>929</v>
      </c>
      <c r="D549" t="s">
        <v>909</v>
      </c>
      <c r="E549" t="s">
        <v>930</v>
      </c>
      <c r="F549" t="s">
        <v>79</v>
      </c>
      <c r="G549" t="s">
        <v>80</v>
      </c>
      <c r="H549">
        <v>2</v>
      </c>
      <c r="I549" t="s">
        <v>46</v>
      </c>
      <c r="J549" t="s">
        <v>236</v>
      </c>
      <c r="L549">
        <v>0.16</v>
      </c>
      <c r="M549" t="s">
        <v>226</v>
      </c>
      <c r="W549" s="5">
        <v>45081</v>
      </c>
      <c r="AB549" t="s">
        <v>79</v>
      </c>
      <c r="AC549" t="s">
        <v>79</v>
      </c>
      <c r="AD549" t="s">
        <v>84</v>
      </c>
      <c r="AE549" t="s">
        <v>247</v>
      </c>
      <c r="AF549" t="s">
        <v>690</v>
      </c>
      <c r="AG549" t="s">
        <v>932</v>
      </c>
      <c r="AH549">
        <v>12.710148</v>
      </c>
      <c r="AI549">
        <v>39.849848000000001</v>
      </c>
      <c r="AJ549">
        <v>46.835388000000002</v>
      </c>
      <c r="AK549">
        <v>53.198818000000003</v>
      </c>
      <c r="AL549" t="s">
        <v>73</v>
      </c>
      <c r="AM549" t="s">
        <v>474</v>
      </c>
      <c r="AN549" t="s">
        <v>566</v>
      </c>
      <c r="AO549" s="1">
        <v>45839</v>
      </c>
      <c r="AP549" s="1" t="s">
        <v>5438</v>
      </c>
      <c r="AR549" t="s">
        <v>566</v>
      </c>
    </row>
    <row r="550" spans="1:44" hidden="1" x14ac:dyDescent="0.25">
      <c r="A550" t="s">
        <v>939</v>
      </c>
      <c r="B550" t="s">
        <v>928</v>
      </c>
      <c r="C550" t="s">
        <v>929</v>
      </c>
      <c r="D550" t="s">
        <v>238</v>
      </c>
      <c r="E550" t="s">
        <v>930</v>
      </c>
      <c r="F550" t="s">
        <v>79</v>
      </c>
      <c r="G550" t="s">
        <v>80</v>
      </c>
      <c r="H550">
        <v>2</v>
      </c>
      <c r="I550" t="s">
        <v>46</v>
      </c>
      <c r="J550" t="s">
        <v>236</v>
      </c>
      <c r="L550">
        <v>0.1</v>
      </c>
      <c r="M550" t="s">
        <v>226</v>
      </c>
      <c r="W550" s="5">
        <v>45112</v>
      </c>
      <c r="AB550" t="s">
        <v>79</v>
      </c>
      <c r="AC550" t="s">
        <v>79</v>
      </c>
      <c r="AD550" t="s">
        <v>84</v>
      </c>
      <c r="AE550" t="s">
        <v>247</v>
      </c>
      <c r="AF550" t="s">
        <v>690</v>
      </c>
      <c r="AG550" t="s">
        <v>932</v>
      </c>
      <c r="AH550">
        <v>12.710148</v>
      </c>
      <c r="AI550">
        <v>39.849848000000001</v>
      </c>
      <c r="AJ550">
        <v>46.835388000000002</v>
      </c>
      <c r="AK550">
        <v>53.198818000000003</v>
      </c>
      <c r="AL550" t="s">
        <v>73</v>
      </c>
      <c r="AM550" t="s">
        <v>474</v>
      </c>
      <c r="AN550" t="s">
        <v>566</v>
      </c>
      <c r="AO550" s="1">
        <v>45839</v>
      </c>
      <c r="AP550" s="1" t="s">
        <v>5438</v>
      </c>
      <c r="AR550" t="s">
        <v>566</v>
      </c>
    </row>
    <row r="551" spans="1:44" hidden="1" x14ac:dyDescent="0.25">
      <c r="A551" t="s">
        <v>940</v>
      </c>
      <c r="B551" t="s">
        <v>928</v>
      </c>
      <c r="C551" t="s">
        <v>929</v>
      </c>
      <c r="D551" t="s">
        <v>849</v>
      </c>
      <c r="E551" t="s">
        <v>930</v>
      </c>
      <c r="F551" t="s">
        <v>79</v>
      </c>
      <c r="G551" t="s">
        <v>80</v>
      </c>
      <c r="H551">
        <v>2</v>
      </c>
      <c r="I551" t="s">
        <v>46</v>
      </c>
      <c r="J551" t="s">
        <v>236</v>
      </c>
      <c r="L551">
        <v>0.3</v>
      </c>
      <c r="M551" t="s">
        <v>226</v>
      </c>
      <c r="W551" s="5">
        <v>45067</v>
      </c>
      <c r="AB551" t="s">
        <v>79</v>
      </c>
      <c r="AC551" t="s">
        <v>79</v>
      </c>
      <c r="AD551" t="s">
        <v>84</v>
      </c>
      <c r="AE551" t="s">
        <v>247</v>
      </c>
      <c r="AF551" t="s">
        <v>690</v>
      </c>
      <c r="AG551" t="s">
        <v>932</v>
      </c>
      <c r="AH551">
        <v>12.710148</v>
      </c>
      <c r="AI551">
        <v>39.849848000000001</v>
      </c>
      <c r="AJ551">
        <v>46.835388000000002</v>
      </c>
      <c r="AK551">
        <v>53.198818000000003</v>
      </c>
      <c r="AL551" t="s">
        <v>73</v>
      </c>
      <c r="AM551" t="s">
        <v>474</v>
      </c>
      <c r="AN551" t="s">
        <v>566</v>
      </c>
      <c r="AO551" s="1">
        <v>45839</v>
      </c>
      <c r="AP551" s="1" t="s">
        <v>5438</v>
      </c>
      <c r="AR551" t="s">
        <v>566</v>
      </c>
    </row>
    <row r="552" spans="1:44" hidden="1" x14ac:dyDescent="0.25">
      <c r="A552" t="s">
        <v>941</v>
      </c>
      <c r="B552" t="s">
        <v>928</v>
      </c>
      <c r="C552" t="s">
        <v>929</v>
      </c>
      <c r="D552" t="s">
        <v>851</v>
      </c>
      <c r="E552" t="s">
        <v>930</v>
      </c>
      <c r="F552" t="s">
        <v>79</v>
      </c>
      <c r="G552" t="s">
        <v>80</v>
      </c>
      <c r="H552">
        <v>2</v>
      </c>
      <c r="I552" t="s">
        <v>46</v>
      </c>
      <c r="J552" t="s">
        <v>236</v>
      </c>
      <c r="L552">
        <v>0.43</v>
      </c>
      <c r="M552" t="s">
        <v>226</v>
      </c>
      <c r="W552" s="5">
        <v>45077</v>
      </c>
      <c r="AB552" t="s">
        <v>79</v>
      </c>
      <c r="AC552" t="s">
        <v>79</v>
      </c>
      <c r="AD552" t="s">
        <v>84</v>
      </c>
      <c r="AE552" t="s">
        <v>247</v>
      </c>
      <c r="AF552" t="s">
        <v>690</v>
      </c>
      <c r="AG552" t="s">
        <v>932</v>
      </c>
      <c r="AH552">
        <v>12.710148</v>
      </c>
      <c r="AI552">
        <v>39.849848000000001</v>
      </c>
      <c r="AJ552">
        <v>46.835388000000002</v>
      </c>
      <c r="AK552">
        <v>53.198818000000003</v>
      </c>
      <c r="AL552" t="s">
        <v>73</v>
      </c>
      <c r="AM552" t="s">
        <v>474</v>
      </c>
      <c r="AN552" t="s">
        <v>566</v>
      </c>
      <c r="AO552" s="1">
        <v>45839</v>
      </c>
      <c r="AP552" s="1" t="s">
        <v>5438</v>
      </c>
      <c r="AR552" t="s">
        <v>566</v>
      </c>
    </row>
    <row r="553" spans="1:44" hidden="1" x14ac:dyDescent="0.25">
      <c r="A553" t="s">
        <v>942</v>
      </c>
      <c r="B553" t="s">
        <v>928</v>
      </c>
      <c r="C553" t="s">
        <v>929</v>
      </c>
      <c r="D553" t="s">
        <v>853</v>
      </c>
      <c r="E553" t="s">
        <v>930</v>
      </c>
      <c r="F553" t="s">
        <v>79</v>
      </c>
      <c r="G553" t="s">
        <v>80</v>
      </c>
      <c r="H553">
        <v>2</v>
      </c>
      <c r="I553" t="s">
        <v>46</v>
      </c>
      <c r="J553" t="s">
        <v>236</v>
      </c>
      <c r="L553">
        <v>0.9</v>
      </c>
      <c r="M553" t="s">
        <v>226</v>
      </c>
      <c r="W553" s="5">
        <v>45067</v>
      </c>
      <c r="AB553" t="s">
        <v>79</v>
      </c>
      <c r="AC553" t="s">
        <v>79</v>
      </c>
      <c r="AD553" t="s">
        <v>84</v>
      </c>
      <c r="AE553" t="s">
        <v>247</v>
      </c>
      <c r="AF553" t="s">
        <v>690</v>
      </c>
      <c r="AG553" t="s">
        <v>932</v>
      </c>
      <c r="AH553">
        <v>12.710148</v>
      </c>
      <c r="AI553">
        <v>39.849848000000001</v>
      </c>
      <c r="AJ553">
        <v>46.835388000000002</v>
      </c>
      <c r="AK553">
        <v>53.198818000000003</v>
      </c>
      <c r="AL553" t="s">
        <v>73</v>
      </c>
      <c r="AM553" t="s">
        <v>474</v>
      </c>
      <c r="AN553" t="s">
        <v>566</v>
      </c>
      <c r="AO553" s="1">
        <v>45839</v>
      </c>
      <c r="AP553" s="1" t="s">
        <v>5438</v>
      </c>
      <c r="AR553" t="s">
        <v>566</v>
      </c>
    </row>
    <row r="554" spans="1:44" hidden="1" x14ac:dyDescent="0.25">
      <c r="A554" t="s">
        <v>944</v>
      </c>
      <c r="B554" t="s">
        <v>928</v>
      </c>
      <c r="C554" t="s">
        <v>929</v>
      </c>
      <c r="D554" t="s">
        <v>943</v>
      </c>
      <c r="E554" t="s">
        <v>930</v>
      </c>
      <c r="F554" t="s">
        <v>79</v>
      </c>
      <c r="G554" t="s">
        <v>80</v>
      </c>
      <c r="H554">
        <v>2</v>
      </c>
      <c r="I554" t="s">
        <v>46</v>
      </c>
      <c r="J554" t="s">
        <v>236</v>
      </c>
      <c r="L554">
        <v>0.1</v>
      </c>
      <c r="M554" t="s">
        <v>226</v>
      </c>
      <c r="W554" s="5">
        <v>45077</v>
      </c>
      <c r="AB554" t="s">
        <v>79</v>
      </c>
      <c r="AC554" t="s">
        <v>79</v>
      </c>
      <c r="AD554" t="s">
        <v>84</v>
      </c>
      <c r="AE554" t="s">
        <v>247</v>
      </c>
      <c r="AF554" t="s">
        <v>690</v>
      </c>
      <c r="AG554" t="s">
        <v>932</v>
      </c>
      <c r="AH554">
        <v>12.710148</v>
      </c>
      <c r="AI554">
        <v>39.849848000000001</v>
      </c>
      <c r="AJ554">
        <v>46.835388000000002</v>
      </c>
      <c r="AK554">
        <v>53.198818000000003</v>
      </c>
      <c r="AL554" t="s">
        <v>73</v>
      </c>
      <c r="AM554" t="s">
        <v>474</v>
      </c>
      <c r="AN554" t="s">
        <v>566</v>
      </c>
      <c r="AO554" s="1">
        <v>45839</v>
      </c>
      <c r="AP554" s="1" t="s">
        <v>5438</v>
      </c>
      <c r="AR554" t="s">
        <v>566</v>
      </c>
    </row>
    <row r="555" spans="1:44" hidden="1" x14ac:dyDescent="0.25">
      <c r="A555" t="s">
        <v>946</v>
      </c>
      <c r="B555" t="s">
        <v>928</v>
      </c>
      <c r="C555" t="s">
        <v>929</v>
      </c>
      <c r="D555" t="s">
        <v>945</v>
      </c>
      <c r="E555" t="s">
        <v>930</v>
      </c>
      <c r="F555" t="s">
        <v>79</v>
      </c>
      <c r="G555" t="s">
        <v>80</v>
      </c>
      <c r="H555">
        <v>2</v>
      </c>
      <c r="I555" t="s">
        <v>46</v>
      </c>
      <c r="J555" t="s">
        <v>236</v>
      </c>
      <c r="L555">
        <v>0.2</v>
      </c>
      <c r="M555" t="s">
        <v>226</v>
      </c>
      <c r="W555" s="5">
        <v>45077</v>
      </c>
      <c r="AB555" t="s">
        <v>79</v>
      </c>
      <c r="AC555" t="s">
        <v>79</v>
      </c>
      <c r="AD555" t="s">
        <v>84</v>
      </c>
      <c r="AE555" t="s">
        <v>247</v>
      </c>
      <c r="AF555" t="s">
        <v>690</v>
      </c>
      <c r="AG555" t="s">
        <v>932</v>
      </c>
      <c r="AH555">
        <v>12.710148</v>
      </c>
      <c r="AI555">
        <v>39.849848000000001</v>
      </c>
      <c r="AJ555">
        <v>46.835388000000002</v>
      </c>
      <c r="AK555">
        <v>53.198818000000003</v>
      </c>
      <c r="AL555" t="s">
        <v>73</v>
      </c>
      <c r="AM555" t="s">
        <v>474</v>
      </c>
      <c r="AN555" t="s">
        <v>566</v>
      </c>
      <c r="AO555" s="1">
        <v>45839</v>
      </c>
      <c r="AP555" s="1" t="s">
        <v>5438</v>
      </c>
      <c r="AR555" t="s">
        <v>566</v>
      </c>
    </row>
    <row r="556" spans="1:44" hidden="1" x14ac:dyDescent="0.25">
      <c r="A556" t="s">
        <v>948</v>
      </c>
      <c r="B556" t="s">
        <v>928</v>
      </c>
      <c r="C556" t="s">
        <v>929</v>
      </c>
      <c r="D556" t="s">
        <v>947</v>
      </c>
      <c r="E556" t="s">
        <v>930</v>
      </c>
      <c r="F556" t="s">
        <v>79</v>
      </c>
      <c r="G556" t="s">
        <v>80</v>
      </c>
      <c r="H556">
        <v>2</v>
      </c>
      <c r="I556" t="s">
        <v>46</v>
      </c>
      <c r="J556" t="s">
        <v>236</v>
      </c>
      <c r="L556">
        <v>0.51</v>
      </c>
      <c r="M556" t="s">
        <v>226</v>
      </c>
      <c r="W556" s="5">
        <v>45077</v>
      </c>
      <c r="AB556" t="s">
        <v>79</v>
      </c>
      <c r="AC556" t="s">
        <v>79</v>
      </c>
      <c r="AD556" t="s">
        <v>84</v>
      </c>
      <c r="AE556" t="s">
        <v>247</v>
      </c>
      <c r="AF556" t="s">
        <v>690</v>
      </c>
      <c r="AG556" t="s">
        <v>932</v>
      </c>
      <c r="AH556">
        <v>12.710148</v>
      </c>
      <c r="AI556">
        <v>39.849848000000001</v>
      </c>
      <c r="AJ556">
        <v>46.835388000000002</v>
      </c>
      <c r="AK556">
        <v>53.198818000000003</v>
      </c>
      <c r="AL556" t="s">
        <v>73</v>
      </c>
      <c r="AM556" t="s">
        <v>474</v>
      </c>
      <c r="AN556" t="s">
        <v>566</v>
      </c>
      <c r="AO556" s="1">
        <v>45839</v>
      </c>
      <c r="AP556" s="1" t="s">
        <v>5438</v>
      </c>
      <c r="AR556" t="s">
        <v>566</v>
      </c>
    </row>
    <row r="557" spans="1:44" hidden="1" x14ac:dyDescent="0.25">
      <c r="A557" t="s">
        <v>950</v>
      </c>
      <c r="B557" t="s">
        <v>928</v>
      </c>
      <c r="C557" t="s">
        <v>929</v>
      </c>
      <c r="D557" t="s">
        <v>949</v>
      </c>
      <c r="E557" t="s">
        <v>930</v>
      </c>
      <c r="F557" t="s">
        <v>79</v>
      </c>
      <c r="G557" t="s">
        <v>80</v>
      </c>
      <c r="H557">
        <v>2</v>
      </c>
      <c r="I557" t="s">
        <v>46</v>
      </c>
      <c r="J557" t="s">
        <v>236</v>
      </c>
      <c r="L557">
        <v>0.11</v>
      </c>
      <c r="M557" t="s">
        <v>226</v>
      </c>
      <c r="W557" s="5">
        <v>45077</v>
      </c>
      <c r="AB557" t="s">
        <v>79</v>
      </c>
      <c r="AC557" t="s">
        <v>79</v>
      </c>
      <c r="AD557" t="s">
        <v>84</v>
      </c>
      <c r="AE557" t="s">
        <v>247</v>
      </c>
      <c r="AF557" t="s">
        <v>690</v>
      </c>
      <c r="AG557" t="s">
        <v>932</v>
      </c>
      <c r="AH557">
        <v>12.710148</v>
      </c>
      <c r="AI557">
        <v>39.849848000000001</v>
      </c>
      <c r="AJ557">
        <v>46.835388000000002</v>
      </c>
      <c r="AK557">
        <v>53.198818000000003</v>
      </c>
      <c r="AL557" t="s">
        <v>73</v>
      </c>
      <c r="AM557" t="s">
        <v>474</v>
      </c>
      <c r="AN557" t="s">
        <v>566</v>
      </c>
      <c r="AO557" s="1">
        <v>45839</v>
      </c>
      <c r="AP557" s="1" t="s">
        <v>5438</v>
      </c>
      <c r="AR557" t="s">
        <v>566</v>
      </c>
    </row>
    <row r="558" spans="1:44" hidden="1" x14ac:dyDescent="0.25">
      <c r="A558" t="s">
        <v>952</v>
      </c>
      <c r="B558" t="s">
        <v>928</v>
      </c>
      <c r="C558" t="s">
        <v>929</v>
      </c>
      <c r="D558" t="s">
        <v>951</v>
      </c>
      <c r="E558" t="s">
        <v>930</v>
      </c>
      <c r="F558" t="s">
        <v>79</v>
      </c>
      <c r="G558" t="s">
        <v>80</v>
      </c>
      <c r="H558">
        <v>2</v>
      </c>
      <c r="I558" t="s">
        <v>46</v>
      </c>
      <c r="J558" t="s">
        <v>236</v>
      </c>
      <c r="L558">
        <v>1.07</v>
      </c>
      <c r="M558" t="s">
        <v>226</v>
      </c>
      <c r="W558" s="5">
        <v>45080</v>
      </c>
      <c r="AB558" t="s">
        <v>79</v>
      </c>
      <c r="AC558" t="s">
        <v>79</v>
      </c>
      <c r="AD558" t="s">
        <v>84</v>
      </c>
      <c r="AE558" t="s">
        <v>247</v>
      </c>
      <c r="AF558" t="s">
        <v>690</v>
      </c>
      <c r="AG558" t="s">
        <v>932</v>
      </c>
      <c r="AH558">
        <v>12.710148</v>
      </c>
      <c r="AI558">
        <v>39.849848000000001</v>
      </c>
      <c r="AJ558">
        <v>46.835388000000002</v>
      </c>
      <c r="AK558">
        <v>53.198818000000003</v>
      </c>
      <c r="AL558" t="s">
        <v>73</v>
      </c>
      <c r="AM558" t="s">
        <v>474</v>
      </c>
      <c r="AN558" t="s">
        <v>566</v>
      </c>
      <c r="AO558" s="1">
        <v>45839</v>
      </c>
      <c r="AP558" s="1" t="s">
        <v>5438</v>
      </c>
      <c r="AR558" t="s">
        <v>566</v>
      </c>
    </row>
    <row r="559" spans="1:44" hidden="1" x14ac:dyDescent="0.25">
      <c r="A559" t="s">
        <v>953</v>
      </c>
      <c r="B559" t="s">
        <v>928</v>
      </c>
      <c r="C559" t="s">
        <v>929</v>
      </c>
      <c r="D559" t="s">
        <v>878</v>
      </c>
      <c r="E559" t="s">
        <v>930</v>
      </c>
      <c r="F559" t="s">
        <v>79</v>
      </c>
      <c r="G559" t="s">
        <v>80</v>
      </c>
      <c r="H559">
        <v>2</v>
      </c>
      <c r="I559" t="s">
        <v>46</v>
      </c>
      <c r="J559" t="s">
        <v>236</v>
      </c>
      <c r="L559">
        <v>0.27</v>
      </c>
      <c r="M559" t="s">
        <v>226</v>
      </c>
      <c r="W559" s="5">
        <v>45080</v>
      </c>
      <c r="AB559" t="s">
        <v>79</v>
      </c>
      <c r="AC559" t="s">
        <v>79</v>
      </c>
      <c r="AD559" t="s">
        <v>84</v>
      </c>
      <c r="AE559" t="s">
        <v>247</v>
      </c>
      <c r="AF559" t="s">
        <v>690</v>
      </c>
      <c r="AG559" t="s">
        <v>932</v>
      </c>
      <c r="AH559">
        <v>12.710148</v>
      </c>
      <c r="AI559">
        <v>39.849848000000001</v>
      </c>
      <c r="AJ559">
        <v>46.835388000000002</v>
      </c>
      <c r="AK559">
        <v>53.198818000000003</v>
      </c>
      <c r="AL559" t="s">
        <v>73</v>
      </c>
      <c r="AM559" t="s">
        <v>474</v>
      </c>
      <c r="AN559" t="s">
        <v>566</v>
      </c>
      <c r="AO559" s="1">
        <v>45839</v>
      </c>
      <c r="AP559" s="1" t="s">
        <v>5438</v>
      </c>
      <c r="AR559" t="s">
        <v>566</v>
      </c>
    </row>
    <row r="560" spans="1:44" hidden="1" x14ac:dyDescent="0.25">
      <c r="A560" t="s">
        <v>954</v>
      </c>
      <c r="B560" t="s">
        <v>928</v>
      </c>
      <c r="C560" t="s">
        <v>929</v>
      </c>
      <c r="D560" t="s">
        <v>777</v>
      </c>
      <c r="E560" t="s">
        <v>930</v>
      </c>
      <c r="F560" t="s">
        <v>79</v>
      </c>
      <c r="G560" t="s">
        <v>80</v>
      </c>
      <c r="H560">
        <v>2</v>
      </c>
      <c r="I560" t="s">
        <v>46</v>
      </c>
      <c r="J560" t="s">
        <v>236</v>
      </c>
      <c r="L560">
        <v>1.07</v>
      </c>
      <c r="M560" t="s">
        <v>226</v>
      </c>
      <c r="W560" s="5">
        <v>45080</v>
      </c>
      <c r="AB560" t="s">
        <v>79</v>
      </c>
      <c r="AC560" t="s">
        <v>79</v>
      </c>
      <c r="AD560" t="s">
        <v>84</v>
      </c>
      <c r="AE560" t="s">
        <v>247</v>
      </c>
      <c r="AF560" t="s">
        <v>690</v>
      </c>
      <c r="AG560" t="s">
        <v>932</v>
      </c>
      <c r="AH560">
        <v>12.710148</v>
      </c>
      <c r="AI560">
        <v>39.849848000000001</v>
      </c>
      <c r="AJ560">
        <v>46.835388000000002</v>
      </c>
      <c r="AK560">
        <v>53.198818000000003</v>
      </c>
      <c r="AL560" t="s">
        <v>73</v>
      </c>
      <c r="AM560" t="s">
        <v>474</v>
      </c>
      <c r="AN560" t="s">
        <v>566</v>
      </c>
      <c r="AO560" s="1">
        <v>45839</v>
      </c>
      <c r="AP560" s="1" t="s">
        <v>5438</v>
      </c>
      <c r="AR560" t="s">
        <v>566</v>
      </c>
    </row>
    <row r="561" spans="1:44" hidden="1" x14ac:dyDescent="0.25">
      <c r="A561" t="s">
        <v>956</v>
      </c>
      <c r="B561" t="s">
        <v>928</v>
      </c>
      <c r="C561" t="s">
        <v>929</v>
      </c>
      <c r="D561" t="s">
        <v>955</v>
      </c>
      <c r="E561" t="s">
        <v>930</v>
      </c>
      <c r="F561" t="s">
        <v>79</v>
      </c>
      <c r="G561" t="s">
        <v>80</v>
      </c>
      <c r="H561">
        <v>2</v>
      </c>
      <c r="I561" t="s">
        <v>46</v>
      </c>
      <c r="J561" t="s">
        <v>236</v>
      </c>
      <c r="L561">
        <v>0.08</v>
      </c>
      <c r="M561" t="s">
        <v>226</v>
      </c>
      <c r="W561" s="5">
        <v>45080</v>
      </c>
      <c r="AB561" t="s">
        <v>79</v>
      </c>
      <c r="AC561" t="s">
        <v>79</v>
      </c>
      <c r="AD561" t="s">
        <v>84</v>
      </c>
      <c r="AE561" t="s">
        <v>247</v>
      </c>
      <c r="AF561" t="s">
        <v>690</v>
      </c>
      <c r="AG561" t="s">
        <v>932</v>
      </c>
      <c r="AH561">
        <v>12.710148</v>
      </c>
      <c r="AI561">
        <v>39.849848000000001</v>
      </c>
      <c r="AJ561">
        <v>46.835388000000002</v>
      </c>
      <c r="AK561">
        <v>53.198818000000003</v>
      </c>
      <c r="AL561" t="s">
        <v>73</v>
      </c>
      <c r="AM561" t="s">
        <v>474</v>
      </c>
      <c r="AN561" t="s">
        <v>566</v>
      </c>
      <c r="AO561" s="1">
        <v>45839</v>
      </c>
      <c r="AP561" s="1" t="s">
        <v>5438</v>
      </c>
      <c r="AR561" t="s">
        <v>566</v>
      </c>
    </row>
    <row r="562" spans="1:44" hidden="1" x14ac:dyDescent="0.25">
      <c r="A562" t="s">
        <v>958</v>
      </c>
      <c r="B562" t="s">
        <v>928</v>
      </c>
      <c r="C562" t="s">
        <v>929</v>
      </c>
      <c r="D562" t="s">
        <v>957</v>
      </c>
      <c r="E562" t="s">
        <v>930</v>
      </c>
      <c r="F562" t="s">
        <v>79</v>
      </c>
      <c r="G562" t="s">
        <v>80</v>
      </c>
      <c r="H562">
        <v>2</v>
      </c>
      <c r="I562" t="s">
        <v>46</v>
      </c>
      <c r="J562" t="s">
        <v>236</v>
      </c>
      <c r="L562">
        <v>0.11</v>
      </c>
      <c r="M562" t="s">
        <v>226</v>
      </c>
      <c r="W562" s="5">
        <v>45112</v>
      </c>
      <c r="AB562" t="s">
        <v>79</v>
      </c>
      <c r="AC562" t="s">
        <v>79</v>
      </c>
      <c r="AD562" t="s">
        <v>84</v>
      </c>
      <c r="AE562" t="s">
        <v>247</v>
      </c>
      <c r="AF562" t="s">
        <v>690</v>
      </c>
      <c r="AG562" t="s">
        <v>932</v>
      </c>
      <c r="AH562">
        <v>12.710148</v>
      </c>
      <c r="AI562">
        <v>39.849848000000001</v>
      </c>
      <c r="AJ562">
        <v>46.835388000000002</v>
      </c>
      <c r="AK562">
        <v>53.198818000000003</v>
      </c>
      <c r="AL562" t="s">
        <v>73</v>
      </c>
      <c r="AM562" t="s">
        <v>474</v>
      </c>
      <c r="AN562" t="s">
        <v>566</v>
      </c>
      <c r="AO562" s="1">
        <v>45839</v>
      </c>
      <c r="AP562" s="1" t="s">
        <v>5438</v>
      </c>
      <c r="AR562" t="s">
        <v>566</v>
      </c>
    </row>
    <row r="563" spans="1:44" hidden="1" x14ac:dyDescent="0.25">
      <c r="A563" t="s">
        <v>959</v>
      </c>
      <c r="B563" t="s">
        <v>928</v>
      </c>
      <c r="C563" t="s">
        <v>929</v>
      </c>
      <c r="D563" t="s">
        <v>783</v>
      </c>
      <c r="E563" t="s">
        <v>930</v>
      </c>
      <c r="F563" t="s">
        <v>79</v>
      </c>
      <c r="G563" t="s">
        <v>80</v>
      </c>
      <c r="H563">
        <v>2</v>
      </c>
      <c r="I563" t="s">
        <v>46</v>
      </c>
      <c r="J563" t="s">
        <v>236</v>
      </c>
      <c r="L563">
        <v>0.11</v>
      </c>
      <c r="M563" t="s">
        <v>226</v>
      </c>
      <c r="W563" s="5">
        <v>45086</v>
      </c>
      <c r="AB563" t="s">
        <v>79</v>
      </c>
      <c r="AC563" t="s">
        <v>79</v>
      </c>
      <c r="AD563" t="s">
        <v>84</v>
      </c>
      <c r="AE563" t="s">
        <v>247</v>
      </c>
      <c r="AF563" t="s">
        <v>690</v>
      </c>
      <c r="AG563" t="s">
        <v>932</v>
      </c>
      <c r="AH563">
        <v>12.710148</v>
      </c>
      <c r="AI563">
        <v>39.849848000000001</v>
      </c>
      <c r="AJ563">
        <v>46.835388000000002</v>
      </c>
      <c r="AK563">
        <v>53.198818000000003</v>
      </c>
      <c r="AL563" t="s">
        <v>73</v>
      </c>
      <c r="AM563" t="s">
        <v>474</v>
      </c>
      <c r="AN563" t="s">
        <v>566</v>
      </c>
      <c r="AO563" s="1">
        <v>45839</v>
      </c>
      <c r="AP563" s="1" t="s">
        <v>5438</v>
      </c>
      <c r="AR563" t="s">
        <v>566</v>
      </c>
    </row>
    <row r="564" spans="1:44" hidden="1" x14ac:dyDescent="0.25">
      <c r="A564" t="s">
        <v>960</v>
      </c>
      <c r="B564" t="s">
        <v>928</v>
      </c>
      <c r="C564" t="s">
        <v>929</v>
      </c>
      <c r="D564" t="s">
        <v>557</v>
      </c>
      <c r="E564" t="s">
        <v>930</v>
      </c>
      <c r="F564" t="s">
        <v>79</v>
      </c>
      <c r="G564" t="s">
        <v>80</v>
      </c>
      <c r="H564">
        <v>2</v>
      </c>
      <c r="I564" t="s">
        <v>46</v>
      </c>
      <c r="J564" t="s">
        <v>236</v>
      </c>
      <c r="L564">
        <v>0.99</v>
      </c>
      <c r="M564" t="s">
        <v>226</v>
      </c>
      <c r="W564" s="5">
        <v>45086</v>
      </c>
      <c r="AB564" t="s">
        <v>79</v>
      </c>
      <c r="AC564" t="s">
        <v>79</v>
      </c>
      <c r="AD564" t="s">
        <v>84</v>
      </c>
      <c r="AE564" t="s">
        <v>247</v>
      </c>
      <c r="AF564" t="s">
        <v>690</v>
      </c>
      <c r="AG564" t="s">
        <v>932</v>
      </c>
      <c r="AH564">
        <v>12.710148</v>
      </c>
      <c r="AI564">
        <v>39.849848000000001</v>
      </c>
      <c r="AJ564">
        <v>46.835388000000002</v>
      </c>
      <c r="AK564">
        <v>53.198818000000003</v>
      </c>
      <c r="AL564" t="s">
        <v>73</v>
      </c>
      <c r="AM564" t="s">
        <v>474</v>
      </c>
      <c r="AN564" t="s">
        <v>566</v>
      </c>
      <c r="AO564" s="1">
        <v>45839</v>
      </c>
      <c r="AP564" s="1" t="s">
        <v>5438</v>
      </c>
      <c r="AR564" t="s">
        <v>566</v>
      </c>
    </row>
    <row r="565" spans="1:44" hidden="1" x14ac:dyDescent="0.25">
      <c r="A565" t="s">
        <v>961</v>
      </c>
      <c r="B565" t="s">
        <v>928</v>
      </c>
      <c r="C565" t="s">
        <v>929</v>
      </c>
      <c r="D565" t="s">
        <v>561</v>
      </c>
      <c r="E565" t="s">
        <v>930</v>
      </c>
      <c r="F565" t="s">
        <v>79</v>
      </c>
      <c r="G565" t="s">
        <v>80</v>
      </c>
      <c r="H565">
        <v>2</v>
      </c>
      <c r="I565" t="s">
        <v>46</v>
      </c>
      <c r="J565" t="s">
        <v>236</v>
      </c>
      <c r="L565">
        <v>0.91</v>
      </c>
      <c r="M565" t="s">
        <v>226</v>
      </c>
      <c r="W565" s="5">
        <v>45091</v>
      </c>
      <c r="AB565" t="s">
        <v>79</v>
      </c>
      <c r="AC565" t="s">
        <v>79</v>
      </c>
      <c r="AD565" t="s">
        <v>84</v>
      </c>
      <c r="AE565" t="s">
        <v>247</v>
      </c>
      <c r="AF565" t="s">
        <v>690</v>
      </c>
      <c r="AG565" t="s">
        <v>932</v>
      </c>
      <c r="AH565">
        <v>12.710148</v>
      </c>
      <c r="AI565">
        <v>39.849848000000001</v>
      </c>
      <c r="AJ565">
        <v>46.835388000000002</v>
      </c>
      <c r="AK565">
        <v>53.198818000000003</v>
      </c>
      <c r="AL565" t="s">
        <v>73</v>
      </c>
      <c r="AM565" t="s">
        <v>474</v>
      </c>
      <c r="AN565" t="s">
        <v>566</v>
      </c>
      <c r="AO565" s="1">
        <v>45839</v>
      </c>
      <c r="AP565" s="1" t="s">
        <v>5438</v>
      </c>
      <c r="AR565" t="s">
        <v>566</v>
      </c>
    </row>
    <row r="566" spans="1:44" hidden="1" x14ac:dyDescent="0.25">
      <c r="A566" t="s">
        <v>962</v>
      </c>
      <c r="B566" t="s">
        <v>928</v>
      </c>
      <c r="C566" t="s">
        <v>929</v>
      </c>
      <c r="D566" t="s">
        <v>787</v>
      </c>
      <c r="E566" t="s">
        <v>930</v>
      </c>
      <c r="F566" t="s">
        <v>79</v>
      </c>
      <c r="G566" t="s">
        <v>80</v>
      </c>
      <c r="H566">
        <v>2</v>
      </c>
      <c r="I566" t="s">
        <v>46</v>
      </c>
      <c r="J566" t="s">
        <v>236</v>
      </c>
      <c r="L566">
        <v>0.21</v>
      </c>
      <c r="M566" t="s">
        <v>226</v>
      </c>
      <c r="W566" s="5">
        <v>45067</v>
      </c>
      <c r="AB566" t="s">
        <v>79</v>
      </c>
      <c r="AC566" t="s">
        <v>79</v>
      </c>
      <c r="AD566" t="s">
        <v>84</v>
      </c>
      <c r="AE566" t="s">
        <v>247</v>
      </c>
      <c r="AF566" t="s">
        <v>690</v>
      </c>
      <c r="AG566" t="s">
        <v>932</v>
      </c>
      <c r="AH566">
        <v>12.710148</v>
      </c>
      <c r="AI566">
        <v>39.849848000000001</v>
      </c>
      <c r="AJ566">
        <v>46.835388000000002</v>
      </c>
      <c r="AK566">
        <v>53.198818000000003</v>
      </c>
      <c r="AL566" t="s">
        <v>73</v>
      </c>
      <c r="AM566" t="s">
        <v>474</v>
      </c>
      <c r="AN566" t="s">
        <v>566</v>
      </c>
      <c r="AO566" s="1">
        <v>45839</v>
      </c>
      <c r="AP566" s="1" t="s">
        <v>5438</v>
      </c>
      <c r="AR566" t="s">
        <v>566</v>
      </c>
    </row>
    <row r="567" spans="1:44" hidden="1" x14ac:dyDescent="0.25">
      <c r="A567" t="s">
        <v>963</v>
      </c>
      <c r="B567" t="s">
        <v>928</v>
      </c>
      <c r="C567" t="s">
        <v>929</v>
      </c>
      <c r="D567" t="s">
        <v>789</v>
      </c>
      <c r="E567" t="s">
        <v>930</v>
      </c>
      <c r="F567" t="s">
        <v>79</v>
      </c>
      <c r="G567" t="s">
        <v>80</v>
      </c>
      <c r="H567">
        <v>2</v>
      </c>
      <c r="I567" t="s">
        <v>46</v>
      </c>
      <c r="J567" t="s">
        <v>236</v>
      </c>
      <c r="L567">
        <v>0.18</v>
      </c>
      <c r="M567" t="s">
        <v>226</v>
      </c>
      <c r="W567" s="5">
        <v>45067</v>
      </c>
      <c r="AB567" t="s">
        <v>79</v>
      </c>
      <c r="AC567" t="s">
        <v>79</v>
      </c>
      <c r="AD567" t="s">
        <v>84</v>
      </c>
      <c r="AE567" t="s">
        <v>247</v>
      </c>
      <c r="AF567" t="s">
        <v>690</v>
      </c>
      <c r="AG567" t="s">
        <v>932</v>
      </c>
      <c r="AH567">
        <v>12.710148</v>
      </c>
      <c r="AI567">
        <v>39.849848000000001</v>
      </c>
      <c r="AJ567">
        <v>46.835388000000002</v>
      </c>
      <c r="AK567">
        <v>53.198818000000003</v>
      </c>
      <c r="AL567" t="s">
        <v>73</v>
      </c>
      <c r="AM567" t="s">
        <v>474</v>
      </c>
      <c r="AN567" t="s">
        <v>566</v>
      </c>
      <c r="AO567" s="1">
        <v>45839</v>
      </c>
      <c r="AP567" s="1" t="s">
        <v>5438</v>
      </c>
      <c r="AR567" t="s">
        <v>566</v>
      </c>
    </row>
    <row r="568" spans="1:44" hidden="1" x14ac:dyDescent="0.25">
      <c r="A568" t="s">
        <v>964</v>
      </c>
      <c r="B568" t="s">
        <v>928</v>
      </c>
      <c r="C568" t="s">
        <v>929</v>
      </c>
      <c r="D568" t="s">
        <v>791</v>
      </c>
      <c r="E568" t="s">
        <v>930</v>
      </c>
      <c r="F568" t="s">
        <v>79</v>
      </c>
      <c r="G568" t="s">
        <v>80</v>
      </c>
      <c r="H568">
        <v>2</v>
      </c>
      <c r="I568" t="s">
        <v>46</v>
      </c>
      <c r="J568" t="s">
        <v>236</v>
      </c>
      <c r="L568">
        <v>0.05</v>
      </c>
      <c r="M568" t="s">
        <v>226</v>
      </c>
      <c r="W568" s="5">
        <v>45077</v>
      </c>
      <c r="AB568" t="s">
        <v>79</v>
      </c>
      <c r="AC568" t="s">
        <v>79</v>
      </c>
      <c r="AD568" t="s">
        <v>84</v>
      </c>
      <c r="AE568" t="s">
        <v>247</v>
      </c>
      <c r="AF568" t="s">
        <v>690</v>
      </c>
      <c r="AG568" t="s">
        <v>932</v>
      </c>
      <c r="AH568">
        <v>12.710148</v>
      </c>
      <c r="AI568">
        <v>39.849848000000001</v>
      </c>
      <c r="AJ568">
        <v>46.835388000000002</v>
      </c>
      <c r="AK568">
        <v>53.198818000000003</v>
      </c>
      <c r="AL568" t="s">
        <v>73</v>
      </c>
      <c r="AM568" t="s">
        <v>474</v>
      </c>
      <c r="AN568" t="s">
        <v>566</v>
      </c>
      <c r="AO568" s="1">
        <v>45839</v>
      </c>
      <c r="AP568" s="1" t="s">
        <v>5438</v>
      </c>
      <c r="AR568" t="s">
        <v>566</v>
      </c>
    </row>
    <row r="569" spans="1:44" hidden="1" x14ac:dyDescent="0.25">
      <c r="A569" t="s">
        <v>965</v>
      </c>
      <c r="B569" t="s">
        <v>928</v>
      </c>
      <c r="C569" t="s">
        <v>929</v>
      </c>
      <c r="D569" t="s">
        <v>793</v>
      </c>
      <c r="E569" t="s">
        <v>930</v>
      </c>
      <c r="F569" t="s">
        <v>79</v>
      </c>
      <c r="G569" t="s">
        <v>80</v>
      </c>
      <c r="H569">
        <v>2</v>
      </c>
      <c r="I569" t="s">
        <v>46</v>
      </c>
      <c r="J569" t="s">
        <v>236</v>
      </c>
      <c r="L569">
        <v>1.24</v>
      </c>
      <c r="M569" t="s">
        <v>226</v>
      </c>
      <c r="W569" s="5">
        <v>45077</v>
      </c>
      <c r="AB569" t="s">
        <v>79</v>
      </c>
      <c r="AC569" t="s">
        <v>79</v>
      </c>
      <c r="AD569" t="s">
        <v>84</v>
      </c>
      <c r="AE569" t="s">
        <v>247</v>
      </c>
      <c r="AF569" t="s">
        <v>690</v>
      </c>
      <c r="AG569" t="s">
        <v>932</v>
      </c>
      <c r="AH569">
        <v>12.710148</v>
      </c>
      <c r="AI569">
        <v>39.849848000000001</v>
      </c>
      <c r="AJ569">
        <v>46.835388000000002</v>
      </c>
      <c r="AK569">
        <v>53.198818000000003</v>
      </c>
      <c r="AL569" t="s">
        <v>73</v>
      </c>
      <c r="AM569" t="s">
        <v>474</v>
      </c>
      <c r="AN569" t="s">
        <v>566</v>
      </c>
      <c r="AO569" s="1">
        <v>45839</v>
      </c>
      <c r="AP569" s="1" t="s">
        <v>5438</v>
      </c>
      <c r="AR569" t="s">
        <v>566</v>
      </c>
    </row>
    <row r="570" spans="1:44" hidden="1" x14ac:dyDescent="0.25">
      <c r="A570" t="s">
        <v>966</v>
      </c>
      <c r="B570" t="s">
        <v>928</v>
      </c>
      <c r="C570" t="s">
        <v>929</v>
      </c>
      <c r="D570" t="s">
        <v>795</v>
      </c>
      <c r="E570" t="s">
        <v>930</v>
      </c>
      <c r="F570" t="s">
        <v>79</v>
      </c>
      <c r="G570" t="s">
        <v>80</v>
      </c>
      <c r="H570">
        <v>2</v>
      </c>
      <c r="I570" t="s">
        <v>46</v>
      </c>
      <c r="J570" t="s">
        <v>236</v>
      </c>
      <c r="L570">
        <v>1.08</v>
      </c>
      <c r="M570" t="s">
        <v>226</v>
      </c>
      <c r="W570" s="5">
        <v>45077</v>
      </c>
      <c r="AB570" t="s">
        <v>79</v>
      </c>
      <c r="AC570" t="s">
        <v>79</v>
      </c>
      <c r="AD570" t="s">
        <v>84</v>
      </c>
      <c r="AE570" t="s">
        <v>247</v>
      </c>
      <c r="AF570" t="s">
        <v>690</v>
      </c>
      <c r="AG570" t="s">
        <v>932</v>
      </c>
      <c r="AH570">
        <v>12.710148</v>
      </c>
      <c r="AI570">
        <v>39.849848000000001</v>
      </c>
      <c r="AJ570">
        <v>46.835388000000002</v>
      </c>
      <c r="AK570">
        <v>53.198818000000003</v>
      </c>
      <c r="AL570" t="s">
        <v>73</v>
      </c>
      <c r="AM570" t="s">
        <v>474</v>
      </c>
      <c r="AN570" t="s">
        <v>566</v>
      </c>
      <c r="AO570" s="1">
        <v>45839</v>
      </c>
      <c r="AP570" s="1" t="s">
        <v>5438</v>
      </c>
      <c r="AR570" t="s">
        <v>566</v>
      </c>
    </row>
    <row r="571" spans="1:44" hidden="1" x14ac:dyDescent="0.25">
      <c r="A571" t="s">
        <v>967</v>
      </c>
      <c r="B571" t="s">
        <v>928</v>
      </c>
      <c r="C571" t="s">
        <v>929</v>
      </c>
      <c r="D571" t="s">
        <v>799</v>
      </c>
      <c r="E571" t="s">
        <v>930</v>
      </c>
      <c r="F571" t="s">
        <v>79</v>
      </c>
      <c r="G571" t="s">
        <v>80</v>
      </c>
      <c r="H571">
        <v>2</v>
      </c>
      <c r="I571" t="s">
        <v>46</v>
      </c>
      <c r="J571" t="s">
        <v>236</v>
      </c>
      <c r="L571">
        <v>0.96</v>
      </c>
      <c r="M571" t="s">
        <v>226</v>
      </c>
      <c r="W571" s="5">
        <v>45067</v>
      </c>
      <c r="AB571" t="s">
        <v>79</v>
      </c>
      <c r="AC571" t="s">
        <v>79</v>
      </c>
      <c r="AD571" t="s">
        <v>84</v>
      </c>
      <c r="AE571" t="s">
        <v>247</v>
      </c>
      <c r="AF571" t="s">
        <v>690</v>
      </c>
      <c r="AG571" t="s">
        <v>932</v>
      </c>
      <c r="AH571">
        <v>12.710148</v>
      </c>
      <c r="AI571">
        <v>39.849848000000001</v>
      </c>
      <c r="AJ571">
        <v>46.835388000000002</v>
      </c>
      <c r="AK571">
        <v>53.198818000000003</v>
      </c>
      <c r="AL571" t="s">
        <v>73</v>
      </c>
      <c r="AM571" t="s">
        <v>474</v>
      </c>
      <c r="AN571" t="s">
        <v>566</v>
      </c>
      <c r="AO571" s="1">
        <v>45839</v>
      </c>
      <c r="AP571" s="1" t="s">
        <v>5438</v>
      </c>
      <c r="AR571" t="s">
        <v>566</v>
      </c>
    </row>
    <row r="572" spans="1:44" hidden="1" x14ac:dyDescent="0.25">
      <c r="A572" t="s">
        <v>968</v>
      </c>
      <c r="B572" t="s">
        <v>928</v>
      </c>
      <c r="C572" t="s">
        <v>929</v>
      </c>
      <c r="D572" t="s">
        <v>809</v>
      </c>
      <c r="E572" t="s">
        <v>930</v>
      </c>
      <c r="F572" t="s">
        <v>79</v>
      </c>
      <c r="G572" t="s">
        <v>80</v>
      </c>
      <c r="H572">
        <v>2</v>
      </c>
      <c r="I572" t="s">
        <v>46</v>
      </c>
      <c r="J572" t="s">
        <v>236</v>
      </c>
      <c r="L572">
        <v>0.46</v>
      </c>
      <c r="M572" t="s">
        <v>226</v>
      </c>
      <c r="W572" s="5">
        <v>45067</v>
      </c>
      <c r="AB572" t="s">
        <v>79</v>
      </c>
      <c r="AC572" t="s">
        <v>79</v>
      </c>
      <c r="AD572" t="s">
        <v>84</v>
      </c>
      <c r="AE572" t="s">
        <v>247</v>
      </c>
      <c r="AF572" t="s">
        <v>690</v>
      </c>
      <c r="AG572" t="s">
        <v>932</v>
      </c>
      <c r="AH572">
        <v>12.710148</v>
      </c>
      <c r="AI572">
        <v>39.849848000000001</v>
      </c>
      <c r="AJ572">
        <v>46.835388000000002</v>
      </c>
      <c r="AK572">
        <v>53.198818000000003</v>
      </c>
      <c r="AL572" t="s">
        <v>73</v>
      </c>
      <c r="AM572" t="s">
        <v>474</v>
      </c>
      <c r="AN572" t="s">
        <v>566</v>
      </c>
      <c r="AO572" s="1">
        <v>45839</v>
      </c>
      <c r="AP572" s="1" t="s">
        <v>5438</v>
      </c>
      <c r="AR572" t="s">
        <v>566</v>
      </c>
    </row>
    <row r="573" spans="1:44" hidden="1" x14ac:dyDescent="0.25">
      <c r="A573" t="s">
        <v>969</v>
      </c>
      <c r="B573" t="s">
        <v>928</v>
      </c>
      <c r="C573" t="s">
        <v>929</v>
      </c>
      <c r="D573" t="s">
        <v>811</v>
      </c>
      <c r="E573" t="s">
        <v>930</v>
      </c>
      <c r="F573" t="s">
        <v>79</v>
      </c>
      <c r="G573" t="s">
        <v>80</v>
      </c>
      <c r="H573">
        <v>2</v>
      </c>
      <c r="I573" t="s">
        <v>46</v>
      </c>
      <c r="J573" t="s">
        <v>236</v>
      </c>
      <c r="L573">
        <v>0.02</v>
      </c>
      <c r="M573" t="s">
        <v>226</v>
      </c>
      <c r="W573" s="5">
        <v>45067</v>
      </c>
      <c r="AB573" t="s">
        <v>79</v>
      </c>
      <c r="AC573" t="s">
        <v>79</v>
      </c>
      <c r="AD573" t="s">
        <v>84</v>
      </c>
      <c r="AE573" t="s">
        <v>247</v>
      </c>
      <c r="AF573" t="s">
        <v>690</v>
      </c>
      <c r="AG573" t="s">
        <v>932</v>
      </c>
      <c r="AH573">
        <v>12.710148</v>
      </c>
      <c r="AI573">
        <v>39.849848000000001</v>
      </c>
      <c r="AJ573">
        <v>46.835388000000002</v>
      </c>
      <c r="AK573">
        <v>53.198818000000003</v>
      </c>
      <c r="AL573" t="s">
        <v>73</v>
      </c>
      <c r="AM573" t="s">
        <v>474</v>
      </c>
      <c r="AN573" t="s">
        <v>566</v>
      </c>
      <c r="AO573" s="1">
        <v>45839</v>
      </c>
      <c r="AP573" s="1" t="s">
        <v>5438</v>
      </c>
      <c r="AR573" t="s">
        <v>566</v>
      </c>
    </row>
    <row r="574" spans="1:44" hidden="1" x14ac:dyDescent="0.25">
      <c r="A574" t="s">
        <v>970</v>
      </c>
      <c r="B574" t="s">
        <v>928</v>
      </c>
      <c r="C574" t="s">
        <v>929</v>
      </c>
      <c r="D574" t="s">
        <v>813</v>
      </c>
      <c r="E574" t="s">
        <v>930</v>
      </c>
      <c r="F574" t="s">
        <v>79</v>
      </c>
      <c r="G574" t="s">
        <v>80</v>
      </c>
      <c r="H574">
        <v>2</v>
      </c>
      <c r="I574" t="s">
        <v>46</v>
      </c>
      <c r="J574" t="s">
        <v>236</v>
      </c>
      <c r="L574">
        <v>0.13</v>
      </c>
      <c r="M574" t="s">
        <v>226</v>
      </c>
      <c r="W574" s="5">
        <v>45080</v>
      </c>
      <c r="AB574" t="s">
        <v>79</v>
      </c>
      <c r="AC574" t="s">
        <v>79</v>
      </c>
      <c r="AD574" t="s">
        <v>84</v>
      </c>
      <c r="AE574" t="s">
        <v>247</v>
      </c>
      <c r="AF574" t="s">
        <v>690</v>
      </c>
      <c r="AG574" t="s">
        <v>932</v>
      </c>
      <c r="AH574">
        <v>12.710148</v>
      </c>
      <c r="AI574">
        <v>39.849848000000001</v>
      </c>
      <c r="AJ574">
        <v>46.835388000000002</v>
      </c>
      <c r="AK574">
        <v>53.198818000000003</v>
      </c>
      <c r="AL574" t="s">
        <v>73</v>
      </c>
      <c r="AM574" t="s">
        <v>474</v>
      </c>
      <c r="AN574" t="s">
        <v>566</v>
      </c>
      <c r="AO574" s="1">
        <v>45839</v>
      </c>
      <c r="AP574" s="1" t="s">
        <v>5438</v>
      </c>
      <c r="AR574" t="s">
        <v>566</v>
      </c>
    </row>
    <row r="575" spans="1:44" hidden="1" x14ac:dyDescent="0.25">
      <c r="A575" t="s">
        <v>973</v>
      </c>
      <c r="B575" t="s">
        <v>971</v>
      </c>
      <c r="C575" t="s">
        <v>972</v>
      </c>
      <c r="D575" t="s">
        <v>95</v>
      </c>
      <c r="E575" t="s">
        <v>298</v>
      </c>
      <c r="F575" t="s">
        <v>245</v>
      </c>
      <c r="G575" t="s">
        <v>58</v>
      </c>
      <c r="H575">
        <v>2</v>
      </c>
      <c r="I575" t="s">
        <v>46</v>
      </c>
      <c r="J575" t="s">
        <v>47</v>
      </c>
      <c r="K575" s="1">
        <v>45315</v>
      </c>
      <c r="L575">
        <v>0.16407001095500001</v>
      </c>
      <c r="M575" t="s">
        <v>226</v>
      </c>
      <c r="O575" t="s">
        <v>82</v>
      </c>
      <c r="P575" t="s">
        <v>14</v>
      </c>
      <c r="W575" s="5">
        <v>45174</v>
      </c>
      <c r="AB575" t="s">
        <v>245</v>
      </c>
      <c r="AC575" t="s">
        <v>82</v>
      </c>
      <c r="AD575" t="s">
        <v>53</v>
      </c>
      <c r="AE575" t="s">
        <v>72</v>
      </c>
      <c r="AF575" t="s">
        <v>52</v>
      </c>
      <c r="AG575" t="s">
        <v>247</v>
      </c>
      <c r="AH575">
        <v>12.127433</v>
      </c>
      <c r="AI575">
        <v>15.345131</v>
      </c>
      <c r="AJ575">
        <v>22.897345000000001</v>
      </c>
      <c r="AK575">
        <v>56.367403000000003</v>
      </c>
      <c r="AL575" t="s">
        <v>295</v>
      </c>
      <c r="AM575" t="s">
        <v>248</v>
      </c>
      <c r="AN575" t="s">
        <v>53</v>
      </c>
      <c r="AO575" s="1">
        <v>45748</v>
      </c>
      <c r="AP575" s="1" t="s">
        <v>5428</v>
      </c>
      <c r="AR575" t="s">
        <v>53</v>
      </c>
    </row>
    <row r="576" spans="1:44" hidden="1" x14ac:dyDescent="0.25">
      <c r="A576" t="s">
        <v>974</v>
      </c>
      <c r="B576" t="s">
        <v>971</v>
      </c>
      <c r="C576" t="s">
        <v>972</v>
      </c>
      <c r="D576" t="s">
        <v>145</v>
      </c>
      <c r="E576" t="s">
        <v>298</v>
      </c>
      <c r="F576" t="s">
        <v>245</v>
      </c>
      <c r="G576" t="s">
        <v>58</v>
      </c>
      <c r="H576">
        <v>2</v>
      </c>
      <c r="I576" t="s">
        <v>46</v>
      </c>
      <c r="J576" t="s">
        <v>47</v>
      </c>
      <c r="K576" s="1">
        <v>45321</v>
      </c>
      <c r="L576">
        <v>1.3707680154399999</v>
      </c>
      <c r="M576" t="s">
        <v>226</v>
      </c>
      <c r="O576" t="s">
        <v>82</v>
      </c>
      <c r="P576" t="s">
        <v>14</v>
      </c>
      <c r="W576" s="5">
        <v>45106</v>
      </c>
      <c r="Z576" s="10">
        <v>45106</v>
      </c>
      <c r="AA576" s="10">
        <v>45105</v>
      </c>
      <c r="AB576" t="s">
        <v>245</v>
      </c>
      <c r="AC576" t="s">
        <v>82</v>
      </c>
      <c r="AD576" t="s">
        <v>53</v>
      </c>
      <c r="AE576" t="s">
        <v>72</v>
      </c>
      <c r="AF576" t="s">
        <v>52</v>
      </c>
      <c r="AG576" t="s">
        <v>247</v>
      </c>
      <c r="AH576">
        <v>12.127433</v>
      </c>
      <c r="AI576">
        <v>15.345131</v>
      </c>
      <c r="AJ576">
        <v>22.897345000000001</v>
      </c>
      <c r="AK576">
        <v>56.367403000000003</v>
      </c>
      <c r="AL576" t="s">
        <v>27</v>
      </c>
      <c r="AM576" t="s">
        <v>248</v>
      </c>
      <c r="AN576" t="s">
        <v>53</v>
      </c>
      <c r="AO576" s="1">
        <v>45870</v>
      </c>
      <c r="AR576" t="s">
        <v>53</v>
      </c>
    </row>
    <row r="577" spans="1:44" hidden="1" x14ac:dyDescent="0.25">
      <c r="A577" t="s">
        <v>975</v>
      </c>
      <c r="B577" t="s">
        <v>971</v>
      </c>
      <c r="C577" t="s">
        <v>972</v>
      </c>
      <c r="D577" t="s">
        <v>87</v>
      </c>
      <c r="E577" t="s">
        <v>325</v>
      </c>
      <c r="F577" t="s">
        <v>245</v>
      </c>
      <c r="G577" t="s">
        <v>58</v>
      </c>
      <c r="H577">
        <v>2</v>
      </c>
      <c r="I577" t="s">
        <v>46</v>
      </c>
      <c r="J577" t="s">
        <v>70</v>
      </c>
      <c r="L577">
        <v>0.79</v>
      </c>
      <c r="M577" t="s">
        <v>226</v>
      </c>
      <c r="U577" t="s">
        <v>300</v>
      </c>
      <c r="W577" s="5">
        <v>45058</v>
      </c>
      <c r="AB577" t="s">
        <v>245</v>
      </c>
      <c r="AC577" t="s">
        <v>245</v>
      </c>
      <c r="AD577" t="s">
        <v>53</v>
      </c>
      <c r="AE577" t="s">
        <v>72</v>
      </c>
      <c r="AF577" t="s">
        <v>52</v>
      </c>
      <c r="AG577" t="s">
        <v>247</v>
      </c>
      <c r="AH577">
        <v>12.127433</v>
      </c>
      <c r="AI577">
        <v>15.345131</v>
      </c>
      <c r="AJ577">
        <v>22.897345000000001</v>
      </c>
      <c r="AK577">
        <v>56.367403000000003</v>
      </c>
      <c r="AL577" t="s">
        <v>73</v>
      </c>
      <c r="AM577" t="s">
        <v>248</v>
      </c>
      <c r="AN577" t="s">
        <v>53</v>
      </c>
      <c r="AO577" s="1">
        <v>45748</v>
      </c>
      <c r="AP577" s="1" t="s">
        <v>5428</v>
      </c>
      <c r="AR577" t="s">
        <v>53</v>
      </c>
    </row>
    <row r="578" spans="1:44" hidden="1" x14ac:dyDescent="0.25">
      <c r="A578" t="s">
        <v>976</v>
      </c>
      <c r="B578" t="s">
        <v>971</v>
      </c>
      <c r="C578" t="s">
        <v>972</v>
      </c>
      <c r="D578" t="s">
        <v>100</v>
      </c>
      <c r="E578" t="s">
        <v>298</v>
      </c>
      <c r="F578" t="s">
        <v>245</v>
      </c>
      <c r="G578" t="s">
        <v>58</v>
      </c>
      <c r="H578">
        <v>2</v>
      </c>
      <c r="I578" t="s">
        <v>46</v>
      </c>
      <c r="J578" t="s">
        <v>70</v>
      </c>
      <c r="L578">
        <v>10.98</v>
      </c>
      <c r="M578" t="s">
        <v>226</v>
      </c>
      <c r="U578" t="s">
        <v>300</v>
      </c>
      <c r="W578" s="5">
        <v>45113</v>
      </c>
      <c r="AB578" t="s">
        <v>245</v>
      </c>
      <c r="AC578" t="s">
        <v>245</v>
      </c>
      <c r="AD578" t="s">
        <v>53</v>
      </c>
      <c r="AE578" t="s">
        <v>72</v>
      </c>
      <c r="AF578" t="s">
        <v>52</v>
      </c>
      <c r="AG578" t="s">
        <v>247</v>
      </c>
      <c r="AH578">
        <v>12.127433</v>
      </c>
      <c r="AI578">
        <v>15.345131</v>
      </c>
      <c r="AJ578">
        <v>22.897345000000001</v>
      </c>
      <c r="AK578">
        <v>56.367403000000003</v>
      </c>
      <c r="AL578" t="s">
        <v>73</v>
      </c>
      <c r="AM578" t="s">
        <v>248</v>
      </c>
      <c r="AN578" t="s">
        <v>53</v>
      </c>
      <c r="AO578" s="1">
        <v>45748</v>
      </c>
      <c r="AP578" s="1" t="s">
        <v>5428</v>
      </c>
      <c r="AR578" t="s">
        <v>53</v>
      </c>
    </row>
    <row r="579" spans="1:44" hidden="1" x14ac:dyDescent="0.25">
      <c r="A579" t="s">
        <v>977</v>
      </c>
      <c r="B579" t="s">
        <v>971</v>
      </c>
      <c r="C579" t="s">
        <v>972</v>
      </c>
      <c r="D579" t="s">
        <v>259</v>
      </c>
      <c r="E579" t="s">
        <v>298</v>
      </c>
      <c r="F579" t="s">
        <v>245</v>
      </c>
      <c r="G579" t="s">
        <v>58</v>
      </c>
      <c r="H579">
        <v>2</v>
      </c>
      <c r="I579" t="s">
        <v>46</v>
      </c>
      <c r="J579" t="s">
        <v>70</v>
      </c>
      <c r="L579">
        <v>5.38</v>
      </c>
      <c r="M579" t="s">
        <v>226</v>
      </c>
      <c r="U579" t="s">
        <v>300</v>
      </c>
      <c r="W579" s="5">
        <v>45113</v>
      </c>
      <c r="AB579" t="s">
        <v>245</v>
      </c>
      <c r="AC579" t="s">
        <v>245</v>
      </c>
      <c r="AD579" t="s">
        <v>53</v>
      </c>
      <c r="AE579" t="s">
        <v>72</v>
      </c>
      <c r="AF579" t="s">
        <v>52</v>
      </c>
      <c r="AG579" t="s">
        <v>247</v>
      </c>
      <c r="AH579">
        <v>12.127433</v>
      </c>
      <c r="AI579">
        <v>15.345131</v>
      </c>
      <c r="AJ579">
        <v>22.897345000000001</v>
      </c>
      <c r="AK579">
        <v>56.367403000000003</v>
      </c>
      <c r="AL579" t="s">
        <v>73</v>
      </c>
      <c r="AM579" t="s">
        <v>248</v>
      </c>
      <c r="AN579" t="s">
        <v>53</v>
      </c>
      <c r="AO579" s="1">
        <v>45748</v>
      </c>
      <c r="AP579" s="1" t="s">
        <v>5428</v>
      </c>
      <c r="AR579" t="s">
        <v>53</v>
      </c>
    </row>
    <row r="580" spans="1:44" hidden="1" x14ac:dyDescent="0.25">
      <c r="A580" t="s">
        <v>978</v>
      </c>
      <c r="B580" t="s">
        <v>971</v>
      </c>
      <c r="C580" t="s">
        <v>972</v>
      </c>
      <c r="D580" t="s">
        <v>275</v>
      </c>
      <c r="E580" t="s">
        <v>298</v>
      </c>
      <c r="F580" t="s">
        <v>245</v>
      </c>
      <c r="G580" t="s">
        <v>58</v>
      </c>
      <c r="H580">
        <v>2</v>
      </c>
      <c r="I580" t="s">
        <v>46</v>
      </c>
      <c r="J580" t="s">
        <v>70</v>
      </c>
      <c r="L580">
        <v>5.54</v>
      </c>
      <c r="M580" t="s">
        <v>226</v>
      </c>
      <c r="U580" t="s">
        <v>300</v>
      </c>
      <c r="W580" s="5">
        <v>45117</v>
      </c>
      <c r="AB580" t="s">
        <v>245</v>
      </c>
      <c r="AC580" t="s">
        <v>245</v>
      </c>
      <c r="AD580" t="s">
        <v>53</v>
      </c>
      <c r="AE580" t="s">
        <v>72</v>
      </c>
      <c r="AF580" t="s">
        <v>52</v>
      </c>
      <c r="AG580" t="s">
        <v>247</v>
      </c>
      <c r="AH580">
        <v>12.127433</v>
      </c>
      <c r="AI580">
        <v>15.345131</v>
      </c>
      <c r="AJ580">
        <v>22.897345000000001</v>
      </c>
      <c r="AK580">
        <v>56.367403000000003</v>
      </c>
      <c r="AL580" t="s">
        <v>73</v>
      </c>
      <c r="AM580" t="s">
        <v>248</v>
      </c>
      <c r="AN580" t="s">
        <v>53</v>
      </c>
      <c r="AO580" s="1">
        <v>45748</v>
      </c>
      <c r="AP580" s="1" t="s">
        <v>5428</v>
      </c>
      <c r="AR580" t="s">
        <v>53</v>
      </c>
    </row>
    <row r="581" spans="1:44" hidden="1" x14ac:dyDescent="0.25">
      <c r="A581" t="s">
        <v>979</v>
      </c>
      <c r="B581" t="s">
        <v>971</v>
      </c>
      <c r="C581" t="s">
        <v>972</v>
      </c>
      <c r="D581" t="s">
        <v>207</v>
      </c>
      <c r="E581" t="s">
        <v>298</v>
      </c>
      <c r="F581" t="s">
        <v>245</v>
      </c>
      <c r="G581" t="s">
        <v>58</v>
      </c>
      <c r="H581">
        <v>3</v>
      </c>
      <c r="I581" t="s">
        <v>46</v>
      </c>
      <c r="J581" t="s">
        <v>70</v>
      </c>
      <c r="L581">
        <v>38.549999999999997</v>
      </c>
      <c r="M581" t="s">
        <v>226</v>
      </c>
      <c r="R581" t="s">
        <v>98</v>
      </c>
      <c r="S581" t="s">
        <v>98</v>
      </c>
      <c r="T581" t="s">
        <v>98</v>
      </c>
      <c r="W581" s="5">
        <v>45418.285046296303</v>
      </c>
      <c r="Y581" s="5">
        <v>45352</v>
      </c>
      <c r="AB581" t="s">
        <v>245</v>
      </c>
      <c r="AC581" t="s">
        <v>245</v>
      </c>
      <c r="AD581" t="s">
        <v>53</v>
      </c>
      <c r="AE581" t="s">
        <v>72</v>
      </c>
      <c r="AF581" t="s">
        <v>52</v>
      </c>
      <c r="AG581" t="s">
        <v>247</v>
      </c>
      <c r="AH581">
        <v>12.127433</v>
      </c>
      <c r="AI581">
        <v>15.345131</v>
      </c>
      <c r="AJ581">
        <v>22.897345000000001</v>
      </c>
      <c r="AK581">
        <v>56.367403000000003</v>
      </c>
      <c r="AL581" t="s">
        <v>73</v>
      </c>
      <c r="AM581" t="s">
        <v>248</v>
      </c>
      <c r="AN581" t="s">
        <v>53</v>
      </c>
      <c r="AO581" s="1">
        <v>45748</v>
      </c>
      <c r="AP581" s="1" t="s">
        <v>5428</v>
      </c>
      <c r="AR581" t="s">
        <v>53</v>
      </c>
    </row>
    <row r="582" spans="1:44" hidden="1" x14ac:dyDescent="0.25">
      <c r="A582" t="s">
        <v>980</v>
      </c>
      <c r="B582" t="s">
        <v>971</v>
      </c>
      <c r="C582" t="s">
        <v>972</v>
      </c>
      <c r="D582" t="s">
        <v>102</v>
      </c>
      <c r="E582" t="s">
        <v>298</v>
      </c>
      <c r="F582" t="s">
        <v>245</v>
      </c>
      <c r="G582" t="s">
        <v>58</v>
      </c>
      <c r="H582">
        <v>3</v>
      </c>
      <c r="I582" t="s">
        <v>46</v>
      </c>
      <c r="J582" t="s">
        <v>70</v>
      </c>
      <c r="L582">
        <v>31.57</v>
      </c>
      <c r="M582" t="s">
        <v>226</v>
      </c>
      <c r="R582" t="s">
        <v>98</v>
      </c>
      <c r="S582" t="s">
        <v>98</v>
      </c>
      <c r="T582" t="s">
        <v>98</v>
      </c>
      <c r="W582" s="5">
        <v>45377.733344907407</v>
      </c>
      <c r="Y582" s="5">
        <v>45323</v>
      </c>
      <c r="AB582" t="s">
        <v>245</v>
      </c>
      <c r="AC582" t="s">
        <v>245</v>
      </c>
      <c r="AD582" t="s">
        <v>53</v>
      </c>
      <c r="AE582" t="s">
        <v>72</v>
      </c>
      <c r="AF582" t="s">
        <v>52</v>
      </c>
      <c r="AG582" t="s">
        <v>247</v>
      </c>
      <c r="AH582">
        <v>12.127433</v>
      </c>
      <c r="AI582">
        <v>15.345131</v>
      </c>
      <c r="AJ582">
        <v>22.897345000000001</v>
      </c>
      <c r="AK582">
        <v>56.367403000000003</v>
      </c>
      <c r="AL582" t="s">
        <v>73</v>
      </c>
      <c r="AM582" t="s">
        <v>248</v>
      </c>
      <c r="AN582" t="s">
        <v>53</v>
      </c>
      <c r="AO582" s="1">
        <v>45748</v>
      </c>
      <c r="AP582" s="1" t="s">
        <v>5428</v>
      </c>
      <c r="AR582" t="s">
        <v>53</v>
      </c>
    </row>
    <row r="583" spans="1:44" hidden="1" x14ac:dyDescent="0.25">
      <c r="A583" t="s">
        <v>981</v>
      </c>
      <c r="B583" t="s">
        <v>971</v>
      </c>
      <c r="C583" t="s">
        <v>972</v>
      </c>
      <c r="D583" t="s">
        <v>104</v>
      </c>
      <c r="E583" t="s">
        <v>298</v>
      </c>
      <c r="F583" t="s">
        <v>245</v>
      </c>
      <c r="G583" t="s">
        <v>58</v>
      </c>
      <c r="H583">
        <v>3</v>
      </c>
      <c r="I583" t="s">
        <v>46</v>
      </c>
      <c r="J583" t="s">
        <v>70</v>
      </c>
      <c r="L583">
        <v>31.81</v>
      </c>
      <c r="M583" t="s">
        <v>226</v>
      </c>
      <c r="R583" t="s">
        <v>98</v>
      </c>
      <c r="S583" t="s">
        <v>98</v>
      </c>
      <c r="T583" t="s">
        <v>98</v>
      </c>
      <c r="W583" s="5">
        <v>45398.224942129629</v>
      </c>
      <c r="Y583" s="5">
        <v>45292</v>
      </c>
      <c r="AB583" t="s">
        <v>245</v>
      </c>
      <c r="AC583" t="s">
        <v>245</v>
      </c>
      <c r="AD583" t="s">
        <v>53</v>
      </c>
      <c r="AE583" t="s">
        <v>72</v>
      </c>
      <c r="AF583" t="s">
        <v>52</v>
      </c>
      <c r="AG583" t="s">
        <v>247</v>
      </c>
      <c r="AH583">
        <v>12.127433</v>
      </c>
      <c r="AI583">
        <v>15.345131</v>
      </c>
      <c r="AJ583">
        <v>22.897345000000001</v>
      </c>
      <c r="AK583">
        <v>56.367403000000003</v>
      </c>
      <c r="AL583" t="s">
        <v>73</v>
      </c>
      <c r="AM583" t="s">
        <v>248</v>
      </c>
      <c r="AN583" t="s">
        <v>53</v>
      </c>
      <c r="AO583" s="1">
        <v>45748</v>
      </c>
      <c r="AP583" s="1" t="s">
        <v>5428</v>
      </c>
      <c r="AR583" t="s">
        <v>53</v>
      </c>
    </row>
    <row r="584" spans="1:44" hidden="1" x14ac:dyDescent="0.25">
      <c r="A584" t="s">
        <v>982</v>
      </c>
      <c r="B584" t="s">
        <v>971</v>
      </c>
      <c r="C584" t="s">
        <v>972</v>
      </c>
      <c r="D584" t="s">
        <v>149</v>
      </c>
      <c r="E584" t="s">
        <v>298</v>
      </c>
      <c r="F584" t="s">
        <v>245</v>
      </c>
      <c r="G584" t="s">
        <v>58</v>
      </c>
      <c r="H584">
        <v>1</v>
      </c>
      <c r="I584" t="s">
        <v>197</v>
      </c>
      <c r="J584" t="s">
        <v>47</v>
      </c>
      <c r="K584" s="1">
        <v>41194</v>
      </c>
      <c r="L584">
        <v>3.81</v>
      </c>
      <c r="M584" t="s">
        <v>226</v>
      </c>
      <c r="W584" s="5">
        <v>45992</v>
      </c>
      <c r="X584" s="5">
        <v>45962</v>
      </c>
      <c r="Y584" s="5">
        <v>45901</v>
      </c>
      <c r="AB584" t="s">
        <v>245</v>
      </c>
      <c r="AC584" t="s">
        <v>245</v>
      </c>
      <c r="AD584" t="s">
        <v>53</v>
      </c>
      <c r="AE584" t="s">
        <v>72</v>
      </c>
      <c r="AF584" t="s">
        <v>52</v>
      </c>
      <c r="AG584" t="s">
        <v>247</v>
      </c>
      <c r="AH584">
        <v>12.127433</v>
      </c>
      <c r="AI584">
        <v>15.345131</v>
      </c>
      <c r="AJ584">
        <v>22.897345000000001</v>
      </c>
      <c r="AK584">
        <v>56.367403000000003</v>
      </c>
      <c r="AL584" t="s">
        <v>54</v>
      </c>
      <c r="AM584" t="s">
        <v>248</v>
      </c>
      <c r="AN584" t="s">
        <v>53</v>
      </c>
      <c r="AR584" t="s">
        <v>53</v>
      </c>
    </row>
    <row r="585" spans="1:44" hidden="1" x14ac:dyDescent="0.25">
      <c r="A585" t="s">
        <v>983</v>
      </c>
      <c r="B585" t="s">
        <v>971</v>
      </c>
      <c r="C585" t="s">
        <v>972</v>
      </c>
      <c r="D585" t="s">
        <v>107</v>
      </c>
      <c r="E585" t="s">
        <v>298</v>
      </c>
      <c r="F585" t="s">
        <v>245</v>
      </c>
      <c r="G585" t="s">
        <v>58</v>
      </c>
      <c r="H585">
        <v>2</v>
      </c>
      <c r="I585" t="s">
        <v>46</v>
      </c>
      <c r="J585" t="s">
        <v>70</v>
      </c>
      <c r="L585">
        <v>23.58</v>
      </c>
      <c r="M585" t="s">
        <v>226</v>
      </c>
      <c r="R585" t="s">
        <v>98</v>
      </c>
      <c r="S585" t="s">
        <v>97</v>
      </c>
      <c r="T585" t="s">
        <v>98</v>
      </c>
      <c r="U585" t="s">
        <v>300</v>
      </c>
      <c r="W585" s="5">
        <v>45511</v>
      </c>
      <c r="Y585" s="5">
        <v>45383</v>
      </c>
      <c r="AB585" t="s">
        <v>245</v>
      </c>
      <c r="AC585" t="s">
        <v>245</v>
      </c>
      <c r="AD585" t="s">
        <v>53</v>
      </c>
      <c r="AE585" t="s">
        <v>72</v>
      </c>
      <c r="AF585" t="s">
        <v>52</v>
      </c>
      <c r="AG585" t="s">
        <v>247</v>
      </c>
      <c r="AH585">
        <v>12.127433</v>
      </c>
      <c r="AI585">
        <v>15.345131</v>
      </c>
      <c r="AJ585">
        <v>22.897345000000001</v>
      </c>
      <c r="AK585">
        <v>56.367403000000003</v>
      </c>
      <c r="AL585" t="s">
        <v>404</v>
      </c>
      <c r="AM585" t="s">
        <v>248</v>
      </c>
      <c r="AN585" t="s">
        <v>53</v>
      </c>
      <c r="AO585" s="1">
        <v>45748</v>
      </c>
      <c r="AP585" s="1" t="s">
        <v>5428</v>
      </c>
      <c r="AR585" t="s">
        <v>53</v>
      </c>
    </row>
    <row r="586" spans="1:44" hidden="1" x14ac:dyDescent="0.25">
      <c r="A586" t="s">
        <v>984</v>
      </c>
      <c r="B586" t="s">
        <v>971</v>
      </c>
      <c r="C586" t="s">
        <v>972</v>
      </c>
      <c r="D586" t="s">
        <v>109</v>
      </c>
      <c r="E586" t="s">
        <v>298</v>
      </c>
      <c r="F586" t="s">
        <v>245</v>
      </c>
      <c r="G586" t="s">
        <v>58</v>
      </c>
      <c r="H586">
        <v>3</v>
      </c>
      <c r="I586" t="s">
        <v>46</v>
      </c>
      <c r="J586" t="s">
        <v>70</v>
      </c>
      <c r="L586">
        <v>15.859532307</v>
      </c>
      <c r="M586" t="s">
        <v>226</v>
      </c>
      <c r="O586" t="s">
        <v>82</v>
      </c>
      <c r="P586" t="s">
        <v>14</v>
      </c>
      <c r="R586" t="s">
        <v>98</v>
      </c>
      <c r="S586" t="s">
        <v>98</v>
      </c>
      <c r="T586" t="s">
        <v>98</v>
      </c>
      <c r="W586" s="5">
        <v>45353.915208333332</v>
      </c>
      <c r="Y586" s="5">
        <v>45323</v>
      </c>
      <c r="AB586" t="s">
        <v>245</v>
      </c>
      <c r="AC586" t="s">
        <v>82</v>
      </c>
      <c r="AD586" t="s">
        <v>53</v>
      </c>
      <c r="AE586" t="s">
        <v>72</v>
      </c>
      <c r="AF586" t="s">
        <v>52</v>
      </c>
      <c r="AG586" t="s">
        <v>247</v>
      </c>
      <c r="AH586">
        <v>12.127433</v>
      </c>
      <c r="AI586">
        <v>15.345131</v>
      </c>
      <c r="AJ586">
        <v>22.897345000000001</v>
      </c>
      <c r="AK586">
        <v>56.367403000000003</v>
      </c>
      <c r="AL586" t="s">
        <v>73</v>
      </c>
      <c r="AM586" t="s">
        <v>248</v>
      </c>
      <c r="AN586" t="s">
        <v>53</v>
      </c>
      <c r="AO586" s="1">
        <v>45748</v>
      </c>
      <c r="AP586" s="1" t="s">
        <v>5428</v>
      </c>
      <c r="AR586" t="s">
        <v>53</v>
      </c>
    </row>
    <row r="587" spans="1:44" hidden="1" x14ac:dyDescent="0.25">
      <c r="A587" t="s">
        <v>985</v>
      </c>
      <c r="B587" t="s">
        <v>971</v>
      </c>
      <c r="C587" t="s">
        <v>972</v>
      </c>
      <c r="D587" t="s">
        <v>195</v>
      </c>
      <c r="E587" t="s">
        <v>298</v>
      </c>
      <c r="F587" t="s">
        <v>245</v>
      </c>
      <c r="G587" t="s">
        <v>58</v>
      </c>
      <c r="H587">
        <v>3</v>
      </c>
      <c r="I587" t="s">
        <v>46</v>
      </c>
      <c r="J587" t="s">
        <v>70</v>
      </c>
      <c r="L587">
        <v>3.1410062171200002</v>
      </c>
      <c r="M587" t="s">
        <v>226</v>
      </c>
      <c r="O587" t="s">
        <v>82</v>
      </c>
      <c r="P587" t="s">
        <v>14</v>
      </c>
      <c r="W587" s="5">
        <v>45312</v>
      </c>
      <c r="Y587" s="5">
        <v>45292</v>
      </c>
      <c r="AB587" t="s">
        <v>245</v>
      </c>
      <c r="AC587" t="s">
        <v>82</v>
      </c>
      <c r="AD587" t="s">
        <v>53</v>
      </c>
      <c r="AE587" t="s">
        <v>72</v>
      </c>
      <c r="AF587" t="s">
        <v>52</v>
      </c>
      <c r="AG587" t="s">
        <v>247</v>
      </c>
      <c r="AH587">
        <v>12.127433</v>
      </c>
      <c r="AI587">
        <v>15.345131</v>
      </c>
      <c r="AJ587">
        <v>22.897345000000001</v>
      </c>
      <c r="AK587">
        <v>56.367403000000003</v>
      </c>
      <c r="AL587" t="s">
        <v>73</v>
      </c>
      <c r="AM587" t="s">
        <v>248</v>
      </c>
      <c r="AN587" t="s">
        <v>53</v>
      </c>
      <c r="AO587" s="1">
        <v>45748</v>
      </c>
      <c r="AP587" s="1" t="s">
        <v>5428</v>
      </c>
      <c r="AR587" t="s">
        <v>53</v>
      </c>
    </row>
    <row r="588" spans="1:44" hidden="1" x14ac:dyDescent="0.25">
      <c r="A588" t="s">
        <v>986</v>
      </c>
      <c r="B588" t="s">
        <v>971</v>
      </c>
      <c r="C588" t="s">
        <v>972</v>
      </c>
      <c r="D588" t="s">
        <v>156</v>
      </c>
      <c r="E588" t="s">
        <v>298</v>
      </c>
      <c r="F588" t="s">
        <v>245</v>
      </c>
      <c r="G588" t="s">
        <v>58</v>
      </c>
      <c r="H588">
        <v>2</v>
      </c>
      <c r="I588" t="s">
        <v>46</v>
      </c>
      <c r="J588" t="s">
        <v>47</v>
      </c>
      <c r="K588" s="1">
        <v>45314</v>
      </c>
      <c r="L588">
        <v>0.34801698346499998</v>
      </c>
      <c r="M588" t="s">
        <v>226</v>
      </c>
      <c r="O588" t="s">
        <v>82</v>
      </c>
      <c r="P588" t="s">
        <v>14</v>
      </c>
      <c r="W588" s="5">
        <v>45232</v>
      </c>
      <c r="Z588" s="10">
        <v>45100</v>
      </c>
      <c r="AA588" s="10">
        <v>45064</v>
      </c>
      <c r="AB588" t="s">
        <v>245</v>
      </c>
      <c r="AC588" t="s">
        <v>82</v>
      </c>
      <c r="AD588" t="s">
        <v>53</v>
      </c>
      <c r="AE588" t="s">
        <v>72</v>
      </c>
      <c r="AF588" t="s">
        <v>52</v>
      </c>
      <c r="AG588" t="s">
        <v>247</v>
      </c>
      <c r="AH588">
        <v>12.127433</v>
      </c>
      <c r="AI588">
        <v>15.345131</v>
      </c>
      <c r="AJ588">
        <v>22.897345000000001</v>
      </c>
      <c r="AK588">
        <v>56.367403000000003</v>
      </c>
      <c r="AL588" t="s">
        <v>27</v>
      </c>
      <c r="AM588" t="s">
        <v>248</v>
      </c>
      <c r="AN588" t="s">
        <v>53</v>
      </c>
      <c r="AO588" s="1">
        <v>45870</v>
      </c>
      <c r="AR588" t="s">
        <v>53</v>
      </c>
    </row>
    <row r="589" spans="1:44" hidden="1" x14ac:dyDescent="0.25">
      <c r="A589" t="s">
        <v>987</v>
      </c>
      <c r="B589" t="s">
        <v>971</v>
      </c>
      <c r="C589" t="s">
        <v>972</v>
      </c>
      <c r="D589" t="s">
        <v>112</v>
      </c>
      <c r="E589" t="s">
        <v>298</v>
      </c>
      <c r="F589" t="s">
        <v>245</v>
      </c>
      <c r="G589" t="s">
        <v>58</v>
      </c>
      <c r="H589">
        <v>3</v>
      </c>
      <c r="I589" t="s">
        <v>46</v>
      </c>
      <c r="J589" t="s">
        <v>70</v>
      </c>
      <c r="L589">
        <v>14.89</v>
      </c>
      <c r="M589" t="s">
        <v>226</v>
      </c>
      <c r="W589" s="5">
        <v>45345</v>
      </c>
      <c r="Y589" s="5">
        <v>45292</v>
      </c>
      <c r="AB589" t="s">
        <v>245</v>
      </c>
      <c r="AC589" t="s">
        <v>245</v>
      </c>
      <c r="AD589" t="s">
        <v>53</v>
      </c>
      <c r="AE589" t="s">
        <v>72</v>
      </c>
      <c r="AF589" t="s">
        <v>52</v>
      </c>
      <c r="AG589" t="s">
        <v>247</v>
      </c>
      <c r="AH589">
        <v>12.127433</v>
      </c>
      <c r="AI589">
        <v>15.345131</v>
      </c>
      <c r="AJ589">
        <v>22.897345000000001</v>
      </c>
      <c r="AK589">
        <v>56.367403000000003</v>
      </c>
      <c r="AL589" t="s">
        <v>73</v>
      </c>
      <c r="AM589" t="s">
        <v>248</v>
      </c>
      <c r="AN589" t="s">
        <v>53</v>
      </c>
      <c r="AO589" s="1">
        <v>45748</v>
      </c>
      <c r="AP589" s="1" t="s">
        <v>5428</v>
      </c>
      <c r="AR589" t="s">
        <v>53</v>
      </c>
    </row>
    <row r="590" spans="1:44" hidden="1" x14ac:dyDescent="0.25">
      <c r="A590" t="s">
        <v>988</v>
      </c>
      <c r="B590" t="s">
        <v>971</v>
      </c>
      <c r="C590" t="s">
        <v>972</v>
      </c>
      <c r="D590" t="s">
        <v>116</v>
      </c>
      <c r="E590" t="s">
        <v>298</v>
      </c>
      <c r="F590" t="s">
        <v>245</v>
      </c>
      <c r="G590" t="s">
        <v>58</v>
      </c>
      <c r="H590">
        <v>3</v>
      </c>
      <c r="I590" t="s">
        <v>46</v>
      </c>
      <c r="J590" t="s">
        <v>70</v>
      </c>
      <c r="L590">
        <v>19.13</v>
      </c>
      <c r="M590" t="s">
        <v>226</v>
      </c>
      <c r="W590" s="5">
        <v>45330</v>
      </c>
      <c r="Y590" s="5">
        <v>45292</v>
      </c>
      <c r="AB590" t="s">
        <v>245</v>
      </c>
      <c r="AC590" t="s">
        <v>245</v>
      </c>
      <c r="AD590" t="s">
        <v>53</v>
      </c>
      <c r="AE590" t="s">
        <v>72</v>
      </c>
      <c r="AF590" t="s">
        <v>52</v>
      </c>
      <c r="AG590" t="s">
        <v>247</v>
      </c>
      <c r="AH590">
        <v>12.127433</v>
      </c>
      <c r="AI590">
        <v>15.345131</v>
      </c>
      <c r="AJ590">
        <v>22.897345000000001</v>
      </c>
      <c r="AK590">
        <v>56.367403000000003</v>
      </c>
      <c r="AL590" t="s">
        <v>73</v>
      </c>
      <c r="AM590" t="s">
        <v>248</v>
      </c>
      <c r="AN590" t="s">
        <v>53</v>
      </c>
      <c r="AO590" s="1">
        <v>45748</v>
      </c>
      <c r="AP590" s="1" t="s">
        <v>5428</v>
      </c>
      <c r="AR590" t="s">
        <v>53</v>
      </c>
    </row>
    <row r="591" spans="1:44" hidden="1" x14ac:dyDescent="0.25">
      <c r="A591" t="s">
        <v>989</v>
      </c>
      <c r="B591" t="s">
        <v>971</v>
      </c>
      <c r="C591" t="s">
        <v>972</v>
      </c>
      <c r="D591" t="s">
        <v>160</v>
      </c>
      <c r="E591" t="s">
        <v>298</v>
      </c>
      <c r="F591" t="s">
        <v>245</v>
      </c>
      <c r="G591" t="s">
        <v>58</v>
      </c>
      <c r="H591">
        <v>3</v>
      </c>
      <c r="I591" t="s">
        <v>46</v>
      </c>
      <c r="J591" t="s">
        <v>70</v>
      </c>
      <c r="L591">
        <v>7.6623391102199996</v>
      </c>
      <c r="M591" t="s">
        <v>226</v>
      </c>
      <c r="O591" t="s">
        <v>82</v>
      </c>
      <c r="P591" t="s">
        <v>14</v>
      </c>
      <c r="W591" s="5">
        <v>45314.61855324074</v>
      </c>
      <c r="Y591" s="5">
        <v>45292</v>
      </c>
      <c r="AB591" t="s">
        <v>245</v>
      </c>
      <c r="AC591" t="s">
        <v>82</v>
      </c>
      <c r="AD591" t="s">
        <v>53</v>
      </c>
      <c r="AE591" t="s">
        <v>72</v>
      </c>
      <c r="AF591" t="s">
        <v>52</v>
      </c>
      <c r="AG591" t="s">
        <v>247</v>
      </c>
      <c r="AH591">
        <v>12.127433</v>
      </c>
      <c r="AI591">
        <v>15.345131</v>
      </c>
      <c r="AJ591">
        <v>22.897345000000001</v>
      </c>
      <c r="AK591">
        <v>56.367403000000003</v>
      </c>
      <c r="AL591" t="s">
        <v>73</v>
      </c>
      <c r="AM591" t="s">
        <v>248</v>
      </c>
      <c r="AN591" t="s">
        <v>53</v>
      </c>
      <c r="AO591" s="1">
        <v>45748</v>
      </c>
      <c r="AP591" s="1" t="s">
        <v>5428</v>
      </c>
      <c r="AR591" t="s">
        <v>53</v>
      </c>
    </row>
    <row r="592" spans="1:44" hidden="1" x14ac:dyDescent="0.25">
      <c r="A592" t="s">
        <v>990</v>
      </c>
      <c r="B592" t="s">
        <v>971</v>
      </c>
      <c r="C592" t="s">
        <v>972</v>
      </c>
      <c r="D592" t="s">
        <v>200</v>
      </c>
      <c r="E592" t="s">
        <v>298</v>
      </c>
      <c r="F592" t="s">
        <v>245</v>
      </c>
      <c r="G592" t="s">
        <v>58</v>
      </c>
      <c r="H592">
        <v>2</v>
      </c>
      <c r="I592" t="s">
        <v>46</v>
      </c>
      <c r="J592" t="s">
        <v>70</v>
      </c>
      <c r="L592">
        <v>2.23</v>
      </c>
      <c r="M592" t="s">
        <v>226</v>
      </c>
      <c r="U592" t="s">
        <v>300</v>
      </c>
      <c r="W592" s="5">
        <v>45533</v>
      </c>
      <c r="Y592" s="5">
        <v>45536</v>
      </c>
      <c r="AB592" t="s">
        <v>245</v>
      </c>
      <c r="AC592" t="s">
        <v>245</v>
      </c>
      <c r="AD592" t="s">
        <v>53</v>
      </c>
      <c r="AE592" t="s">
        <v>72</v>
      </c>
      <c r="AF592" t="s">
        <v>52</v>
      </c>
      <c r="AG592" t="s">
        <v>247</v>
      </c>
      <c r="AH592">
        <v>12.127433</v>
      </c>
      <c r="AI592">
        <v>15.345131</v>
      </c>
      <c r="AJ592">
        <v>22.897345000000001</v>
      </c>
      <c r="AK592">
        <v>56.367403000000003</v>
      </c>
      <c r="AL592" t="s">
        <v>73</v>
      </c>
      <c r="AM592" t="s">
        <v>248</v>
      </c>
      <c r="AN592" t="s">
        <v>53</v>
      </c>
      <c r="AO592" s="1">
        <v>45748</v>
      </c>
      <c r="AP592" s="1" t="s">
        <v>5428</v>
      </c>
      <c r="AR592" t="s">
        <v>53</v>
      </c>
    </row>
    <row r="593" spans="1:44" hidden="1" x14ac:dyDescent="0.25">
      <c r="A593" t="s">
        <v>991</v>
      </c>
      <c r="B593" t="s">
        <v>971</v>
      </c>
      <c r="C593" t="s">
        <v>972</v>
      </c>
      <c r="D593" t="s">
        <v>124</v>
      </c>
      <c r="E593" t="s">
        <v>298</v>
      </c>
      <c r="F593" t="s">
        <v>245</v>
      </c>
      <c r="G593" t="s">
        <v>58</v>
      </c>
      <c r="H593">
        <v>1</v>
      </c>
      <c r="I593" t="s">
        <v>197</v>
      </c>
      <c r="J593" t="s">
        <v>47</v>
      </c>
      <c r="K593" s="1">
        <v>41200</v>
      </c>
      <c r="L593">
        <v>2.82</v>
      </c>
      <c r="M593" t="s">
        <v>226</v>
      </c>
      <c r="W593" s="5">
        <v>45992</v>
      </c>
      <c r="X593" s="5">
        <v>45962</v>
      </c>
      <c r="Y593" s="5">
        <v>45901</v>
      </c>
      <c r="AB593" t="s">
        <v>245</v>
      </c>
      <c r="AC593" t="s">
        <v>245</v>
      </c>
      <c r="AD593" t="s">
        <v>53</v>
      </c>
      <c r="AE593" t="s">
        <v>72</v>
      </c>
      <c r="AF593" t="s">
        <v>52</v>
      </c>
      <c r="AG593" t="s">
        <v>247</v>
      </c>
      <c r="AH593">
        <v>12.127433</v>
      </c>
      <c r="AI593">
        <v>15.345131</v>
      </c>
      <c r="AJ593">
        <v>22.897345000000001</v>
      </c>
      <c r="AK593">
        <v>56.367403000000003</v>
      </c>
      <c r="AL593" t="s">
        <v>54</v>
      </c>
      <c r="AM593" t="s">
        <v>248</v>
      </c>
      <c r="AN593" t="s">
        <v>53</v>
      </c>
      <c r="AR593" t="s">
        <v>53</v>
      </c>
    </row>
    <row r="594" spans="1:44" hidden="1" x14ac:dyDescent="0.25">
      <c r="A594" t="s">
        <v>992</v>
      </c>
      <c r="B594" t="s">
        <v>971</v>
      </c>
      <c r="C594" t="s">
        <v>972</v>
      </c>
      <c r="D594" t="s">
        <v>203</v>
      </c>
      <c r="E594" t="s">
        <v>298</v>
      </c>
      <c r="F594" t="s">
        <v>245</v>
      </c>
      <c r="G594" t="s">
        <v>58</v>
      </c>
      <c r="H594">
        <v>3</v>
      </c>
      <c r="I594" t="s">
        <v>46</v>
      </c>
      <c r="J594" t="s">
        <v>70</v>
      </c>
      <c r="L594">
        <v>10.51</v>
      </c>
      <c r="M594" t="s">
        <v>226</v>
      </c>
      <c r="W594" s="5">
        <v>45308</v>
      </c>
      <c r="Y594" s="5">
        <v>45292</v>
      </c>
      <c r="AB594" t="s">
        <v>245</v>
      </c>
      <c r="AC594" t="s">
        <v>245</v>
      </c>
      <c r="AD594" t="s">
        <v>53</v>
      </c>
      <c r="AE594" t="s">
        <v>72</v>
      </c>
      <c r="AF594" t="s">
        <v>52</v>
      </c>
      <c r="AG594" t="s">
        <v>247</v>
      </c>
      <c r="AH594">
        <v>12.127433</v>
      </c>
      <c r="AI594">
        <v>15.345131</v>
      </c>
      <c r="AJ594">
        <v>22.897345000000001</v>
      </c>
      <c r="AK594">
        <v>56.367403000000003</v>
      </c>
      <c r="AL594" t="s">
        <v>73</v>
      </c>
      <c r="AM594" t="s">
        <v>248</v>
      </c>
      <c r="AN594" t="s">
        <v>53</v>
      </c>
      <c r="AO594" s="1">
        <v>45748</v>
      </c>
      <c r="AP594" s="1" t="s">
        <v>5428</v>
      </c>
      <c r="AR594" t="s">
        <v>53</v>
      </c>
    </row>
    <row r="595" spans="1:44" hidden="1" x14ac:dyDescent="0.25">
      <c r="A595" t="s">
        <v>993</v>
      </c>
      <c r="B595" t="s">
        <v>971</v>
      </c>
      <c r="C595" t="s">
        <v>972</v>
      </c>
      <c r="D595" t="s">
        <v>172</v>
      </c>
      <c r="E595" t="s">
        <v>298</v>
      </c>
      <c r="F595" t="s">
        <v>245</v>
      </c>
      <c r="G595" t="s">
        <v>58</v>
      </c>
      <c r="H595">
        <v>1</v>
      </c>
      <c r="I595" t="s">
        <v>197</v>
      </c>
      <c r="J595" t="s">
        <v>47</v>
      </c>
      <c r="K595" s="1">
        <v>41355</v>
      </c>
      <c r="L595">
        <v>4.05</v>
      </c>
      <c r="M595" t="s">
        <v>226</v>
      </c>
      <c r="W595" s="5">
        <v>45992</v>
      </c>
      <c r="X595" s="5">
        <v>45962</v>
      </c>
      <c r="Y595" s="5">
        <v>45901</v>
      </c>
      <c r="AB595" t="s">
        <v>245</v>
      </c>
      <c r="AC595" t="s">
        <v>245</v>
      </c>
      <c r="AD595" t="s">
        <v>53</v>
      </c>
      <c r="AE595" t="s">
        <v>72</v>
      </c>
      <c r="AF595" t="s">
        <v>52</v>
      </c>
      <c r="AG595" t="s">
        <v>247</v>
      </c>
      <c r="AH595">
        <v>12.127433</v>
      </c>
      <c r="AI595">
        <v>15.345131</v>
      </c>
      <c r="AJ595">
        <v>22.897345000000001</v>
      </c>
      <c r="AK595">
        <v>56.367403000000003</v>
      </c>
      <c r="AL595" t="s">
        <v>54</v>
      </c>
      <c r="AM595" t="s">
        <v>248</v>
      </c>
      <c r="AN595" t="s">
        <v>53</v>
      </c>
      <c r="AR595" t="s">
        <v>53</v>
      </c>
    </row>
    <row r="596" spans="1:44" hidden="1" x14ac:dyDescent="0.25">
      <c r="A596" t="s">
        <v>994</v>
      </c>
      <c r="B596" t="s">
        <v>971</v>
      </c>
      <c r="C596" t="s">
        <v>972</v>
      </c>
      <c r="D596" t="s">
        <v>68</v>
      </c>
      <c r="E596" t="s">
        <v>325</v>
      </c>
      <c r="F596" t="s">
        <v>245</v>
      </c>
      <c r="G596" t="s">
        <v>58</v>
      </c>
      <c r="H596">
        <v>3</v>
      </c>
      <c r="I596" t="s">
        <v>46</v>
      </c>
      <c r="J596" t="s">
        <v>70</v>
      </c>
      <c r="L596">
        <v>3.8484550625699998</v>
      </c>
      <c r="M596" t="s">
        <v>226</v>
      </c>
      <c r="O596" t="s">
        <v>82</v>
      </c>
      <c r="P596" t="s">
        <v>14</v>
      </c>
      <c r="W596" s="5">
        <v>45058</v>
      </c>
      <c r="AB596" t="s">
        <v>245</v>
      </c>
      <c r="AC596" t="s">
        <v>82</v>
      </c>
      <c r="AD596" t="s">
        <v>53</v>
      </c>
      <c r="AE596" t="s">
        <v>72</v>
      </c>
      <c r="AF596" t="s">
        <v>52</v>
      </c>
      <c r="AG596" t="s">
        <v>247</v>
      </c>
      <c r="AH596">
        <v>12.127433</v>
      </c>
      <c r="AI596">
        <v>15.345131</v>
      </c>
      <c r="AJ596">
        <v>22.897345000000001</v>
      </c>
      <c r="AK596">
        <v>56.367403000000003</v>
      </c>
      <c r="AL596" t="s">
        <v>73</v>
      </c>
      <c r="AM596" t="s">
        <v>248</v>
      </c>
      <c r="AN596" t="s">
        <v>53</v>
      </c>
      <c r="AO596" s="1">
        <v>45748</v>
      </c>
      <c r="AP596" s="1" t="s">
        <v>5428</v>
      </c>
      <c r="AR596" t="s">
        <v>53</v>
      </c>
    </row>
    <row r="597" spans="1:44" hidden="1" x14ac:dyDescent="0.25">
      <c r="A597" t="s">
        <v>995</v>
      </c>
      <c r="B597" t="s">
        <v>971</v>
      </c>
      <c r="C597" t="s">
        <v>972</v>
      </c>
      <c r="D597" t="s">
        <v>42</v>
      </c>
      <c r="E597" t="s">
        <v>325</v>
      </c>
      <c r="F597" t="s">
        <v>245</v>
      </c>
      <c r="G597" t="s">
        <v>58</v>
      </c>
      <c r="H597">
        <v>2</v>
      </c>
      <c r="I597" t="s">
        <v>46</v>
      </c>
      <c r="J597" t="s">
        <v>47</v>
      </c>
      <c r="K597" s="1">
        <v>45320</v>
      </c>
      <c r="L597">
        <v>0.16664362155199999</v>
      </c>
      <c r="M597" t="s">
        <v>226</v>
      </c>
      <c r="O597" t="s">
        <v>82</v>
      </c>
      <c r="P597" t="s">
        <v>14</v>
      </c>
      <c r="W597" s="5">
        <v>45058</v>
      </c>
      <c r="AB597" t="s">
        <v>245</v>
      </c>
      <c r="AC597" t="s">
        <v>82</v>
      </c>
      <c r="AD597" t="s">
        <v>53</v>
      </c>
      <c r="AE597" t="s">
        <v>72</v>
      </c>
      <c r="AF597" t="s">
        <v>52</v>
      </c>
      <c r="AG597" t="s">
        <v>247</v>
      </c>
      <c r="AH597">
        <v>12.127433</v>
      </c>
      <c r="AI597">
        <v>15.345131</v>
      </c>
      <c r="AJ597">
        <v>22.897345000000001</v>
      </c>
      <c r="AK597">
        <v>56.367403000000003</v>
      </c>
      <c r="AL597" t="s">
        <v>295</v>
      </c>
      <c r="AM597" t="s">
        <v>248</v>
      </c>
      <c r="AN597" t="s">
        <v>53</v>
      </c>
      <c r="AO597" s="1">
        <v>45870</v>
      </c>
      <c r="AR597" t="s">
        <v>53</v>
      </c>
    </row>
    <row r="598" spans="1:44" hidden="1" x14ac:dyDescent="0.25">
      <c r="A598" t="s">
        <v>996</v>
      </c>
      <c r="B598" t="s">
        <v>971</v>
      </c>
      <c r="C598" t="s">
        <v>972</v>
      </c>
      <c r="D598" t="s">
        <v>137</v>
      </c>
      <c r="E598" t="s">
        <v>298</v>
      </c>
      <c r="F598" t="s">
        <v>245</v>
      </c>
      <c r="G598" t="s">
        <v>58</v>
      </c>
      <c r="H598">
        <v>2</v>
      </c>
      <c r="I598" t="s">
        <v>46</v>
      </c>
      <c r="J598" t="s">
        <v>47</v>
      </c>
      <c r="K598" s="1">
        <v>45321</v>
      </c>
      <c r="L598">
        <v>0.20995964434700001</v>
      </c>
      <c r="M598" t="s">
        <v>226</v>
      </c>
      <c r="O598" t="s">
        <v>82</v>
      </c>
      <c r="P598" t="s">
        <v>14</v>
      </c>
      <c r="W598" s="5">
        <v>45179</v>
      </c>
      <c r="AB598" t="s">
        <v>245</v>
      </c>
      <c r="AC598" t="s">
        <v>82</v>
      </c>
      <c r="AD598" t="s">
        <v>53</v>
      </c>
      <c r="AE598" t="s">
        <v>72</v>
      </c>
      <c r="AF598" t="s">
        <v>52</v>
      </c>
      <c r="AG598" t="s">
        <v>247</v>
      </c>
      <c r="AH598">
        <v>12.127433</v>
      </c>
      <c r="AI598">
        <v>15.345131</v>
      </c>
      <c r="AJ598">
        <v>22.897345000000001</v>
      </c>
      <c r="AK598">
        <v>56.367403000000003</v>
      </c>
      <c r="AL598" t="s">
        <v>295</v>
      </c>
      <c r="AM598" t="s">
        <v>248</v>
      </c>
      <c r="AN598" t="s">
        <v>53</v>
      </c>
      <c r="AO598" s="1">
        <v>45870</v>
      </c>
      <c r="AR598" t="s">
        <v>53</v>
      </c>
    </row>
    <row r="599" spans="1:44" hidden="1" x14ac:dyDescent="0.25">
      <c r="A599" t="s">
        <v>997</v>
      </c>
      <c r="B599" t="s">
        <v>971</v>
      </c>
      <c r="C599" t="s">
        <v>972</v>
      </c>
      <c r="D599" t="s">
        <v>372</v>
      </c>
      <c r="E599" t="s">
        <v>298</v>
      </c>
      <c r="F599" t="s">
        <v>245</v>
      </c>
      <c r="G599" t="s">
        <v>58</v>
      </c>
      <c r="H599">
        <v>2</v>
      </c>
      <c r="I599" t="s">
        <v>46</v>
      </c>
      <c r="J599" t="s">
        <v>70</v>
      </c>
      <c r="L599">
        <v>1.1200000000000001</v>
      </c>
      <c r="M599" t="s">
        <v>226</v>
      </c>
      <c r="U599" t="s">
        <v>300</v>
      </c>
      <c r="W599" s="5">
        <v>45106</v>
      </c>
      <c r="AB599" t="s">
        <v>245</v>
      </c>
      <c r="AC599" t="s">
        <v>245</v>
      </c>
      <c r="AD599" t="s">
        <v>53</v>
      </c>
      <c r="AE599" t="s">
        <v>72</v>
      </c>
      <c r="AF599" t="s">
        <v>52</v>
      </c>
      <c r="AG599" t="s">
        <v>247</v>
      </c>
      <c r="AH599">
        <v>12.127433</v>
      </c>
      <c r="AI599">
        <v>15.345131</v>
      </c>
      <c r="AJ599">
        <v>22.897345000000001</v>
      </c>
      <c r="AK599">
        <v>56.367403000000003</v>
      </c>
      <c r="AL599" t="s">
        <v>73</v>
      </c>
      <c r="AM599" t="s">
        <v>248</v>
      </c>
      <c r="AN599" t="s">
        <v>53</v>
      </c>
      <c r="AO599" s="1">
        <v>45748</v>
      </c>
      <c r="AP599" s="1" t="s">
        <v>5428</v>
      </c>
      <c r="AR599" t="s">
        <v>53</v>
      </c>
    </row>
    <row r="600" spans="1:44" hidden="1" x14ac:dyDescent="0.25">
      <c r="A600" t="s">
        <v>998</v>
      </c>
      <c r="B600" t="s">
        <v>971</v>
      </c>
      <c r="C600" t="s">
        <v>972</v>
      </c>
      <c r="D600" t="s">
        <v>374</v>
      </c>
      <c r="E600" t="s">
        <v>298</v>
      </c>
      <c r="F600" t="s">
        <v>245</v>
      </c>
      <c r="G600" t="s">
        <v>58</v>
      </c>
      <c r="H600">
        <v>2</v>
      </c>
      <c r="I600" t="s">
        <v>46</v>
      </c>
      <c r="J600" t="s">
        <v>70</v>
      </c>
      <c r="L600">
        <v>0.76</v>
      </c>
      <c r="M600" t="s">
        <v>226</v>
      </c>
      <c r="U600" t="s">
        <v>300</v>
      </c>
      <c r="W600" s="5">
        <v>45231</v>
      </c>
      <c r="AB600" t="s">
        <v>245</v>
      </c>
      <c r="AC600" t="s">
        <v>245</v>
      </c>
      <c r="AD600" t="s">
        <v>53</v>
      </c>
      <c r="AE600" t="s">
        <v>72</v>
      </c>
      <c r="AF600" t="s">
        <v>52</v>
      </c>
      <c r="AG600" t="s">
        <v>247</v>
      </c>
      <c r="AH600">
        <v>12.127433</v>
      </c>
      <c r="AI600">
        <v>15.345131</v>
      </c>
      <c r="AJ600">
        <v>22.897345000000001</v>
      </c>
      <c r="AK600">
        <v>56.367403000000003</v>
      </c>
      <c r="AL600" t="s">
        <v>73</v>
      </c>
      <c r="AM600" t="s">
        <v>248</v>
      </c>
      <c r="AN600" t="s">
        <v>53</v>
      </c>
      <c r="AO600" s="1">
        <v>45748</v>
      </c>
      <c r="AP600" s="1" t="s">
        <v>5428</v>
      </c>
      <c r="AR600" t="s">
        <v>53</v>
      </c>
    </row>
    <row r="601" spans="1:44" hidden="1" x14ac:dyDescent="0.25">
      <c r="A601" t="s">
        <v>999</v>
      </c>
      <c r="B601" t="s">
        <v>971</v>
      </c>
      <c r="C601" t="s">
        <v>972</v>
      </c>
      <c r="D601" t="s">
        <v>427</v>
      </c>
      <c r="E601" t="s">
        <v>298</v>
      </c>
      <c r="F601" t="s">
        <v>245</v>
      </c>
      <c r="G601" t="s">
        <v>58</v>
      </c>
      <c r="H601">
        <v>2</v>
      </c>
      <c r="I601" t="s">
        <v>46</v>
      </c>
      <c r="J601" t="s">
        <v>70</v>
      </c>
      <c r="L601">
        <v>1.36</v>
      </c>
      <c r="M601" t="s">
        <v>226</v>
      </c>
      <c r="U601" t="s">
        <v>300</v>
      </c>
      <c r="W601" s="5">
        <v>45231</v>
      </c>
      <c r="AB601" t="s">
        <v>245</v>
      </c>
      <c r="AC601" t="s">
        <v>245</v>
      </c>
      <c r="AD601" t="s">
        <v>53</v>
      </c>
      <c r="AE601" t="s">
        <v>72</v>
      </c>
      <c r="AF601" t="s">
        <v>52</v>
      </c>
      <c r="AG601" t="s">
        <v>247</v>
      </c>
      <c r="AH601">
        <v>12.127433</v>
      </c>
      <c r="AI601">
        <v>15.345131</v>
      </c>
      <c r="AJ601">
        <v>22.897345000000001</v>
      </c>
      <c r="AK601">
        <v>56.367403000000003</v>
      </c>
      <c r="AL601" t="s">
        <v>73</v>
      </c>
      <c r="AM601" t="s">
        <v>248</v>
      </c>
      <c r="AN601" t="s">
        <v>53</v>
      </c>
      <c r="AO601" s="1">
        <v>45748</v>
      </c>
      <c r="AP601" s="1" t="s">
        <v>5428</v>
      </c>
      <c r="AR601" t="s">
        <v>53</v>
      </c>
    </row>
    <row r="602" spans="1:44" hidden="1" x14ac:dyDescent="0.25">
      <c r="A602" t="s">
        <v>1000</v>
      </c>
      <c r="B602" t="s">
        <v>971</v>
      </c>
      <c r="C602" t="s">
        <v>972</v>
      </c>
      <c r="D602" t="s">
        <v>430</v>
      </c>
      <c r="E602" t="s">
        <v>298</v>
      </c>
      <c r="F602" t="s">
        <v>245</v>
      </c>
      <c r="G602" t="s">
        <v>58</v>
      </c>
      <c r="H602">
        <v>3</v>
      </c>
      <c r="I602" t="s">
        <v>46</v>
      </c>
      <c r="J602" t="s">
        <v>70</v>
      </c>
      <c r="L602">
        <v>7.4761771760200002</v>
      </c>
      <c r="M602" t="s">
        <v>226</v>
      </c>
      <c r="O602" t="s">
        <v>82</v>
      </c>
      <c r="P602" t="s">
        <v>14</v>
      </c>
      <c r="W602" s="5">
        <v>45312</v>
      </c>
      <c r="AB602" t="s">
        <v>245</v>
      </c>
      <c r="AC602" t="s">
        <v>82</v>
      </c>
      <c r="AD602" t="s">
        <v>53</v>
      </c>
      <c r="AE602" t="s">
        <v>72</v>
      </c>
      <c r="AF602" t="s">
        <v>52</v>
      </c>
      <c r="AG602" t="s">
        <v>247</v>
      </c>
      <c r="AH602">
        <v>12.127433</v>
      </c>
      <c r="AI602">
        <v>15.345131</v>
      </c>
      <c r="AJ602">
        <v>22.897345000000001</v>
      </c>
      <c r="AK602">
        <v>56.367403000000003</v>
      </c>
      <c r="AL602" t="s">
        <v>73</v>
      </c>
      <c r="AM602" t="s">
        <v>248</v>
      </c>
      <c r="AN602" t="s">
        <v>53</v>
      </c>
      <c r="AO602" s="1">
        <v>45748</v>
      </c>
      <c r="AP602" s="1" t="s">
        <v>5428</v>
      </c>
      <c r="AR602" t="s">
        <v>53</v>
      </c>
    </row>
    <row r="603" spans="1:44" hidden="1" x14ac:dyDescent="0.25">
      <c r="A603" t="s">
        <v>1001</v>
      </c>
      <c r="B603" t="s">
        <v>971</v>
      </c>
      <c r="C603" t="s">
        <v>972</v>
      </c>
      <c r="D603" t="s">
        <v>432</v>
      </c>
      <c r="E603" t="s">
        <v>298</v>
      </c>
      <c r="F603" t="s">
        <v>245</v>
      </c>
      <c r="G603" t="s">
        <v>58</v>
      </c>
      <c r="H603">
        <v>3</v>
      </c>
      <c r="I603" t="s">
        <v>46</v>
      </c>
      <c r="J603" t="s">
        <v>70</v>
      </c>
      <c r="L603">
        <v>6.4293997478599998</v>
      </c>
      <c r="M603" t="s">
        <v>226</v>
      </c>
      <c r="O603" t="s">
        <v>82</v>
      </c>
      <c r="P603" t="s">
        <v>14</v>
      </c>
      <c r="W603" s="5">
        <v>45231</v>
      </c>
      <c r="AB603" t="s">
        <v>245</v>
      </c>
      <c r="AC603" t="s">
        <v>82</v>
      </c>
      <c r="AD603" t="s">
        <v>53</v>
      </c>
      <c r="AE603" t="s">
        <v>72</v>
      </c>
      <c r="AF603" t="s">
        <v>52</v>
      </c>
      <c r="AG603" t="s">
        <v>247</v>
      </c>
      <c r="AH603">
        <v>12.127433</v>
      </c>
      <c r="AI603">
        <v>15.345131</v>
      </c>
      <c r="AJ603">
        <v>22.897345000000001</v>
      </c>
      <c r="AK603">
        <v>56.367403000000003</v>
      </c>
      <c r="AL603" t="s">
        <v>73</v>
      </c>
      <c r="AM603" t="s">
        <v>248</v>
      </c>
      <c r="AN603" t="s">
        <v>53</v>
      </c>
      <c r="AO603" s="1">
        <v>45748</v>
      </c>
      <c r="AP603" s="1" t="s">
        <v>5428</v>
      </c>
      <c r="AR603" t="s">
        <v>53</v>
      </c>
    </row>
    <row r="604" spans="1:44" hidden="1" x14ac:dyDescent="0.25">
      <c r="A604" t="s">
        <v>1002</v>
      </c>
      <c r="B604" t="s">
        <v>971</v>
      </c>
      <c r="C604" t="s">
        <v>972</v>
      </c>
      <c r="D604" t="s">
        <v>434</v>
      </c>
      <c r="E604" t="s">
        <v>298</v>
      </c>
      <c r="F604" t="s">
        <v>245</v>
      </c>
      <c r="G604" t="s">
        <v>58</v>
      </c>
      <c r="H604">
        <v>3</v>
      </c>
      <c r="I604" t="s">
        <v>46</v>
      </c>
      <c r="J604" t="s">
        <v>70</v>
      </c>
      <c r="L604">
        <v>3.7468544314500001</v>
      </c>
      <c r="M604" t="s">
        <v>226</v>
      </c>
      <c r="O604" t="s">
        <v>82</v>
      </c>
      <c r="P604" t="s">
        <v>14</v>
      </c>
      <c r="W604" s="5">
        <v>45231</v>
      </c>
      <c r="AB604" t="s">
        <v>245</v>
      </c>
      <c r="AC604" t="s">
        <v>82</v>
      </c>
      <c r="AD604" t="s">
        <v>53</v>
      </c>
      <c r="AE604" t="s">
        <v>72</v>
      </c>
      <c r="AF604" t="s">
        <v>52</v>
      </c>
      <c r="AG604" t="s">
        <v>247</v>
      </c>
      <c r="AH604">
        <v>12.127433</v>
      </c>
      <c r="AI604">
        <v>15.345131</v>
      </c>
      <c r="AJ604">
        <v>22.897345000000001</v>
      </c>
      <c r="AK604">
        <v>56.367403000000003</v>
      </c>
      <c r="AL604" t="s">
        <v>73</v>
      </c>
      <c r="AM604" t="s">
        <v>248</v>
      </c>
      <c r="AN604" t="s">
        <v>53</v>
      </c>
      <c r="AO604" s="1">
        <v>45748</v>
      </c>
      <c r="AP604" s="1" t="s">
        <v>5428</v>
      </c>
      <c r="AR604" t="s">
        <v>53</v>
      </c>
    </row>
    <row r="605" spans="1:44" hidden="1" x14ac:dyDescent="0.25">
      <c r="A605" t="s">
        <v>1003</v>
      </c>
      <c r="B605" t="s">
        <v>971</v>
      </c>
      <c r="C605" t="s">
        <v>972</v>
      </c>
      <c r="D605" t="s">
        <v>378</v>
      </c>
      <c r="E605" t="s">
        <v>298</v>
      </c>
      <c r="F605" t="s">
        <v>245</v>
      </c>
      <c r="G605" t="s">
        <v>58</v>
      </c>
      <c r="H605">
        <v>3</v>
      </c>
      <c r="I605" t="s">
        <v>46</v>
      </c>
      <c r="J605" t="s">
        <v>70</v>
      </c>
      <c r="L605">
        <v>1.49</v>
      </c>
      <c r="M605" t="s">
        <v>226</v>
      </c>
      <c r="W605" s="5">
        <v>45231</v>
      </c>
      <c r="AB605" t="s">
        <v>245</v>
      </c>
      <c r="AC605" t="s">
        <v>245</v>
      </c>
      <c r="AD605" t="s">
        <v>53</v>
      </c>
      <c r="AE605" t="s">
        <v>72</v>
      </c>
      <c r="AF605" t="s">
        <v>52</v>
      </c>
      <c r="AG605" t="s">
        <v>247</v>
      </c>
      <c r="AH605">
        <v>12.127433</v>
      </c>
      <c r="AI605">
        <v>15.345131</v>
      </c>
      <c r="AJ605">
        <v>22.897345000000001</v>
      </c>
      <c r="AK605">
        <v>56.367403000000003</v>
      </c>
      <c r="AL605" t="s">
        <v>73</v>
      </c>
      <c r="AM605" t="s">
        <v>248</v>
      </c>
      <c r="AN605" t="s">
        <v>53</v>
      </c>
      <c r="AO605" s="1">
        <v>45748</v>
      </c>
      <c r="AP605" s="1" t="s">
        <v>5428</v>
      </c>
      <c r="AR605" t="s">
        <v>53</v>
      </c>
    </row>
    <row r="606" spans="1:44" hidden="1" x14ac:dyDescent="0.25">
      <c r="A606" t="s">
        <v>1004</v>
      </c>
      <c r="B606" t="s">
        <v>971</v>
      </c>
      <c r="C606" t="s">
        <v>972</v>
      </c>
      <c r="D606" t="s">
        <v>438</v>
      </c>
      <c r="E606" t="s">
        <v>298</v>
      </c>
      <c r="F606" t="s">
        <v>245</v>
      </c>
      <c r="G606" t="s">
        <v>58</v>
      </c>
      <c r="H606">
        <v>3</v>
      </c>
      <c r="I606" t="s">
        <v>46</v>
      </c>
      <c r="J606" t="s">
        <v>70</v>
      </c>
      <c r="L606">
        <v>1.9653944730799999</v>
      </c>
      <c r="M606" t="s">
        <v>226</v>
      </c>
      <c r="O606" t="s">
        <v>82</v>
      </c>
      <c r="P606" t="s">
        <v>14</v>
      </c>
      <c r="W606" s="5">
        <v>45231</v>
      </c>
      <c r="AB606" t="s">
        <v>245</v>
      </c>
      <c r="AC606" t="s">
        <v>82</v>
      </c>
      <c r="AD606" t="s">
        <v>53</v>
      </c>
      <c r="AE606" t="s">
        <v>72</v>
      </c>
      <c r="AF606" t="s">
        <v>52</v>
      </c>
      <c r="AG606" t="s">
        <v>247</v>
      </c>
      <c r="AH606">
        <v>12.127433</v>
      </c>
      <c r="AI606">
        <v>15.345131</v>
      </c>
      <c r="AJ606">
        <v>22.897345000000001</v>
      </c>
      <c r="AK606">
        <v>56.367403000000003</v>
      </c>
      <c r="AL606" t="s">
        <v>73</v>
      </c>
      <c r="AM606" t="s">
        <v>248</v>
      </c>
      <c r="AN606" t="s">
        <v>53</v>
      </c>
      <c r="AO606" s="1">
        <v>45748</v>
      </c>
      <c r="AP606" s="1" t="s">
        <v>5428</v>
      </c>
      <c r="AR606" t="s">
        <v>53</v>
      </c>
    </row>
    <row r="607" spans="1:44" hidden="1" x14ac:dyDescent="0.25">
      <c r="A607" t="s">
        <v>1005</v>
      </c>
      <c r="B607" t="s">
        <v>971</v>
      </c>
      <c r="C607" t="s">
        <v>972</v>
      </c>
      <c r="D607" t="s">
        <v>440</v>
      </c>
      <c r="E607" t="s">
        <v>298</v>
      </c>
      <c r="F607" t="s">
        <v>245</v>
      </c>
      <c r="G607" t="s">
        <v>58</v>
      </c>
      <c r="H607">
        <v>2</v>
      </c>
      <c r="I607" t="s">
        <v>46</v>
      </c>
      <c r="J607" t="s">
        <v>47</v>
      </c>
      <c r="K607" s="1">
        <v>45303</v>
      </c>
      <c r="L607">
        <v>2.1118178848400002</v>
      </c>
      <c r="M607" t="s">
        <v>226</v>
      </c>
      <c r="O607" t="s">
        <v>82</v>
      </c>
      <c r="P607" t="s">
        <v>14</v>
      </c>
      <c r="W607" s="5">
        <v>45231</v>
      </c>
      <c r="AB607" t="s">
        <v>245</v>
      </c>
      <c r="AC607" t="s">
        <v>82</v>
      </c>
      <c r="AD607" t="s">
        <v>53</v>
      </c>
      <c r="AE607" t="s">
        <v>72</v>
      </c>
      <c r="AF607" t="s">
        <v>52</v>
      </c>
      <c r="AG607" t="s">
        <v>247</v>
      </c>
      <c r="AH607">
        <v>12.127433</v>
      </c>
      <c r="AI607">
        <v>15.345131</v>
      </c>
      <c r="AJ607">
        <v>22.897345000000001</v>
      </c>
      <c r="AK607">
        <v>56.367403000000003</v>
      </c>
      <c r="AL607" t="s">
        <v>295</v>
      </c>
      <c r="AM607" t="s">
        <v>248</v>
      </c>
      <c r="AN607" t="s">
        <v>53</v>
      </c>
      <c r="AO607" s="1">
        <v>45870</v>
      </c>
      <c r="AR607" t="s">
        <v>53</v>
      </c>
    </row>
    <row r="608" spans="1:44" hidden="1" x14ac:dyDescent="0.25">
      <c r="A608" t="s">
        <v>1006</v>
      </c>
      <c r="B608" t="s">
        <v>971</v>
      </c>
      <c r="C608" t="s">
        <v>972</v>
      </c>
      <c r="D608" t="s">
        <v>444</v>
      </c>
      <c r="E608" t="s">
        <v>298</v>
      </c>
      <c r="F608" t="s">
        <v>245</v>
      </c>
      <c r="G608" t="s">
        <v>58</v>
      </c>
      <c r="H608">
        <v>3</v>
      </c>
      <c r="I608" t="s">
        <v>46</v>
      </c>
      <c r="J608" t="s">
        <v>70</v>
      </c>
      <c r="L608">
        <v>0.61833594903699995</v>
      </c>
      <c r="M608" t="s">
        <v>226</v>
      </c>
      <c r="O608" t="s">
        <v>82</v>
      </c>
      <c r="P608" t="s">
        <v>14</v>
      </c>
      <c r="W608" s="5">
        <v>45312</v>
      </c>
      <c r="AB608" t="s">
        <v>245</v>
      </c>
      <c r="AC608" t="s">
        <v>82</v>
      </c>
      <c r="AD608" t="s">
        <v>53</v>
      </c>
      <c r="AE608" t="s">
        <v>72</v>
      </c>
      <c r="AF608" t="s">
        <v>52</v>
      </c>
      <c r="AG608" t="s">
        <v>247</v>
      </c>
      <c r="AH608">
        <v>12.127433</v>
      </c>
      <c r="AI608">
        <v>15.345131</v>
      </c>
      <c r="AJ608">
        <v>22.897345000000001</v>
      </c>
      <c r="AK608">
        <v>56.367403000000003</v>
      </c>
      <c r="AL608" t="s">
        <v>73</v>
      </c>
      <c r="AM608" t="s">
        <v>248</v>
      </c>
      <c r="AN608" t="s">
        <v>53</v>
      </c>
      <c r="AO608" s="1">
        <v>45748</v>
      </c>
      <c r="AP608" s="1" t="s">
        <v>5428</v>
      </c>
      <c r="AR608" t="s">
        <v>53</v>
      </c>
    </row>
    <row r="609" spans="1:44" hidden="1" x14ac:dyDescent="0.25">
      <c r="A609" t="s">
        <v>1007</v>
      </c>
      <c r="B609" t="s">
        <v>971</v>
      </c>
      <c r="C609" t="s">
        <v>972</v>
      </c>
      <c r="D609" t="s">
        <v>761</v>
      </c>
      <c r="E609" t="s">
        <v>298</v>
      </c>
      <c r="F609" t="s">
        <v>245</v>
      </c>
      <c r="G609" t="s">
        <v>58</v>
      </c>
      <c r="H609">
        <v>2</v>
      </c>
      <c r="I609" t="s">
        <v>46</v>
      </c>
      <c r="J609" t="s">
        <v>70</v>
      </c>
      <c r="L609">
        <v>3.27</v>
      </c>
      <c r="M609" t="s">
        <v>226</v>
      </c>
      <c r="U609" t="s">
        <v>300</v>
      </c>
      <c r="W609" s="5">
        <v>45231</v>
      </c>
      <c r="AB609" t="s">
        <v>245</v>
      </c>
      <c r="AC609" t="s">
        <v>245</v>
      </c>
      <c r="AD609" t="s">
        <v>53</v>
      </c>
      <c r="AE609" t="s">
        <v>72</v>
      </c>
      <c r="AF609" t="s">
        <v>52</v>
      </c>
      <c r="AG609" t="s">
        <v>247</v>
      </c>
      <c r="AH609">
        <v>12.127433</v>
      </c>
      <c r="AI609">
        <v>15.345131</v>
      </c>
      <c r="AJ609">
        <v>22.897345000000001</v>
      </c>
      <c r="AK609">
        <v>56.367403000000003</v>
      </c>
      <c r="AL609" t="s">
        <v>73</v>
      </c>
      <c r="AM609" t="s">
        <v>248</v>
      </c>
      <c r="AN609" t="s">
        <v>53</v>
      </c>
      <c r="AO609" s="1">
        <v>45748</v>
      </c>
      <c r="AP609" s="1" t="s">
        <v>5428</v>
      </c>
      <c r="AR609" t="s">
        <v>53</v>
      </c>
    </row>
    <row r="610" spans="1:44" hidden="1" x14ac:dyDescent="0.25">
      <c r="A610" t="s">
        <v>1008</v>
      </c>
      <c r="B610" t="s">
        <v>971</v>
      </c>
      <c r="C610" t="s">
        <v>972</v>
      </c>
      <c r="D610" t="s">
        <v>189</v>
      </c>
      <c r="E610" t="s">
        <v>298</v>
      </c>
      <c r="F610" t="s">
        <v>245</v>
      </c>
      <c r="G610" t="s">
        <v>58</v>
      </c>
      <c r="H610">
        <v>2</v>
      </c>
      <c r="I610" t="s">
        <v>46</v>
      </c>
      <c r="J610" t="s">
        <v>70</v>
      </c>
      <c r="L610">
        <v>1.81</v>
      </c>
      <c r="M610" t="s">
        <v>226</v>
      </c>
      <c r="U610" t="s">
        <v>300</v>
      </c>
      <c r="W610" s="5">
        <v>45113</v>
      </c>
      <c r="AB610" t="s">
        <v>245</v>
      </c>
      <c r="AC610" t="s">
        <v>245</v>
      </c>
      <c r="AD610" t="s">
        <v>53</v>
      </c>
      <c r="AE610" t="s">
        <v>72</v>
      </c>
      <c r="AF610" t="s">
        <v>52</v>
      </c>
      <c r="AG610" t="s">
        <v>247</v>
      </c>
      <c r="AH610">
        <v>12.127433</v>
      </c>
      <c r="AI610">
        <v>15.345131</v>
      </c>
      <c r="AJ610">
        <v>22.897345000000001</v>
      </c>
      <c r="AK610">
        <v>56.367403000000003</v>
      </c>
      <c r="AL610" t="s">
        <v>73</v>
      </c>
      <c r="AM610" t="s">
        <v>248</v>
      </c>
      <c r="AN610" t="s">
        <v>53</v>
      </c>
      <c r="AO610" s="1">
        <v>45748</v>
      </c>
      <c r="AP610" s="1" t="s">
        <v>5428</v>
      </c>
      <c r="AR610" t="s">
        <v>53</v>
      </c>
    </row>
    <row r="611" spans="1:44" hidden="1" x14ac:dyDescent="0.25">
      <c r="A611" t="s">
        <v>1009</v>
      </c>
      <c r="B611" t="s">
        <v>971</v>
      </c>
      <c r="C611" t="s">
        <v>972</v>
      </c>
      <c r="D611" t="s">
        <v>191</v>
      </c>
      <c r="E611" t="s">
        <v>298</v>
      </c>
      <c r="F611" t="s">
        <v>245</v>
      </c>
      <c r="G611" t="s">
        <v>58</v>
      </c>
      <c r="H611">
        <v>2</v>
      </c>
      <c r="I611" t="s">
        <v>46</v>
      </c>
      <c r="J611" t="s">
        <v>70</v>
      </c>
      <c r="L611">
        <v>1.06</v>
      </c>
      <c r="M611" t="s">
        <v>226</v>
      </c>
      <c r="U611" t="s">
        <v>300</v>
      </c>
      <c r="W611" s="5">
        <v>45113</v>
      </c>
      <c r="AB611" t="s">
        <v>245</v>
      </c>
      <c r="AC611" t="s">
        <v>245</v>
      </c>
      <c r="AD611" t="s">
        <v>53</v>
      </c>
      <c r="AE611" t="s">
        <v>72</v>
      </c>
      <c r="AF611" t="s">
        <v>52</v>
      </c>
      <c r="AG611" t="s">
        <v>247</v>
      </c>
      <c r="AH611">
        <v>12.127433</v>
      </c>
      <c r="AI611">
        <v>15.345131</v>
      </c>
      <c r="AJ611">
        <v>22.897345000000001</v>
      </c>
      <c r="AK611">
        <v>56.367403000000003</v>
      </c>
      <c r="AL611" t="s">
        <v>73</v>
      </c>
      <c r="AM611" t="s">
        <v>248</v>
      </c>
      <c r="AN611" t="s">
        <v>53</v>
      </c>
      <c r="AO611" s="1">
        <v>45748</v>
      </c>
      <c r="AP611" s="1" t="s">
        <v>5428</v>
      </c>
      <c r="AR611" t="s">
        <v>53</v>
      </c>
    </row>
    <row r="612" spans="1:44" hidden="1" x14ac:dyDescent="0.25">
      <c r="A612" t="s">
        <v>1010</v>
      </c>
      <c r="B612" t="s">
        <v>971</v>
      </c>
      <c r="C612" t="s">
        <v>972</v>
      </c>
      <c r="D612" t="s">
        <v>176</v>
      </c>
      <c r="E612" t="s">
        <v>298</v>
      </c>
      <c r="F612" t="s">
        <v>245</v>
      </c>
      <c r="G612" t="s">
        <v>58</v>
      </c>
      <c r="H612">
        <v>2</v>
      </c>
      <c r="I612" t="s">
        <v>46</v>
      </c>
      <c r="J612" t="s">
        <v>70</v>
      </c>
      <c r="L612">
        <v>5.23</v>
      </c>
      <c r="M612" t="s">
        <v>226</v>
      </c>
      <c r="U612" t="s">
        <v>300</v>
      </c>
      <c r="W612" s="5">
        <v>45113</v>
      </c>
      <c r="AB612" t="s">
        <v>245</v>
      </c>
      <c r="AC612" t="s">
        <v>245</v>
      </c>
      <c r="AD612" t="s">
        <v>53</v>
      </c>
      <c r="AE612" t="s">
        <v>72</v>
      </c>
      <c r="AF612" t="s">
        <v>52</v>
      </c>
      <c r="AG612" t="s">
        <v>247</v>
      </c>
      <c r="AH612">
        <v>12.127433</v>
      </c>
      <c r="AI612">
        <v>15.345131</v>
      </c>
      <c r="AJ612">
        <v>22.897345000000001</v>
      </c>
      <c r="AK612">
        <v>56.367403000000003</v>
      </c>
      <c r="AL612" t="s">
        <v>73</v>
      </c>
      <c r="AM612" t="s">
        <v>248</v>
      </c>
      <c r="AN612" t="s">
        <v>53</v>
      </c>
      <c r="AO612" s="1">
        <v>45748</v>
      </c>
      <c r="AP612" s="1" t="s">
        <v>5428</v>
      </c>
      <c r="AR612" t="s">
        <v>53</v>
      </c>
    </row>
    <row r="613" spans="1:44" hidden="1" x14ac:dyDescent="0.25">
      <c r="A613" t="s">
        <v>1011</v>
      </c>
      <c r="B613" t="s">
        <v>971</v>
      </c>
      <c r="C613" t="s">
        <v>972</v>
      </c>
      <c r="D613" t="s">
        <v>178</v>
      </c>
      <c r="E613" t="s">
        <v>298</v>
      </c>
      <c r="F613" t="s">
        <v>245</v>
      </c>
      <c r="G613" t="s">
        <v>58</v>
      </c>
      <c r="H613">
        <v>1</v>
      </c>
      <c r="I613" t="s">
        <v>197</v>
      </c>
      <c r="J613" t="s">
        <v>47</v>
      </c>
      <c r="K613" s="1">
        <v>41195</v>
      </c>
      <c r="L613">
        <v>0.57999999999999996</v>
      </c>
      <c r="M613" t="s">
        <v>226</v>
      </c>
      <c r="W613" s="5">
        <v>45931</v>
      </c>
      <c r="X613" s="5">
        <v>45931</v>
      </c>
      <c r="Y613" s="5">
        <v>45870</v>
      </c>
      <c r="AB613" t="s">
        <v>245</v>
      </c>
      <c r="AC613" t="s">
        <v>245</v>
      </c>
      <c r="AD613" t="s">
        <v>53</v>
      </c>
      <c r="AE613" t="s">
        <v>72</v>
      </c>
      <c r="AF613" t="s">
        <v>52</v>
      </c>
      <c r="AG613" t="s">
        <v>247</v>
      </c>
      <c r="AH613">
        <v>12.127433</v>
      </c>
      <c r="AI613">
        <v>15.345131</v>
      </c>
      <c r="AJ613">
        <v>22.897345000000001</v>
      </c>
      <c r="AK613">
        <v>56.367403000000003</v>
      </c>
      <c r="AL613" t="s">
        <v>54</v>
      </c>
      <c r="AM613" t="s">
        <v>248</v>
      </c>
      <c r="AN613" t="s">
        <v>53</v>
      </c>
      <c r="AR613" t="s">
        <v>53</v>
      </c>
    </row>
    <row r="614" spans="1:44" hidden="1" x14ac:dyDescent="0.25">
      <c r="A614" t="s">
        <v>1012</v>
      </c>
      <c r="B614" t="s">
        <v>971</v>
      </c>
      <c r="C614" t="s">
        <v>972</v>
      </c>
      <c r="D614" t="s">
        <v>180</v>
      </c>
      <c r="E614" t="s">
        <v>298</v>
      </c>
      <c r="F614" t="s">
        <v>245</v>
      </c>
      <c r="G614" t="s">
        <v>58</v>
      </c>
      <c r="H614">
        <v>1</v>
      </c>
      <c r="I614" t="s">
        <v>197</v>
      </c>
      <c r="J614" t="s">
        <v>47</v>
      </c>
      <c r="K614" s="1">
        <v>41200</v>
      </c>
      <c r="L614">
        <v>0.24</v>
      </c>
      <c r="M614" t="s">
        <v>226</v>
      </c>
      <c r="W614" s="5">
        <v>45931</v>
      </c>
      <c r="X614" s="5">
        <v>45931</v>
      </c>
      <c r="Y614" s="5">
        <v>45870</v>
      </c>
      <c r="AB614" t="s">
        <v>245</v>
      </c>
      <c r="AC614" t="s">
        <v>245</v>
      </c>
      <c r="AD614" t="s">
        <v>53</v>
      </c>
      <c r="AE614" t="s">
        <v>72</v>
      </c>
      <c r="AF614" t="s">
        <v>52</v>
      </c>
      <c r="AG614" t="s">
        <v>247</v>
      </c>
      <c r="AH614">
        <v>12.127433</v>
      </c>
      <c r="AI614">
        <v>15.345131</v>
      </c>
      <c r="AJ614">
        <v>22.897345000000001</v>
      </c>
      <c r="AK614">
        <v>56.367403000000003</v>
      </c>
      <c r="AL614" t="s">
        <v>54</v>
      </c>
      <c r="AM614" t="s">
        <v>248</v>
      </c>
      <c r="AN614" t="s">
        <v>53</v>
      </c>
      <c r="AR614" t="s">
        <v>53</v>
      </c>
    </row>
    <row r="615" spans="1:44" hidden="1" x14ac:dyDescent="0.25">
      <c r="A615" t="s">
        <v>1013</v>
      </c>
      <c r="B615" t="s">
        <v>971</v>
      </c>
      <c r="C615" t="s">
        <v>972</v>
      </c>
      <c r="D615" t="s">
        <v>870</v>
      </c>
      <c r="E615" t="s">
        <v>298</v>
      </c>
      <c r="F615" t="s">
        <v>245</v>
      </c>
      <c r="G615" t="s">
        <v>58</v>
      </c>
      <c r="H615">
        <v>3</v>
      </c>
      <c r="I615" t="s">
        <v>46</v>
      </c>
      <c r="J615" t="s">
        <v>70</v>
      </c>
      <c r="L615">
        <v>2.6000533367499998</v>
      </c>
      <c r="M615" t="s">
        <v>226</v>
      </c>
      <c r="O615" t="s">
        <v>82</v>
      </c>
      <c r="P615" t="s">
        <v>14</v>
      </c>
      <c r="W615" s="5">
        <v>45354</v>
      </c>
      <c r="AB615" t="s">
        <v>245</v>
      </c>
      <c r="AC615" t="s">
        <v>82</v>
      </c>
      <c r="AD615" t="s">
        <v>53</v>
      </c>
      <c r="AE615" t="s">
        <v>72</v>
      </c>
      <c r="AF615" t="s">
        <v>52</v>
      </c>
      <c r="AG615" t="s">
        <v>247</v>
      </c>
      <c r="AH615">
        <v>12.127433</v>
      </c>
      <c r="AI615">
        <v>15.345131</v>
      </c>
      <c r="AJ615">
        <v>22.897345000000001</v>
      </c>
      <c r="AK615">
        <v>56.367403000000003</v>
      </c>
      <c r="AL615" t="s">
        <v>73</v>
      </c>
      <c r="AM615" t="s">
        <v>248</v>
      </c>
      <c r="AN615" t="s">
        <v>53</v>
      </c>
      <c r="AO615" s="1">
        <v>45748</v>
      </c>
      <c r="AP615" s="1" t="s">
        <v>5428</v>
      </c>
      <c r="AR615" t="s">
        <v>53</v>
      </c>
    </row>
    <row r="616" spans="1:44" hidden="1" x14ac:dyDescent="0.25">
      <c r="A616" t="s">
        <v>1014</v>
      </c>
      <c r="B616" t="s">
        <v>971</v>
      </c>
      <c r="C616" t="s">
        <v>972</v>
      </c>
      <c r="D616" t="s">
        <v>185</v>
      </c>
      <c r="E616" t="s">
        <v>298</v>
      </c>
      <c r="F616" t="s">
        <v>245</v>
      </c>
      <c r="G616" t="s">
        <v>58</v>
      </c>
      <c r="H616">
        <v>1</v>
      </c>
      <c r="I616" t="s">
        <v>197</v>
      </c>
      <c r="J616" t="s">
        <v>47</v>
      </c>
      <c r="K616" s="1">
        <v>41201</v>
      </c>
      <c r="L616">
        <v>16.850000000000001</v>
      </c>
      <c r="M616" t="s">
        <v>226</v>
      </c>
      <c r="W616" s="5">
        <v>45962</v>
      </c>
      <c r="X616" s="5">
        <v>45931</v>
      </c>
      <c r="Y616" s="5">
        <v>45870</v>
      </c>
      <c r="AB616" t="s">
        <v>245</v>
      </c>
      <c r="AC616" t="s">
        <v>245</v>
      </c>
      <c r="AD616" t="s">
        <v>53</v>
      </c>
      <c r="AE616" t="s">
        <v>72</v>
      </c>
      <c r="AF616" t="s">
        <v>52</v>
      </c>
      <c r="AG616" t="s">
        <v>247</v>
      </c>
      <c r="AH616">
        <v>12.127433</v>
      </c>
      <c r="AI616">
        <v>15.345131</v>
      </c>
      <c r="AJ616">
        <v>22.897345000000001</v>
      </c>
      <c r="AK616">
        <v>56.367403000000003</v>
      </c>
      <c r="AL616" t="s">
        <v>54</v>
      </c>
      <c r="AM616" t="s">
        <v>248</v>
      </c>
      <c r="AN616" t="s">
        <v>53</v>
      </c>
      <c r="AR616" t="s">
        <v>53</v>
      </c>
    </row>
    <row r="617" spans="1:44" hidden="1" x14ac:dyDescent="0.25">
      <c r="A617" t="s">
        <v>1015</v>
      </c>
      <c r="B617" t="s">
        <v>971</v>
      </c>
      <c r="C617" t="s">
        <v>972</v>
      </c>
      <c r="D617" t="s">
        <v>766</v>
      </c>
      <c r="E617" t="s">
        <v>298</v>
      </c>
      <c r="F617" t="s">
        <v>245</v>
      </c>
      <c r="G617" t="s">
        <v>58</v>
      </c>
      <c r="H617">
        <v>1</v>
      </c>
      <c r="I617" t="s">
        <v>197</v>
      </c>
      <c r="J617" t="s">
        <v>47</v>
      </c>
      <c r="K617" s="1">
        <v>41194</v>
      </c>
      <c r="L617">
        <v>23.64</v>
      </c>
      <c r="M617" t="s">
        <v>226</v>
      </c>
      <c r="W617" s="5">
        <v>45962</v>
      </c>
      <c r="X617" s="5">
        <v>45931</v>
      </c>
      <c r="Y617" s="5">
        <v>45870</v>
      </c>
      <c r="AB617" t="s">
        <v>245</v>
      </c>
      <c r="AC617" t="s">
        <v>245</v>
      </c>
      <c r="AD617" t="s">
        <v>53</v>
      </c>
      <c r="AE617" t="s">
        <v>72</v>
      </c>
      <c r="AF617" t="s">
        <v>52</v>
      </c>
      <c r="AG617" t="s">
        <v>247</v>
      </c>
      <c r="AH617">
        <v>12.127433</v>
      </c>
      <c r="AI617">
        <v>15.345131</v>
      </c>
      <c r="AJ617">
        <v>22.897345000000001</v>
      </c>
      <c r="AK617">
        <v>56.367403000000003</v>
      </c>
      <c r="AL617" t="s">
        <v>54</v>
      </c>
      <c r="AM617" t="s">
        <v>248</v>
      </c>
      <c r="AN617" t="s">
        <v>53</v>
      </c>
      <c r="AR617" t="s">
        <v>53</v>
      </c>
    </row>
    <row r="618" spans="1:44" hidden="1" x14ac:dyDescent="0.25">
      <c r="A618" t="s">
        <v>1016</v>
      </c>
      <c r="B618" t="s">
        <v>971</v>
      </c>
      <c r="C618" t="s">
        <v>972</v>
      </c>
      <c r="D618" t="s">
        <v>768</v>
      </c>
      <c r="E618" t="s">
        <v>298</v>
      </c>
      <c r="F618" t="s">
        <v>245</v>
      </c>
      <c r="G618" t="s">
        <v>58</v>
      </c>
      <c r="H618">
        <v>1</v>
      </c>
      <c r="I618" t="s">
        <v>197</v>
      </c>
      <c r="J618" t="s">
        <v>47</v>
      </c>
      <c r="K618" s="1">
        <v>41200</v>
      </c>
      <c r="L618">
        <v>3.97</v>
      </c>
      <c r="M618" t="s">
        <v>226</v>
      </c>
      <c r="W618" s="5">
        <v>45962</v>
      </c>
      <c r="X618" s="5">
        <v>45931</v>
      </c>
      <c r="Y618" s="5">
        <v>45870</v>
      </c>
      <c r="AB618" t="s">
        <v>245</v>
      </c>
      <c r="AC618" t="s">
        <v>245</v>
      </c>
      <c r="AD618" t="s">
        <v>53</v>
      </c>
      <c r="AE618" t="s">
        <v>72</v>
      </c>
      <c r="AF618" t="s">
        <v>52</v>
      </c>
      <c r="AG618" t="s">
        <v>247</v>
      </c>
      <c r="AH618">
        <v>12.127433</v>
      </c>
      <c r="AI618">
        <v>15.345131</v>
      </c>
      <c r="AJ618">
        <v>22.897345000000001</v>
      </c>
      <c r="AK618">
        <v>56.367403000000003</v>
      </c>
      <c r="AL618" t="s">
        <v>54</v>
      </c>
      <c r="AM618" t="s">
        <v>248</v>
      </c>
      <c r="AN618" t="s">
        <v>53</v>
      </c>
      <c r="AR618" t="s">
        <v>53</v>
      </c>
    </row>
    <row r="619" spans="1:44" hidden="1" x14ac:dyDescent="0.25">
      <c r="A619" t="s">
        <v>1017</v>
      </c>
      <c r="B619" t="s">
        <v>971</v>
      </c>
      <c r="C619" t="s">
        <v>972</v>
      </c>
      <c r="D619" t="s">
        <v>60</v>
      </c>
      <c r="E619" t="s">
        <v>298</v>
      </c>
      <c r="F619" t="s">
        <v>245</v>
      </c>
      <c r="G619" t="s">
        <v>58</v>
      </c>
      <c r="H619">
        <v>1</v>
      </c>
      <c r="I619" t="s">
        <v>197</v>
      </c>
      <c r="J619" t="s">
        <v>47</v>
      </c>
      <c r="K619" s="1">
        <v>41355</v>
      </c>
      <c r="L619">
        <v>14.21</v>
      </c>
      <c r="M619" t="s">
        <v>226</v>
      </c>
      <c r="W619" s="5">
        <v>45962</v>
      </c>
      <c r="X619" s="5">
        <v>45962</v>
      </c>
      <c r="Y619" s="5">
        <v>45870</v>
      </c>
      <c r="AB619" t="s">
        <v>245</v>
      </c>
      <c r="AC619" t="s">
        <v>245</v>
      </c>
      <c r="AD619" t="s">
        <v>53</v>
      </c>
      <c r="AE619" t="s">
        <v>72</v>
      </c>
      <c r="AF619" t="s">
        <v>52</v>
      </c>
      <c r="AG619" t="s">
        <v>247</v>
      </c>
      <c r="AH619">
        <v>12.127433</v>
      </c>
      <c r="AI619">
        <v>15.345131</v>
      </c>
      <c r="AJ619">
        <v>22.897345000000001</v>
      </c>
      <c r="AK619">
        <v>56.367403000000003</v>
      </c>
      <c r="AL619" t="s">
        <v>54</v>
      </c>
      <c r="AM619" t="s">
        <v>248</v>
      </c>
      <c r="AN619" t="s">
        <v>53</v>
      </c>
      <c r="AR619" t="s">
        <v>53</v>
      </c>
    </row>
    <row r="620" spans="1:44" hidden="1" x14ac:dyDescent="0.25">
      <c r="A620" t="s">
        <v>1018</v>
      </c>
      <c r="B620" t="s">
        <v>971</v>
      </c>
      <c r="C620" t="s">
        <v>972</v>
      </c>
      <c r="D620" t="s">
        <v>893</v>
      </c>
      <c r="E620" t="s">
        <v>298</v>
      </c>
      <c r="F620" t="s">
        <v>245</v>
      </c>
      <c r="G620" t="s">
        <v>58</v>
      </c>
      <c r="H620">
        <v>2</v>
      </c>
      <c r="I620" t="s">
        <v>46</v>
      </c>
      <c r="J620" t="s">
        <v>236</v>
      </c>
      <c r="L620">
        <v>0.04</v>
      </c>
      <c r="M620" t="s">
        <v>226</v>
      </c>
      <c r="W620" s="5">
        <v>45174</v>
      </c>
      <c r="AB620" t="s">
        <v>245</v>
      </c>
      <c r="AC620" t="s">
        <v>245</v>
      </c>
      <c r="AD620" t="s">
        <v>53</v>
      </c>
      <c r="AE620" t="s">
        <v>72</v>
      </c>
      <c r="AF620" t="s">
        <v>52</v>
      </c>
      <c r="AG620" t="s">
        <v>247</v>
      </c>
      <c r="AH620">
        <v>12.127433</v>
      </c>
      <c r="AI620">
        <v>15.345131</v>
      </c>
      <c r="AJ620">
        <v>22.897345000000001</v>
      </c>
      <c r="AK620">
        <v>56.367403000000003</v>
      </c>
      <c r="AL620" t="s">
        <v>73</v>
      </c>
      <c r="AM620" t="s">
        <v>248</v>
      </c>
      <c r="AN620" t="s">
        <v>53</v>
      </c>
      <c r="AO620" s="1">
        <v>45748</v>
      </c>
      <c r="AP620" s="1" t="s">
        <v>5428</v>
      </c>
      <c r="AR620" t="s">
        <v>53</v>
      </c>
    </row>
    <row r="621" spans="1:44" hidden="1" x14ac:dyDescent="0.25">
      <c r="A621" t="s">
        <v>1019</v>
      </c>
      <c r="B621" t="s">
        <v>971</v>
      </c>
      <c r="C621" t="s">
        <v>972</v>
      </c>
      <c r="D621" t="s">
        <v>483</v>
      </c>
      <c r="E621" t="s">
        <v>298</v>
      </c>
      <c r="F621" t="s">
        <v>245</v>
      </c>
      <c r="G621" t="s">
        <v>58</v>
      </c>
      <c r="H621">
        <v>2</v>
      </c>
      <c r="I621" t="s">
        <v>46</v>
      </c>
      <c r="J621" t="s">
        <v>236</v>
      </c>
      <c r="L621">
        <v>2.4300000000000002</v>
      </c>
      <c r="M621" t="s">
        <v>226</v>
      </c>
      <c r="W621" s="5">
        <v>45231</v>
      </c>
      <c r="AB621" t="s">
        <v>245</v>
      </c>
      <c r="AC621" t="s">
        <v>245</v>
      </c>
      <c r="AD621" t="s">
        <v>53</v>
      </c>
      <c r="AE621" t="s">
        <v>72</v>
      </c>
      <c r="AF621" t="s">
        <v>52</v>
      </c>
      <c r="AG621" t="s">
        <v>247</v>
      </c>
      <c r="AH621">
        <v>12.127433</v>
      </c>
      <c r="AI621">
        <v>15.345131</v>
      </c>
      <c r="AJ621">
        <v>22.897345000000001</v>
      </c>
      <c r="AK621">
        <v>56.367403000000003</v>
      </c>
      <c r="AL621" t="s">
        <v>73</v>
      </c>
      <c r="AM621" t="s">
        <v>248</v>
      </c>
      <c r="AN621" t="s">
        <v>53</v>
      </c>
      <c r="AO621" s="1">
        <v>45748</v>
      </c>
      <c r="AP621" s="1" t="s">
        <v>5428</v>
      </c>
      <c r="AR621" t="s">
        <v>53</v>
      </c>
    </row>
    <row r="622" spans="1:44" hidden="1" x14ac:dyDescent="0.25">
      <c r="A622" t="s">
        <v>1020</v>
      </c>
      <c r="B622" t="s">
        <v>971</v>
      </c>
      <c r="C622" t="s">
        <v>972</v>
      </c>
      <c r="D622" t="s">
        <v>235</v>
      </c>
      <c r="E622" t="s">
        <v>298</v>
      </c>
      <c r="F622" t="s">
        <v>245</v>
      </c>
      <c r="G622" t="s">
        <v>58</v>
      </c>
      <c r="H622">
        <v>2</v>
      </c>
      <c r="I622" t="s">
        <v>46</v>
      </c>
      <c r="J622" t="s">
        <v>236</v>
      </c>
      <c r="L622">
        <v>0.31</v>
      </c>
      <c r="M622" t="s">
        <v>226</v>
      </c>
      <c r="W622" s="5">
        <v>45058</v>
      </c>
      <c r="AB622" t="s">
        <v>245</v>
      </c>
      <c r="AC622" t="s">
        <v>245</v>
      </c>
      <c r="AD622" t="s">
        <v>53</v>
      </c>
      <c r="AE622" t="s">
        <v>72</v>
      </c>
      <c r="AF622" t="s">
        <v>52</v>
      </c>
      <c r="AG622" t="s">
        <v>247</v>
      </c>
      <c r="AH622">
        <v>12.127433</v>
      </c>
      <c r="AI622">
        <v>15.345131</v>
      </c>
      <c r="AJ622">
        <v>22.897345000000001</v>
      </c>
      <c r="AK622">
        <v>56.367403000000003</v>
      </c>
      <c r="AL622" t="s">
        <v>73</v>
      </c>
      <c r="AM622" t="s">
        <v>248</v>
      </c>
      <c r="AN622" t="s">
        <v>53</v>
      </c>
      <c r="AO622" s="1">
        <v>45748</v>
      </c>
      <c r="AP622" s="1" t="s">
        <v>5428</v>
      </c>
      <c r="AR622" t="s">
        <v>53</v>
      </c>
    </row>
    <row r="623" spans="1:44" hidden="1" x14ac:dyDescent="0.25">
      <c r="A623" t="s">
        <v>1021</v>
      </c>
      <c r="B623" t="s">
        <v>971</v>
      </c>
      <c r="C623" t="s">
        <v>972</v>
      </c>
      <c r="D623" t="s">
        <v>511</v>
      </c>
      <c r="E623" t="s">
        <v>298</v>
      </c>
      <c r="F623" t="s">
        <v>245</v>
      </c>
      <c r="G623" t="s">
        <v>58</v>
      </c>
      <c r="H623">
        <v>2</v>
      </c>
      <c r="I623" t="s">
        <v>46</v>
      </c>
      <c r="J623" t="s">
        <v>236</v>
      </c>
      <c r="L623">
        <v>0.75</v>
      </c>
      <c r="M623" t="s">
        <v>226</v>
      </c>
      <c r="W623" s="5">
        <v>45231</v>
      </c>
      <c r="AB623" t="s">
        <v>245</v>
      </c>
      <c r="AC623" t="s">
        <v>245</v>
      </c>
      <c r="AD623" t="s">
        <v>53</v>
      </c>
      <c r="AE623" t="s">
        <v>72</v>
      </c>
      <c r="AF623" t="s">
        <v>52</v>
      </c>
      <c r="AG623" t="s">
        <v>247</v>
      </c>
      <c r="AH623">
        <v>12.127433</v>
      </c>
      <c r="AI623">
        <v>15.345131</v>
      </c>
      <c r="AJ623">
        <v>22.897345000000001</v>
      </c>
      <c r="AK623">
        <v>56.367403000000003</v>
      </c>
      <c r="AL623" t="s">
        <v>73</v>
      </c>
      <c r="AM623" t="s">
        <v>248</v>
      </c>
      <c r="AN623" t="s">
        <v>53</v>
      </c>
      <c r="AO623" s="1">
        <v>45748</v>
      </c>
      <c r="AP623" s="1" t="s">
        <v>5428</v>
      </c>
      <c r="AR623" t="s">
        <v>53</v>
      </c>
    </row>
    <row r="624" spans="1:44" hidden="1" x14ac:dyDescent="0.25">
      <c r="A624" t="s">
        <v>1022</v>
      </c>
      <c r="B624" t="s">
        <v>971</v>
      </c>
      <c r="C624" t="s">
        <v>972</v>
      </c>
      <c r="D624" t="s">
        <v>513</v>
      </c>
      <c r="E624" t="s">
        <v>298</v>
      </c>
      <c r="F624" t="s">
        <v>245</v>
      </c>
      <c r="G624" t="s">
        <v>58</v>
      </c>
      <c r="H624">
        <v>2</v>
      </c>
      <c r="I624" t="s">
        <v>46</v>
      </c>
      <c r="J624" t="s">
        <v>236</v>
      </c>
      <c r="L624">
        <v>0.61</v>
      </c>
      <c r="M624" t="s">
        <v>226</v>
      </c>
      <c r="W624" s="5">
        <v>45113</v>
      </c>
      <c r="AB624" t="s">
        <v>245</v>
      </c>
      <c r="AC624" t="s">
        <v>245</v>
      </c>
      <c r="AD624" t="s">
        <v>53</v>
      </c>
      <c r="AE624" t="s">
        <v>72</v>
      </c>
      <c r="AF624" t="s">
        <v>52</v>
      </c>
      <c r="AG624" t="s">
        <v>247</v>
      </c>
      <c r="AH624">
        <v>12.127433</v>
      </c>
      <c r="AI624">
        <v>15.345131</v>
      </c>
      <c r="AJ624">
        <v>22.897345000000001</v>
      </c>
      <c r="AK624">
        <v>56.367403000000003</v>
      </c>
      <c r="AL624" t="s">
        <v>73</v>
      </c>
      <c r="AM624" t="s">
        <v>248</v>
      </c>
      <c r="AN624" t="s">
        <v>53</v>
      </c>
      <c r="AO624" s="1">
        <v>45748</v>
      </c>
      <c r="AP624" s="1" t="s">
        <v>5428</v>
      </c>
      <c r="AR624" t="s">
        <v>53</v>
      </c>
    </row>
    <row r="625" spans="1:44" hidden="1" x14ac:dyDescent="0.25">
      <c r="A625" t="s">
        <v>1023</v>
      </c>
      <c r="B625" t="s">
        <v>971</v>
      </c>
      <c r="C625" t="s">
        <v>972</v>
      </c>
      <c r="D625" t="s">
        <v>551</v>
      </c>
      <c r="E625" t="s">
        <v>298</v>
      </c>
      <c r="F625" t="s">
        <v>245</v>
      </c>
      <c r="G625" t="s">
        <v>58</v>
      </c>
      <c r="H625">
        <v>2</v>
      </c>
      <c r="I625" t="s">
        <v>46</v>
      </c>
      <c r="J625" t="s">
        <v>236</v>
      </c>
      <c r="L625">
        <v>7.0000000000000007E-2</v>
      </c>
      <c r="M625" t="s">
        <v>226</v>
      </c>
      <c r="W625" s="5">
        <v>45117</v>
      </c>
      <c r="AB625" t="s">
        <v>245</v>
      </c>
      <c r="AC625" t="s">
        <v>245</v>
      </c>
      <c r="AD625" t="s">
        <v>53</v>
      </c>
      <c r="AE625" t="s">
        <v>72</v>
      </c>
      <c r="AF625" t="s">
        <v>52</v>
      </c>
      <c r="AG625" t="s">
        <v>247</v>
      </c>
      <c r="AH625">
        <v>12.127433</v>
      </c>
      <c r="AI625">
        <v>15.345131</v>
      </c>
      <c r="AJ625">
        <v>22.897345000000001</v>
      </c>
      <c r="AK625">
        <v>56.367403000000003</v>
      </c>
      <c r="AL625" t="s">
        <v>73</v>
      </c>
      <c r="AM625" t="s">
        <v>248</v>
      </c>
      <c r="AN625" t="s">
        <v>53</v>
      </c>
      <c r="AO625" s="1">
        <v>45748</v>
      </c>
      <c r="AP625" s="1" t="s">
        <v>5428</v>
      </c>
      <c r="AR625" t="s">
        <v>53</v>
      </c>
    </row>
    <row r="626" spans="1:44" hidden="1" x14ac:dyDescent="0.25">
      <c r="A626" t="s">
        <v>1024</v>
      </c>
      <c r="B626" t="s">
        <v>971</v>
      </c>
      <c r="C626" t="s">
        <v>972</v>
      </c>
      <c r="D626" t="s">
        <v>851</v>
      </c>
      <c r="E626" t="s">
        <v>298</v>
      </c>
      <c r="F626" t="s">
        <v>245</v>
      </c>
      <c r="G626" t="s">
        <v>58</v>
      </c>
      <c r="H626">
        <v>2</v>
      </c>
      <c r="I626" t="s">
        <v>46</v>
      </c>
      <c r="J626" t="s">
        <v>236</v>
      </c>
      <c r="L626">
        <v>2.29</v>
      </c>
      <c r="M626" t="s">
        <v>226</v>
      </c>
      <c r="W626" s="5">
        <v>45232</v>
      </c>
      <c r="AB626" t="s">
        <v>245</v>
      </c>
      <c r="AC626" t="s">
        <v>245</v>
      </c>
      <c r="AD626" t="s">
        <v>53</v>
      </c>
      <c r="AE626" t="s">
        <v>72</v>
      </c>
      <c r="AF626" t="s">
        <v>52</v>
      </c>
      <c r="AG626" t="s">
        <v>247</v>
      </c>
      <c r="AH626">
        <v>12.127433</v>
      </c>
      <c r="AI626">
        <v>15.345131</v>
      </c>
      <c r="AJ626">
        <v>22.897345000000001</v>
      </c>
      <c r="AK626">
        <v>56.367403000000003</v>
      </c>
      <c r="AL626" t="s">
        <v>73</v>
      </c>
      <c r="AM626" t="s">
        <v>248</v>
      </c>
      <c r="AN626" t="s">
        <v>53</v>
      </c>
      <c r="AO626" s="1">
        <v>45748</v>
      </c>
      <c r="AP626" s="1" t="s">
        <v>5428</v>
      </c>
      <c r="AR626" t="s">
        <v>53</v>
      </c>
    </row>
    <row r="627" spans="1:44" hidden="1" x14ac:dyDescent="0.25">
      <c r="A627" t="s">
        <v>1025</v>
      </c>
      <c r="B627" t="s">
        <v>971</v>
      </c>
      <c r="C627" t="s">
        <v>972</v>
      </c>
      <c r="D627" t="s">
        <v>876</v>
      </c>
      <c r="E627" t="s">
        <v>325</v>
      </c>
      <c r="F627" t="s">
        <v>245</v>
      </c>
      <c r="G627" t="s">
        <v>58</v>
      </c>
      <c r="H627">
        <v>2</v>
      </c>
      <c r="I627" t="s">
        <v>46</v>
      </c>
      <c r="J627" t="s">
        <v>236</v>
      </c>
      <c r="L627">
        <v>0.05</v>
      </c>
      <c r="M627" t="s">
        <v>226</v>
      </c>
      <c r="W627" s="5">
        <v>45058</v>
      </c>
      <c r="AB627" t="s">
        <v>245</v>
      </c>
      <c r="AC627" t="s">
        <v>245</v>
      </c>
      <c r="AD627" t="s">
        <v>53</v>
      </c>
      <c r="AE627" t="s">
        <v>72</v>
      </c>
      <c r="AF627" t="s">
        <v>52</v>
      </c>
      <c r="AG627" t="s">
        <v>247</v>
      </c>
      <c r="AH627">
        <v>12.127433</v>
      </c>
      <c r="AI627">
        <v>15.345131</v>
      </c>
      <c r="AJ627">
        <v>22.897345000000001</v>
      </c>
      <c r="AK627">
        <v>56.367403000000003</v>
      </c>
      <c r="AL627" t="s">
        <v>73</v>
      </c>
      <c r="AM627" t="s">
        <v>248</v>
      </c>
      <c r="AN627" t="s">
        <v>53</v>
      </c>
      <c r="AO627" s="1">
        <v>45748</v>
      </c>
      <c r="AP627" s="1" t="s">
        <v>5428</v>
      </c>
      <c r="AR627" t="s">
        <v>53</v>
      </c>
    </row>
    <row r="628" spans="1:44" hidden="1" x14ac:dyDescent="0.25">
      <c r="A628" t="s">
        <v>1026</v>
      </c>
      <c r="B628" t="s">
        <v>971</v>
      </c>
      <c r="C628" t="s">
        <v>972</v>
      </c>
      <c r="D628" t="s">
        <v>779</v>
      </c>
      <c r="E628" t="s">
        <v>298</v>
      </c>
      <c r="F628" t="s">
        <v>245</v>
      </c>
      <c r="G628" t="s">
        <v>58</v>
      </c>
      <c r="H628">
        <v>2</v>
      </c>
      <c r="I628" t="s">
        <v>46</v>
      </c>
      <c r="J628" t="s">
        <v>236</v>
      </c>
      <c r="L628">
        <v>0.81</v>
      </c>
      <c r="M628" t="s">
        <v>226</v>
      </c>
      <c r="W628" s="5">
        <v>45179</v>
      </c>
      <c r="AB628" t="s">
        <v>245</v>
      </c>
      <c r="AC628" t="s">
        <v>245</v>
      </c>
      <c r="AD628" t="s">
        <v>53</v>
      </c>
      <c r="AE628" t="s">
        <v>72</v>
      </c>
      <c r="AF628" t="s">
        <v>52</v>
      </c>
      <c r="AG628" t="s">
        <v>247</v>
      </c>
      <c r="AH628">
        <v>12.127433</v>
      </c>
      <c r="AI628">
        <v>15.345131</v>
      </c>
      <c r="AJ628">
        <v>22.897345000000001</v>
      </c>
      <c r="AK628">
        <v>56.367403000000003</v>
      </c>
      <c r="AL628" t="s">
        <v>73</v>
      </c>
      <c r="AM628" t="s">
        <v>248</v>
      </c>
      <c r="AN628" t="s">
        <v>53</v>
      </c>
      <c r="AO628" s="1">
        <v>45748</v>
      </c>
      <c r="AP628" s="1" t="s">
        <v>5428</v>
      </c>
      <c r="AR628" t="s">
        <v>53</v>
      </c>
    </row>
    <row r="629" spans="1:44" hidden="1" x14ac:dyDescent="0.25">
      <c r="A629" t="s">
        <v>1027</v>
      </c>
      <c r="B629" t="s">
        <v>971</v>
      </c>
      <c r="C629" t="s">
        <v>972</v>
      </c>
      <c r="D629" t="s">
        <v>955</v>
      </c>
      <c r="E629" t="s">
        <v>298</v>
      </c>
      <c r="F629" t="s">
        <v>245</v>
      </c>
      <c r="G629" t="s">
        <v>58</v>
      </c>
      <c r="H629">
        <v>2</v>
      </c>
      <c r="I629" t="s">
        <v>46</v>
      </c>
      <c r="J629" t="s">
        <v>236</v>
      </c>
      <c r="L629">
        <v>0.02</v>
      </c>
      <c r="M629" t="s">
        <v>226</v>
      </c>
      <c r="W629" s="5">
        <v>45231</v>
      </c>
      <c r="AB629" t="s">
        <v>245</v>
      </c>
      <c r="AC629" t="s">
        <v>245</v>
      </c>
      <c r="AD629" t="s">
        <v>53</v>
      </c>
      <c r="AE629" t="s">
        <v>72</v>
      </c>
      <c r="AF629" t="s">
        <v>52</v>
      </c>
      <c r="AG629" t="s">
        <v>247</v>
      </c>
      <c r="AH629">
        <v>12.127433</v>
      </c>
      <c r="AI629">
        <v>15.345131</v>
      </c>
      <c r="AJ629">
        <v>22.897345000000001</v>
      </c>
      <c r="AK629">
        <v>56.367403000000003</v>
      </c>
      <c r="AL629" t="s">
        <v>73</v>
      </c>
      <c r="AM629" t="s">
        <v>248</v>
      </c>
      <c r="AN629" t="s">
        <v>53</v>
      </c>
      <c r="AO629" s="1">
        <v>45748</v>
      </c>
      <c r="AP629" s="1" t="s">
        <v>5428</v>
      </c>
      <c r="AR629" t="s">
        <v>53</v>
      </c>
    </row>
    <row r="630" spans="1:44" hidden="1" x14ac:dyDescent="0.25">
      <c r="A630" t="s">
        <v>1029</v>
      </c>
      <c r="B630" t="s">
        <v>971</v>
      </c>
      <c r="C630" t="s">
        <v>972</v>
      </c>
      <c r="D630" t="s">
        <v>1028</v>
      </c>
      <c r="E630" t="s">
        <v>298</v>
      </c>
      <c r="F630" t="s">
        <v>245</v>
      </c>
      <c r="G630" t="s">
        <v>58</v>
      </c>
      <c r="H630">
        <v>2</v>
      </c>
      <c r="I630" t="s">
        <v>46</v>
      </c>
      <c r="J630" t="s">
        <v>236</v>
      </c>
      <c r="L630">
        <v>0.28999999999999998</v>
      </c>
      <c r="M630" t="s">
        <v>226</v>
      </c>
      <c r="W630" s="5">
        <v>45231</v>
      </c>
      <c r="AB630" t="s">
        <v>245</v>
      </c>
      <c r="AC630" t="s">
        <v>245</v>
      </c>
      <c r="AD630" t="s">
        <v>53</v>
      </c>
      <c r="AE630" t="s">
        <v>72</v>
      </c>
      <c r="AF630" t="s">
        <v>52</v>
      </c>
      <c r="AG630" t="s">
        <v>247</v>
      </c>
      <c r="AH630">
        <v>12.127433</v>
      </c>
      <c r="AI630">
        <v>15.345131</v>
      </c>
      <c r="AJ630">
        <v>22.897345000000001</v>
      </c>
      <c r="AK630">
        <v>56.367403000000003</v>
      </c>
      <c r="AL630" t="s">
        <v>73</v>
      </c>
      <c r="AM630" t="s">
        <v>248</v>
      </c>
      <c r="AN630" t="s">
        <v>53</v>
      </c>
      <c r="AO630" s="1">
        <v>45748</v>
      </c>
      <c r="AP630" s="1" t="s">
        <v>5428</v>
      </c>
      <c r="AR630" t="s">
        <v>53</v>
      </c>
    </row>
    <row r="631" spans="1:44" hidden="1" x14ac:dyDescent="0.25">
      <c r="A631" t="s">
        <v>1031</v>
      </c>
      <c r="B631" t="s">
        <v>971</v>
      </c>
      <c r="C631" t="s">
        <v>972</v>
      </c>
      <c r="D631" t="s">
        <v>1030</v>
      </c>
      <c r="E631" t="s">
        <v>298</v>
      </c>
      <c r="F631" t="s">
        <v>245</v>
      </c>
      <c r="G631" t="s">
        <v>58</v>
      </c>
      <c r="H631">
        <v>2</v>
      </c>
      <c r="I631" t="s">
        <v>46</v>
      </c>
      <c r="J631" t="s">
        <v>236</v>
      </c>
      <c r="L631">
        <v>2.27</v>
      </c>
      <c r="M631" t="s">
        <v>226</v>
      </c>
      <c r="W631" s="5">
        <v>45312</v>
      </c>
      <c r="AB631" t="s">
        <v>245</v>
      </c>
      <c r="AC631" t="s">
        <v>245</v>
      </c>
      <c r="AD631" t="s">
        <v>53</v>
      </c>
      <c r="AE631" t="s">
        <v>72</v>
      </c>
      <c r="AF631" t="s">
        <v>52</v>
      </c>
      <c r="AG631" t="s">
        <v>247</v>
      </c>
      <c r="AH631">
        <v>12.127433</v>
      </c>
      <c r="AI631">
        <v>15.345131</v>
      </c>
      <c r="AJ631">
        <v>22.897345000000001</v>
      </c>
      <c r="AK631">
        <v>56.367403000000003</v>
      </c>
      <c r="AL631" t="s">
        <v>73</v>
      </c>
      <c r="AM631" t="s">
        <v>248</v>
      </c>
      <c r="AN631" t="s">
        <v>53</v>
      </c>
      <c r="AO631" s="1">
        <v>45748</v>
      </c>
      <c r="AP631" s="1" t="s">
        <v>5428</v>
      </c>
      <c r="AR631" t="s">
        <v>53</v>
      </c>
    </row>
    <row r="632" spans="1:44" hidden="1" x14ac:dyDescent="0.25">
      <c r="A632" t="s">
        <v>1032</v>
      </c>
      <c r="B632" t="s">
        <v>971</v>
      </c>
      <c r="C632" t="s">
        <v>972</v>
      </c>
      <c r="D632" t="s">
        <v>553</v>
      </c>
      <c r="E632" t="s">
        <v>298</v>
      </c>
      <c r="F632" t="s">
        <v>245</v>
      </c>
      <c r="G632" t="s">
        <v>58</v>
      </c>
      <c r="H632">
        <v>2</v>
      </c>
      <c r="I632" t="s">
        <v>46</v>
      </c>
      <c r="J632" t="s">
        <v>236</v>
      </c>
      <c r="L632">
        <v>0.96</v>
      </c>
      <c r="M632" t="s">
        <v>226</v>
      </c>
      <c r="W632" s="5">
        <v>45231</v>
      </c>
      <c r="AB632" t="s">
        <v>245</v>
      </c>
      <c r="AC632" t="s">
        <v>245</v>
      </c>
      <c r="AD632" t="s">
        <v>53</v>
      </c>
      <c r="AE632" t="s">
        <v>72</v>
      </c>
      <c r="AF632" t="s">
        <v>52</v>
      </c>
      <c r="AG632" t="s">
        <v>247</v>
      </c>
      <c r="AH632">
        <v>12.127433</v>
      </c>
      <c r="AI632">
        <v>15.345131</v>
      </c>
      <c r="AJ632">
        <v>22.897345000000001</v>
      </c>
      <c r="AK632">
        <v>56.367403000000003</v>
      </c>
      <c r="AL632" t="s">
        <v>73</v>
      </c>
      <c r="AM632" t="s">
        <v>248</v>
      </c>
      <c r="AN632" t="s">
        <v>53</v>
      </c>
      <c r="AO632" s="1">
        <v>45748</v>
      </c>
      <c r="AP632" s="1" t="s">
        <v>5428</v>
      </c>
      <c r="AR632" t="s">
        <v>53</v>
      </c>
    </row>
    <row r="633" spans="1:44" hidden="1" x14ac:dyDescent="0.25">
      <c r="A633" t="s">
        <v>1033</v>
      </c>
      <c r="B633" t="s">
        <v>971</v>
      </c>
      <c r="C633" t="s">
        <v>972</v>
      </c>
      <c r="D633" t="s">
        <v>789</v>
      </c>
      <c r="E633" t="s">
        <v>298</v>
      </c>
      <c r="F633" t="s">
        <v>245</v>
      </c>
      <c r="G633" t="s">
        <v>58</v>
      </c>
      <c r="H633">
        <v>2</v>
      </c>
      <c r="I633" t="s">
        <v>46</v>
      </c>
      <c r="J633" t="s">
        <v>236</v>
      </c>
      <c r="L633">
        <v>0.15</v>
      </c>
      <c r="M633" t="s">
        <v>226</v>
      </c>
      <c r="W633" s="5">
        <v>45231</v>
      </c>
      <c r="AB633" t="s">
        <v>245</v>
      </c>
      <c r="AC633" t="s">
        <v>245</v>
      </c>
      <c r="AD633" t="s">
        <v>53</v>
      </c>
      <c r="AE633" t="s">
        <v>72</v>
      </c>
      <c r="AF633" t="s">
        <v>52</v>
      </c>
      <c r="AG633" t="s">
        <v>247</v>
      </c>
      <c r="AH633">
        <v>12.127433</v>
      </c>
      <c r="AI633">
        <v>15.345131</v>
      </c>
      <c r="AJ633">
        <v>22.897345000000001</v>
      </c>
      <c r="AK633">
        <v>56.367403000000003</v>
      </c>
      <c r="AL633" t="s">
        <v>73</v>
      </c>
      <c r="AM633" t="s">
        <v>248</v>
      </c>
      <c r="AN633" t="s">
        <v>53</v>
      </c>
      <c r="AO633" s="1">
        <v>45748</v>
      </c>
      <c r="AP633" s="1" t="s">
        <v>5428</v>
      </c>
      <c r="AR633" t="s">
        <v>53</v>
      </c>
    </row>
    <row r="634" spans="1:44" hidden="1" x14ac:dyDescent="0.25">
      <c r="A634" t="s">
        <v>1035</v>
      </c>
      <c r="B634" t="s">
        <v>971</v>
      </c>
      <c r="C634" t="s">
        <v>972</v>
      </c>
      <c r="D634" t="s">
        <v>1034</v>
      </c>
      <c r="E634" t="s">
        <v>298</v>
      </c>
      <c r="F634" t="s">
        <v>245</v>
      </c>
      <c r="G634" t="s">
        <v>58</v>
      </c>
      <c r="H634">
        <v>2</v>
      </c>
      <c r="I634" t="s">
        <v>46</v>
      </c>
      <c r="J634" t="s">
        <v>236</v>
      </c>
      <c r="L634">
        <v>0.11</v>
      </c>
      <c r="M634" t="s">
        <v>226</v>
      </c>
      <c r="W634" s="5">
        <v>45231</v>
      </c>
      <c r="AB634" t="s">
        <v>245</v>
      </c>
      <c r="AC634" t="s">
        <v>245</v>
      </c>
      <c r="AD634" t="s">
        <v>53</v>
      </c>
      <c r="AE634" t="s">
        <v>72</v>
      </c>
      <c r="AF634" t="s">
        <v>52</v>
      </c>
      <c r="AG634" t="s">
        <v>247</v>
      </c>
      <c r="AH634">
        <v>12.127433</v>
      </c>
      <c r="AI634">
        <v>15.345131</v>
      </c>
      <c r="AJ634">
        <v>22.897345000000001</v>
      </c>
      <c r="AK634">
        <v>56.367403000000003</v>
      </c>
      <c r="AL634" t="s">
        <v>73</v>
      </c>
      <c r="AM634" t="s">
        <v>248</v>
      </c>
      <c r="AN634" t="s">
        <v>53</v>
      </c>
      <c r="AO634" s="1">
        <v>45748</v>
      </c>
      <c r="AP634" s="1" t="s">
        <v>5428</v>
      </c>
      <c r="AR634" t="s">
        <v>53</v>
      </c>
    </row>
    <row r="635" spans="1:44" hidden="1" x14ac:dyDescent="0.25">
      <c r="A635" t="s">
        <v>1036</v>
      </c>
      <c r="B635" t="s">
        <v>971</v>
      </c>
      <c r="C635" t="s">
        <v>972</v>
      </c>
      <c r="D635" t="s">
        <v>791</v>
      </c>
      <c r="E635" t="s">
        <v>298</v>
      </c>
      <c r="F635" t="s">
        <v>245</v>
      </c>
      <c r="G635" t="s">
        <v>58</v>
      </c>
      <c r="H635">
        <v>2</v>
      </c>
      <c r="I635" t="s">
        <v>46</v>
      </c>
      <c r="J635" t="s">
        <v>236</v>
      </c>
      <c r="L635">
        <v>0.57999999999999996</v>
      </c>
      <c r="M635" t="s">
        <v>226</v>
      </c>
      <c r="W635" s="5">
        <v>45058</v>
      </c>
      <c r="AB635" t="s">
        <v>245</v>
      </c>
      <c r="AC635" t="s">
        <v>245</v>
      </c>
      <c r="AD635" t="s">
        <v>53</v>
      </c>
      <c r="AE635" t="s">
        <v>72</v>
      </c>
      <c r="AF635" t="s">
        <v>52</v>
      </c>
      <c r="AG635" t="s">
        <v>247</v>
      </c>
      <c r="AH635">
        <v>12.127433</v>
      </c>
      <c r="AI635">
        <v>15.345131</v>
      </c>
      <c r="AJ635">
        <v>22.897345000000001</v>
      </c>
      <c r="AK635">
        <v>56.367403000000003</v>
      </c>
      <c r="AL635" t="s">
        <v>73</v>
      </c>
      <c r="AM635" t="s">
        <v>248</v>
      </c>
      <c r="AN635" t="s">
        <v>53</v>
      </c>
      <c r="AO635" s="1">
        <v>45748</v>
      </c>
      <c r="AP635" s="1" t="s">
        <v>5428</v>
      </c>
      <c r="AR635" t="s">
        <v>53</v>
      </c>
    </row>
    <row r="636" spans="1:44" hidden="1" x14ac:dyDescent="0.25">
      <c r="A636" t="s">
        <v>1037</v>
      </c>
      <c r="B636" t="s">
        <v>971</v>
      </c>
      <c r="C636" t="s">
        <v>972</v>
      </c>
      <c r="D636" t="s">
        <v>793</v>
      </c>
      <c r="E636" t="s">
        <v>298</v>
      </c>
      <c r="F636" t="s">
        <v>245</v>
      </c>
      <c r="G636" t="s">
        <v>58</v>
      </c>
      <c r="H636">
        <v>2</v>
      </c>
      <c r="I636" t="s">
        <v>46</v>
      </c>
      <c r="J636" t="s">
        <v>236</v>
      </c>
      <c r="L636">
        <v>0.25</v>
      </c>
      <c r="M636" t="s">
        <v>226</v>
      </c>
      <c r="W636" s="5">
        <v>45113</v>
      </c>
      <c r="AB636" t="s">
        <v>245</v>
      </c>
      <c r="AC636" t="s">
        <v>245</v>
      </c>
      <c r="AD636" t="s">
        <v>53</v>
      </c>
      <c r="AE636" t="s">
        <v>72</v>
      </c>
      <c r="AF636" t="s">
        <v>52</v>
      </c>
      <c r="AG636" t="s">
        <v>247</v>
      </c>
      <c r="AH636">
        <v>12.127433</v>
      </c>
      <c r="AI636">
        <v>15.345131</v>
      </c>
      <c r="AJ636">
        <v>22.897345000000001</v>
      </c>
      <c r="AK636">
        <v>56.367403000000003</v>
      </c>
      <c r="AL636" t="s">
        <v>73</v>
      </c>
      <c r="AM636" t="s">
        <v>248</v>
      </c>
      <c r="AN636" t="s">
        <v>53</v>
      </c>
      <c r="AO636" s="1">
        <v>45748</v>
      </c>
      <c r="AP636" s="1" t="s">
        <v>5428</v>
      </c>
      <c r="AR636" t="s">
        <v>53</v>
      </c>
    </row>
    <row r="637" spans="1:44" hidden="1" x14ac:dyDescent="0.25">
      <c r="A637" t="s">
        <v>1040</v>
      </c>
      <c r="B637" t="s">
        <v>1038</v>
      </c>
      <c r="C637" t="s">
        <v>1039</v>
      </c>
      <c r="D637" t="s">
        <v>95</v>
      </c>
      <c r="E637" t="s">
        <v>57</v>
      </c>
      <c r="F637" t="s">
        <v>44</v>
      </c>
      <c r="G637" t="s">
        <v>58</v>
      </c>
      <c r="H637">
        <v>3</v>
      </c>
      <c r="I637" t="s">
        <v>46</v>
      </c>
      <c r="J637" t="s">
        <v>70</v>
      </c>
      <c r="L637">
        <v>12.18</v>
      </c>
      <c r="M637" t="s">
        <v>226</v>
      </c>
      <c r="O637" t="s">
        <v>473</v>
      </c>
      <c r="P637" t="s">
        <v>14</v>
      </c>
      <c r="V637" t="s">
        <v>83</v>
      </c>
      <c r="W637" s="5">
        <v>45464</v>
      </c>
      <c r="Z637" s="10">
        <v>45053</v>
      </c>
      <c r="AA637" s="10">
        <v>45032</v>
      </c>
      <c r="AB637" t="s">
        <v>44</v>
      </c>
      <c r="AC637" t="s">
        <v>473</v>
      </c>
      <c r="AD637" t="s">
        <v>52</v>
      </c>
      <c r="AE637" t="s">
        <v>50</v>
      </c>
      <c r="AF637" t="s">
        <v>53</v>
      </c>
      <c r="AG637" t="s">
        <v>51</v>
      </c>
      <c r="AH637">
        <v>16.935528999999999</v>
      </c>
      <c r="AI637">
        <v>33.546269000000002</v>
      </c>
      <c r="AJ637">
        <v>50.776234000000002</v>
      </c>
      <c r="AK637">
        <v>51.977266999999998</v>
      </c>
      <c r="AL637" t="s">
        <v>73</v>
      </c>
      <c r="AM637" t="s">
        <v>55</v>
      </c>
      <c r="AN637" t="s">
        <v>50</v>
      </c>
      <c r="AO637" s="1">
        <v>45992</v>
      </c>
      <c r="AR637" t="s">
        <v>50</v>
      </c>
    </row>
    <row r="638" spans="1:44" hidden="1" x14ac:dyDescent="0.25">
      <c r="A638" t="s">
        <v>1041</v>
      </c>
      <c r="B638" t="s">
        <v>1038</v>
      </c>
      <c r="C638" t="s">
        <v>1039</v>
      </c>
      <c r="D638" t="s">
        <v>893</v>
      </c>
      <c r="E638" t="s">
        <v>57</v>
      </c>
      <c r="F638" t="s">
        <v>44</v>
      </c>
      <c r="G638" t="s">
        <v>58</v>
      </c>
      <c r="H638">
        <v>3</v>
      </c>
      <c r="I638" t="s">
        <v>46</v>
      </c>
      <c r="J638" t="s">
        <v>236</v>
      </c>
      <c r="L638">
        <v>1.3</v>
      </c>
      <c r="M638" t="s">
        <v>226</v>
      </c>
      <c r="O638" t="s">
        <v>473</v>
      </c>
      <c r="P638" t="s">
        <v>14</v>
      </c>
      <c r="V638" t="s">
        <v>83</v>
      </c>
      <c r="W638" s="5">
        <v>45463</v>
      </c>
      <c r="AB638" t="s">
        <v>44</v>
      </c>
      <c r="AC638" t="s">
        <v>473</v>
      </c>
      <c r="AD638" t="s">
        <v>52</v>
      </c>
      <c r="AE638" t="s">
        <v>50</v>
      </c>
      <c r="AF638" t="s">
        <v>53</v>
      </c>
      <c r="AG638" t="s">
        <v>51</v>
      </c>
      <c r="AH638">
        <v>16.935528999999999</v>
      </c>
      <c r="AI638">
        <v>33.546269000000002</v>
      </c>
      <c r="AJ638">
        <v>50.776234000000002</v>
      </c>
      <c r="AK638">
        <v>51.977266999999998</v>
      </c>
      <c r="AL638" t="s">
        <v>73</v>
      </c>
      <c r="AM638" t="s">
        <v>55</v>
      </c>
      <c r="AN638" t="s">
        <v>50</v>
      </c>
      <c r="AO638" s="1">
        <v>45992</v>
      </c>
      <c r="AR638" t="s">
        <v>50</v>
      </c>
    </row>
    <row r="639" spans="1:44" hidden="1" x14ac:dyDescent="0.25">
      <c r="A639" t="s">
        <v>1044</v>
      </c>
      <c r="B639" t="s">
        <v>1042</v>
      </c>
      <c r="C639" t="s">
        <v>1043</v>
      </c>
      <c r="D639" t="s">
        <v>207</v>
      </c>
      <c r="E639" t="s">
        <v>325</v>
      </c>
      <c r="F639" t="s">
        <v>245</v>
      </c>
      <c r="G639" t="s">
        <v>58</v>
      </c>
      <c r="H639">
        <v>2</v>
      </c>
      <c r="I639" t="s">
        <v>46</v>
      </c>
      <c r="J639" t="s">
        <v>70</v>
      </c>
      <c r="L639">
        <v>7.0000000000000007E-2</v>
      </c>
      <c r="M639" t="s">
        <v>226</v>
      </c>
      <c r="W639" s="5">
        <v>44836</v>
      </c>
      <c r="AB639" t="s">
        <v>245</v>
      </c>
      <c r="AC639" t="s">
        <v>245</v>
      </c>
      <c r="AD639" t="s">
        <v>72</v>
      </c>
      <c r="AE639" t="s">
        <v>53</v>
      </c>
      <c r="AF639" t="s">
        <v>52</v>
      </c>
      <c r="AG639" t="s">
        <v>247</v>
      </c>
      <c r="AH639">
        <v>8.936261</v>
      </c>
      <c r="AI639">
        <v>11.971238</v>
      </c>
      <c r="AJ639">
        <v>43.429124999999999</v>
      </c>
      <c r="AK639">
        <v>44.464314999999999</v>
      </c>
      <c r="AL639" t="s">
        <v>73</v>
      </c>
      <c r="AM639" t="s">
        <v>248</v>
      </c>
      <c r="AN639" t="s">
        <v>53</v>
      </c>
      <c r="AO639" s="1">
        <v>45778</v>
      </c>
      <c r="AR639" t="s">
        <v>53</v>
      </c>
    </row>
    <row r="640" spans="1:44" hidden="1" x14ac:dyDescent="0.25">
      <c r="A640" t="s">
        <v>1047</v>
      </c>
      <c r="B640" t="s">
        <v>1045</v>
      </c>
      <c r="C640" t="s">
        <v>1046</v>
      </c>
      <c r="D640" t="s">
        <v>145</v>
      </c>
      <c r="E640" t="s">
        <v>268</v>
      </c>
      <c r="F640" t="s">
        <v>79</v>
      </c>
      <c r="G640" t="s">
        <v>80</v>
      </c>
      <c r="H640">
        <v>2</v>
      </c>
      <c r="I640" t="s">
        <v>46</v>
      </c>
      <c r="J640" t="s">
        <v>47</v>
      </c>
      <c r="K640" s="1">
        <v>45001</v>
      </c>
      <c r="L640">
        <v>29.5</v>
      </c>
      <c r="M640" t="s">
        <v>226</v>
      </c>
      <c r="O640" t="s">
        <v>82</v>
      </c>
      <c r="P640" t="s">
        <v>14</v>
      </c>
      <c r="W640" s="5">
        <v>44934</v>
      </c>
      <c r="Z640" s="10">
        <v>44934</v>
      </c>
      <c r="AA640" s="10">
        <v>44899</v>
      </c>
      <c r="AB640" t="s">
        <v>79</v>
      </c>
      <c r="AC640" t="s">
        <v>82</v>
      </c>
      <c r="AD640" t="s">
        <v>84</v>
      </c>
      <c r="AE640" t="s">
        <v>52</v>
      </c>
      <c r="AF640" t="s">
        <v>53</v>
      </c>
      <c r="AG640" t="s">
        <v>72</v>
      </c>
      <c r="AH640">
        <v>46.175880999999997</v>
      </c>
      <c r="AI640">
        <v>51.910234000000003</v>
      </c>
      <c r="AJ640">
        <v>62.918771</v>
      </c>
      <c r="AK640">
        <v>64.678639000000004</v>
      </c>
      <c r="AL640" t="s">
        <v>27</v>
      </c>
      <c r="AM640" t="s">
        <v>474</v>
      </c>
      <c r="AO640" s="1">
        <v>45839</v>
      </c>
      <c r="AR640" t="s">
        <v>84</v>
      </c>
    </row>
    <row r="641" spans="1:44" hidden="1" x14ac:dyDescent="0.25">
      <c r="A641" t="s">
        <v>1048</v>
      </c>
      <c r="B641" t="s">
        <v>1045</v>
      </c>
      <c r="C641" t="s">
        <v>1046</v>
      </c>
      <c r="D641" t="s">
        <v>87</v>
      </c>
      <c r="E641" t="s">
        <v>268</v>
      </c>
      <c r="F641" t="s">
        <v>79</v>
      </c>
      <c r="G641" t="s">
        <v>80</v>
      </c>
      <c r="H641">
        <v>2</v>
      </c>
      <c r="I641" t="s">
        <v>46</v>
      </c>
      <c r="J641" t="s">
        <v>47</v>
      </c>
      <c r="K641" s="1">
        <v>44985</v>
      </c>
      <c r="L641">
        <v>20.64</v>
      </c>
      <c r="M641" t="s">
        <v>226</v>
      </c>
      <c r="O641" t="s">
        <v>82</v>
      </c>
      <c r="P641" t="s">
        <v>14</v>
      </c>
      <c r="W641" s="5">
        <v>44924</v>
      </c>
      <c r="Z641" s="10">
        <v>44924</v>
      </c>
      <c r="AA641" s="10">
        <v>44896</v>
      </c>
      <c r="AB641" t="s">
        <v>79</v>
      </c>
      <c r="AC641" t="s">
        <v>82</v>
      </c>
      <c r="AD641" t="s">
        <v>84</v>
      </c>
      <c r="AE641" t="s">
        <v>52</v>
      </c>
      <c r="AF641" t="s">
        <v>53</v>
      </c>
      <c r="AG641" t="s">
        <v>72</v>
      </c>
      <c r="AH641">
        <v>46.175880999999997</v>
      </c>
      <c r="AI641">
        <v>51.910234000000003</v>
      </c>
      <c r="AJ641">
        <v>62.918771</v>
      </c>
      <c r="AK641">
        <v>64.678639000000004</v>
      </c>
      <c r="AL641" t="s">
        <v>27</v>
      </c>
      <c r="AM641" t="s">
        <v>474</v>
      </c>
      <c r="AO641" s="1">
        <v>45839</v>
      </c>
      <c r="AR641" t="s">
        <v>84</v>
      </c>
    </row>
    <row r="642" spans="1:44" hidden="1" x14ac:dyDescent="0.25">
      <c r="A642" t="s">
        <v>1049</v>
      </c>
      <c r="B642" t="s">
        <v>1045</v>
      </c>
      <c r="C642" t="s">
        <v>1046</v>
      </c>
      <c r="D642" t="s">
        <v>102</v>
      </c>
      <c r="E642" t="s">
        <v>268</v>
      </c>
      <c r="F642" t="s">
        <v>79</v>
      </c>
      <c r="G642" t="s">
        <v>80</v>
      </c>
      <c r="H642">
        <v>2</v>
      </c>
      <c r="I642" t="s">
        <v>46</v>
      </c>
      <c r="J642" t="s">
        <v>47</v>
      </c>
      <c r="K642" s="1">
        <v>44987</v>
      </c>
      <c r="L642">
        <v>15.74</v>
      </c>
      <c r="M642" t="s">
        <v>226</v>
      </c>
      <c r="O642" t="s">
        <v>82</v>
      </c>
      <c r="P642" t="s">
        <v>14</v>
      </c>
      <c r="W642" s="5">
        <v>44927</v>
      </c>
      <c r="Z642" s="10">
        <v>44927</v>
      </c>
      <c r="AA642" s="10">
        <v>44926</v>
      </c>
      <c r="AB642" t="s">
        <v>79</v>
      </c>
      <c r="AC642" t="s">
        <v>82</v>
      </c>
      <c r="AD642" t="s">
        <v>84</v>
      </c>
      <c r="AE642" t="s">
        <v>52</v>
      </c>
      <c r="AF642" t="s">
        <v>53</v>
      </c>
      <c r="AG642" t="s">
        <v>72</v>
      </c>
      <c r="AH642">
        <v>46.175880999999997</v>
      </c>
      <c r="AI642">
        <v>51.910234000000003</v>
      </c>
      <c r="AJ642">
        <v>62.918771</v>
      </c>
      <c r="AK642">
        <v>64.678639000000004</v>
      </c>
      <c r="AL642" t="s">
        <v>27</v>
      </c>
      <c r="AM642" t="s">
        <v>474</v>
      </c>
      <c r="AO642" s="1">
        <v>45839</v>
      </c>
      <c r="AR642" t="s">
        <v>84</v>
      </c>
    </row>
    <row r="643" spans="1:44" hidden="1" x14ac:dyDescent="0.25">
      <c r="A643" t="s">
        <v>1050</v>
      </c>
      <c r="B643" t="s">
        <v>1045</v>
      </c>
      <c r="C643" t="s">
        <v>1046</v>
      </c>
      <c r="D643" t="s">
        <v>104</v>
      </c>
      <c r="E643" t="s">
        <v>268</v>
      </c>
      <c r="F643" t="s">
        <v>79</v>
      </c>
      <c r="G643" t="s">
        <v>80</v>
      </c>
      <c r="H643">
        <v>2</v>
      </c>
      <c r="I643" t="s">
        <v>46</v>
      </c>
      <c r="J643" t="s">
        <v>47</v>
      </c>
      <c r="K643" s="1">
        <v>44988</v>
      </c>
      <c r="L643">
        <v>18.79</v>
      </c>
      <c r="M643" t="s">
        <v>226</v>
      </c>
      <c r="O643" t="s">
        <v>82</v>
      </c>
      <c r="P643" t="s">
        <v>14</v>
      </c>
      <c r="W643" s="5">
        <v>44949</v>
      </c>
      <c r="Z643" s="10">
        <v>44949</v>
      </c>
      <c r="AA643" s="10">
        <v>44944</v>
      </c>
      <c r="AB643" t="s">
        <v>79</v>
      </c>
      <c r="AC643" t="s">
        <v>82</v>
      </c>
      <c r="AD643" t="s">
        <v>84</v>
      </c>
      <c r="AE643" t="s">
        <v>52</v>
      </c>
      <c r="AF643" t="s">
        <v>53</v>
      </c>
      <c r="AG643" t="s">
        <v>72</v>
      </c>
      <c r="AH643">
        <v>46.175880999999997</v>
      </c>
      <c r="AI643">
        <v>51.910234000000003</v>
      </c>
      <c r="AJ643">
        <v>62.918771</v>
      </c>
      <c r="AK643">
        <v>64.678639000000004</v>
      </c>
      <c r="AL643" t="s">
        <v>27</v>
      </c>
      <c r="AM643" t="s">
        <v>474</v>
      </c>
      <c r="AO643" s="1">
        <v>45839</v>
      </c>
      <c r="AR643" t="s">
        <v>84</v>
      </c>
    </row>
    <row r="644" spans="1:44" hidden="1" x14ac:dyDescent="0.25">
      <c r="A644" t="s">
        <v>1051</v>
      </c>
      <c r="B644" t="s">
        <v>1045</v>
      </c>
      <c r="C644" t="s">
        <v>1046</v>
      </c>
      <c r="D644" t="s">
        <v>126</v>
      </c>
      <c r="E644" t="s">
        <v>268</v>
      </c>
      <c r="F644" t="s">
        <v>79</v>
      </c>
      <c r="G644" t="s">
        <v>80</v>
      </c>
      <c r="H644">
        <v>2</v>
      </c>
      <c r="I644" t="s">
        <v>46</v>
      </c>
      <c r="J644" t="s">
        <v>70</v>
      </c>
      <c r="L644">
        <v>0.33</v>
      </c>
      <c r="M644" t="s">
        <v>226</v>
      </c>
      <c r="W644" s="5">
        <v>45006</v>
      </c>
      <c r="AB644" t="s">
        <v>79</v>
      </c>
      <c r="AC644" t="s">
        <v>79</v>
      </c>
      <c r="AD644" t="s">
        <v>84</v>
      </c>
      <c r="AE644" t="s">
        <v>52</v>
      </c>
      <c r="AF644" t="s">
        <v>53</v>
      </c>
      <c r="AG644" t="s">
        <v>72</v>
      </c>
      <c r="AH644">
        <v>46.175880999999997</v>
      </c>
      <c r="AI644">
        <v>51.910234000000003</v>
      </c>
      <c r="AJ644">
        <v>62.918771</v>
      </c>
      <c r="AK644">
        <v>64.678639000000004</v>
      </c>
      <c r="AL644" t="s">
        <v>73</v>
      </c>
      <c r="AM644" t="s">
        <v>474</v>
      </c>
      <c r="AO644" s="1">
        <v>45778</v>
      </c>
      <c r="AR644" t="s">
        <v>84</v>
      </c>
    </row>
    <row r="645" spans="1:44" hidden="1" x14ac:dyDescent="0.25">
      <c r="A645" t="s">
        <v>1052</v>
      </c>
      <c r="B645" t="s">
        <v>1045</v>
      </c>
      <c r="C645" t="s">
        <v>1046</v>
      </c>
      <c r="D645" t="s">
        <v>488</v>
      </c>
      <c r="E645" t="s">
        <v>268</v>
      </c>
      <c r="F645" t="s">
        <v>79</v>
      </c>
      <c r="G645" t="s">
        <v>80</v>
      </c>
      <c r="H645">
        <v>2</v>
      </c>
      <c r="I645" t="s">
        <v>46</v>
      </c>
      <c r="J645" t="s">
        <v>236</v>
      </c>
      <c r="L645">
        <v>1.77</v>
      </c>
      <c r="M645" t="s">
        <v>226</v>
      </c>
      <c r="W645" s="5">
        <v>44931</v>
      </c>
      <c r="AB645" t="s">
        <v>79</v>
      </c>
      <c r="AC645" t="s">
        <v>79</v>
      </c>
      <c r="AD645" t="s">
        <v>84</v>
      </c>
      <c r="AE645" t="s">
        <v>52</v>
      </c>
      <c r="AF645" t="s">
        <v>53</v>
      </c>
      <c r="AG645" t="s">
        <v>72</v>
      </c>
      <c r="AH645">
        <v>46.175880999999997</v>
      </c>
      <c r="AI645">
        <v>51.910234000000003</v>
      </c>
      <c r="AJ645">
        <v>62.918771</v>
      </c>
      <c r="AK645">
        <v>64.678639000000004</v>
      </c>
      <c r="AL645" t="s">
        <v>73</v>
      </c>
      <c r="AM645" t="s">
        <v>474</v>
      </c>
      <c r="AO645" s="1">
        <v>45778</v>
      </c>
      <c r="AR645" t="s">
        <v>84</v>
      </c>
    </row>
    <row r="646" spans="1:44" hidden="1" x14ac:dyDescent="0.25">
      <c r="A646" t="s">
        <v>1053</v>
      </c>
      <c r="B646" t="s">
        <v>1045</v>
      </c>
      <c r="C646" t="s">
        <v>1046</v>
      </c>
      <c r="D646" t="s">
        <v>913</v>
      </c>
      <c r="E646" t="s">
        <v>268</v>
      </c>
      <c r="F646" t="s">
        <v>79</v>
      </c>
      <c r="G646" t="s">
        <v>80</v>
      </c>
      <c r="H646">
        <v>2</v>
      </c>
      <c r="I646" t="s">
        <v>46</v>
      </c>
      <c r="J646" t="s">
        <v>236</v>
      </c>
      <c r="L646">
        <v>0.87</v>
      </c>
      <c r="M646" t="s">
        <v>226</v>
      </c>
      <c r="W646" s="5">
        <v>44949</v>
      </c>
      <c r="AB646" t="s">
        <v>79</v>
      </c>
      <c r="AC646" t="s">
        <v>79</v>
      </c>
      <c r="AD646" t="s">
        <v>84</v>
      </c>
      <c r="AE646" t="s">
        <v>52</v>
      </c>
      <c r="AF646" t="s">
        <v>53</v>
      </c>
      <c r="AG646" t="s">
        <v>72</v>
      </c>
      <c r="AH646">
        <v>46.175880999999997</v>
      </c>
      <c r="AI646">
        <v>51.910234000000003</v>
      </c>
      <c r="AJ646">
        <v>62.918771</v>
      </c>
      <c r="AK646">
        <v>64.678639000000004</v>
      </c>
      <c r="AL646" t="s">
        <v>73</v>
      </c>
      <c r="AM646" t="s">
        <v>474</v>
      </c>
      <c r="AO646" s="1">
        <v>45778</v>
      </c>
      <c r="AR646" t="s">
        <v>84</v>
      </c>
    </row>
    <row r="647" spans="1:44" hidden="1" x14ac:dyDescent="0.25">
      <c r="A647" t="s">
        <v>1054</v>
      </c>
      <c r="B647" t="s">
        <v>1045</v>
      </c>
      <c r="C647" t="s">
        <v>1046</v>
      </c>
      <c r="D647" t="s">
        <v>380</v>
      </c>
      <c r="E647" t="s">
        <v>268</v>
      </c>
      <c r="F647" t="s">
        <v>79</v>
      </c>
      <c r="G647" t="s">
        <v>80</v>
      </c>
      <c r="H647">
        <v>2</v>
      </c>
      <c r="I647" t="s">
        <v>46</v>
      </c>
      <c r="J647" t="s">
        <v>47</v>
      </c>
      <c r="K647" s="1">
        <v>45170</v>
      </c>
      <c r="L647">
        <v>0.08</v>
      </c>
      <c r="M647" t="s">
        <v>226</v>
      </c>
      <c r="O647" t="s">
        <v>473</v>
      </c>
      <c r="P647" t="s">
        <v>14</v>
      </c>
      <c r="V647" t="s">
        <v>518</v>
      </c>
      <c r="W647" s="5">
        <v>45006</v>
      </c>
      <c r="AB647" t="s">
        <v>79</v>
      </c>
      <c r="AC647" t="s">
        <v>473</v>
      </c>
      <c r="AD647" t="s">
        <v>84</v>
      </c>
      <c r="AE647" t="s">
        <v>52</v>
      </c>
      <c r="AF647" t="s">
        <v>53</v>
      </c>
      <c r="AG647" t="s">
        <v>72</v>
      </c>
      <c r="AH647">
        <v>46.175880999999997</v>
      </c>
      <c r="AI647">
        <v>51.910234000000003</v>
      </c>
      <c r="AJ647">
        <v>62.918771</v>
      </c>
      <c r="AK647">
        <v>64.678639000000004</v>
      </c>
      <c r="AL647" t="s">
        <v>295</v>
      </c>
      <c r="AM647" t="s">
        <v>474</v>
      </c>
      <c r="AO647" s="1">
        <v>45778</v>
      </c>
      <c r="AR647" t="s">
        <v>84</v>
      </c>
    </row>
    <row r="648" spans="1:44" hidden="1" x14ac:dyDescent="0.25">
      <c r="A648" t="s">
        <v>1057</v>
      </c>
      <c r="B648" t="s">
        <v>1055</v>
      </c>
      <c r="C648" t="s">
        <v>1056</v>
      </c>
      <c r="D648" t="s">
        <v>95</v>
      </c>
      <c r="E648" t="s">
        <v>325</v>
      </c>
      <c r="F648" t="s">
        <v>245</v>
      </c>
      <c r="G648" t="s">
        <v>58</v>
      </c>
      <c r="H648">
        <v>2</v>
      </c>
      <c r="I648" t="s">
        <v>46</v>
      </c>
      <c r="J648" t="s">
        <v>70</v>
      </c>
      <c r="L648">
        <v>8.7899999999999991</v>
      </c>
      <c r="M648" t="s">
        <v>226</v>
      </c>
      <c r="R648" t="s">
        <v>98</v>
      </c>
      <c r="S648" t="s">
        <v>97</v>
      </c>
      <c r="U648" t="s">
        <v>496</v>
      </c>
      <c r="W648" s="5">
        <v>45585</v>
      </c>
      <c r="Z648" s="10">
        <v>45201</v>
      </c>
      <c r="AA648" s="10">
        <v>45156</v>
      </c>
      <c r="AB648" t="s">
        <v>245</v>
      </c>
      <c r="AC648" t="s">
        <v>245</v>
      </c>
      <c r="AD648" t="s">
        <v>72</v>
      </c>
      <c r="AE648" t="s">
        <v>53</v>
      </c>
      <c r="AF648" t="s">
        <v>52</v>
      </c>
      <c r="AG648" t="s">
        <v>247</v>
      </c>
      <c r="AH648">
        <v>8.0432830000000006</v>
      </c>
      <c r="AI648">
        <v>11.07826</v>
      </c>
      <c r="AJ648">
        <v>42.536146000000002</v>
      </c>
      <c r="AK648">
        <v>43.571337</v>
      </c>
      <c r="AL648" t="s">
        <v>404</v>
      </c>
      <c r="AM648" t="s">
        <v>248</v>
      </c>
      <c r="AN648" t="s">
        <v>53</v>
      </c>
      <c r="AO648" s="1">
        <v>45778</v>
      </c>
      <c r="AR648" t="s">
        <v>53</v>
      </c>
    </row>
    <row r="649" spans="1:44" hidden="1" x14ac:dyDescent="0.25">
      <c r="A649" t="s">
        <v>1058</v>
      </c>
      <c r="B649" t="s">
        <v>1055</v>
      </c>
      <c r="C649" t="s">
        <v>1056</v>
      </c>
      <c r="D649" t="s">
        <v>143</v>
      </c>
      <c r="E649" t="s">
        <v>325</v>
      </c>
      <c r="F649" t="s">
        <v>245</v>
      </c>
      <c r="G649" t="s">
        <v>58</v>
      </c>
      <c r="H649">
        <v>2</v>
      </c>
      <c r="I649" t="s">
        <v>46</v>
      </c>
      <c r="J649" t="s">
        <v>70</v>
      </c>
      <c r="L649">
        <v>27.4</v>
      </c>
      <c r="M649" t="s">
        <v>226</v>
      </c>
      <c r="R649" t="s">
        <v>98</v>
      </c>
      <c r="S649" t="s">
        <v>97</v>
      </c>
      <c r="U649" t="s">
        <v>496</v>
      </c>
      <c r="W649" s="5">
        <v>45585</v>
      </c>
      <c r="Z649" s="10">
        <v>45205</v>
      </c>
      <c r="AA649" s="10">
        <v>45160</v>
      </c>
      <c r="AB649" t="s">
        <v>245</v>
      </c>
      <c r="AC649" t="s">
        <v>245</v>
      </c>
      <c r="AD649" t="s">
        <v>72</v>
      </c>
      <c r="AE649" t="s">
        <v>53</v>
      </c>
      <c r="AF649" t="s">
        <v>52</v>
      </c>
      <c r="AG649" t="s">
        <v>247</v>
      </c>
      <c r="AH649">
        <v>8.0432830000000006</v>
      </c>
      <c r="AI649">
        <v>11.07826</v>
      </c>
      <c r="AJ649">
        <v>42.536146000000002</v>
      </c>
      <c r="AK649">
        <v>43.571337</v>
      </c>
      <c r="AL649" t="s">
        <v>404</v>
      </c>
      <c r="AM649" t="s">
        <v>248</v>
      </c>
      <c r="AN649" t="s">
        <v>53</v>
      </c>
      <c r="AO649" s="1">
        <v>45778</v>
      </c>
      <c r="AR649" t="s">
        <v>53</v>
      </c>
    </row>
    <row r="650" spans="1:44" hidden="1" x14ac:dyDescent="0.25">
      <c r="A650" t="s">
        <v>1059</v>
      </c>
      <c r="B650" t="s">
        <v>1055</v>
      </c>
      <c r="C650" t="s">
        <v>1056</v>
      </c>
      <c r="D650" t="s">
        <v>145</v>
      </c>
      <c r="E650" t="s">
        <v>325</v>
      </c>
      <c r="F650" t="s">
        <v>245</v>
      </c>
      <c r="G650" t="s">
        <v>58</v>
      </c>
      <c r="H650">
        <v>1</v>
      </c>
      <c r="I650" t="s">
        <v>197</v>
      </c>
      <c r="J650" t="s">
        <v>70</v>
      </c>
      <c r="L650">
        <v>0.56000000000000005</v>
      </c>
      <c r="M650" t="s">
        <v>226</v>
      </c>
      <c r="AB650" t="s">
        <v>245</v>
      </c>
      <c r="AC650" t="s">
        <v>245</v>
      </c>
      <c r="AD650" t="s">
        <v>72</v>
      </c>
      <c r="AE650" t="s">
        <v>53</v>
      </c>
      <c r="AF650" t="s">
        <v>52</v>
      </c>
      <c r="AG650" t="s">
        <v>247</v>
      </c>
      <c r="AH650">
        <v>8.0432830000000006</v>
      </c>
      <c r="AI650">
        <v>11.07826</v>
      </c>
      <c r="AJ650">
        <v>42.536146000000002</v>
      </c>
      <c r="AK650">
        <v>43.571337</v>
      </c>
      <c r="AL650" t="s">
        <v>732</v>
      </c>
      <c r="AM650" t="s">
        <v>248</v>
      </c>
      <c r="AN650" t="s">
        <v>53</v>
      </c>
      <c r="AO650" s="1">
        <v>45778</v>
      </c>
      <c r="AR650" t="s">
        <v>53</v>
      </c>
    </row>
    <row r="651" spans="1:44" hidden="1" x14ac:dyDescent="0.25">
      <c r="A651" t="s">
        <v>1062</v>
      </c>
      <c r="B651" t="s">
        <v>1060</v>
      </c>
      <c r="C651" t="s">
        <v>1061</v>
      </c>
      <c r="D651" t="s">
        <v>149</v>
      </c>
      <c r="E651" t="s">
        <v>702</v>
      </c>
      <c r="F651" t="s">
        <v>79</v>
      </c>
      <c r="G651" t="s">
        <v>80</v>
      </c>
      <c r="H651">
        <v>3</v>
      </c>
      <c r="I651" t="s">
        <v>46</v>
      </c>
      <c r="J651" t="s">
        <v>70</v>
      </c>
      <c r="L651">
        <v>6.72</v>
      </c>
      <c r="M651" t="s">
        <v>226</v>
      </c>
      <c r="O651" t="s">
        <v>473</v>
      </c>
      <c r="P651" t="s">
        <v>14</v>
      </c>
      <c r="W651" s="5">
        <v>45000</v>
      </c>
      <c r="AB651" t="s">
        <v>79</v>
      </c>
      <c r="AC651" t="s">
        <v>473</v>
      </c>
      <c r="AD651" t="s">
        <v>84</v>
      </c>
      <c r="AE651" t="s">
        <v>53</v>
      </c>
      <c r="AF651" t="s">
        <v>72</v>
      </c>
      <c r="AG651" t="s">
        <v>247</v>
      </c>
      <c r="AH651">
        <v>16.60127</v>
      </c>
      <c r="AI651">
        <v>53.111842000000003</v>
      </c>
      <c r="AJ651">
        <v>54.871710999999998</v>
      </c>
      <c r="AK651">
        <v>56.750027000000003</v>
      </c>
      <c r="AL651" t="s">
        <v>295</v>
      </c>
      <c r="AM651" t="s">
        <v>474</v>
      </c>
      <c r="AO651" s="1">
        <v>45778</v>
      </c>
      <c r="AR651" t="s">
        <v>84</v>
      </c>
    </row>
    <row r="652" spans="1:44" hidden="1" x14ac:dyDescent="0.25">
      <c r="A652" t="s">
        <v>1063</v>
      </c>
      <c r="B652" t="s">
        <v>1060</v>
      </c>
      <c r="C652" t="s">
        <v>1061</v>
      </c>
      <c r="D652" t="s">
        <v>229</v>
      </c>
      <c r="E652" t="s">
        <v>702</v>
      </c>
      <c r="F652" t="s">
        <v>79</v>
      </c>
      <c r="G652" t="s">
        <v>80</v>
      </c>
      <c r="H652">
        <v>1</v>
      </c>
      <c r="I652" t="s">
        <v>197</v>
      </c>
      <c r="J652" t="s">
        <v>70</v>
      </c>
      <c r="L652">
        <v>7.6</v>
      </c>
      <c r="M652" t="s">
        <v>226</v>
      </c>
      <c r="W652" s="5">
        <v>45307</v>
      </c>
      <c r="AB652" t="s">
        <v>79</v>
      </c>
      <c r="AC652" t="s">
        <v>79</v>
      </c>
      <c r="AD652" t="s">
        <v>84</v>
      </c>
      <c r="AE652" t="s">
        <v>53</v>
      </c>
      <c r="AF652" t="s">
        <v>72</v>
      </c>
      <c r="AG652" t="s">
        <v>247</v>
      </c>
      <c r="AH652">
        <v>16.60127</v>
      </c>
      <c r="AI652">
        <v>53.111842000000003</v>
      </c>
      <c r="AJ652">
        <v>54.871710999999998</v>
      </c>
      <c r="AK652">
        <v>56.750027000000003</v>
      </c>
      <c r="AL652" t="s">
        <v>73</v>
      </c>
      <c r="AM652" t="s">
        <v>474</v>
      </c>
      <c r="AO652" s="1">
        <v>45778</v>
      </c>
      <c r="AR652" t="s">
        <v>84</v>
      </c>
    </row>
    <row r="653" spans="1:44" hidden="1" x14ac:dyDescent="0.25">
      <c r="A653" t="s">
        <v>1064</v>
      </c>
      <c r="B653" t="s">
        <v>1060</v>
      </c>
      <c r="C653" t="s">
        <v>1061</v>
      </c>
      <c r="D653" t="s">
        <v>909</v>
      </c>
      <c r="E653" t="s">
        <v>702</v>
      </c>
      <c r="F653" t="s">
        <v>79</v>
      </c>
      <c r="G653" t="s">
        <v>80</v>
      </c>
      <c r="H653">
        <v>3</v>
      </c>
      <c r="I653" t="s">
        <v>46</v>
      </c>
      <c r="J653" t="s">
        <v>70</v>
      </c>
      <c r="L653">
        <v>2.38</v>
      </c>
      <c r="M653" t="s">
        <v>226</v>
      </c>
      <c r="O653" t="s">
        <v>473</v>
      </c>
      <c r="P653" t="s">
        <v>14</v>
      </c>
      <c r="W653" s="5">
        <v>45000</v>
      </c>
      <c r="AB653" t="s">
        <v>79</v>
      </c>
      <c r="AC653" t="s">
        <v>473</v>
      </c>
      <c r="AD653" t="s">
        <v>84</v>
      </c>
      <c r="AE653" t="s">
        <v>53</v>
      </c>
      <c r="AF653" t="s">
        <v>72</v>
      </c>
      <c r="AG653" t="s">
        <v>247</v>
      </c>
      <c r="AH653">
        <v>16.60127</v>
      </c>
      <c r="AI653">
        <v>53.111842000000003</v>
      </c>
      <c r="AJ653">
        <v>54.871710999999998</v>
      </c>
      <c r="AK653">
        <v>56.750027000000003</v>
      </c>
      <c r="AL653" t="s">
        <v>295</v>
      </c>
      <c r="AM653" t="s">
        <v>474</v>
      </c>
      <c r="AO653" s="1">
        <v>45778</v>
      </c>
      <c r="AR653" t="s">
        <v>84</v>
      </c>
    </row>
    <row r="654" spans="1:44" hidden="1" x14ac:dyDescent="0.25">
      <c r="A654" t="s">
        <v>1065</v>
      </c>
      <c r="B654" t="s">
        <v>1060</v>
      </c>
      <c r="C654" t="s">
        <v>1061</v>
      </c>
      <c r="D654" t="s">
        <v>238</v>
      </c>
      <c r="E654" t="s">
        <v>702</v>
      </c>
      <c r="F654" t="s">
        <v>79</v>
      </c>
      <c r="G654" t="s">
        <v>80</v>
      </c>
      <c r="H654">
        <v>3</v>
      </c>
      <c r="I654" t="s">
        <v>46</v>
      </c>
      <c r="J654" t="s">
        <v>70</v>
      </c>
      <c r="L654">
        <v>4.26</v>
      </c>
      <c r="M654" t="s">
        <v>226</v>
      </c>
      <c r="O654" t="s">
        <v>473</v>
      </c>
      <c r="P654" t="s">
        <v>14</v>
      </c>
      <c r="W654" s="5">
        <v>45000</v>
      </c>
      <c r="AB654" t="s">
        <v>79</v>
      </c>
      <c r="AC654" t="s">
        <v>473</v>
      </c>
      <c r="AD654" t="s">
        <v>84</v>
      </c>
      <c r="AE654" t="s">
        <v>53</v>
      </c>
      <c r="AF654" t="s">
        <v>72</v>
      </c>
      <c r="AG654" t="s">
        <v>247</v>
      </c>
      <c r="AH654">
        <v>16.60127</v>
      </c>
      <c r="AI654">
        <v>53.111842000000003</v>
      </c>
      <c r="AJ654">
        <v>54.871710999999998</v>
      </c>
      <c r="AK654">
        <v>56.750027000000003</v>
      </c>
      <c r="AL654" t="s">
        <v>295</v>
      </c>
      <c r="AM654" t="s">
        <v>474</v>
      </c>
      <c r="AO654" s="1">
        <v>45778</v>
      </c>
      <c r="AR654" t="s">
        <v>84</v>
      </c>
    </row>
    <row r="655" spans="1:44" hidden="1" x14ac:dyDescent="0.25">
      <c r="A655" t="s">
        <v>1068</v>
      </c>
      <c r="B655" t="s">
        <v>1066</v>
      </c>
      <c r="C655" t="s">
        <v>1067</v>
      </c>
      <c r="D655" t="s">
        <v>107</v>
      </c>
      <c r="E655" t="s">
        <v>298</v>
      </c>
      <c r="F655" t="s">
        <v>245</v>
      </c>
      <c r="G655" t="s">
        <v>58</v>
      </c>
      <c r="H655">
        <v>2</v>
      </c>
      <c r="I655" t="s">
        <v>46</v>
      </c>
      <c r="J655" t="s">
        <v>47</v>
      </c>
      <c r="K655" s="1">
        <v>42705</v>
      </c>
      <c r="L655">
        <v>10.11</v>
      </c>
      <c r="M655" t="s">
        <v>48</v>
      </c>
      <c r="W655" s="5">
        <v>45717</v>
      </c>
      <c r="X655" s="5">
        <v>45717</v>
      </c>
      <c r="Y655" s="5">
        <v>45809</v>
      </c>
      <c r="AB655" t="s">
        <v>245</v>
      </c>
      <c r="AC655" t="s">
        <v>245</v>
      </c>
      <c r="AD655" t="s">
        <v>52</v>
      </c>
      <c r="AE655" t="s">
        <v>53</v>
      </c>
      <c r="AF655" t="s">
        <v>72</v>
      </c>
      <c r="AG655" t="s">
        <v>50</v>
      </c>
      <c r="AH655">
        <v>10.283248</v>
      </c>
      <c r="AI655">
        <v>23.462523999999998</v>
      </c>
      <c r="AJ655">
        <v>26.680222000000001</v>
      </c>
      <c r="AK655">
        <v>60.181781000000001</v>
      </c>
      <c r="AL655" t="s">
        <v>54</v>
      </c>
      <c r="AM655" t="s">
        <v>248</v>
      </c>
      <c r="AN655" t="s">
        <v>53</v>
      </c>
      <c r="AO655" s="1">
        <v>45778</v>
      </c>
      <c r="AR655" t="s">
        <v>53</v>
      </c>
    </row>
    <row r="656" spans="1:44" hidden="1" x14ac:dyDescent="0.25">
      <c r="A656" t="s">
        <v>1069</v>
      </c>
      <c r="B656" t="s">
        <v>1066</v>
      </c>
      <c r="C656" t="s">
        <v>1067</v>
      </c>
      <c r="D656" t="s">
        <v>116</v>
      </c>
      <c r="E656" t="s">
        <v>298</v>
      </c>
      <c r="F656" t="s">
        <v>245</v>
      </c>
      <c r="G656" t="s">
        <v>58</v>
      </c>
      <c r="H656">
        <v>2</v>
      </c>
      <c r="I656" t="s">
        <v>46</v>
      </c>
      <c r="J656" t="s">
        <v>70</v>
      </c>
      <c r="L656">
        <v>0.1</v>
      </c>
      <c r="M656" t="s">
        <v>48</v>
      </c>
      <c r="W656" s="5">
        <v>44817</v>
      </c>
      <c r="AB656" t="s">
        <v>245</v>
      </c>
      <c r="AC656" t="s">
        <v>245</v>
      </c>
      <c r="AD656" t="s">
        <v>52</v>
      </c>
      <c r="AE656" t="s">
        <v>53</v>
      </c>
      <c r="AF656" t="s">
        <v>72</v>
      </c>
      <c r="AG656" t="s">
        <v>50</v>
      </c>
      <c r="AH656">
        <v>10.283248</v>
      </c>
      <c r="AI656">
        <v>23.462523999999998</v>
      </c>
      <c r="AJ656">
        <v>26.680222000000001</v>
      </c>
      <c r="AK656">
        <v>60.181781000000001</v>
      </c>
      <c r="AL656" t="s">
        <v>73</v>
      </c>
      <c r="AM656" t="s">
        <v>248</v>
      </c>
      <c r="AN656" t="s">
        <v>53</v>
      </c>
      <c r="AO656" s="1">
        <v>45778</v>
      </c>
      <c r="AR656" t="s">
        <v>53</v>
      </c>
    </row>
    <row r="657" spans="1:44" hidden="1" x14ac:dyDescent="0.25">
      <c r="A657" t="s">
        <v>1070</v>
      </c>
      <c r="B657" t="s">
        <v>1066</v>
      </c>
      <c r="C657" t="s">
        <v>1067</v>
      </c>
      <c r="D657" t="s">
        <v>200</v>
      </c>
      <c r="E657" t="s">
        <v>298</v>
      </c>
      <c r="F657" t="s">
        <v>245</v>
      </c>
      <c r="G657" t="s">
        <v>58</v>
      </c>
      <c r="H657">
        <v>2</v>
      </c>
      <c r="I657" t="s">
        <v>46</v>
      </c>
      <c r="J657" t="s">
        <v>70</v>
      </c>
      <c r="L657">
        <v>2</v>
      </c>
      <c r="M657" t="s">
        <v>48</v>
      </c>
      <c r="W657" s="5">
        <v>44819</v>
      </c>
      <c r="AB657" t="s">
        <v>245</v>
      </c>
      <c r="AC657" t="s">
        <v>245</v>
      </c>
      <c r="AD657" t="s">
        <v>52</v>
      </c>
      <c r="AE657" t="s">
        <v>53</v>
      </c>
      <c r="AF657" t="s">
        <v>72</v>
      </c>
      <c r="AG657" t="s">
        <v>50</v>
      </c>
      <c r="AH657">
        <v>10.283248</v>
      </c>
      <c r="AI657">
        <v>23.462523999999998</v>
      </c>
      <c r="AJ657">
        <v>26.680222000000001</v>
      </c>
      <c r="AK657">
        <v>60.181781000000001</v>
      </c>
      <c r="AL657" t="s">
        <v>73</v>
      </c>
      <c r="AM657" t="s">
        <v>248</v>
      </c>
      <c r="AN657" t="s">
        <v>53</v>
      </c>
      <c r="AO657" s="1">
        <v>45778</v>
      </c>
      <c r="AR657" t="s">
        <v>53</v>
      </c>
    </row>
    <row r="658" spans="1:44" hidden="1" x14ac:dyDescent="0.25">
      <c r="A658" t="s">
        <v>1071</v>
      </c>
      <c r="B658" t="s">
        <v>1066</v>
      </c>
      <c r="C658" t="s">
        <v>1067</v>
      </c>
      <c r="D658" t="s">
        <v>128</v>
      </c>
      <c r="E658" t="s">
        <v>298</v>
      </c>
      <c r="F658" t="s">
        <v>245</v>
      </c>
      <c r="G658" t="s">
        <v>58</v>
      </c>
      <c r="H658">
        <v>1</v>
      </c>
      <c r="I658" t="s">
        <v>197</v>
      </c>
      <c r="J658" t="s">
        <v>70</v>
      </c>
      <c r="L658">
        <v>4.9800000000000004</v>
      </c>
      <c r="M658" t="s">
        <v>48</v>
      </c>
      <c r="W658" s="5">
        <v>44812</v>
      </c>
      <c r="AB658" t="s">
        <v>245</v>
      </c>
      <c r="AC658" t="s">
        <v>245</v>
      </c>
      <c r="AD658" t="s">
        <v>52</v>
      </c>
      <c r="AE658" t="s">
        <v>53</v>
      </c>
      <c r="AF658" t="s">
        <v>72</v>
      </c>
      <c r="AG658" t="s">
        <v>50</v>
      </c>
      <c r="AH658">
        <v>10.283248</v>
      </c>
      <c r="AI658">
        <v>23.462523999999998</v>
      </c>
      <c r="AJ658">
        <v>26.680222000000001</v>
      </c>
      <c r="AK658">
        <v>60.181781000000001</v>
      </c>
      <c r="AL658" t="s">
        <v>73</v>
      </c>
      <c r="AM658" t="s">
        <v>248</v>
      </c>
      <c r="AN658" t="s">
        <v>53</v>
      </c>
      <c r="AO658" s="1">
        <v>45778</v>
      </c>
      <c r="AR658" t="s">
        <v>53</v>
      </c>
    </row>
    <row r="659" spans="1:44" hidden="1" x14ac:dyDescent="0.25">
      <c r="A659" t="s">
        <v>1072</v>
      </c>
      <c r="B659" t="s">
        <v>1066</v>
      </c>
      <c r="C659" t="s">
        <v>1067</v>
      </c>
      <c r="D659" t="s">
        <v>174</v>
      </c>
      <c r="E659" t="s">
        <v>298</v>
      </c>
      <c r="F659" t="s">
        <v>245</v>
      </c>
      <c r="G659" t="s">
        <v>58</v>
      </c>
      <c r="H659">
        <v>2</v>
      </c>
      <c r="I659" t="s">
        <v>46</v>
      </c>
      <c r="J659" t="s">
        <v>70</v>
      </c>
      <c r="L659">
        <v>0.96</v>
      </c>
      <c r="M659" t="s">
        <v>48</v>
      </c>
      <c r="W659" s="5">
        <v>44822</v>
      </c>
      <c r="AB659" t="s">
        <v>245</v>
      </c>
      <c r="AC659" t="s">
        <v>245</v>
      </c>
      <c r="AD659" t="s">
        <v>52</v>
      </c>
      <c r="AE659" t="s">
        <v>53</v>
      </c>
      <c r="AF659" t="s">
        <v>72</v>
      </c>
      <c r="AG659" t="s">
        <v>50</v>
      </c>
      <c r="AH659">
        <v>10.283248</v>
      </c>
      <c r="AI659">
        <v>23.462523999999998</v>
      </c>
      <c r="AJ659">
        <v>26.680222000000001</v>
      </c>
      <c r="AK659">
        <v>60.181781000000001</v>
      </c>
      <c r="AL659" t="s">
        <v>73</v>
      </c>
      <c r="AM659" t="s">
        <v>248</v>
      </c>
      <c r="AN659" t="s">
        <v>53</v>
      </c>
      <c r="AO659" s="1">
        <v>45778</v>
      </c>
      <c r="AR659" t="s">
        <v>53</v>
      </c>
    </row>
    <row r="660" spans="1:44" hidden="1" x14ac:dyDescent="0.25">
      <c r="A660" t="s">
        <v>1073</v>
      </c>
      <c r="B660" t="s">
        <v>1066</v>
      </c>
      <c r="C660" t="s">
        <v>1067</v>
      </c>
      <c r="D660" t="s">
        <v>361</v>
      </c>
      <c r="E660" t="s">
        <v>298</v>
      </c>
      <c r="F660" t="s">
        <v>245</v>
      </c>
      <c r="G660" t="s">
        <v>58</v>
      </c>
      <c r="H660">
        <v>2</v>
      </c>
      <c r="I660" t="s">
        <v>46</v>
      </c>
      <c r="J660" t="s">
        <v>70</v>
      </c>
      <c r="L660">
        <v>0.3</v>
      </c>
      <c r="M660" t="s">
        <v>48</v>
      </c>
      <c r="W660" s="5">
        <v>44819</v>
      </c>
      <c r="AB660" t="s">
        <v>245</v>
      </c>
      <c r="AC660" t="s">
        <v>245</v>
      </c>
      <c r="AD660" t="s">
        <v>52</v>
      </c>
      <c r="AE660" t="s">
        <v>53</v>
      </c>
      <c r="AF660" t="s">
        <v>72</v>
      </c>
      <c r="AG660" t="s">
        <v>50</v>
      </c>
      <c r="AH660">
        <v>10.283248</v>
      </c>
      <c r="AI660">
        <v>23.462523999999998</v>
      </c>
      <c r="AJ660">
        <v>26.680222000000001</v>
      </c>
      <c r="AK660">
        <v>60.181781000000001</v>
      </c>
      <c r="AL660" t="s">
        <v>73</v>
      </c>
      <c r="AM660" t="s">
        <v>248</v>
      </c>
      <c r="AN660" t="s">
        <v>53</v>
      </c>
      <c r="AO660" s="1">
        <v>45778</v>
      </c>
      <c r="AR660" t="s">
        <v>53</v>
      </c>
    </row>
    <row r="661" spans="1:44" hidden="1" x14ac:dyDescent="0.25">
      <c r="A661" t="s">
        <v>1074</v>
      </c>
      <c r="B661" t="s">
        <v>1066</v>
      </c>
      <c r="C661" t="s">
        <v>1067</v>
      </c>
      <c r="D661" t="s">
        <v>893</v>
      </c>
      <c r="E661" t="s">
        <v>298</v>
      </c>
      <c r="F661" t="s">
        <v>245</v>
      </c>
      <c r="G661" t="s">
        <v>58</v>
      </c>
      <c r="H661">
        <v>2</v>
      </c>
      <c r="I661" t="s">
        <v>46</v>
      </c>
      <c r="J661" t="s">
        <v>47</v>
      </c>
      <c r="K661" s="1">
        <v>44921</v>
      </c>
      <c r="L661">
        <v>3.65</v>
      </c>
      <c r="M661" t="s">
        <v>48</v>
      </c>
      <c r="O661" t="s">
        <v>473</v>
      </c>
      <c r="P661" t="s">
        <v>14</v>
      </c>
      <c r="V661" t="s">
        <v>83</v>
      </c>
      <c r="W661" s="5">
        <v>44819</v>
      </c>
      <c r="AB661" t="s">
        <v>245</v>
      </c>
      <c r="AC661" t="s">
        <v>473</v>
      </c>
      <c r="AD661" t="s">
        <v>52</v>
      </c>
      <c r="AE661" t="s">
        <v>53</v>
      </c>
      <c r="AF661" t="s">
        <v>72</v>
      </c>
      <c r="AG661" t="s">
        <v>50</v>
      </c>
      <c r="AH661">
        <v>10.283248</v>
      </c>
      <c r="AI661">
        <v>23.462523999999998</v>
      </c>
      <c r="AJ661">
        <v>26.680222000000001</v>
      </c>
      <c r="AK661">
        <v>60.181781000000001</v>
      </c>
      <c r="AL661" t="s">
        <v>295</v>
      </c>
      <c r="AM661" t="s">
        <v>248</v>
      </c>
      <c r="AN661" t="s">
        <v>53</v>
      </c>
      <c r="AO661" s="1">
        <v>45778</v>
      </c>
      <c r="AR661" t="s">
        <v>53</v>
      </c>
    </row>
    <row r="662" spans="1:44" hidden="1" x14ac:dyDescent="0.25">
      <c r="A662" t="s">
        <v>1075</v>
      </c>
      <c r="B662" t="s">
        <v>1066</v>
      </c>
      <c r="C662" t="s">
        <v>1067</v>
      </c>
      <c r="D662" t="s">
        <v>483</v>
      </c>
      <c r="E662" t="s">
        <v>298</v>
      </c>
      <c r="F662" t="s">
        <v>245</v>
      </c>
      <c r="G662" t="s">
        <v>58</v>
      </c>
      <c r="H662">
        <v>2</v>
      </c>
      <c r="I662" t="s">
        <v>46</v>
      </c>
      <c r="J662" t="s">
        <v>47</v>
      </c>
      <c r="K662" s="1">
        <v>44921</v>
      </c>
      <c r="L662">
        <v>0.61</v>
      </c>
      <c r="M662" t="s">
        <v>48</v>
      </c>
      <c r="O662" t="s">
        <v>473</v>
      </c>
      <c r="P662" t="s">
        <v>14</v>
      </c>
      <c r="V662" t="s">
        <v>83</v>
      </c>
      <c r="W662" s="5">
        <v>44820</v>
      </c>
      <c r="AB662" t="s">
        <v>245</v>
      </c>
      <c r="AC662" t="s">
        <v>473</v>
      </c>
      <c r="AD662" t="s">
        <v>52</v>
      </c>
      <c r="AE662" t="s">
        <v>53</v>
      </c>
      <c r="AF662" t="s">
        <v>72</v>
      </c>
      <c r="AG662" t="s">
        <v>50</v>
      </c>
      <c r="AH662">
        <v>10.283248</v>
      </c>
      <c r="AI662">
        <v>23.462523999999998</v>
      </c>
      <c r="AJ662">
        <v>26.680222000000001</v>
      </c>
      <c r="AK662">
        <v>60.181781000000001</v>
      </c>
      <c r="AL662" t="s">
        <v>295</v>
      </c>
      <c r="AM662" t="s">
        <v>248</v>
      </c>
      <c r="AN662" t="s">
        <v>53</v>
      </c>
      <c r="AO662" s="1">
        <v>45778</v>
      </c>
      <c r="AR662" t="s">
        <v>53</v>
      </c>
    </row>
    <row r="663" spans="1:44" hidden="1" x14ac:dyDescent="0.25">
      <c r="A663" t="s">
        <v>1076</v>
      </c>
      <c r="B663" t="s">
        <v>1066</v>
      </c>
      <c r="C663" t="s">
        <v>1067</v>
      </c>
      <c r="D663" t="s">
        <v>771</v>
      </c>
      <c r="E663" t="s">
        <v>298</v>
      </c>
      <c r="F663" t="s">
        <v>245</v>
      </c>
      <c r="G663" t="s">
        <v>58</v>
      </c>
      <c r="H663">
        <v>3</v>
      </c>
      <c r="I663" t="s">
        <v>46</v>
      </c>
      <c r="J663" t="s">
        <v>236</v>
      </c>
      <c r="L663">
        <v>0.94</v>
      </c>
      <c r="M663" t="s">
        <v>48</v>
      </c>
      <c r="O663" t="s">
        <v>473</v>
      </c>
      <c r="P663" t="s">
        <v>14</v>
      </c>
      <c r="V663" t="s">
        <v>83</v>
      </c>
      <c r="W663" s="5">
        <v>45412</v>
      </c>
      <c r="AB663" t="s">
        <v>245</v>
      </c>
      <c r="AC663" t="s">
        <v>473</v>
      </c>
      <c r="AD663" t="s">
        <v>52</v>
      </c>
      <c r="AE663" t="s">
        <v>53</v>
      </c>
      <c r="AF663" t="s">
        <v>72</v>
      </c>
      <c r="AG663" t="s">
        <v>50</v>
      </c>
      <c r="AH663">
        <v>10.283248</v>
      </c>
      <c r="AI663">
        <v>23.462523999999998</v>
      </c>
      <c r="AJ663">
        <v>26.680222000000001</v>
      </c>
      <c r="AK663">
        <v>60.181781000000001</v>
      </c>
      <c r="AL663" t="s">
        <v>73</v>
      </c>
      <c r="AM663" t="s">
        <v>248</v>
      </c>
      <c r="AN663" t="s">
        <v>53</v>
      </c>
      <c r="AO663" s="1">
        <v>45778</v>
      </c>
      <c r="AR663" t="s">
        <v>53</v>
      </c>
    </row>
    <row r="664" spans="1:44" hidden="1" x14ac:dyDescent="0.25">
      <c r="A664" t="s">
        <v>1077</v>
      </c>
      <c r="B664" t="s">
        <v>1066</v>
      </c>
      <c r="C664" t="s">
        <v>1067</v>
      </c>
      <c r="D664" t="s">
        <v>485</v>
      </c>
      <c r="E664" t="s">
        <v>298</v>
      </c>
      <c r="F664" t="s">
        <v>245</v>
      </c>
      <c r="G664" t="s">
        <v>58</v>
      </c>
      <c r="H664">
        <v>3</v>
      </c>
      <c r="I664" t="s">
        <v>46</v>
      </c>
      <c r="J664" t="s">
        <v>236</v>
      </c>
      <c r="L664">
        <v>0.28000000000000003</v>
      </c>
      <c r="M664" t="s">
        <v>48</v>
      </c>
      <c r="O664" t="s">
        <v>473</v>
      </c>
      <c r="P664" t="s">
        <v>14</v>
      </c>
      <c r="V664" t="s">
        <v>83</v>
      </c>
      <c r="W664" s="5">
        <v>45412</v>
      </c>
      <c r="AB664" t="s">
        <v>245</v>
      </c>
      <c r="AC664" t="s">
        <v>473</v>
      </c>
      <c r="AD664" t="s">
        <v>52</v>
      </c>
      <c r="AE664" t="s">
        <v>53</v>
      </c>
      <c r="AF664" t="s">
        <v>72</v>
      </c>
      <c r="AG664" t="s">
        <v>50</v>
      </c>
      <c r="AH664">
        <v>10.283248</v>
      </c>
      <c r="AI664">
        <v>23.462523999999998</v>
      </c>
      <c r="AJ664">
        <v>26.680222000000001</v>
      </c>
      <c r="AK664">
        <v>60.181781000000001</v>
      </c>
      <c r="AL664" t="s">
        <v>73</v>
      </c>
      <c r="AM664" t="s">
        <v>248</v>
      </c>
      <c r="AN664" t="s">
        <v>53</v>
      </c>
      <c r="AO664" s="1">
        <v>45778</v>
      </c>
      <c r="AR664" t="s">
        <v>53</v>
      </c>
    </row>
    <row r="665" spans="1:44" hidden="1" x14ac:dyDescent="0.25">
      <c r="A665" t="s">
        <v>1081</v>
      </c>
      <c r="B665" t="s">
        <v>1078</v>
      </c>
      <c r="C665" t="s">
        <v>1079</v>
      </c>
      <c r="D665" t="s">
        <v>122</v>
      </c>
      <c r="E665" t="s">
        <v>1080</v>
      </c>
      <c r="F665" t="s">
        <v>245</v>
      </c>
      <c r="G665" t="s">
        <v>80</v>
      </c>
      <c r="H665">
        <v>2</v>
      </c>
      <c r="I665" t="s">
        <v>46</v>
      </c>
      <c r="J665" t="s">
        <v>70</v>
      </c>
      <c r="L665">
        <v>4.4400000000000004</v>
      </c>
      <c r="M665" t="s">
        <v>226</v>
      </c>
      <c r="W665" s="5">
        <v>45060</v>
      </c>
      <c r="AB665" t="s">
        <v>245</v>
      </c>
      <c r="AC665" t="s">
        <v>245</v>
      </c>
      <c r="AD665" t="s">
        <v>690</v>
      </c>
      <c r="AE665" t="s">
        <v>84</v>
      </c>
      <c r="AF665" t="s">
        <v>247</v>
      </c>
      <c r="AG665" t="s">
        <v>932</v>
      </c>
      <c r="AH665">
        <v>24.168234000000002</v>
      </c>
      <c r="AI665">
        <v>38.344271999999997</v>
      </c>
      <c r="AJ665">
        <v>40.125129000000001</v>
      </c>
      <c r="AK665">
        <v>48.569822000000002</v>
      </c>
      <c r="AL665" t="s">
        <v>73</v>
      </c>
      <c r="AM665" t="s">
        <v>248</v>
      </c>
      <c r="AN665" t="s">
        <v>247</v>
      </c>
      <c r="AO665" s="1">
        <v>45839</v>
      </c>
      <c r="AP665" s="1" t="s">
        <v>5438</v>
      </c>
      <c r="AR665" t="s">
        <v>247</v>
      </c>
    </row>
    <row r="666" spans="1:44" hidden="1" x14ac:dyDescent="0.25">
      <c r="A666" t="s">
        <v>1082</v>
      </c>
      <c r="B666" t="s">
        <v>1078</v>
      </c>
      <c r="C666" t="s">
        <v>1079</v>
      </c>
      <c r="D666" t="s">
        <v>112</v>
      </c>
      <c r="E666" t="s">
        <v>1080</v>
      </c>
      <c r="F666" t="s">
        <v>245</v>
      </c>
      <c r="G666" t="s">
        <v>80</v>
      </c>
      <c r="H666">
        <v>2</v>
      </c>
      <c r="I666" t="s">
        <v>46</v>
      </c>
      <c r="J666" t="s">
        <v>70</v>
      </c>
      <c r="L666">
        <v>1.99</v>
      </c>
      <c r="M666" t="s">
        <v>226</v>
      </c>
      <c r="W666" s="5">
        <v>45070</v>
      </c>
      <c r="AB666" t="s">
        <v>245</v>
      </c>
      <c r="AC666" t="s">
        <v>245</v>
      </c>
      <c r="AD666" t="s">
        <v>690</v>
      </c>
      <c r="AE666" t="s">
        <v>84</v>
      </c>
      <c r="AF666" t="s">
        <v>247</v>
      </c>
      <c r="AG666" t="s">
        <v>932</v>
      </c>
      <c r="AH666">
        <v>24.168234000000002</v>
      </c>
      <c r="AI666">
        <v>38.344271999999997</v>
      </c>
      <c r="AJ666">
        <v>40.125129000000001</v>
      </c>
      <c r="AK666">
        <v>48.569822000000002</v>
      </c>
      <c r="AL666" t="s">
        <v>73</v>
      </c>
      <c r="AM666" t="s">
        <v>248</v>
      </c>
      <c r="AN666" t="s">
        <v>247</v>
      </c>
      <c r="AO666" s="1">
        <v>45839</v>
      </c>
      <c r="AP666" s="1" t="s">
        <v>5438</v>
      </c>
      <c r="AR666" t="s">
        <v>247</v>
      </c>
    </row>
    <row r="667" spans="1:44" hidden="1" x14ac:dyDescent="0.25">
      <c r="A667" t="s">
        <v>1083</v>
      </c>
      <c r="B667" t="s">
        <v>1078</v>
      </c>
      <c r="C667" t="s">
        <v>1079</v>
      </c>
      <c r="D667" t="s">
        <v>114</v>
      </c>
      <c r="E667" t="s">
        <v>1080</v>
      </c>
      <c r="F667" t="s">
        <v>245</v>
      </c>
      <c r="G667" t="s">
        <v>80</v>
      </c>
      <c r="H667">
        <v>2</v>
      </c>
      <c r="I667" t="s">
        <v>46</v>
      </c>
      <c r="J667" t="s">
        <v>70</v>
      </c>
      <c r="L667">
        <v>1.35</v>
      </c>
      <c r="M667" t="s">
        <v>226</v>
      </c>
      <c r="W667" s="5">
        <v>45058</v>
      </c>
      <c r="AB667" t="s">
        <v>245</v>
      </c>
      <c r="AC667" t="s">
        <v>245</v>
      </c>
      <c r="AD667" t="s">
        <v>690</v>
      </c>
      <c r="AE667" t="s">
        <v>84</v>
      </c>
      <c r="AF667" t="s">
        <v>247</v>
      </c>
      <c r="AG667" t="s">
        <v>932</v>
      </c>
      <c r="AH667">
        <v>24.168234000000002</v>
      </c>
      <c r="AI667">
        <v>38.344271999999997</v>
      </c>
      <c r="AJ667">
        <v>40.125129000000001</v>
      </c>
      <c r="AK667">
        <v>48.569822000000002</v>
      </c>
      <c r="AL667" t="s">
        <v>73</v>
      </c>
      <c r="AM667" t="s">
        <v>248</v>
      </c>
      <c r="AN667" t="s">
        <v>247</v>
      </c>
      <c r="AO667" s="1">
        <v>45839</v>
      </c>
      <c r="AP667" s="1" t="s">
        <v>5438</v>
      </c>
      <c r="AR667" t="s">
        <v>247</v>
      </c>
    </row>
    <row r="668" spans="1:44" hidden="1" x14ac:dyDescent="0.25">
      <c r="A668" t="s">
        <v>1084</v>
      </c>
      <c r="B668" t="s">
        <v>1078</v>
      </c>
      <c r="C668" t="s">
        <v>1079</v>
      </c>
      <c r="D668" t="s">
        <v>116</v>
      </c>
      <c r="E668" t="s">
        <v>1080</v>
      </c>
      <c r="F668" t="s">
        <v>245</v>
      </c>
      <c r="G668" t="s">
        <v>80</v>
      </c>
      <c r="H668">
        <v>2</v>
      </c>
      <c r="I668" t="s">
        <v>46</v>
      </c>
      <c r="J668" t="s">
        <v>70</v>
      </c>
      <c r="L668">
        <v>2.5499999999999998</v>
      </c>
      <c r="M668" t="s">
        <v>226</v>
      </c>
      <c r="W668" s="5">
        <v>45058</v>
      </c>
      <c r="AB668" t="s">
        <v>245</v>
      </c>
      <c r="AC668" t="s">
        <v>245</v>
      </c>
      <c r="AD668" t="s">
        <v>690</v>
      </c>
      <c r="AE668" t="s">
        <v>84</v>
      </c>
      <c r="AF668" t="s">
        <v>247</v>
      </c>
      <c r="AG668" t="s">
        <v>932</v>
      </c>
      <c r="AH668">
        <v>24.168234000000002</v>
      </c>
      <c r="AI668">
        <v>38.344271999999997</v>
      </c>
      <c r="AJ668">
        <v>40.125129000000001</v>
      </c>
      <c r="AK668">
        <v>48.569822000000002</v>
      </c>
      <c r="AL668" t="s">
        <v>73</v>
      </c>
      <c r="AM668" t="s">
        <v>248</v>
      </c>
      <c r="AN668" t="s">
        <v>247</v>
      </c>
      <c r="AO668" s="1">
        <v>45839</v>
      </c>
      <c r="AP668" s="1" t="s">
        <v>5438</v>
      </c>
      <c r="AR668" t="s">
        <v>247</v>
      </c>
    </row>
    <row r="669" spans="1:44" hidden="1" x14ac:dyDescent="0.25">
      <c r="A669" t="s">
        <v>1087</v>
      </c>
      <c r="B669" t="s">
        <v>1085</v>
      </c>
      <c r="C669" t="s">
        <v>1086</v>
      </c>
      <c r="D669" t="s">
        <v>95</v>
      </c>
      <c r="E669" t="s">
        <v>1080</v>
      </c>
      <c r="F669" t="s">
        <v>79</v>
      </c>
      <c r="G669" t="s">
        <v>80</v>
      </c>
      <c r="H669">
        <v>2</v>
      </c>
      <c r="I669" t="s">
        <v>46</v>
      </c>
      <c r="J669" t="s">
        <v>70</v>
      </c>
      <c r="L669">
        <v>15.59</v>
      </c>
      <c r="M669" t="s">
        <v>226</v>
      </c>
      <c r="U669" t="s">
        <v>496</v>
      </c>
      <c r="W669" s="5">
        <v>45565</v>
      </c>
      <c r="Z669" s="10">
        <v>45314</v>
      </c>
      <c r="AA669" s="10">
        <v>45280</v>
      </c>
      <c r="AB669" t="s">
        <v>79</v>
      </c>
      <c r="AC669" t="s">
        <v>79</v>
      </c>
      <c r="AD669" t="s">
        <v>690</v>
      </c>
      <c r="AE669" t="s">
        <v>84</v>
      </c>
      <c r="AF669" t="s">
        <v>247</v>
      </c>
      <c r="AG669" t="s">
        <v>932</v>
      </c>
      <c r="AH669">
        <v>24.752174</v>
      </c>
      <c r="AI669">
        <v>34.657027999999997</v>
      </c>
      <c r="AJ669">
        <v>40.709069</v>
      </c>
      <c r="AK669">
        <v>44.882576999999998</v>
      </c>
      <c r="AL669" t="s">
        <v>73</v>
      </c>
      <c r="AM669" t="s">
        <v>474</v>
      </c>
      <c r="AN669" t="s">
        <v>690</v>
      </c>
      <c r="AO669" s="1">
        <v>45689</v>
      </c>
      <c r="AP669" s="1" t="s">
        <v>5426</v>
      </c>
      <c r="AR669" t="s">
        <v>690</v>
      </c>
    </row>
    <row r="670" spans="1:44" hidden="1" x14ac:dyDescent="0.25">
      <c r="A670" t="s">
        <v>1088</v>
      </c>
      <c r="B670" t="s">
        <v>1085</v>
      </c>
      <c r="C670" t="s">
        <v>1086</v>
      </c>
      <c r="D670" t="s">
        <v>143</v>
      </c>
      <c r="E670" t="s">
        <v>1080</v>
      </c>
      <c r="F670" t="s">
        <v>79</v>
      </c>
      <c r="G670" t="s">
        <v>80</v>
      </c>
      <c r="H670">
        <v>2</v>
      </c>
      <c r="I670" t="s">
        <v>46</v>
      </c>
      <c r="J670" t="s">
        <v>70</v>
      </c>
      <c r="L670">
        <v>21.06</v>
      </c>
      <c r="M670" t="s">
        <v>226</v>
      </c>
      <c r="U670" t="s">
        <v>496</v>
      </c>
      <c r="W670" s="5">
        <v>45565</v>
      </c>
      <c r="Z670" s="10">
        <v>45314</v>
      </c>
      <c r="AA670" s="10">
        <v>45278</v>
      </c>
      <c r="AB670" t="s">
        <v>79</v>
      </c>
      <c r="AC670" t="s">
        <v>79</v>
      </c>
      <c r="AD670" t="s">
        <v>690</v>
      </c>
      <c r="AE670" t="s">
        <v>84</v>
      </c>
      <c r="AF670" t="s">
        <v>247</v>
      </c>
      <c r="AG670" t="s">
        <v>932</v>
      </c>
      <c r="AH670">
        <v>24.752174</v>
      </c>
      <c r="AI670">
        <v>34.657027999999997</v>
      </c>
      <c r="AJ670">
        <v>40.709069</v>
      </c>
      <c r="AK670">
        <v>44.882576999999998</v>
      </c>
      <c r="AL670" t="s">
        <v>73</v>
      </c>
      <c r="AM670" t="s">
        <v>474</v>
      </c>
      <c r="AN670" t="s">
        <v>690</v>
      </c>
      <c r="AO670" s="1">
        <v>45689</v>
      </c>
      <c r="AP670" s="1" t="s">
        <v>5426</v>
      </c>
      <c r="AR670" t="s">
        <v>690</v>
      </c>
    </row>
    <row r="671" spans="1:44" hidden="1" x14ac:dyDescent="0.25">
      <c r="A671" t="s">
        <v>1089</v>
      </c>
      <c r="B671" t="s">
        <v>1085</v>
      </c>
      <c r="C671" t="s">
        <v>1086</v>
      </c>
      <c r="D671" t="s">
        <v>145</v>
      </c>
      <c r="E671" t="s">
        <v>1080</v>
      </c>
      <c r="F671" t="s">
        <v>79</v>
      </c>
      <c r="G671" t="s">
        <v>80</v>
      </c>
      <c r="H671">
        <v>2</v>
      </c>
      <c r="I671" t="s">
        <v>46</v>
      </c>
      <c r="J671" t="s">
        <v>70</v>
      </c>
      <c r="L671">
        <v>17.510000000000002</v>
      </c>
      <c r="M671" t="s">
        <v>226</v>
      </c>
      <c r="U671" t="s">
        <v>496</v>
      </c>
      <c r="W671" s="5">
        <v>45565</v>
      </c>
      <c r="Z671" s="10">
        <v>45314</v>
      </c>
      <c r="AA671" s="10">
        <v>45278</v>
      </c>
      <c r="AB671" t="s">
        <v>79</v>
      </c>
      <c r="AC671" t="s">
        <v>79</v>
      </c>
      <c r="AD671" t="s">
        <v>690</v>
      </c>
      <c r="AE671" t="s">
        <v>84</v>
      </c>
      <c r="AF671" t="s">
        <v>247</v>
      </c>
      <c r="AG671" t="s">
        <v>932</v>
      </c>
      <c r="AH671">
        <v>24.752174</v>
      </c>
      <c r="AI671">
        <v>34.657027999999997</v>
      </c>
      <c r="AJ671">
        <v>40.709069</v>
      </c>
      <c r="AK671">
        <v>44.882576999999998</v>
      </c>
      <c r="AL671" t="s">
        <v>73</v>
      </c>
      <c r="AM671" t="s">
        <v>474</v>
      </c>
      <c r="AN671" t="s">
        <v>690</v>
      </c>
      <c r="AO671" s="1">
        <v>45689</v>
      </c>
      <c r="AP671" s="1" t="s">
        <v>5426</v>
      </c>
      <c r="AR671" t="s">
        <v>690</v>
      </c>
    </row>
    <row r="672" spans="1:44" hidden="1" x14ac:dyDescent="0.25">
      <c r="A672" t="s">
        <v>1090</v>
      </c>
      <c r="B672" t="s">
        <v>1085</v>
      </c>
      <c r="C672" t="s">
        <v>1086</v>
      </c>
      <c r="D672" t="s">
        <v>255</v>
      </c>
      <c r="E672" t="s">
        <v>1080</v>
      </c>
      <c r="F672" t="s">
        <v>79</v>
      </c>
      <c r="G672" t="s">
        <v>80</v>
      </c>
      <c r="H672">
        <v>2</v>
      </c>
      <c r="I672" t="s">
        <v>46</v>
      </c>
      <c r="J672" t="s">
        <v>70</v>
      </c>
      <c r="L672">
        <v>14.49</v>
      </c>
      <c r="M672" t="s">
        <v>226</v>
      </c>
      <c r="U672" t="s">
        <v>496</v>
      </c>
      <c r="W672" s="5">
        <v>45565</v>
      </c>
      <c r="Z672" s="10">
        <v>45315</v>
      </c>
      <c r="AA672" s="10">
        <v>45273</v>
      </c>
      <c r="AB672" t="s">
        <v>79</v>
      </c>
      <c r="AC672" t="s">
        <v>79</v>
      </c>
      <c r="AD672" t="s">
        <v>690</v>
      </c>
      <c r="AE672" t="s">
        <v>84</v>
      </c>
      <c r="AF672" t="s">
        <v>247</v>
      </c>
      <c r="AG672" t="s">
        <v>932</v>
      </c>
      <c r="AH672">
        <v>24.752174</v>
      </c>
      <c r="AI672">
        <v>34.657027999999997</v>
      </c>
      <c r="AJ672">
        <v>40.709069</v>
      </c>
      <c r="AK672">
        <v>44.882576999999998</v>
      </c>
      <c r="AL672" t="s">
        <v>73</v>
      </c>
      <c r="AM672" t="s">
        <v>474</v>
      </c>
      <c r="AN672" t="s">
        <v>690</v>
      </c>
      <c r="AO672" s="1">
        <v>45689</v>
      </c>
      <c r="AP672" s="1" t="s">
        <v>5426</v>
      </c>
      <c r="AR672" t="s">
        <v>690</v>
      </c>
    </row>
    <row r="673" spans="1:44" hidden="1" x14ac:dyDescent="0.25">
      <c r="A673" t="s">
        <v>1091</v>
      </c>
      <c r="B673" t="s">
        <v>1085</v>
      </c>
      <c r="C673" t="s">
        <v>1086</v>
      </c>
      <c r="D673" t="s">
        <v>259</v>
      </c>
      <c r="E673" t="s">
        <v>1080</v>
      </c>
      <c r="F673" t="s">
        <v>79</v>
      </c>
      <c r="G673" t="s">
        <v>80</v>
      </c>
      <c r="H673">
        <v>2</v>
      </c>
      <c r="I673" t="s">
        <v>46</v>
      </c>
      <c r="J673" t="s">
        <v>70</v>
      </c>
      <c r="L673">
        <v>1.93</v>
      </c>
      <c r="M673" t="s">
        <v>226</v>
      </c>
      <c r="U673" t="s">
        <v>496</v>
      </c>
      <c r="W673" s="5">
        <v>45565</v>
      </c>
      <c r="AB673" t="s">
        <v>79</v>
      </c>
      <c r="AC673" t="s">
        <v>79</v>
      </c>
      <c r="AD673" t="s">
        <v>690</v>
      </c>
      <c r="AE673" t="s">
        <v>84</v>
      </c>
      <c r="AF673" t="s">
        <v>247</v>
      </c>
      <c r="AG673" t="s">
        <v>932</v>
      </c>
      <c r="AH673">
        <v>24.752174</v>
      </c>
      <c r="AI673">
        <v>34.657027999999997</v>
      </c>
      <c r="AJ673">
        <v>40.709069</v>
      </c>
      <c r="AK673">
        <v>44.882576999999998</v>
      </c>
      <c r="AL673" t="s">
        <v>73</v>
      </c>
      <c r="AM673" t="s">
        <v>474</v>
      </c>
      <c r="AN673" t="s">
        <v>690</v>
      </c>
      <c r="AO673" s="1">
        <v>45689</v>
      </c>
      <c r="AP673" s="1" t="s">
        <v>5426</v>
      </c>
      <c r="AR673" t="s">
        <v>690</v>
      </c>
    </row>
    <row r="674" spans="1:44" hidden="1" x14ac:dyDescent="0.25">
      <c r="A674" t="s">
        <v>1094</v>
      </c>
      <c r="B674" t="s">
        <v>1092</v>
      </c>
      <c r="C674" t="s">
        <v>1093</v>
      </c>
      <c r="D674" t="s">
        <v>893</v>
      </c>
      <c r="E674" t="s">
        <v>1080</v>
      </c>
      <c r="F674" t="s">
        <v>79</v>
      </c>
      <c r="G674" t="s">
        <v>80</v>
      </c>
      <c r="H674">
        <v>3</v>
      </c>
      <c r="I674" t="s">
        <v>46</v>
      </c>
      <c r="J674" t="s">
        <v>236</v>
      </c>
      <c r="L674">
        <v>1.89</v>
      </c>
      <c r="M674" t="s">
        <v>226</v>
      </c>
      <c r="O674" t="s">
        <v>473</v>
      </c>
      <c r="P674" t="s">
        <v>14</v>
      </c>
      <c r="W674" s="5">
        <v>45091</v>
      </c>
      <c r="AB674" t="s">
        <v>79</v>
      </c>
      <c r="AC674" t="s">
        <v>473</v>
      </c>
      <c r="AD674" t="s">
        <v>690</v>
      </c>
      <c r="AE674" t="s">
        <v>247</v>
      </c>
      <c r="AF674" t="s">
        <v>84</v>
      </c>
      <c r="AG674" t="s">
        <v>932</v>
      </c>
      <c r="AH674">
        <v>15.210583</v>
      </c>
      <c r="AI674">
        <v>31.167477000000002</v>
      </c>
      <c r="AJ674">
        <v>32.668019999999999</v>
      </c>
      <c r="AK674">
        <v>53.508346000000003</v>
      </c>
      <c r="AL674" t="s">
        <v>73</v>
      </c>
      <c r="AM674" t="s">
        <v>474</v>
      </c>
      <c r="AN674" t="s">
        <v>690</v>
      </c>
      <c r="AO674" s="1">
        <v>45809</v>
      </c>
      <c r="AP674" s="1" t="s">
        <v>5437</v>
      </c>
      <c r="AR674" t="s">
        <v>690</v>
      </c>
    </row>
    <row r="675" spans="1:44" hidden="1" x14ac:dyDescent="0.25">
      <c r="A675" t="s">
        <v>1095</v>
      </c>
      <c r="B675" t="s">
        <v>1092</v>
      </c>
      <c r="C675" t="s">
        <v>1093</v>
      </c>
      <c r="D675" t="s">
        <v>911</v>
      </c>
      <c r="E675" t="s">
        <v>1080</v>
      </c>
      <c r="F675" t="s">
        <v>79</v>
      </c>
      <c r="G675" t="s">
        <v>58</v>
      </c>
      <c r="H675">
        <v>3</v>
      </c>
      <c r="I675" t="s">
        <v>46</v>
      </c>
      <c r="J675" t="s">
        <v>236</v>
      </c>
      <c r="L675">
        <v>0.91</v>
      </c>
      <c r="M675" t="s">
        <v>226</v>
      </c>
      <c r="O675" t="s">
        <v>473</v>
      </c>
      <c r="P675" t="s">
        <v>14</v>
      </c>
      <c r="W675" s="5">
        <v>45091</v>
      </c>
      <c r="AB675" t="s">
        <v>79</v>
      </c>
      <c r="AC675" t="s">
        <v>473</v>
      </c>
      <c r="AD675" t="s">
        <v>690</v>
      </c>
      <c r="AE675" t="s">
        <v>247</v>
      </c>
      <c r="AF675" t="s">
        <v>84</v>
      </c>
      <c r="AG675" t="s">
        <v>932</v>
      </c>
      <c r="AH675">
        <v>15.210583</v>
      </c>
      <c r="AI675">
        <v>31.167477000000002</v>
      </c>
      <c r="AJ675">
        <v>32.668019999999999</v>
      </c>
      <c r="AK675">
        <v>53.508346000000003</v>
      </c>
      <c r="AL675" t="s">
        <v>73</v>
      </c>
      <c r="AM675" t="s">
        <v>474</v>
      </c>
      <c r="AN675" t="s">
        <v>690</v>
      </c>
      <c r="AO675" s="1">
        <v>45809</v>
      </c>
      <c r="AP675" s="1" t="s">
        <v>5437</v>
      </c>
      <c r="AR675" t="s">
        <v>690</v>
      </c>
    </row>
    <row r="676" spans="1:44" hidden="1" x14ac:dyDescent="0.25">
      <c r="A676" t="s">
        <v>1096</v>
      </c>
      <c r="B676" t="s">
        <v>1092</v>
      </c>
      <c r="C676" t="s">
        <v>1093</v>
      </c>
      <c r="D676" t="s">
        <v>913</v>
      </c>
      <c r="E676" t="s">
        <v>1080</v>
      </c>
      <c r="F676" t="s">
        <v>79</v>
      </c>
      <c r="G676" t="s">
        <v>80</v>
      </c>
      <c r="H676">
        <v>3</v>
      </c>
      <c r="I676" t="s">
        <v>46</v>
      </c>
      <c r="J676" t="s">
        <v>236</v>
      </c>
      <c r="L676">
        <v>0.85</v>
      </c>
      <c r="M676" t="s">
        <v>226</v>
      </c>
      <c r="O676" t="s">
        <v>473</v>
      </c>
      <c r="P676" t="s">
        <v>14</v>
      </c>
      <c r="W676" s="5">
        <v>45091</v>
      </c>
      <c r="AB676" t="s">
        <v>79</v>
      </c>
      <c r="AC676" t="s">
        <v>473</v>
      </c>
      <c r="AD676" t="s">
        <v>690</v>
      </c>
      <c r="AE676" t="s">
        <v>247</v>
      </c>
      <c r="AF676" t="s">
        <v>84</v>
      </c>
      <c r="AG676" t="s">
        <v>932</v>
      </c>
      <c r="AH676">
        <v>15.210583</v>
      </c>
      <c r="AI676">
        <v>31.167477000000002</v>
      </c>
      <c r="AJ676">
        <v>32.668019999999999</v>
      </c>
      <c r="AK676">
        <v>53.508346000000003</v>
      </c>
      <c r="AL676" t="s">
        <v>73</v>
      </c>
      <c r="AM676" t="s">
        <v>474</v>
      </c>
      <c r="AN676" t="s">
        <v>690</v>
      </c>
      <c r="AO676" s="1">
        <v>45809</v>
      </c>
      <c r="AP676" s="1" t="s">
        <v>5437</v>
      </c>
      <c r="AR676" t="s">
        <v>690</v>
      </c>
    </row>
    <row r="677" spans="1:44" hidden="1" x14ac:dyDescent="0.25">
      <c r="A677" t="s">
        <v>1100</v>
      </c>
      <c r="B677" t="s">
        <v>1097</v>
      </c>
      <c r="C677" t="s">
        <v>1098</v>
      </c>
      <c r="D677" t="s">
        <v>95</v>
      </c>
      <c r="E677" t="s">
        <v>1099</v>
      </c>
      <c r="F677" t="s">
        <v>245</v>
      </c>
      <c r="G677" t="s">
        <v>58</v>
      </c>
      <c r="H677">
        <v>2</v>
      </c>
      <c r="I677" t="s">
        <v>46</v>
      </c>
      <c r="J677" t="s">
        <v>47</v>
      </c>
      <c r="K677" s="1">
        <v>44747</v>
      </c>
      <c r="L677">
        <v>17.440000000000001</v>
      </c>
      <c r="M677" t="s">
        <v>226</v>
      </c>
      <c r="O677" t="s">
        <v>82</v>
      </c>
      <c r="P677" t="s">
        <v>14</v>
      </c>
      <c r="W677" s="5">
        <v>44734</v>
      </c>
      <c r="Z677" s="10">
        <v>44734</v>
      </c>
      <c r="AA677" s="10">
        <v>44691</v>
      </c>
      <c r="AB677" t="s">
        <v>245</v>
      </c>
      <c r="AC677" t="s">
        <v>82</v>
      </c>
      <c r="AD677" t="s">
        <v>690</v>
      </c>
      <c r="AE677" t="s">
        <v>247</v>
      </c>
      <c r="AF677" t="s">
        <v>84</v>
      </c>
      <c r="AG677" t="s">
        <v>566</v>
      </c>
      <c r="AH677">
        <v>5.4463879999999998</v>
      </c>
      <c r="AI677">
        <v>14.616023999999999</v>
      </c>
      <c r="AJ677">
        <v>46.557504999999999</v>
      </c>
      <c r="AK677">
        <v>57.272931</v>
      </c>
      <c r="AL677" t="s">
        <v>27</v>
      </c>
      <c r="AM677" t="s">
        <v>248</v>
      </c>
      <c r="AN677" t="s">
        <v>247</v>
      </c>
      <c r="AO677" s="1">
        <v>45839</v>
      </c>
      <c r="AR677" t="s">
        <v>247</v>
      </c>
    </row>
    <row r="678" spans="1:44" hidden="1" x14ac:dyDescent="0.25">
      <c r="A678" t="s">
        <v>1101</v>
      </c>
      <c r="B678" t="s">
        <v>1097</v>
      </c>
      <c r="C678" t="s">
        <v>1098</v>
      </c>
      <c r="D678" t="s">
        <v>143</v>
      </c>
      <c r="E678" t="s">
        <v>1099</v>
      </c>
      <c r="F678" t="s">
        <v>245</v>
      </c>
      <c r="G678" t="s">
        <v>58</v>
      </c>
      <c r="H678">
        <v>2</v>
      </c>
      <c r="I678" t="s">
        <v>46</v>
      </c>
      <c r="J678" t="s">
        <v>47</v>
      </c>
      <c r="K678" s="1">
        <v>44754</v>
      </c>
      <c r="L678">
        <v>6.83</v>
      </c>
      <c r="M678" t="s">
        <v>226</v>
      </c>
      <c r="O678" t="s">
        <v>82</v>
      </c>
      <c r="P678" t="s">
        <v>14</v>
      </c>
      <c r="W678" s="5">
        <v>44731</v>
      </c>
      <c r="Z678" s="10">
        <v>44731</v>
      </c>
      <c r="AA678" s="10">
        <v>44705</v>
      </c>
      <c r="AB678" t="s">
        <v>245</v>
      </c>
      <c r="AC678" t="s">
        <v>82</v>
      </c>
      <c r="AD678" t="s">
        <v>690</v>
      </c>
      <c r="AE678" t="s">
        <v>247</v>
      </c>
      <c r="AF678" t="s">
        <v>84</v>
      </c>
      <c r="AG678" t="s">
        <v>566</v>
      </c>
      <c r="AH678">
        <v>5.4463879999999998</v>
      </c>
      <c r="AI678">
        <v>14.616023999999999</v>
      </c>
      <c r="AJ678">
        <v>46.557504999999999</v>
      </c>
      <c r="AK678">
        <v>57.272931</v>
      </c>
      <c r="AL678" t="s">
        <v>27</v>
      </c>
      <c r="AM678" t="s">
        <v>248</v>
      </c>
      <c r="AN678" t="s">
        <v>247</v>
      </c>
      <c r="AO678" s="1">
        <v>45839</v>
      </c>
      <c r="AR678" t="s">
        <v>247</v>
      </c>
    </row>
    <row r="679" spans="1:44" hidden="1" x14ac:dyDescent="0.25">
      <c r="A679" t="s">
        <v>1102</v>
      </c>
      <c r="B679" t="s">
        <v>1097</v>
      </c>
      <c r="C679" t="s">
        <v>1098</v>
      </c>
      <c r="D679" t="s">
        <v>145</v>
      </c>
      <c r="E679" t="s">
        <v>1099</v>
      </c>
      <c r="F679" t="s">
        <v>245</v>
      </c>
      <c r="G679" t="s">
        <v>58</v>
      </c>
      <c r="H679">
        <v>2</v>
      </c>
      <c r="I679" t="s">
        <v>46</v>
      </c>
      <c r="J679" t="s">
        <v>47</v>
      </c>
      <c r="K679" s="1">
        <v>44755</v>
      </c>
      <c r="L679">
        <v>11.448</v>
      </c>
      <c r="M679" t="s">
        <v>226</v>
      </c>
      <c r="O679" t="s">
        <v>82</v>
      </c>
      <c r="P679" t="s">
        <v>14</v>
      </c>
      <c r="W679" s="5">
        <v>44736</v>
      </c>
      <c r="Z679" s="10">
        <v>44736</v>
      </c>
      <c r="AA679" s="10">
        <v>44713</v>
      </c>
      <c r="AB679" t="s">
        <v>245</v>
      </c>
      <c r="AC679" t="s">
        <v>82</v>
      </c>
      <c r="AD679" t="s">
        <v>690</v>
      </c>
      <c r="AE679" t="s">
        <v>247</v>
      </c>
      <c r="AF679" t="s">
        <v>84</v>
      </c>
      <c r="AG679" t="s">
        <v>566</v>
      </c>
      <c r="AH679">
        <v>5.4463879999999998</v>
      </c>
      <c r="AI679">
        <v>14.616023999999999</v>
      </c>
      <c r="AJ679">
        <v>46.557504999999999</v>
      </c>
      <c r="AK679">
        <v>57.272931</v>
      </c>
      <c r="AL679" t="s">
        <v>27</v>
      </c>
      <c r="AM679" t="s">
        <v>248</v>
      </c>
      <c r="AN679" t="s">
        <v>247</v>
      </c>
      <c r="AO679" s="1">
        <v>45839</v>
      </c>
      <c r="AR679" t="s">
        <v>247</v>
      </c>
    </row>
    <row r="680" spans="1:44" hidden="1" x14ac:dyDescent="0.25">
      <c r="A680" t="s">
        <v>1103</v>
      </c>
      <c r="B680" t="s">
        <v>1097</v>
      </c>
      <c r="C680" t="s">
        <v>1098</v>
      </c>
      <c r="D680" t="s">
        <v>255</v>
      </c>
      <c r="E680" t="s">
        <v>1099</v>
      </c>
      <c r="F680" t="s">
        <v>245</v>
      </c>
      <c r="G680" t="s">
        <v>58</v>
      </c>
      <c r="H680">
        <v>2</v>
      </c>
      <c r="I680" t="s">
        <v>46</v>
      </c>
      <c r="J680" t="s">
        <v>47</v>
      </c>
      <c r="K680" s="1">
        <v>44755</v>
      </c>
      <c r="L680">
        <v>14.419</v>
      </c>
      <c r="M680" t="s">
        <v>226</v>
      </c>
      <c r="O680" t="s">
        <v>82</v>
      </c>
      <c r="P680" t="s">
        <v>14</v>
      </c>
      <c r="W680" s="5">
        <v>44740</v>
      </c>
      <c r="Z680" s="10">
        <v>44740</v>
      </c>
      <c r="AA680" s="10">
        <v>44713</v>
      </c>
      <c r="AB680" t="s">
        <v>245</v>
      </c>
      <c r="AC680" t="s">
        <v>82</v>
      </c>
      <c r="AD680" t="s">
        <v>690</v>
      </c>
      <c r="AE680" t="s">
        <v>247</v>
      </c>
      <c r="AF680" t="s">
        <v>84</v>
      </c>
      <c r="AG680" t="s">
        <v>566</v>
      </c>
      <c r="AH680">
        <v>5.4463879999999998</v>
      </c>
      <c r="AI680">
        <v>14.616023999999999</v>
      </c>
      <c r="AJ680">
        <v>46.557504999999999</v>
      </c>
      <c r="AK680">
        <v>57.272931</v>
      </c>
      <c r="AL680" t="s">
        <v>27</v>
      </c>
      <c r="AM680" t="s">
        <v>248</v>
      </c>
      <c r="AN680" t="s">
        <v>247</v>
      </c>
      <c r="AO680" s="1">
        <v>45839</v>
      </c>
      <c r="AR680" t="s">
        <v>247</v>
      </c>
    </row>
    <row r="681" spans="1:44" hidden="1" x14ac:dyDescent="0.25">
      <c r="A681" t="s">
        <v>1104</v>
      </c>
      <c r="B681" t="s">
        <v>1097</v>
      </c>
      <c r="C681" t="s">
        <v>1098</v>
      </c>
      <c r="D681" t="s">
        <v>87</v>
      </c>
      <c r="E681" t="s">
        <v>1099</v>
      </c>
      <c r="F681" t="s">
        <v>245</v>
      </c>
      <c r="G681" t="s">
        <v>58</v>
      </c>
      <c r="H681">
        <v>2</v>
      </c>
      <c r="I681" t="s">
        <v>46</v>
      </c>
      <c r="J681" t="s">
        <v>47</v>
      </c>
      <c r="K681" s="1">
        <v>44754</v>
      </c>
      <c r="L681">
        <v>14.897</v>
      </c>
      <c r="M681" t="s">
        <v>226</v>
      </c>
      <c r="O681" t="s">
        <v>82</v>
      </c>
      <c r="P681" t="s">
        <v>14</v>
      </c>
      <c r="W681" s="5">
        <v>44740</v>
      </c>
      <c r="Z681" s="10">
        <v>44740</v>
      </c>
      <c r="AA681" s="10">
        <v>44713</v>
      </c>
      <c r="AB681" t="s">
        <v>245</v>
      </c>
      <c r="AC681" t="s">
        <v>82</v>
      </c>
      <c r="AD681" t="s">
        <v>690</v>
      </c>
      <c r="AE681" t="s">
        <v>247</v>
      </c>
      <c r="AF681" t="s">
        <v>84</v>
      </c>
      <c r="AG681" t="s">
        <v>566</v>
      </c>
      <c r="AH681">
        <v>5.4463879999999998</v>
      </c>
      <c r="AI681">
        <v>14.616023999999999</v>
      </c>
      <c r="AJ681">
        <v>46.557504999999999</v>
      </c>
      <c r="AK681">
        <v>57.272931</v>
      </c>
      <c r="AL681" t="s">
        <v>27</v>
      </c>
      <c r="AM681" t="s">
        <v>248</v>
      </c>
      <c r="AN681" t="s">
        <v>247</v>
      </c>
      <c r="AO681" s="1">
        <v>45839</v>
      </c>
      <c r="AR681" t="s">
        <v>247</v>
      </c>
    </row>
    <row r="682" spans="1:44" hidden="1" x14ac:dyDescent="0.25">
      <c r="A682" t="s">
        <v>1105</v>
      </c>
      <c r="B682" t="s">
        <v>1097</v>
      </c>
      <c r="C682" t="s">
        <v>1098</v>
      </c>
      <c r="D682" t="s">
        <v>100</v>
      </c>
      <c r="E682" t="s">
        <v>1099</v>
      </c>
      <c r="F682" t="s">
        <v>245</v>
      </c>
      <c r="G682" t="s">
        <v>58</v>
      </c>
      <c r="H682">
        <v>2</v>
      </c>
      <c r="I682" t="s">
        <v>46</v>
      </c>
      <c r="J682" t="s">
        <v>47</v>
      </c>
      <c r="K682" s="1">
        <v>44753</v>
      </c>
      <c r="L682">
        <v>21.411000000000001</v>
      </c>
      <c r="M682" t="s">
        <v>226</v>
      </c>
      <c r="O682" t="s">
        <v>82</v>
      </c>
      <c r="P682" t="s">
        <v>14</v>
      </c>
      <c r="W682" s="5">
        <v>44732</v>
      </c>
      <c r="Z682" s="10">
        <v>44732</v>
      </c>
      <c r="AA682" s="10">
        <v>44713</v>
      </c>
      <c r="AB682" t="s">
        <v>245</v>
      </c>
      <c r="AC682" t="s">
        <v>82</v>
      </c>
      <c r="AD682" t="s">
        <v>690</v>
      </c>
      <c r="AE682" t="s">
        <v>247</v>
      </c>
      <c r="AF682" t="s">
        <v>84</v>
      </c>
      <c r="AG682" t="s">
        <v>566</v>
      </c>
      <c r="AH682">
        <v>5.4463879999999998</v>
      </c>
      <c r="AI682">
        <v>14.616023999999999</v>
      </c>
      <c r="AJ682">
        <v>46.557504999999999</v>
      </c>
      <c r="AK682">
        <v>57.272931</v>
      </c>
      <c r="AL682" t="s">
        <v>27</v>
      </c>
      <c r="AM682" t="s">
        <v>248</v>
      </c>
      <c r="AN682" t="s">
        <v>247</v>
      </c>
      <c r="AO682" s="1">
        <v>45839</v>
      </c>
      <c r="AR682" t="s">
        <v>247</v>
      </c>
    </row>
    <row r="683" spans="1:44" hidden="1" x14ac:dyDescent="0.25">
      <c r="A683" t="s">
        <v>1106</v>
      </c>
      <c r="B683" t="s">
        <v>1097</v>
      </c>
      <c r="C683" t="s">
        <v>1098</v>
      </c>
      <c r="D683" t="s">
        <v>259</v>
      </c>
      <c r="E683" t="s">
        <v>1099</v>
      </c>
      <c r="F683" t="s">
        <v>245</v>
      </c>
      <c r="G683" t="s">
        <v>58</v>
      </c>
      <c r="H683">
        <v>2</v>
      </c>
      <c r="I683" t="s">
        <v>46</v>
      </c>
      <c r="J683" t="s">
        <v>47</v>
      </c>
      <c r="K683" s="1">
        <v>44742</v>
      </c>
      <c r="L683">
        <v>20.137</v>
      </c>
      <c r="M683" t="s">
        <v>226</v>
      </c>
      <c r="O683" t="s">
        <v>82</v>
      </c>
      <c r="P683" t="s">
        <v>14</v>
      </c>
      <c r="W683" s="5">
        <v>44729</v>
      </c>
      <c r="Z683" s="10">
        <v>44729</v>
      </c>
      <c r="AA683" s="10">
        <v>44713</v>
      </c>
      <c r="AB683" t="s">
        <v>245</v>
      </c>
      <c r="AC683" t="s">
        <v>82</v>
      </c>
      <c r="AD683" t="s">
        <v>690</v>
      </c>
      <c r="AE683" t="s">
        <v>247</v>
      </c>
      <c r="AF683" t="s">
        <v>84</v>
      </c>
      <c r="AG683" t="s">
        <v>566</v>
      </c>
      <c r="AH683">
        <v>5.4463879999999998</v>
      </c>
      <c r="AI683">
        <v>14.616023999999999</v>
      </c>
      <c r="AJ683">
        <v>46.557504999999999</v>
      </c>
      <c r="AK683">
        <v>57.272931</v>
      </c>
      <c r="AL683" t="s">
        <v>27</v>
      </c>
      <c r="AM683" t="s">
        <v>248</v>
      </c>
      <c r="AN683" t="s">
        <v>247</v>
      </c>
      <c r="AO683" s="1">
        <v>45839</v>
      </c>
      <c r="AR683" t="s">
        <v>247</v>
      </c>
    </row>
    <row r="684" spans="1:44" hidden="1" x14ac:dyDescent="0.25">
      <c r="A684" t="s">
        <v>1107</v>
      </c>
      <c r="B684" t="s">
        <v>1097</v>
      </c>
      <c r="C684" t="s">
        <v>1098</v>
      </c>
      <c r="D684" t="s">
        <v>275</v>
      </c>
      <c r="E684" t="s">
        <v>1099</v>
      </c>
      <c r="F684" t="s">
        <v>245</v>
      </c>
      <c r="G684" t="s">
        <v>58</v>
      </c>
      <c r="H684">
        <v>2</v>
      </c>
      <c r="I684" t="s">
        <v>46</v>
      </c>
      <c r="J684" t="s">
        <v>47</v>
      </c>
      <c r="K684" s="1">
        <v>44747</v>
      </c>
      <c r="L684">
        <v>8.1950000000000003</v>
      </c>
      <c r="M684" t="s">
        <v>226</v>
      </c>
      <c r="O684" t="s">
        <v>82</v>
      </c>
      <c r="P684" t="s">
        <v>14</v>
      </c>
      <c r="W684" s="5">
        <v>44726</v>
      </c>
      <c r="Z684" s="10">
        <v>44726</v>
      </c>
      <c r="AA684" s="10">
        <v>44691</v>
      </c>
      <c r="AB684" t="s">
        <v>245</v>
      </c>
      <c r="AC684" t="s">
        <v>82</v>
      </c>
      <c r="AD684" t="s">
        <v>690</v>
      </c>
      <c r="AE684" t="s">
        <v>247</v>
      </c>
      <c r="AF684" t="s">
        <v>84</v>
      </c>
      <c r="AG684" t="s">
        <v>566</v>
      </c>
      <c r="AH684">
        <v>5.4463879999999998</v>
      </c>
      <c r="AI684">
        <v>14.616023999999999</v>
      </c>
      <c r="AJ684">
        <v>46.557504999999999</v>
      </c>
      <c r="AK684">
        <v>57.272931</v>
      </c>
      <c r="AL684" t="s">
        <v>27</v>
      </c>
      <c r="AM684" t="s">
        <v>248</v>
      </c>
      <c r="AN684" t="s">
        <v>247</v>
      </c>
      <c r="AO684" s="1">
        <v>45839</v>
      </c>
      <c r="AR684" t="s">
        <v>247</v>
      </c>
    </row>
    <row r="685" spans="1:44" hidden="1" x14ac:dyDescent="0.25">
      <c r="A685" t="s">
        <v>1108</v>
      </c>
      <c r="B685" t="s">
        <v>1097</v>
      </c>
      <c r="C685" t="s">
        <v>1098</v>
      </c>
      <c r="D685" t="s">
        <v>102</v>
      </c>
      <c r="E685" t="s">
        <v>1099</v>
      </c>
      <c r="F685" t="s">
        <v>245</v>
      </c>
      <c r="G685" t="s">
        <v>58</v>
      </c>
      <c r="H685">
        <v>2</v>
      </c>
      <c r="I685" t="s">
        <v>46</v>
      </c>
      <c r="J685" t="s">
        <v>47</v>
      </c>
      <c r="K685" s="1">
        <v>44778</v>
      </c>
      <c r="L685">
        <v>12.946</v>
      </c>
      <c r="M685" t="s">
        <v>226</v>
      </c>
      <c r="O685" t="s">
        <v>82</v>
      </c>
      <c r="P685" t="s">
        <v>14</v>
      </c>
      <c r="W685" s="5">
        <v>44740</v>
      </c>
      <c r="Z685" s="10">
        <v>44740</v>
      </c>
      <c r="AA685" s="10">
        <v>44705</v>
      </c>
      <c r="AB685" t="s">
        <v>245</v>
      </c>
      <c r="AC685" t="s">
        <v>82</v>
      </c>
      <c r="AD685" t="s">
        <v>690</v>
      </c>
      <c r="AE685" t="s">
        <v>247</v>
      </c>
      <c r="AF685" t="s">
        <v>84</v>
      </c>
      <c r="AG685" t="s">
        <v>566</v>
      </c>
      <c r="AH685">
        <v>5.4463879999999998</v>
      </c>
      <c r="AI685">
        <v>14.616023999999999</v>
      </c>
      <c r="AJ685">
        <v>46.557504999999999</v>
      </c>
      <c r="AK685">
        <v>57.272931</v>
      </c>
      <c r="AL685" t="s">
        <v>27</v>
      </c>
      <c r="AM685" t="s">
        <v>248</v>
      </c>
      <c r="AN685" t="s">
        <v>247</v>
      </c>
      <c r="AO685" s="1">
        <v>45839</v>
      </c>
      <c r="AR685" t="s">
        <v>247</v>
      </c>
    </row>
    <row r="686" spans="1:44" hidden="1" x14ac:dyDescent="0.25">
      <c r="A686" t="s">
        <v>1109</v>
      </c>
      <c r="B686" t="s">
        <v>1097</v>
      </c>
      <c r="C686" t="s">
        <v>1098</v>
      </c>
      <c r="D686" t="s">
        <v>149</v>
      </c>
      <c r="E686" t="s">
        <v>1099</v>
      </c>
      <c r="F686" t="s">
        <v>245</v>
      </c>
      <c r="G686" t="s">
        <v>58</v>
      </c>
      <c r="H686">
        <v>2</v>
      </c>
      <c r="I686" t="s">
        <v>46</v>
      </c>
      <c r="J686" t="s">
        <v>47</v>
      </c>
      <c r="K686" s="1">
        <v>44757</v>
      </c>
      <c r="L686">
        <v>12.991</v>
      </c>
      <c r="M686" t="s">
        <v>226</v>
      </c>
      <c r="O686" t="s">
        <v>82</v>
      </c>
      <c r="P686" t="s">
        <v>14</v>
      </c>
      <c r="W686" s="5">
        <v>44740</v>
      </c>
      <c r="Z686" s="10">
        <v>44740</v>
      </c>
      <c r="AA686" s="10">
        <v>44700</v>
      </c>
      <c r="AB686" t="s">
        <v>245</v>
      </c>
      <c r="AC686" t="s">
        <v>82</v>
      </c>
      <c r="AD686" t="s">
        <v>690</v>
      </c>
      <c r="AE686" t="s">
        <v>247</v>
      </c>
      <c r="AF686" t="s">
        <v>84</v>
      </c>
      <c r="AG686" t="s">
        <v>566</v>
      </c>
      <c r="AH686">
        <v>5.4463879999999998</v>
      </c>
      <c r="AI686">
        <v>14.616023999999999</v>
      </c>
      <c r="AJ686">
        <v>46.557504999999999</v>
      </c>
      <c r="AK686">
        <v>57.272931</v>
      </c>
      <c r="AL686" t="s">
        <v>27</v>
      </c>
      <c r="AM686" t="s">
        <v>248</v>
      </c>
      <c r="AN686" t="s">
        <v>247</v>
      </c>
      <c r="AO686" s="1">
        <v>45839</v>
      </c>
      <c r="AR686" t="s">
        <v>247</v>
      </c>
    </row>
    <row r="687" spans="1:44" hidden="1" x14ac:dyDescent="0.25">
      <c r="A687" t="s">
        <v>1110</v>
      </c>
      <c r="B687" t="s">
        <v>1097</v>
      </c>
      <c r="C687" t="s">
        <v>1098</v>
      </c>
      <c r="D687" t="s">
        <v>109</v>
      </c>
      <c r="E687" t="s">
        <v>1099</v>
      </c>
      <c r="F687" t="s">
        <v>245</v>
      </c>
      <c r="G687" t="s">
        <v>58</v>
      </c>
      <c r="H687">
        <v>2</v>
      </c>
      <c r="I687" t="s">
        <v>46</v>
      </c>
      <c r="J687" t="s">
        <v>47</v>
      </c>
      <c r="K687" s="1">
        <v>44735</v>
      </c>
      <c r="L687">
        <v>13.938000000000001</v>
      </c>
      <c r="M687" t="s">
        <v>226</v>
      </c>
      <c r="O687" t="s">
        <v>82</v>
      </c>
      <c r="P687" t="s">
        <v>14</v>
      </c>
      <c r="W687" s="5">
        <v>44720</v>
      </c>
      <c r="Z687" s="10">
        <v>44720</v>
      </c>
      <c r="AA687" s="10">
        <v>44700</v>
      </c>
      <c r="AB687" t="s">
        <v>245</v>
      </c>
      <c r="AC687" t="s">
        <v>82</v>
      </c>
      <c r="AD687" t="s">
        <v>690</v>
      </c>
      <c r="AE687" t="s">
        <v>247</v>
      </c>
      <c r="AF687" t="s">
        <v>84</v>
      </c>
      <c r="AG687" t="s">
        <v>566</v>
      </c>
      <c r="AH687">
        <v>5.4463879999999998</v>
      </c>
      <c r="AI687">
        <v>14.616023999999999</v>
      </c>
      <c r="AJ687">
        <v>46.557504999999999</v>
      </c>
      <c r="AK687">
        <v>57.272931</v>
      </c>
      <c r="AL687" t="s">
        <v>27</v>
      </c>
      <c r="AM687" t="s">
        <v>248</v>
      </c>
      <c r="AN687" t="s">
        <v>247</v>
      </c>
      <c r="AO687" s="1">
        <v>45839</v>
      </c>
      <c r="AR687" t="s">
        <v>247</v>
      </c>
    </row>
    <row r="688" spans="1:44" hidden="1" x14ac:dyDescent="0.25">
      <c r="A688" t="s">
        <v>1111</v>
      </c>
      <c r="B688" t="s">
        <v>1097</v>
      </c>
      <c r="C688" t="s">
        <v>1098</v>
      </c>
      <c r="D688" t="s">
        <v>154</v>
      </c>
      <c r="E688" t="s">
        <v>1099</v>
      </c>
      <c r="F688" t="s">
        <v>245</v>
      </c>
      <c r="G688" t="s">
        <v>58</v>
      </c>
      <c r="H688">
        <v>2</v>
      </c>
      <c r="I688" t="s">
        <v>46</v>
      </c>
      <c r="J688" t="s">
        <v>47</v>
      </c>
      <c r="K688" s="1">
        <v>44757</v>
      </c>
      <c r="L688">
        <v>16.707999999999998</v>
      </c>
      <c r="M688" t="s">
        <v>226</v>
      </c>
      <c r="O688" t="s">
        <v>82</v>
      </c>
      <c r="P688" t="s">
        <v>14</v>
      </c>
      <c r="V688" t="s">
        <v>83</v>
      </c>
      <c r="W688" s="5">
        <v>44720</v>
      </c>
      <c r="Z688" s="10">
        <v>44720</v>
      </c>
      <c r="AA688" s="10">
        <v>44705</v>
      </c>
      <c r="AB688" t="s">
        <v>245</v>
      </c>
      <c r="AC688" t="s">
        <v>82</v>
      </c>
      <c r="AD688" t="s">
        <v>690</v>
      </c>
      <c r="AE688" t="s">
        <v>247</v>
      </c>
      <c r="AF688" t="s">
        <v>84</v>
      </c>
      <c r="AG688" t="s">
        <v>566</v>
      </c>
      <c r="AH688">
        <v>5.4463879999999998</v>
      </c>
      <c r="AI688">
        <v>14.616023999999999</v>
      </c>
      <c r="AJ688">
        <v>46.557504999999999</v>
      </c>
      <c r="AK688">
        <v>57.272931</v>
      </c>
      <c r="AL688" t="s">
        <v>27</v>
      </c>
      <c r="AM688" t="s">
        <v>248</v>
      </c>
      <c r="AN688" t="s">
        <v>247</v>
      </c>
      <c r="AO688" s="1">
        <v>45839</v>
      </c>
      <c r="AR688" t="s">
        <v>247</v>
      </c>
    </row>
    <row r="689" spans="1:44" hidden="1" x14ac:dyDescent="0.25">
      <c r="A689" t="s">
        <v>1112</v>
      </c>
      <c r="B689" t="s">
        <v>1097</v>
      </c>
      <c r="C689" t="s">
        <v>1098</v>
      </c>
      <c r="D689" t="s">
        <v>229</v>
      </c>
      <c r="E689" t="s">
        <v>1099</v>
      </c>
      <c r="F689" t="s">
        <v>245</v>
      </c>
      <c r="G689" t="s">
        <v>58</v>
      </c>
      <c r="H689">
        <v>2</v>
      </c>
      <c r="I689" t="s">
        <v>46</v>
      </c>
      <c r="J689" t="s">
        <v>47</v>
      </c>
      <c r="K689" s="1">
        <v>44761</v>
      </c>
      <c r="L689">
        <v>7.4720000000000004</v>
      </c>
      <c r="M689" t="s">
        <v>226</v>
      </c>
      <c r="O689" t="s">
        <v>82</v>
      </c>
      <c r="P689" t="s">
        <v>14</v>
      </c>
      <c r="W689" s="5">
        <v>44738</v>
      </c>
      <c r="Z689" s="10">
        <v>44738</v>
      </c>
      <c r="AA689" s="10">
        <v>44713</v>
      </c>
      <c r="AB689" t="s">
        <v>245</v>
      </c>
      <c r="AC689" t="s">
        <v>82</v>
      </c>
      <c r="AD689" t="s">
        <v>690</v>
      </c>
      <c r="AE689" t="s">
        <v>247</v>
      </c>
      <c r="AF689" t="s">
        <v>84</v>
      </c>
      <c r="AG689" t="s">
        <v>566</v>
      </c>
      <c r="AH689">
        <v>5.4463879999999998</v>
      </c>
      <c r="AI689">
        <v>14.616023999999999</v>
      </c>
      <c r="AJ689">
        <v>46.557504999999999</v>
      </c>
      <c r="AK689">
        <v>57.272931</v>
      </c>
      <c r="AL689" t="s">
        <v>27</v>
      </c>
      <c r="AM689" t="s">
        <v>248</v>
      </c>
      <c r="AN689" t="s">
        <v>247</v>
      </c>
      <c r="AO689" s="1">
        <v>45839</v>
      </c>
      <c r="AR689" t="s">
        <v>247</v>
      </c>
    </row>
    <row r="690" spans="1:44" hidden="1" x14ac:dyDescent="0.25">
      <c r="A690" t="s">
        <v>1113</v>
      </c>
      <c r="B690" t="s">
        <v>1097</v>
      </c>
      <c r="C690" t="s">
        <v>1098</v>
      </c>
      <c r="D690" t="s">
        <v>195</v>
      </c>
      <c r="E690" t="s">
        <v>1099</v>
      </c>
      <c r="F690" t="s">
        <v>245</v>
      </c>
      <c r="G690" t="s">
        <v>58</v>
      </c>
      <c r="H690">
        <v>2</v>
      </c>
      <c r="I690" t="s">
        <v>46</v>
      </c>
      <c r="J690" t="s">
        <v>47</v>
      </c>
      <c r="K690" s="1">
        <v>44820</v>
      </c>
      <c r="L690">
        <v>10.252000000000001</v>
      </c>
      <c r="M690" t="s">
        <v>226</v>
      </c>
      <c r="O690" t="s">
        <v>82</v>
      </c>
      <c r="P690" t="s">
        <v>14</v>
      </c>
      <c r="V690" t="s">
        <v>83</v>
      </c>
      <c r="W690" s="5">
        <v>44738</v>
      </c>
      <c r="Z690" s="10">
        <v>44738</v>
      </c>
      <c r="AA690" s="10">
        <v>44713</v>
      </c>
      <c r="AB690" t="s">
        <v>245</v>
      </c>
      <c r="AC690" t="s">
        <v>82</v>
      </c>
      <c r="AD690" t="s">
        <v>690</v>
      </c>
      <c r="AE690" t="s">
        <v>247</v>
      </c>
      <c r="AF690" t="s">
        <v>84</v>
      </c>
      <c r="AG690" t="s">
        <v>566</v>
      </c>
      <c r="AH690">
        <v>5.4463879999999998</v>
      </c>
      <c r="AI690">
        <v>14.616023999999999</v>
      </c>
      <c r="AJ690">
        <v>46.557504999999999</v>
      </c>
      <c r="AK690">
        <v>57.272931</v>
      </c>
      <c r="AL690" t="s">
        <v>27</v>
      </c>
      <c r="AM690" t="s">
        <v>248</v>
      </c>
      <c r="AN690" t="s">
        <v>247</v>
      </c>
      <c r="AO690" s="1">
        <v>45870</v>
      </c>
      <c r="AR690" t="s">
        <v>247</v>
      </c>
    </row>
    <row r="691" spans="1:44" hidden="1" x14ac:dyDescent="0.25">
      <c r="A691" t="s">
        <v>1114</v>
      </c>
      <c r="B691" t="s">
        <v>1097</v>
      </c>
      <c r="C691" t="s">
        <v>1098</v>
      </c>
      <c r="D691" t="s">
        <v>116</v>
      </c>
      <c r="E691" t="s">
        <v>1099</v>
      </c>
      <c r="F691" t="s">
        <v>245</v>
      </c>
      <c r="G691" t="s">
        <v>58</v>
      </c>
      <c r="H691">
        <v>2</v>
      </c>
      <c r="I691" t="s">
        <v>46</v>
      </c>
      <c r="J691" t="s">
        <v>47</v>
      </c>
      <c r="K691" s="1">
        <v>44701</v>
      </c>
      <c r="L691">
        <v>2.7911818181818182</v>
      </c>
      <c r="M691" t="s">
        <v>226</v>
      </c>
      <c r="O691" t="s">
        <v>82</v>
      </c>
      <c r="P691" t="s">
        <v>14</v>
      </c>
      <c r="V691" t="s">
        <v>518</v>
      </c>
      <c r="W691" s="5">
        <v>44650</v>
      </c>
      <c r="Z691" s="10">
        <v>44650</v>
      </c>
      <c r="AA691" s="10">
        <v>44649</v>
      </c>
      <c r="AB691" t="s">
        <v>245</v>
      </c>
      <c r="AC691" t="s">
        <v>82</v>
      </c>
      <c r="AD691" t="s">
        <v>690</v>
      </c>
      <c r="AE691" t="s">
        <v>247</v>
      </c>
      <c r="AF691" t="s">
        <v>84</v>
      </c>
      <c r="AG691" t="s">
        <v>566</v>
      </c>
      <c r="AH691">
        <v>5.4463879999999998</v>
      </c>
      <c r="AI691">
        <v>14.616023999999999</v>
      </c>
      <c r="AJ691">
        <v>46.557504999999999</v>
      </c>
      <c r="AK691">
        <v>57.272931</v>
      </c>
      <c r="AL691" t="s">
        <v>27</v>
      </c>
      <c r="AM691" t="s">
        <v>248</v>
      </c>
      <c r="AN691" t="s">
        <v>247</v>
      </c>
      <c r="AO691" s="1">
        <v>45839</v>
      </c>
      <c r="AR691" t="s">
        <v>247</v>
      </c>
    </row>
    <row r="692" spans="1:44" hidden="1" x14ac:dyDescent="0.25">
      <c r="A692" t="s">
        <v>1115</v>
      </c>
      <c r="B692" t="s">
        <v>1097</v>
      </c>
      <c r="C692" t="s">
        <v>1098</v>
      </c>
      <c r="D692" t="s">
        <v>124</v>
      </c>
      <c r="E692" t="s">
        <v>1099</v>
      </c>
      <c r="F692" t="s">
        <v>245</v>
      </c>
      <c r="G692" t="s">
        <v>58</v>
      </c>
      <c r="H692">
        <v>2</v>
      </c>
      <c r="I692" t="s">
        <v>46</v>
      </c>
      <c r="J692" t="s">
        <v>47</v>
      </c>
      <c r="K692" s="1">
        <v>44699</v>
      </c>
      <c r="L692">
        <v>2.7911818181818182</v>
      </c>
      <c r="M692" t="s">
        <v>226</v>
      </c>
      <c r="O692" t="s">
        <v>82</v>
      </c>
      <c r="P692" t="s">
        <v>14</v>
      </c>
      <c r="V692" t="s">
        <v>518</v>
      </c>
      <c r="W692" s="5">
        <v>44650</v>
      </c>
      <c r="Z692" s="10">
        <v>44650</v>
      </c>
      <c r="AA692" s="10">
        <v>44649</v>
      </c>
      <c r="AB692" t="s">
        <v>245</v>
      </c>
      <c r="AC692" t="s">
        <v>82</v>
      </c>
      <c r="AD692" t="s">
        <v>690</v>
      </c>
      <c r="AE692" t="s">
        <v>247</v>
      </c>
      <c r="AF692" t="s">
        <v>84</v>
      </c>
      <c r="AG692" t="s">
        <v>566</v>
      </c>
      <c r="AH692">
        <v>5.4463879999999998</v>
      </c>
      <c r="AI692">
        <v>14.616023999999999</v>
      </c>
      <c r="AJ692">
        <v>46.557504999999999</v>
      </c>
      <c r="AK692">
        <v>57.272931</v>
      </c>
      <c r="AL692" t="s">
        <v>27</v>
      </c>
      <c r="AM692" t="s">
        <v>248</v>
      </c>
      <c r="AN692" t="s">
        <v>247</v>
      </c>
      <c r="AO692" s="1">
        <v>45839</v>
      </c>
      <c r="AR692" t="s">
        <v>247</v>
      </c>
    </row>
    <row r="693" spans="1:44" hidden="1" x14ac:dyDescent="0.25">
      <c r="A693" t="s">
        <v>1116</v>
      </c>
      <c r="B693" t="s">
        <v>1097</v>
      </c>
      <c r="C693" t="s">
        <v>1098</v>
      </c>
      <c r="D693" t="s">
        <v>203</v>
      </c>
      <c r="E693" t="s">
        <v>1099</v>
      </c>
      <c r="F693" t="s">
        <v>245</v>
      </c>
      <c r="G693" t="s">
        <v>58</v>
      </c>
      <c r="H693">
        <v>2</v>
      </c>
      <c r="I693" t="s">
        <v>46</v>
      </c>
      <c r="J693" t="s">
        <v>47</v>
      </c>
      <c r="K693" s="1">
        <v>44721</v>
      </c>
      <c r="L693">
        <v>0.19900000000000001</v>
      </c>
      <c r="M693" t="s">
        <v>226</v>
      </c>
      <c r="O693" t="s">
        <v>82</v>
      </c>
      <c r="P693" t="s">
        <v>14</v>
      </c>
      <c r="W693" s="5">
        <v>44676</v>
      </c>
      <c r="Z693" s="10">
        <v>44676</v>
      </c>
      <c r="AA693" s="10">
        <v>44675</v>
      </c>
      <c r="AB693" t="s">
        <v>245</v>
      </c>
      <c r="AC693" t="s">
        <v>82</v>
      </c>
      <c r="AD693" t="s">
        <v>690</v>
      </c>
      <c r="AE693" t="s">
        <v>247</v>
      </c>
      <c r="AF693" t="s">
        <v>84</v>
      </c>
      <c r="AG693" t="s">
        <v>566</v>
      </c>
      <c r="AH693">
        <v>5.4463879999999998</v>
      </c>
      <c r="AI693">
        <v>14.616023999999999</v>
      </c>
      <c r="AJ693">
        <v>46.557504999999999</v>
      </c>
      <c r="AK693">
        <v>57.272931</v>
      </c>
      <c r="AL693" t="s">
        <v>27</v>
      </c>
      <c r="AM693" t="s">
        <v>248</v>
      </c>
      <c r="AN693" t="s">
        <v>247</v>
      </c>
      <c r="AO693" s="1">
        <v>45839</v>
      </c>
      <c r="AR693" t="s">
        <v>247</v>
      </c>
    </row>
    <row r="694" spans="1:44" hidden="1" x14ac:dyDescent="0.25">
      <c r="A694" t="s">
        <v>1117</v>
      </c>
      <c r="B694" t="s">
        <v>1097</v>
      </c>
      <c r="C694" t="s">
        <v>1098</v>
      </c>
      <c r="D694" t="s">
        <v>174</v>
      </c>
      <c r="E694" t="s">
        <v>1099</v>
      </c>
      <c r="F694" t="s">
        <v>245</v>
      </c>
      <c r="G694" t="s">
        <v>58</v>
      </c>
      <c r="H694">
        <v>2</v>
      </c>
      <c r="I694" t="s">
        <v>46</v>
      </c>
      <c r="J694" t="s">
        <v>47</v>
      </c>
      <c r="K694" s="1">
        <v>44720</v>
      </c>
      <c r="L694">
        <v>10.536</v>
      </c>
      <c r="M694" t="s">
        <v>226</v>
      </c>
      <c r="O694" t="s">
        <v>82</v>
      </c>
      <c r="P694" t="s">
        <v>14</v>
      </c>
      <c r="W694" s="5">
        <v>44704</v>
      </c>
      <c r="Z694" s="10">
        <v>44704</v>
      </c>
      <c r="AA694" s="10">
        <v>44688</v>
      </c>
      <c r="AB694" t="s">
        <v>245</v>
      </c>
      <c r="AC694" t="s">
        <v>82</v>
      </c>
      <c r="AD694" t="s">
        <v>690</v>
      </c>
      <c r="AE694" t="s">
        <v>247</v>
      </c>
      <c r="AF694" t="s">
        <v>84</v>
      </c>
      <c r="AG694" t="s">
        <v>566</v>
      </c>
      <c r="AH694">
        <v>5.4463879999999998</v>
      </c>
      <c r="AI694">
        <v>14.616023999999999</v>
      </c>
      <c r="AJ694">
        <v>46.557504999999999</v>
      </c>
      <c r="AK694">
        <v>57.272931</v>
      </c>
      <c r="AL694" t="s">
        <v>27</v>
      </c>
      <c r="AM694" t="s">
        <v>248</v>
      </c>
      <c r="AN694" t="s">
        <v>247</v>
      </c>
      <c r="AO694" s="1">
        <v>45839</v>
      </c>
      <c r="AR694" t="s">
        <v>247</v>
      </c>
    </row>
    <row r="695" spans="1:44" hidden="1" x14ac:dyDescent="0.25">
      <c r="A695" t="s">
        <v>1118</v>
      </c>
      <c r="B695" t="s">
        <v>1097</v>
      </c>
      <c r="C695" t="s">
        <v>1098</v>
      </c>
      <c r="D695" t="s">
        <v>361</v>
      </c>
      <c r="E695" t="s">
        <v>1099</v>
      </c>
      <c r="F695" t="s">
        <v>245</v>
      </c>
      <c r="G695" t="s">
        <v>58</v>
      </c>
      <c r="H695">
        <v>2</v>
      </c>
      <c r="I695" t="s">
        <v>46</v>
      </c>
      <c r="J695" t="s">
        <v>47</v>
      </c>
      <c r="K695" s="1">
        <v>44725</v>
      </c>
      <c r="L695">
        <v>18.931000000000001</v>
      </c>
      <c r="M695" t="s">
        <v>226</v>
      </c>
      <c r="O695" t="s">
        <v>82</v>
      </c>
      <c r="P695" t="s">
        <v>14</v>
      </c>
      <c r="W695" s="5">
        <v>44700</v>
      </c>
      <c r="Z695" s="10">
        <v>44700</v>
      </c>
      <c r="AA695" s="10">
        <v>44688</v>
      </c>
      <c r="AB695" t="s">
        <v>245</v>
      </c>
      <c r="AC695" t="s">
        <v>82</v>
      </c>
      <c r="AD695" t="s">
        <v>690</v>
      </c>
      <c r="AE695" t="s">
        <v>247</v>
      </c>
      <c r="AF695" t="s">
        <v>84</v>
      </c>
      <c r="AG695" t="s">
        <v>566</v>
      </c>
      <c r="AH695">
        <v>5.4463879999999998</v>
      </c>
      <c r="AI695">
        <v>14.616023999999999</v>
      </c>
      <c r="AJ695">
        <v>46.557504999999999</v>
      </c>
      <c r="AK695">
        <v>57.272931</v>
      </c>
      <c r="AL695" t="s">
        <v>27</v>
      </c>
      <c r="AM695" t="s">
        <v>248</v>
      </c>
      <c r="AN695" t="s">
        <v>247</v>
      </c>
      <c r="AO695" s="1">
        <v>45839</v>
      </c>
      <c r="AR695" t="s">
        <v>247</v>
      </c>
    </row>
    <row r="696" spans="1:44" hidden="1" x14ac:dyDescent="0.25">
      <c r="A696" t="s">
        <v>1119</v>
      </c>
      <c r="B696" t="s">
        <v>1097</v>
      </c>
      <c r="C696" t="s">
        <v>1098</v>
      </c>
      <c r="D696" t="s">
        <v>132</v>
      </c>
      <c r="E696" t="s">
        <v>1099</v>
      </c>
      <c r="F696" t="s">
        <v>245</v>
      </c>
      <c r="G696" t="s">
        <v>58</v>
      </c>
      <c r="H696">
        <v>2</v>
      </c>
      <c r="I696" t="s">
        <v>46</v>
      </c>
      <c r="J696" t="s">
        <v>47</v>
      </c>
      <c r="K696" s="1">
        <v>44725</v>
      </c>
      <c r="L696">
        <v>7.8310000000000004</v>
      </c>
      <c r="M696" t="s">
        <v>226</v>
      </c>
      <c r="O696" t="s">
        <v>82</v>
      </c>
      <c r="P696" t="s">
        <v>14</v>
      </c>
      <c r="W696" s="5">
        <v>44700</v>
      </c>
      <c r="Z696" s="10">
        <v>44700</v>
      </c>
      <c r="AA696" s="10">
        <v>44688</v>
      </c>
      <c r="AB696" t="s">
        <v>245</v>
      </c>
      <c r="AC696" t="s">
        <v>82</v>
      </c>
      <c r="AD696" t="s">
        <v>690</v>
      </c>
      <c r="AE696" t="s">
        <v>247</v>
      </c>
      <c r="AF696" t="s">
        <v>84</v>
      </c>
      <c r="AG696" t="s">
        <v>566</v>
      </c>
      <c r="AH696">
        <v>5.4463879999999998</v>
      </c>
      <c r="AI696">
        <v>14.616023999999999</v>
      </c>
      <c r="AJ696">
        <v>46.557504999999999</v>
      </c>
      <c r="AK696">
        <v>57.272931</v>
      </c>
      <c r="AL696" t="s">
        <v>27</v>
      </c>
      <c r="AM696" t="s">
        <v>248</v>
      </c>
      <c r="AN696" t="s">
        <v>247</v>
      </c>
      <c r="AO696" s="1">
        <v>45839</v>
      </c>
      <c r="AR696" t="s">
        <v>247</v>
      </c>
    </row>
    <row r="697" spans="1:44" hidden="1" x14ac:dyDescent="0.25">
      <c r="A697" t="s">
        <v>1120</v>
      </c>
      <c r="B697" t="s">
        <v>1097</v>
      </c>
      <c r="C697" t="s">
        <v>1098</v>
      </c>
      <c r="D697" t="s">
        <v>134</v>
      </c>
      <c r="E697" t="s">
        <v>1099</v>
      </c>
      <c r="F697" t="s">
        <v>245</v>
      </c>
      <c r="G697" t="s">
        <v>58</v>
      </c>
      <c r="H697">
        <v>2</v>
      </c>
      <c r="I697" t="s">
        <v>46</v>
      </c>
      <c r="J697" t="s">
        <v>47</v>
      </c>
      <c r="K697" s="1">
        <v>44731</v>
      </c>
      <c r="L697">
        <v>24.245999999999999</v>
      </c>
      <c r="M697" t="s">
        <v>226</v>
      </c>
      <c r="O697" t="s">
        <v>82</v>
      </c>
      <c r="P697" t="s">
        <v>14</v>
      </c>
      <c r="W697" s="5">
        <v>44705</v>
      </c>
      <c r="Z697" s="10">
        <v>44705</v>
      </c>
      <c r="AA697" s="10">
        <v>44688</v>
      </c>
      <c r="AB697" t="s">
        <v>245</v>
      </c>
      <c r="AC697" t="s">
        <v>82</v>
      </c>
      <c r="AD697" t="s">
        <v>690</v>
      </c>
      <c r="AE697" t="s">
        <v>247</v>
      </c>
      <c r="AF697" t="s">
        <v>84</v>
      </c>
      <c r="AG697" t="s">
        <v>566</v>
      </c>
      <c r="AH697">
        <v>5.4463879999999998</v>
      </c>
      <c r="AI697">
        <v>14.616023999999999</v>
      </c>
      <c r="AJ697">
        <v>46.557504999999999</v>
      </c>
      <c r="AK697">
        <v>57.272931</v>
      </c>
      <c r="AL697" t="s">
        <v>27</v>
      </c>
      <c r="AM697" t="s">
        <v>248</v>
      </c>
      <c r="AN697" t="s">
        <v>247</v>
      </c>
      <c r="AO697" s="1">
        <v>45839</v>
      </c>
      <c r="AR697" t="s">
        <v>247</v>
      </c>
    </row>
    <row r="698" spans="1:44" hidden="1" x14ac:dyDescent="0.25">
      <c r="A698" t="s">
        <v>1121</v>
      </c>
      <c r="B698" t="s">
        <v>1097</v>
      </c>
      <c r="C698" t="s">
        <v>1098</v>
      </c>
      <c r="D698" t="s">
        <v>68</v>
      </c>
      <c r="E698" t="s">
        <v>1099</v>
      </c>
      <c r="F698" t="s">
        <v>245</v>
      </c>
      <c r="G698" t="s">
        <v>58</v>
      </c>
      <c r="H698">
        <v>2</v>
      </c>
      <c r="I698" t="s">
        <v>46</v>
      </c>
      <c r="J698" t="s">
        <v>47</v>
      </c>
      <c r="K698" s="1">
        <v>44729</v>
      </c>
      <c r="L698">
        <v>17.77</v>
      </c>
      <c r="M698" t="s">
        <v>226</v>
      </c>
      <c r="O698" t="s">
        <v>82</v>
      </c>
      <c r="P698" t="s">
        <v>14</v>
      </c>
      <c r="W698" s="5">
        <v>44705</v>
      </c>
      <c r="Z698" s="10">
        <v>44705</v>
      </c>
      <c r="AA698" s="10">
        <v>44688</v>
      </c>
      <c r="AB698" t="s">
        <v>245</v>
      </c>
      <c r="AC698" t="s">
        <v>82</v>
      </c>
      <c r="AD698" t="s">
        <v>690</v>
      </c>
      <c r="AE698" t="s">
        <v>247</v>
      </c>
      <c r="AF698" t="s">
        <v>84</v>
      </c>
      <c r="AG698" t="s">
        <v>566</v>
      </c>
      <c r="AH698">
        <v>5.4463879999999998</v>
      </c>
      <c r="AI698">
        <v>14.616023999999999</v>
      </c>
      <c r="AJ698">
        <v>46.557504999999999</v>
      </c>
      <c r="AK698">
        <v>57.272931</v>
      </c>
      <c r="AL698" t="s">
        <v>27</v>
      </c>
      <c r="AM698" t="s">
        <v>248</v>
      </c>
      <c r="AN698" t="s">
        <v>247</v>
      </c>
      <c r="AO698" s="1">
        <v>45839</v>
      </c>
      <c r="AR698" t="s">
        <v>247</v>
      </c>
    </row>
    <row r="699" spans="1:44" hidden="1" x14ac:dyDescent="0.25">
      <c r="A699" t="s">
        <v>1122</v>
      </c>
      <c r="B699" t="s">
        <v>1097</v>
      </c>
      <c r="C699" t="s">
        <v>1098</v>
      </c>
      <c r="D699" t="s">
        <v>42</v>
      </c>
      <c r="E699" t="s">
        <v>1099</v>
      </c>
      <c r="F699" t="s">
        <v>245</v>
      </c>
      <c r="G699" t="s">
        <v>58</v>
      </c>
      <c r="H699">
        <v>2</v>
      </c>
      <c r="I699" t="s">
        <v>46</v>
      </c>
      <c r="J699" t="s">
        <v>47</v>
      </c>
      <c r="K699" s="1">
        <v>44729</v>
      </c>
      <c r="L699">
        <v>13.532</v>
      </c>
      <c r="M699" t="s">
        <v>226</v>
      </c>
      <c r="O699" t="s">
        <v>82</v>
      </c>
      <c r="P699" t="s">
        <v>14</v>
      </c>
      <c r="W699" s="5">
        <v>44713</v>
      </c>
      <c r="Z699" s="10">
        <v>44713</v>
      </c>
      <c r="AA699" s="10">
        <v>44688</v>
      </c>
      <c r="AB699" t="s">
        <v>245</v>
      </c>
      <c r="AC699" t="s">
        <v>82</v>
      </c>
      <c r="AD699" t="s">
        <v>690</v>
      </c>
      <c r="AE699" t="s">
        <v>247</v>
      </c>
      <c r="AF699" t="s">
        <v>84</v>
      </c>
      <c r="AG699" t="s">
        <v>566</v>
      </c>
      <c r="AH699">
        <v>5.4463879999999998</v>
      </c>
      <c r="AI699">
        <v>14.616023999999999</v>
      </c>
      <c r="AJ699">
        <v>46.557504999999999</v>
      </c>
      <c r="AK699">
        <v>57.272931</v>
      </c>
      <c r="AL699" t="s">
        <v>27</v>
      </c>
      <c r="AM699" t="s">
        <v>248</v>
      </c>
      <c r="AN699" t="s">
        <v>247</v>
      </c>
      <c r="AO699" s="1">
        <v>45839</v>
      </c>
      <c r="AR699" t="s">
        <v>247</v>
      </c>
    </row>
    <row r="700" spans="1:44" hidden="1" x14ac:dyDescent="0.25">
      <c r="A700" t="s">
        <v>1123</v>
      </c>
      <c r="B700" t="s">
        <v>1097</v>
      </c>
      <c r="C700" t="s">
        <v>1098</v>
      </c>
      <c r="D700" t="s">
        <v>367</v>
      </c>
      <c r="E700" t="s">
        <v>1099</v>
      </c>
      <c r="F700" t="s">
        <v>245</v>
      </c>
      <c r="G700" t="s">
        <v>58</v>
      </c>
      <c r="H700">
        <v>2</v>
      </c>
      <c r="I700" t="s">
        <v>46</v>
      </c>
      <c r="J700" t="s">
        <v>47</v>
      </c>
      <c r="K700" s="1">
        <v>44730</v>
      </c>
      <c r="L700">
        <v>3.831</v>
      </c>
      <c r="M700" t="s">
        <v>226</v>
      </c>
      <c r="O700" t="s">
        <v>82</v>
      </c>
      <c r="P700" t="s">
        <v>14</v>
      </c>
      <c r="W700" s="5">
        <v>44713</v>
      </c>
      <c r="Z700" s="10">
        <v>44713</v>
      </c>
      <c r="AA700" s="10">
        <v>44688</v>
      </c>
      <c r="AB700" t="s">
        <v>245</v>
      </c>
      <c r="AC700" t="s">
        <v>82</v>
      </c>
      <c r="AD700" t="s">
        <v>690</v>
      </c>
      <c r="AE700" t="s">
        <v>247</v>
      </c>
      <c r="AF700" t="s">
        <v>84</v>
      </c>
      <c r="AG700" t="s">
        <v>566</v>
      </c>
      <c r="AH700">
        <v>5.4463879999999998</v>
      </c>
      <c r="AI700">
        <v>14.616023999999999</v>
      </c>
      <c r="AJ700">
        <v>46.557504999999999</v>
      </c>
      <c r="AK700">
        <v>57.272931</v>
      </c>
      <c r="AL700" t="s">
        <v>27</v>
      </c>
      <c r="AM700" t="s">
        <v>248</v>
      </c>
      <c r="AN700" t="s">
        <v>247</v>
      </c>
      <c r="AO700" s="1">
        <v>45839</v>
      </c>
      <c r="AR700" t="s">
        <v>247</v>
      </c>
    </row>
    <row r="701" spans="1:44" hidden="1" x14ac:dyDescent="0.25">
      <c r="A701" t="s">
        <v>1125</v>
      </c>
      <c r="B701" t="s">
        <v>1097</v>
      </c>
      <c r="C701" t="s">
        <v>1098</v>
      </c>
      <c r="D701" t="s">
        <v>137</v>
      </c>
      <c r="E701" t="s">
        <v>1099</v>
      </c>
      <c r="F701" t="s">
        <v>245</v>
      </c>
      <c r="G701" t="s">
        <v>58</v>
      </c>
      <c r="H701">
        <v>1</v>
      </c>
      <c r="I701" t="s">
        <v>197</v>
      </c>
      <c r="J701" t="s">
        <v>1124</v>
      </c>
      <c r="L701">
        <v>0.56299999999999994</v>
      </c>
      <c r="M701" t="s">
        <v>226</v>
      </c>
      <c r="O701" t="s">
        <v>82</v>
      </c>
      <c r="P701" t="s">
        <v>14</v>
      </c>
      <c r="W701" s="5">
        <v>44747</v>
      </c>
      <c r="AB701" t="s">
        <v>245</v>
      </c>
      <c r="AC701" t="s">
        <v>82</v>
      </c>
      <c r="AD701" t="s">
        <v>690</v>
      </c>
      <c r="AE701" t="s">
        <v>247</v>
      </c>
      <c r="AF701" t="s">
        <v>84</v>
      </c>
      <c r="AG701" t="s">
        <v>566</v>
      </c>
      <c r="AH701">
        <v>5.4463879999999998</v>
      </c>
      <c r="AI701">
        <v>14.616023999999999</v>
      </c>
      <c r="AJ701">
        <v>46.557504999999999</v>
      </c>
      <c r="AK701">
        <v>57.272931</v>
      </c>
      <c r="AL701" t="s">
        <v>1126</v>
      </c>
      <c r="AM701" t="s">
        <v>248</v>
      </c>
      <c r="AN701" t="s">
        <v>247</v>
      </c>
      <c r="AO701" s="1">
        <v>45839</v>
      </c>
      <c r="AR701" t="s">
        <v>247</v>
      </c>
    </row>
    <row r="702" spans="1:44" hidden="1" x14ac:dyDescent="0.25">
      <c r="A702" t="s">
        <v>1127</v>
      </c>
      <c r="B702" t="s">
        <v>1097</v>
      </c>
      <c r="C702" t="s">
        <v>1098</v>
      </c>
      <c r="D702" t="s">
        <v>427</v>
      </c>
      <c r="E702" t="s">
        <v>1099</v>
      </c>
      <c r="F702" t="s">
        <v>245</v>
      </c>
      <c r="G702" t="s">
        <v>58</v>
      </c>
      <c r="H702">
        <v>2</v>
      </c>
      <c r="I702" t="s">
        <v>46</v>
      </c>
      <c r="J702" t="s">
        <v>47</v>
      </c>
      <c r="K702" s="1">
        <v>44818</v>
      </c>
      <c r="L702">
        <v>1.24</v>
      </c>
      <c r="M702" t="s">
        <v>226</v>
      </c>
      <c r="O702" t="s">
        <v>82</v>
      </c>
      <c r="P702" t="s">
        <v>14</v>
      </c>
      <c r="V702" t="s">
        <v>83</v>
      </c>
      <c r="W702" s="5">
        <v>44818</v>
      </c>
      <c r="AB702" t="s">
        <v>245</v>
      </c>
      <c r="AC702" t="s">
        <v>82</v>
      </c>
      <c r="AD702" t="s">
        <v>690</v>
      </c>
      <c r="AE702" t="s">
        <v>247</v>
      </c>
      <c r="AF702" t="s">
        <v>84</v>
      </c>
      <c r="AG702" t="s">
        <v>566</v>
      </c>
      <c r="AH702">
        <v>5.4463879999999998</v>
      </c>
      <c r="AI702">
        <v>14.616023999999999</v>
      </c>
      <c r="AJ702">
        <v>46.557504999999999</v>
      </c>
      <c r="AK702">
        <v>57.272931</v>
      </c>
      <c r="AL702" t="s">
        <v>295</v>
      </c>
      <c r="AM702" t="s">
        <v>248</v>
      </c>
      <c r="AN702" t="s">
        <v>247</v>
      </c>
      <c r="AO702" s="1">
        <v>45839</v>
      </c>
      <c r="AR702" t="s">
        <v>247</v>
      </c>
    </row>
    <row r="703" spans="1:44" hidden="1" x14ac:dyDescent="0.25">
      <c r="A703" t="s">
        <v>1128</v>
      </c>
      <c r="B703" t="s">
        <v>1097</v>
      </c>
      <c r="C703" t="s">
        <v>1098</v>
      </c>
      <c r="D703" t="s">
        <v>432</v>
      </c>
      <c r="E703" t="s">
        <v>1099</v>
      </c>
      <c r="F703" t="s">
        <v>245</v>
      </c>
      <c r="G703" t="s">
        <v>58</v>
      </c>
      <c r="H703">
        <v>2</v>
      </c>
      <c r="I703" t="s">
        <v>46</v>
      </c>
      <c r="J703" t="s">
        <v>47</v>
      </c>
      <c r="K703" s="1">
        <v>44700</v>
      </c>
      <c r="L703">
        <v>2.7911818181818182</v>
      </c>
      <c r="M703" t="s">
        <v>226</v>
      </c>
      <c r="O703" t="s">
        <v>82</v>
      </c>
      <c r="P703" t="s">
        <v>14</v>
      </c>
      <c r="V703" t="s">
        <v>518</v>
      </c>
      <c r="W703" s="5">
        <v>44700</v>
      </c>
      <c r="AB703" t="s">
        <v>245</v>
      </c>
      <c r="AC703" t="s">
        <v>82</v>
      </c>
      <c r="AD703" t="s">
        <v>690</v>
      </c>
      <c r="AE703" t="s">
        <v>247</v>
      </c>
      <c r="AF703" t="s">
        <v>84</v>
      </c>
      <c r="AG703" t="s">
        <v>566</v>
      </c>
      <c r="AH703">
        <v>5.4463879999999998</v>
      </c>
      <c r="AI703">
        <v>14.616023999999999</v>
      </c>
      <c r="AJ703">
        <v>46.557504999999999</v>
      </c>
      <c r="AK703">
        <v>57.272931</v>
      </c>
      <c r="AL703" t="s">
        <v>295</v>
      </c>
      <c r="AM703" t="s">
        <v>248</v>
      </c>
      <c r="AN703" t="s">
        <v>247</v>
      </c>
      <c r="AO703" s="1">
        <v>45839</v>
      </c>
      <c r="AR703" t="s">
        <v>247</v>
      </c>
    </row>
    <row r="704" spans="1:44" hidden="1" x14ac:dyDescent="0.25">
      <c r="A704" t="s">
        <v>1129</v>
      </c>
      <c r="B704" t="s">
        <v>1097</v>
      </c>
      <c r="C704" t="s">
        <v>1098</v>
      </c>
      <c r="D704" t="s">
        <v>442</v>
      </c>
      <c r="E704" t="s">
        <v>1099</v>
      </c>
      <c r="F704" t="s">
        <v>245</v>
      </c>
      <c r="G704" t="s">
        <v>58</v>
      </c>
      <c r="H704">
        <v>2</v>
      </c>
      <c r="I704" t="s">
        <v>46</v>
      </c>
      <c r="J704" t="s">
        <v>47</v>
      </c>
      <c r="K704" s="1">
        <v>44699</v>
      </c>
      <c r="L704">
        <v>6.6</v>
      </c>
      <c r="M704" t="s">
        <v>226</v>
      </c>
      <c r="O704" t="s">
        <v>82</v>
      </c>
      <c r="P704" t="s">
        <v>14</v>
      </c>
      <c r="V704" t="s">
        <v>518</v>
      </c>
      <c r="W704" s="5">
        <v>44699</v>
      </c>
      <c r="AB704" t="s">
        <v>245</v>
      </c>
      <c r="AC704" t="s">
        <v>82</v>
      </c>
      <c r="AD704" t="s">
        <v>690</v>
      </c>
      <c r="AE704" t="s">
        <v>247</v>
      </c>
      <c r="AF704" t="s">
        <v>84</v>
      </c>
      <c r="AG704" t="s">
        <v>566</v>
      </c>
      <c r="AH704">
        <v>5.4463879999999998</v>
      </c>
      <c r="AI704">
        <v>14.616023999999999</v>
      </c>
      <c r="AJ704">
        <v>46.557504999999999</v>
      </c>
      <c r="AK704">
        <v>57.272931</v>
      </c>
      <c r="AL704" t="s">
        <v>295</v>
      </c>
      <c r="AM704" t="s">
        <v>248</v>
      </c>
      <c r="AN704" t="s">
        <v>247</v>
      </c>
      <c r="AO704" s="1">
        <v>45870</v>
      </c>
      <c r="AR704" t="s">
        <v>247</v>
      </c>
    </row>
    <row r="705" spans="1:44" hidden="1" x14ac:dyDescent="0.25">
      <c r="A705" t="s">
        <v>1130</v>
      </c>
      <c r="B705" t="s">
        <v>1097</v>
      </c>
      <c r="C705" t="s">
        <v>1098</v>
      </c>
      <c r="D705" t="s">
        <v>191</v>
      </c>
      <c r="E705" t="s">
        <v>1099</v>
      </c>
      <c r="F705" t="s">
        <v>245</v>
      </c>
      <c r="G705" t="s">
        <v>58</v>
      </c>
      <c r="H705">
        <v>2</v>
      </c>
      <c r="I705" t="s">
        <v>46</v>
      </c>
      <c r="J705" t="s">
        <v>47</v>
      </c>
      <c r="K705" s="1">
        <v>44832</v>
      </c>
      <c r="L705">
        <v>13.212</v>
      </c>
      <c r="M705" t="s">
        <v>226</v>
      </c>
      <c r="O705" t="s">
        <v>82</v>
      </c>
      <c r="P705" t="s">
        <v>14</v>
      </c>
      <c r="W705" s="5">
        <v>44740</v>
      </c>
      <c r="AB705" t="s">
        <v>245</v>
      </c>
      <c r="AC705" t="s">
        <v>82</v>
      </c>
      <c r="AD705" t="s">
        <v>690</v>
      </c>
      <c r="AE705" t="s">
        <v>247</v>
      </c>
      <c r="AF705" t="s">
        <v>84</v>
      </c>
      <c r="AG705" t="s">
        <v>566</v>
      </c>
      <c r="AH705">
        <v>5.4463879999999998</v>
      </c>
      <c r="AI705">
        <v>14.616023999999999</v>
      </c>
      <c r="AJ705">
        <v>46.557504999999999</v>
      </c>
      <c r="AK705">
        <v>57.272931</v>
      </c>
      <c r="AL705" t="s">
        <v>295</v>
      </c>
      <c r="AM705" t="s">
        <v>248</v>
      </c>
      <c r="AN705" t="s">
        <v>247</v>
      </c>
      <c r="AO705" s="1">
        <v>45870</v>
      </c>
      <c r="AR705" t="s">
        <v>247</v>
      </c>
    </row>
    <row r="706" spans="1:44" hidden="1" x14ac:dyDescent="0.25">
      <c r="A706" t="s">
        <v>1131</v>
      </c>
      <c r="B706" t="s">
        <v>1097</v>
      </c>
      <c r="C706" t="s">
        <v>1098</v>
      </c>
      <c r="D706" t="s">
        <v>176</v>
      </c>
      <c r="E706" t="s">
        <v>1099</v>
      </c>
      <c r="F706" t="s">
        <v>245</v>
      </c>
      <c r="G706" t="s">
        <v>58</v>
      </c>
      <c r="H706">
        <v>2</v>
      </c>
      <c r="I706" t="s">
        <v>46</v>
      </c>
      <c r="J706" t="s">
        <v>47</v>
      </c>
      <c r="K706" s="1">
        <v>44820</v>
      </c>
      <c r="L706">
        <v>24.198</v>
      </c>
      <c r="M706" t="s">
        <v>226</v>
      </c>
      <c r="O706" t="s">
        <v>82</v>
      </c>
      <c r="P706" t="s">
        <v>14</v>
      </c>
      <c r="W706" s="5">
        <v>44740</v>
      </c>
      <c r="AB706" t="s">
        <v>245</v>
      </c>
      <c r="AC706" t="s">
        <v>82</v>
      </c>
      <c r="AD706" t="s">
        <v>690</v>
      </c>
      <c r="AE706" t="s">
        <v>247</v>
      </c>
      <c r="AF706" t="s">
        <v>84</v>
      </c>
      <c r="AG706" t="s">
        <v>566</v>
      </c>
      <c r="AH706">
        <v>5.4463879999999998</v>
      </c>
      <c r="AI706">
        <v>14.616023999999999</v>
      </c>
      <c r="AJ706">
        <v>46.557504999999999</v>
      </c>
      <c r="AK706">
        <v>57.272931</v>
      </c>
      <c r="AL706" t="s">
        <v>295</v>
      </c>
      <c r="AM706" t="s">
        <v>248</v>
      </c>
      <c r="AN706" t="s">
        <v>247</v>
      </c>
      <c r="AO706" s="1">
        <v>45870</v>
      </c>
      <c r="AR706" t="s">
        <v>247</v>
      </c>
    </row>
    <row r="707" spans="1:44" hidden="1" x14ac:dyDescent="0.25">
      <c r="A707" t="s">
        <v>1132</v>
      </c>
      <c r="B707" t="s">
        <v>1097</v>
      </c>
      <c r="C707" t="s">
        <v>1098</v>
      </c>
      <c r="D707" t="s">
        <v>183</v>
      </c>
      <c r="E707" t="s">
        <v>1099</v>
      </c>
      <c r="F707" t="s">
        <v>245</v>
      </c>
      <c r="G707" t="s">
        <v>58</v>
      </c>
      <c r="H707">
        <v>2</v>
      </c>
      <c r="I707" t="s">
        <v>46</v>
      </c>
      <c r="J707" t="s">
        <v>47</v>
      </c>
      <c r="K707" s="1">
        <v>44714</v>
      </c>
      <c r="L707">
        <v>0.12</v>
      </c>
      <c r="M707" t="s">
        <v>226</v>
      </c>
      <c r="O707" t="s">
        <v>82</v>
      </c>
      <c r="P707" t="s">
        <v>14</v>
      </c>
      <c r="V707" t="s">
        <v>518</v>
      </c>
      <c r="W707" s="5">
        <v>44837</v>
      </c>
      <c r="AB707" t="s">
        <v>245</v>
      </c>
      <c r="AC707" t="s">
        <v>82</v>
      </c>
      <c r="AD707" t="s">
        <v>690</v>
      </c>
      <c r="AE707" t="s">
        <v>247</v>
      </c>
      <c r="AF707" t="s">
        <v>84</v>
      </c>
      <c r="AG707" t="s">
        <v>566</v>
      </c>
      <c r="AH707">
        <v>5.4463879999999998</v>
      </c>
      <c r="AI707">
        <v>14.616023999999999</v>
      </c>
      <c r="AJ707">
        <v>46.557504999999999</v>
      </c>
      <c r="AK707">
        <v>57.272931</v>
      </c>
      <c r="AL707" t="s">
        <v>295</v>
      </c>
      <c r="AM707" t="s">
        <v>248</v>
      </c>
      <c r="AN707" t="s">
        <v>247</v>
      </c>
      <c r="AO707" s="1">
        <v>45870</v>
      </c>
      <c r="AR707" t="s">
        <v>247</v>
      </c>
    </row>
    <row r="708" spans="1:44" hidden="1" x14ac:dyDescent="0.25">
      <c r="A708" t="s">
        <v>1135</v>
      </c>
      <c r="B708" t="s">
        <v>1133</v>
      </c>
      <c r="C708" t="s">
        <v>1134</v>
      </c>
      <c r="D708" t="s">
        <v>511</v>
      </c>
      <c r="E708" t="s">
        <v>1080</v>
      </c>
      <c r="F708" t="s">
        <v>79</v>
      </c>
      <c r="G708" t="s">
        <v>80</v>
      </c>
      <c r="H708">
        <v>2</v>
      </c>
      <c r="I708" t="s">
        <v>46</v>
      </c>
      <c r="J708" t="s">
        <v>236</v>
      </c>
      <c r="L708">
        <v>0.2</v>
      </c>
      <c r="M708" t="s">
        <v>226</v>
      </c>
      <c r="W708" s="5">
        <v>45320</v>
      </c>
      <c r="AB708" t="s">
        <v>79</v>
      </c>
      <c r="AC708" t="s">
        <v>79</v>
      </c>
      <c r="AD708" t="s">
        <v>690</v>
      </c>
      <c r="AE708" t="s">
        <v>84</v>
      </c>
      <c r="AF708" t="s">
        <v>247</v>
      </c>
      <c r="AG708" t="s">
        <v>932</v>
      </c>
      <c r="AH708">
        <v>29.939675999999999</v>
      </c>
      <c r="AI708">
        <v>39.844529999999999</v>
      </c>
      <c r="AJ708">
        <v>45.896571000000002</v>
      </c>
      <c r="AK708">
        <v>50.070079</v>
      </c>
      <c r="AL708" t="s">
        <v>73</v>
      </c>
      <c r="AM708" t="s">
        <v>474</v>
      </c>
      <c r="AN708" t="s">
        <v>690</v>
      </c>
      <c r="AO708" s="1">
        <v>45839</v>
      </c>
      <c r="AP708" s="1" t="s">
        <v>5438</v>
      </c>
      <c r="AR708" t="s">
        <v>690</v>
      </c>
    </row>
    <row r="709" spans="1:44" hidden="1" x14ac:dyDescent="0.25">
      <c r="A709" t="s">
        <v>1139</v>
      </c>
      <c r="B709" t="s">
        <v>1136</v>
      </c>
      <c r="C709" s="22" t="s">
        <v>1137</v>
      </c>
      <c r="D709" t="s">
        <v>771</v>
      </c>
      <c r="E709" t="s">
        <v>1138</v>
      </c>
      <c r="F709" t="s">
        <v>245</v>
      </c>
      <c r="G709" t="s">
        <v>80</v>
      </c>
      <c r="H709">
        <v>2</v>
      </c>
      <c r="I709" t="s">
        <v>46</v>
      </c>
      <c r="J709" t="s">
        <v>70</v>
      </c>
      <c r="L709">
        <v>1.44</v>
      </c>
      <c r="M709" t="s">
        <v>226</v>
      </c>
      <c r="W709" s="5">
        <v>45053</v>
      </c>
      <c r="AB709" t="s">
        <v>245</v>
      </c>
      <c r="AC709" t="s">
        <v>245</v>
      </c>
      <c r="AD709" t="s">
        <v>932</v>
      </c>
      <c r="AE709" t="s">
        <v>566</v>
      </c>
      <c r="AF709" t="s">
        <v>690</v>
      </c>
      <c r="AG709" t="s">
        <v>84</v>
      </c>
      <c r="AH709">
        <v>32.015839</v>
      </c>
      <c r="AI709">
        <v>32.904268000000002</v>
      </c>
      <c r="AJ709">
        <v>42.058807000000002</v>
      </c>
      <c r="AK709">
        <v>51.695836</v>
      </c>
      <c r="AL709" t="s">
        <v>73</v>
      </c>
      <c r="AM709" t="s">
        <v>248</v>
      </c>
      <c r="AN709" t="s">
        <v>932</v>
      </c>
      <c r="AO709" s="1">
        <v>45778</v>
      </c>
      <c r="AP709" s="1" t="s">
        <v>5429</v>
      </c>
      <c r="AR709" t="s">
        <v>932</v>
      </c>
    </row>
    <row r="710" spans="1:44" hidden="1" x14ac:dyDescent="0.25">
      <c r="A710" t="s">
        <v>1140</v>
      </c>
      <c r="B710" t="s">
        <v>1136</v>
      </c>
      <c r="C710" s="22" t="s">
        <v>1137</v>
      </c>
      <c r="D710" t="s">
        <v>485</v>
      </c>
      <c r="E710" t="s">
        <v>1138</v>
      </c>
      <c r="F710" t="s">
        <v>245</v>
      </c>
      <c r="G710" t="s">
        <v>80</v>
      </c>
      <c r="H710">
        <v>2</v>
      </c>
      <c r="I710" t="s">
        <v>46</v>
      </c>
      <c r="J710" t="s">
        <v>70</v>
      </c>
      <c r="L710">
        <v>1</v>
      </c>
      <c r="M710" t="s">
        <v>226</v>
      </c>
      <c r="W710" s="5">
        <v>45063</v>
      </c>
      <c r="AB710" t="s">
        <v>245</v>
      </c>
      <c r="AC710" t="s">
        <v>245</v>
      </c>
      <c r="AD710" t="s">
        <v>932</v>
      </c>
      <c r="AE710" t="s">
        <v>566</v>
      </c>
      <c r="AF710" t="s">
        <v>690</v>
      </c>
      <c r="AG710" t="s">
        <v>84</v>
      </c>
      <c r="AH710">
        <v>32.015839</v>
      </c>
      <c r="AI710">
        <v>32.904268000000002</v>
      </c>
      <c r="AJ710">
        <v>42.058807000000002</v>
      </c>
      <c r="AK710">
        <v>51.695836</v>
      </c>
      <c r="AL710" t="s">
        <v>73</v>
      </c>
      <c r="AM710" t="s">
        <v>248</v>
      </c>
      <c r="AN710" t="s">
        <v>932</v>
      </c>
      <c r="AO710" s="1">
        <v>45778</v>
      </c>
      <c r="AP710" s="1" t="s">
        <v>5429</v>
      </c>
      <c r="AR710" t="s">
        <v>932</v>
      </c>
    </row>
    <row r="711" spans="1:44" hidden="1" x14ac:dyDescent="0.25">
      <c r="A711" t="s">
        <v>1141</v>
      </c>
      <c r="B711" t="s">
        <v>1136</v>
      </c>
      <c r="C711" s="22" t="s">
        <v>1137</v>
      </c>
      <c r="D711" t="s">
        <v>513</v>
      </c>
      <c r="E711" t="s">
        <v>1138</v>
      </c>
      <c r="F711" t="s">
        <v>245</v>
      </c>
      <c r="G711" t="s">
        <v>80</v>
      </c>
      <c r="H711">
        <v>2</v>
      </c>
      <c r="I711" t="s">
        <v>46</v>
      </c>
      <c r="J711" t="s">
        <v>70</v>
      </c>
      <c r="L711">
        <v>1.5</v>
      </c>
      <c r="M711" t="s">
        <v>226</v>
      </c>
      <c r="W711" s="5">
        <v>45052</v>
      </c>
      <c r="AB711" t="s">
        <v>245</v>
      </c>
      <c r="AC711" t="s">
        <v>245</v>
      </c>
      <c r="AD711" t="s">
        <v>932</v>
      </c>
      <c r="AE711" t="s">
        <v>566</v>
      </c>
      <c r="AF711" t="s">
        <v>690</v>
      </c>
      <c r="AG711" t="s">
        <v>84</v>
      </c>
      <c r="AH711">
        <v>32.015839</v>
      </c>
      <c r="AI711">
        <v>32.904268000000002</v>
      </c>
      <c r="AJ711">
        <v>42.058807000000002</v>
      </c>
      <c r="AK711">
        <v>51.695836</v>
      </c>
      <c r="AL711" t="s">
        <v>73</v>
      </c>
      <c r="AM711" t="s">
        <v>248</v>
      </c>
      <c r="AN711" t="s">
        <v>932</v>
      </c>
      <c r="AO711" s="1">
        <v>45778</v>
      </c>
      <c r="AP711" s="1" t="s">
        <v>5429</v>
      </c>
      <c r="AR711" t="s">
        <v>932</v>
      </c>
    </row>
    <row r="712" spans="1:44" hidden="1" x14ac:dyDescent="0.25">
      <c r="A712" t="s">
        <v>1142</v>
      </c>
      <c r="B712" t="s">
        <v>1136</v>
      </c>
      <c r="C712" s="22" t="s">
        <v>1137</v>
      </c>
      <c r="D712" t="s">
        <v>551</v>
      </c>
      <c r="E712" t="s">
        <v>1138</v>
      </c>
      <c r="F712" t="s">
        <v>245</v>
      </c>
      <c r="G712" t="s">
        <v>80</v>
      </c>
      <c r="H712">
        <v>2</v>
      </c>
      <c r="I712" t="s">
        <v>46</v>
      </c>
      <c r="J712" t="s">
        <v>70</v>
      </c>
      <c r="L712">
        <v>4.03</v>
      </c>
      <c r="M712" t="s">
        <v>226</v>
      </c>
      <c r="W712" s="5">
        <v>45052</v>
      </c>
      <c r="AB712" t="s">
        <v>245</v>
      </c>
      <c r="AC712" t="s">
        <v>245</v>
      </c>
      <c r="AD712" t="s">
        <v>932</v>
      </c>
      <c r="AE712" t="s">
        <v>566</v>
      </c>
      <c r="AF712" t="s">
        <v>690</v>
      </c>
      <c r="AG712" t="s">
        <v>84</v>
      </c>
      <c r="AH712">
        <v>32.015839</v>
      </c>
      <c r="AI712">
        <v>32.904268000000002</v>
      </c>
      <c r="AJ712">
        <v>42.058807000000002</v>
      </c>
      <c r="AK712">
        <v>51.695836</v>
      </c>
      <c r="AL712" t="s">
        <v>73</v>
      </c>
      <c r="AM712" t="s">
        <v>248</v>
      </c>
      <c r="AN712" t="s">
        <v>932</v>
      </c>
      <c r="AO712" s="1">
        <v>45778</v>
      </c>
      <c r="AP712" s="1" t="s">
        <v>5429</v>
      </c>
      <c r="AR712" t="s">
        <v>932</v>
      </c>
    </row>
    <row r="713" spans="1:44" hidden="1" x14ac:dyDescent="0.25">
      <c r="A713" t="s">
        <v>1143</v>
      </c>
      <c r="B713" t="s">
        <v>1136</v>
      </c>
      <c r="C713" s="22" t="s">
        <v>1137</v>
      </c>
      <c r="D713" t="s">
        <v>846</v>
      </c>
      <c r="E713" t="s">
        <v>1138</v>
      </c>
      <c r="F713" t="s">
        <v>245</v>
      </c>
      <c r="G713" t="s">
        <v>80</v>
      </c>
      <c r="H713">
        <v>2</v>
      </c>
      <c r="I713" t="s">
        <v>46</v>
      </c>
      <c r="J713" t="s">
        <v>70</v>
      </c>
      <c r="L713">
        <v>0.64</v>
      </c>
      <c r="M713" t="s">
        <v>226</v>
      </c>
      <c r="W713" s="5">
        <v>45040</v>
      </c>
      <c r="AB713" t="s">
        <v>245</v>
      </c>
      <c r="AC713" t="s">
        <v>245</v>
      </c>
      <c r="AD713" t="s">
        <v>932</v>
      </c>
      <c r="AE713" t="s">
        <v>566</v>
      </c>
      <c r="AF713" t="s">
        <v>690</v>
      </c>
      <c r="AG713" t="s">
        <v>84</v>
      </c>
      <c r="AH713">
        <v>32.015839</v>
      </c>
      <c r="AI713">
        <v>32.904268000000002</v>
      </c>
      <c r="AJ713">
        <v>42.058807000000002</v>
      </c>
      <c r="AK713">
        <v>51.695836</v>
      </c>
      <c r="AL713" t="s">
        <v>73</v>
      </c>
      <c r="AM713" t="s">
        <v>248</v>
      </c>
      <c r="AN713" t="s">
        <v>932</v>
      </c>
      <c r="AO713" s="1">
        <v>45778</v>
      </c>
      <c r="AP713" s="1" t="s">
        <v>5429</v>
      </c>
      <c r="AR713" t="s">
        <v>932</v>
      </c>
    </row>
    <row r="714" spans="1:44" hidden="1" x14ac:dyDescent="0.25">
      <c r="A714" t="s">
        <v>1146</v>
      </c>
      <c r="B714" t="s">
        <v>1144</v>
      </c>
      <c r="C714" t="s">
        <v>1145</v>
      </c>
      <c r="D714" t="s">
        <v>259</v>
      </c>
      <c r="E714" t="s">
        <v>1080</v>
      </c>
      <c r="F714" t="s">
        <v>79</v>
      </c>
      <c r="G714" t="s">
        <v>80</v>
      </c>
      <c r="H714">
        <v>2</v>
      </c>
      <c r="I714" t="s">
        <v>46</v>
      </c>
      <c r="J714" t="s">
        <v>70</v>
      </c>
      <c r="L714">
        <v>2.3199999999999998</v>
      </c>
      <c r="M714" t="s">
        <v>226</v>
      </c>
      <c r="W714" s="5">
        <v>45090</v>
      </c>
      <c r="AB714" t="s">
        <v>79</v>
      </c>
      <c r="AC714" t="s">
        <v>79</v>
      </c>
      <c r="AD714" t="s">
        <v>690</v>
      </c>
      <c r="AE714" t="s">
        <v>84</v>
      </c>
      <c r="AF714" t="s">
        <v>247</v>
      </c>
      <c r="AG714" t="s">
        <v>932</v>
      </c>
      <c r="AH714">
        <v>17.839065000000002</v>
      </c>
      <c r="AI714">
        <v>31.299413000000001</v>
      </c>
      <c r="AJ714">
        <v>33.795959000000003</v>
      </c>
      <c r="AK714">
        <v>53.3795</v>
      </c>
      <c r="AL714" t="s">
        <v>73</v>
      </c>
      <c r="AM714" t="s">
        <v>474</v>
      </c>
      <c r="AN714" t="s">
        <v>690</v>
      </c>
      <c r="AO714" s="1">
        <v>45809</v>
      </c>
      <c r="AP714" s="1" t="s">
        <v>5437</v>
      </c>
      <c r="AR714" t="s">
        <v>690</v>
      </c>
    </row>
    <row r="715" spans="1:44" hidden="1" x14ac:dyDescent="0.25">
      <c r="A715" t="s">
        <v>1147</v>
      </c>
      <c r="B715" t="s">
        <v>1144</v>
      </c>
      <c r="C715" t="s">
        <v>1145</v>
      </c>
      <c r="D715" t="s">
        <v>275</v>
      </c>
      <c r="E715" t="s">
        <v>1080</v>
      </c>
      <c r="F715" t="s">
        <v>79</v>
      </c>
      <c r="G715" t="s">
        <v>80</v>
      </c>
      <c r="H715">
        <v>2</v>
      </c>
      <c r="I715" t="s">
        <v>46</v>
      </c>
      <c r="J715" t="s">
        <v>70</v>
      </c>
      <c r="L715">
        <v>2.74</v>
      </c>
      <c r="M715" t="s">
        <v>226</v>
      </c>
      <c r="W715" s="5">
        <v>45090</v>
      </c>
      <c r="AB715" t="s">
        <v>79</v>
      </c>
      <c r="AC715" t="s">
        <v>79</v>
      </c>
      <c r="AD715" t="s">
        <v>690</v>
      </c>
      <c r="AE715" t="s">
        <v>84</v>
      </c>
      <c r="AF715" t="s">
        <v>247</v>
      </c>
      <c r="AG715" t="s">
        <v>932</v>
      </c>
      <c r="AH715">
        <v>17.839065000000002</v>
      </c>
      <c r="AI715">
        <v>31.299413000000001</v>
      </c>
      <c r="AJ715">
        <v>33.795959000000003</v>
      </c>
      <c r="AK715">
        <v>53.3795</v>
      </c>
      <c r="AL715" t="s">
        <v>73</v>
      </c>
      <c r="AM715" t="s">
        <v>474</v>
      </c>
      <c r="AN715" t="s">
        <v>690</v>
      </c>
      <c r="AO715" s="1">
        <v>45809</v>
      </c>
      <c r="AP715" s="1" t="s">
        <v>5437</v>
      </c>
      <c r="AR715" t="s">
        <v>690</v>
      </c>
    </row>
    <row r="716" spans="1:44" hidden="1" x14ac:dyDescent="0.25">
      <c r="A716" t="s">
        <v>1148</v>
      </c>
      <c r="B716" t="s">
        <v>1144</v>
      </c>
      <c r="C716" t="s">
        <v>1145</v>
      </c>
      <c r="D716" t="s">
        <v>207</v>
      </c>
      <c r="E716" t="s">
        <v>1080</v>
      </c>
      <c r="F716" t="s">
        <v>79</v>
      </c>
      <c r="G716" t="s">
        <v>80</v>
      </c>
      <c r="H716">
        <v>2</v>
      </c>
      <c r="I716" t="s">
        <v>46</v>
      </c>
      <c r="J716" t="s">
        <v>70</v>
      </c>
      <c r="L716">
        <v>0.28999999999999998</v>
      </c>
      <c r="M716" t="s">
        <v>226</v>
      </c>
      <c r="W716" s="5">
        <v>45090</v>
      </c>
      <c r="AB716" t="s">
        <v>79</v>
      </c>
      <c r="AC716" t="s">
        <v>79</v>
      </c>
      <c r="AD716" t="s">
        <v>690</v>
      </c>
      <c r="AE716" t="s">
        <v>84</v>
      </c>
      <c r="AF716" t="s">
        <v>247</v>
      </c>
      <c r="AG716" t="s">
        <v>932</v>
      </c>
      <c r="AH716">
        <v>17.839065000000002</v>
      </c>
      <c r="AI716">
        <v>31.299413000000001</v>
      </c>
      <c r="AJ716">
        <v>33.795959000000003</v>
      </c>
      <c r="AK716">
        <v>53.3795</v>
      </c>
      <c r="AL716" t="s">
        <v>73</v>
      </c>
      <c r="AM716" t="s">
        <v>474</v>
      </c>
      <c r="AN716" t="s">
        <v>690</v>
      </c>
      <c r="AO716" s="1">
        <v>45809</v>
      </c>
      <c r="AP716" s="1" t="s">
        <v>5437</v>
      </c>
      <c r="AR716" t="s">
        <v>690</v>
      </c>
    </row>
    <row r="717" spans="1:44" hidden="1" x14ac:dyDescent="0.25">
      <c r="A717" t="s">
        <v>1149</v>
      </c>
      <c r="B717" t="s">
        <v>1144</v>
      </c>
      <c r="C717" t="s">
        <v>1145</v>
      </c>
      <c r="D717" t="s">
        <v>102</v>
      </c>
      <c r="E717" t="s">
        <v>1080</v>
      </c>
      <c r="F717" t="s">
        <v>79</v>
      </c>
      <c r="G717" t="s">
        <v>80</v>
      </c>
      <c r="H717">
        <v>2</v>
      </c>
      <c r="I717" t="s">
        <v>46</v>
      </c>
      <c r="J717" t="s">
        <v>70</v>
      </c>
      <c r="L717">
        <v>1.4</v>
      </c>
      <c r="M717" t="s">
        <v>226</v>
      </c>
      <c r="W717" s="5">
        <v>45090</v>
      </c>
      <c r="AB717" t="s">
        <v>79</v>
      </c>
      <c r="AC717" t="s">
        <v>79</v>
      </c>
      <c r="AD717" t="s">
        <v>690</v>
      </c>
      <c r="AE717" t="s">
        <v>84</v>
      </c>
      <c r="AF717" t="s">
        <v>247</v>
      </c>
      <c r="AG717" t="s">
        <v>932</v>
      </c>
      <c r="AH717">
        <v>17.839065000000002</v>
      </c>
      <c r="AI717">
        <v>31.299413000000001</v>
      </c>
      <c r="AJ717">
        <v>33.795959000000003</v>
      </c>
      <c r="AK717">
        <v>53.3795</v>
      </c>
      <c r="AL717" t="s">
        <v>73</v>
      </c>
      <c r="AM717" t="s">
        <v>474</v>
      </c>
      <c r="AN717" t="s">
        <v>690</v>
      </c>
      <c r="AO717" s="1">
        <v>45809</v>
      </c>
      <c r="AP717" s="1" t="s">
        <v>5437</v>
      </c>
      <c r="AR717" t="s">
        <v>690</v>
      </c>
    </row>
    <row r="718" spans="1:44" hidden="1" x14ac:dyDescent="0.25">
      <c r="A718" t="s">
        <v>1150</v>
      </c>
      <c r="B718" t="s">
        <v>1144</v>
      </c>
      <c r="C718" t="s">
        <v>1145</v>
      </c>
      <c r="D718" t="s">
        <v>846</v>
      </c>
      <c r="E718" t="s">
        <v>1080</v>
      </c>
      <c r="F718" t="s">
        <v>79</v>
      </c>
      <c r="G718" t="s">
        <v>80</v>
      </c>
      <c r="H718">
        <v>2</v>
      </c>
      <c r="I718" t="s">
        <v>46</v>
      </c>
      <c r="J718" t="s">
        <v>236</v>
      </c>
      <c r="L718">
        <v>0.48</v>
      </c>
      <c r="M718" t="s">
        <v>226</v>
      </c>
      <c r="W718" s="5">
        <v>45090</v>
      </c>
      <c r="AB718" t="s">
        <v>79</v>
      </c>
      <c r="AC718" t="s">
        <v>79</v>
      </c>
      <c r="AD718" t="s">
        <v>690</v>
      </c>
      <c r="AE718" t="s">
        <v>84</v>
      </c>
      <c r="AF718" t="s">
        <v>247</v>
      </c>
      <c r="AG718" t="s">
        <v>932</v>
      </c>
      <c r="AH718">
        <v>17.839065000000002</v>
      </c>
      <c r="AI718">
        <v>31.299413000000001</v>
      </c>
      <c r="AJ718">
        <v>33.795959000000003</v>
      </c>
      <c r="AK718">
        <v>53.3795</v>
      </c>
      <c r="AL718" t="s">
        <v>73</v>
      </c>
      <c r="AM718" t="s">
        <v>474</v>
      </c>
      <c r="AN718" t="s">
        <v>690</v>
      </c>
      <c r="AO718" s="1">
        <v>45809</v>
      </c>
      <c r="AP718" s="1" t="s">
        <v>5437</v>
      </c>
      <c r="AR718" t="s">
        <v>690</v>
      </c>
    </row>
    <row r="719" spans="1:44" hidden="1" x14ac:dyDescent="0.25">
      <c r="A719" t="s">
        <v>1151</v>
      </c>
      <c r="B719" t="s">
        <v>1144</v>
      </c>
      <c r="C719" t="s">
        <v>1145</v>
      </c>
      <c r="D719" t="s">
        <v>861</v>
      </c>
      <c r="E719" t="s">
        <v>1080</v>
      </c>
      <c r="F719" t="s">
        <v>79</v>
      </c>
      <c r="G719" t="s">
        <v>80</v>
      </c>
      <c r="H719">
        <v>1</v>
      </c>
      <c r="I719" t="s">
        <v>197</v>
      </c>
      <c r="J719" t="s">
        <v>236</v>
      </c>
      <c r="L719">
        <v>2.56</v>
      </c>
      <c r="M719" t="s">
        <v>226</v>
      </c>
      <c r="W719" s="5">
        <v>45036</v>
      </c>
      <c r="AB719" t="s">
        <v>79</v>
      </c>
      <c r="AC719" t="s">
        <v>79</v>
      </c>
      <c r="AD719" t="s">
        <v>690</v>
      </c>
      <c r="AE719" t="s">
        <v>84</v>
      </c>
      <c r="AF719" t="s">
        <v>247</v>
      </c>
      <c r="AG719" t="s">
        <v>932</v>
      </c>
      <c r="AH719">
        <v>17.839065000000002</v>
      </c>
      <c r="AI719">
        <v>31.299413000000001</v>
      </c>
      <c r="AJ719">
        <v>33.795959000000003</v>
      </c>
      <c r="AK719">
        <v>53.3795</v>
      </c>
      <c r="AL719" t="s">
        <v>73</v>
      </c>
      <c r="AM719" t="s">
        <v>474</v>
      </c>
      <c r="AN719" t="s">
        <v>690</v>
      </c>
      <c r="AO719" s="1">
        <v>45809</v>
      </c>
      <c r="AP719" s="1" t="s">
        <v>5437</v>
      </c>
      <c r="AR719" t="s">
        <v>690</v>
      </c>
    </row>
    <row r="720" spans="1:44" hidden="1" x14ac:dyDescent="0.25">
      <c r="A720" t="s">
        <v>1152</v>
      </c>
      <c r="B720" t="s">
        <v>1144</v>
      </c>
      <c r="C720" t="s">
        <v>1145</v>
      </c>
      <c r="D720" t="s">
        <v>773</v>
      </c>
      <c r="E720" t="s">
        <v>1080</v>
      </c>
      <c r="F720" t="s">
        <v>79</v>
      </c>
      <c r="G720" t="s">
        <v>80</v>
      </c>
      <c r="H720">
        <v>1</v>
      </c>
      <c r="I720" t="s">
        <v>197</v>
      </c>
      <c r="J720" t="s">
        <v>236</v>
      </c>
      <c r="L720">
        <v>5.0199999999999996</v>
      </c>
      <c r="M720" t="s">
        <v>226</v>
      </c>
      <c r="W720" s="5">
        <v>45036</v>
      </c>
      <c r="AB720" t="s">
        <v>79</v>
      </c>
      <c r="AC720" t="s">
        <v>79</v>
      </c>
      <c r="AD720" t="s">
        <v>690</v>
      </c>
      <c r="AE720" t="s">
        <v>84</v>
      </c>
      <c r="AF720" t="s">
        <v>247</v>
      </c>
      <c r="AG720" t="s">
        <v>932</v>
      </c>
      <c r="AH720">
        <v>17.839065000000002</v>
      </c>
      <c r="AI720">
        <v>31.299413000000001</v>
      </c>
      <c r="AJ720">
        <v>33.795959000000003</v>
      </c>
      <c r="AK720">
        <v>53.3795</v>
      </c>
      <c r="AL720" t="s">
        <v>73</v>
      </c>
      <c r="AM720" t="s">
        <v>474</v>
      </c>
      <c r="AN720" t="s">
        <v>690</v>
      </c>
      <c r="AO720" s="1">
        <v>45809</v>
      </c>
      <c r="AP720" s="1" t="s">
        <v>5437</v>
      </c>
      <c r="AR720" t="s">
        <v>690</v>
      </c>
    </row>
    <row r="721" spans="1:44" hidden="1" x14ac:dyDescent="0.25">
      <c r="A721" t="s">
        <v>1153</v>
      </c>
      <c r="B721" t="s">
        <v>1144</v>
      </c>
      <c r="C721" t="s">
        <v>1145</v>
      </c>
      <c r="D721" t="s">
        <v>864</v>
      </c>
      <c r="E721" t="s">
        <v>1080</v>
      </c>
      <c r="F721" t="s">
        <v>79</v>
      </c>
      <c r="G721" t="s">
        <v>80</v>
      </c>
      <c r="H721">
        <v>1</v>
      </c>
      <c r="I721" t="s">
        <v>197</v>
      </c>
      <c r="J721" t="s">
        <v>236</v>
      </c>
      <c r="L721">
        <v>3.4</v>
      </c>
      <c r="M721" t="s">
        <v>226</v>
      </c>
      <c r="W721" s="5">
        <v>45036</v>
      </c>
      <c r="AB721" t="s">
        <v>79</v>
      </c>
      <c r="AC721" t="s">
        <v>79</v>
      </c>
      <c r="AD721" t="s">
        <v>690</v>
      </c>
      <c r="AE721" t="s">
        <v>84</v>
      </c>
      <c r="AF721" t="s">
        <v>247</v>
      </c>
      <c r="AG721" t="s">
        <v>932</v>
      </c>
      <c r="AH721">
        <v>17.839065000000002</v>
      </c>
      <c r="AI721">
        <v>31.299413000000001</v>
      </c>
      <c r="AJ721">
        <v>33.795959000000003</v>
      </c>
      <c r="AK721">
        <v>53.3795</v>
      </c>
      <c r="AL721" t="s">
        <v>73</v>
      </c>
      <c r="AM721" t="s">
        <v>474</v>
      </c>
      <c r="AN721" t="s">
        <v>690</v>
      </c>
      <c r="AO721" s="1">
        <v>45809</v>
      </c>
      <c r="AP721" s="1" t="s">
        <v>5437</v>
      </c>
      <c r="AR721" t="s">
        <v>690</v>
      </c>
    </row>
    <row r="722" spans="1:44" hidden="1" x14ac:dyDescent="0.25">
      <c r="A722" t="s">
        <v>1154</v>
      </c>
      <c r="B722" t="s">
        <v>1144</v>
      </c>
      <c r="C722" t="s">
        <v>1145</v>
      </c>
      <c r="D722" t="s">
        <v>851</v>
      </c>
      <c r="E722" t="s">
        <v>1080</v>
      </c>
      <c r="F722" t="s">
        <v>79</v>
      </c>
      <c r="G722" t="s">
        <v>80</v>
      </c>
      <c r="H722">
        <v>1</v>
      </c>
      <c r="I722" t="s">
        <v>197</v>
      </c>
      <c r="J722" t="s">
        <v>236</v>
      </c>
      <c r="L722">
        <v>0.57999999999999996</v>
      </c>
      <c r="M722" t="s">
        <v>226</v>
      </c>
      <c r="W722" s="5">
        <v>45036</v>
      </c>
      <c r="AB722" t="s">
        <v>79</v>
      </c>
      <c r="AC722" t="s">
        <v>79</v>
      </c>
      <c r="AD722" t="s">
        <v>690</v>
      </c>
      <c r="AE722" t="s">
        <v>84</v>
      </c>
      <c r="AF722" t="s">
        <v>247</v>
      </c>
      <c r="AG722" t="s">
        <v>932</v>
      </c>
      <c r="AH722">
        <v>17.839065000000002</v>
      </c>
      <c r="AI722">
        <v>31.299413000000001</v>
      </c>
      <c r="AJ722">
        <v>33.795959000000003</v>
      </c>
      <c r="AK722">
        <v>53.3795</v>
      </c>
      <c r="AL722" t="s">
        <v>73</v>
      </c>
      <c r="AM722" t="s">
        <v>474</v>
      </c>
      <c r="AN722" t="s">
        <v>690</v>
      </c>
      <c r="AO722" s="1">
        <v>45809</v>
      </c>
      <c r="AP722" s="1" t="s">
        <v>5437</v>
      </c>
      <c r="AR722" t="s">
        <v>690</v>
      </c>
    </row>
    <row r="723" spans="1:44" hidden="1" x14ac:dyDescent="0.25">
      <c r="A723" t="s">
        <v>1157</v>
      </c>
      <c r="B723" t="s">
        <v>1155</v>
      </c>
      <c r="C723" t="s">
        <v>1156</v>
      </c>
      <c r="D723" t="s">
        <v>513</v>
      </c>
      <c r="E723" t="s">
        <v>310</v>
      </c>
      <c r="F723" t="s">
        <v>311</v>
      </c>
      <c r="G723" t="s">
        <v>312</v>
      </c>
      <c r="H723">
        <v>2</v>
      </c>
      <c r="I723" t="s">
        <v>46</v>
      </c>
      <c r="J723" t="s">
        <v>70</v>
      </c>
      <c r="L723">
        <v>0.32</v>
      </c>
      <c r="M723" t="s">
        <v>226</v>
      </c>
      <c r="Q723">
        <v>2</v>
      </c>
      <c r="W723" s="5">
        <v>45079</v>
      </c>
      <c r="AB723" t="s">
        <v>311</v>
      </c>
      <c r="AC723" t="s">
        <v>311</v>
      </c>
      <c r="AD723" t="s">
        <v>51</v>
      </c>
      <c r="AE723" t="s">
        <v>199</v>
      </c>
      <c r="AF723" t="s">
        <v>50</v>
      </c>
      <c r="AG723" t="s">
        <v>52</v>
      </c>
      <c r="AH723">
        <v>32.671191</v>
      </c>
      <c r="AI723">
        <v>40.959533999999998</v>
      </c>
      <c r="AJ723">
        <v>41.583584000000002</v>
      </c>
      <c r="AK723">
        <v>89.774484000000001</v>
      </c>
      <c r="AL723" t="s">
        <v>73</v>
      </c>
      <c r="AM723" t="s">
        <v>314</v>
      </c>
      <c r="AN723" t="s">
        <v>199</v>
      </c>
      <c r="AO723" s="1">
        <v>45839</v>
      </c>
      <c r="AP723" s="1" t="s">
        <v>5438</v>
      </c>
      <c r="AR723" t="s">
        <v>199</v>
      </c>
    </row>
    <row r="724" spans="1:44" hidden="1" x14ac:dyDescent="0.25">
      <c r="A724" t="s">
        <v>1160</v>
      </c>
      <c r="B724" t="s">
        <v>1158</v>
      </c>
      <c r="C724" t="s">
        <v>1159</v>
      </c>
      <c r="D724" t="s">
        <v>145</v>
      </c>
      <c r="E724" t="s">
        <v>1080</v>
      </c>
      <c r="F724" t="s">
        <v>79</v>
      </c>
      <c r="G724" t="s">
        <v>80</v>
      </c>
      <c r="H724">
        <v>3</v>
      </c>
      <c r="I724" t="s">
        <v>46</v>
      </c>
      <c r="J724" t="s">
        <v>70</v>
      </c>
      <c r="L724">
        <v>29.85</v>
      </c>
      <c r="M724" t="s">
        <v>226</v>
      </c>
      <c r="O724" t="s">
        <v>473</v>
      </c>
      <c r="P724" t="s">
        <v>14</v>
      </c>
      <c r="W724" s="5">
        <v>45158</v>
      </c>
      <c r="Z724" s="10">
        <v>45158</v>
      </c>
      <c r="AA724" s="10">
        <v>45121</v>
      </c>
      <c r="AB724" t="s">
        <v>79</v>
      </c>
      <c r="AC724" t="s">
        <v>473</v>
      </c>
      <c r="AD724" t="s">
        <v>690</v>
      </c>
      <c r="AE724" t="s">
        <v>247</v>
      </c>
      <c r="AF724" t="s">
        <v>84</v>
      </c>
      <c r="AG724" t="s">
        <v>932</v>
      </c>
      <c r="AH724">
        <v>18.261816</v>
      </c>
      <c r="AI724">
        <v>34.218710000000002</v>
      </c>
      <c r="AJ724">
        <v>45.444664000000003</v>
      </c>
      <c r="AK724">
        <v>65.853317000000004</v>
      </c>
      <c r="AL724" t="s">
        <v>27</v>
      </c>
      <c r="AM724" t="s">
        <v>474</v>
      </c>
      <c r="AN724" t="s">
        <v>690</v>
      </c>
      <c r="AO724" s="1">
        <v>45839</v>
      </c>
      <c r="AP724" s="1" t="s">
        <v>5438</v>
      </c>
      <c r="AR724" t="s">
        <v>690</v>
      </c>
    </row>
    <row r="725" spans="1:44" hidden="1" x14ac:dyDescent="0.25">
      <c r="A725" t="s">
        <v>1161</v>
      </c>
      <c r="B725" t="s">
        <v>1158</v>
      </c>
      <c r="C725" t="s">
        <v>1159</v>
      </c>
      <c r="D725" t="s">
        <v>112</v>
      </c>
      <c r="E725" t="s">
        <v>1080</v>
      </c>
      <c r="F725" t="s">
        <v>79</v>
      </c>
      <c r="G725" t="s">
        <v>80</v>
      </c>
      <c r="H725">
        <v>3</v>
      </c>
      <c r="I725" t="s">
        <v>46</v>
      </c>
      <c r="J725" t="s">
        <v>70</v>
      </c>
      <c r="L725">
        <v>0.15</v>
      </c>
      <c r="M725" t="s">
        <v>226</v>
      </c>
      <c r="O725" t="s">
        <v>473</v>
      </c>
      <c r="P725" t="s">
        <v>14</v>
      </c>
      <c r="W725" s="5">
        <v>45158</v>
      </c>
      <c r="AB725" t="s">
        <v>79</v>
      </c>
      <c r="AC725" t="s">
        <v>473</v>
      </c>
      <c r="AD725" t="s">
        <v>690</v>
      </c>
      <c r="AE725" t="s">
        <v>247</v>
      </c>
      <c r="AF725" t="s">
        <v>84</v>
      </c>
      <c r="AG725" t="s">
        <v>932</v>
      </c>
      <c r="AH725">
        <v>18.261816</v>
      </c>
      <c r="AI725">
        <v>34.218710000000002</v>
      </c>
      <c r="AJ725">
        <v>45.444664000000003</v>
      </c>
      <c r="AK725">
        <v>65.853317000000004</v>
      </c>
      <c r="AL725" t="s">
        <v>73</v>
      </c>
      <c r="AM725" t="s">
        <v>474</v>
      </c>
      <c r="AN725" t="s">
        <v>690</v>
      </c>
      <c r="AO725" s="1">
        <v>45839</v>
      </c>
      <c r="AP725" s="1" t="s">
        <v>5438</v>
      </c>
      <c r="AR725" t="s">
        <v>690</v>
      </c>
    </row>
    <row r="726" spans="1:44" hidden="1" x14ac:dyDescent="0.25">
      <c r="A726" t="s">
        <v>1162</v>
      </c>
      <c r="B726" t="s">
        <v>1158</v>
      </c>
      <c r="C726" t="s">
        <v>1159</v>
      </c>
      <c r="D726" t="s">
        <v>116</v>
      </c>
      <c r="E726" t="s">
        <v>1080</v>
      </c>
      <c r="F726" t="s">
        <v>79</v>
      </c>
      <c r="G726" t="s">
        <v>80</v>
      </c>
      <c r="H726">
        <v>2</v>
      </c>
      <c r="I726" t="s">
        <v>46</v>
      </c>
      <c r="J726" t="s">
        <v>70</v>
      </c>
      <c r="L726">
        <v>0.9</v>
      </c>
      <c r="M726" t="s">
        <v>226</v>
      </c>
      <c r="W726" s="5">
        <v>45158</v>
      </c>
      <c r="AB726" t="s">
        <v>79</v>
      </c>
      <c r="AC726" t="s">
        <v>79</v>
      </c>
      <c r="AD726" t="s">
        <v>690</v>
      </c>
      <c r="AE726" t="s">
        <v>247</v>
      </c>
      <c r="AF726" t="s">
        <v>84</v>
      </c>
      <c r="AG726" t="s">
        <v>932</v>
      </c>
      <c r="AH726">
        <v>18.261816</v>
      </c>
      <c r="AI726">
        <v>34.218710000000002</v>
      </c>
      <c r="AJ726">
        <v>45.444664000000003</v>
      </c>
      <c r="AK726">
        <v>65.853317000000004</v>
      </c>
      <c r="AL726" t="s">
        <v>73</v>
      </c>
      <c r="AM726" t="s">
        <v>474</v>
      </c>
      <c r="AN726" t="s">
        <v>690</v>
      </c>
      <c r="AO726" s="1">
        <v>45839</v>
      </c>
      <c r="AP726" s="1" t="s">
        <v>5438</v>
      </c>
      <c r="AR726" t="s">
        <v>690</v>
      </c>
    </row>
    <row r="727" spans="1:44" hidden="1" x14ac:dyDescent="0.25">
      <c r="A727" t="s">
        <v>1163</v>
      </c>
      <c r="B727" t="s">
        <v>1158</v>
      </c>
      <c r="C727" t="s">
        <v>1159</v>
      </c>
      <c r="D727" t="s">
        <v>235</v>
      </c>
      <c r="E727" t="s">
        <v>930</v>
      </c>
      <c r="F727" t="s">
        <v>79</v>
      </c>
      <c r="G727" t="s">
        <v>58</v>
      </c>
      <c r="H727">
        <v>2</v>
      </c>
      <c r="I727" t="s">
        <v>46</v>
      </c>
      <c r="J727" t="s">
        <v>70</v>
      </c>
      <c r="L727">
        <v>0.1</v>
      </c>
      <c r="M727" t="s">
        <v>226</v>
      </c>
      <c r="W727" s="5">
        <v>45152</v>
      </c>
      <c r="AB727" t="s">
        <v>79</v>
      </c>
      <c r="AC727" t="s">
        <v>79</v>
      </c>
      <c r="AD727" t="s">
        <v>690</v>
      </c>
      <c r="AE727" t="s">
        <v>247</v>
      </c>
      <c r="AF727" t="s">
        <v>84</v>
      </c>
      <c r="AG727" t="s">
        <v>932</v>
      </c>
      <c r="AH727">
        <v>18.261816</v>
      </c>
      <c r="AI727">
        <v>34.218710000000002</v>
      </c>
      <c r="AJ727">
        <v>45.444664000000003</v>
      </c>
      <c r="AK727">
        <v>65.853317000000004</v>
      </c>
      <c r="AL727" t="s">
        <v>73</v>
      </c>
      <c r="AM727" t="s">
        <v>474</v>
      </c>
      <c r="AN727" t="s">
        <v>690</v>
      </c>
      <c r="AO727" s="1">
        <v>45839</v>
      </c>
      <c r="AP727" s="1" t="s">
        <v>5438</v>
      </c>
      <c r="AR727" t="s">
        <v>690</v>
      </c>
    </row>
    <row r="728" spans="1:44" hidden="1" x14ac:dyDescent="0.25">
      <c r="A728" t="s">
        <v>1164</v>
      </c>
      <c r="B728" t="s">
        <v>1158</v>
      </c>
      <c r="C728" t="s">
        <v>1159</v>
      </c>
      <c r="D728" t="s">
        <v>551</v>
      </c>
      <c r="E728" t="s">
        <v>930</v>
      </c>
      <c r="F728" t="s">
        <v>79</v>
      </c>
      <c r="G728" t="s">
        <v>58</v>
      </c>
      <c r="H728">
        <v>2</v>
      </c>
      <c r="I728" t="s">
        <v>46</v>
      </c>
      <c r="J728" t="s">
        <v>70</v>
      </c>
      <c r="L728">
        <v>0.34</v>
      </c>
      <c r="M728" t="s">
        <v>226</v>
      </c>
      <c r="W728" s="5">
        <v>45147</v>
      </c>
      <c r="AB728" t="s">
        <v>79</v>
      </c>
      <c r="AC728" t="s">
        <v>79</v>
      </c>
      <c r="AD728" t="s">
        <v>690</v>
      </c>
      <c r="AE728" t="s">
        <v>247</v>
      </c>
      <c r="AF728" t="s">
        <v>84</v>
      </c>
      <c r="AG728" t="s">
        <v>932</v>
      </c>
      <c r="AH728">
        <v>18.261816</v>
      </c>
      <c r="AI728">
        <v>34.218710000000002</v>
      </c>
      <c r="AJ728">
        <v>45.444664000000003</v>
      </c>
      <c r="AK728">
        <v>65.853317000000004</v>
      </c>
      <c r="AL728" t="s">
        <v>73</v>
      </c>
      <c r="AM728" t="s">
        <v>474</v>
      </c>
      <c r="AN728" t="s">
        <v>690</v>
      </c>
      <c r="AO728" s="1">
        <v>45839</v>
      </c>
      <c r="AP728" s="1" t="s">
        <v>5438</v>
      </c>
      <c r="AR728" t="s">
        <v>690</v>
      </c>
    </row>
    <row r="729" spans="1:44" hidden="1" x14ac:dyDescent="0.25">
      <c r="A729" t="s">
        <v>1165</v>
      </c>
      <c r="B729" t="s">
        <v>1158</v>
      </c>
      <c r="C729" t="s">
        <v>1159</v>
      </c>
      <c r="D729" t="s">
        <v>844</v>
      </c>
      <c r="E729" t="s">
        <v>930</v>
      </c>
      <c r="F729" t="s">
        <v>79</v>
      </c>
      <c r="G729" t="s">
        <v>58</v>
      </c>
      <c r="H729">
        <v>2</v>
      </c>
      <c r="I729" t="s">
        <v>46</v>
      </c>
      <c r="J729" t="s">
        <v>70</v>
      </c>
      <c r="L729">
        <v>0.85</v>
      </c>
      <c r="M729" t="s">
        <v>226</v>
      </c>
      <c r="W729" s="5">
        <v>45158</v>
      </c>
      <c r="AB729" t="s">
        <v>79</v>
      </c>
      <c r="AC729" t="s">
        <v>79</v>
      </c>
      <c r="AD729" t="s">
        <v>690</v>
      </c>
      <c r="AE729" t="s">
        <v>247</v>
      </c>
      <c r="AF729" t="s">
        <v>84</v>
      </c>
      <c r="AG729" t="s">
        <v>932</v>
      </c>
      <c r="AH729">
        <v>18.261816</v>
      </c>
      <c r="AI729">
        <v>34.218710000000002</v>
      </c>
      <c r="AJ729">
        <v>45.444664000000003</v>
      </c>
      <c r="AK729">
        <v>65.853317000000004</v>
      </c>
      <c r="AL729" t="s">
        <v>73</v>
      </c>
      <c r="AM729" t="s">
        <v>474</v>
      </c>
      <c r="AN729" t="s">
        <v>690</v>
      </c>
      <c r="AO729" s="1">
        <v>45839</v>
      </c>
      <c r="AP729" s="1" t="s">
        <v>5438</v>
      </c>
      <c r="AR729" t="s">
        <v>690</v>
      </c>
    </row>
    <row r="730" spans="1:44" hidden="1" x14ac:dyDescent="0.25">
      <c r="A730" t="s">
        <v>1166</v>
      </c>
      <c r="B730" t="s">
        <v>1158</v>
      </c>
      <c r="C730" t="s">
        <v>1159</v>
      </c>
      <c r="D730" t="s">
        <v>853</v>
      </c>
      <c r="E730" t="s">
        <v>1080</v>
      </c>
      <c r="F730" t="s">
        <v>79</v>
      </c>
      <c r="G730" t="s">
        <v>80</v>
      </c>
      <c r="H730">
        <v>2</v>
      </c>
      <c r="I730" t="s">
        <v>46</v>
      </c>
      <c r="J730" t="s">
        <v>70</v>
      </c>
      <c r="L730">
        <v>0.66</v>
      </c>
      <c r="M730" t="s">
        <v>226</v>
      </c>
      <c r="W730" s="5">
        <v>45158</v>
      </c>
      <c r="AB730" t="s">
        <v>79</v>
      </c>
      <c r="AC730" t="s">
        <v>79</v>
      </c>
      <c r="AD730" t="s">
        <v>690</v>
      </c>
      <c r="AE730" t="s">
        <v>247</v>
      </c>
      <c r="AF730" t="s">
        <v>84</v>
      </c>
      <c r="AG730" t="s">
        <v>932</v>
      </c>
      <c r="AH730">
        <v>18.261816</v>
      </c>
      <c r="AI730">
        <v>34.218710000000002</v>
      </c>
      <c r="AJ730">
        <v>45.444664000000003</v>
      </c>
      <c r="AK730">
        <v>65.853317000000004</v>
      </c>
      <c r="AL730" t="s">
        <v>73</v>
      </c>
      <c r="AM730" t="s">
        <v>474</v>
      </c>
      <c r="AN730" t="s">
        <v>690</v>
      </c>
      <c r="AO730" s="1">
        <v>45839</v>
      </c>
      <c r="AP730" s="1" t="s">
        <v>5438</v>
      </c>
      <c r="AR730" t="s">
        <v>690</v>
      </c>
    </row>
    <row r="731" spans="1:44" hidden="1" x14ac:dyDescent="0.25">
      <c r="A731" t="s">
        <v>1167</v>
      </c>
      <c r="B731" t="s">
        <v>1158</v>
      </c>
      <c r="C731" t="s">
        <v>1159</v>
      </c>
      <c r="D731" t="s">
        <v>903</v>
      </c>
      <c r="E731" t="s">
        <v>1080</v>
      </c>
      <c r="F731" t="s">
        <v>79</v>
      </c>
      <c r="G731" t="s">
        <v>80</v>
      </c>
      <c r="H731">
        <v>2</v>
      </c>
      <c r="I731" t="s">
        <v>46</v>
      </c>
      <c r="J731" t="s">
        <v>70</v>
      </c>
      <c r="L731">
        <v>0.51</v>
      </c>
      <c r="M731" t="s">
        <v>226</v>
      </c>
      <c r="W731" s="5">
        <v>45158</v>
      </c>
      <c r="AB731" t="s">
        <v>79</v>
      </c>
      <c r="AC731" t="s">
        <v>79</v>
      </c>
      <c r="AD731" t="s">
        <v>690</v>
      </c>
      <c r="AE731" t="s">
        <v>247</v>
      </c>
      <c r="AF731" t="s">
        <v>84</v>
      </c>
      <c r="AG731" t="s">
        <v>932</v>
      </c>
      <c r="AH731">
        <v>18.261816</v>
      </c>
      <c r="AI731">
        <v>34.218710000000002</v>
      </c>
      <c r="AJ731">
        <v>45.444664000000003</v>
      </c>
      <c r="AK731">
        <v>65.853317000000004</v>
      </c>
      <c r="AL731" t="s">
        <v>73</v>
      </c>
      <c r="AM731" t="s">
        <v>474</v>
      </c>
      <c r="AN731" t="s">
        <v>690</v>
      </c>
      <c r="AO731" s="1">
        <v>45839</v>
      </c>
      <c r="AP731" s="1" t="s">
        <v>5438</v>
      </c>
      <c r="AR731" t="s">
        <v>690</v>
      </c>
    </row>
    <row r="732" spans="1:44" hidden="1" x14ac:dyDescent="0.25">
      <c r="A732" t="s">
        <v>1168</v>
      </c>
      <c r="B732" t="s">
        <v>1158</v>
      </c>
      <c r="C732" t="s">
        <v>1159</v>
      </c>
      <c r="D732" t="s">
        <v>519</v>
      </c>
      <c r="E732" t="s">
        <v>1080</v>
      </c>
      <c r="F732" t="s">
        <v>79</v>
      </c>
      <c r="G732" t="s">
        <v>80</v>
      </c>
      <c r="H732">
        <v>2</v>
      </c>
      <c r="I732" t="s">
        <v>46</v>
      </c>
      <c r="J732" t="s">
        <v>70</v>
      </c>
      <c r="L732">
        <v>0.34</v>
      </c>
      <c r="M732" t="s">
        <v>226</v>
      </c>
      <c r="W732" s="5">
        <v>45158</v>
      </c>
      <c r="AB732" t="s">
        <v>79</v>
      </c>
      <c r="AC732" t="s">
        <v>79</v>
      </c>
      <c r="AD732" t="s">
        <v>690</v>
      </c>
      <c r="AE732" t="s">
        <v>247</v>
      </c>
      <c r="AF732" t="s">
        <v>84</v>
      </c>
      <c r="AG732" t="s">
        <v>932</v>
      </c>
      <c r="AH732">
        <v>18.261816</v>
      </c>
      <c r="AI732">
        <v>34.218710000000002</v>
      </c>
      <c r="AJ732">
        <v>45.444664000000003</v>
      </c>
      <c r="AK732">
        <v>65.853317000000004</v>
      </c>
      <c r="AL732" t="s">
        <v>73</v>
      </c>
      <c r="AM732" t="s">
        <v>474</v>
      </c>
      <c r="AN732" t="s">
        <v>690</v>
      </c>
      <c r="AO732" s="1">
        <v>45839</v>
      </c>
      <c r="AP732" s="1" t="s">
        <v>5438</v>
      </c>
      <c r="AR732" t="s">
        <v>690</v>
      </c>
    </row>
    <row r="733" spans="1:44" hidden="1" x14ac:dyDescent="0.25">
      <c r="A733" t="s">
        <v>1169</v>
      </c>
      <c r="B733" t="s">
        <v>1158</v>
      </c>
      <c r="C733" t="s">
        <v>1159</v>
      </c>
      <c r="D733" t="s">
        <v>926</v>
      </c>
      <c r="E733" t="s">
        <v>1080</v>
      </c>
      <c r="F733" t="s">
        <v>79</v>
      </c>
      <c r="G733" t="s">
        <v>80</v>
      </c>
      <c r="H733">
        <v>2</v>
      </c>
      <c r="I733" t="s">
        <v>46</v>
      </c>
      <c r="J733" t="s">
        <v>70</v>
      </c>
      <c r="L733">
        <v>0.26</v>
      </c>
      <c r="M733" t="s">
        <v>226</v>
      </c>
      <c r="W733" s="5">
        <v>45158</v>
      </c>
      <c r="AB733" t="s">
        <v>79</v>
      </c>
      <c r="AC733" t="s">
        <v>79</v>
      </c>
      <c r="AD733" t="s">
        <v>690</v>
      </c>
      <c r="AE733" t="s">
        <v>247</v>
      </c>
      <c r="AF733" t="s">
        <v>84</v>
      </c>
      <c r="AG733" t="s">
        <v>932</v>
      </c>
      <c r="AH733">
        <v>18.261816</v>
      </c>
      <c r="AI733">
        <v>34.218710000000002</v>
      </c>
      <c r="AJ733">
        <v>45.444664000000003</v>
      </c>
      <c r="AK733">
        <v>65.853317000000004</v>
      </c>
      <c r="AL733" t="s">
        <v>73</v>
      </c>
      <c r="AM733" t="s">
        <v>474</v>
      </c>
      <c r="AN733" t="s">
        <v>690</v>
      </c>
      <c r="AO733" s="1">
        <v>45839</v>
      </c>
      <c r="AP733" s="1" t="s">
        <v>5438</v>
      </c>
      <c r="AR733" t="s">
        <v>690</v>
      </c>
    </row>
    <row r="734" spans="1:44" hidden="1" x14ac:dyDescent="0.25">
      <c r="A734" t="s">
        <v>1170</v>
      </c>
      <c r="B734" t="s">
        <v>1158</v>
      </c>
      <c r="C734" t="s">
        <v>1159</v>
      </c>
      <c r="D734" t="s">
        <v>911</v>
      </c>
      <c r="E734" t="s">
        <v>930</v>
      </c>
      <c r="F734" t="s">
        <v>79</v>
      </c>
      <c r="G734" t="s">
        <v>58</v>
      </c>
      <c r="H734">
        <v>2</v>
      </c>
      <c r="I734" t="s">
        <v>46</v>
      </c>
      <c r="J734" t="s">
        <v>70</v>
      </c>
      <c r="L734">
        <v>0.94</v>
      </c>
      <c r="M734" t="s">
        <v>226</v>
      </c>
      <c r="W734" s="5">
        <v>45152</v>
      </c>
      <c r="AB734" t="s">
        <v>79</v>
      </c>
      <c r="AC734" t="s">
        <v>79</v>
      </c>
      <c r="AD734" t="s">
        <v>690</v>
      </c>
      <c r="AE734" t="s">
        <v>247</v>
      </c>
      <c r="AF734" t="s">
        <v>84</v>
      </c>
      <c r="AG734" t="s">
        <v>932</v>
      </c>
      <c r="AH734">
        <v>18.261816</v>
      </c>
      <c r="AI734">
        <v>34.218710000000002</v>
      </c>
      <c r="AJ734">
        <v>45.444664000000003</v>
      </c>
      <c r="AK734">
        <v>65.853317000000004</v>
      </c>
      <c r="AL734" t="s">
        <v>73</v>
      </c>
      <c r="AM734" t="s">
        <v>474</v>
      </c>
      <c r="AN734" t="s">
        <v>690</v>
      </c>
      <c r="AO734" s="1">
        <v>45839</v>
      </c>
      <c r="AP734" s="1" t="s">
        <v>5438</v>
      </c>
      <c r="AR734" t="s">
        <v>690</v>
      </c>
    </row>
    <row r="735" spans="1:44" hidden="1" x14ac:dyDescent="0.25">
      <c r="A735" t="s">
        <v>1171</v>
      </c>
      <c r="B735" t="s">
        <v>1158</v>
      </c>
      <c r="C735" t="s">
        <v>1159</v>
      </c>
      <c r="D735" t="s">
        <v>943</v>
      </c>
      <c r="E735" t="s">
        <v>930</v>
      </c>
      <c r="F735" t="s">
        <v>79</v>
      </c>
      <c r="G735" t="s">
        <v>58</v>
      </c>
      <c r="H735">
        <v>2</v>
      </c>
      <c r="I735" t="s">
        <v>46</v>
      </c>
      <c r="J735" t="s">
        <v>70</v>
      </c>
      <c r="L735">
        <v>0.08</v>
      </c>
      <c r="M735" t="s">
        <v>226</v>
      </c>
      <c r="W735" s="5">
        <v>45152</v>
      </c>
      <c r="AB735" t="s">
        <v>79</v>
      </c>
      <c r="AC735" t="s">
        <v>79</v>
      </c>
      <c r="AD735" t="s">
        <v>690</v>
      </c>
      <c r="AE735" t="s">
        <v>247</v>
      </c>
      <c r="AF735" t="s">
        <v>84</v>
      </c>
      <c r="AG735" t="s">
        <v>932</v>
      </c>
      <c r="AH735">
        <v>18.261816</v>
      </c>
      <c r="AI735">
        <v>34.218710000000002</v>
      </c>
      <c r="AJ735">
        <v>45.444664000000003</v>
      </c>
      <c r="AK735">
        <v>65.853317000000004</v>
      </c>
      <c r="AL735" t="s">
        <v>73</v>
      </c>
      <c r="AM735" t="s">
        <v>474</v>
      </c>
      <c r="AN735" t="s">
        <v>690</v>
      </c>
      <c r="AO735" s="1">
        <v>45839</v>
      </c>
      <c r="AP735" s="1" t="s">
        <v>5438</v>
      </c>
      <c r="AR735" t="s">
        <v>690</v>
      </c>
    </row>
    <row r="736" spans="1:44" hidden="1" x14ac:dyDescent="0.25">
      <c r="A736" t="s">
        <v>1173</v>
      </c>
      <c r="B736" t="s">
        <v>1158</v>
      </c>
      <c r="C736" t="s">
        <v>1159</v>
      </c>
      <c r="D736" t="s">
        <v>1172</v>
      </c>
      <c r="E736" t="s">
        <v>930</v>
      </c>
      <c r="F736" t="s">
        <v>79</v>
      </c>
      <c r="G736" t="s">
        <v>58</v>
      </c>
      <c r="H736">
        <v>2</v>
      </c>
      <c r="I736" t="s">
        <v>46</v>
      </c>
      <c r="J736" t="s">
        <v>70</v>
      </c>
      <c r="L736">
        <v>0.08</v>
      </c>
      <c r="M736" t="s">
        <v>226</v>
      </c>
      <c r="W736" s="5">
        <v>45147</v>
      </c>
      <c r="AB736" t="s">
        <v>79</v>
      </c>
      <c r="AC736" t="s">
        <v>79</v>
      </c>
      <c r="AD736" t="s">
        <v>690</v>
      </c>
      <c r="AE736" t="s">
        <v>247</v>
      </c>
      <c r="AF736" t="s">
        <v>84</v>
      </c>
      <c r="AG736" t="s">
        <v>932</v>
      </c>
      <c r="AH736">
        <v>18.261816</v>
      </c>
      <c r="AI736">
        <v>34.218710000000002</v>
      </c>
      <c r="AJ736">
        <v>45.444664000000003</v>
      </c>
      <c r="AK736">
        <v>65.853317000000004</v>
      </c>
      <c r="AL736" t="s">
        <v>73</v>
      </c>
      <c r="AM736" t="s">
        <v>474</v>
      </c>
      <c r="AN736" t="s">
        <v>690</v>
      </c>
      <c r="AO736" s="1">
        <v>45839</v>
      </c>
      <c r="AP736" s="1" t="s">
        <v>5438</v>
      </c>
      <c r="AR736" t="s">
        <v>690</v>
      </c>
    </row>
    <row r="737" spans="1:44" hidden="1" x14ac:dyDescent="0.25">
      <c r="A737" t="s">
        <v>1174</v>
      </c>
      <c r="B737" t="s">
        <v>1158</v>
      </c>
      <c r="C737" t="s">
        <v>1159</v>
      </c>
      <c r="D737" t="s">
        <v>382</v>
      </c>
      <c r="E737" t="s">
        <v>930</v>
      </c>
      <c r="F737" t="s">
        <v>79</v>
      </c>
      <c r="G737" t="s">
        <v>58</v>
      </c>
      <c r="H737">
        <v>2</v>
      </c>
      <c r="I737" t="s">
        <v>46</v>
      </c>
      <c r="J737" t="s">
        <v>70</v>
      </c>
      <c r="L737">
        <v>0.11</v>
      </c>
      <c r="M737" t="s">
        <v>226</v>
      </c>
      <c r="W737" s="5">
        <v>45147</v>
      </c>
      <c r="AB737" t="s">
        <v>79</v>
      </c>
      <c r="AC737" t="s">
        <v>79</v>
      </c>
      <c r="AD737" t="s">
        <v>690</v>
      </c>
      <c r="AE737" t="s">
        <v>247</v>
      </c>
      <c r="AF737" t="s">
        <v>84</v>
      </c>
      <c r="AG737" t="s">
        <v>932</v>
      </c>
      <c r="AH737">
        <v>18.261816</v>
      </c>
      <c r="AI737">
        <v>34.218710000000002</v>
      </c>
      <c r="AJ737">
        <v>45.444664000000003</v>
      </c>
      <c r="AK737">
        <v>65.853317000000004</v>
      </c>
      <c r="AL737" t="s">
        <v>73</v>
      </c>
      <c r="AM737" t="s">
        <v>474</v>
      </c>
      <c r="AN737" t="s">
        <v>690</v>
      </c>
      <c r="AO737" s="1">
        <v>45839</v>
      </c>
      <c r="AP737" s="1" t="s">
        <v>5438</v>
      </c>
      <c r="AR737" t="s">
        <v>690</v>
      </c>
    </row>
    <row r="738" spans="1:44" hidden="1" x14ac:dyDescent="0.25">
      <c r="A738" t="s">
        <v>1176</v>
      </c>
      <c r="B738" t="s">
        <v>1158</v>
      </c>
      <c r="C738" t="s">
        <v>1159</v>
      </c>
      <c r="D738" t="s">
        <v>1175</v>
      </c>
      <c r="E738" t="s">
        <v>930</v>
      </c>
      <c r="F738" t="s">
        <v>79</v>
      </c>
      <c r="G738" t="s">
        <v>58</v>
      </c>
      <c r="H738">
        <v>2</v>
      </c>
      <c r="I738" t="s">
        <v>46</v>
      </c>
      <c r="J738" t="s">
        <v>70</v>
      </c>
      <c r="L738">
        <v>1.44</v>
      </c>
      <c r="M738" t="s">
        <v>226</v>
      </c>
      <c r="W738" s="5">
        <v>45158</v>
      </c>
      <c r="AB738" t="s">
        <v>79</v>
      </c>
      <c r="AC738" t="s">
        <v>79</v>
      </c>
      <c r="AD738" t="s">
        <v>690</v>
      </c>
      <c r="AE738" t="s">
        <v>247</v>
      </c>
      <c r="AF738" t="s">
        <v>84</v>
      </c>
      <c r="AG738" t="s">
        <v>932</v>
      </c>
      <c r="AH738">
        <v>18.261816</v>
      </c>
      <c r="AI738">
        <v>34.218710000000002</v>
      </c>
      <c r="AJ738">
        <v>45.444664000000003</v>
      </c>
      <c r="AK738">
        <v>65.853317000000004</v>
      </c>
      <c r="AL738" t="s">
        <v>73</v>
      </c>
      <c r="AM738" t="s">
        <v>474</v>
      </c>
      <c r="AN738" t="s">
        <v>690</v>
      </c>
      <c r="AO738" s="1">
        <v>45839</v>
      </c>
      <c r="AP738" s="1" t="s">
        <v>5438</v>
      </c>
      <c r="AR738" t="s">
        <v>690</v>
      </c>
    </row>
    <row r="739" spans="1:44" hidden="1" x14ac:dyDescent="0.25">
      <c r="A739" t="s">
        <v>1178</v>
      </c>
      <c r="B739" t="s">
        <v>1158</v>
      </c>
      <c r="C739" t="s">
        <v>1159</v>
      </c>
      <c r="D739" t="s">
        <v>1177</v>
      </c>
      <c r="E739" t="s">
        <v>930</v>
      </c>
      <c r="F739" t="s">
        <v>79</v>
      </c>
      <c r="G739" t="s">
        <v>58</v>
      </c>
      <c r="H739">
        <v>2</v>
      </c>
      <c r="I739" t="s">
        <v>46</v>
      </c>
      <c r="J739" t="s">
        <v>70</v>
      </c>
      <c r="L739">
        <v>0.03</v>
      </c>
      <c r="M739" t="s">
        <v>226</v>
      </c>
      <c r="W739" s="5">
        <v>45158</v>
      </c>
      <c r="AB739" t="s">
        <v>79</v>
      </c>
      <c r="AC739" t="s">
        <v>79</v>
      </c>
      <c r="AD739" t="s">
        <v>690</v>
      </c>
      <c r="AE739" t="s">
        <v>247</v>
      </c>
      <c r="AF739" t="s">
        <v>84</v>
      </c>
      <c r="AG739" t="s">
        <v>932</v>
      </c>
      <c r="AH739">
        <v>18.261816</v>
      </c>
      <c r="AI739">
        <v>34.218710000000002</v>
      </c>
      <c r="AJ739">
        <v>45.444664000000003</v>
      </c>
      <c r="AK739">
        <v>65.853317000000004</v>
      </c>
      <c r="AL739" t="s">
        <v>73</v>
      </c>
      <c r="AM739" t="s">
        <v>474</v>
      </c>
      <c r="AN739" t="s">
        <v>690</v>
      </c>
      <c r="AO739" s="1">
        <v>45839</v>
      </c>
      <c r="AP739" s="1" t="s">
        <v>5438</v>
      </c>
      <c r="AR739" t="s">
        <v>690</v>
      </c>
    </row>
    <row r="740" spans="1:44" hidden="1" x14ac:dyDescent="0.25">
      <c r="A740" t="s">
        <v>1181</v>
      </c>
      <c r="B740" t="s">
        <v>1179</v>
      </c>
      <c r="C740" t="s">
        <v>1180</v>
      </c>
      <c r="D740" t="s">
        <v>95</v>
      </c>
      <c r="E740" t="s">
        <v>1080</v>
      </c>
      <c r="F740" t="s">
        <v>79</v>
      </c>
      <c r="G740" t="s">
        <v>80</v>
      </c>
      <c r="H740">
        <v>3</v>
      </c>
      <c r="I740" t="s">
        <v>46</v>
      </c>
      <c r="J740" t="s">
        <v>70</v>
      </c>
      <c r="L740">
        <v>23.59</v>
      </c>
      <c r="M740" t="s">
        <v>226</v>
      </c>
      <c r="O740" t="s">
        <v>473</v>
      </c>
      <c r="P740" t="s">
        <v>14</v>
      </c>
      <c r="W740" s="5">
        <v>45140</v>
      </c>
      <c r="Z740" s="10">
        <v>45140</v>
      </c>
      <c r="AA740" s="10">
        <v>45100</v>
      </c>
      <c r="AB740" t="s">
        <v>79</v>
      </c>
      <c r="AC740" t="s">
        <v>473</v>
      </c>
      <c r="AD740" t="s">
        <v>690</v>
      </c>
      <c r="AE740" t="s">
        <v>84</v>
      </c>
      <c r="AF740" t="s">
        <v>247</v>
      </c>
      <c r="AG740" t="s">
        <v>932</v>
      </c>
      <c r="AH740">
        <v>25.470727</v>
      </c>
      <c r="AI740">
        <v>26.209349</v>
      </c>
      <c r="AJ740">
        <v>41.427622</v>
      </c>
      <c r="AK740">
        <v>49.341658000000002</v>
      </c>
      <c r="AL740" t="s">
        <v>73</v>
      </c>
      <c r="AM740" t="s">
        <v>474</v>
      </c>
      <c r="AN740" t="s">
        <v>690</v>
      </c>
      <c r="AO740" s="1">
        <v>45809</v>
      </c>
      <c r="AR740" t="s">
        <v>690</v>
      </c>
    </row>
    <row r="741" spans="1:44" hidden="1" x14ac:dyDescent="0.25">
      <c r="A741" t="s">
        <v>1182</v>
      </c>
      <c r="B741" t="s">
        <v>1179</v>
      </c>
      <c r="C741" t="s">
        <v>1180</v>
      </c>
      <c r="D741" t="s">
        <v>255</v>
      </c>
      <c r="E741" t="s">
        <v>1080</v>
      </c>
      <c r="F741" t="s">
        <v>79</v>
      </c>
      <c r="G741" t="s">
        <v>80</v>
      </c>
      <c r="H741">
        <v>3</v>
      </c>
      <c r="I741" t="s">
        <v>46</v>
      </c>
      <c r="J741" t="s">
        <v>70</v>
      </c>
      <c r="L741">
        <v>14.79</v>
      </c>
      <c r="M741" t="s">
        <v>226</v>
      </c>
      <c r="O741" t="s">
        <v>473</v>
      </c>
      <c r="P741" t="s">
        <v>14</v>
      </c>
      <c r="V741" t="s">
        <v>518</v>
      </c>
      <c r="W741" s="5">
        <v>45140</v>
      </c>
      <c r="Z741" s="10">
        <v>45140</v>
      </c>
      <c r="AA741" s="10">
        <v>45065</v>
      </c>
      <c r="AB741" t="s">
        <v>79</v>
      </c>
      <c r="AC741" t="s">
        <v>473</v>
      </c>
      <c r="AD741" t="s">
        <v>690</v>
      </c>
      <c r="AE741" t="s">
        <v>84</v>
      </c>
      <c r="AF741" t="s">
        <v>247</v>
      </c>
      <c r="AG741" t="s">
        <v>932</v>
      </c>
      <c r="AH741">
        <v>25.470727</v>
      </c>
      <c r="AI741">
        <v>26.209349</v>
      </c>
      <c r="AJ741">
        <v>41.427622</v>
      </c>
      <c r="AK741">
        <v>49.341658000000002</v>
      </c>
      <c r="AL741" t="s">
        <v>27</v>
      </c>
      <c r="AM741" t="s">
        <v>474</v>
      </c>
      <c r="AN741" t="s">
        <v>690</v>
      </c>
      <c r="AO741" s="1">
        <v>45839</v>
      </c>
      <c r="AR741" t="s">
        <v>690</v>
      </c>
    </row>
    <row r="742" spans="1:44" hidden="1" x14ac:dyDescent="0.25">
      <c r="A742" t="s">
        <v>1183</v>
      </c>
      <c r="B742" t="s">
        <v>1179</v>
      </c>
      <c r="C742" t="s">
        <v>1180</v>
      </c>
      <c r="D742" t="s">
        <v>102</v>
      </c>
      <c r="E742" t="s">
        <v>1080</v>
      </c>
      <c r="F742" t="s">
        <v>79</v>
      </c>
      <c r="G742" t="s">
        <v>80</v>
      </c>
      <c r="H742">
        <v>3</v>
      </c>
      <c r="I742" t="s">
        <v>46</v>
      </c>
      <c r="J742" t="s">
        <v>70</v>
      </c>
      <c r="L742">
        <v>35.93</v>
      </c>
      <c r="M742" t="s">
        <v>226</v>
      </c>
      <c r="O742" t="s">
        <v>473</v>
      </c>
      <c r="P742" t="s">
        <v>14</v>
      </c>
      <c r="W742" s="5">
        <v>45140</v>
      </c>
      <c r="Z742" s="10">
        <v>45140</v>
      </c>
      <c r="AA742" s="10">
        <v>45074</v>
      </c>
      <c r="AB742" t="s">
        <v>79</v>
      </c>
      <c r="AC742" t="s">
        <v>473</v>
      </c>
      <c r="AD742" t="s">
        <v>690</v>
      </c>
      <c r="AE742" t="s">
        <v>84</v>
      </c>
      <c r="AF742" t="s">
        <v>247</v>
      </c>
      <c r="AG742" t="s">
        <v>932</v>
      </c>
      <c r="AH742">
        <v>25.470727</v>
      </c>
      <c r="AI742">
        <v>26.209349</v>
      </c>
      <c r="AJ742">
        <v>41.427622</v>
      </c>
      <c r="AK742">
        <v>49.341658000000002</v>
      </c>
      <c r="AL742" t="s">
        <v>73</v>
      </c>
      <c r="AM742" t="s">
        <v>474</v>
      </c>
      <c r="AN742" t="s">
        <v>690</v>
      </c>
      <c r="AO742" s="1">
        <v>45809</v>
      </c>
      <c r="AR742" t="s">
        <v>690</v>
      </c>
    </row>
    <row r="743" spans="1:44" hidden="1" x14ac:dyDescent="0.25">
      <c r="A743" t="s">
        <v>1184</v>
      </c>
      <c r="B743" t="s">
        <v>1179</v>
      </c>
      <c r="C743" t="s">
        <v>1180</v>
      </c>
      <c r="D743" t="s">
        <v>107</v>
      </c>
      <c r="E743" t="s">
        <v>1080</v>
      </c>
      <c r="F743" t="s">
        <v>79</v>
      </c>
      <c r="G743" t="s">
        <v>80</v>
      </c>
      <c r="H743">
        <v>3</v>
      </c>
      <c r="I743" t="s">
        <v>46</v>
      </c>
      <c r="J743" t="s">
        <v>70</v>
      </c>
      <c r="L743">
        <v>1.1200000000000001</v>
      </c>
      <c r="M743" t="s">
        <v>226</v>
      </c>
      <c r="O743" t="s">
        <v>473</v>
      </c>
      <c r="P743" t="s">
        <v>14</v>
      </c>
      <c r="V743" t="s">
        <v>518</v>
      </c>
      <c r="W743" s="5">
        <v>45143</v>
      </c>
      <c r="AB743" t="s">
        <v>79</v>
      </c>
      <c r="AC743" t="s">
        <v>473</v>
      </c>
      <c r="AD743" t="s">
        <v>690</v>
      </c>
      <c r="AE743" t="s">
        <v>84</v>
      </c>
      <c r="AF743" t="s">
        <v>247</v>
      </c>
      <c r="AG743" t="s">
        <v>932</v>
      </c>
      <c r="AH743">
        <v>25.470727</v>
      </c>
      <c r="AI743">
        <v>26.209349</v>
      </c>
      <c r="AJ743">
        <v>41.427622</v>
      </c>
      <c r="AK743">
        <v>49.341658000000002</v>
      </c>
      <c r="AL743" t="s">
        <v>73</v>
      </c>
      <c r="AM743" t="s">
        <v>474</v>
      </c>
      <c r="AN743" t="s">
        <v>690</v>
      </c>
      <c r="AO743" s="1">
        <v>45809</v>
      </c>
      <c r="AR743" t="s">
        <v>690</v>
      </c>
    </row>
    <row r="744" spans="1:44" hidden="1" x14ac:dyDescent="0.25">
      <c r="A744" t="s">
        <v>1185</v>
      </c>
      <c r="B744" t="s">
        <v>1179</v>
      </c>
      <c r="C744" t="s">
        <v>1180</v>
      </c>
      <c r="D744" t="s">
        <v>160</v>
      </c>
      <c r="E744" t="s">
        <v>1080</v>
      </c>
      <c r="F744" t="s">
        <v>79</v>
      </c>
      <c r="G744" t="s">
        <v>80</v>
      </c>
      <c r="H744">
        <v>3</v>
      </c>
      <c r="I744" t="s">
        <v>46</v>
      </c>
      <c r="J744" t="s">
        <v>70</v>
      </c>
      <c r="L744">
        <v>10.86</v>
      </c>
      <c r="M744" t="s">
        <v>226</v>
      </c>
      <c r="O744" t="s">
        <v>473</v>
      </c>
      <c r="P744" t="s">
        <v>14</v>
      </c>
      <c r="W744" s="5">
        <v>45477</v>
      </c>
      <c r="AB744" t="s">
        <v>79</v>
      </c>
      <c r="AC744" t="s">
        <v>473</v>
      </c>
      <c r="AD744" t="s">
        <v>690</v>
      </c>
      <c r="AE744" t="s">
        <v>84</v>
      </c>
      <c r="AF744" t="s">
        <v>247</v>
      </c>
      <c r="AG744" t="s">
        <v>932</v>
      </c>
      <c r="AH744">
        <v>25.470727</v>
      </c>
      <c r="AI744">
        <v>26.209349</v>
      </c>
      <c r="AJ744">
        <v>41.427622</v>
      </c>
      <c r="AK744">
        <v>49.341658000000002</v>
      </c>
      <c r="AL744" t="s">
        <v>73</v>
      </c>
      <c r="AM744" t="s">
        <v>474</v>
      </c>
      <c r="AN744" t="s">
        <v>690</v>
      </c>
      <c r="AO744" s="1">
        <v>45809</v>
      </c>
      <c r="AR744" t="s">
        <v>690</v>
      </c>
    </row>
    <row r="745" spans="1:44" hidden="1" x14ac:dyDescent="0.25">
      <c r="A745" t="s">
        <v>1186</v>
      </c>
      <c r="B745" t="s">
        <v>1179</v>
      </c>
      <c r="C745" t="s">
        <v>1180</v>
      </c>
      <c r="D745" t="s">
        <v>771</v>
      </c>
      <c r="E745" t="s">
        <v>1080</v>
      </c>
      <c r="F745" t="s">
        <v>79</v>
      </c>
      <c r="G745" t="s">
        <v>80</v>
      </c>
      <c r="H745">
        <v>2</v>
      </c>
      <c r="I745" t="s">
        <v>46</v>
      </c>
      <c r="J745" t="s">
        <v>236</v>
      </c>
      <c r="L745">
        <v>0.43</v>
      </c>
      <c r="M745" t="s">
        <v>226</v>
      </c>
      <c r="W745" s="5">
        <v>45143</v>
      </c>
      <c r="AB745" t="s">
        <v>79</v>
      </c>
      <c r="AC745" t="s">
        <v>79</v>
      </c>
      <c r="AD745" t="s">
        <v>690</v>
      </c>
      <c r="AE745" t="s">
        <v>84</v>
      </c>
      <c r="AF745" t="s">
        <v>247</v>
      </c>
      <c r="AG745" t="s">
        <v>932</v>
      </c>
      <c r="AH745">
        <v>25.470727</v>
      </c>
      <c r="AI745">
        <v>26.209349</v>
      </c>
      <c r="AJ745">
        <v>41.427622</v>
      </c>
      <c r="AK745">
        <v>49.341658000000002</v>
      </c>
      <c r="AL745" t="s">
        <v>73</v>
      </c>
      <c r="AM745" t="s">
        <v>474</v>
      </c>
      <c r="AN745" t="s">
        <v>690</v>
      </c>
      <c r="AO745" s="1">
        <v>45839</v>
      </c>
      <c r="AR745" t="s">
        <v>690</v>
      </c>
    </row>
    <row r="746" spans="1:44" hidden="1" x14ac:dyDescent="0.25">
      <c r="A746" t="s">
        <v>1187</v>
      </c>
      <c r="B746" t="s">
        <v>1179</v>
      </c>
      <c r="C746" t="s">
        <v>1180</v>
      </c>
      <c r="D746" t="s">
        <v>511</v>
      </c>
      <c r="E746" t="s">
        <v>1080</v>
      </c>
      <c r="F746" t="s">
        <v>79</v>
      </c>
      <c r="G746" t="s">
        <v>80</v>
      </c>
      <c r="H746">
        <v>2</v>
      </c>
      <c r="I746" t="s">
        <v>46</v>
      </c>
      <c r="J746" t="s">
        <v>236</v>
      </c>
      <c r="L746">
        <v>1.34</v>
      </c>
      <c r="M746" t="s">
        <v>226</v>
      </c>
      <c r="W746" s="5">
        <v>45140</v>
      </c>
      <c r="AB746" t="s">
        <v>79</v>
      </c>
      <c r="AC746" t="s">
        <v>79</v>
      </c>
      <c r="AD746" t="s">
        <v>690</v>
      </c>
      <c r="AE746" t="s">
        <v>84</v>
      </c>
      <c r="AF746" t="s">
        <v>247</v>
      </c>
      <c r="AG746" t="s">
        <v>932</v>
      </c>
      <c r="AH746">
        <v>25.470727</v>
      </c>
      <c r="AI746">
        <v>26.209349</v>
      </c>
      <c r="AJ746">
        <v>41.427622</v>
      </c>
      <c r="AK746">
        <v>49.341658000000002</v>
      </c>
      <c r="AL746" t="s">
        <v>73</v>
      </c>
      <c r="AM746" t="s">
        <v>474</v>
      </c>
      <c r="AN746" t="s">
        <v>690</v>
      </c>
      <c r="AO746" s="1">
        <v>45839</v>
      </c>
      <c r="AR746" t="s">
        <v>690</v>
      </c>
    </row>
    <row r="747" spans="1:44" hidden="1" x14ac:dyDescent="0.25">
      <c r="A747" t="s">
        <v>1188</v>
      </c>
      <c r="B747" t="s">
        <v>1179</v>
      </c>
      <c r="C747" t="s">
        <v>1180</v>
      </c>
      <c r="D747" t="s">
        <v>513</v>
      </c>
      <c r="E747" t="s">
        <v>1080</v>
      </c>
      <c r="F747" t="s">
        <v>79</v>
      </c>
      <c r="G747" t="s">
        <v>80</v>
      </c>
      <c r="H747">
        <v>2</v>
      </c>
      <c r="I747" t="s">
        <v>46</v>
      </c>
      <c r="J747" t="s">
        <v>236</v>
      </c>
      <c r="L747">
        <v>1.1399999999999999</v>
      </c>
      <c r="M747" t="s">
        <v>226</v>
      </c>
      <c r="W747" s="5">
        <v>45140</v>
      </c>
      <c r="AB747" t="s">
        <v>79</v>
      </c>
      <c r="AC747" t="s">
        <v>79</v>
      </c>
      <c r="AD747" t="s">
        <v>690</v>
      </c>
      <c r="AE747" t="s">
        <v>84</v>
      </c>
      <c r="AF747" t="s">
        <v>247</v>
      </c>
      <c r="AG747" t="s">
        <v>932</v>
      </c>
      <c r="AH747">
        <v>25.470727</v>
      </c>
      <c r="AI747">
        <v>26.209349</v>
      </c>
      <c r="AJ747">
        <v>41.427622</v>
      </c>
      <c r="AK747">
        <v>49.341658000000002</v>
      </c>
      <c r="AL747" t="s">
        <v>73</v>
      </c>
      <c r="AM747" t="s">
        <v>474</v>
      </c>
      <c r="AN747" t="s">
        <v>690</v>
      </c>
      <c r="AO747" s="1">
        <v>45839</v>
      </c>
      <c r="AR747" t="s">
        <v>690</v>
      </c>
    </row>
    <row r="748" spans="1:44" hidden="1" x14ac:dyDescent="0.25">
      <c r="A748" t="s">
        <v>1189</v>
      </c>
      <c r="B748" t="s">
        <v>1179</v>
      </c>
      <c r="C748" t="s">
        <v>1180</v>
      </c>
      <c r="D748" t="s">
        <v>773</v>
      </c>
      <c r="E748" t="s">
        <v>1080</v>
      </c>
      <c r="F748" t="s">
        <v>79</v>
      </c>
      <c r="G748" t="s">
        <v>80</v>
      </c>
      <c r="H748">
        <v>2</v>
      </c>
      <c r="I748" t="s">
        <v>46</v>
      </c>
      <c r="J748" t="s">
        <v>236</v>
      </c>
      <c r="L748">
        <v>0.56000000000000005</v>
      </c>
      <c r="M748" t="s">
        <v>226</v>
      </c>
      <c r="W748" s="5">
        <v>45140</v>
      </c>
      <c r="AB748" t="s">
        <v>79</v>
      </c>
      <c r="AC748" t="s">
        <v>79</v>
      </c>
      <c r="AD748" t="s">
        <v>690</v>
      </c>
      <c r="AE748" t="s">
        <v>84</v>
      </c>
      <c r="AF748" t="s">
        <v>247</v>
      </c>
      <c r="AG748" t="s">
        <v>932</v>
      </c>
      <c r="AH748">
        <v>25.470727</v>
      </c>
      <c r="AI748">
        <v>26.209349</v>
      </c>
      <c r="AJ748">
        <v>41.427622</v>
      </c>
      <c r="AK748">
        <v>49.341658000000002</v>
      </c>
      <c r="AL748" t="s">
        <v>73</v>
      </c>
      <c r="AM748" t="s">
        <v>474</v>
      </c>
      <c r="AN748" t="s">
        <v>690</v>
      </c>
      <c r="AO748" s="1">
        <v>45839</v>
      </c>
      <c r="AR748" t="s">
        <v>690</v>
      </c>
    </row>
    <row r="749" spans="1:44" hidden="1" x14ac:dyDescent="0.25">
      <c r="A749" t="s">
        <v>1190</v>
      </c>
      <c r="B749" t="s">
        <v>1179</v>
      </c>
      <c r="C749" t="s">
        <v>1180</v>
      </c>
      <c r="D749" t="s">
        <v>775</v>
      </c>
      <c r="E749" t="s">
        <v>1080</v>
      </c>
      <c r="F749" t="s">
        <v>79</v>
      </c>
      <c r="G749" t="s">
        <v>80</v>
      </c>
      <c r="H749">
        <v>2</v>
      </c>
      <c r="I749" t="s">
        <v>46</v>
      </c>
      <c r="J749" t="s">
        <v>236</v>
      </c>
      <c r="L749">
        <v>0.17</v>
      </c>
      <c r="M749" t="s">
        <v>226</v>
      </c>
      <c r="W749" s="5">
        <v>45143</v>
      </c>
      <c r="AB749" t="s">
        <v>79</v>
      </c>
      <c r="AC749" t="s">
        <v>79</v>
      </c>
      <c r="AD749" t="s">
        <v>690</v>
      </c>
      <c r="AE749" t="s">
        <v>84</v>
      </c>
      <c r="AF749" t="s">
        <v>247</v>
      </c>
      <c r="AG749" t="s">
        <v>932</v>
      </c>
      <c r="AH749">
        <v>25.470727</v>
      </c>
      <c r="AI749">
        <v>26.209349</v>
      </c>
      <c r="AJ749">
        <v>41.427622</v>
      </c>
      <c r="AK749">
        <v>49.341658000000002</v>
      </c>
      <c r="AL749" t="s">
        <v>73</v>
      </c>
      <c r="AM749" t="s">
        <v>474</v>
      </c>
      <c r="AN749" t="s">
        <v>690</v>
      </c>
      <c r="AO749" s="1">
        <v>45839</v>
      </c>
      <c r="AR749" t="s">
        <v>690</v>
      </c>
    </row>
    <row r="750" spans="1:44" hidden="1" x14ac:dyDescent="0.25">
      <c r="A750" t="s">
        <v>1191</v>
      </c>
      <c r="B750" t="s">
        <v>1179</v>
      </c>
      <c r="C750" t="s">
        <v>1180</v>
      </c>
      <c r="D750" t="s">
        <v>903</v>
      </c>
      <c r="E750" t="s">
        <v>1080</v>
      </c>
      <c r="F750" t="s">
        <v>79</v>
      </c>
      <c r="G750" t="s">
        <v>80</v>
      </c>
      <c r="H750">
        <v>2</v>
      </c>
      <c r="I750" t="s">
        <v>46</v>
      </c>
      <c r="J750" t="s">
        <v>236</v>
      </c>
      <c r="L750">
        <v>0.47</v>
      </c>
      <c r="M750" t="s">
        <v>226</v>
      </c>
      <c r="W750" s="5">
        <v>45140</v>
      </c>
      <c r="AB750" t="s">
        <v>79</v>
      </c>
      <c r="AC750" t="s">
        <v>79</v>
      </c>
      <c r="AD750" t="s">
        <v>690</v>
      </c>
      <c r="AE750" t="s">
        <v>84</v>
      </c>
      <c r="AF750" t="s">
        <v>247</v>
      </c>
      <c r="AG750" t="s">
        <v>932</v>
      </c>
      <c r="AH750">
        <v>25.470727</v>
      </c>
      <c r="AI750">
        <v>26.209349</v>
      </c>
      <c r="AJ750">
        <v>41.427622</v>
      </c>
      <c r="AK750">
        <v>49.341658000000002</v>
      </c>
      <c r="AL750" t="s">
        <v>73</v>
      </c>
      <c r="AM750" t="s">
        <v>474</v>
      </c>
      <c r="AN750" t="s">
        <v>690</v>
      </c>
      <c r="AO750" s="1">
        <v>45839</v>
      </c>
      <c r="AR750" t="s">
        <v>690</v>
      </c>
    </row>
    <row r="751" spans="1:44" hidden="1" x14ac:dyDescent="0.25">
      <c r="A751" t="s">
        <v>1192</v>
      </c>
      <c r="B751" t="s">
        <v>1179</v>
      </c>
      <c r="C751" t="s">
        <v>1180</v>
      </c>
      <c r="D751" t="s">
        <v>926</v>
      </c>
      <c r="E751" t="s">
        <v>1080</v>
      </c>
      <c r="F751" t="s">
        <v>79</v>
      </c>
      <c r="G751" t="s">
        <v>80</v>
      </c>
      <c r="H751">
        <v>2</v>
      </c>
      <c r="I751" t="s">
        <v>46</v>
      </c>
      <c r="J751" t="s">
        <v>236</v>
      </c>
      <c r="L751">
        <v>0.12</v>
      </c>
      <c r="M751" t="s">
        <v>226</v>
      </c>
      <c r="W751" s="5">
        <v>45140</v>
      </c>
      <c r="AB751" t="s">
        <v>79</v>
      </c>
      <c r="AC751" t="s">
        <v>79</v>
      </c>
      <c r="AD751" t="s">
        <v>690</v>
      </c>
      <c r="AE751" t="s">
        <v>84</v>
      </c>
      <c r="AF751" t="s">
        <v>247</v>
      </c>
      <c r="AG751" t="s">
        <v>932</v>
      </c>
      <c r="AH751">
        <v>25.470727</v>
      </c>
      <c r="AI751">
        <v>26.209349</v>
      </c>
      <c r="AJ751">
        <v>41.427622</v>
      </c>
      <c r="AK751">
        <v>49.341658000000002</v>
      </c>
      <c r="AL751" t="s">
        <v>73</v>
      </c>
      <c r="AM751" t="s">
        <v>474</v>
      </c>
      <c r="AN751" t="s">
        <v>690</v>
      </c>
      <c r="AO751" s="1">
        <v>45839</v>
      </c>
      <c r="AR751" t="s">
        <v>690</v>
      </c>
    </row>
    <row r="752" spans="1:44" hidden="1" x14ac:dyDescent="0.25">
      <c r="A752" t="s">
        <v>1195</v>
      </c>
      <c r="B752" t="s">
        <v>1193</v>
      </c>
      <c r="C752" t="s">
        <v>1194</v>
      </c>
      <c r="D752" t="s">
        <v>513</v>
      </c>
      <c r="E752" t="s">
        <v>1080</v>
      </c>
      <c r="F752" t="s">
        <v>79</v>
      </c>
      <c r="G752" t="s">
        <v>80</v>
      </c>
      <c r="H752">
        <v>2</v>
      </c>
      <c r="I752" t="s">
        <v>46</v>
      </c>
      <c r="J752" t="s">
        <v>70</v>
      </c>
      <c r="L752">
        <v>0.92</v>
      </c>
      <c r="M752" t="s">
        <v>226</v>
      </c>
      <c r="W752" s="5">
        <v>45140</v>
      </c>
      <c r="AB752" t="s">
        <v>79</v>
      </c>
      <c r="AC752" t="s">
        <v>79</v>
      </c>
      <c r="AD752" t="s">
        <v>84</v>
      </c>
      <c r="AE752" t="s">
        <v>690</v>
      </c>
      <c r="AF752" t="s">
        <v>247</v>
      </c>
      <c r="AG752" t="s">
        <v>932</v>
      </c>
      <c r="AH752">
        <v>24.067357000000001</v>
      </c>
      <c r="AI752">
        <v>25.775212</v>
      </c>
      <c r="AJ752">
        <v>41.732106999999999</v>
      </c>
      <c r="AK752">
        <v>47.199666000000001</v>
      </c>
      <c r="AL752" t="s">
        <v>73</v>
      </c>
      <c r="AM752" t="s">
        <v>474</v>
      </c>
      <c r="AN752" t="s">
        <v>690</v>
      </c>
      <c r="AO752" s="1">
        <v>45839</v>
      </c>
      <c r="AP752" s="1" t="s">
        <v>5438</v>
      </c>
      <c r="AR752" t="s">
        <v>690</v>
      </c>
    </row>
    <row r="753" spans="1:44" hidden="1" x14ac:dyDescent="0.25">
      <c r="A753" t="s">
        <v>1199</v>
      </c>
      <c r="B753" t="s">
        <v>1196</v>
      </c>
      <c r="C753" t="s">
        <v>1197</v>
      </c>
      <c r="D753" t="s">
        <v>172</v>
      </c>
      <c r="E753" t="s">
        <v>1198</v>
      </c>
      <c r="F753" t="s">
        <v>245</v>
      </c>
      <c r="G753" t="s">
        <v>45</v>
      </c>
      <c r="H753">
        <v>3</v>
      </c>
      <c r="I753" t="s">
        <v>46</v>
      </c>
      <c r="J753" t="s">
        <v>70</v>
      </c>
      <c r="L753">
        <v>10.33</v>
      </c>
      <c r="M753" t="s">
        <v>226</v>
      </c>
      <c r="AB753" t="s">
        <v>245</v>
      </c>
      <c r="AC753" t="s">
        <v>245</v>
      </c>
      <c r="AD753" t="s">
        <v>72</v>
      </c>
      <c r="AE753" t="s">
        <v>53</v>
      </c>
      <c r="AF753" t="s">
        <v>52</v>
      </c>
      <c r="AG753" t="s">
        <v>247</v>
      </c>
      <c r="AH753">
        <v>30.466422999999999</v>
      </c>
      <c r="AI753">
        <v>33.501505000000002</v>
      </c>
      <c r="AJ753">
        <v>53.763210000000001</v>
      </c>
      <c r="AK753">
        <v>54.299667999999997</v>
      </c>
      <c r="AM753" t="s">
        <v>248</v>
      </c>
    </row>
    <row r="754" spans="1:44" hidden="1" x14ac:dyDescent="0.25">
      <c r="A754" t="s">
        <v>1203</v>
      </c>
      <c r="B754" t="s">
        <v>1200</v>
      </c>
      <c r="C754" s="22" t="s">
        <v>1201</v>
      </c>
      <c r="D754" t="s">
        <v>551</v>
      </c>
      <c r="E754" t="s">
        <v>1202</v>
      </c>
      <c r="F754" t="s">
        <v>245</v>
      </c>
      <c r="G754" t="s">
        <v>80</v>
      </c>
      <c r="H754">
        <v>3</v>
      </c>
      <c r="I754" t="s">
        <v>46</v>
      </c>
      <c r="J754" t="s">
        <v>236</v>
      </c>
      <c r="L754">
        <v>4.9800000000000004</v>
      </c>
      <c r="M754" t="s">
        <v>226</v>
      </c>
      <c r="O754" t="s">
        <v>473</v>
      </c>
      <c r="P754" t="s">
        <v>14</v>
      </c>
      <c r="W754" s="5">
        <v>45078</v>
      </c>
      <c r="AB754" t="s">
        <v>245</v>
      </c>
      <c r="AC754" t="s">
        <v>473</v>
      </c>
      <c r="AD754" t="s">
        <v>932</v>
      </c>
      <c r="AE754" t="s">
        <v>566</v>
      </c>
      <c r="AF754" t="s">
        <v>690</v>
      </c>
      <c r="AG754" t="s">
        <v>84</v>
      </c>
      <c r="AH754">
        <v>27.891179999999999</v>
      </c>
      <c r="AI754">
        <v>36.218138000000003</v>
      </c>
      <c r="AJ754">
        <v>45.096620999999999</v>
      </c>
      <c r="AK754">
        <v>48.620758000000002</v>
      </c>
      <c r="AL754" t="s">
        <v>295</v>
      </c>
      <c r="AM754" t="s">
        <v>248</v>
      </c>
      <c r="AN754" t="s">
        <v>932</v>
      </c>
      <c r="AO754" s="1">
        <v>45778</v>
      </c>
      <c r="AP754" s="1" t="s">
        <v>5429</v>
      </c>
      <c r="AR754" t="s">
        <v>932</v>
      </c>
    </row>
    <row r="755" spans="1:44" hidden="1" x14ac:dyDescent="0.25">
      <c r="A755" t="s">
        <v>1204</v>
      </c>
      <c r="B755" t="s">
        <v>1200</v>
      </c>
      <c r="C755" s="22" t="s">
        <v>1201</v>
      </c>
      <c r="D755" t="s">
        <v>844</v>
      </c>
      <c r="E755" t="s">
        <v>1202</v>
      </c>
      <c r="F755" t="s">
        <v>245</v>
      </c>
      <c r="G755" t="s">
        <v>80</v>
      </c>
      <c r="H755">
        <v>3</v>
      </c>
      <c r="I755" t="s">
        <v>46</v>
      </c>
      <c r="J755" t="s">
        <v>236</v>
      </c>
      <c r="L755">
        <v>2.92</v>
      </c>
      <c r="M755" t="s">
        <v>226</v>
      </c>
      <c r="O755" t="s">
        <v>473</v>
      </c>
      <c r="P755" t="s">
        <v>14</v>
      </c>
      <c r="W755" s="5">
        <v>45078</v>
      </c>
      <c r="AB755" t="s">
        <v>245</v>
      </c>
      <c r="AC755" t="s">
        <v>473</v>
      </c>
      <c r="AD755" t="s">
        <v>932</v>
      </c>
      <c r="AE755" t="s">
        <v>566</v>
      </c>
      <c r="AF755" t="s">
        <v>690</v>
      </c>
      <c r="AG755" t="s">
        <v>84</v>
      </c>
      <c r="AH755">
        <v>27.891179999999999</v>
      </c>
      <c r="AI755">
        <v>36.218138000000003</v>
      </c>
      <c r="AJ755">
        <v>45.096620999999999</v>
      </c>
      <c r="AK755">
        <v>48.620758000000002</v>
      </c>
      <c r="AL755" t="s">
        <v>295</v>
      </c>
      <c r="AM755" t="s">
        <v>248</v>
      </c>
      <c r="AN755" t="s">
        <v>932</v>
      </c>
      <c r="AO755" s="1">
        <v>45778</v>
      </c>
      <c r="AP755" s="1" t="s">
        <v>5429</v>
      </c>
      <c r="AR755" t="s">
        <v>932</v>
      </c>
    </row>
    <row r="756" spans="1:44" hidden="1" x14ac:dyDescent="0.25">
      <c r="A756" t="s">
        <v>1207</v>
      </c>
      <c r="B756" t="s">
        <v>1205</v>
      </c>
      <c r="C756" t="s">
        <v>1206</v>
      </c>
      <c r="D756" t="s">
        <v>207</v>
      </c>
      <c r="E756" t="s">
        <v>1138</v>
      </c>
      <c r="F756" t="s">
        <v>245</v>
      </c>
      <c r="G756" t="s">
        <v>80</v>
      </c>
      <c r="H756">
        <v>1</v>
      </c>
      <c r="I756" t="s">
        <v>197</v>
      </c>
      <c r="J756" t="s">
        <v>47</v>
      </c>
      <c r="K756" s="1">
        <v>44437</v>
      </c>
      <c r="L756">
        <v>24.66</v>
      </c>
      <c r="M756" t="s">
        <v>48</v>
      </c>
      <c r="O756" t="s">
        <v>82</v>
      </c>
      <c r="P756" t="s">
        <v>14</v>
      </c>
      <c r="W756" s="5">
        <v>44391</v>
      </c>
      <c r="AB756" t="s">
        <v>245</v>
      </c>
      <c r="AC756" t="s">
        <v>82</v>
      </c>
      <c r="AD756" t="s">
        <v>932</v>
      </c>
      <c r="AE756" t="s">
        <v>566</v>
      </c>
      <c r="AF756" t="s">
        <v>84</v>
      </c>
      <c r="AG756" t="s">
        <v>690</v>
      </c>
      <c r="AH756">
        <v>23.950292999999999</v>
      </c>
      <c r="AI756">
        <v>40.137926999999998</v>
      </c>
      <c r="AJ756">
        <v>41.759369</v>
      </c>
      <c r="AK756">
        <v>60.612628000000001</v>
      </c>
      <c r="AL756" t="s">
        <v>1126</v>
      </c>
      <c r="AM756" t="s">
        <v>248</v>
      </c>
      <c r="AN756" t="s">
        <v>932</v>
      </c>
      <c r="AO756" s="1">
        <v>45748</v>
      </c>
      <c r="AP756" s="1" t="s">
        <v>5428</v>
      </c>
      <c r="AR756" t="s">
        <v>932</v>
      </c>
    </row>
    <row r="757" spans="1:44" hidden="1" x14ac:dyDescent="0.25">
      <c r="A757" t="s">
        <v>1208</v>
      </c>
      <c r="B757" t="s">
        <v>1205</v>
      </c>
      <c r="C757" t="s">
        <v>1206</v>
      </c>
      <c r="D757" t="s">
        <v>102</v>
      </c>
      <c r="E757" t="s">
        <v>1138</v>
      </c>
      <c r="F757" t="s">
        <v>245</v>
      </c>
      <c r="G757" t="s">
        <v>80</v>
      </c>
      <c r="H757">
        <v>1</v>
      </c>
      <c r="I757" t="s">
        <v>197</v>
      </c>
      <c r="J757" t="s">
        <v>47</v>
      </c>
      <c r="K757" s="1">
        <v>44440</v>
      </c>
      <c r="L757">
        <v>7.9</v>
      </c>
      <c r="M757" t="s">
        <v>48</v>
      </c>
      <c r="O757" t="s">
        <v>82</v>
      </c>
      <c r="P757" t="s">
        <v>14</v>
      </c>
      <c r="W757" s="5">
        <v>44391</v>
      </c>
      <c r="AB757" t="s">
        <v>245</v>
      </c>
      <c r="AC757" t="s">
        <v>82</v>
      </c>
      <c r="AD757" t="s">
        <v>932</v>
      </c>
      <c r="AE757" t="s">
        <v>566</v>
      </c>
      <c r="AF757" t="s">
        <v>84</v>
      </c>
      <c r="AG757" t="s">
        <v>690</v>
      </c>
      <c r="AH757">
        <v>23.950292999999999</v>
      </c>
      <c r="AI757">
        <v>40.137926999999998</v>
      </c>
      <c r="AJ757">
        <v>41.759369</v>
      </c>
      <c r="AK757">
        <v>60.612628000000001</v>
      </c>
      <c r="AL757" t="s">
        <v>1126</v>
      </c>
      <c r="AM757" t="s">
        <v>248</v>
      </c>
      <c r="AN757" t="s">
        <v>932</v>
      </c>
      <c r="AO757" s="1">
        <v>45748</v>
      </c>
      <c r="AP757" s="1" t="s">
        <v>5428</v>
      </c>
      <c r="AR757" t="s">
        <v>932</v>
      </c>
    </row>
    <row r="758" spans="1:44" hidden="1" x14ac:dyDescent="0.25">
      <c r="A758" t="s">
        <v>1209</v>
      </c>
      <c r="B758" t="s">
        <v>1205</v>
      </c>
      <c r="C758" t="s">
        <v>1206</v>
      </c>
      <c r="D758" t="s">
        <v>154</v>
      </c>
      <c r="E758" t="s">
        <v>1138</v>
      </c>
      <c r="F758" t="s">
        <v>245</v>
      </c>
      <c r="G758" t="s">
        <v>80</v>
      </c>
      <c r="H758">
        <v>1</v>
      </c>
      <c r="I758" t="s">
        <v>197</v>
      </c>
      <c r="J758" t="s">
        <v>70</v>
      </c>
      <c r="L758">
        <v>0.53</v>
      </c>
      <c r="M758" t="s">
        <v>48</v>
      </c>
      <c r="W758" s="5">
        <v>44391</v>
      </c>
      <c r="AB758" t="s">
        <v>245</v>
      </c>
      <c r="AC758" t="s">
        <v>245</v>
      </c>
      <c r="AD758" t="s">
        <v>932</v>
      </c>
      <c r="AE758" t="s">
        <v>566</v>
      </c>
      <c r="AF758" t="s">
        <v>84</v>
      </c>
      <c r="AG758" t="s">
        <v>690</v>
      </c>
      <c r="AH758">
        <v>23.950292999999999</v>
      </c>
      <c r="AI758">
        <v>40.137926999999998</v>
      </c>
      <c r="AJ758">
        <v>41.759369</v>
      </c>
      <c r="AK758">
        <v>60.612628000000001</v>
      </c>
      <c r="AL758" t="s">
        <v>73</v>
      </c>
      <c r="AM758" t="s">
        <v>248</v>
      </c>
      <c r="AN758" t="s">
        <v>932</v>
      </c>
      <c r="AO758" s="1">
        <v>45748</v>
      </c>
      <c r="AP758" s="1" t="s">
        <v>5428</v>
      </c>
      <c r="AR758" t="s">
        <v>932</v>
      </c>
    </row>
    <row r="759" spans="1:44" hidden="1" x14ac:dyDescent="0.25">
      <c r="A759" t="s">
        <v>1210</v>
      </c>
      <c r="B759" t="s">
        <v>1205</v>
      </c>
      <c r="C759" t="s">
        <v>1206</v>
      </c>
      <c r="D759" t="s">
        <v>893</v>
      </c>
      <c r="E759" t="s">
        <v>1138</v>
      </c>
      <c r="F759" t="s">
        <v>245</v>
      </c>
      <c r="G759" t="s">
        <v>80</v>
      </c>
      <c r="H759">
        <v>2</v>
      </c>
      <c r="I759" t="s">
        <v>46</v>
      </c>
      <c r="J759" t="s">
        <v>236</v>
      </c>
      <c r="L759">
        <v>0.16</v>
      </c>
      <c r="M759" t="s">
        <v>48</v>
      </c>
      <c r="W759" s="5">
        <v>45135</v>
      </c>
      <c r="AB759" t="s">
        <v>245</v>
      </c>
      <c r="AC759" t="s">
        <v>245</v>
      </c>
      <c r="AD759" t="s">
        <v>932</v>
      </c>
      <c r="AE759" t="s">
        <v>566</v>
      </c>
      <c r="AF759" t="s">
        <v>84</v>
      </c>
      <c r="AG759" t="s">
        <v>690</v>
      </c>
      <c r="AH759">
        <v>23.950292999999999</v>
      </c>
      <c r="AI759">
        <v>40.137926999999998</v>
      </c>
      <c r="AJ759">
        <v>41.759369</v>
      </c>
      <c r="AK759">
        <v>60.612628000000001</v>
      </c>
      <c r="AL759" t="s">
        <v>73</v>
      </c>
      <c r="AM759" t="s">
        <v>248</v>
      </c>
      <c r="AN759" t="s">
        <v>932</v>
      </c>
      <c r="AO759" s="1">
        <v>45748</v>
      </c>
      <c r="AP759" s="1" t="s">
        <v>5428</v>
      </c>
      <c r="AR759" t="s">
        <v>932</v>
      </c>
    </row>
    <row r="760" spans="1:44" hidden="1" x14ac:dyDescent="0.25">
      <c r="A760" t="s">
        <v>1211</v>
      </c>
      <c r="B760" t="s">
        <v>1205</v>
      </c>
      <c r="C760" t="s">
        <v>1206</v>
      </c>
      <c r="D760" t="s">
        <v>551</v>
      </c>
      <c r="E760" t="s">
        <v>1138</v>
      </c>
      <c r="F760" t="s">
        <v>245</v>
      </c>
      <c r="G760" t="s">
        <v>80</v>
      </c>
      <c r="H760">
        <v>2</v>
      </c>
      <c r="I760" t="s">
        <v>46</v>
      </c>
      <c r="J760" t="s">
        <v>236</v>
      </c>
      <c r="L760">
        <v>0.37</v>
      </c>
      <c r="M760" t="s">
        <v>48</v>
      </c>
      <c r="W760" s="5">
        <v>45133</v>
      </c>
      <c r="AB760" t="s">
        <v>245</v>
      </c>
      <c r="AC760" t="s">
        <v>245</v>
      </c>
      <c r="AD760" t="s">
        <v>932</v>
      </c>
      <c r="AE760" t="s">
        <v>566</v>
      </c>
      <c r="AF760" t="s">
        <v>84</v>
      </c>
      <c r="AG760" t="s">
        <v>690</v>
      </c>
      <c r="AH760">
        <v>23.950292999999999</v>
      </c>
      <c r="AI760">
        <v>40.137926999999998</v>
      </c>
      <c r="AJ760">
        <v>41.759369</v>
      </c>
      <c r="AK760">
        <v>60.612628000000001</v>
      </c>
      <c r="AL760" t="s">
        <v>73</v>
      </c>
      <c r="AM760" t="s">
        <v>248</v>
      </c>
      <c r="AN760" t="s">
        <v>932</v>
      </c>
      <c r="AO760" s="1">
        <v>45748</v>
      </c>
      <c r="AP760" s="1" t="s">
        <v>5428</v>
      </c>
      <c r="AR760" t="s">
        <v>932</v>
      </c>
    </row>
    <row r="761" spans="1:44" hidden="1" x14ac:dyDescent="0.25">
      <c r="A761" t="s">
        <v>1212</v>
      </c>
      <c r="B761" t="s">
        <v>1205</v>
      </c>
      <c r="C761" t="s">
        <v>1206</v>
      </c>
      <c r="D761" t="s">
        <v>849</v>
      </c>
      <c r="E761" t="s">
        <v>1138</v>
      </c>
      <c r="F761" t="s">
        <v>245</v>
      </c>
      <c r="G761" t="s">
        <v>80</v>
      </c>
      <c r="H761">
        <v>2</v>
      </c>
      <c r="I761" t="s">
        <v>46</v>
      </c>
      <c r="J761" t="s">
        <v>236</v>
      </c>
      <c r="L761">
        <v>1.62</v>
      </c>
      <c r="M761" t="s">
        <v>48</v>
      </c>
      <c r="W761" s="5">
        <v>45133</v>
      </c>
      <c r="AB761" t="s">
        <v>245</v>
      </c>
      <c r="AC761" t="s">
        <v>245</v>
      </c>
      <c r="AD761" t="s">
        <v>932</v>
      </c>
      <c r="AE761" t="s">
        <v>566</v>
      </c>
      <c r="AF761" t="s">
        <v>84</v>
      </c>
      <c r="AG761" t="s">
        <v>690</v>
      </c>
      <c r="AH761">
        <v>23.950292999999999</v>
      </c>
      <c r="AI761">
        <v>40.137926999999998</v>
      </c>
      <c r="AJ761">
        <v>41.759369</v>
      </c>
      <c r="AK761">
        <v>60.612628000000001</v>
      </c>
      <c r="AL761" t="s">
        <v>73</v>
      </c>
      <c r="AM761" t="s">
        <v>248</v>
      </c>
      <c r="AN761" t="s">
        <v>932</v>
      </c>
      <c r="AO761" s="1">
        <v>45748</v>
      </c>
      <c r="AP761" s="1" t="s">
        <v>5428</v>
      </c>
      <c r="AR761" t="s">
        <v>932</v>
      </c>
    </row>
    <row r="762" spans="1:44" hidden="1" x14ac:dyDescent="0.25">
      <c r="A762" t="s">
        <v>1215</v>
      </c>
      <c r="B762" t="s">
        <v>1213</v>
      </c>
      <c r="C762" s="22" t="s">
        <v>1214</v>
      </c>
      <c r="D762" t="s">
        <v>771</v>
      </c>
      <c r="E762" t="s">
        <v>1138</v>
      </c>
      <c r="F762" t="s">
        <v>245</v>
      </c>
      <c r="G762" t="s">
        <v>80</v>
      </c>
      <c r="H762">
        <v>2</v>
      </c>
      <c r="I762" t="s">
        <v>46</v>
      </c>
      <c r="J762" t="s">
        <v>70</v>
      </c>
      <c r="L762" s="21">
        <v>1.26</v>
      </c>
      <c r="M762" t="s">
        <v>226</v>
      </c>
      <c r="W762" s="5">
        <v>45118</v>
      </c>
      <c r="AB762" t="s">
        <v>245</v>
      </c>
      <c r="AC762" t="s">
        <v>245</v>
      </c>
      <c r="AD762" t="s">
        <v>932</v>
      </c>
      <c r="AE762" t="s">
        <v>566</v>
      </c>
      <c r="AF762" t="s">
        <v>84</v>
      </c>
      <c r="AG762" t="s">
        <v>690</v>
      </c>
      <c r="AH762">
        <v>34.342694999999999</v>
      </c>
      <c r="AI762">
        <v>39.470652999999999</v>
      </c>
      <c r="AJ762">
        <v>46.503014</v>
      </c>
      <c r="AK762">
        <v>48.625191999999998</v>
      </c>
      <c r="AL762" t="s">
        <v>73</v>
      </c>
      <c r="AM762" t="s">
        <v>248</v>
      </c>
      <c r="AN762" t="s">
        <v>932</v>
      </c>
      <c r="AO762" s="1">
        <v>45809</v>
      </c>
      <c r="AP762" s="1" t="s">
        <v>5437</v>
      </c>
      <c r="AR762" t="s">
        <v>932</v>
      </c>
    </row>
    <row r="763" spans="1:44" hidden="1" x14ac:dyDescent="0.25">
      <c r="A763" t="s">
        <v>1218</v>
      </c>
      <c r="B763" t="s">
        <v>1216</v>
      </c>
      <c r="C763" s="33" t="s">
        <v>1217</v>
      </c>
      <c r="D763" t="s">
        <v>95</v>
      </c>
      <c r="E763" t="s">
        <v>1138</v>
      </c>
      <c r="F763" t="s">
        <v>245</v>
      </c>
      <c r="G763" t="s">
        <v>80</v>
      </c>
      <c r="H763">
        <v>3</v>
      </c>
      <c r="I763" t="s">
        <v>46</v>
      </c>
      <c r="J763" t="s">
        <v>47</v>
      </c>
      <c r="K763" s="1">
        <v>45600</v>
      </c>
      <c r="L763">
        <v>27.18</v>
      </c>
      <c r="M763" t="s">
        <v>226</v>
      </c>
      <c r="O763" t="s">
        <v>473</v>
      </c>
      <c r="P763" t="s">
        <v>14</v>
      </c>
      <c r="V763" t="s">
        <v>518</v>
      </c>
      <c r="W763" s="5">
        <v>45464</v>
      </c>
      <c r="Z763" s="10">
        <v>45128</v>
      </c>
      <c r="AA763" s="10">
        <v>45114</v>
      </c>
      <c r="AB763" t="s">
        <v>245</v>
      </c>
      <c r="AC763" t="s">
        <v>473</v>
      </c>
      <c r="AD763" t="s">
        <v>932</v>
      </c>
      <c r="AE763" t="s">
        <v>566</v>
      </c>
      <c r="AF763" t="s">
        <v>84</v>
      </c>
      <c r="AG763" t="s">
        <v>690</v>
      </c>
      <c r="AH763">
        <v>33.968065000000003</v>
      </c>
      <c r="AI763">
        <v>38.200513000000001</v>
      </c>
      <c r="AJ763">
        <v>46.128385000000002</v>
      </c>
      <c r="AK763">
        <v>47.355052999999998</v>
      </c>
      <c r="AL763" t="s">
        <v>27</v>
      </c>
      <c r="AM763" t="s">
        <v>248</v>
      </c>
      <c r="AN763" t="s">
        <v>932</v>
      </c>
      <c r="AO763" s="1">
        <v>45809</v>
      </c>
      <c r="AP763" s="1" t="s">
        <v>5559</v>
      </c>
      <c r="AR763" t="s">
        <v>932</v>
      </c>
    </row>
    <row r="764" spans="1:44" hidden="1" x14ac:dyDescent="0.25">
      <c r="A764" t="s">
        <v>1221</v>
      </c>
      <c r="B764" t="s">
        <v>1219</v>
      </c>
      <c r="C764" t="s">
        <v>1220</v>
      </c>
      <c r="D764" t="s">
        <v>95</v>
      </c>
      <c r="E764" t="s">
        <v>78</v>
      </c>
      <c r="F764" t="s">
        <v>79</v>
      </c>
      <c r="G764" t="s">
        <v>80</v>
      </c>
      <c r="H764">
        <v>3</v>
      </c>
      <c r="I764" t="s">
        <v>46</v>
      </c>
      <c r="J764" t="s">
        <v>47</v>
      </c>
      <c r="K764" s="1">
        <v>45183</v>
      </c>
      <c r="L764">
        <v>12.7</v>
      </c>
      <c r="M764" t="s">
        <v>226</v>
      </c>
      <c r="O764" t="s">
        <v>82</v>
      </c>
      <c r="P764" t="s">
        <v>14</v>
      </c>
      <c r="V764" t="s">
        <v>83</v>
      </c>
      <c r="W764" s="5">
        <v>45019</v>
      </c>
      <c r="Z764" s="10">
        <v>45019</v>
      </c>
      <c r="AA764" s="10">
        <v>44951</v>
      </c>
      <c r="AB764" t="s">
        <v>79</v>
      </c>
      <c r="AC764" t="s">
        <v>82</v>
      </c>
      <c r="AD764" t="s">
        <v>84</v>
      </c>
      <c r="AE764" t="s">
        <v>53</v>
      </c>
      <c r="AF764" t="s">
        <v>72</v>
      </c>
      <c r="AG764" t="s">
        <v>52</v>
      </c>
      <c r="AH764">
        <v>31.504135999999999</v>
      </c>
      <c r="AI764">
        <v>41.447395999999998</v>
      </c>
      <c r="AJ764">
        <v>43.207265</v>
      </c>
      <c r="AK764">
        <v>51.436517000000002</v>
      </c>
      <c r="AL764" t="s">
        <v>27</v>
      </c>
      <c r="AM764" t="s">
        <v>474</v>
      </c>
      <c r="AO764" s="1">
        <v>45839</v>
      </c>
    </row>
    <row r="765" spans="1:44" hidden="1" x14ac:dyDescent="0.25">
      <c r="A765" t="s">
        <v>1224</v>
      </c>
      <c r="B765" t="s">
        <v>1222</v>
      </c>
      <c r="C765" t="s">
        <v>1223</v>
      </c>
      <c r="D765" t="s">
        <v>95</v>
      </c>
      <c r="E765" t="s">
        <v>1138</v>
      </c>
      <c r="F765" t="s">
        <v>245</v>
      </c>
      <c r="G765" t="s">
        <v>80</v>
      </c>
      <c r="H765">
        <v>3</v>
      </c>
      <c r="I765" t="s">
        <v>46</v>
      </c>
      <c r="J765" t="s">
        <v>47</v>
      </c>
      <c r="K765" s="1">
        <v>45590</v>
      </c>
      <c r="L765">
        <v>20.67</v>
      </c>
      <c r="M765" t="s">
        <v>226</v>
      </c>
      <c r="O765" t="s">
        <v>473</v>
      </c>
      <c r="P765" t="s">
        <v>14</v>
      </c>
      <c r="V765" t="s">
        <v>83</v>
      </c>
      <c r="W765" s="5">
        <v>45412</v>
      </c>
      <c r="Z765" s="10">
        <v>45172</v>
      </c>
      <c r="AA765" s="10">
        <v>45119</v>
      </c>
      <c r="AB765" t="s">
        <v>245</v>
      </c>
      <c r="AC765" t="s">
        <v>473</v>
      </c>
      <c r="AD765" t="s">
        <v>932</v>
      </c>
      <c r="AE765" t="s">
        <v>84</v>
      </c>
      <c r="AF765" t="s">
        <v>566</v>
      </c>
      <c r="AG765" t="s">
        <v>690</v>
      </c>
      <c r="AH765">
        <v>27.585255</v>
      </c>
      <c r="AI765">
        <v>39.745575000000002</v>
      </c>
      <c r="AJ765">
        <v>43.772888999999999</v>
      </c>
      <c r="AK765">
        <v>55.42615</v>
      </c>
      <c r="AL765" t="s">
        <v>27</v>
      </c>
      <c r="AM765" t="s">
        <v>248</v>
      </c>
      <c r="AN765" t="s">
        <v>932</v>
      </c>
      <c r="AP765" s="1" t="s">
        <v>5559</v>
      </c>
      <c r="AR765" t="s">
        <v>932</v>
      </c>
    </row>
    <row r="766" spans="1:44" hidden="1" x14ac:dyDescent="0.25">
      <c r="A766" t="s">
        <v>1225</v>
      </c>
      <c r="B766" t="s">
        <v>1222</v>
      </c>
      <c r="C766" t="s">
        <v>1223</v>
      </c>
      <c r="D766" t="s">
        <v>143</v>
      </c>
      <c r="E766" t="s">
        <v>1138</v>
      </c>
      <c r="F766" t="s">
        <v>245</v>
      </c>
      <c r="G766" t="s">
        <v>80</v>
      </c>
      <c r="H766">
        <v>3</v>
      </c>
      <c r="I766" t="s">
        <v>46</v>
      </c>
      <c r="J766" t="s">
        <v>47</v>
      </c>
      <c r="K766" s="1">
        <v>45587</v>
      </c>
      <c r="L766">
        <v>16.93</v>
      </c>
      <c r="M766" t="s">
        <v>226</v>
      </c>
      <c r="O766" t="s">
        <v>473</v>
      </c>
      <c r="P766" t="s">
        <v>14</v>
      </c>
      <c r="V766" t="s">
        <v>83</v>
      </c>
      <c r="W766" s="5">
        <v>45412</v>
      </c>
      <c r="Z766" s="10">
        <v>45172</v>
      </c>
      <c r="AA766" s="10">
        <v>45116</v>
      </c>
      <c r="AB766" t="s">
        <v>245</v>
      </c>
      <c r="AC766" t="s">
        <v>473</v>
      </c>
      <c r="AD766" t="s">
        <v>932</v>
      </c>
      <c r="AE766" t="s">
        <v>84</v>
      </c>
      <c r="AF766" t="s">
        <v>566</v>
      </c>
      <c r="AG766" t="s">
        <v>690</v>
      </c>
      <c r="AH766">
        <v>27.585255</v>
      </c>
      <c r="AI766">
        <v>39.745575000000002</v>
      </c>
      <c r="AJ766">
        <v>43.772888999999999</v>
      </c>
      <c r="AK766">
        <v>55.42615</v>
      </c>
      <c r="AL766" t="s">
        <v>27</v>
      </c>
      <c r="AM766" t="s">
        <v>248</v>
      </c>
      <c r="AN766" t="s">
        <v>932</v>
      </c>
      <c r="AP766" s="1" t="s">
        <v>5559</v>
      </c>
      <c r="AR766" t="s">
        <v>932</v>
      </c>
    </row>
    <row r="767" spans="1:44" hidden="1" x14ac:dyDescent="0.25">
      <c r="A767" t="s">
        <v>1226</v>
      </c>
      <c r="B767" t="s">
        <v>1222</v>
      </c>
      <c r="C767" t="s">
        <v>1223</v>
      </c>
      <c r="D767" t="s">
        <v>145</v>
      </c>
      <c r="E767" t="s">
        <v>1138</v>
      </c>
      <c r="F767" t="s">
        <v>245</v>
      </c>
      <c r="G767" t="s">
        <v>80</v>
      </c>
      <c r="H767">
        <v>3</v>
      </c>
      <c r="I767" t="s">
        <v>46</v>
      </c>
      <c r="J767" t="s">
        <v>47</v>
      </c>
      <c r="K767" s="1">
        <v>45588</v>
      </c>
      <c r="L767">
        <v>4.2</v>
      </c>
      <c r="M767" t="s">
        <v>226</v>
      </c>
      <c r="O767" t="s">
        <v>473</v>
      </c>
      <c r="P767" t="s">
        <v>14</v>
      </c>
      <c r="V767" t="s">
        <v>83</v>
      </c>
      <c r="W767" s="5">
        <v>45412</v>
      </c>
      <c r="Z767" s="10">
        <v>45172</v>
      </c>
      <c r="AA767" s="10">
        <v>45126</v>
      </c>
      <c r="AB767" t="s">
        <v>245</v>
      </c>
      <c r="AC767" t="s">
        <v>473</v>
      </c>
      <c r="AD767" t="s">
        <v>932</v>
      </c>
      <c r="AE767" t="s">
        <v>84</v>
      </c>
      <c r="AF767" t="s">
        <v>566</v>
      </c>
      <c r="AG767" t="s">
        <v>690</v>
      </c>
      <c r="AH767">
        <v>27.585255</v>
      </c>
      <c r="AI767">
        <v>39.745575000000002</v>
      </c>
      <c r="AJ767">
        <v>43.772888999999999</v>
      </c>
      <c r="AK767">
        <v>55.42615</v>
      </c>
      <c r="AL767" t="s">
        <v>27</v>
      </c>
      <c r="AM767" t="s">
        <v>248</v>
      </c>
      <c r="AN767" t="s">
        <v>932</v>
      </c>
      <c r="AP767" s="1" t="s">
        <v>5559</v>
      </c>
      <c r="AR767" t="s">
        <v>932</v>
      </c>
    </row>
    <row r="768" spans="1:44" hidden="1" x14ac:dyDescent="0.25">
      <c r="A768" t="s">
        <v>1227</v>
      </c>
      <c r="B768" t="s">
        <v>1222</v>
      </c>
      <c r="C768" t="s">
        <v>1223</v>
      </c>
      <c r="D768" t="s">
        <v>255</v>
      </c>
      <c r="E768" t="s">
        <v>1138</v>
      </c>
      <c r="F768" t="s">
        <v>245</v>
      </c>
      <c r="G768" t="s">
        <v>80</v>
      </c>
      <c r="H768">
        <v>3</v>
      </c>
      <c r="I768" t="s">
        <v>46</v>
      </c>
      <c r="J768" t="s">
        <v>47</v>
      </c>
      <c r="K768" s="1">
        <v>45587</v>
      </c>
      <c r="L768">
        <v>21.81</v>
      </c>
      <c r="M768" t="s">
        <v>226</v>
      </c>
      <c r="O768" t="s">
        <v>473</v>
      </c>
      <c r="P768" t="s">
        <v>14</v>
      </c>
      <c r="V768" t="s">
        <v>83</v>
      </c>
      <c r="W768" s="5">
        <v>45412</v>
      </c>
      <c r="Z768" s="10">
        <v>45172</v>
      </c>
      <c r="AA768" s="10">
        <v>45143</v>
      </c>
      <c r="AB768" t="s">
        <v>245</v>
      </c>
      <c r="AC768" t="s">
        <v>473</v>
      </c>
      <c r="AD768" t="s">
        <v>932</v>
      </c>
      <c r="AE768" t="s">
        <v>84</v>
      </c>
      <c r="AF768" t="s">
        <v>566</v>
      </c>
      <c r="AG768" t="s">
        <v>690</v>
      </c>
      <c r="AH768">
        <v>27.585255</v>
      </c>
      <c r="AI768">
        <v>39.745575000000002</v>
      </c>
      <c r="AJ768">
        <v>43.772888999999999</v>
      </c>
      <c r="AK768">
        <v>55.42615</v>
      </c>
      <c r="AL768" t="s">
        <v>27</v>
      </c>
      <c r="AM768" t="s">
        <v>248</v>
      </c>
      <c r="AN768" t="s">
        <v>932</v>
      </c>
      <c r="AP768" s="1" t="s">
        <v>5559</v>
      </c>
      <c r="AR768" t="s">
        <v>932</v>
      </c>
    </row>
    <row r="769" spans="1:44" hidden="1" x14ac:dyDescent="0.25">
      <c r="A769" t="s">
        <v>1228</v>
      </c>
      <c r="B769" t="s">
        <v>1222</v>
      </c>
      <c r="C769" t="s">
        <v>1223</v>
      </c>
      <c r="D769" t="s">
        <v>87</v>
      </c>
      <c r="E769" t="s">
        <v>1138</v>
      </c>
      <c r="F769" t="s">
        <v>245</v>
      </c>
      <c r="G769" t="s">
        <v>80</v>
      </c>
      <c r="H769">
        <v>3</v>
      </c>
      <c r="I769" t="s">
        <v>46</v>
      </c>
      <c r="J769" t="s">
        <v>47</v>
      </c>
      <c r="K769" s="1">
        <v>45590</v>
      </c>
      <c r="L769">
        <v>12.98</v>
      </c>
      <c r="M769" t="s">
        <v>226</v>
      </c>
      <c r="O769" t="s">
        <v>473</v>
      </c>
      <c r="P769" t="s">
        <v>14</v>
      </c>
      <c r="V769" t="s">
        <v>83</v>
      </c>
      <c r="W769" s="5">
        <v>45412</v>
      </c>
      <c r="Z769" s="10">
        <v>45172</v>
      </c>
      <c r="AA769" s="10">
        <v>45126</v>
      </c>
      <c r="AB769" t="s">
        <v>245</v>
      </c>
      <c r="AC769" t="s">
        <v>473</v>
      </c>
      <c r="AD769" t="s">
        <v>932</v>
      </c>
      <c r="AE769" t="s">
        <v>84</v>
      </c>
      <c r="AF769" t="s">
        <v>566</v>
      </c>
      <c r="AG769" t="s">
        <v>690</v>
      </c>
      <c r="AH769">
        <v>27.585255</v>
      </c>
      <c r="AI769">
        <v>39.745575000000002</v>
      </c>
      <c r="AJ769">
        <v>43.772888999999999</v>
      </c>
      <c r="AK769">
        <v>55.42615</v>
      </c>
      <c r="AL769" t="s">
        <v>27</v>
      </c>
      <c r="AM769" t="s">
        <v>248</v>
      </c>
      <c r="AN769" t="s">
        <v>932</v>
      </c>
      <c r="AP769" s="1" t="s">
        <v>5559</v>
      </c>
      <c r="AR769" t="s">
        <v>932</v>
      </c>
    </row>
    <row r="770" spans="1:44" hidden="1" x14ac:dyDescent="0.25">
      <c r="A770" t="s">
        <v>1229</v>
      </c>
      <c r="B770" t="s">
        <v>1222</v>
      </c>
      <c r="C770" t="s">
        <v>1223</v>
      </c>
      <c r="D770" t="s">
        <v>100</v>
      </c>
      <c r="E770" t="s">
        <v>1138</v>
      </c>
      <c r="F770" t="s">
        <v>245</v>
      </c>
      <c r="G770" t="s">
        <v>80</v>
      </c>
      <c r="H770">
        <v>3</v>
      </c>
      <c r="I770" t="s">
        <v>46</v>
      </c>
      <c r="J770" t="s">
        <v>47</v>
      </c>
      <c r="K770" s="1">
        <v>45591</v>
      </c>
      <c r="L770">
        <v>16.14</v>
      </c>
      <c r="M770" t="s">
        <v>226</v>
      </c>
      <c r="O770" t="s">
        <v>473</v>
      </c>
      <c r="P770" t="s">
        <v>14</v>
      </c>
      <c r="V770" t="s">
        <v>83</v>
      </c>
      <c r="W770" s="5">
        <v>45412</v>
      </c>
      <c r="Z770" s="10">
        <v>45172</v>
      </c>
      <c r="AA770" s="10">
        <v>45124</v>
      </c>
      <c r="AB770" t="s">
        <v>245</v>
      </c>
      <c r="AC770" t="s">
        <v>473</v>
      </c>
      <c r="AD770" t="s">
        <v>932</v>
      </c>
      <c r="AE770" t="s">
        <v>84</v>
      </c>
      <c r="AF770" t="s">
        <v>566</v>
      </c>
      <c r="AG770" t="s">
        <v>690</v>
      </c>
      <c r="AH770">
        <v>27.585255</v>
      </c>
      <c r="AI770">
        <v>39.745575000000002</v>
      </c>
      <c r="AJ770">
        <v>43.772888999999999</v>
      </c>
      <c r="AK770">
        <v>55.42615</v>
      </c>
      <c r="AL770" t="s">
        <v>27</v>
      </c>
      <c r="AM770" t="s">
        <v>248</v>
      </c>
      <c r="AN770" t="s">
        <v>932</v>
      </c>
      <c r="AP770" s="1" t="s">
        <v>5559</v>
      </c>
      <c r="AR770" t="s">
        <v>932</v>
      </c>
    </row>
    <row r="771" spans="1:44" hidden="1" x14ac:dyDescent="0.25">
      <c r="A771" t="s">
        <v>1230</v>
      </c>
      <c r="B771" t="s">
        <v>1222</v>
      </c>
      <c r="C771" t="s">
        <v>1223</v>
      </c>
      <c r="D771" t="s">
        <v>259</v>
      </c>
      <c r="E771" t="s">
        <v>1138</v>
      </c>
      <c r="F771" t="s">
        <v>245</v>
      </c>
      <c r="G771" t="s">
        <v>80</v>
      </c>
      <c r="H771">
        <v>3</v>
      </c>
      <c r="I771" t="s">
        <v>46</v>
      </c>
      <c r="J771" t="s">
        <v>47</v>
      </c>
      <c r="K771" s="1">
        <v>45593</v>
      </c>
      <c r="L771">
        <v>14.15</v>
      </c>
      <c r="M771" t="s">
        <v>226</v>
      </c>
      <c r="O771" t="s">
        <v>473</v>
      </c>
      <c r="P771" t="s">
        <v>14</v>
      </c>
      <c r="V771" t="s">
        <v>83</v>
      </c>
      <c r="W771" s="5">
        <v>45412</v>
      </c>
      <c r="Z771" s="10">
        <v>45172</v>
      </c>
      <c r="AA771" s="10">
        <v>45128</v>
      </c>
      <c r="AB771" t="s">
        <v>245</v>
      </c>
      <c r="AC771" t="s">
        <v>473</v>
      </c>
      <c r="AD771" t="s">
        <v>932</v>
      </c>
      <c r="AE771" t="s">
        <v>84</v>
      </c>
      <c r="AF771" t="s">
        <v>566</v>
      </c>
      <c r="AG771" t="s">
        <v>690</v>
      </c>
      <c r="AH771">
        <v>27.585255</v>
      </c>
      <c r="AI771">
        <v>39.745575000000002</v>
      </c>
      <c r="AJ771">
        <v>43.772888999999999</v>
      </c>
      <c r="AK771">
        <v>55.42615</v>
      </c>
      <c r="AL771" t="s">
        <v>27</v>
      </c>
      <c r="AM771" t="s">
        <v>248</v>
      </c>
      <c r="AN771" t="s">
        <v>932</v>
      </c>
      <c r="AP771" s="1" t="s">
        <v>5559</v>
      </c>
      <c r="AR771" t="s">
        <v>932</v>
      </c>
    </row>
    <row r="772" spans="1:44" hidden="1" x14ac:dyDescent="0.25">
      <c r="A772" t="s">
        <v>1231</v>
      </c>
      <c r="B772" t="s">
        <v>1222</v>
      </c>
      <c r="C772" t="s">
        <v>1223</v>
      </c>
      <c r="D772" t="s">
        <v>275</v>
      </c>
      <c r="E772" t="s">
        <v>1138</v>
      </c>
      <c r="F772" t="s">
        <v>245</v>
      </c>
      <c r="G772" t="s">
        <v>80</v>
      </c>
      <c r="H772">
        <v>3</v>
      </c>
      <c r="I772" t="s">
        <v>46</v>
      </c>
      <c r="J772" t="s">
        <v>47</v>
      </c>
      <c r="K772" s="1">
        <v>45594</v>
      </c>
      <c r="L772">
        <v>19.170000000000002</v>
      </c>
      <c r="M772" t="s">
        <v>226</v>
      </c>
      <c r="O772" t="s">
        <v>473</v>
      </c>
      <c r="P772" t="s">
        <v>14</v>
      </c>
      <c r="V772" t="s">
        <v>83</v>
      </c>
      <c r="W772" s="5">
        <v>45412</v>
      </c>
      <c r="Z772" s="10">
        <v>45172</v>
      </c>
      <c r="AA772" s="10">
        <v>45128</v>
      </c>
      <c r="AB772" t="s">
        <v>245</v>
      </c>
      <c r="AC772" t="s">
        <v>473</v>
      </c>
      <c r="AD772" t="s">
        <v>932</v>
      </c>
      <c r="AE772" t="s">
        <v>84</v>
      </c>
      <c r="AF772" t="s">
        <v>566</v>
      </c>
      <c r="AG772" t="s">
        <v>690</v>
      </c>
      <c r="AH772">
        <v>27.585255</v>
      </c>
      <c r="AI772">
        <v>39.745575000000002</v>
      </c>
      <c r="AJ772">
        <v>43.772888999999999</v>
      </c>
      <c r="AK772">
        <v>55.42615</v>
      </c>
      <c r="AL772" t="s">
        <v>27</v>
      </c>
      <c r="AM772" t="s">
        <v>248</v>
      </c>
      <c r="AN772" t="s">
        <v>932</v>
      </c>
      <c r="AP772" s="1" t="s">
        <v>5559</v>
      </c>
      <c r="AR772" t="s">
        <v>932</v>
      </c>
    </row>
    <row r="773" spans="1:44" hidden="1" x14ac:dyDescent="0.25">
      <c r="A773" t="s">
        <v>1232</v>
      </c>
      <c r="B773" t="s">
        <v>1222</v>
      </c>
      <c r="C773" t="s">
        <v>1223</v>
      </c>
      <c r="D773" t="s">
        <v>207</v>
      </c>
      <c r="E773" t="s">
        <v>1138</v>
      </c>
      <c r="F773" t="s">
        <v>245</v>
      </c>
      <c r="G773" t="s">
        <v>80</v>
      </c>
      <c r="H773">
        <v>3</v>
      </c>
      <c r="I773" t="s">
        <v>46</v>
      </c>
      <c r="J773" t="s">
        <v>47</v>
      </c>
      <c r="K773" s="1">
        <v>45596</v>
      </c>
      <c r="L773">
        <v>25.6</v>
      </c>
      <c r="M773" t="s">
        <v>226</v>
      </c>
      <c r="O773" t="s">
        <v>473</v>
      </c>
      <c r="P773" t="s">
        <v>14</v>
      </c>
      <c r="V773" t="s">
        <v>83</v>
      </c>
      <c r="W773" s="5">
        <v>45412</v>
      </c>
      <c r="Z773" s="10">
        <v>45172</v>
      </c>
      <c r="AA773" s="10">
        <v>45117</v>
      </c>
      <c r="AB773" t="s">
        <v>245</v>
      </c>
      <c r="AC773" t="s">
        <v>473</v>
      </c>
      <c r="AD773" t="s">
        <v>932</v>
      </c>
      <c r="AE773" t="s">
        <v>84</v>
      </c>
      <c r="AF773" t="s">
        <v>566</v>
      </c>
      <c r="AG773" t="s">
        <v>690</v>
      </c>
      <c r="AH773">
        <v>27.585255</v>
      </c>
      <c r="AI773">
        <v>39.745575000000002</v>
      </c>
      <c r="AJ773">
        <v>43.772888999999999</v>
      </c>
      <c r="AK773">
        <v>55.42615</v>
      </c>
      <c r="AL773" t="s">
        <v>27</v>
      </c>
      <c r="AM773" t="s">
        <v>248</v>
      </c>
      <c r="AN773" t="s">
        <v>932</v>
      </c>
      <c r="AP773" s="1" t="s">
        <v>5559</v>
      </c>
      <c r="AR773" t="s">
        <v>932</v>
      </c>
    </row>
    <row r="774" spans="1:44" hidden="1" x14ac:dyDescent="0.25">
      <c r="A774" t="s">
        <v>1233</v>
      </c>
      <c r="B774" t="s">
        <v>1222</v>
      </c>
      <c r="C774" t="s">
        <v>1223</v>
      </c>
      <c r="D774" t="s">
        <v>102</v>
      </c>
      <c r="E774" t="s">
        <v>1138</v>
      </c>
      <c r="F774" t="s">
        <v>245</v>
      </c>
      <c r="G774" t="s">
        <v>80</v>
      </c>
      <c r="H774">
        <v>3</v>
      </c>
      <c r="I774" t="s">
        <v>46</v>
      </c>
      <c r="J774" t="s">
        <v>47</v>
      </c>
      <c r="K774" s="1">
        <v>45600</v>
      </c>
      <c r="L774">
        <v>15</v>
      </c>
      <c r="M774" t="s">
        <v>226</v>
      </c>
      <c r="O774" t="s">
        <v>473</v>
      </c>
      <c r="P774" t="s">
        <v>14</v>
      </c>
      <c r="V774" t="s">
        <v>83</v>
      </c>
      <c r="W774" s="5">
        <v>45412</v>
      </c>
      <c r="Z774" s="10">
        <v>45168</v>
      </c>
      <c r="AA774" s="10">
        <v>45117</v>
      </c>
      <c r="AB774" t="s">
        <v>245</v>
      </c>
      <c r="AC774" t="s">
        <v>473</v>
      </c>
      <c r="AD774" t="s">
        <v>932</v>
      </c>
      <c r="AE774" t="s">
        <v>84</v>
      </c>
      <c r="AF774" t="s">
        <v>566</v>
      </c>
      <c r="AG774" t="s">
        <v>690</v>
      </c>
      <c r="AH774">
        <v>27.585255</v>
      </c>
      <c r="AI774">
        <v>39.745575000000002</v>
      </c>
      <c r="AJ774">
        <v>43.772888999999999</v>
      </c>
      <c r="AK774">
        <v>55.42615</v>
      </c>
      <c r="AL774" t="s">
        <v>27</v>
      </c>
      <c r="AM774" t="s">
        <v>248</v>
      </c>
      <c r="AN774" t="s">
        <v>932</v>
      </c>
      <c r="AP774" s="1" t="s">
        <v>5559</v>
      </c>
      <c r="AR774" t="s">
        <v>932</v>
      </c>
    </row>
    <row r="775" spans="1:44" hidden="1" x14ac:dyDescent="0.25">
      <c r="A775" t="s">
        <v>1234</v>
      </c>
      <c r="B775" t="s">
        <v>1222</v>
      </c>
      <c r="C775" t="s">
        <v>1223</v>
      </c>
      <c r="D775" t="s">
        <v>104</v>
      </c>
      <c r="E775" t="s">
        <v>1138</v>
      </c>
      <c r="F775" t="s">
        <v>245</v>
      </c>
      <c r="G775" t="s">
        <v>80</v>
      </c>
      <c r="H775">
        <v>3</v>
      </c>
      <c r="I775" t="s">
        <v>46</v>
      </c>
      <c r="J775" t="s">
        <v>47</v>
      </c>
      <c r="K775" s="1">
        <v>45596</v>
      </c>
      <c r="L775">
        <v>19.23</v>
      </c>
      <c r="M775" t="s">
        <v>226</v>
      </c>
      <c r="O775" t="s">
        <v>473</v>
      </c>
      <c r="P775" t="s">
        <v>14</v>
      </c>
      <c r="V775" t="s">
        <v>83</v>
      </c>
      <c r="W775" s="5">
        <v>45412</v>
      </c>
      <c r="Z775" s="10">
        <v>45168</v>
      </c>
      <c r="AA775" s="10">
        <v>45111</v>
      </c>
      <c r="AB775" t="s">
        <v>245</v>
      </c>
      <c r="AC775" t="s">
        <v>473</v>
      </c>
      <c r="AD775" t="s">
        <v>932</v>
      </c>
      <c r="AE775" t="s">
        <v>84</v>
      </c>
      <c r="AF775" t="s">
        <v>566</v>
      </c>
      <c r="AG775" t="s">
        <v>690</v>
      </c>
      <c r="AH775">
        <v>27.585255</v>
      </c>
      <c r="AI775">
        <v>39.745575000000002</v>
      </c>
      <c r="AJ775">
        <v>43.772888999999999</v>
      </c>
      <c r="AK775">
        <v>55.42615</v>
      </c>
      <c r="AL775" t="s">
        <v>27</v>
      </c>
      <c r="AM775" t="s">
        <v>248</v>
      </c>
      <c r="AN775" t="s">
        <v>932</v>
      </c>
      <c r="AP775" s="1" t="s">
        <v>5559</v>
      </c>
      <c r="AR775" t="s">
        <v>932</v>
      </c>
    </row>
    <row r="776" spans="1:44" hidden="1" x14ac:dyDescent="0.25">
      <c r="A776" t="s">
        <v>1237</v>
      </c>
      <c r="B776" t="s">
        <v>1235</v>
      </c>
      <c r="C776" t="s">
        <v>1236</v>
      </c>
      <c r="D776" t="s">
        <v>95</v>
      </c>
      <c r="E776" t="s">
        <v>298</v>
      </c>
      <c r="F776" t="s">
        <v>245</v>
      </c>
      <c r="G776" t="s">
        <v>58</v>
      </c>
      <c r="H776">
        <v>3</v>
      </c>
      <c r="I776" t="s">
        <v>46</v>
      </c>
      <c r="J776" t="s">
        <v>70</v>
      </c>
      <c r="L776">
        <v>3.58</v>
      </c>
      <c r="M776" t="s">
        <v>48</v>
      </c>
      <c r="O776" t="s">
        <v>473</v>
      </c>
      <c r="P776" t="s">
        <v>14</v>
      </c>
      <c r="V776" t="s">
        <v>83</v>
      </c>
      <c r="W776" s="5">
        <v>45118</v>
      </c>
      <c r="Z776" s="10">
        <v>45118</v>
      </c>
      <c r="AA776" s="10">
        <v>45051</v>
      </c>
      <c r="AB776" t="s">
        <v>245</v>
      </c>
      <c r="AC776" t="s">
        <v>473</v>
      </c>
      <c r="AD776" t="s">
        <v>52</v>
      </c>
      <c r="AE776" t="s">
        <v>53</v>
      </c>
      <c r="AF776" t="s">
        <v>72</v>
      </c>
      <c r="AG776" t="s">
        <v>50</v>
      </c>
      <c r="AH776">
        <v>13.568856</v>
      </c>
      <c r="AI776">
        <v>22.484928</v>
      </c>
      <c r="AJ776">
        <v>25.702625999999999</v>
      </c>
      <c r="AK776">
        <v>63.467388999999997</v>
      </c>
      <c r="AL776" t="s">
        <v>73</v>
      </c>
      <c r="AM776" t="s">
        <v>248</v>
      </c>
      <c r="AN776" t="s">
        <v>53</v>
      </c>
      <c r="AO776" s="1">
        <v>45870</v>
      </c>
      <c r="AR776" t="s">
        <v>53</v>
      </c>
    </row>
    <row r="777" spans="1:44" hidden="1" x14ac:dyDescent="0.25">
      <c r="A777" t="s">
        <v>1238</v>
      </c>
      <c r="B777" t="s">
        <v>1235</v>
      </c>
      <c r="C777" t="s">
        <v>1236</v>
      </c>
      <c r="D777" t="s">
        <v>102</v>
      </c>
      <c r="E777" t="s">
        <v>298</v>
      </c>
      <c r="F777" t="s">
        <v>245</v>
      </c>
      <c r="G777" t="s">
        <v>58</v>
      </c>
      <c r="H777">
        <v>3</v>
      </c>
      <c r="I777" t="s">
        <v>46</v>
      </c>
      <c r="J777" t="s">
        <v>70</v>
      </c>
      <c r="L777">
        <v>0.92</v>
      </c>
      <c r="M777" t="s">
        <v>48</v>
      </c>
      <c r="O777" t="s">
        <v>473</v>
      </c>
      <c r="P777" t="s">
        <v>14</v>
      </c>
      <c r="W777" s="5">
        <v>45033</v>
      </c>
      <c r="Z777" s="10">
        <v>45033</v>
      </c>
      <c r="AA777" s="10">
        <v>45026</v>
      </c>
      <c r="AB777" t="s">
        <v>245</v>
      </c>
      <c r="AC777" t="s">
        <v>473</v>
      </c>
      <c r="AD777" t="s">
        <v>52</v>
      </c>
      <c r="AE777" t="s">
        <v>53</v>
      </c>
      <c r="AF777" t="s">
        <v>72</v>
      </c>
      <c r="AG777" t="s">
        <v>50</v>
      </c>
      <c r="AH777">
        <v>13.568856</v>
      </c>
      <c r="AI777">
        <v>22.484928</v>
      </c>
      <c r="AJ777">
        <v>25.702625999999999</v>
      </c>
      <c r="AK777">
        <v>63.467388999999997</v>
      </c>
      <c r="AL777" t="s">
        <v>73</v>
      </c>
      <c r="AM777" t="s">
        <v>248</v>
      </c>
      <c r="AN777" t="s">
        <v>53</v>
      </c>
      <c r="AO777" s="1">
        <v>45870</v>
      </c>
      <c r="AR777" t="s">
        <v>53</v>
      </c>
    </row>
    <row r="778" spans="1:44" hidden="1" x14ac:dyDescent="0.25">
      <c r="A778" t="s">
        <v>1239</v>
      </c>
      <c r="B778" t="s">
        <v>1235</v>
      </c>
      <c r="C778" t="s">
        <v>1236</v>
      </c>
      <c r="D778" t="s">
        <v>149</v>
      </c>
      <c r="E778" t="s">
        <v>298</v>
      </c>
      <c r="F778" t="s">
        <v>245</v>
      </c>
      <c r="G778" t="s">
        <v>58</v>
      </c>
      <c r="H778">
        <v>1</v>
      </c>
      <c r="I778" t="s">
        <v>197</v>
      </c>
      <c r="J778" t="s">
        <v>47</v>
      </c>
      <c r="K778" s="1">
        <v>41855</v>
      </c>
      <c r="L778">
        <v>21.62</v>
      </c>
      <c r="M778" t="s">
        <v>48</v>
      </c>
      <c r="W778" s="5">
        <v>46082</v>
      </c>
      <c r="Y778" s="5">
        <v>45778</v>
      </c>
      <c r="AB778" t="s">
        <v>245</v>
      </c>
      <c r="AC778" t="s">
        <v>245</v>
      </c>
      <c r="AD778" t="s">
        <v>52</v>
      </c>
      <c r="AE778" t="s">
        <v>53</v>
      </c>
      <c r="AF778" t="s">
        <v>72</v>
      </c>
      <c r="AG778" t="s">
        <v>50</v>
      </c>
      <c r="AH778">
        <v>13.568856</v>
      </c>
      <c r="AI778">
        <v>22.484928</v>
      </c>
      <c r="AJ778">
        <v>25.702625999999999</v>
      </c>
      <c r="AK778">
        <v>63.467388999999997</v>
      </c>
      <c r="AL778" t="s">
        <v>54</v>
      </c>
      <c r="AM778" t="s">
        <v>248</v>
      </c>
      <c r="AN778" t="s">
        <v>53</v>
      </c>
      <c r="AO778" s="1">
        <v>45870</v>
      </c>
      <c r="AR778" t="s">
        <v>53</v>
      </c>
    </row>
    <row r="779" spans="1:44" hidden="1" x14ac:dyDescent="0.25">
      <c r="A779" t="s">
        <v>1240</v>
      </c>
      <c r="B779" t="s">
        <v>1235</v>
      </c>
      <c r="C779" t="s">
        <v>1236</v>
      </c>
      <c r="D779" t="s">
        <v>229</v>
      </c>
      <c r="E779" t="s">
        <v>298</v>
      </c>
      <c r="F779" t="s">
        <v>245</v>
      </c>
      <c r="G779" t="s">
        <v>58</v>
      </c>
      <c r="H779">
        <v>2</v>
      </c>
      <c r="I779" t="s">
        <v>46</v>
      </c>
      <c r="J779" t="s">
        <v>70</v>
      </c>
      <c r="L779">
        <v>0.48</v>
      </c>
      <c r="M779" t="s">
        <v>48</v>
      </c>
      <c r="W779" s="5">
        <v>45084</v>
      </c>
      <c r="AB779" t="s">
        <v>245</v>
      </c>
      <c r="AC779" t="s">
        <v>245</v>
      </c>
      <c r="AD779" t="s">
        <v>52</v>
      </c>
      <c r="AE779" t="s">
        <v>53</v>
      </c>
      <c r="AF779" t="s">
        <v>72</v>
      </c>
      <c r="AG779" t="s">
        <v>50</v>
      </c>
      <c r="AH779">
        <v>13.568856</v>
      </c>
      <c r="AI779">
        <v>22.484928</v>
      </c>
      <c r="AJ779">
        <v>25.702625999999999</v>
      </c>
      <c r="AK779">
        <v>63.467388999999997</v>
      </c>
      <c r="AL779" t="s">
        <v>73</v>
      </c>
      <c r="AM779" t="s">
        <v>248</v>
      </c>
      <c r="AN779" t="s">
        <v>53</v>
      </c>
      <c r="AO779" s="1">
        <v>45870</v>
      </c>
      <c r="AR779" t="s">
        <v>53</v>
      </c>
    </row>
    <row r="780" spans="1:44" hidden="1" x14ac:dyDescent="0.25">
      <c r="A780" t="s">
        <v>1241</v>
      </c>
      <c r="B780" t="s">
        <v>1235</v>
      </c>
      <c r="C780" t="s">
        <v>1236</v>
      </c>
      <c r="D780" t="s">
        <v>114</v>
      </c>
      <c r="E780" t="s">
        <v>298</v>
      </c>
      <c r="F780" t="s">
        <v>245</v>
      </c>
      <c r="G780" t="s">
        <v>58</v>
      </c>
      <c r="H780">
        <v>3</v>
      </c>
      <c r="I780" t="s">
        <v>46</v>
      </c>
      <c r="J780" t="s">
        <v>70</v>
      </c>
      <c r="L780">
        <v>0.21</v>
      </c>
      <c r="M780" t="s">
        <v>48</v>
      </c>
      <c r="O780" t="s">
        <v>473</v>
      </c>
      <c r="P780" t="s">
        <v>14</v>
      </c>
      <c r="W780" s="5">
        <v>45084</v>
      </c>
      <c r="AB780" t="s">
        <v>245</v>
      </c>
      <c r="AC780" t="s">
        <v>473</v>
      </c>
      <c r="AD780" t="s">
        <v>52</v>
      </c>
      <c r="AE780" t="s">
        <v>53</v>
      </c>
      <c r="AF780" t="s">
        <v>72</v>
      </c>
      <c r="AG780" t="s">
        <v>50</v>
      </c>
      <c r="AH780">
        <v>13.568856</v>
      </c>
      <c r="AI780">
        <v>22.484928</v>
      </c>
      <c r="AJ780">
        <v>25.702625999999999</v>
      </c>
      <c r="AK780">
        <v>63.467388999999997</v>
      </c>
      <c r="AL780" t="s">
        <v>295</v>
      </c>
      <c r="AM780" t="s">
        <v>248</v>
      </c>
      <c r="AN780" t="s">
        <v>53</v>
      </c>
      <c r="AO780" s="1">
        <v>45870</v>
      </c>
      <c r="AR780" t="s">
        <v>53</v>
      </c>
    </row>
    <row r="781" spans="1:44" hidden="1" x14ac:dyDescent="0.25">
      <c r="A781" t="s">
        <v>1242</v>
      </c>
      <c r="B781" t="s">
        <v>1235</v>
      </c>
      <c r="C781" t="s">
        <v>1236</v>
      </c>
      <c r="D781" t="s">
        <v>488</v>
      </c>
      <c r="E781" t="s">
        <v>298</v>
      </c>
      <c r="F781" t="s">
        <v>245</v>
      </c>
      <c r="G781" t="s">
        <v>58</v>
      </c>
      <c r="H781">
        <v>2</v>
      </c>
      <c r="I781" t="s">
        <v>46</v>
      </c>
      <c r="J781" t="s">
        <v>236</v>
      </c>
      <c r="L781">
        <v>0.33</v>
      </c>
      <c r="M781" t="s">
        <v>48</v>
      </c>
      <c r="W781" s="5">
        <v>45084</v>
      </c>
      <c r="AB781" t="s">
        <v>245</v>
      </c>
      <c r="AC781" t="s">
        <v>245</v>
      </c>
      <c r="AD781" t="s">
        <v>52</v>
      </c>
      <c r="AE781" t="s">
        <v>53</v>
      </c>
      <c r="AF781" t="s">
        <v>72</v>
      </c>
      <c r="AG781" t="s">
        <v>50</v>
      </c>
      <c r="AH781">
        <v>13.568856</v>
      </c>
      <c r="AI781">
        <v>22.484928</v>
      </c>
      <c r="AJ781">
        <v>25.702625999999999</v>
      </c>
      <c r="AK781">
        <v>63.467388999999997</v>
      </c>
      <c r="AL781" t="s">
        <v>73</v>
      </c>
      <c r="AM781" t="s">
        <v>248</v>
      </c>
      <c r="AN781" t="s">
        <v>53</v>
      </c>
      <c r="AO781" s="1">
        <v>45870</v>
      </c>
      <c r="AR781" t="s">
        <v>53</v>
      </c>
    </row>
    <row r="782" spans="1:44" hidden="1" x14ac:dyDescent="0.25">
      <c r="A782" t="s">
        <v>1246</v>
      </c>
      <c r="B782" t="s">
        <v>1243</v>
      </c>
      <c r="C782" s="22" t="s">
        <v>1244</v>
      </c>
      <c r="D782" t="s">
        <v>259</v>
      </c>
      <c r="E782" t="s">
        <v>1245</v>
      </c>
      <c r="F782" t="s">
        <v>245</v>
      </c>
      <c r="G782" t="s">
        <v>80</v>
      </c>
      <c r="H782">
        <v>3</v>
      </c>
      <c r="I782" t="s">
        <v>46</v>
      </c>
      <c r="J782" t="s">
        <v>70</v>
      </c>
      <c r="L782" s="21">
        <v>5.95</v>
      </c>
      <c r="M782" t="s">
        <v>226</v>
      </c>
      <c r="O782" t="s">
        <v>473</v>
      </c>
      <c r="P782" t="s">
        <v>14</v>
      </c>
      <c r="W782" s="5">
        <v>45247</v>
      </c>
      <c r="Z782" s="10">
        <v>45247</v>
      </c>
      <c r="AA782" s="10">
        <v>45193</v>
      </c>
      <c r="AB782" t="s">
        <v>245</v>
      </c>
      <c r="AC782" t="s">
        <v>473</v>
      </c>
      <c r="AD782" t="s">
        <v>690</v>
      </c>
      <c r="AE782" t="s">
        <v>566</v>
      </c>
      <c r="AF782" t="s">
        <v>247</v>
      </c>
      <c r="AG782" t="s">
        <v>932</v>
      </c>
      <c r="AH782">
        <v>24.978417</v>
      </c>
      <c r="AI782">
        <v>33.187027999999998</v>
      </c>
      <c r="AJ782">
        <v>40.935310999999999</v>
      </c>
      <c r="AK782">
        <v>43.732542000000002</v>
      </c>
      <c r="AL782" t="s">
        <v>27</v>
      </c>
      <c r="AM782" t="s">
        <v>248</v>
      </c>
      <c r="AN782" t="s">
        <v>932</v>
      </c>
      <c r="AO782" s="1">
        <v>45809</v>
      </c>
      <c r="AP782" s="1" t="s">
        <v>5437</v>
      </c>
      <c r="AR782" t="s">
        <v>932</v>
      </c>
    </row>
    <row r="783" spans="1:44" hidden="1" x14ac:dyDescent="0.25">
      <c r="A783" t="s">
        <v>1247</v>
      </c>
      <c r="B783" t="s">
        <v>1243</v>
      </c>
      <c r="C783" s="22" t="s">
        <v>1244</v>
      </c>
      <c r="D783" t="s">
        <v>235</v>
      </c>
      <c r="E783" t="s">
        <v>1245</v>
      </c>
      <c r="F783" t="s">
        <v>245</v>
      </c>
      <c r="G783" t="s">
        <v>80</v>
      </c>
      <c r="H783">
        <v>2</v>
      </c>
      <c r="I783" t="s">
        <v>46</v>
      </c>
      <c r="J783" t="s">
        <v>236</v>
      </c>
      <c r="L783" s="21">
        <v>0.18</v>
      </c>
      <c r="M783" t="s">
        <v>226</v>
      </c>
      <c r="W783" s="5">
        <v>45254</v>
      </c>
      <c r="AB783" t="s">
        <v>245</v>
      </c>
      <c r="AC783" t="s">
        <v>245</v>
      </c>
      <c r="AD783" t="s">
        <v>690</v>
      </c>
      <c r="AE783" t="s">
        <v>566</v>
      </c>
      <c r="AF783" t="s">
        <v>247</v>
      </c>
      <c r="AG783" t="s">
        <v>932</v>
      </c>
      <c r="AH783">
        <v>24.978417</v>
      </c>
      <c r="AI783">
        <v>33.187027999999998</v>
      </c>
      <c r="AJ783">
        <v>40.935310999999999</v>
      </c>
      <c r="AK783">
        <v>43.732542000000002</v>
      </c>
      <c r="AL783" t="s">
        <v>73</v>
      </c>
      <c r="AM783" t="s">
        <v>248</v>
      </c>
      <c r="AN783" t="s">
        <v>932</v>
      </c>
      <c r="AO783" s="1">
        <v>45809</v>
      </c>
      <c r="AP783" s="1" t="s">
        <v>5437</v>
      </c>
      <c r="AR783" t="s">
        <v>932</v>
      </c>
    </row>
    <row r="784" spans="1:44" hidden="1" x14ac:dyDescent="0.25">
      <c r="A784" t="s">
        <v>1248</v>
      </c>
      <c r="B784" t="s">
        <v>1243</v>
      </c>
      <c r="C784" s="22" t="s">
        <v>1244</v>
      </c>
      <c r="D784" t="s">
        <v>511</v>
      </c>
      <c r="E784" t="s">
        <v>1245</v>
      </c>
      <c r="F784" t="s">
        <v>245</v>
      </c>
      <c r="G784" t="s">
        <v>80</v>
      </c>
      <c r="H784">
        <v>2</v>
      </c>
      <c r="I784" t="s">
        <v>46</v>
      </c>
      <c r="J784" t="s">
        <v>236</v>
      </c>
      <c r="L784" s="21">
        <v>0.31</v>
      </c>
      <c r="M784" t="s">
        <v>226</v>
      </c>
      <c r="W784" s="5">
        <v>45254</v>
      </c>
      <c r="AB784" t="s">
        <v>245</v>
      </c>
      <c r="AC784" t="s">
        <v>245</v>
      </c>
      <c r="AD784" t="s">
        <v>690</v>
      </c>
      <c r="AE784" t="s">
        <v>566</v>
      </c>
      <c r="AF784" t="s">
        <v>247</v>
      </c>
      <c r="AG784" t="s">
        <v>932</v>
      </c>
      <c r="AH784">
        <v>24.978417</v>
      </c>
      <c r="AI784">
        <v>33.187027999999998</v>
      </c>
      <c r="AJ784">
        <v>40.935310999999999</v>
      </c>
      <c r="AK784">
        <v>43.732542000000002</v>
      </c>
      <c r="AL784" t="s">
        <v>73</v>
      </c>
      <c r="AM784" t="s">
        <v>248</v>
      </c>
      <c r="AN784" t="s">
        <v>932</v>
      </c>
      <c r="AO784" s="1">
        <v>45809</v>
      </c>
      <c r="AP784" s="1" t="s">
        <v>5437</v>
      </c>
      <c r="AR784" t="s">
        <v>932</v>
      </c>
    </row>
    <row r="785" spans="1:44" hidden="1" x14ac:dyDescent="0.25">
      <c r="A785" t="s">
        <v>1249</v>
      </c>
      <c r="B785" t="s">
        <v>1243</v>
      </c>
      <c r="C785" s="22" t="s">
        <v>1244</v>
      </c>
      <c r="D785" t="s">
        <v>513</v>
      </c>
      <c r="E785" t="s">
        <v>1245</v>
      </c>
      <c r="F785" t="s">
        <v>245</v>
      </c>
      <c r="G785" t="s">
        <v>80</v>
      </c>
      <c r="H785">
        <v>2</v>
      </c>
      <c r="I785" t="s">
        <v>46</v>
      </c>
      <c r="J785" t="s">
        <v>236</v>
      </c>
      <c r="L785" s="21">
        <v>0.17</v>
      </c>
      <c r="M785" t="s">
        <v>226</v>
      </c>
      <c r="W785" s="5">
        <v>45254</v>
      </c>
      <c r="AB785" t="s">
        <v>245</v>
      </c>
      <c r="AC785" t="s">
        <v>245</v>
      </c>
      <c r="AD785" t="s">
        <v>690</v>
      </c>
      <c r="AE785" t="s">
        <v>566</v>
      </c>
      <c r="AF785" t="s">
        <v>247</v>
      </c>
      <c r="AG785" t="s">
        <v>932</v>
      </c>
      <c r="AH785">
        <v>24.978417</v>
      </c>
      <c r="AI785">
        <v>33.187027999999998</v>
      </c>
      <c r="AJ785">
        <v>40.935310999999999</v>
      </c>
      <c r="AK785">
        <v>43.732542000000002</v>
      </c>
      <c r="AL785" t="s">
        <v>73</v>
      </c>
      <c r="AM785" t="s">
        <v>248</v>
      </c>
      <c r="AN785" t="s">
        <v>932</v>
      </c>
      <c r="AO785" s="1">
        <v>45809</v>
      </c>
      <c r="AP785" s="1" t="s">
        <v>5437</v>
      </c>
      <c r="AR785" t="s">
        <v>932</v>
      </c>
    </row>
    <row r="786" spans="1:44" hidden="1" x14ac:dyDescent="0.25">
      <c r="A786" t="s">
        <v>1250</v>
      </c>
      <c r="B786" t="s">
        <v>1243</v>
      </c>
      <c r="C786" s="22" t="s">
        <v>1244</v>
      </c>
      <c r="D786" t="s">
        <v>551</v>
      </c>
      <c r="E786" t="s">
        <v>1245</v>
      </c>
      <c r="F786" t="s">
        <v>245</v>
      </c>
      <c r="G786" t="s">
        <v>80</v>
      </c>
      <c r="H786">
        <v>2</v>
      </c>
      <c r="I786" t="s">
        <v>46</v>
      </c>
      <c r="J786" t="s">
        <v>236</v>
      </c>
      <c r="L786" s="21">
        <v>0.55000000000000004</v>
      </c>
      <c r="M786" t="s">
        <v>226</v>
      </c>
      <c r="W786" s="5">
        <v>45254</v>
      </c>
      <c r="AB786" t="s">
        <v>245</v>
      </c>
      <c r="AC786" t="s">
        <v>245</v>
      </c>
      <c r="AD786" t="s">
        <v>690</v>
      </c>
      <c r="AE786" t="s">
        <v>566</v>
      </c>
      <c r="AF786" t="s">
        <v>247</v>
      </c>
      <c r="AG786" t="s">
        <v>932</v>
      </c>
      <c r="AH786">
        <v>24.978417</v>
      </c>
      <c r="AI786">
        <v>33.187027999999998</v>
      </c>
      <c r="AJ786">
        <v>40.935310999999999</v>
      </c>
      <c r="AK786">
        <v>43.732542000000002</v>
      </c>
      <c r="AL786" t="s">
        <v>73</v>
      </c>
      <c r="AM786" t="s">
        <v>248</v>
      </c>
      <c r="AN786" t="s">
        <v>932</v>
      </c>
      <c r="AO786" s="1">
        <v>45809</v>
      </c>
      <c r="AP786" s="1" t="s">
        <v>5437</v>
      </c>
      <c r="AR786" t="s">
        <v>932</v>
      </c>
    </row>
    <row r="787" spans="1:44" hidden="1" x14ac:dyDescent="0.25">
      <c r="A787" t="s">
        <v>1251</v>
      </c>
      <c r="B787" t="s">
        <v>1243</v>
      </c>
      <c r="C787" s="22" t="s">
        <v>1244</v>
      </c>
      <c r="D787" t="s">
        <v>909</v>
      </c>
      <c r="E787" t="s">
        <v>1245</v>
      </c>
      <c r="F787" t="s">
        <v>245</v>
      </c>
      <c r="G787" t="s">
        <v>80</v>
      </c>
      <c r="H787">
        <v>2</v>
      </c>
      <c r="I787" t="s">
        <v>46</v>
      </c>
      <c r="J787" t="s">
        <v>236</v>
      </c>
      <c r="L787" s="21">
        <v>0.28999999999999998</v>
      </c>
      <c r="M787" t="s">
        <v>226</v>
      </c>
      <c r="W787" s="5">
        <v>45254</v>
      </c>
      <c r="AB787" t="s">
        <v>245</v>
      </c>
      <c r="AC787" t="s">
        <v>245</v>
      </c>
      <c r="AD787" t="s">
        <v>690</v>
      </c>
      <c r="AE787" t="s">
        <v>566</v>
      </c>
      <c r="AF787" t="s">
        <v>247</v>
      </c>
      <c r="AG787" t="s">
        <v>932</v>
      </c>
      <c r="AH787">
        <v>24.978417</v>
      </c>
      <c r="AI787">
        <v>33.187027999999998</v>
      </c>
      <c r="AJ787">
        <v>40.935310999999999</v>
      </c>
      <c r="AK787">
        <v>43.732542000000002</v>
      </c>
      <c r="AL787" t="s">
        <v>73</v>
      </c>
      <c r="AM787" t="s">
        <v>248</v>
      </c>
      <c r="AN787" t="s">
        <v>932</v>
      </c>
      <c r="AO787" s="1">
        <v>45809</v>
      </c>
      <c r="AP787" s="1" t="s">
        <v>5437</v>
      </c>
      <c r="AR787" t="s">
        <v>932</v>
      </c>
    </row>
    <row r="788" spans="1:44" hidden="1" x14ac:dyDescent="0.25">
      <c r="A788" t="s">
        <v>1254</v>
      </c>
      <c r="B788" t="s">
        <v>1252</v>
      </c>
      <c r="C788" t="s">
        <v>1253</v>
      </c>
      <c r="D788" t="s">
        <v>255</v>
      </c>
      <c r="E788" t="s">
        <v>1099</v>
      </c>
      <c r="F788" t="s">
        <v>245</v>
      </c>
      <c r="G788" t="s">
        <v>58</v>
      </c>
      <c r="H788">
        <v>2</v>
      </c>
      <c r="I788" t="s">
        <v>46</v>
      </c>
      <c r="J788" t="s">
        <v>70</v>
      </c>
      <c r="L788">
        <v>4.3099999999999996</v>
      </c>
      <c r="M788" t="s">
        <v>226</v>
      </c>
      <c r="U788" t="s">
        <v>496</v>
      </c>
      <c r="W788" s="5">
        <v>44905</v>
      </c>
      <c r="Z788" s="10">
        <v>44905</v>
      </c>
      <c r="AA788" s="10">
        <v>44822</v>
      </c>
      <c r="AB788" t="s">
        <v>245</v>
      </c>
      <c r="AC788" t="s">
        <v>245</v>
      </c>
      <c r="AD788" t="s">
        <v>690</v>
      </c>
      <c r="AE788" t="s">
        <v>247</v>
      </c>
      <c r="AF788" t="s">
        <v>566</v>
      </c>
      <c r="AG788" t="s">
        <v>84</v>
      </c>
      <c r="AH788">
        <v>13.056419999999999</v>
      </c>
      <c r="AI788">
        <v>29.013314000000001</v>
      </c>
      <c r="AJ788">
        <v>54.147615999999999</v>
      </c>
      <c r="AK788">
        <v>60.922538000000003</v>
      </c>
      <c r="AL788" t="s">
        <v>73</v>
      </c>
      <c r="AM788" t="s">
        <v>248</v>
      </c>
      <c r="AN788" t="s">
        <v>247</v>
      </c>
      <c r="AO788" s="1">
        <v>45778</v>
      </c>
      <c r="AP788" s="1" t="s">
        <v>5429</v>
      </c>
      <c r="AR788" t="s">
        <v>5452</v>
      </c>
    </row>
    <row r="789" spans="1:44" hidden="1" x14ac:dyDescent="0.25">
      <c r="A789" t="s">
        <v>1255</v>
      </c>
      <c r="B789" t="s">
        <v>1252</v>
      </c>
      <c r="C789" t="s">
        <v>1253</v>
      </c>
      <c r="D789" t="s">
        <v>87</v>
      </c>
      <c r="E789" t="s">
        <v>1099</v>
      </c>
      <c r="F789" t="s">
        <v>245</v>
      </c>
      <c r="G789" t="s">
        <v>58</v>
      </c>
      <c r="H789">
        <v>2</v>
      </c>
      <c r="I789" t="s">
        <v>46</v>
      </c>
      <c r="J789" t="s">
        <v>70</v>
      </c>
      <c r="L789">
        <v>40.18</v>
      </c>
      <c r="M789" t="s">
        <v>226</v>
      </c>
      <c r="U789" t="s">
        <v>496</v>
      </c>
      <c r="W789" s="5">
        <v>45033</v>
      </c>
      <c r="Z789" s="10">
        <v>45033</v>
      </c>
      <c r="AA789" s="10">
        <v>44811</v>
      </c>
      <c r="AB789" t="s">
        <v>245</v>
      </c>
      <c r="AC789" t="s">
        <v>245</v>
      </c>
      <c r="AD789" t="s">
        <v>690</v>
      </c>
      <c r="AE789" t="s">
        <v>247</v>
      </c>
      <c r="AF789" t="s">
        <v>566</v>
      </c>
      <c r="AG789" t="s">
        <v>84</v>
      </c>
      <c r="AH789">
        <v>13.056419999999999</v>
      </c>
      <c r="AI789">
        <v>29.013314000000001</v>
      </c>
      <c r="AJ789">
        <v>54.147615999999999</v>
      </c>
      <c r="AK789">
        <v>60.922538000000003</v>
      </c>
      <c r="AL789" t="s">
        <v>73</v>
      </c>
      <c r="AM789" t="s">
        <v>248</v>
      </c>
      <c r="AN789" t="s">
        <v>247</v>
      </c>
      <c r="AO789" s="1">
        <v>45778</v>
      </c>
      <c r="AP789" s="1" t="s">
        <v>5429</v>
      </c>
      <c r="AR789" t="s">
        <v>5452</v>
      </c>
    </row>
    <row r="790" spans="1:44" hidden="1" x14ac:dyDescent="0.25">
      <c r="A790" t="s">
        <v>1256</v>
      </c>
      <c r="B790" t="s">
        <v>1252</v>
      </c>
      <c r="C790" t="s">
        <v>1253</v>
      </c>
      <c r="D790" t="s">
        <v>109</v>
      </c>
      <c r="E790" t="s">
        <v>1099</v>
      </c>
      <c r="F790" t="s">
        <v>245</v>
      </c>
      <c r="G790" t="s">
        <v>58</v>
      </c>
      <c r="H790">
        <v>2</v>
      </c>
      <c r="I790" t="s">
        <v>46</v>
      </c>
      <c r="J790" t="s">
        <v>70</v>
      </c>
      <c r="L790">
        <v>6.98</v>
      </c>
      <c r="M790" t="s">
        <v>226</v>
      </c>
      <c r="U790" t="s">
        <v>496</v>
      </c>
      <c r="W790" s="5">
        <v>44904</v>
      </c>
      <c r="AB790" t="s">
        <v>245</v>
      </c>
      <c r="AC790" t="s">
        <v>245</v>
      </c>
      <c r="AD790" t="s">
        <v>690</v>
      </c>
      <c r="AE790" t="s">
        <v>247</v>
      </c>
      <c r="AF790" t="s">
        <v>566</v>
      </c>
      <c r="AG790" t="s">
        <v>84</v>
      </c>
      <c r="AH790">
        <v>13.056419999999999</v>
      </c>
      <c r="AI790">
        <v>29.013314000000001</v>
      </c>
      <c r="AJ790">
        <v>54.147615999999999</v>
      </c>
      <c r="AK790">
        <v>60.922538000000003</v>
      </c>
      <c r="AL790" t="s">
        <v>73</v>
      </c>
      <c r="AM790" t="s">
        <v>248</v>
      </c>
      <c r="AN790" t="s">
        <v>247</v>
      </c>
      <c r="AO790" s="1">
        <v>45778</v>
      </c>
      <c r="AP790" s="1" t="s">
        <v>5429</v>
      </c>
      <c r="AR790" t="s">
        <v>5452</v>
      </c>
    </row>
    <row r="791" spans="1:44" hidden="1" x14ac:dyDescent="0.25">
      <c r="A791" t="s">
        <v>1257</v>
      </c>
      <c r="B791" t="s">
        <v>1252</v>
      </c>
      <c r="C791" t="s">
        <v>1253</v>
      </c>
      <c r="D791" t="s">
        <v>154</v>
      </c>
      <c r="E791" t="s">
        <v>1099</v>
      </c>
      <c r="F791" t="s">
        <v>245</v>
      </c>
      <c r="G791" t="s">
        <v>58</v>
      </c>
      <c r="H791">
        <v>2</v>
      </c>
      <c r="I791" t="s">
        <v>46</v>
      </c>
      <c r="J791" t="s">
        <v>70</v>
      </c>
      <c r="L791">
        <v>7.01</v>
      </c>
      <c r="M791" t="s">
        <v>226</v>
      </c>
      <c r="U791" t="s">
        <v>496</v>
      </c>
      <c r="W791" s="5">
        <v>44904</v>
      </c>
      <c r="AB791" t="s">
        <v>245</v>
      </c>
      <c r="AC791" t="s">
        <v>245</v>
      </c>
      <c r="AD791" t="s">
        <v>690</v>
      </c>
      <c r="AE791" t="s">
        <v>247</v>
      </c>
      <c r="AF791" t="s">
        <v>566</v>
      </c>
      <c r="AG791" t="s">
        <v>84</v>
      </c>
      <c r="AH791">
        <v>13.056419999999999</v>
      </c>
      <c r="AI791">
        <v>29.013314000000001</v>
      </c>
      <c r="AJ791">
        <v>54.147615999999999</v>
      </c>
      <c r="AK791">
        <v>60.922538000000003</v>
      </c>
      <c r="AL791" t="s">
        <v>73</v>
      </c>
      <c r="AM791" t="s">
        <v>248</v>
      </c>
      <c r="AN791" t="s">
        <v>247</v>
      </c>
      <c r="AO791" s="1">
        <v>45778</v>
      </c>
      <c r="AP791" s="1" t="s">
        <v>5429</v>
      </c>
      <c r="AR791" t="s">
        <v>5452</v>
      </c>
    </row>
    <row r="792" spans="1:44" hidden="1" x14ac:dyDescent="0.25">
      <c r="A792" t="s">
        <v>1258</v>
      </c>
      <c r="B792" t="s">
        <v>1252</v>
      </c>
      <c r="C792" t="s">
        <v>1253</v>
      </c>
      <c r="D792" t="s">
        <v>229</v>
      </c>
      <c r="E792" t="s">
        <v>1099</v>
      </c>
      <c r="F792" t="s">
        <v>245</v>
      </c>
      <c r="G792" t="s">
        <v>58</v>
      </c>
      <c r="H792">
        <v>2</v>
      </c>
      <c r="I792" t="s">
        <v>46</v>
      </c>
      <c r="J792" t="s">
        <v>70</v>
      </c>
      <c r="L792">
        <v>7.89</v>
      </c>
      <c r="M792" t="s">
        <v>226</v>
      </c>
      <c r="U792" t="s">
        <v>496</v>
      </c>
      <c r="W792" s="5">
        <v>44904</v>
      </c>
      <c r="AB792" t="s">
        <v>245</v>
      </c>
      <c r="AC792" t="s">
        <v>245</v>
      </c>
      <c r="AD792" t="s">
        <v>690</v>
      </c>
      <c r="AE792" t="s">
        <v>247</v>
      </c>
      <c r="AF792" t="s">
        <v>566</v>
      </c>
      <c r="AG792" t="s">
        <v>84</v>
      </c>
      <c r="AH792">
        <v>13.056419999999999</v>
      </c>
      <c r="AI792">
        <v>29.013314000000001</v>
      </c>
      <c r="AJ792">
        <v>54.147615999999999</v>
      </c>
      <c r="AK792">
        <v>60.922538000000003</v>
      </c>
      <c r="AL792" t="s">
        <v>73</v>
      </c>
      <c r="AM792" t="s">
        <v>248</v>
      </c>
      <c r="AN792" t="s">
        <v>247</v>
      </c>
      <c r="AO792" s="1">
        <v>45778</v>
      </c>
      <c r="AP792" s="1" t="s">
        <v>5429</v>
      </c>
      <c r="AR792" t="s">
        <v>5452</v>
      </c>
    </row>
    <row r="793" spans="1:44" hidden="1" x14ac:dyDescent="0.25">
      <c r="A793" t="s">
        <v>1259</v>
      </c>
      <c r="B793" t="s">
        <v>1252</v>
      </c>
      <c r="C793" t="s">
        <v>1253</v>
      </c>
      <c r="D793" t="s">
        <v>195</v>
      </c>
      <c r="E793" t="s">
        <v>1099</v>
      </c>
      <c r="F793" t="s">
        <v>245</v>
      </c>
      <c r="G793" t="s">
        <v>58</v>
      </c>
      <c r="H793">
        <v>2</v>
      </c>
      <c r="I793" t="s">
        <v>46</v>
      </c>
      <c r="J793" t="s">
        <v>70</v>
      </c>
      <c r="L793">
        <v>0.33</v>
      </c>
      <c r="M793" t="s">
        <v>226</v>
      </c>
      <c r="U793" t="s">
        <v>496</v>
      </c>
      <c r="W793" s="5">
        <v>44904</v>
      </c>
      <c r="AB793" t="s">
        <v>245</v>
      </c>
      <c r="AC793" t="s">
        <v>245</v>
      </c>
      <c r="AD793" t="s">
        <v>690</v>
      </c>
      <c r="AE793" t="s">
        <v>247</v>
      </c>
      <c r="AF793" t="s">
        <v>566</v>
      </c>
      <c r="AG793" t="s">
        <v>84</v>
      </c>
      <c r="AH793">
        <v>13.056419999999999</v>
      </c>
      <c r="AI793">
        <v>29.013314000000001</v>
      </c>
      <c r="AJ793">
        <v>54.147615999999999</v>
      </c>
      <c r="AK793">
        <v>60.922538000000003</v>
      </c>
      <c r="AL793" t="s">
        <v>73</v>
      </c>
      <c r="AM793" t="s">
        <v>248</v>
      </c>
      <c r="AN793" t="s">
        <v>247</v>
      </c>
      <c r="AO793" s="1">
        <v>45778</v>
      </c>
      <c r="AP793" s="1" t="s">
        <v>5429</v>
      </c>
      <c r="AR793" t="s">
        <v>5452</v>
      </c>
    </row>
    <row r="794" spans="1:44" hidden="1" x14ac:dyDescent="0.25">
      <c r="A794" t="s">
        <v>1261</v>
      </c>
      <c r="B794" t="s">
        <v>1252</v>
      </c>
      <c r="C794" t="s">
        <v>1253</v>
      </c>
      <c r="D794" t="s">
        <v>122</v>
      </c>
      <c r="E794" t="s">
        <v>1260</v>
      </c>
      <c r="F794" t="s">
        <v>245</v>
      </c>
      <c r="G794" t="s">
        <v>58</v>
      </c>
      <c r="H794">
        <v>2</v>
      </c>
      <c r="I794" t="s">
        <v>46</v>
      </c>
      <c r="J794" t="s">
        <v>47</v>
      </c>
      <c r="K794" s="1">
        <v>44987</v>
      </c>
      <c r="L794">
        <v>20.43</v>
      </c>
      <c r="M794" t="s">
        <v>226</v>
      </c>
      <c r="O794" t="s">
        <v>473</v>
      </c>
      <c r="P794" t="s">
        <v>14</v>
      </c>
      <c r="V794" t="s">
        <v>83</v>
      </c>
      <c r="W794" s="5">
        <v>44960</v>
      </c>
      <c r="AB794" t="s">
        <v>245</v>
      </c>
      <c r="AC794" t="s">
        <v>473</v>
      </c>
      <c r="AD794" t="s">
        <v>690</v>
      </c>
      <c r="AE794" t="s">
        <v>247</v>
      </c>
      <c r="AF794" t="s">
        <v>566</v>
      </c>
      <c r="AG794" t="s">
        <v>84</v>
      </c>
      <c r="AH794">
        <v>13.056419999999999</v>
      </c>
      <c r="AI794">
        <v>29.013314000000001</v>
      </c>
      <c r="AJ794">
        <v>54.147615999999999</v>
      </c>
      <c r="AK794">
        <v>60.922538000000003</v>
      </c>
      <c r="AL794" t="s">
        <v>295</v>
      </c>
      <c r="AM794" t="s">
        <v>248</v>
      </c>
      <c r="AN794" t="s">
        <v>247</v>
      </c>
      <c r="AO794" s="1">
        <v>45778</v>
      </c>
      <c r="AP794" s="1" t="s">
        <v>5429</v>
      </c>
      <c r="AR794" t="s">
        <v>5452</v>
      </c>
    </row>
    <row r="795" spans="1:44" hidden="1" x14ac:dyDescent="0.25">
      <c r="A795" t="s">
        <v>1262</v>
      </c>
      <c r="B795" t="s">
        <v>1252</v>
      </c>
      <c r="C795" t="s">
        <v>1253</v>
      </c>
      <c r="D795" t="s">
        <v>485</v>
      </c>
      <c r="E795" t="s">
        <v>1099</v>
      </c>
      <c r="F795" t="s">
        <v>245</v>
      </c>
      <c r="G795" t="s">
        <v>58</v>
      </c>
      <c r="H795">
        <v>2</v>
      </c>
      <c r="I795" t="s">
        <v>46</v>
      </c>
      <c r="J795" t="s">
        <v>236</v>
      </c>
      <c r="L795">
        <v>1.04</v>
      </c>
      <c r="M795" t="s">
        <v>226</v>
      </c>
      <c r="W795" s="5">
        <v>44904</v>
      </c>
      <c r="AB795" t="s">
        <v>245</v>
      </c>
      <c r="AC795" t="s">
        <v>245</v>
      </c>
      <c r="AD795" t="s">
        <v>690</v>
      </c>
      <c r="AE795" t="s">
        <v>247</v>
      </c>
      <c r="AF795" t="s">
        <v>566</v>
      </c>
      <c r="AG795" t="s">
        <v>84</v>
      </c>
      <c r="AH795">
        <v>13.056419999999999</v>
      </c>
      <c r="AI795">
        <v>29.013314000000001</v>
      </c>
      <c r="AJ795">
        <v>54.147615999999999</v>
      </c>
      <c r="AK795">
        <v>60.922538000000003</v>
      </c>
      <c r="AL795" t="s">
        <v>73</v>
      </c>
      <c r="AM795" t="s">
        <v>248</v>
      </c>
      <c r="AN795" t="s">
        <v>247</v>
      </c>
      <c r="AO795" s="1">
        <v>45778</v>
      </c>
      <c r="AP795" s="1" t="s">
        <v>5429</v>
      </c>
      <c r="AR795" t="s">
        <v>5452</v>
      </c>
    </row>
    <row r="796" spans="1:44" hidden="1" x14ac:dyDescent="0.25">
      <c r="A796" t="s">
        <v>1263</v>
      </c>
      <c r="B796" t="s">
        <v>1252</v>
      </c>
      <c r="C796" t="s">
        <v>1253</v>
      </c>
      <c r="D796" t="s">
        <v>909</v>
      </c>
      <c r="E796" t="s">
        <v>1260</v>
      </c>
      <c r="F796" t="s">
        <v>245</v>
      </c>
      <c r="G796" t="s">
        <v>58</v>
      </c>
      <c r="H796">
        <v>2</v>
      </c>
      <c r="I796" t="s">
        <v>46</v>
      </c>
      <c r="J796" t="s">
        <v>236</v>
      </c>
      <c r="L796">
        <v>0.89</v>
      </c>
      <c r="M796" t="s">
        <v>226</v>
      </c>
      <c r="W796" s="5">
        <v>44904</v>
      </c>
      <c r="AB796" t="s">
        <v>245</v>
      </c>
      <c r="AC796" t="s">
        <v>245</v>
      </c>
      <c r="AD796" t="s">
        <v>690</v>
      </c>
      <c r="AE796" t="s">
        <v>247</v>
      </c>
      <c r="AF796" t="s">
        <v>566</v>
      </c>
      <c r="AG796" t="s">
        <v>84</v>
      </c>
      <c r="AH796">
        <v>13.056419999999999</v>
      </c>
      <c r="AI796">
        <v>29.013314000000001</v>
      </c>
      <c r="AJ796">
        <v>54.147615999999999</v>
      </c>
      <c r="AK796">
        <v>60.922538000000003</v>
      </c>
      <c r="AL796" t="s">
        <v>73</v>
      </c>
      <c r="AM796" t="s">
        <v>248</v>
      </c>
      <c r="AN796" t="s">
        <v>247</v>
      </c>
      <c r="AO796" s="1">
        <v>45778</v>
      </c>
      <c r="AP796" s="1" t="s">
        <v>5429</v>
      </c>
      <c r="AR796" t="s">
        <v>5452</v>
      </c>
    </row>
    <row r="797" spans="1:44" hidden="1" x14ac:dyDescent="0.25">
      <c r="A797" t="s">
        <v>1264</v>
      </c>
      <c r="B797" t="s">
        <v>1252</v>
      </c>
      <c r="C797" t="s">
        <v>1253</v>
      </c>
      <c r="D797" t="s">
        <v>773</v>
      </c>
      <c r="E797" t="s">
        <v>1099</v>
      </c>
      <c r="F797" t="s">
        <v>245</v>
      </c>
      <c r="G797" t="s">
        <v>58</v>
      </c>
      <c r="H797">
        <v>2</v>
      </c>
      <c r="I797" t="s">
        <v>46</v>
      </c>
      <c r="J797" t="s">
        <v>236</v>
      </c>
      <c r="L797">
        <v>1.02</v>
      </c>
      <c r="M797" t="s">
        <v>226</v>
      </c>
      <c r="W797" s="5">
        <v>44904</v>
      </c>
      <c r="AB797" t="s">
        <v>245</v>
      </c>
      <c r="AC797" t="s">
        <v>245</v>
      </c>
      <c r="AD797" t="s">
        <v>690</v>
      </c>
      <c r="AE797" t="s">
        <v>247</v>
      </c>
      <c r="AF797" t="s">
        <v>566</v>
      </c>
      <c r="AG797" t="s">
        <v>84</v>
      </c>
      <c r="AH797">
        <v>13.056419999999999</v>
      </c>
      <c r="AI797">
        <v>29.013314000000001</v>
      </c>
      <c r="AJ797">
        <v>54.147615999999999</v>
      </c>
      <c r="AK797">
        <v>60.922538000000003</v>
      </c>
      <c r="AL797" t="s">
        <v>73</v>
      </c>
      <c r="AM797" t="s">
        <v>248</v>
      </c>
      <c r="AN797" t="s">
        <v>247</v>
      </c>
      <c r="AO797" s="1">
        <v>45778</v>
      </c>
      <c r="AP797" s="1" t="s">
        <v>5429</v>
      </c>
      <c r="AR797" t="s">
        <v>5452</v>
      </c>
    </row>
    <row r="798" spans="1:44" hidden="1" x14ac:dyDescent="0.25">
      <c r="A798" t="s">
        <v>1265</v>
      </c>
      <c r="B798" t="s">
        <v>1252</v>
      </c>
      <c r="C798" t="s">
        <v>1253</v>
      </c>
      <c r="D798" t="s">
        <v>775</v>
      </c>
      <c r="E798" t="s">
        <v>1099</v>
      </c>
      <c r="F798" t="s">
        <v>245</v>
      </c>
      <c r="G798" t="s">
        <v>58</v>
      </c>
      <c r="H798">
        <v>2</v>
      </c>
      <c r="I798" t="s">
        <v>46</v>
      </c>
      <c r="J798" t="s">
        <v>236</v>
      </c>
      <c r="L798">
        <v>0.19</v>
      </c>
      <c r="M798" t="s">
        <v>226</v>
      </c>
      <c r="W798" s="5">
        <v>44904</v>
      </c>
      <c r="AB798" t="s">
        <v>245</v>
      </c>
      <c r="AC798" t="s">
        <v>245</v>
      </c>
      <c r="AD798" t="s">
        <v>690</v>
      </c>
      <c r="AE798" t="s">
        <v>247</v>
      </c>
      <c r="AF798" t="s">
        <v>566</v>
      </c>
      <c r="AG798" t="s">
        <v>84</v>
      </c>
      <c r="AH798">
        <v>13.056419999999999</v>
      </c>
      <c r="AI798">
        <v>29.013314000000001</v>
      </c>
      <c r="AJ798">
        <v>54.147615999999999</v>
      </c>
      <c r="AK798">
        <v>60.922538000000003</v>
      </c>
      <c r="AL798" t="s">
        <v>73</v>
      </c>
      <c r="AM798" t="s">
        <v>248</v>
      </c>
      <c r="AN798" t="s">
        <v>247</v>
      </c>
      <c r="AO798" s="1">
        <v>45778</v>
      </c>
      <c r="AP798" s="1" t="s">
        <v>5429</v>
      </c>
      <c r="AR798" t="s">
        <v>5452</v>
      </c>
    </row>
    <row r="799" spans="1:44" hidden="1" x14ac:dyDescent="0.25">
      <c r="A799" t="s">
        <v>1269</v>
      </c>
      <c r="B799" t="s">
        <v>1266</v>
      </c>
      <c r="C799" t="s">
        <v>1267</v>
      </c>
      <c r="D799" t="s">
        <v>255</v>
      </c>
      <c r="E799" t="s">
        <v>1268</v>
      </c>
      <c r="F799" t="s">
        <v>245</v>
      </c>
      <c r="G799" t="s">
        <v>80</v>
      </c>
      <c r="H799">
        <v>2</v>
      </c>
      <c r="I799" t="s">
        <v>46</v>
      </c>
      <c r="J799" t="s">
        <v>70</v>
      </c>
      <c r="L799">
        <v>7.0000000000000007E-2</v>
      </c>
      <c r="M799" t="s">
        <v>226</v>
      </c>
      <c r="W799" s="5">
        <v>45200</v>
      </c>
      <c r="Z799" s="10">
        <v>45200</v>
      </c>
      <c r="AA799" s="10">
        <v>45142</v>
      </c>
      <c r="AB799" t="s">
        <v>245</v>
      </c>
      <c r="AC799" t="s">
        <v>245</v>
      </c>
      <c r="AD799" t="s">
        <v>566</v>
      </c>
      <c r="AE799" t="s">
        <v>690</v>
      </c>
      <c r="AF799" t="s">
        <v>932</v>
      </c>
      <c r="AG799" t="s">
        <v>247</v>
      </c>
      <c r="AH799">
        <v>33.821953999999998</v>
      </c>
      <c r="AI799">
        <v>40.359437999999997</v>
      </c>
      <c r="AJ799">
        <v>53.560682999999997</v>
      </c>
      <c r="AK799">
        <v>56.316333</v>
      </c>
      <c r="AL799" t="s">
        <v>73</v>
      </c>
      <c r="AM799" t="s">
        <v>248</v>
      </c>
      <c r="AN799" t="s">
        <v>247</v>
      </c>
      <c r="AO799" s="1">
        <v>45778</v>
      </c>
      <c r="AP799" s="1" t="s">
        <v>5559</v>
      </c>
      <c r="AR799" t="s">
        <v>247</v>
      </c>
    </row>
    <row r="800" spans="1:44" hidden="1" x14ac:dyDescent="0.25">
      <c r="A800" t="s">
        <v>1270</v>
      </c>
      <c r="B800" t="s">
        <v>1266</v>
      </c>
      <c r="C800" t="s">
        <v>1267</v>
      </c>
      <c r="D800" t="s">
        <v>259</v>
      </c>
      <c r="E800" t="s">
        <v>1268</v>
      </c>
      <c r="F800" t="s">
        <v>245</v>
      </c>
      <c r="G800" t="s">
        <v>58</v>
      </c>
      <c r="H800">
        <v>3</v>
      </c>
      <c r="I800" t="s">
        <v>46</v>
      </c>
      <c r="J800" t="s">
        <v>47</v>
      </c>
      <c r="K800" s="1">
        <v>45583</v>
      </c>
      <c r="L800">
        <v>20.77</v>
      </c>
      <c r="M800" t="s">
        <v>226</v>
      </c>
      <c r="O800" t="s">
        <v>473</v>
      </c>
      <c r="P800" t="s">
        <v>14</v>
      </c>
      <c r="W800" s="5">
        <v>45463</v>
      </c>
      <c r="Z800" s="10">
        <v>45197</v>
      </c>
      <c r="AA800" s="10">
        <v>45151</v>
      </c>
      <c r="AB800" t="s">
        <v>245</v>
      </c>
      <c r="AC800" t="s">
        <v>473</v>
      </c>
      <c r="AD800" t="s">
        <v>566</v>
      </c>
      <c r="AE800" t="s">
        <v>690</v>
      </c>
      <c r="AF800" t="s">
        <v>932</v>
      </c>
      <c r="AG800" t="s">
        <v>247</v>
      </c>
      <c r="AH800">
        <v>33.821953999999998</v>
      </c>
      <c r="AI800">
        <v>40.359437999999997</v>
      </c>
      <c r="AJ800">
        <v>53.560682999999997</v>
      </c>
      <c r="AK800">
        <v>56.316333</v>
      </c>
      <c r="AL800" t="s">
        <v>27</v>
      </c>
      <c r="AM800" t="s">
        <v>248</v>
      </c>
      <c r="AN800" t="s">
        <v>247</v>
      </c>
      <c r="AO800" s="1">
        <v>45778</v>
      </c>
      <c r="AP800" s="1" t="s">
        <v>5559</v>
      </c>
      <c r="AR800" t="s">
        <v>247</v>
      </c>
    </row>
    <row r="801" spans="1:44" hidden="1" x14ac:dyDescent="0.25">
      <c r="A801" t="s">
        <v>1271</v>
      </c>
      <c r="B801" t="s">
        <v>1266</v>
      </c>
      <c r="C801" t="s">
        <v>1267</v>
      </c>
      <c r="D801" t="s">
        <v>275</v>
      </c>
      <c r="E801" t="s">
        <v>1268</v>
      </c>
      <c r="F801" t="s">
        <v>245</v>
      </c>
      <c r="G801" t="s">
        <v>58</v>
      </c>
      <c r="H801">
        <v>3</v>
      </c>
      <c r="I801" t="s">
        <v>46</v>
      </c>
      <c r="J801" t="s">
        <v>47</v>
      </c>
      <c r="K801" s="1">
        <v>45582</v>
      </c>
      <c r="L801">
        <v>7.47</v>
      </c>
      <c r="M801" t="s">
        <v>226</v>
      </c>
      <c r="O801" t="s">
        <v>473</v>
      </c>
      <c r="P801" t="s">
        <v>14</v>
      </c>
      <c r="W801" s="5">
        <v>45463</v>
      </c>
      <c r="Z801" s="10">
        <v>45199</v>
      </c>
      <c r="AA801" s="10">
        <v>45148</v>
      </c>
      <c r="AB801" t="s">
        <v>245</v>
      </c>
      <c r="AC801" t="s">
        <v>473</v>
      </c>
      <c r="AD801" t="s">
        <v>566</v>
      </c>
      <c r="AE801" t="s">
        <v>690</v>
      </c>
      <c r="AF801" t="s">
        <v>932</v>
      </c>
      <c r="AG801" t="s">
        <v>247</v>
      </c>
      <c r="AH801">
        <v>33.821953999999998</v>
      </c>
      <c r="AI801">
        <v>40.359437999999997</v>
      </c>
      <c r="AJ801">
        <v>53.560682999999997</v>
      </c>
      <c r="AK801">
        <v>56.316333</v>
      </c>
      <c r="AL801" t="s">
        <v>27</v>
      </c>
      <c r="AM801" t="s">
        <v>248</v>
      </c>
      <c r="AN801" t="s">
        <v>247</v>
      </c>
      <c r="AO801" s="1">
        <v>45778</v>
      </c>
      <c r="AP801" s="1" t="s">
        <v>5559</v>
      </c>
      <c r="AR801" t="s">
        <v>247</v>
      </c>
    </row>
    <row r="802" spans="1:44" hidden="1" x14ac:dyDescent="0.25">
      <c r="A802" t="s">
        <v>1272</v>
      </c>
      <c r="B802" t="s">
        <v>1266</v>
      </c>
      <c r="C802" t="s">
        <v>1267</v>
      </c>
      <c r="D802" t="s">
        <v>102</v>
      </c>
      <c r="E802" t="s">
        <v>1268</v>
      </c>
      <c r="F802" t="s">
        <v>245</v>
      </c>
      <c r="G802" t="s">
        <v>58</v>
      </c>
      <c r="H802">
        <v>3</v>
      </c>
      <c r="I802" t="s">
        <v>46</v>
      </c>
      <c r="J802" t="s">
        <v>47</v>
      </c>
      <c r="K802" s="1">
        <v>45586</v>
      </c>
      <c r="L802">
        <v>5.94</v>
      </c>
      <c r="M802" t="s">
        <v>226</v>
      </c>
      <c r="O802" t="s">
        <v>473</v>
      </c>
      <c r="P802" t="s">
        <v>14</v>
      </c>
      <c r="V802" t="s">
        <v>518</v>
      </c>
      <c r="W802" s="5">
        <v>45463</v>
      </c>
      <c r="Z802" s="10">
        <v>45197</v>
      </c>
      <c r="AA802" s="10">
        <v>45145</v>
      </c>
      <c r="AB802" t="s">
        <v>245</v>
      </c>
      <c r="AC802" t="s">
        <v>473</v>
      </c>
      <c r="AD802" t="s">
        <v>566</v>
      </c>
      <c r="AE802" t="s">
        <v>690</v>
      </c>
      <c r="AF802" t="s">
        <v>932</v>
      </c>
      <c r="AG802" t="s">
        <v>247</v>
      </c>
      <c r="AH802">
        <v>33.821953999999998</v>
      </c>
      <c r="AI802">
        <v>40.359437999999997</v>
      </c>
      <c r="AJ802">
        <v>53.560682999999997</v>
      </c>
      <c r="AK802">
        <v>56.316333</v>
      </c>
      <c r="AL802" t="s">
        <v>27</v>
      </c>
      <c r="AM802" t="s">
        <v>248</v>
      </c>
      <c r="AN802" t="s">
        <v>247</v>
      </c>
      <c r="AO802" s="1">
        <v>45778</v>
      </c>
      <c r="AP802" s="1" t="s">
        <v>5559</v>
      </c>
      <c r="AR802" t="s">
        <v>247</v>
      </c>
    </row>
    <row r="803" spans="1:44" hidden="1" x14ac:dyDescent="0.25">
      <c r="A803" t="s">
        <v>1273</v>
      </c>
      <c r="B803" t="s">
        <v>1266</v>
      </c>
      <c r="C803" t="s">
        <v>1267</v>
      </c>
      <c r="D803" t="s">
        <v>513</v>
      </c>
      <c r="E803" t="s">
        <v>1268</v>
      </c>
      <c r="F803" t="s">
        <v>245</v>
      </c>
      <c r="G803" t="s">
        <v>58</v>
      </c>
      <c r="H803">
        <v>2</v>
      </c>
      <c r="I803" t="s">
        <v>46</v>
      </c>
      <c r="J803" t="s">
        <v>236</v>
      </c>
      <c r="L803">
        <v>1.4</v>
      </c>
      <c r="M803" t="s">
        <v>226</v>
      </c>
      <c r="W803" s="5">
        <v>45197</v>
      </c>
      <c r="AB803" t="s">
        <v>245</v>
      </c>
      <c r="AC803" t="s">
        <v>245</v>
      </c>
      <c r="AD803" t="s">
        <v>566</v>
      </c>
      <c r="AE803" t="s">
        <v>690</v>
      </c>
      <c r="AF803" t="s">
        <v>932</v>
      </c>
      <c r="AG803" t="s">
        <v>247</v>
      </c>
      <c r="AH803">
        <v>33.821953999999998</v>
      </c>
      <c r="AI803">
        <v>40.359437999999997</v>
      </c>
      <c r="AJ803">
        <v>53.560682999999997</v>
      </c>
      <c r="AK803">
        <v>56.316333</v>
      </c>
      <c r="AL803" t="s">
        <v>73</v>
      </c>
      <c r="AM803" t="s">
        <v>248</v>
      </c>
      <c r="AN803" t="s">
        <v>247</v>
      </c>
      <c r="AO803" s="1">
        <v>45839</v>
      </c>
      <c r="AP803" s="1" t="s">
        <v>5438</v>
      </c>
      <c r="AR803" t="s">
        <v>247</v>
      </c>
    </row>
    <row r="804" spans="1:44" hidden="1" x14ac:dyDescent="0.25">
      <c r="A804" t="s">
        <v>1276</v>
      </c>
      <c r="B804" t="s">
        <v>1274</v>
      </c>
      <c r="C804" t="s">
        <v>1275</v>
      </c>
      <c r="D804" t="s">
        <v>95</v>
      </c>
      <c r="E804" t="s">
        <v>1080</v>
      </c>
      <c r="F804" t="s">
        <v>79</v>
      </c>
      <c r="G804" t="s">
        <v>58</v>
      </c>
      <c r="H804">
        <v>2</v>
      </c>
      <c r="I804" t="s">
        <v>46</v>
      </c>
      <c r="J804" t="s">
        <v>47</v>
      </c>
      <c r="K804" s="1">
        <v>45266</v>
      </c>
      <c r="L804" s="21">
        <v>13.5</v>
      </c>
      <c r="M804" t="s">
        <v>226</v>
      </c>
      <c r="O804" t="s">
        <v>473</v>
      </c>
      <c r="P804" t="s">
        <v>14</v>
      </c>
      <c r="V804" t="s">
        <v>518</v>
      </c>
      <c r="W804" s="5">
        <v>45167</v>
      </c>
      <c r="Z804" s="10">
        <v>45167</v>
      </c>
      <c r="AA804" s="10">
        <v>45117</v>
      </c>
      <c r="AB804" t="s">
        <v>79</v>
      </c>
      <c r="AC804" t="s">
        <v>473</v>
      </c>
      <c r="AD804" t="s">
        <v>690</v>
      </c>
      <c r="AE804" t="s">
        <v>247</v>
      </c>
      <c r="AF804" t="s">
        <v>566</v>
      </c>
      <c r="AG804" t="s">
        <v>84</v>
      </c>
      <c r="AH804">
        <v>9.3134519999999998</v>
      </c>
      <c r="AI804">
        <v>25.270346</v>
      </c>
      <c r="AJ804">
        <v>54.598385</v>
      </c>
      <c r="AK804">
        <v>57.211827</v>
      </c>
      <c r="AL804" t="s">
        <v>27</v>
      </c>
      <c r="AM804" t="s">
        <v>474</v>
      </c>
      <c r="AN804" t="s">
        <v>690</v>
      </c>
      <c r="AO804" s="1">
        <v>45778</v>
      </c>
      <c r="AP804" s="1" t="s">
        <v>5429</v>
      </c>
      <c r="AR804" t="s">
        <v>690</v>
      </c>
    </row>
    <row r="805" spans="1:44" hidden="1" x14ac:dyDescent="0.25">
      <c r="A805" t="s">
        <v>1277</v>
      </c>
      <c r="B805" t="s">
        <v>1274</v>
      </c>
      <c r="C805" t="s">
        <v>1275</v>
      </c>
      <c r="D805" t="s">
        <v>143</v>
      </c>
      <c r="E805" t="s">
        <v>1080</v>
      </c>
      <c r="F805" t="s">
        <v>79</v>
      </c>
      <c r="G805" t="s">
        <v>58</v>
      </c>
      <c r="H805">
        <v>2</v>
      </c>
      <c r="I805" t="s">
        <v>46</v>
      </c>
      <c r="J805" t="s">
        <v>47</v>
      </c>
      <c r="K805" s="1">
        <v>45276</v>
      </c>
      <c r="L805" s="21">
        <v>9.49</v>
      </c>
      <c r="M805" t="s">
        <v>226</v>
      </c>
      <c r="O805" t="s">
        <v>473</v>
      </c>
      <c r="P805" t="s">
        <v>14</v>
      </c>
      <c r="V805" t="s">
        <v>518</v>
      </c>
      <c r="W805" s="5">
        <v>45167</v>
      </c>
      <c r="Z805" s="10">
        <v>45167</v>
      </c>
      <c r="AA805" s="10">
        <v>45112</v>
      </c>
      <c r="AB805" t="s">
        <v>79</v>
      </c>
      <c r="AC805" t="s">
        <v>473</v>
      </c>
      <c r="AD805" t="s">
        <v>690</v>
      </c>
      <c r="AE805" t="s">
        <v>247</v>
      </c>
      <c r="AF805" t="s">
        <v>566</v>
      </c>
      <c r="AG805" t="s">
        <v>84</v>
      </c>
      <c r="AH805">
        <v>9.3134519999999998</v>
      </c>
      <c r="AI805">
        <v>25.270346</v>
      </c>
      <c r="AJ805">
        <v>54.598385</v>
      </c>
      <c r="AK805">
        <v>57.211827</v>
      </c>
      <c r="AL805" t="s">
        <v>27</v>
      </c>
      <c r="AM805" t="s">
        <v>474</v>
      </c>
      <c r="AN805" t="s">
        <v>690</v>
      </c>
      <c r="AO805" s="1">
        <v>45778</v>
      </c>
      <c r="AP805" s="1" t="s">
        <v>5429</v>
      </c>
      <c r="AR805" t="s">
        <v>690</v>
      </c>
    </row>
    <row r="806" spans="1:44" hidden="1" x14ac:dyDescent="0.25">
      <c r="A806" t="s">
        <v>1278</v>
      </c>
      <c r="B806" t="s">
        <v>1274</v>
      </c>
      <c r="C806" t="s">
        <v>1275</v>
      </c>
      <c r="D806" t="s">
        <v>145</v>
      </c>
      <c r="E806" t="s">
        <v>1080</v>
      </c>
      <c r="F806" t="s">
        <v>79</v>
      </c>
      <c r="G806" t="s">
        <v>58</v>
      </c>
      <c r="H806">
        <v>3</v>
      </c>
      <c r="I806" t="s">
        <v>46</v>
      </c>
      <c r="J806" t="s">
        <v>70</v>
      </c>
      <c r="L806" s="21">
        <v>2.48</v>
      </c>
      <c r="M806" t="s">
        <v>226</v>
      </c>
      <c r="O806" t="s">
        <v>473</v>
      </c>
      <c r="P806" t="s">
        <v>14</v>
      </c>
      <c r="V806" t="s">
        <v>518</v>
      </c>
      <c r="W806" s="5">
        <v>45167</v>
      </c>
      <c r="Z806" s="10">
        <v>45167</v>
      </c>
      <c r="AA806" s="10">
        <v>45110</v>
      </c>
      <c r="AB806" t="s">
        <v>79</v>
      </c>
      <c r="AC806" t="s">
        <v>473</v>
      </c>
      <c r="AD806" t="s">
        <v>690</v>
      </c>
      <c r="AE806" t="s">
        <v>247</v>
      </c>
      <c r="AF806" t="s">
        <v>566</v>
      </c>
      <c r="AG806" t="s">
        <v>84</v>
      </c>
      <c r="AH806">
        <v>9.3134519999999998</v>
      </c>
      <c r="AI806">
        <v>25.270346</v>
      </c>
      <c r="AJ806">
        <v>54.598385</v>
      </c>
      <c r="AK806">
        <v>57.211827</v>
      </c>
      <c r="AL806" t="s">
        <v>73</v>
      </c>
      <c r="AM806" t="s">
        <v>474</v>
      </c>
      <c r="AN806" t="s">
        <v>690</v>
      </c>
      <c r="AO806" s="1">
        <v>45778</v>
      </c>
      <c r="AP806" s="1" t="s">
        <v>5429</v>
      </c>
      <c r="AR806" t="s">
        <v>690</v>
      </c>
    </row>
    <row r="807" spans="1:44" hidden="1" x14ac:dyDescent="0.25">
      <c r="A807" t="s">
        <v>1279</v>
      </c>
      <c r="B807" t="s">
        <v>1274</v>
      </c>
      <c r="C807" t="s">
        <v>1275</v>
      </c>
      <c r="D807" t="s">
        <v>255</v>
      </c>
      <c r="E807" t="s">
        <v>1080</v>
      </c>
      <c r="F807" t="s">
        <v>79</v>
      </c>
      <c r="G807" t="s">
        <v>58</v>
      </c>
      <c r="H807">
        <v>2</v>
      </c>
      <c r="I807" t="s">
        <v>46</v>
      </c>
      <c r="J807" t="s">
        <v>47</v>
      </c>
      <c r="K807" s="1">
        <v>45265</v>
      </c>
      <c r="L807" s="21">
        <v>17.440000000000001</v>
      </c>
      <c r="M807" t="s">
        <v>226</v>
      </c>
      <c r="O807" t="s">
        <v>473</v>
      </c>
      <c r="P807" t="s">
        <v>14</v>
      </c>
      <c r="V807" t="s">
        <v>518</v>
      </c>
      <c r="W807" s="5">
        <v>45163</v>
      </c>
      <c r="Z807" s="10">
        <v>45163</v>
      </c>
      <c r="AA807" s="10">
        <v>45110</v>
      </c>
      <c r="AB807" t="s">
        <v>79</v>
      </c>
      <c r="AC807" t="s">
        <v>473</v>
      </c>
      <c r="AD807" t="s">
        <v>690</v>
      </c>
      <c r="AE807" t="s">
        <v>247</v>
      </c>
      <c r="AF807" t="s">
        <v>566</v>
      </c>
      <c r="AG807" t="s">
        <v>84</v>
      </c>
      <c r="AH807">
        <v>9.3134519999999998</v>
      </c>
      <c r="AI807">
        <v>25.270346</v>
      </c>
      <c r="AJ807">
        <v>54.598385</v>
      </c>
      <c r="AK807">
        <v>57.211827</v>
      </c>
      <c r="AL807" t="s">
        <v>27</v>
      </c>
      <c r="AM807" t="s">
        <v>474</v>
      </c>
      <c r="AN807" t="s">
        <v>690</v>
      </c>
      <c r="AO807" s="1">
        <v>45778</v>
      </c>
      <c r="AP807" s="1" t="s">
        <v>5429</v>
      </c>
      <c r="AR807" t="s">
        <v>690</v>
      </c>
    </row>
    <row r="808" spans="1:44" hidden="1" x14ac:dyDescent="0.25">
      <c r="A808" t="s">
        <v>1280</v>
      </c>
      <c r="B808" t="s">
        <v>1274</v>
      </c>
      <c r="C808" t="s">
        <v>1275</v>
      </c>
      <c r="D808" t="s">
        <v>100</v>
      </c>
      <c r="E808" t="s">
        <v>1080</v>
      </c>
      <c r="F808" t="s">
        <v>79</v>
      </c>
      <c r="G808" t="s">
        <v>58</v>
      </c>
      <c r="H808">
        <v>2</v>
      </c>
      <c r="I808" t="s">
        <v>46</v>
      </c>
      <c r="J808" t="s">
        <v>47</v>
      </c>
      <c r="K808" s="1">
        <v>45272</v>
      </c>
      <c r="L808" s="21">
        <v>7.75</v>
      </c>
      <c r="M808" t="s">
        <v>226</v>
      </c>
      <c r="O808" t="s">
        <v>473</v>
      </c>
      <c r="P808" t="s">
        <v>14</v>
      </c>
      <c r="V808" t="s">
        <v>518</v>
      </c>
      <c r="W808" s="5">
        <v>45163</v>
      </c>
      <c r="Z808" s="10">
        <v>45163</v>
      </c>
      <c r="AA808" s="10">
        <v>45120</v>
      </c>
      <c r="AB808" t="s">
        <v>79</v>
      </c>
      <c r="AC808" t="s">
        <v>473</v>
      </c>
      <c r="AD808" t="s">
        <v>690</v>
      </c>
      <c r="AE808" t="s">
        <v>247</v>
      </c>
      <c r="AF808" t="s">
        <v>566</v>
      </c>
      <c r="AG808" t="s">
        <v>84</v>
      </c>
      <c r="AH808">
        <v>9.3134519999999998</v>
      </c>
      <c r="AI808">
        <v>25.270346</v>
      </c>
      <c r="AJ808">
        <v>54.598385</v>
      </c>
      <c r="AK808">
        <v>57.211827</v>
      </c>
      <c r="AL808" t="s">
        <v>27</v>
      </c>
      <c r="AM808" t="s">
        <v>474</v>
      </c>
      <c r="AN808" t="s">
        <v>690</v>
      </c>
      <c r="AO808" s="1">
        <v>45778</v>
      </c>
      <c r="AP808" s="1" t="s">
        <v>5429</v>
      </c>
      <c r="AR808" t="s">
        <v>690</v>
      </c>
    </row>
    <row r="809" spans="1:44" hidden="1" x14ac:dyDescent="0.25">
      <c r="A809" t="s">
        <v>1281</v>
      </c>
      <c r="B809" t="s">
        <v>1274</v>
      </c>
      <c r="C809" t="s">
        <v>1275</v>
      </c>
      <c r="D809" t="s">
        <v>275</v>
      </c>
      <c r="E809" t="s">
        <v>1080</v>
      </c>
      <c r="F809" t="s">
        <v>79</v>
      </c>
      <c r="G809" t="s">
        <v>58</v>
      </c>
      <c r="H809">
        <v>2</v>
      </c>
      <c r="I809" t="s">
        <v>46</v>
      </c>
      <c r="J809" t="s">
        <v>47</v>
      </c>
      <c r="K809" s="1">
        <v>45293</v>
      </c>
      <c r="L809" s="21">
        <v>9.11</v>
      </c>
      <c r="M809" t="s">
        <v>226</v>
      </c>
      <c r="O809" t="s">
        <v>473</v>
      </c>
      <c r="P809" t="s">
        <v>14</v>
      </c>
      <c r="V809" t="s">
        <v>518</v>
      </c>
      <c r="W809" s="5">
        <v>45167</v>
      </c>
      <c r="Z809" s="10">
        <v>45167</v>
      </c>
      <c r="AA809" s="10">
        <v>45120</v>
      </c>
      <c r="AB809" t="s">
        <v>79</v>
      </c>
      <c r="AC809" t="s">
        <v>473</v>
      </c>
      <c r="AD809" t="s">
        <v>690</v>
      </c>
      <c r="AE809" t="s">
        <v>247</v>
      </c>
      <c r="AF809" t="s">
        <v>566</v>
      </c>
      <c r="AG809" t="s">
        <v>84</v>
      </c>
      <c r="AH809">
        <v>9.3134519999999998</v>
      </c>
      <c r="AI809">
        <v>25.270346</v>
      </c>
      <c r="AJ809">
        <v>54.598385</v>
      </c>
      <c r="AK809">
        <v>57.211827</v>
      </c>
      <c r="AL809" t="s">
        <v>27</v>
      </c>
      <c r="AM809" t="s">
        <v>474</v>
      </c>
      <c r="AN809" t="s">
        <v>690</v>
      </c>
      <c r="AO809" s="1">
        <v>45778</v>
      </c>
      <c r="AP809" s="1" t="s">
        <v>5429</v>
      </c>
      <c r="AR809" t="s">
        <v>690</v>
      </c>
    </row>
    <row r="810" spans="1:44" hidden="1" x14ac:dyDescent="0.25">
      <c r="A810" t="s">
        <v>1282</v>
      </c>
      <c r="B810" t="s">
        <v>1274</v>
      </c>
      <c r="C810" t="s">
        <v>1275</v>
      </c>
      <c r="D810" t="s">
        <v>207</v>
      </c>
      <c r="E810" t="s">
        <v>1080</v>
      </c>
      <c r="F810" t="s">
        <v>79</v>
      </c>
      <c r="G810" t="s">
        <v>58</v>
      </c>
      <c r="H810">
        <v>3</v>
      </c>
      <c r="I810" t="s">
        <v>46</v>
      </c>
      <c r="J810" t="s">
        <v>70</v>
      </c>
      <c r="L810" s="21">
        <v>16</v>
      </c>
      <c r="M810" t="s">
        <v>226</v>
      </c>
      <c r="O810" t="s">
        <v>473</v>
      </c>
      <c r="P810" t="s">
        <v>14</v>
      </c>
      <c r="V810" t="s">
        <v>518</v>
      </c>
      <c r="W810" s="5">
        <v>45167</v>
      </c>
      <c r="Z810" s="10">
        <v>45167</v>
      </c>
      <c r="AA810" s="10">
        <v>45120</v>
      </c>
      <c r="AB810" t="s">
        <v>79</v>
      </c>
      <c r="AC810" t="s">
        <v>473</v>
      </c>
      <c r="AD810" t="s">
        <v>690</v>
      </c>
      <c r="AE810" t="s">
        <v>247</v>
      </c>
      <c r="AF810" t="s">
        <v>566</v>
      </c>
      <c r="AG810" t="s">
        <v>84</v>
      </c>
      <c r="AH810">
        <v>9.3134519999999998</v>
      </c>
      <c r="AI810">
        <v>25.270346</v>
      </c>
      <c r="AJ810">
        <v>54.598385</v>
      </c>
      <c r="AK810">
        <v>57.211827</v>
      </c>
      <c r="AL810" t="s">
        <v>73</v>
      </c>
      <c r="AM810" t="s">
        <v>474</v>
      </c>
      <c r="AN810" t="s">
        <v>690</v>
      </c>
      <c r="AO810" s="1">
        <v>45778</v>
      </c>
      <c r="AP810" s="1" t="s">
        <v>5429</v>
      </c>
      <c r="AR810" t="s">
        <v>690</v>
      </c>
    </row>
    <row r="811" spans="1:44" hidden="1" x14ac:dyDescent="0.25">
      <c r="A811" t="s">
        <v>1283</v>
      </c>
      <c r="B811" t="s">
        <v>1274</v>
      </c>
      <c r="C811" t="s">
        <v>1275</v>
      </c>
      <c r="D811" t="s">
        <v>102</v>
      </c>
      <c r="E811" t="s">
        <v>1080</v>
      </c>
      <c r="F811" t="s">
        <v>79</v>
      </c>
      <c r="G811" t="s">
        <v>58</v>
      </c>
      <c r="H811">
        <v>3</v>
      </c>
      <c r="I811" t="s">
        <v>46</v>
      </c>
      <c r="J811" t="s">
        <v>70</v>
      </c>
      <c r="L811" s="21">
        <v>5.21</v>
      </c>
      <c r="M811" t="s">
        <v>226</v>
      </c>
      <c r="O811" t="s">
        <v>473</v>
      </c>
      <c r="P811" t="s">
        <v>14</v>
      </c>
      <c r="V811" t="s">
        <v>518</v>
      </c>
      <c r="W811" s="5">
        <v>45162</v>
      </c>
      <c r="Z811" s="10">
        <v>45162</v>
      </c>
      <c r="AA811" s="10">
        <v>45127</v>
      </c>
      <c r="AB811" t="s">
        <v>79</v>
      </c>
      <c r="AC811" t="s">
        <v>473</v>
      </c>
      <c r="AD811" t="s">
        <v>690</v>
      </c>
      <c r="AE811" t="s">
        <v>247</v>
      </c>
      <c r="AF811" t="s">
        <v>566</v>
      </c>
      <c r="AG811" t="s">
        <v>84</v>
      </c>
      <c r="AH811">
        <v>9.3134519999999998</v>
      </c>
      <c r="AI811">
        <v>25.270346</v>
      </c>
      <c r="AJ811">
        <v>54.598385</v>
      </c>
      <c r="AK811">
        <v>57.211827</v>
      </c>
      <c r="AL811" t="s">
        <v>73</v>
      </c>
      <c r="AM811" t="s">
        <v>474</v>
      </c>
      <c r="AN811" t="s">
        <v>690</v>
      </c>
      <c r="AO811" s="1">
        <v>45778</v>
      </c>
      <c r="AP811" s="1" t="s">
        <v>5429</v>
      </c>
      <c r="AR811" t="s">
        <v>690</v>
      </c>
    </row>
    <row r="812" spans="1:44" hidden="1" x14ac:dyDescent="0.25">
      <c r="A812" t="s">
        <v>1284</v>
      </c>
      <c r="B812" t="s">
        <v>1274</v>
      </c>
      <c r="C812" t="s">
        <v>1275</v>
      </c>
      <c r="D812" t="s">
        <v>104</v>
      </c>
      <c r="E812" t="s">
        <v>1080</v>
      </c>
      <c r="F812" t="s">
        <v>79</v>
      </c>
      <c r="G812" t="s">
        <v>58</v>
      </c>
      <c r="H812">
        <v>2</v>
      </c>
      <c r="I812" t="s">
        <v>46</v>
      </c>
      <c r="J812" t="s">
        <v>47</v>
      </c>
      <c r="K812" s="1">
        <v>45272</v>
      </c>
      <c r="L812" s="21">
        <v>16.55</v>
      </c>
      <c r="M812" t="s">
        <v>226</v>
      </c>
      <c r="O812" t="s">
        <v>473</v>
      </c>
      <c r="P812" t="s">
        <v>14</v>
      </c>
      <c r="V812" t="s">
        <v>518</v>
      </c>
      <c r="W812" s="5">
        <v>45162</v>
      </c>
      <c r="Z812" s="10">
        <v>45162</v>
      </c>
      <c r="AA812" s="10">
        <v>45126</v>
      </c>
      <c r="AB812" t="s">
        <v>79</v>
      </c>
      <c r="AC812" t="s">
        <v>473</v>
      </c>
      <c r="AD812" t="s">
        <v>690</v>
      </c>
      <c r="AE812" t="s">
        <v>247</v>
      </c>
      <c r="AF812" t="s">
        <v>566</v>
      </c>
      <c r="AG812" t="s">
        <v>84</v>
      </c>
      <c r="AH812">
        <v>9.3134519999999998</v>
      </c>
      <c r="AI812">
        <v>25.270346</v>
      </c>
      <c r="AJ812">
        <v>54.598385</v>
      </c>
      <c r="AK812">
        <v>57.211827</v>
      </c>
      <c r="AL812" t="s">
        <v>27</v>
      </c>
      <c r="AM812" t="s">
        <v>474</v>
      </c>
      <c r="AN812" t="s">
        <v>690</v>
      </c>
      <c r="AO812" s="1">
        <v>45778</v>
      </c>
      <c r="AP812" s="1" t="s">
        <v>5429</v>
      </c>
      <c r="AR812" t="s">
        <v>690</v>
      </c>
    </row>
    <row r="813" spans="1:44" hidden="1" x14ac:dyDescent="0.25">
      <c r="A813" t="s">
        <v>1285</v>
      </c>
      <c r="B813" t="s">
        <v>1274</v>
      </c>
      <c r="C813" t="s">
        <v>1275</v>
      </c>
      <c r="D813" t="s">
        <v>195</v>
      </c>
      <c r="E813" t="s">
        <v>1080</v>
      </c>
      <c r="F813" t="s">
        <v>79</v>
      </c>
      <c r="G813" t="s">
        <v>58</v>
      </c>
      <c r="H813">
        <v>2</v>
      </c>
      <c r="I813" t="s">
        <v>46</v>
      </c>
      <c r="J813" t="s">
        <v>47</v>
      </c>
      <c r="K813" s="1">
        <v>45279</v>
      </c>
      <c r="L813" s="21">
        <v>19.12</v>
      </c>
      <c r="M813" t="s">
        <v>226</v>
      </c>
      <c r="O813" t="s">
        <v>473</v>
      </c>
      <c r="P813" t="s">
        <v>14</v>
      </c>
      <c r="V813" t="s">
        <v>518</v>
      </c>
      <c r="W813" s="5">
        <v>45167</v>
      </c>
      <c r="Z813" s="10">
        <v>45167</v>
      </c>
      <c r="AA813" s="10">
        <v>45110</v>
      </c>
      <c r="AB813" t="s">
        <v>79</v>
      </c>
      <c r="AC813" t="s">
        <v>473</v>
      </c>
      <c r="AD813" t="s">
        <v>690</v>
      </c>
      <c r="AE813" t="s">
        <v>247</v>
      </c>
      <c r="AF813" t="s">
        <v>566</v>
      </c>
      <c r="AG813" t="s">
        <v>84</v>
      </c>
      <c r="AH813">
        <v>9.3134519999999998</v>
      </c>
      <c r="AI813">
        <v>25.270346</v>
      </c>
      <c r="AJ813">
        <v>54.598385</v>
      </c>
      <c r="AK813">
        <v>57.211827</v>
      </c>
      <c r="AL813" t="s">
        <v>27</v>
      </c>
      <c r="AM813" t="s">
        <v>474</v>
      </c>
      <c r="AN813" t="s">
        <v>690</v>
      </c>
      <c r="AO813" s="1">
        <v>45809</v>
      </c>
      <c r="AP813" s="1" t="s">
        <v>5437</v>
      </c>
      <c r="AR813" t="s">
        <v>690</v>
      </c>
    </row>
    <row r="814" spans="1:44" hidden="1" x14ac:dyDescent="0.25">
      <c r="A814" t="s">
        <v>1286</v>
      </c>
      <c r="B814" t="s">
        <v>1274</v>
      </c>
      <c r="C814" t="s">
        <v>1275</v>
      </c>
      <c r="D814" t="s">
        <v>156</v>
      </c>
      <c r="E814" t="s">
        <v>1080</v>
      </c>
      <c r="F814" t="s">
        <v>79</v>
      </c>
      <c r="G814" t="s">
        <v>58</v>
      </c>
      <c r="H814">
        <v>2</v>
      </c>
      <c r="I814" t="s">
        <v>46</v>
      </c>
      <c r="J814" t="s">
        <v>47</v>
      </c>
      <c r="K814" s="1">
        <v>45279</v>
      </c>
      <c r="L814" s="21">
        <v>5.83</v>
      </c>
      <c r="M814" t="s">
        <v>226</v>
      </c>
      <c r="O814" t="s">
        <v>473</v>
      </c>
      <c r="P814" t="s">
        <v>14</v>
      </c>
      <c r="V814" t="s">
        <v>518</v>
      </c>
      <c r="W814" s="5">
        <v>45163</v>
      </c>
      <c r="Z814" s="10">
        <v>45163</v>
      </c>
      <c r="AA814" s="10">
        <v>45110</v>
      </c>
      <c r="AB814" t="s">
        <v>79</v>
      </c>
      <c r="AC814" t="s">
        <v>473</v>
      </c>
      <c r="AD814" t="s">
        <v>690</v>
      </c>
      <c r="AE814" t="s">
        <v>247</v>
      </c>
      <c r="AF814" t="s">
        <v>566</v>
      </c>
      <c r="AG814" t="s">
        <v>84</v>
      </c>
      <c r="AH814">
        <v>9.3134519999999998</v>
      </c>
      <c r="AI814">
        <v>25.270346</v>
      </c>
      <c r="AJ814">
        <v>54.598385</v>
      </c>
      <c r="AK814">
        <v>57.211827</v>
      </c>
      <c r="AL814" t="s">
        <v>27</v>
      </c>
      <c r="AM814" t="s">
        <v>474</v>
      </c>
      <c r="AN814" t="s">
        <v>690</v>
      </c>
      <c r="AO814" s="1">
        <v>45778</v>
      </c>
      <c r="AP814" s="1" t="s">
        <v>5429</v>
      </c>
      <c r="AR814" t="s">
        <v>690</v>
      </c>
    </row>
    <row r="815" spans="1:44" hidden="1" x14ac:dyDescent="0.25">
      <c r="A815" t="s">
        <v>1287</v>
      </c>
      <c r="B815" t="s">
        <v>1274</v>
      </c>
      <c r="C815" t="s">
        <v>1275</v>
      </c>
      <c r="D815" t="s">
        <v>158</v>
      </c>
      <c r="E815" t="s">
        <v>1080</v>
      </c>
      <c r="F815" t="s">
        <v>79</v>
      </c>
      <c r="G815" t="s">
        <v>58</v>
      </c>
      <c r="H815">
        <v>3</v>
      </c>
      <c r="I815" t="s">
        <v>46</v>
      </c>
      <c r="J815" t="s">
        <v>70</v>
      </c>
      <c r="L815" s="21">
        <v>7.93</v>
      </c>
      <c r="M815" t="s">
        <v>226</v>
      </c>
      <c r="O815" t="s">
        <v>473</v>
      </c>
      <c r="P815" t="s">
        <v>14</v>
      </c>
      <c r="V815" t="s">
        <v>518</v>
      </c>
      <c r="W815" s="5">
        <v>45167</v>
      </c>
      <c r="Z815" s="10">
        <v>45167</v>
      </c>
      <c r="AA815" s="10">
        <v>45106</v>
      </c>
      <c r="AB815" t="s">
        <v>79</v>
      </c>
      <c r="AC815" t="s">
        <v>473</v>
      </c>
      <c r="AD815" t="s">
        <v>690</v>
      </c>
      <c r="AE815" t="s">
        <v>247</v>
      </c>
      <c r="AF815" t="s">
        <v>566</v>
      </c>
      <c r="AG815" t="s">
        <v>84</v>
      </c>
      <c r="AH815">
        <v>9.3134519999999998</v>
      </c>
      <c r="AI815">
        <v>25.270346</v>
      </c>
      <c r="AJ815">
        <v>54.598385</v>
      </c>
      <c r="AK815">
        <v>57.211827</v>
      </c>
      <c r="AL815" t="s">
        <v>73</v>
      </c>
      <c r="AM815" t="s">
        <v>474</v>
      </c>
      <c r="AN815" t="s">
        <v>690</v>
      </c>
      <c r="AO815" s="1">
        <v>45809</v>
      </c>
      <c r="AP815" s="1" t="s">
        <v>5437</v>
      </c>
      <c r="AR815" t="s">
        <v>690</v>
      </c>
    </row>
    <row r="816" spans="1:44" hidden="1" x14ac:dyDescent="0.25">
      <c r="A816" t="s">
        <v>1288</v>
      </c>
      <c r="B816" t="s">
        <v>1274</v>
      </c>
      <c r="C816" t="s">
        <v>1275</v>
      </c>
      <c r="D816" t="s">
        <v>122</v>
      </c>
      <c r="E816" t="s">
        <v>1080</v>
      </c>
      <c r="F816" t="s">
        <v>79</v>
      </c>
      <c r="G816" t="s">
        <v>58</v>
      </c>
      <c r="H816">
        <v>3</v>
      </c>
      <c r="I816" t="s">
        <v>46</v>
      </c>
      <c r="J816" t="s">
        <v>70</v>
      </c>
      <c r="L816" s="21">
        <v>12.14</v>
      </c>
      <c r="M816" t="s">
        <v>226</v>
      </c>
      <c r="O816" t="s">
        <v>473</v>
      </c>
      <c r="P816" t="s">
        <v>14</v>
      </c>
      <c r="V816" t="s">
        <v>518</v>
      </c>
      <c r="W816" s="5">
        <v>45167</v>
      </c>
      <c r="Z816" s="10">
        <v>45167</v>
      </c>
      <c r="AA816" s="10">
        <v>45106</v>
      </c>
      <c r="AB816" t="s">
        <v>79</v>
      </c>
      <c r="AC816" t="s">
        <v>473</v>
      </c>
      <c r="AD816" t="s">
        <v>690</v>
      </c>
      <c r="AE816" t="s">
        <v>247</v>
      </c>
      <c r="AF816" t="s">
        <v>566</v>
      </c>
      <c r="AG816" t="s">
        <v>84</v>
      </c>
      <c r="AH816">
        <v>9.3134519999999998</v>
      </c>
      <c r="AI816">
        <v>25.270346</v>
      </c>
      <c r="AJ816">
        <v>54.598385</v>
      </c>
      <c r="AK816">
        <v>57.211827</v>
      </c>
      <c r="AL816" t="s">
        <v>73</v>
      </c>
      <c r="AM816" t="s">
        <v>474</v>
      </c>
      <c r="AN816" t="s">
        <v>690</v>
      </c>
      <c r="AO816" s="1">
        <v>45809</v>
      </c>
      <c r="AP816" s="1" t="s">
        <v>5437</v>
      </c>
      <c r="AR816" t="s">
        <v>690</v>
      </c>
    </row>
    <row r="817" spans="1:44" hidden="1" x14ac:dyDescent="0.25">
      <c r="A817" t="s">
        <v>1289</v>
      </c>
      <c r="B817" t="s">
        <v>1274</v>
      </c>
      <c r="C817" t="s">
        <v>1275</v>
      </c>
      <c r="D817" t="s">
        <v>112</v>
      </c>
      <c r="E817" t="s">
        <v>1080</v>
      </c>
      <c r="F817" t="s">
        <v>79</v>
      </c>
      <c r="G817" t="s">
        <v>58</v>
      </c>
      <c r="H817">
        <v>2</v>
      </c>
      <c r="I817" t="s">
        <v>46</v>
      </c>
      <c r="J817" t="s">
        <v>47</v>
      </c>
      <c r="K817" s="1">
        <v>45287</v>
      </c>
      <c r="L817" s="21">
        <v>6.48</v>
      </c>
      <c r="M817" t="s">
        <v>226</v>
      </c>
      <c r="O817" t="s">
        <v>473</v>
      </c>
      <c r="P817" t="s">
        <v>14</v>
      </c>
      <c r="V817" t="s">
        <v>518</v>
      </c>
      <c r="W817" s="5">
        <v>45167</v>
      </c>
      <c r="Z817" s="10">
        <v>45167</v>
      </c>
      <c r="AA817" s="10">
        <v>45104</v>
      </c>
      <c r="AB817" t="s">
        <v>79</v>
      </c>
      <c r="AC817" t="s">
        <v>473</v>
      </c>
      <c r="AD817" t="s">
        <v>690</v>
      </c>
      <c r="AE817" t="s">
        <v>247</v>
      </c>
      <c r="AF817" t="s">
        <v>566</v>
      </c>
      <c r="AG817" t="s">
        <v>84</v>
      </c>
      <c r="AH817">
        <v>9.3134519999999998</v>
      </c>
      <c r="AI817">
        <v>25.270346</v>
      </c>
      <c r="AJ817">
        <v>54.598385</v>
      </c>
      <c r="AK817">
        <v>57.211827</v>
      </c>
      <c r="AL817" t="s">
        <v>27</v>
      </c>
      <c r="AM817" t="s">
        <v>474</v>
      </c>
      <c r="AN817" t="s">
        <v>690</v>
      </c>
      <c r="AO817" s="1">
        <v>45809</v>
      </c>
      <c r="AP817" s="1" t="s">
        <v>5437</v>
      </c>
      <c r="AR817" t="s">
        <v>690</v>
      </c>
    </row>
    <row r="818" spans="1:44" hidden="1" x14ac:dyDescent="0.25">
      <c r="A818" t="s">
        <v>1290</v>
      </c>
      <c r="B818" t="s">
        <v>1274</v>
      </c>
      <c r="C818" t="s">
        <v>1275</v>
      </c>
      <c r="D818" t="s">
        <v>114</v>
      </c>
      <c r="E818" t="s">
        <v>1080</v>
      </c>
      <c r="F818" t="s">
        <v>79</v>
      </c>
      <c r="G818" t="s">
        <v>58</v>
      </c>
      <c r="H818">
        <v>2</v>
      </c>
      <c r="I818" t="s">
        <v>46</v>
      </c>
      <c r="J818" t="s">
        <v>47</v>
      </c>
      <c r="K818" s="1">
        <v>45287</v>
      </c>
      <c r="L818" s="21">
        <v>8.69</v>
      </c>
      <c r="M818" t="s">
        <v>226</v>
      </c>
      <c r="O818" t="s">
        <v>473</v>
      </c>
      <c r="P818" t="s">
        <v>14</v>
      </c>
      <c r="V818" t="s">
        <v>518</v>
      </c>
      <c r="W818" s="5">
        <v>45167</v>
      </c>
      <c r="Z818" s="10">
        <v>45167</v>
      </c>
      <c r="AA818" s="10">
        <v>45104</v>
      </c>
      <c r="AB818" t="s">
        <v>79</v>
      </c>
      <c r="AC818" t="s">
        <v>473</v>
      </c>
      <c r="AD818" t="s">
        <v>690</v>
      </c>
      <c r="AE818" t="s">
        <v>247</v>
      </c>
      <c r="AF818" t="s">
        <v>566</v>
      </c>
      <c r="AG818" t="s">
        <v>84</v>
      </c>
      <c r="AH818">
        <v>9.3134519999999998</v>
      </c>
      <c r="AI818">
        <v>25.270346</v>
      </c>
      <c r="AJ818">
        <v>54.598385</v>
      </c>
      <c r="AK818">
        <v>57.211827</v>
      </c>
      <c r="AL818" t="s">
        <v>27</v>
      </c>
      <c r="AM818" t="s">
        <v>474</v>
      </c>
      <c r="AN818" t="s">
        <v>690</v>
      </c>
      <c r="AO818" s="1">
        <v>45809</v>
      </c>
      <c r="AP818" s="1" t="s">
        <v>5437</v>
      </c>
      <c r="AR818" t="s">
        <v>690</v>
      </c>
    </row>
    <row r="819" spans="1:44" hidden="1" x14ac:dyDescent="0.25">
      <c r="A819" t="s">
        <v>1291</v>
      </c>
      <c r="B819" t="s">
        <v>1274</v>
      </c>
      <c r="C819" t="s">
        <v>1275</v>
      </c>
      <c r="D819" t="s">
        <v>160</v>
      </c>
      <c r="E819" t="s">
        <v>1099</v>
      </c>
      <c r="F819" t="s">
        <v>79</v>
      </c>
      <c r="G819" t="s">
        <v>58</v>
      </c>
      <c r="H819">
        <v>3</v>
      </c>
      <c r="I819" t="s">
        <v>46</v>
      </c>
      <c r="J819" t="s">
        <v>70</v>
      </c>
      <c r="L819" s="21">
        <v>7.32</v>
      </c>
      <c r="M819" t="s">
        <v>226</v>
      </c>
      <c r="O819" t="s">
        <v>473</v>
      </c>
      <c r="P819" t="s">
        <v>14</v>
      </c>
      <c r="V819" t="s">
        <v>518</v>
      </c>
      <c r="W819" s="5">
        <v>45167</v>
      </c>
      <c r="Z819" s="10">
        <v>45167</v>
      </c>
      <c r="AA819" s="10">
        <v>45120</v>
      </c>
      <c r="AB819" t="s">
        <v>79</v>
      </c>
      <c r="AC819" t="s">
        <v>473</v>
      </c>
      <c r="AD819" t="s">
        <v>690</v>
      </c>
      <c r="AE819" t="s">
        <v>247</v>
      </c>
      <c r="AF819" t="s">
        <v>566</v>
      </c>
      <c r="AG819" t="s">
        <v>84</v>
      </c>
      <c r="AH819">
        <v>9.3134519999999998</v>
      </c>
      <c r="AI819">
        <v>25.270346</v>
      </c>
      <c r="AJ819">
        <v>54.598385</v>
      </c>
      <c r="AK819">
        <v>57.211827</v>
      </c>
      <c r="AL819" t="s">
        <v>73</v>
      </c>
      <c r="AM819" t="s">
        <v>474</v>
      </c>
      <c r="AN819" t="s">
        <v>690</v>
      </c>
      <c r="AO819" s="1">
        <v>45809</v>
      </c>
      <c r="AP819" s="1" t="s">
        <v>5437</v>
      </c>
      <c r="AR819" t="s">
        <v>690</v>
      </c>
    </row>
    <row r="820" spans="1:44" hidden="1" x14ac:dyDescent="0.25">
      <c r="A820" t="s">
        <v>1292</v>
      </c>
      <c r="B820" t="s">
        <v>1274</v>
      </c>
      <c r="C820" t="s">
        <v>1275</v>
      </c>
      <c r="D820" t="s">
        <v>200</v>
      </c>
      <c r="E820" t="s">
        <v>1099</v>
      </c>
      <c r="F820" t="s">
        <v>79</v>
      </c>
      <c r="G820" t="s">
        <v>58</v>
      </c>
      <c r="H820">
        <v>3</v>
      </c>
      <c r="I820" t="s">
        <v>46</v>
      </c>
      <c r="J820" t="s">
        <v>70</v>
      </c>
      <c r="L820" s="21">
        <v>3.36</v>
      </c>
      <c r="M820" t="s">
        <v>226</v>
      </c>
      <c r="O820" t="s">
        <v>473</v>
      </c>
      <c r="P820" t="s">
        <v>14</v>
      </c>
      <c r="V820" t="s">
        <v>518</v>
      </c>
      <c r="W820" s="5">
        <v>45167</v>
      </c>
      <c r="Z820" s="10">
        <v>45167</v>
      </c>
      <c r="AA820" s="10">
        <v>45120</v>
      </c>
      <c r="AB820" t="s">
        <v>79</v>
      </c>
      <c r="AC820" t="s">
        <v>473</v>
      </c>
      <c r="AD820" t="s">
        <v>690</v>
      </c>
      <c r="AE820" t="s">
        <v>247</v>
      </c>
      <c r="AF820" t="s">
        <v>566</v>
      </c>
      <c r="AG820" t="s">
        <v>84</v>
      </c>
      <c r="AH820">
        <v>9.3134519999999998</v>
      </c>
      <c r="AI820">
        <v>25.270346</v>
      </c>
      <c r="AJ820">
        <v>54.598385</v>
      </c>
      <c r="AK820">
        <v>57.211827</v>
      </c>
      <c r="AL820" t="s">
        <v>73</v>
      </c>
      <c r="AM820" t="s">
        <v>474</v>
      </c>
      <c r="AN820" t="s">
        <v>690</v>
      </c>
      <c r="AO820" s="1">
        <v>45778</v>
      </c>
      <c r="AP820" s="1" t="s">
        <v>5429</v>
      </c>
      <c r="AR820" t="s">
        <v>690</v>
      </c>
    </row>
    <row r="821" spans="1:44" hidden="1" x14ac:dyDescent="0.25">
      <c r="A821" t="s">
        <v>1293</v>
      </c>
      <c r="B821" t="s">
        <v>1274</v>
      </c>
      <c r="C821" t="s">
        <v>1275</v>
      </c>
      <c r="D821" t="s">
        <v>162</v>
      </c>
      <c r="E821" t="s">
        <v>1080</v>
      </c>
      <c r="F821" t="s">
        <v>79</v>
      </c>
      <c r="G821" t="s">
        <v>58</v>
      </c>
      <c r="H821">
        <v>3</v>
      </c>
      <c r="I821" t="s">
        <v>46</v>
      </c>
      <c r="J821" t="s">
        <v>70</v>
      </c>
      <c r="L821" s="21">
        <v>3.04</v>
      </c>
      <c r="M821" t="s">
        <v>226</v>
      </c>
      <c r="W821" s="5">
        <v>45477</v>
      </c>
      <c r="AB821" t="s">
        <v>79</v>
      </c>
      <c r="AC821" t="s">
        <v>79</v>
      </c>
      <c r="AD821" t="s">
        <v>690</v>
      </c>
      <c r="AE821" t="s">
        <v>247</v>
      </c>
      <c r="AF821" t="s">
        <v>566</v>
      </c>
      <c r="AG821" t="s">
        <v>84</v>
      </c>
      <c r="AH821">
        <v>9.3134519999999998</v>
      </c>
      <c r="AI821">
        <v>25.270346</v>
      </c>
      <c r="AJ821">
        <v>54.598385</v>
      </c>
      <c r="AK821">
        <v>57.211827</v>
      </c>
      <c r="AL821" t="s">
        <v>73</v>
      </c>
      <c r="AM821" t="s">
        <v>474</v>
      </c>
      <c r="AN821" t="s">
        <v>690</v>
      </c>
      <c r="AO821" s="1">
        <v>45809</v>
      </c>
      <c r="AP821" s="1" t="s">
        <v>5437</v>
      </c>
      <c r="AR821" t="s">
        <v>690</v>
      </c>
    </row>
    <row r="822" spans="1:44" hidden="1" x14ac:dyDescent="0.25">
      <c r="A822" t="s">
        <v>1294</v>
      </c>
      <c r="B822" t="s">
        <v>1274</v>
      </c>
      <c r="C822" t="s">
        <v>1275</v>
      </c>
      <c r="D822" t="s">
        <v>126</v>
      </c>
      <c r="E822" t="s">
        <v>1080</v>
      </c>
      <c r="F822" t="s">
        <v>79</v>
      </c>
      <c r="G822" t="s">
        <v>58</v>
      </c>
      <c r="H822">
        <v>3</v>
      </c>
      <c r="I822" t="s">
        <v>46</v>
      </c>
      <c r="J822" t="s">
        <v>70</v>
      </c>
      <c r="L822" s="21">
        <v>2.59</v>
      </c>
      <c r="M822" t="s">
        <v>226</v>
      </c>
      <c r="W822" s="5">
        <v>45477</v>
      </c>
      <c r="AB822" t="s">
        <v>79</v>
      </c>
      <c r="AC822" t="s">
        <v>79</v>
      </c>
      <c r="AD822" t="s">
        <v>690</v>
      </c>
      <c r="AE822" t="s">
        <v>247</v>
      </c>
      <c r="AF822" t="s">
        <v>566</v>
      </c>
      <c r="AG822" t="s">
        <v>84</v>
      </c>
      <c r="AH822">
        <v>9.3134519999999998</v>
      </c>
      <c r="AI822">
        <v>25.270346</v>
      </c>
      <c r="AJ822">
        <v>54.598385</v>
      </c>
      <c r="AK822">
        <v>57.211827</v>
      </c>
      <c r="AL822" t="s">
        <v>73</v>
      </c>
      <c r="AM822" t="s">
        <v>474</v>
      </c>
      <c r="AN822" t="s">
        <v>690</v>
      </c>
      <c r="AO822" s="1">
        <v>45809</v>
      </c>
      <c r="AP822" s="1" t="s">
        <v>5437</v>
      </c>
      <c r="AR822" t="s">
        <v>690</v>
      </c>
    </row>
    <row r="823" spans="1:44" hidden="1" x14ac:dyDescent="0.25">
      <c r="A823" t="s">
        <v>1295</v>
      </c>
      <c r="B823" t="s">
        <v>1274</v>
      </c>
      <c r="C823" t="s">
        <v>1275</v>
      </c>
      <c r="D823" t="s">
        <v>118</v>
      </c>
      <c r="E823" t="s">
        <v>1080</v>
      </c>
      <c r="F823" t="s">
        <v>79</v>
      </c>
      <c r="G823" t="s">
        <v>58</v>
      </c>
      <c r="H823">
        <v>3</v>
      </c>
      <c r="I823" t="s">
        <v>46</v>
      </c>
      <c r="J823" t="s">
        <v>70</v>
      </c>
      <c r="L823" s="21">
        <v>10.25</v>
      </c>
      <c r="M823" t="s">
        <v>226</v>
      </c>
      <c r="W823" s="5">
        <v>45477</v>
      </c>
      <c r="AB823" t="s">
        <v>79</v>
      </c>
      <c r="AC823" t="s">
        <v>79</v>
      </c>
      <c r="AD823" t="s">
        <v>690</v>
      </c>
      <c r="AE823" t="s">
        <v>247</v>
      </c>
      <c r="AF823" t="s">
        <v>566</v>
      </c>
      <c r="AG823" t="s">
        <v>84</v>
      </c>
      <c r="AH823">
        <v>9.3134519999999998</v>
      </c>
      <c r="AI823">
        <v>25.270346</v>
      </c>
      <c r="AJ823">
        <v>54.598385</v>
      </c>
      <c r="AK823">
        <v>57.211827</v>
      </c>
      <c r="AL823" t="s">
        <v>73</v>
      </c>
      <c r="AM823" t="s">
        <v>474</v>
      </c>
      <c r="AN823" t="s">
        <v>690</v>
      </c>
      <c r="AO823" s="1">
        <v>45809</v>
      </c>
      <c r="AP823" s="1" t="s">
        <v>5437</v>
      </c>
      <c r="AR823" t="s">
        <v>690</v>
      </c>
    </row>
    <row r="824" spans="1:44" hidden="1" x14ac:dyDescent="0.25">
      <c r="A824" t="s">
        <v>1296</v>
      </c>
      <c r="B824" t="s">
        <v>1274</v>
      </c>
      <c r="C824" t="s">
        <v>1275</v>
      </c>
      <c r="D824" t="s">
        <v>893</v>
      </c>
      <c r="E824" t="s">
        <v>1080</v>
      </c>
      <c r="F824" t="s">
        <v>79</v>
      </c>
      <c r="G824" t="s">
        <v>58</v>
      </c>
      <c r="H824">
        <v>2</v>
      </c>
      <c r="I824" t="s">
        <v>46</v>
      </c>
      <c r="J824" t="s">
        <v>236</v>
      </c>
      <c r="L824" s="21">
        <v>4.87</v>
      </c>
      <c r="M824" t="s">
        <v>226</v>
      </c>
      <c r="W824" s="5">
        <v>45167</v>
      </c>
      <c r="AB824" t="s">
        <v>79</v>
      </c>
      <c r="AC824" t="s">
        <v>79</v>
      </c>
      <c r="AD824" t="s">
        <v>690</v>
      </c>
      <c r="AE824" t="s">
        <v>247</v>
      </c>
      <c r="AF824" t="s">
        <v>566</v>
      </c>
      <c r="AG824" t="s">
        <v>84</v>
      </c>
      <c r="AH824">
        <v>9.3134519999999998</v>
      </c>
      <c r="AI824">
        <v>25.270346</v>
      </c>
      <c r="AJ824">
        <v>54.598385</v>
      </c>
      <c r="AK824">
        <v>57.211827</v>
      </c>
      <c r="AL824" t="s">
        <v>73</v>
      </c>
      <c r="AM824" t="s">
        <v>474</v>
      </c>
      <c r="AN824" t="s">
        <v>690</v>
      </c>
      <c r="AO824" s="1">
        <v>45809</v>
      </c>
      <c r="AP824" s="1" t="s">
        <v>5437</v>
      </c>
      <c r="AR824" t="s">
        <v>690</v>
      </c>
    </row>
    <row r="825" spans="1:44" hidden="1" x14ac:dyDescent="0.25">
      <c r="A825" t="s">
        <v>1297</v>
      </c>
      <c r="B825" t="s">
        <v>1274</v>
      </c>
      <c r="C825" t="s">
        <v>1275</v>
      </c>
      <c r="D825" t="s">
        <v>483</v>
      </c>
      <c r="E825" t="s">
        <v>1080</v>
      </c>
      <c r="F825" t="s">
        <v>79</v>
      </c>
      <c r="G825" t="s">
        <v>58</v>
      </c>
      <c r="H825">
        <v>2</v>
      </c>
      <c r="I825" t="s">
        <v>46</v>
      </c>
      <c r="J825" t="s">
        <v>236</v>
      </c>
      <c r="L825" s="21">
        <v>5.41</v>
      </c>
      <c r="M825" t="s">
        <v>226</v>
      </c>
      <c r="W825" s="5">
        <v>45167</v>
      </c>
      <c r="AB825" t="s">
        <v>79</v>
      </c>
      <c r="AC825" t="s">
        <v>79</v>
      </c>
      <c r="AD825" t="s">
        <v>690</v>
      </c>
      <c r="AE825" t="s">
        <v>247</v>
      </c>
      <c r="AF825" t="s">
        <v>566</v>
      </c>
      <c r="AG825" t="s">
        <v>84</v>
      </c>
      <c r="AH825">
        <v>9.3134519999999998</v>
      </c>
      <c r="AI825">
        <v>25.270346</v>
      </c>
      <c r="AJ825">
        <v>54.598385</v>
      </c>
      <c r="AK825">
        <v>57.211827</v>
      </c>
      <c r="AL825" t="s">
        <v>73</v>
      </c>
      <c r="AM825" t="s">
        <v>474</v>
      </c>
      <c r="AN825" t="s">
        <v>690</v>
      </c>
      <c r="AO825" s="1">
        <v>45809</v>
      </c>
      <c r="AP825" s="1" t="s">
        <v>5437</v>
      </c>
      <c r="AR825" t="s">
        <v>690</v>
      </c>
    </row>
    <row r="826" spans="1:44" hidden="1" x14ac:dyDescent="0.25">
      <c r="A826" t="s">
        <v>1298</v>
      </c>
      <c r="B826" t="s">
        <v>1274</v>
      </c>
      <c r="C826" t="s">
        <v>1275</v>
      </c>
      <c r="D826" t="s">
        <v>485</v>
      </c>
      <c r="E826" t="s">
        <v>1080</v>
      </c>
      <c r="F826" t="s">
        <v>79</v>
      </c>
      <c r="G826" t="s">
        <v>58</v>
      </c>
      <c r="H826">
        <v>2</v>
      </c>
      <c r="I826" t="s">
        <v>46</v>
      </c>
      <c r="J826" t="s">
        <v>236</v>
      </c>
      <c r="L826" s="21">
        <v>2.4700000000000002</v>
      </c>
      <c r="M826" t="s">
        <v>226</v>
      </c>
      <c r="W826" s="5">
        <v>45163</v>
      </c>
      <c r="AB826" t="s">
        <v>79</v>
      </c>
      <c r="AC826" t="s">
        <v>79</v>
      </c>
      <c r="AD826" t="s">
        <v>690</v>
      </c>
      <c r="AE826" t="s">
        <v>247</v>
      </c>
      <c r="AF826" t="s">
        <v>566</v>
      </c>
      <c r="AG826" t="s">
        <v>84</v>
      </c>
      <c r="AH826">
        <v>9.3134519999999998</v>
      </c>
      <c r="AI826">
        <v>25.270346</v>
      </c>
      <c r="AJ826">
        <v>54.598385</v>
      </c>
      <c r="AK826">
        <v>57.211827</v>
      </c>
      <c r="AL826" t="s">
        <v>73</v>
      </c>
      <c r="AM826" t="s">
        <v>474</v>
      </c>
      <c r="AN826" t="s">
        <v>690</v>
      </c>
      <c r="AO826" s="1">
        <v>45809</v>
      </c>
      <c r="AP826" s="1" t="s">
        <v>5437</v>
      </c>
      <c r="AR826" t="s">
        <v>690</v>
      </c>
    </row>
    <row r="827" spans="1:44" hidden="1" x14ac:dyDescent="0.25">
      <c r="A827" t="s">
        <v>1299</v>
      </c>
      <c r="B827" t="s">
        <v>1274</v>
      </c>
      <c r="C827" t="s">
        <v>1275</v>
      </c>
      <c r="D827" t="s">
        <v>235</v>
      </c>
      <c r="E827" t="s">
        <v>1080</v>
      </c>
      <c r="F827" t="s">
        <v>79</v>
      </c>
      <c r="G827" t="s">
        <v>58</v>
      </c>
      <c r="H827">
        <v>2</v>
      </c>
      <c r="I827" t="s">
        <v>46</v>
      </c>
      <c r="J827" t="s">
        <v>236</v>
      </c>
      <c r="L827" s="21">
        <v>0.9</v>
      </c>
      <c r="M827" t="s">
        <v>226</v>
      </c>
      <c r="W827" s="5">
        <v>45163</v>
      </c>
      <c r="AB827" t="s">
        <v>79</v>
      </c>
      <c r="AC827" t="s">
        <v>79</v>
      </c>
      <c r="AD827" t="s">
        <v>690</v>
      </c>
      <c r="AE827" t="s">
        <v>247</v>
      </c>
      <c r="AF827" t="s">
        <v>566</v>
      </c>
      <c r="AG827" t="s">
        <v>84</v>
      </c>
      <c r="AH827">
        <v>9.3134519999999998</v>
      </c>
      <c r="AI827">
        <v>25.270346</v>
      </c>
      <c r="AJ827">
        <v>54.598385</v>
      </c>
      <c r="AK827">
        <v>57.211827</v>
      </c>
      <c r="AL827" t="s">
        <v>73</v>
      </c>
      <c r="AM827" t="s">
        <v>474</v>
      </c>
      <c r="AN827" t="s">
        <v>690</v>
      </c>
      <c r="AO827" s="1">
        <v>45778</v>
      </c>
      <c r="AP827" s="1" t="s">
        <v>5429</v>
      </c>
      <c r="AR827" t="s">
        <v>690</v>
      </c>
    </row>
    <row r="828" spans="1:44" hidden="1" x14ac:dyDescent="0.25">
      <c r="A828" t="s">
        <v>1300</v>
      </c>
      <c r="B828" t="s">
        <v>1274</v>
      </c>
      <c r="C828" t="s">
        <v>1275</v>
      </c>
      <c r="D828" t="s">
        <v>511</v>
      </c>
      <c r="E828" t="s">
        <v>1080</v>
      </c>
      <c r="F828" t="s">
        <v>79</v>
      </c>
      <c r="G828" t="s">
        <v>58</v>
      </c>
      <c r="H828">
        <v>2</v>
      </c>
      <c r="I828" t="s">
        <v>46</v>
      </c>
      <c r="J828" t="s">
        <v>236</v>
      </c>
      <c r="L828" s="21">
        <v>1.92</v>
      </c>
      <c r="M828" t="s">
        <v>226</v>
      </c>
      <c r="W828" s="5">
        <v>45163</v>
      </c>
      <c r="AB828" t="s">
        <v>79</v>
      </c>
      <c r="AC828" t="s">
        <v>79</v>
      </c>
      <c r="AD828" t="s">
        <v>690</v>
      </c>
      <c r="AE828" t="s">
        <v>247</v>
      </c>
      <c r="AF828" t="s">
        <v>566</v>
      </c>
      <c r="AG828" t="s">
        <v>84</v>
      </c>
      <c r="AH828">
        <v>9.3134519999999998</v>
      </c>
      <c r="AI828">
        <v>25.270346</v>
      </c>
      <c r="AJ828">
        <v>54.598385</v>
      </c>
      <c r="AK828">
        <v>57.211827</v>
      </c>
      <c r="AL828" t="s">
        <v>73</v>
      </c>
      <c r="AM828" t="s">
        <v>474</v>
      </c>
      <c r="AN828" t="s">
        <v>690</v>
      </c>
      <c r="AO828" s="1">
        <v>45809</v>
      </c>
      <c r="AP828" s="1" t="s">
        <v>5437</v>
      </c>
      <c r="AR828" t="s">
        <v>690</v>
      </c>
    </row>
    <row r="829" spans="1:44" hidden="1" x14ac:dyDescent="0.25">
      <c r="A829" t="s">
        <v>1301</v>
      </c>
      <c r="B829" t="s">
        <v>1274</v>
      </c>
      <c r="C829" t="s">
        <v>1275</v>
      </c>
      <c r="D829" t="s">
        <v>513</v>
      </c>
      <c r="E829" t="s">
        <v>1080</v>
      </c>
      <c r="F829" t="s">
        <v>79</v>
      </c>
      <c r="G829" t="s">
        <v>58</v>
      </c>
      <c r="H829">
        <v>2</v>
      </c>
      <c r="I829" t="s">
        <v>46</v>
      </c>
      <c r="J829" t="s">
        <v>236</v>
      </c>
      <c r="L829" s="21">
        <v>2.57</v>
      </c>
      <c r="M829" t="s">
        <v>226</v>
      </c>
      <c r="W829" s="5">
        <v>45167</v>
      </c>
      <c r="AB829" t="s">
        <v>79</v>
      </c>
      <c r="AC829" t="s">
        <v>79</v>
      </c>
      <c r="AD829" t="s">
        <v>690</v>
      </c>
      <c r="AE829" t="s">
        <v>247</v>
      </c>
      <c r="AF829" t="s">
        <v>566</v>
      </c>
      <c r="AG829" t="s">
        <v>84</v>
      </c>
      <c r="AH829">
        <v>9.3134519999999998</v>
      </c>
      <c r="AI829">
        <v>25.270346</v>
      </c>
      <c r="AJ829">
        <v>54.598385</v>
      </c>
      <c r="AK829">
        <v>57.211827</v>
      </c>
      <c r="AL829" t="s">
        <v>73</v>
      </c>
      <c r="AM829" t="s">
        <v>474</v>
      </c>
      <c r="AN829" t="s">
        <v>690</v>
      </c>
      <c r="AO829" s="1">
        <v>45809</v>
      </c>
      <c r="AP829" s="1" t="s">
        <v>5437</v>
      </c>
      <c r="AR829" t="s">
        <v>690</v>
      </c>
    </row>
    <row r="830" spans="1:44" hidden="1" x14ac:dyDescent="0.25">
      <c r="A830" t="s">
        <v>1302</v>
      </c>
      <c r="B830" t="s">
        <v>1274</v>
      </c>
      <c r="C830" t="s">
        <v>1275</v>
      </c>
      <c r="D830" t="s">
        <v>551</v>
      </c>
      <c r="E830" t="s">
        <v>1080</v>
      </c>
      <c r="F830" t="s">
        <v>79</v>
      </c>
      <c r="G830" t="s">
        <v>58</v>
      </c>
      <c r="H830">
        <v>2</v>
      </c>
      <c r="I830" t="s">
        <v>46</v>
      </c>
      <c r="J830" t="s">
        <v>236</v>
      </c>
      <c r="L830" s="21">
        <v>2.14</v>
      </c>
      <c r="M830" t="s">
        <v>226</v>
      </c>
      <c r="W830" s="5">
        <v>45167</v>
      </c>
      <c r="AB830" t="s">
        <v>79</v>
      </c>
      <c r="AC830" t="s">
        <v>79</v>
      </c>
      <c r="AD830" t="s">
        <v>690</v>
      </c>
      <c r="AE830" t="s">
        <v>247</v>
      </c>
      <c r="AF830" t="s">
        <v>566</v>
      </c>
      <c r="AG830" t="s">
        <v>84</v>
      </c>
      <c r="AH830">
        <v>9.3134519999999998</v>
      </c>
      <c r="AI830">
        <v>25.270346</v>
      </c>
      <c r="AJ830">
        <v>54.598385</v>
      </c>
      <c r="AK830">
        <v>57.211827</v>
      </c>
      <c r="AL830" t="s">
        <v>73</v>
      </c>
      <c r="AM830" t="s">
        <v>474</v>
      </c>
      <c r="AN830" t="s">
        <v>690</v>
      </c>
      <c r="AO830" s="1">
        <v>45809</v>
      </c>
      <c r="AP830" s="1" t="s">
        <v>5437</v>
      </c>
      <c r="AR830" t="s">
        <v>690</v>
      </c>
    </row>
    <row r="831" spans="1:44" hidden="1" x14ac:dyDescent="0.25">
      <c r="A831" t="s">
        <v>1303</v>
      </c>
      <c r="B831" t="s">
        <v>1274</v>
      </c>
      <c r="C831" t="s">
        <v>1275</v>
      </c>
      <c r="D831" t="s">
        <v>844</v>
      </c>
      <c r="E831" t="s">
        <v>1080</v>
      </c>
      <c r="F831" t="s">
        <v>79</v>
      </c>
      <c r="G831" t="s">
        <v>58</v>
      </c>
      <c r="H831">
        <v>2</v>
      </c>
      <c r="I831" t="s">
        <v>46</v>
      </c>
      <c r="J831" t="s">
        <v>236</v>
      </c>
      <c r="L831" s="21">
        <v>3.64</v>
      </c>
      <c r="M831" t="s">
        <v>226</v>
      </c>
      <c r="W831" s="5">
        <v>45167</v>
      </c>
      <c r="AB831" t="s">
        <v>79</v>
      </c>
      <c r="AC831" t="s">
        <v>79</v>
      </c>
      <c r="AD831" t="s">
        <v>690</v>
      </c>
      <c r="AE831" t="s">
        <v>247</v>
      </c>
      <c r="AF831" t="s">
        <v>566</v>
      </c>
      <c r="AG831" t="s">
        <v>84</v>
      </c>
      <c r="AH831">
        <v>9.3134519999999998</v>
      </c>
      <c r="AI831">
        <v>25.270346</v>
      </c>
      <c r="AJ831">
        <v>54.598385</v>
      </c>
      <c r="AK831">
        <v>57.211827</v>
      </c>
      <c r="AL831" t="s">
        <v>73</v>
      </c>
      <c r="AM831" t="s">
        <v>474</v>
      </c>
      <c r="AN831" t="s">
        <v>690</v>
      </c>
      <c r="AO831" s="1">
        <v>45809</v>
      </c>
      <c r="AP831" s="1" t="s">
        <v>5437</v>
      </c>
      <c r="AR831" t="s">
        <v>690</v>
      </c>
    </row>
    <row r="832" spans="1:44" hidden="1" x14ac:dyDescent="0.25">
      <c r="A832" t="s">
        <v>1304</v>
      </c>
      <c r="B832" t="s">
        <v>1274</v>
      </c>
      <c r="C832" t="s">
        <v>1275</v>
      </c>
      <c r="D832" t="s">
        <v>846</v>
      </c>
      <c r="E832" t="s">
        <v>1080</v>
      </c>
      <c r="F832" t="s">
        <v>79</v>
      </c>
      <c r="G832" t="s">
        <v>58</v>
      </c>
      <c r="H832">
        <v>2</v>
      </c>
      <c r="I832" t="s">
        <v>46</v>
      </c>
      <c r="J832" t="s">
        <v>236</v>
      </c>
      <c r="L832" s="21">
        <v>0.79</v>
      </c>
      <c r="M832" t="s">
        <v>226</v>
      </c>
      <c r="W832" s="5">
        <v>45162</v>
      </c>
      <c r="AB832" t="s">
        <v>79</v>
      </c>
      <c r="AC832" t="s">
        <v>79</v>
      </c>
      <c r="AD832" t="s">
        <v>690</v>
      </c>
      <c r="AE832" t="s">
        <v>247</v>
      </c>
      <c r="AF832" t="s">
        <v>566</v>
      </c>
      <c r="AG832" t="s">
        <v>84</v>
      </c>
      <c r="AH832">
        <v>9.3134519999999998</v>
      </c>
      <c r="AI832">
        <v>25.270346</v>
      </c>
      <c r="AJ832">
        <v>54.598385</v>
      </c>
      <c r="AK832">
        <v>57.211827</v>
      </c>
      <c r="AL832" t="s">
        <v>73</v>
      </c>
      <c r="AM832" t="s">
        <v>474</v>
      </c>
      <c r="AN832" t="s">
        <v>690</v>
      </c>
      <c r="AO832" s="1">
        <v>45809</v>
      </c>
      <c r="AP832" s="1" t="s">
        <v>5437</v>
      </c>
      <c r="AR832" t="s">
        <v>690</v>
      </c>
    </row>
    <row r="833" spans="1:44" hidden="1" x14ac:dyDescent="0.25">
      <c r="A833" t="s">
        <v>1305</v>
      </c>
      <c r="B833" t="s">
        <v>1274</v>
      </c>
      <c r="C833" t="s">
        <v>1275</v>
      </c>
      <c r="D833" t="s">
        <v>909</v>
      </c>
      <c r="E833" t="s">
        <v>1080</v>
      </c>
      <c r="F833" t="s">
        <v>79</v>
      </c>
      <c r="G833" t="s">
        <v>58</v>
      </c>
      <c r="H833">
        <v>2</v>
      </c>
      <c r="I833" t="s">
        <v>46</v>
      </c>
      <c r="J833" t="s">
        <v>236</v>
      </c>
      <c r="L833" s="21">
        <v>3.97</v>
      </c>
      <c r="M833" t="s">
        <v>226</v>
      </c>
      <c r="W833" s="5">
        <v>45162</v>
      </c>
      <c r="AB833" t="s">
        <v>79</v>
      </c>
      <c r="AC833" t="s">
        <v>79</v>
      </c>
      <c r="AD833" t="s">
        <v>690</v>
      </c>
      <c r="AE833" t="s">
        <v>247</v>
      </c>
      <c r="AF833" t="s">
        <v>566</v>
      </c>
      <c r="AG833" t="s">
        <v>84</v>
      </c>
      <c r="AH833">
        <v>9.3134519999999998</v>
      </c>
      <c r="AI833">
        <v>25.270346</v>
      </c>
      <c r="AJ833">
        <v>54.598385</v>
      </c>
      <c r="AK833">
        <v>57.211827</v>
      </c>
      <c r="AL833" t="s">
        <v>73</v>
      </c>
      <c r="AM833" t="s">
        <v>474</v>
      </c>
      <c r="AN833" t="s">
        <v>690</v>
      </c>
      <c r="AO833" s="1">
        <v>45809</v>
      </c>
      <c r="AP833" s="1" t="s">
        <v>5437</v>
      </c>
      <c r="AR833" t="s">
        <v>690</v>
      </c>
    </row>
    <row r="834" spans="1:44" hidden="1" x14ac:dyDescent="0.25">
      <c r="A834" t="s">
        <v>1306</v>
      </c>
      <c r="B834" t="s">
        <v>1274</v>
      </c>
      <c r="C834" t="s">
        <v>1275</v>
      </c>
      <c r="D834" t="s">
        <v>238</v>
      </c>
      <c r="E834" t="s">
        <v>1080</v>
      </c>
      <c r="F834" t="s">
        <v>79</v>
      </c>
      <c r="G834" t="s">
        <v>58</v>
      </c>
      <c r="H834">
        <v>2</v>
      </c>
      <c r="I834" t="s">
        <v>46</v>
      </c>
      <c r="J834" t="s">
        <v>236</v>
      </c>
      <c r="L834" s="21">
        <v>0.64</v>
      </c>
      <c r="M834" t="s">
        <v>226</v>
      </c>
      <c r="W834" s="5">
        <v>45158</v>
      </c>
      <c r="AB834" t="s">
        <v>79</v>
      </c>
      <c r="AC834" t="s">
        <v>79</v>
      </c>
      <c r="AD834" t="s">
        <v>690</v>
      </c>
      <c r="AE834" t="s">
        <v>247</v>
      </c>
      <c r="AF834" t="s">
        <v>566</v>
      </c>
      <c r="AG834" t="s">
        <v>84</v>
      </c>
      <c r="AH834">
        <v>9.3134519999999998</v>
      </c>
      <c r="AI834">
        <v>25.270346</v>
      </c>
      <c r="AJ834">
        <v>54.598385</v>
      </c>
      <c r="AK834">
        <v>57.211827</v>
      </c>
      <c r="AL834" t="s">
        <v>73</v>
      </c>
      <c r="AM834" t="s">
        <v>474</v>
      </c>
      <c r="AN834" t="s">
        <v>690</v>
      </c>
      <c r="AO834" s="1">
        <v>45809</v>
      </c>
      <c r="AP834" s="1" t="s">
        <v>5437</v>
      </c>
      <c r="AR834" t="s">
        <v>690</v>
      </c>
    </row>
    <row r="835" spans="1:44" hidden="1" x14ac:dyDescent="0.25">
      <c r="A835" t="s">
        <v>1307</v>
      </c>
      <c r="B835" t="s">
        <v>1274</v>
      </c>
      <c r="C835" t="s">
        <v>1275</v>
      </c>
      <c r="D835" t="s">
        <v>861</v>
      </c>
      <c r="E835" t="s">
        <v>1080</v>
      </c>
      <c r="F835" t="s">
        <v>79</v>
      </c>
      <c r="G835" t="s">
        <v>58</v>
      </c>
      <c r="H835">
        <v>2</v>
      </c>
      <c r="I835" t="s">
        <v>46</v>
      </c>
      <c r="J835" t="s">
        <v>236</v>
      </c>
      <c r="L835" s="21">
        <v>0.8</v>
      </c>
      <c r="M835" t="s">
        <v>226</v>
      </c>
      <c r="W835" s="5">
        <v>45158</v>
      </c>
      <c r="AB835" t="s">
        <v>79</v>
      </c>
      <c r="AC835" t="s">
        <v>79</v>
      </c>
      <c r="AD835" t="s">
        <v>690</v>
      </c>
      <c r="AE835" t="s">
        <v>247</v>
      </c>
      <c r="AF835" t="s">
        <v>566</v>
      </c>
      <c r="AG835" t="s">
        <v>84</v>
      </c>
      <c r="AH835">
        <v>9.3134519999999998</v>
      </c>
      <c r="AI835">
        <v>25.270346</v>
      </c>
      <c r="AJ835">
        <v>54.598385</v>
      </c>
      <c r="AK835">
        <v>57.211827</v>
      </c>
      <c r="AL835" t="s">
        <v>73</v>
      </c>
      <c r="AM835" t="s">
        <v>474</v>
      </c>
      <c r="AN835" t="s">
        <v>690</v>
      </c>
      <c r="AO835" s="1">
        <v>45809</v>
      </c>
      <c r="AP835" s="1" t="s">
        <v>5437</v>
      </c>
      <c r="AR835" t="s">
        <v>690</v>
      </c>
    </row>
    <row r="836" spans="1:44" hidden="1" x14ac:dyDescent="0.25">
      <c r="A836" t="s">
        <v>1308</v>
      </c>
      <c r="B836" t="s">
        <v>1274</v>
      </c>
      <c r="C836" t="s">
        <v>1275</v>
      </c>
      <c r="D836" t="s">
        <v>773</v>
      </c>
      <c r="E836" t="s">
        <v>1080</v>
      </c>
      <c r="F836" t="s">
        <v>79</v>
      </c>
      <c r="G836" t="s">
        <v>58</v>
      </c>
      <c r="H836">
        <v>2</v>
      </c>
      <c r="I836" t="s">
        <v>46</v>
      </c>
      <c r="J836" t="s">
        <v>236</v>
      </c>
      <c r="L836" s="21">
        <v>0.08</v>
      </c>
      <c r="M836" t="s">
        <v>226</v>
      </c>
      <c r="W836" s="5">
        <v>45162</v>
      </c>
      <c r="AB836" t="s">
        <v>79</v>
      </c>
      <c r="AC836" t="s">
        <v>79</v>
      </c>
      <c r="AD836" t="s">
        <v>690</v>
      </c>
      <c r="AE836" t="s">
        <v>247</v>
      </c>
      <c r="AF836" t="s">
        <v>566</v>
      </c>
      <c r="AG836" t="s">
        <v>84</v>
      </c>
      <c r="AH836">
        <v>9.3134519999999998</v>
      </c>
      <c r="AI836">
        <v>25.270346</v>
      </c>
      <c r="AJ836">
        <v>54.598385</v>
      </c>
      <c r="AK836">
        <v>57.211827</v>
      </c>
      <c r="AL836" t="s">
        <v>73</v>
      </c>
      <c r="AM836" t="s">
        <v>474</v>
      </c>
      <c r="AN836" t="s">
        <v>690</v>
      </c>
      <c r="AO836" s="1">
        <v>45809</v>
      </c>
      <c r="AP836" s="1" t="s">
        <v>5437</v>
      </c>
      <c r="AR836" t="s">
        <v>690</v>
      </c>
    </row>
    <row r="837" spans="1:44" hidden="1" x14ac:dyDescent="0.25">
      <c r="A837" t="s">
        <v>1309</v>
      </c>
      <c r="B837" t="s">
        <v>1274</v>
      </c>
      <c r="C837" t="s">
        <v>1275</v>
      </c>
      <c r="D837" t="s">
        <v>775</v>
      </c>
      <c r="E837" t="s">
        <v>1099</v>
      </c>
      <c r="F837" t="s">
        <v>79</v>
      </c>
      <c r="G837" t="s">
        <v>58</v>
      </c>
      <c r="H837">
        <v>2</v>
      </c>
      <c r="I837" t="s">
        <v>46</v>
      </c>
      <c r="J837" t="s">
        <v>236</v>
      </c>
      <c r="L837" s="21">
        <v>6.37</v>
      </c>
      <c r="M837" t="s">
        <v>226</v>
      </c>
      <c r="W837" s="5">
        <v>45158</v>
      </c>
      <c r="AB837" t="s">
        <v>79</v>
      </c>
      <c r="AC837" t="s">
        <v>79</v>
      </c>
      <c r="AD837" t="s">
        <v>690</v>
      </c>
      <c r="AE837" t="s">
        <v>247</v>
      </c>
      <c r="AF837" t="s">
        <v>566</v>
      </c>
      <c r="AG837" t="s">
        <v>84</v>
      </c>
      <c r="AH837">
        <v>9.3134519999999998</v>
      </c>
      <c r="AI837">
        <v>25.270346</v>
      </c>
      <c r="AJ837">
        <v>54.598385</v>
      </c>
      <c r="AK837">
        <v>57.211827</v>
      </c>
      <c r="AL837" t="s">
        <v>73</v>
      </c>
      <c r="AM837" t="s">
        <v>474</v>
      </c>
      <c r="AN837" t="s">
        <v>690</v>
      </c>
      <c r="AO837" s="1">
        <v>45809</v>
      </c>
      <c r="AP837" s="1" t="s">
        <v>5437</v>
      </c>
      <c r="AR837" t="s">
        <v>690</v>
      </c>
    </row>
    <row r="838" spans="1:44" hidden="1" x14ac:dyDescent="0.25">
      <c r="A838" t="s">
        <v>1310</v>
      </c>
      <c r="B838" t="s">
        <v>1274</v>
      </c>
      <c r="C838" t="s">
        <v>1275</v>
      </c>
      <c r="D838" t="s">
        <v>864</v>
      </c>
      <c r="E838" t="s">
        <v>1080</v>
      </c>
      <c r="F838" t="s">
        <v>79</v>
      </c>
      <c r="G838" t="s">
        <v>58</v>
      </c>
      <c r="H838">
        <v>2</v>
      </c>
      <c r="I838" t="s">
        <v>46</v>
      </c>
      <c r="J838" t="s">
        <v>236</v>
      </c>
      <c r="L838" s="21">
        <v>1.44</v>
      </c>
      <c r="M838" t="s">
        <v>226</v>
      </c>
      <c r="W838" s="5">
        <v>45163</v>
      </c>
      <c r="AB838" t="s">
        <v>79</v>
      </c>
      <c r="AC838" t="s">
        <v>79</v>
      </c>
      <c r="AD838" t="s">
        <v>690</v>
      </c>
      <c r="AE838" t="s">
        <v>247</v>
      </c>
      <c r="AF838" t="s">
        <v>566</v>
      </c>
      <c r="AG838" t="s">
        <v>84</v>
      </c>
      <c r="AH838">
        <v>9.3134519999999998</v>
      </c>
      <c r="AI838">
        <v>25.270346</v>
      </c>
      <c r="AJ838">
        <v>54.598385</v>
      </c>
      <c r="AK838">
        <v>57.211827</v>
      </c>
      <c r="AL838" t="s">
        <v>73</v>
      </c>
      <c r="AM838" t="s">
        <v>474</v>
      </c>
      <c r="AN838" t="s">
        <v>690</v>
      </c>
      <c r="AO838" s="1">
        <v>45809</v>
      </c>
      <c r="AP838" s="1" t="s">
        <v>5437</v>
      </c>
      <c r="AR838" t="s">
        <v>690</v>
      </c>
    </row>
    <row r="839" spans="1:44" hidden="1" x14ac:dyDescent="0.25">
      <c r="A839" t="s">
        <v>1311</v>
      </c>
      <c r="B839" t="s">
        <v>1274</v>
      </c>
      <c r="C839" t="s">
        <v>1275</v>
      </c>
      <c r="D839" t="s">
        <v>849</v>
      </c>
      <c r="E839" t="s">
        <v>1080</v>
      </c>
      <c r="F839" t="s">
        <v>79</v>
      </c>
      <c r="G839" t="s">
        <v>58</v>
      </c>
      <c r="H839">
        <v>2</v>
      </c>
      <c r="I839" t="s">
        <v>46</v>
      </c>
      <c r="J839" t="s">
        <v>236</v>
      </c>
      <c r="L839" s="21">
        <v>4.2699999999999996</v>
      </c>
      <c r="M839" t="s">
        <v>226</v>
      </c>
      <c r="W839" s="5">
        <v>45167</v>
      </c>
      <c r="AB839" t="s">
        <v>79</v>
      </c>
      <c r="AC839" t="s">
        <v>79</v>
      </c>
      <c r="AD839" t="s">
        <v>690</v>
      </c>
      <c r="AE839" t="s">
        <v>247</v>
      </c>
      <c r="AF839" t="s">
        <v>566</v>
      </c>
      <c r="AG839" t="s">
        <v>84</v>
      </c>
      <c r="AH839">
        <v>9.3134519999999998</v>
      </c>
      <c r="AI839">
        <v>25.270346</v>
      </c>
      <c r="AJ839">
        <v>54.598385</v>
      </c>
      <c r="AK839">
        <v>57.211827</v>
      </c>
      <c r="AL839" t="s">
        <v>73</v>
      </c>
      <c r="AM839" t="s">
        <v>474</v>
      </c>
      <c r="AN839" t="s">
        <v>690</v>
      </c>
      <c r="AO839" s="1">
        <v>45809</v>
      </c>
      <c r="AP839" s="1" t="s">
        <v>5437</v>
      </c>
      <c r="AR839" t="s">
        <v>690</v>
      </c>
    </row>
    <row r="840" spans="1:44" hidden="1" x14ac:dyDescent="0.25">
      <c r="A840" t="s">
        <v>1312</v>
      </c>
      <c r="B840" t="s">
        <v>1274</v>
      </c>
      <c r="C840" t="s">
        <v>1275</v>
      </c>
      <c r="D840" t="s">
        <v>853</v>
      </c>
      <c r="E840" t="s">
        <v>1080</v>
      </c>
      <c r="F840" t="s">
        <v>79</v>
      </c>
      <c r="G840" t="s">
        <v>58</v>
      </c>
      <c r="H840">
        <v>2</v>
      </c>
      <c r="I840" t="s">
        <v>46</v>
      </c>
      <c r="J840" t="s">
        <v>236</v>
      </c>
      <c r="L840" s="21">
        <v>4.78</v>
      </c>
      <c r="M840" t="s">
        <v>226</v>
      </c>
      <c r="W840" s="5">
        <v>45167</v>
      </c>
      <c r="AB840" t="s">
        <v>79</v>
      </c>
      <c r="AC840" t="s">
        <v>79</v>
      </c>
      <c r="AD840" t="s">
        <v>690</v>
      </c>
      <c r="AE840" t="s">
        <v>247</v>
      </c>
      <c r="AF840" t="s">
        <v>566</v>
      </c>
      <c r="AG840" t="s">
        <v>84</v>
      </c>
      <c r="AH840">
        <v>9.3134519999999998</v>
      </c>
      <c r="AI840">
        <v>25.270346</v>
      </c>
      <c r="AJ840">
        <v>54.598385</v>
      </c>
      <c r="AK840">
        <v>57.211827</v>
      </c>
      <c r="AL840" t="s">
        <v>73</v>
      </c>
      <c r="AM840" t="s">
        <v>474</v>
      </c>
      <c r="AN840" t="s">
        <v>690</v>
      </c>
      <c r="AO840" s="1">
        <v>45809</v>
      </c>
      <c r="AP840" s="1" t="s">
        <v>5437</v>
      </c>
      <c r="AR840" t="s">
        <v>690</v>
      </c>
    </row>
    <row r="841" spans="1:44" hidden="1" x14ac:dyDescent="0.25">
      <c r="A841" t="s">
        <v>1313</v>
      </c>
      <c r="B841" t="s">
        <v>1274</v>
      </c>
      <c r="C841" t="s">
        <v>1275</v>
      </c>
      <c r="D841" t="s">
        <v>903</v>
      </c>
      <c r="E841" t="s">
        <v>1080</v>
      </c>
      <c r="F841" t="s">
        <v>79</v>
      </c>
      <c r="G841" t="s">
        <v>58</v>
      </c>
      <c r="H841">
        <v>2</v>
      </c>
      <c r="I841" t="s">
        <v>46</v>
      </c>
      <c r="J841" t="s">
        <v>236</v>
      </c>
      <c r="L841" s="21">
        <v>4.38</v>
      </c>
      <c r="M841" t="s">
        <v>226</v>
      </c>
      <c r="W841" s="5">
        <v>45167</v>
      </c>
      <c r="AB841" t="s">
        <v>79</v>
      </c>
      <c r="AC841" t="s">
        <v>79</v>
      </c>
      <c r="AD841" t="s">
        <v>690</v>
      </c>
      <c r="AE841" t="s">
        <v>247</v>
      </c>
      <c r="AF841" t="s">
        <v>566</v>
      </c>
      <c r="AG841" t="s">
        <v>84</v>
      </c>
      <c r="AH841">
        <v>9.3134519999999998</v>
      </c>
      <c r="AI841">
        <v>25.270346</v>
      </c>
      <c r="AJ841">
        <v>54.598385</v>
      </c>
      <c r="AK841">
        <v>57.211827</v>
      </c>
      <c r="AL841" t="s">
        <v>73</v>
      </c>
      <c r="AM841" t="s">
        <v>474</v>
      </c>
      <c r="AN841" t="s">
        <v>690</v>
      </c>
      <c r="AO841" s="1">
        <v>45809</v>
      </c>
      <c r="AP841" s="1" t="s">
        <v>5437</v>
      </c>
      <c r="AR841" t="s">
        <v>690</v>
      </c>
    </row>
    <row r="842" spans="1:44" hidden="1" x14ac:dyDescent="0.25">
      <c r="A842" t="s">
        <v>1314</v>
      </c>
      <c r="B842" t="s">
        <v>1274</v>
      </c>
      <c r="C842" t="s">
        <v>1275</v>
      </c>
      <c r="D842" t="s">
        <v>519</v>
      </c>
      <c r="E842" t="s">
        <v>1080</v>
      </c>
      <c r="F842" t="s">
        <v>79</v>
      </c>
      <c r="G842" t="s">
        <v>58</v>
      </c>
      <c r="H842">
        <v>2</v>
      </c>
      <c r="I842" t="s">
        <v>46</v>
      </c>
      <c r="J842" t="s">
        <v>236</v>
      </c>
      <c r="L842" s="21">
        <v>4.1100000000000003</v>
      </c>
      <c r="M842" t="s">
        <v>226</v>
      </c>
      <c r="W842" s="5">
        <v>45167</v>
      </c>
      <c r="AB842" t="s">
        <v>79</v>
      </c>
      <c r="AC842" t="s">
        <v>79</v>
      </c>
      <c r="AD842" t="s">
        <v>690</v>
      </c>
      <c r="AE842" t="s">
        <v>247</v>
      </c>
      <c r="AF842" t="s">
        <v>566</v>
      </c>
      <c r="AG842" t="s">
        <v>84</v>
      </c>
      <c r="AH842">
        <v>9.3134519999999998</v>
      </c>
      <c r="AI842">
        <v>25.270346</v>
      </c>
      <c r="AJ842">
        <v>54.598385</v>
      </c>
      <c r="AK842">
        <v>57.211827</v>
      </c>
      <c r="AL842" t="s">
        <v>73</v>
      </c>
      <c r="AM842" t="s">
        <v>474</v>
      </c>
      <c r="AN842" t="s">
        <v>690</v>
      </c>
      <c r="AO842" s="1">
        <v>45809</v>
      </c>
      <c r="AP842" s="1" t="s">
        <v>5437</v>
      </c>
      <c r="AR842" t="s">
        <v>690</v>
      </c>
    </row>
    <row r="843" spans="1:44" hidden="1" x14ac:dyDescent="0.25">
      <c r="A843" t="s">
        <v>1315</v>
      </c>
      <c r="B843" t="s">
        <v>1274</v>
      </c>
      <c r="C843" t="s">
        <v>1275</v>
      </c>
      <c r="D843" t="s">
        <v>926</v>
      </c>
      <c r="E843" t="s">
        <v>1080</v>
      </c>
      <c r="F843" t="s">
        <v>79</v>
      </c>
      <c r="G843" t="s">
        <v>58</v>
      </c>
      <c r="H843">
        <v>2</v>
      </c>
      <c r="I843" t="s">
        <v>46</v>
      </c>
      <c r="J843" t="s">
        <v>236</v>
      </c>
      <c r="L843" s="21">
        <v>1.03</v>
      </c>
      <c r="M843" t="s">
        <v>226</v>
      </c>
      <c r="W843" s="5">
        <v>45167</v>
      </c>
      <c r="AB843" t="s">
        <v>79</v>
      </c>
      <c r="AC843" t="s">
        <v>79</v>
      </c>
      <c r="AD843" t="s">
        <v>690</v>
      </c>
      <c r="AE843" t="s">
        <v>247</v>
      </c>
      <c r="AF843" t="s">
        <v>566</v>
      </c>
      <c r="AG843" t="s">
        <v>84</v>
      </c>
      <c r="AH843">
        <v>9.3134519999999998</v>
      </c>
      <c r="AI843">
        <v>25.270346</v>
      </c>
      <c r="AJ843">
        <v>54.598385</v>
      </c>
      <c r="AK843">
        <v>57.211827</v>
      </c>
      <c r="AL843" t="s">
        <v>73</v>
      </c>
      <c r="AM843" t="s">
        <v>474</v>
      </c>
      <c r="AN843" t="s">
        <v>690</v>
      </c>
      <c r="AO843" s="1">
        <v>45809</v>
      </c>
      <c r="AP843" s="1" t="s">
        <v>5437</v>
      </c>
      <c r="AR843" t="s">
        <v>690</v>
      </c>
    </row>
    <row r="844" spans="1:44" hidden="1" x14ac:dyDescent="0.25">
      <c r="A844" t="s">
        <v>1316</v>
      </c>
      <c r="B844" t="s">
        <v>1274</v>
      </c>
      <c r="C844" t="s">
        <v>1275</v>
      </c>
      <c r="D844" t="s">
        <v>488</v>
      </c>
      <c r="E844" t="s">
        <v>1080</v>
      </c>
      <c r="F844" t="s">
        <v>79</v>
      </c>
      <c r="G844" t="s">
        <v>58</v>
      </c>
      <c r="H844">
        <v>2</v>
      </c>
      <c r="I844" t="s">
        <v>46</v>
      </c>
      <c r="J844" t="s">
        <v>236</v>
      </c>
      <c r="L844" s="21">
        <v>0.86</v>
      </c>
      <c r="M844" t="s">
        <v>226</v>
      </c>
      <c r="W844" s="5">
        <v>45167</v>
      </c>
      <c r="AB844" t="s">
        <v>79</v>
      </c>
      <c r="AC844" t="s">
        <v>79</v>
      </c>
      <c r="AD844" t="s">
        <v>690</v>
      </c>
      <c r="AE844" t="s">
        <v>247</v>
      </c>
      <c r="AF844" t="s">
        <v>566</v>
      </c>
      <c r="AG844" t="s">
        <v>84</v>
      </c>
      <c r="AH844">
        <v>9.3134519999999998</v>
      </c>
      <c r="AI844">
        <v>25.270346</v>
      </c>
      <c r="AJ844">
        <v>54.598385</v>
      </c>
      <c r="AK844">
        <v>57.211827</v>
      </c>
      <c r="AL844" t="s">
        <v>73</v>
      </c>
      <c r="AM844" t="s">
        <v>474</v>
      </c>
      <c r="AN844" t="s">
        <v>690</v>
      </c>
      <c r="AO844" s="1">
        <v>45809</v>
      </c>
      <c r="AP844" s="1" t="s">
        <v>5437</v>
      </c>
      <c r="AR844" t="s">
        <v>690</v>
      </c>
    </row>
    <row r="845" spans="1:44" hidden="1" x14ac:dyDescent="0.25">
      <c r="A845" t="s">
        <v>1317</v>
      </c>
      <c r="B845" t="s">
        <v>1274</v>
      </c>
      <c r="C845" t="s">
        <v>1275</v>
      </c>
      <c r="D845" t="s">
        <v>911</v>
      </c>
      <c r="E845" t="s">
        <v>1099</v>
      </c>
      <c r="F845" t="s">
        <v>79</v>
      </c>
      <c r="G845" t="s">
        <v>58</v>
      </c>
      <c r="H845">
        <v>2</v>
      </c>
      <c r="I845" t="s">
        <v>46</v>
      </c>
      <c r="J845" t="s">
        <v>236</v>
      </c>
      <c r="L845" s="21">
        <v>3.91</v>
      </c>
      <c r="M845" t="s">
        <v>226</v>
      </c>
      <c r="W845" s="5">
        <v>45167</v>
      </c>
      <c r="AB845" t="s">
        <v>79</v>
      </c>
      <c r="AC845" t="s">
        <v>79</v>
      </c>
      <c r="AD845" t="s">
        <v>690</v>
      </c>
      <c r="AE845" t="s">
        <v>247</v>
      </c>
      <c r="AF845" t="s">
        <v>566</v>
      </c>
      <c r="AG845" t="s">
        <v>84</v>
      </c>
      <c r="AH845">
        <v>9.3134519999999998</v>
      </c>
      <c r="AI845">
        <v>25.270346</v>
      </c>
      <c r="AJ845">
        <v>54.598385</v>
      </c>
      <c r="AK845">
        <v>57.211827</v>
      </c>
      <c r="AL845" t="s">
        <v>73</v>
      </c>
      <c r="AM845" t="s">
        <v>474</v>
      </c>
      <c r="AN845" t="s">
        <v>690</v>
      </c>
      <c r="AO845" s="1">
        <v>45809</v>
      </c>
      <c r="AP845" s="1" t="s">
        <v>5437</v>
      </c>
      <c r="AR845" t="s">
        <v>690</v>
      </c>
    </row>
    <row r="846" spans="1:44" hidden="1" x14ac:dyDescent="0.25">
      <c r="A846" t="s">
        <v>1318</v>
      </c>
      <c r="B846" t="s">
        <v>1274</v>
      </c>
      <c r="C846" t="s">
        <v>1275</v>
      </c>
      <c r="D846" t="s">
        <v>913</v>
      </c>
      <c r="E846" t="s">
        <v>1099</v>
      </c>
      <c r="F846" t="s">
        <v>79</v>
      </c>
      <c r="G846" t="s">
        <v>58</v>
      </c>
      <c r="H846">
        <v>2</v>
      </c>
      <c r="I846" t="s">
        <v>46</v>
      </c>
      <c r="J846" t="s">
        <v>236</v>
      </c>
      <c r="L846" s="21">
        <v>1.67</v>
      </c>
      <c r="M846" t="s">
        <v>226</v>
      </c>
      <c r="W846" s="5">
        <v>45167</v>
      </c>
      <c r="AB846" t="s">
        <v>79</v>
      </c>
      <c r="AC846" t="s">
        <v>79</v>
      </c>
      <c r="AD846" t="s">
        <v>690</v>
      </c>
      <c r="AE846" t="s">
        <v>247</v>
      </c>
      <c r="AF846" t="s">
        <v>566</v>
      </c>
      <c r="AG846" t="s">
        <v>84</v>
      </c>
      <c r="AH846">
        <v>9.3134519999999998</v>
      </c>
      <c r="AI846">
        <v>25.270346</v>
      </c>
      <c r="AJ846">
        <v>54.598385</v>
      </c>
      <c r="AK846">
        <v>57.211827</v>
      </c>
      <c r="AL846" t="s">
        <v>73</v>
      </c>
      <c r="AM846" t="s">
        <v>474</v>
      </c>
      <c r="AN846" t="s">
        <v>690</v>
      </c>
      <c r="AO846" s="1">
        <v>45809</v>
      </c>
      <c r="AP846" s="1" t="s">
        <v>5437</v>
      </c>
      <c r="AR846" t="s">
        <v>690</v>
      </c>
    </row>
    <row r="847" spans="1:44" hidden="1" x14ac:dyDescent="0.25">
      <c r="A847" t="s">
        <v>1321</v>
      </c>
      <c r="B847" t="s">
        <v>1319</v>
      </c>
      <c r="C847" t="s">
        <v>1320</v>
      </c>
      <c r="D847" t="s">
        <v>145</v>
      </c>
      <c r="E847" t="s">
        <v>1138</v>
      </c>
      <c r="F847" t="s">
        <v>245</v>
      </c>
      <c r="G847" t="s">
        <v>80</v>
      </c>
      <c r="H847">
        <v>3</v>
      </c>
      <c r="I847" t="s">
        <v>46</v>
      </c>
      <c r="J847" t="s">
        <v>47</v>
      </c>
      <c r="K847" s="1">
        <v>45639</v>
      </c>
      <c r="L847">
        <v>13.52</v>
      </c>
      <c r="M847" t="s">
        <v>226</v>
      </c>
      <c r="O847" t="s">
        <v>473</v>
      </c>
      <c r="P847" t="s">
        <v>14</v>
      </c>
      <c r="V847" t="s">
        <v>83</v>
      </c>
      <c r="W847" s="5">
        <v>45412</v>
      </c>
      <c r="Z847" s="10">
        <v>45148</v>
      </c>
      <c r="AA847" s="10">
        <v>45147</v>
      </c>
      <c r="AB847" t="s">
        <v>245</v>
      </c>
      <c r="AC847" t="s">
        <v>473</v>
      </c>
      <c r="AD847" t="s">
        <v>932</v>
      </c>
      <c r="AE847" t="s">
        <v>566</v>
      </c>
      <c r="AF847" t="s">
        <v>690</v>
      </c>
      <c r="AG847" t="s">
        <v>84</v>
      </c>
      <c r="AH847">
        <v>39.701250000000002</v>
      </c>
      <c r="AI847">
        <v>42.143462</v>
      </c>
      <c r="AJ847">
        <v>51.298001999999997</v>
      </c>
      <c r="AK847">
        <v>51.86157</v>
      </c>
      <c r="AL847" t="s">
        <v>27</v>
      </c>
      <c r="AM847" t="s">
        <v>248</v>
      </c>
      <c r="AN847" t="s">
        <v>932</v>
      </c>
      <c r="AP847" s="1" t="s">
        <v>5559</v>
      </c>
      <c r="AR847" t="s">
        <v>932</v>
      </c>
    </row>
    <row r="848" spans="1:44" hidden="1" x14ac:dyDescent="0.25">
      <c r="A848" t="s">
        <v>1322</v>
      </c>
      <c r="B848" t="s">
        <v>1319</v>
      </c>
      <c r="C848" t="s">
        <v>1320</v>
      </c>
      <c r="D848" t="s">
        <v>104</v>
      </c>
      <c r="E848" t="s">
        <v>1138</v>
      </c>
      <c r="F848" t="s">
        <v>245</v>
      </c>
      <c r="G848" t="s">
        <v>80</v>
      </c>
      <c r="H848">
        <v>3</v>
      </c>
      <c r="I848" t="s">
        <v>46</v>
      </c>
      <c r="J848" t="s">
        <v>47</v>
      </c>
      <c r="K848" s="1">
        <v>45639</v>
      </c>
      <c r="L848">
        <v>6.61</v>
      </c>
      <c r="M848" t="s">
        <v>226</v>
      </c>
      <c r="O848" t="s">
        <v>473</v>
      </c>
      <c r="P848" t="s">
        <v>14</v>
      </c>
      <c r="V848" t="s">
        <v>83</v>
      </c>
      <c r="W848" s="5">
        <v>45412</v>
      </c>
      <c r="AB848" t="s">
        <v>245</v>
      </c>
      <c r="AC848" t="s">
        <v>473</v>
      </c>
      <c r="AD848" t="s">
        <v>932</v>
      </c>
      <c r="AE848" t="s">
        <v>566</v>
      </c>
      <c r="AF848" t="s">
        <v>690</v>
      </c>
      <c r="AG848" t="s">
        <v>84</v>
      </c>
      <c r="AH848">
        <v>39.701250000000002</v>
      </c>
      <c r="AI848">
        <v>42.143462</v>
      </c>
      <c r="AJ848">
        <v>51.298001999999997</v>
      </c>
      <c r="AK848">
        <v>51.86157</v>
      </c>
      <c r="AL848" t="s">
        <v>295</v>
      </c>
      <c r="AM848" t="s">
        <v>248</v>
      </c>
      <c r="AN848" t="s">
        <v>932</v>
      </c>
      <c r="AP848" s="1" t="s">
        <v>5559</v>
      </c>
      <c r="AR848" t="s">
        <v>932</v>
      </c>
    </row>
    <row r="849" spans="1:44" hidden="1" x14ac:dyDescent="0.25">
      <c r="A849" t="s">
        <v>1323</v>
      </c>
      <c r="B849" t="s">
        <v>1319</v>
      </c>
      <c r="C849" t="s">
        <v>1320</v>
      </c>
      <c r="D849" t="s">
        <v>149</v>
      </c>
      <c r="E849" t="s">
        <v>1138</v>
      </c>
      <c r="F849" t="s">
        <v>245</v>
      </c>
      <c r="G849" t="s">
        <v>80</v>
      </c>
      <c r="H849">
        <v>3</v>
      </c>
      <c r="I849" t="s">
        <v>46</v>
      </c>
      <c r="J849" t="s">
        <v>47</v>
      </c>
      <c r="K849" s="1">
        <v>45639</v>
      </c>
      <c r="L849">
        <v>2.83</v>
      </c>
      <c r="M849" t="s">
        <v>226</v>
      </c>
      <c r="O849" t="s">
        <v>473</v>
      </c>
      <c r="P849" t="s">
        <v>14</v>
      </c>
      <c r="V849" t="s">
        <v>83</v>
      </c>
      <c r="W849" s="5">
        <v>45412</v>
      </c>
      <c r="AB849" t="s">
        <v>245</v>
      </c>
      <c r="AC849" t="s">
        <v>473</v>
      </c>
      <c r="AD849" t="s">
        <v>932</v>
      </c>
      <c r="AE849" t="s">
        <v>566</v>
      </c>
      <c r="AF849" t="s">
        <v>690</v>
      </c>
      <c r="AG849" t="s">
        <v>84</v>
      </c>
      <c r="AH849">
        <v>39.701250000000002</v>
      </c>
      <c r="AI849">
        <v>42.143462</v>
      </c>
      <c r="AJ849">
        <v>51.298001999999997</v>
      </c>
      <c r="AK849">
        <v>51.86157</v>
      </c>
      <c r="AL849" t="s">
        <v>295</v>
      </c>
      <c r="AM849" t="s">
        <v>248</v>
      </c>
      <c r="AN849" t="s">
        <v>932</v>
      </c>
      <c r="AP849" s="1" t="s">
        <v>5559</v>
      </c>
      <c r="AR849" t="s">
        <v>932</v>
      </c>
    </row>
    <row r="850" spans="1:44" hidden="1" x14ac:dyDescent="0.25">
      <c r="A850" t="s">
        <v>1324</v>
      </c>
      <c r="B850" t="s">
        <v>1319</v>
      </c>
      <c r="C850" t="s">
        <v>1320</v>
      </c>
      <c r="D850" t="s">
        <v>107</v>
      </c>
      <c r="E850" t="s">
        <v>1138</v>
      </c>
      <c r="F850" t="s">
        <v>245</v>
      </c>
      <c r="G850" t="s">
        <v>80</v>
      </c>
      <c r="H850">
        <v>3</v>
      </c>
      <c r="I850" t="s">
        <v>46</v>
      </c>
      <c r="J850" t="s">
        <v>47</v>
      </c>
      <c r="K850" s="1">
        <v>45639</v>
      </c>
      <c r="L850">
        <v>0.56000000000000005</v>
      </c>
      <c r="M850" t="s">
        <v>226</v>
      </c>
      <c r="O850" t="s">
        <v>473</v>
      </c>
      <c r="P850" t="s">
        <v>14</v>
      </c>
      <c r="V850" t="s">
        <v>83</v>
      </c>
      <c r="W850" s="5">
        <v>45412</v>
      </c>
      <c r="AB850" t="s">
        <v>245</v>
      </c>
      <c r="AC850" t="s">
        <v>473</v>
      </c>
      <c r="AD850" t="s">
        <v>932</v>
      </c>
      <c r="AE850" t="s">
        <v>566</v>
      </c>
      <c r="AF850" t="s">
        <v>690</v>
      </c>
      <c r="AG850" t="s">
        <v>84</v>
      </c>
      <c r="AH850">
        <v>39.701250000000002</v>
      </c>
      <c r="AI850">
        <v>42.143462</v>
      </c>
      <c r="AJ850">
        <v>51.298001999999997</v>
      </c>
      <c r="AK850">
        <v>51.86157</v>
      </c>
      <c r="AL850" t="s">
        <v>295</v>
      </c>
      <c r="AM850" t="s">
        <v>248</v>
      </c>
      <c r="AN850" t="s">
        <v>932</v>
      </c>
      <c r="AP850" s="1" t="s">
        <v>5559</v>
      </c>
      <c r="AR850" t="s">
        <v>932</v>
      </c>
    </row>
    <row r="851" spans="1:44" hidden="1" x14ac:dyDescent="0.25">
      <c r="A851" t="s">
        <v>1325</v>
      </c>
      <c r="B851" t="s">
        <v>1319</v>
      </c>
      <c r="C851" t="s">
        <v>1320</v>
      </c>
      <c r="D851" t="s">
        <v>109</v>
      </c>
      <c r="E851" t="s">
        <v>1138</v>
      </c>
      <c r="F851" t="s">
        <v>245</v>
      </c>
      <c r="G851" t="s">
        <v>80</v>
      </c>
      <c r="H851">
        <v>3</v>
      </c>
      <c r="I851" t="s">
        <v>46</v>
      </c>
      <c r="J851" t="s">
        <v>47</v>
      </c>
      <c r="K851" s="1">
        <v>45639</v>
      </c>
      <c r="L851">
        <v>1.78</v>
      </c>
      <c r="M851" t="s">
        <v>226</v>
      </c>
      <c r="O851" t="s">
        <v>473</v>
      </c>
      <c r="P851" t="s">
        <v>14</v>
      </c>
      <c r="V851" t="s">
        <v>83</v>
      </c>
      <c r="W851" s="5">
        <v>45412</v>
      </c>
      <c r="AB851" t="s">
        <v>245</v>
      </c>
      <c r="AC851" t="s">
        <v>473</v>
      </c>
      <c r="AD851" t="s">
        <v>932</v>
      </c>
      <c r="AE851" t="s">
        <v>566</v>
      </c>
      <c r="AF851" t="s">
        <v>690</v>
      </c>
      <c r="AG851" t="s">
        <v>84</v>
      </c>
      <c r="AH851">
        <v>39.701250000000002</v>
      </c>
      <c r="AI851">
        <v>42.143462</v>
      </c>
      <c r="AJ851">
        <v>51.298001999999997</v>
      </c>
      <c r="AK851">
        <v>51.86157</v>
      </c>
      <c r="AL851" t="s">
        <v>295</v>
      </c>
      <c r="AM851" t="s">
        <v>248</v>
      </c>
      <c r="AN851" t="s">
        <v>932</v>
      </c>
      <c r="AP851" s="1" t="s">
        <v>5559</v>
      </c>
      <c r="AR851" t="s">
        <v>932</v>
      </c>
    </row>
    <row r="852" spans="1:44" hidden="1" x14ac:dyDescent="0.25">
      <c r="A852" t="s">
        <v>1326</v>
      </c>
      <c r="B852" t="s">
        <v>1319</v>
      </c>
      <c r="C852" t="s">
        <v>1320</v>
      </c>
      <c r="D852" t="s">
        <v>154</v>
      </c>
      <c r="E852" t="s">
        <v>1138</v>
      </c>
      <c r="F852" t="s">
        <v>245</v>
      </c>
      <c r="G852" t="s">
        <v>80</v>
      </c>
      <c r="H852">
        <v>3</v>
      </c>
      <c r="I852" t="s">
        <v>46</v>
      </c>
      <c r="J852" t="s">
        <v>47</v>
      </c>
      <c r="K852" s="1">
        <v>45637</v>
      </c>
      <c r="L852">
        <v>1.1200000000000001</v>
      </c>
      <c r="M852" t="s">
        <v>226</v>
      </c>
      <c r="O852" t="s">
        <v>473</v>
      </c>
      <c r="P852" t="s">
        <v>14</v>
      </c>
      <c r="V852" t="s">
        <v>83</v>
      </c>
      <c r="W852" s="5">
        <v>45412</v>
      </c>
      <c r="AB852" t="s">
        <v>245</v>
      </c>
      <c r="AC852" t="s">
        <v>473</v>
      </c>
      <c r="AD852" t="s">
        <v>932</v>
      </c>
      <c r="AE852" t="s">
        <v>566</v>
      </c>
      <c r="AF852" t="s">
        <v>690</v>
      </c>
      <c r="AG852" t="s">
        <v>84</v>
      </c>
      <c r="AH852">
        <v>39.701250000000002</v>
      </c>
      <c r="AI852">
        <v>42.143462</v>
      </c>
      <c r="AJ852">
        <v>51.298001999999997</v>
      </c>
      <c r="AK852">
        <v>51.86157</v>
      </c>
      <c r="AL852" t="s">
        <v>295</v>
      </c>
      <c r="AM852" t="s">
        <v>248</v>
      </c>
      <c r="AN852" t="s">
        <v>932</v>
      </c>
      <c r="AP852" s="1" t="s">
        <v>5559</v>
      </c>
      <c r="AR852" t="s">
        <v>932</v>
      </c>
    </row>
    <row r="853" spans="1:44" hidden="1" x14ac:dyDescent="0.25">
      <c r="A853" t="s">
        <v>1327</v>
      </c>
      <c r="B853" t="s">
        <v>1319</v>
      </c>
      <c r="C853" t="s">
        <v>1320</v>
      </c>
      <c r="D853" t="s">
        <v>229</v>
      </c>
      <c r="E853" t="s">
        <v>1138</v>
      </c>
      <c r="F853" t="s">
        <v>245</v>
      </c>
      <c r="G853" t="s">
        <v>80</v>
      </c>
      <c r="H853">
        <v>3</v>
      </c>
      <c r="I853" t="s">
        <v>46</v>
      </c>
      <c r="J853" t="s">
        <v>47</v>
      </c>
      <c r="K853" s="1">
        <v>45640</v>
      </c>
      <c r="L853">
        <v>1.29</v>
      </c>
      <c r="M853" t="s">
        <v>226</v>
      </c>
      <c r="O853" t="s">
        <v>473</v>
      </c>
      <c r="P853" t="s">
        <v>14</v>
      </c>
      <c r="V853" t="s">
        <v>83</v>
      </c>
      <c r="W853" s="5">
        <v>45412</v>
      </c>
      <c r="AB853" t="s">
        <v>245</v>
      </c>
      <c r="AC853" t="s">
        <v>473</v>
      </c>
      <c r="AD853" t="s">
        <v>932</v>
      </c>
      <c r="AE853" t="s">
        <v>566</v>
      </c>
      <c r="AF853" t="s">
        <v>690</v>
      </c>
      <c r="AG853" t="s">
        <v>84</v>
      </c>
      <c r="AH853">
        <v>39.701250000000002</v>
      </c>
      <c r="AI853">
        <v>42.143462</v>
      </c>
      <c r="AJ853">
        <v>51.298001999999997</v>
      </c>
      <c r="AK853">
        <v>51.86157</v>
      </c>
      <c r="AL853" t="s">
        <v>295</v>
      </c>
      <c r="AM853" t="s">
        <v>248</v>
      </c>
      <c r="AN853" t="s">
        <v>932</v>
      </c>
      <c r="AP853" s="1" t="s">
        <v>5559</v>
      </c>
      <c r="AR853" t="s">
        <v>932</v>
      </c>
    </row>
    <row r="854" spans="1:44" hidden="1" x14ac:dyDescent="0.25">
      <c r="A854" t="s">
        <v>1328</v>
      </c>
      <c r="B854" t="s">
        <v>1319</v>
      </c>
      <c r="C854" t="s">
        <v>1320</v>
      </c>
      <c r="D854" t="s">
        <v>156</v>
      </c>
      <c r="E854" t="s">
        <v>1138</v>
      </c>
      <c r="F854" t="s">
        <v>245</v>
      </c>
      <c r="G854" t="s">
        <v>80</v>
      </c>
      <c r="H854">
        <v>3</v>
      </c>
      <c r="I854" t="s">
        <v>46</v>
      </c>
      <c r="J854" t="s">
        <v>47</v>
      </c>
      <c r="K854" s="1">
        <v>45639</v>
      </c>
      <c r="L854">
        <v>5.42</v>
      </c>
      <c r="M854" t="s">
        <v>226</v>
      </c>
      <c r="O854" t="s">
        <v>473</v>
      </c>
      <c r="P854" t="s">
        <v>14</v>
      </c>
      <c r="V854" t="s">
        <v>83</v>
      </c>
      <c r="W854" s="5">
        <v>45412</v>
      </c>
      <c r="AB854" t="s">
        <v>245</v>
      </c>
      <c r="AC854" t="s">
        <v>473</v>
      </c>
      <c r="AD854" t="s">
        <v>932</v>
      </c>
      <c r="AE854" t="s">
        <v>566</v>
      </c>
      <c r="AF854" t="s">
        <v>690</v>
      </c>
      <c r="AG854" t="s">
        <v>84</v>
      </c>
      <c r="AH854">
        <v>39.701250000000002</v>
      </c>
      <c r="AI854">
        <v>42.143462</v>
      </c>
      <c r="AJ854">
        <v>51.298001999999997</v>
      </c>
      <c r="AK854">
        <v>51.86157</v>
      </c>
      <c r="AL854" t="s">
        <v>295</v>
      </c>
      <c r="AM854" t="s">
        <v>248</v>
      </c>
      <c r="AN854" t="s">
        <v>932</v>
      </c>
      <c r="AP854" s="1" t="s">
        <v>5559</v>
      </c>
      <c r="AR854" t="s">
        <v>932</v>
      </c>
    </row>
    <row r="855" spans="1:44" hidden="1" x14ac:dyDescent="0.25">
      <c r="A855" t="s">
        <v>1329</v>
      </c>
      <c r="B855" t="s">
        <v>1319</v>
      </c>
      <c r="C855" t="s">
        <v>1320</v>
      </c>
      <c r="D855" t="s">
        <v>158</v>
      </c>
      <c r="E855" t="s">
        <v>1138</v>
      </c>
      <c r="F855" t="s">
        <v>245</v>
      </c>
      <c r="G855" t="s">
        <v>80</v>
      </c>
      <c r="H855">
        <v>3</v>
      </c>
      <c r="I855" t="s">
        <v>46</v>
      </c>
      <c r="J855" t="s">
        <v>47</v>
      </c>
      <c r="K855" s="1">
        <v>45638</v>
      </c>
      <c r="L855">
        <v>0.91</v>
      </c>
      <c r="M855" t="s">
        <v>226</v>
      </c>
      <c r="O855" t="s">
        <v>473</v>
      </c>
      <c r="P855" t="s">
        <v>14</v>
      </c>
      <c r="V855" t="s">
        <v>83</v>
      </c>
      <c r="W855" s="5">
        <v>45412</v>
      </c>
      <c r="AB855" t="s">
        <v>245</v>
      </c>
      <c r="AC855" t="s">
        <v>473</v>
      </c>
      <c r="AD855" t="s">
        <v>932</v>
      </c>
      <c r="AE855" t="s">
        <v>566</v>
      </c>
      <c r="AF855" t="s">
        <v>690</v>
      </c>
      <c r="AG855" t="s">
        <v>84</v>
      </c>
      <c r="AH855">
        <v>39.701250000000002</v>
      </c>
      <c r="AI855">
        <v>42.143462</v>
      </c>
      <c r="AJ855">
        <v>51.298001999999997</v>
      </c>
      <c r="AK855">
        <v>51.86157</v>
      </c>
      <c r="AL855" t="s">
        <v>295</v>
      </c>
      <c r="AM855" t="s">
        <v>248</v>
      </c>
      <c r="AN855" t="s">
        <v>932</v>
      </c>
      <c r="AP855" s="1" t="s">
        <v>5559</v>
      </c>
      <c r="AR855" t="s">
        <v>932</v>
      </c>
    </row>
    <row r="856" spans="1:44" hidden="1" x14ac:dyDescent="0.25">
      <c r="A856" t="s">
        <v>1330</v>
      </c>
      <c r="B856" t="s">
        <v>1319</v>
      </c>
      <c r="C856" t="s">
        <v>1320</v>
      </c>
      <c r="D856" t="s">
        <v>122</v>
      </c>
      <c r="E856" t="s">
        <v>1138</v>
      </c>
      <c r="F856" t="s">
        <v>245</v>
      </c>
      <c r="G856" t="s">
        <v>80</v>
      </c>
      <c r="H856">
        <v>3</v>
      </c>
      <c r="I856" t="s">
        <v>46</v>
      </c>
      <c r="J856" t="s">
        <v>47</v>
      </c>
      <c r="K856" s="1">
        <v>45638</v>
      </c>
      <c r="L856">
        <v>9.82</v>
      </c>
      <c r="M856" t="s">
        <v>226</v>
      </c>
      <c r="O856" t="s">
        <v>473</v>
      </c>
      <c r="P856" t="s">
        <v>14</v>
      </c>
      <c r="V856" t="s">
        <v>83</v>
      </c>
      <c r="W856" s="5">
        <v>45412</v>
      </c>
      <c r="AB856" t="s">
        <v>245</v>
      </c>
      <c r="AC856" t="s">
        <v>473</v>
      </c>
      <c r="AD856" t="s">
        <v>932</v>
      </c>
      <c r="AE856" t="s">
        <v>566</v>
      </c>
      <c r="AF856" t="s">
        <v>690</v>
      </c>
      <c r="AG856" t="s">
        <v>84</v>
      </c>
      <c r="AH856">
        <v>39.701250000000002</v>
      </c>
      <c r="AI856">
        <v>42.143462</v>
      </c>
      <c r="AJ856">
        <v>51.298001999999997</v>
      </c>
      <c r="AK856">
        <v>51.86157</v>
      </c>
      <c r="AL856" t="s">
        <v>295</v>
      </c>
      <c r="AM856" t="s">
        <v>248</v>
      </c>
      <c r="AN856" t="s">
        <v>932</v>
      </c>
      <c r="AP856" s="1" t="s">
        <v>5559</v>
      </c>
      <c r="AR856" t="s">
        <v>932</v>
      </c>
    </row>
    <row r="857" spans="1:44" hidden="1" x14ac:dyDescent="0.25">
      <c r="A857" t="s">
        <v>1331</v>
      </c>
      <c r="B857" t="s">
        <v>1319</v>
      </c>
      <c r="C857" t="s">
        <v>1320</v>
      </c>
      <c r="D857" t="s">
        <v>112</v>
      </c>
      <c r="E857" t="s">
        <v>1138</v>
      </c>
      <c r="F857" t="s">
        <v>245</v>
      </c>
      <c r="G857" t="s">
        <v>80</v>
      </c>
      <c r="H857">
        <v>3</v>
      </c>
      <c r="I857" t="s">
        <v>46</v>
      </c>
      <c r="J857" t="s">
        <v>47</v>
      </c>
      <c r="K857" s="1">
        <v>45638</v>
      </c>
      <c r="L857">
        <v>11.36</v>
      </c>
      <c r="M857" t="s">
        <v>226</v>
      </c>
      <c r="O857" t="s">
        <v>473</v>
      </c>
      <c r="P857" t="s">
        <v>14</v>
      </c>
      <c r="V857" t="s">
        <v>83</v>
      </c>
      <c r="W857" s="5">
        <v>45412</v>
      </c>
      <c r="AB857" t="s">
        <v>245</v>
      </c>
      <c r="AC857" t="s">
        <v>473</v>
      </c>
      <c r="AD857" t="s">
        <v>932</v>
      </c>
      <c r="AE857" t="s">
        <v>566</v>
      </c>
      <c r="AF857" t="s">
        <v>690</v>
      </c>
      <c r="AG857" t="s">
        <v>84</v>
      </c>
      <c r="AH857">
        <v>39.701250000000002</v>
      </c>
      <c r="AI857">
        <v>42.143462</v>
      </c>
      <c r="AJ857">
        <v>51.298001999999997</v>
      </c>
      <c r="AK857">
        <v>51.86157</v>
      </c>
      <c r="AL857" t="s">
        <v>295</v>
      </c>
      <c r="AM857" t="s">
        <v>248</v>
      </c>
      <c r="AN857" t="s">
        <v>932</v>
      </c>
      <c r="AP857" s="1" t="s">
        <v>5559</v>
      </c>
      <c r="AR857" t="s">
        <v>932</v>
      </c>
    </row>
    <row r="858" spans="1:44" hidden="1" x14ac:dyDescent="0.25">
      <c r="A858" t="s">
        <v>1332</v>
      </c>
      <c r="B858" t="s">
        <v>1319</v>
      </c>
      <c r="C858" t="s">
        <v>1320</v>
      </c>
      <c r="D858" t="s">
        <v>116</v>
      </c>
      <c r="E858" t="s">
        <v>1138</v>
      </c>
      <c r="F858" t="s">
        <v>245</v>
      </c>
      <c r="G858" t="s">
        <v>80</v>
      </c>
      <c r="H858">
        <v>3</v>
      </c>
      <c r="I858" t="s">
        <v>46</v>
      </c>
      <c r="J858" t="s">
        <v>47</v>
      </c>
      <c r="K858" s="1">
        <v>45638</v>
      </c>
      <c r="L858">
        <v>0.73</v>
      </c>
      <c r="M858" t="s">
        <v>226</v>
      </c>
      <c r="O858" t="s">
        <v>473</v>
      </c>
      <c r="P858" t="s">
        <v>14</v>
      </c>
      <c r="V858" t="s">
        <v>83</v>
      </c>
      <c r="W858" s="5">
        <v>45412</v>
      </c>
      <c r="AB858" t="s">
        <v>245</v>
      </c>
      <c r="AC858" t="s">
        <v>473</v>
      </c>
      <c r="AD858" t="s">
        <v>932</v>
      </c>
      <c r="AE858" t="s">
        <v>566</v>
      </c>
      <c r="AF858" t="s">
        <v>690</v>
      </c>
      <c r="AG858" t="s">
        <v>84</v>
      </c>
      <c r="AH858">
        <v>39.701250000000002</v>
      </c>
      <c r="AI858">
        <v>42.143462</v>
      </c>
      <c r="AJ858">
        <v>51.298001999999997</v>
      </c>
      <c r="AK858">
        <v>51.86157</v>
      </c>
      <c r="AL858" t="s">
        <v>295</v>
      </c>
      <c r="AM858" t="s">
        <v>248</v>
      </c>
      <c r="AN858" t="s">
        <v>932</v>
      </c>
      <c r="AP858" s="1" t="s">
        <v>5559</v>
      </c>
      <c r="AR858" t="s">
        <v>932</v>
      </c>
    </row>
    <row r="859" spans="1:44" hidden="1" x14ac:dyDescent="0.25">
      <c r="A859" t="s">
        <v>1333</v>
      </c>
      <c r="B859" t="s">
        <v>1319</v>
      </c>
      <c r="C859" t="s">
        <v>1320</v>
      </c>
      <c r="D859" t="s">
        <v>160</v>
      </c>
      <c r="E859" t="s">
        <v>1138</v>
      </c>
      <c r="F859" t="s">
        <v>245</v>
      </c>
      <c r="G859" t="s">
        <v>80</v>
      </c>
      <c r="H859">
        <v>2</v>
      </c>
      <c r="I859" t="s">
        <v>46</v>
      </c>
      <c r="J859" t="s">
        <v>70</v>
      </c>
      <c r="L859">
        <v>0.36</v>
      </c>
      <c r="M859" t="s">
        <v>226</v>
      </c>
      <c r="W859" s="5">
        <v>45160</v>
      </c>
      <c r="AB859" t="s">
        <v>245</v>
      </c>
      <c r="AC859" t="s">
        <v>245</v>
      </c>
      <c r="AD859" t="s">
        <v>932</v>
      </c>
      <c r="AE859" t="s">
        <v>566</v>
      </c>
      <c r="AF859" t="s">
        <v>690</v>
      </c>
      <c r="AG859" t="s">
        <v>84</v>
      </c>
      <c r="AH859">
        <v>39.701250000000002</v>
      </c>
      <c r="AI859">
        <v>42.143462</v>
      </c>
      <c r="AJ859">
        <v>51.298001999999997</v>
      </c>
      <c r="AK859">
        <v>51.86157</v>
      </c>
      <c r="AL859" t="s">
        <v>73</v>
      </c>
      <c r="AM859" t="s">
        <v>248</v>
      </c>
      <c r="AN859" t="s">
        <v>932</v>
      </c>
      <c r="AO859" s="1">
        <v>45658</v>
      </c>
      <c r="AP859" s="1" t="s">
        <v>5559</v>
      </c>
      <c r="AQ859" s="1" t="s">
        <v>5445</v>
      </c>
      <c r="AR859" t="s">
        <v>932</v>
      </c>
    </row>
    <row r="860" spans="1:44" hidden="1" x14ac:dyDescent="0.25">
      <c r="A860" t="s">
        <v>1334</v>
      </c>
      <c r="B860" t="s">
        <v>1319</v>
      </c>
      <c r="C860" t="s">
        <v>1320</v>
      </c>
      <c r="D860" t="s">
        <v>200</v>
      </c>
      <c r="E860" t="s">
        <v>1138</v>
      </c>
      <c r="F860" t="s">
        <v>245</v>
      </c>
      <c r="G860" t="s">
        <v>80</v>
      </c>
      <c r="H860">
        <v>3</v>
      </c>
      <c r="I860" t="s">
        <v>46</v>
      </c>
      <c r="J860" t="s">
        <v>47</v>
      </c>
      <c r="K860" s="1">
        <v>45638</v>
      </c>
      <c r="L860">
        <v>1.4</v>
      </c>
      <c r="M860" t="s">
        <v>226</v>
      </c>
      <c r="O860" t="s">
        <v>473</v>
      </c>
      <c r="P860" t="s">
        <v>14</v>
      </c>
      <c r="V860" t="s">
        <v>83</v>
      </c>
      <c r="W860" s="5">
        <v>45412</v>
      </c>
      <c r="AB860" t="s">
        <v>245</v>
      </c>
      <c r="AC860" t="s">
        <v>473</v>
      </c>
      <c r="AD860" t="s">
        <v>932</v>
      </c>
      <c r="AE860" t="s">
        <v>566</v>
      </c>
      <c r="AF860" t="s">
        <v>690</v>
      </c>
      <c r="AG860" t="s">
        <v>84</v>
      </c>
      <c r="AH860">
        <v>39.701250000000002</v>
      </c>
      <c r="AI860">
        <v>42.143462</v>
      </c>
      <c r="AJ860">
        <v>51.298001999999997</v>
      </c>
      <c r="AK860">
        <v>51.86157</v>
      </c>
      <c r="AL860" t="s">
        <v>295</v>
      </c>
      <c r="AM860" t="s">
        <v>248</v>
      </c>
      <c r="AN860" t="s">
        <v>932</v>
      </c>
      <c r="AP860" s="1" t="s">
        <v>5559</v>
      </c>
      <c r="AR860" t="s">
        <v>932</v>
      </c>
    </row>
    <row r="861" spans="1:44" hidden="1" x14ac:dyDescent="0.25">
      <c r="A861" t="s">
        <v>1335</v>
      </c>
      <c r="B861" t="s">
        <v>1319</v>
      </c>
      <c r="C861" t="s">
        <v>1320</v>
      </c>
      <c r="D861" t="s">
        <v>124</v>
      </c>
      <c r="E861" t="s">
        <v>1138</v>
      </c>
      <c r="F861" t="s">
        <v>245</v>
      </c>
      <c r="G861" t="s">
        <v>80</v>
      </c>
      <c r="H861">
        <v>3</v>
      </c>
      <c r="I861" t="s">
        <v>46</v>
      </c>
      <c r="J861" t="s">
        <v>47</v>
      </c>
      <c r="K861" s="1">
        <v>45638</v>
      </c>
      <c r="L861">
        <v>0.71</v>
      </c>
      <c r="M861" t="s">
        <v>226</v>
      </c>
      <c r="O861" t="s">
        <v>473</v>
      </c>
      <c r="P861" t="s">
        <v>14</v>
      </c>
      <c r="V861" t="s">
        <v>83</v>
      </c>
      <c r="W861" s="5">
        <v>45412</v>
      </c>
      <c r="AB861" t="s">
        <v>245</v>
      </c>
      <c r="AC861" t="s">
        <v>473</v>
      </c>
      <c r="AD861" t="s">
        <v>932</v>
      </c>
      <c r="AE861" t="s">
        <v>566</v>
      </c>
      <c r="AF861" t="s">
        <v>690</v>
      </c>
      <c r="AG861" t="s">
        <v>84</v>
      </c>
      <c r="AH861">
        <v>39.701250000000002</v>
      </c>
      <c r="AI861">
        <v>42.143462</v>
      </c>
      <c r="AJ861">
        <v>51.298001999999997</v>
      </c>
      <c r="AK861">
        <v>51.86157</v>
      </c>
      <c r="AL861" t="s">
        <v>295</v>
      </c>
      <c r="AM861" t="s">
        <v>248</v>
      </c>
      <c r="AN861" t="s">
        <v>932</v>
      </c>
      <c r="AP861" s="1" t="s">
        <v>5559</v>
      </c>
      <c r="AR861" t="s">
        <v>932</v>
      </c>
    </row>
    <row r="862" spans="1:44" hidden="1" x14ac:dyDescent="0.25">
      <c r="A862" t="s">
        <v>1336</v>
      </c>
      <c r="B862" t="s">
        <v>1319</v>
      </c>
      <c r="C862" t="s">
        <v>1320</v>
      </c>
      <c r="D862" t="s">
        <v>203</v>
      </c>
      <c r="E862" t="s">
        <v>1138</v>
      </c>
      <c r="F862" t="s">
        <v>245</v>
      </c>
      <c r="G862" t="s">
        <v>80</v>
      </c>
      <c r="H862">
        <v>3</v>
      </c>
      <c r="I862" t="s">
        <v>46</v>
      </c>
      <c r="J862" t="s">
        <v>47</v>
      </c>
      <c r="K862" s="1">
        <v>45637</v>
      </c>
      <c r="L862">
        <v>6.65</v>
      </c>
      <c r="M862" t="s">
        <v>226</v>
      </c>
      <c r="O862" t="s">
        <v>473</v>
      </c>
      <c r="P862" t="s">
        <v>14</v>
      </c>
      <c r="V862" t="s">
        <v>83</v>
      </c>
      <c r="W862" s="5">
        <v>45412</v>
      </c>
      <c r="AB862" t="s">
        <v>245</v>
      </c>
      <c r="AC862" t="s">
        <v>473</v>
      </c>
      <c r="AD862" t="s">
        <v>932</v>
      </c>
      <c r="AE862" t="s">
        <v>566</v>
      </c>
      <c r="AF862" t="s">
        <v>690</v>
      </c>
      <c r="AG862" t="s">
        <v>84</v>
      </c>
      <c r="AH862">
        <v>39.701250000000002</v>
      </c>
      <c r="AI862">
        <v>42.143462</v>
      </c>
      <c r="AJ862">
        <v>51.298001999999997</v>
      </c>
      <c r="AK862">
        <v>51.86157</v>
      </c>
      <c r="AL862" t="s">
        <v>295</v>
      </c>
      <c r="AM862" t="s">
        <v>248</v>
      </c>
      <c r="AN862" t="s">
        <v>932</v>
      </c>
      <c r="AP862" s="1" t="s">
        <v>5559</v>
      </c>
      <c r="AR862" t="s">
        <v>932</v>
      </c>
    </row>
    <row r="863" spans="1:44" hidden="1" x14ac:dyDescent="0.25">
      <c r="A863" t="s">
        <v>1337</v>
      </c>
      <c r="B863" t="s">
        <v>1319</v>
      </c>
      <c r="C863" t="s">
        <v>1320</v>
      </c>
      <c r="D863" t="s">
        <v>162</v>
      </c>
      <c r="E863" t="s">
        <v>1138</v>
      </c>
      <c r="F863" t="s">
        <v>245</v>
      </c>
      <c r="G863" t="s">
        <v>80</v>
      </c>
      <c r="H863">
        <v>3</v>
      </c>
      <c r="I863" t="s">
        <v>46</v>
      </c>
      <c r="J863" t="s">
        <v>47</v>
      </c>
      <c r="K863" s="1">
        <v>45637</v>
      </c>
      <c r="L863">
        <v>7.52</v>
      </c>
      <c r="M863" t="s">
        <v>226</v>
      </c>
      <c r="O863" t="s">
        <v>473</v>
      </c>
      <c r="P863" t="s">
        <v>14</v>
      </c>
      <c r="V863" t="s">
        <v>83</v>
      </c>
      <c r="W863" s="5">
        <v>45412</v>
      </c>
      <c r="AB863" t="s">
        <v>245</v>
      </c>
      <c r="AC863" t="s">
        <v>473</v>
      </c>
      <c r="AD863" t="s">
        <v>932</v>
      </c>
      <c r="AE863" t="s">
        <v>566</v>
      </c>
      <c r="AF863" t="s">
        <v>690</v>
      </c>
      <c r="AG863" t="s">
        <v>84</v>
      </c>
      <c r="AH863">
        <v>39.701250000000002</v>
      </c>
      <c r="AI863">
        <v>42.143462</v>
      </c>
      <c r="AJ863">
        <v>51.298001999999997</v>
      </c>
      <c r="AK863">
        <v>51.86157</v>
      </c>
      <c r="AL863" t="s">
        <v>295</v>
      </c>
      <c r="AM863" t="s">
        <v>248</v>
      </c>
      <c r="AN863" t="s">
        <v>932</v>
      </c>
      <c r="AP863" s="1" t="s">
        <v>5559</v>
      </c>
      <c r="AR863" t="s">
        <v>932</v>
      </c>
    </row>
    <row r="864" spans="1:44" hidden="1" x14ac:dyDescent="0.25">
      <c r="A864" t="s">
        <v>1338</v>
      </c>
      <c r="B864" t="s">
        <v>1319</v>
      </c>
      <c r="C864" t="s">
        <v>1320</v>
      </c>
      <c r="D864" t="s">
        <v>126</v>
      </c>
      <c r="E864" t="s">
        <v>1138</v>
      </c>
      <c r="F864" t="s">
        <v>245</v>
      </c>
      <c r="G864" t="s">
        <v>80</v>
      </c>
      <c r="H864">
        <v>3</v>
      </c>
      <c r="I864" t="s">
        <v>46</v>
      </c>
      <c r="J864" t="s">
        <v>47</v>
      </c>
      <c r="K864" s="1">
        <v>45639</v>
      </c>
      <c r="L864">
        <v>0.74</v>
      </c>
      <c r="M864" t="s">
        <v>226</v>
      </c>
      <c r="O864" t="s">
        <v>473</v>
      </c>
      <c r="P864" t="s">
        <v>14</v>
      </c>
      <c r="V864" t="s">
        <v>83</v>
      </c>
      <c r="W864" s="5">
        <v>45412</v>
      </c>
      <c r="AB864" t="s">
        <v>245</v>
      </c>
      <c r="AC864" t="s">
        <v>473</v>
      </c>
      <c r="AD864" t="s">
        <v>932</v>
      </c>
      <c r="AE864" t="s">
        <v>566</v>
      </c>
      <c r="AF864" t="s">
        <v>690</v>
      </c>
      <c r="AG864" t="s">
        <v>84</v>
      </c>
      <c r="AH864">
        <v>39.701250000000002</v>
      </c>
      <c r="AI864">
        <v>42.143462</v>
      </c>
      <c r="AJ864">
        <v>51.298001999999997</v>
      </c>
      <c r="AK864">
        <v>51.86157</v>
      </c>
      <c r="AL864" t="s">
        <v>295</v>
      </c>
      <c r="AM864" t="s">
        <v>248</v>
      </c>
      <c r="AN864" t="s">
        <v>932</v>
      </c>
      <c r="AP864" s="1" t="s">
        <v>5559</v>
      </c>
      <c r="AR864" t="s">
        <v>932</v>
      </c>
    </row>
    <row r="865" spans="1:44" hidden="1" x14ac:dyDescent="0.25">
      <c r="A865" t="s">
        <v>1339</v>
      </c>
      <c r="B865" t="s">
        <v>1319</v>
      </c>
      <c r="C865" t="s">
        <v>1320</v>
      </c>
      <c r="D865" t="s">
        <v>118</v>
      </c>
      <c r="E865" t="s">
        <v>1138</v>
      </c>
      <c r="F865" t="s">
        <v>245</v>
      </c>
      <c r="G865" t="s">
        <v>80</v>
      </c>
      <c r="H865">
        <v>3</v>
      </c>
      <c r="I865" t="s">
        <v>46</v>
      </c>
      <c r="J865" t="s">
        <v>47</v>
      </c>
      <c r="K865" s="1">
        <v>45639</v>
      </c>
      <c r="L865">
        <v>2.72</v>
      </c>
      <c r="M865" t="s">
        <v>226</v>
      </c>
      <c r="O865" t="s">
        <v>473</v>
      </c>
      <c r="P865" t="s">
        <v>14</v>
      </c>
      <c r="V865" t="s">
        <v>83</v>
      </c>
      <c r="W865" s="5">
        <v>45412</v>
      </c>
      <c r="AB865" t="s">
        <v>245</v>
      </c>
      <c r="AC865" t="s">
        <v>473</v>
      </c>
      <c r="AD865" t="s">
        <v>932</v>
      </c>
      <c r="AE865" t="s">
        <v>566</v>
      </c>
      <c r="AF865" t="s">
        <v>690</v>
      </c>
      <c r="AG865" t="s">
        <v>84</v>
      </c>
      <c r="AH865">
        <v>39.701250000000002</v>
      </c>
      <c r="AI865">
        <v>42.143462</v>
      </c>
      <c r="AJ865">
        <v>51.298001999999997</v>
      </c>
      <c r="AK865">
        <v>51.86157</v>
      </c>
      <c r="AL865" t="s">
        <v>295</v>
      </c>
      <c r="AM865" t="s">
        <v>248</v>
      </c>
      <c r="AN865" t="s">
        <v>932</v>
      </c>
      <c r="AP865" s="1" t="s">
        <v>5559</v>
      </c>
      <c r="AR865" t="s">
        <v>932</v>
      </c>
    </row>
    <row r="866" spans="1:44" hidden="1" x14ac:dyDescent="0.25">
      <c r="A866" t="s">
        <v>1340</v>
      </c>
      <c r="B866" t="s">
        <v>1319</v>
      </c>
      <c r="C866" t="s">
        <v>1320</v>
      </c>
      <c r="D866" t="s">
        <v>172</v>
      </c>
      <c r="E866" t="s">
        <v>1138</v>
      </c>
      <c r="F866" t="s">
        <v>245</v>
      </c>
      <c r="G866" t="s">
        <v>80</v>
      </c>
      <c r="H866">
        <v>3</v>
      </c>
      <c r="I866" t="s">
        <v>46</v>
      </c>
      <c r="J866" t="s">
        <v>47</v>
      </c>
      <c r="K866" s="1">
        <v>45639</v>
      </c>
      <c r="L866">
        <v>2.64</v>
      </c>
      <c r="M866" t="s">
        <v>226</v>
      </c>
      <c r="O866" t="s">
        <v>473</v>
      </c>
      <c r="P866" t="s">
        <v>14</v>
      </c>
      <c r="V866" t="s">
        <v>83</v>
      </c>
      <c r="W866" s="5">
        <v>45412</v>
      </c>
      <c r="AB866" t="s">
        <v>245</v>
      </c>
      <c r="AC866" t="s">
        <v>473</v>
      </c>
      <c r="AD866" t="s">
        <v>932</v>
      </c>
      <c r="AE866" t="s">
        <v>566</v>
      </c>
      <c r="AF866" t="s">
        <v>690</v>
      </c>
      <c r="AG866" t="s">
        <v>84</v>
      </c>
      <c r="AH866">
        <v>39.701250000000002</v>
      </c>
      <c r="AI866">
        <v>42.143462</v>
      </c>
      <c r="AJ866">
        <v>51.298001999999997</v>
      </c>
      <c r="AK866">
        <v>51.86157</v>
      </c>
      <c r="AL866" t="s">
        <v>295</v>
      </c>
      <c r="AM866" t="s">
        <v>248</v>
      </c>
      <c r="AN866" t="s">
        <v>932</v>
      </c>
      <c r="AP866" s="1" t="s">
        <v>5559</v>
      </c>
      <c r="AR866" t="s">
        <v>932</v>
      </c>
    </row>
    <row r="867" spans="1:44" hidden="1" x14ac:dyDescent="0.25">
      <c r="A867" t="s">
        <v>1341</v>
      </c>
      <c r="B867" t="s">
        <v>1319</v>
      </c>
      <c r="C867" s="22" t="s">
        <v>1320</v>
      </c>
      <c r="D867" t="s">
        <v>775</v>
      </c>
      <c r="E867" t="s">
        <v>1138</v>
      </c>
      <c r="F867" t="s">
        <v>245</v>
      </c>
      <c r="G867" t="s">
        <v>80</v>
      </c>
      <c r="H867">
        <v>2</v>
      </c>
      <c r="I867" t="s">
        <v>46</v>
      </c>
      <c r="J867" t="s">
        <v>236</v>
      </c>
      <c r="L867" s="21">
        <v>0.33</v>
      </c>
      <c r="M867" t="s">
        <v>226</v>
      </c>
      <c r="W867" s="5">
        <v>45148</v>
      </c>
      <c r="AB867" t="s">
        <v>245</v>
      </c>
      <c r="AC867" t="s">
        <v>245</v>
      </c>
      <c r="AD867" t="s">
        <v>932</v>
      </c>
      <c r="AE867" t="s">
        <v>566</v>
      </c>
      <c r="AF867" t="s">
        <v>690</v>
      </c>
      <c r="AG867" t="s">
        <v>84</v>
      </c>
      <c r="AH867">
        <v>39.701250000000002</v>
      </c>
      <c r="AI867">
        <v>42.143462</v>
      </c>
      <c r="AJ867">
        <v>51.298001999999997</v>
      </c>
      <c r="AK867">
        <v>51.86157</v>
      </c>
      <c r="AL867" t="s">
        <v>73</v>
      </c>
      <c r="AM867" t="s">
        <v>248</v>
      </c>
      <c r="AN867" t="s">
        <v>932</v>
      </c>
      <c r="AO867" s="1">
        <v>45809</v>
      </c>
      <c r="AP867" s="1" t="s">
        <v>5437</v>
      </c>
      <c r="AR867" t="s">
        <v>932</v>
      </c>
    </row>
    <row r="868" spans="1:44" hidden="1" x14ac:dyDescent="0.25">
      <c r="A868" t="s">
        <v>1342</v>
      </c>
      <c r="B868" t="s">
        <v>1319</v>
      </c>
      <c r="C868" s="22" t="s">
        <v>1320</v>
      </c>
      <c r="D868" t="s">
        <v>853</v>
      </c>
      <c r="E868" t="s">
        <v>1138</v>
      </c>
      <c r="F868" t="s">
        <v>245</v>
      </c>
      <c r="G868" t="s">
        <v>80</v>
      </c>
      <c r="H868">
        <v>2</v>
      </c>
      <c r="I868" t="s">
        <v>46</v>
      </c>
      <c r="J868" t="s">
        <v>236</v>
      </c>
      <c r="L868" s="21">
        <v>0.44</v>
      </c>
      <c r="M868" t="s">
        <v>226</v>
      </c>
      <c r="W868" s="5">
        <v>45147</v>
      </c>
      <c r="AB868" t="s">
        <v>245</v>
      </c>
      <c r="AC868" t="s">
        <v>245</v>
      </c>
      <c r="AD868" t="s">
        <v>932</v>
      </c>
      <c r="AE868" t="s">
        <v>566</v>
      </c>
      <c r="AF868" t="s">
        <v>690</v>
      </c>
      <c r="AG868" t="s">
        <v>84</v>
      </c>
      <c r="AH868">
        <v>39.701250000000002</v>
      </c>
      <c r="AI868">
        <v>42.143462</v>
      </c>
      <c r="AJ868">
        <v>51.298001999999997</v>
      </c>
      <c r="AK868">
        <v>51.86157</v>
      </c>
      <c r="AL868" t="s">
        <v>73</v>
      </c>
      <c r="AM868" t="s">
        <v>248</v>
      </c>
      <c r="AN868" t="s">
        <v>932</v>
      </c>
      <c r="AO868" s="1">
        <v>45809</v>
      </c>
      <c r="AP868" s="1" t="s">
        <v>5437</v>
      </c>
      <c r="AR868" t="s">
        <v>932</v>
      </c>
    </row>
    <row r="869" spans="1:44" hidden="1" x14ac:dyDescent="0.25">
      <c r="A869" t="s">
        <v>1343</v>
      </c>
      <c r="B869" t="s">
        <v>1319</v>
      </c>
      <c r="C869" s="22" t="s">
        <v>1320</v>
      </c>
      <c r="D869" t="s">
        <v>380</v>
      </c>
      <c r="E869" t="s">
        <v>1138</v>
      </c>
      <c r="F869" t="s">
        <v>245</v>
      </c>
      <c r="G869" t="s">
        <v>80</v>
      </c>
      <c r="H869">
        <v>3</v>
      </c>
      <c r="I869" t="s">
        <v>46</v>
      </c>
      <c r="J869" t="s">
        <v>70</v>
      </c>
      <c r="L869" s="21">
        <v>0.14000000000000001</v>
      </c>
      <c r="M869" t="s">
        <v>226</v>
      </c>
      <c r="O869" t="s">
        <v>473</v>
      </c>
      <c r="P869" t="s">
        <v>14</v>
      </c>
      <c r="V869" t="s">
        <v>83</v>
      </c>
      <c r="W869" s="5">
        <v>45412</v>
      </c>
      <c r="AB869" t="s">
        <v>245</v>
      </c>
      <c r="AC869" t="s">
        <v>473</v>
      </c>
      <c r="AD869" t="s">
        <v>932</v>
      </c>
      <c r="AE869" t="s">
        <v>566</v>
      </c>
      <c r="AF869" t="s">
        <v>690</v>
      </c>
      <c r="AG869" t="s">
        <v>84</v>
      </c>
      <c r="AH869">
        <v>39.701250000000002</v>
      </c>
      <c r="AI869">
        <v>42.143462</v>
      </c>
      <c r="AJ869">
        <v>51.298001999999997</v>
      </c>
      <c r="AK869">
        <v>51.86157</v>
      </c>
      <c r="AL869" t="s">
        <v>73</v>
      </c>
      <c r="AM869" t="s">
        <v>248</v>
      </c>
      <c r="AN869" t="s">
        <v>932</v>
      </c>
      <c r="AO869" s="1">
        <v>45809</v>
      </c>
      <c r="AP869" s="1" t="s">
        <v>5437</v>
      </c>
      <c r="AR869" t="s">
        <v>932</v>
      </c>
    </row>
    <row r="870" spans="1:44" hidden="1" x14ac:dyDescent="0.25">
      <c r="A870" t="s">
        <v>1344</v>
      </c>
      <c r="B870" t="s">
        <v>1319</v>
      </c>
      <c r="C870" s="22" t="s">
        <v>1320</v>
      </c>
      <c r="D870" t="s">
        <v>382</v>
      </c>
      <c r="E870" t="s">
        <v>1138</v>
      </c>
      <c r="F870" t="s">
        <v>245</v>
      </c>
      <c r="G870" t="s">
        <v>80</v>
      </c>
      <c r="H870">
        <v>2</v>
      </c>
      <c r="I870" t="s">
        <v>46</v>
      </c>
      <c r="J870" t="s">
        <v>236</v>
      </c>
      <c r="L870" s="21">
        <v>0.15</v>
      </c>
      <c r="M870" t="s">
        <v>226</v>
      </c>
      <c r="W870" s="5">
        <v>45155</v>
      </c>
      <c r="AB870" t="s">
        <v>245</v>
      </c>
      <c r="AC870" t="s">
        <v>245</v>
      </c>
      <c r="AD870" t="s">
        <v>932</v>
      </c>
      <c r="AE870" t="s">
        <v>566</v>
      </c>
      <c r="AF870" t="s">
        <v>690</v>
      </c>
      <c r="AG870" t="s">
        <v>84</v>
      </c>
      <c r="AH870">
        <v>39.701250000000002</v>
      </c>
      <c r="AI870">
        <v>42.143462</v>
      </c>
      <c r="AJ870">
        <v>51.298001999999997</v>
      </c>
      <c r="AK870">
        <v>51.86157</v>
      </c>
      <c r="AL870" t="s">
        <v>73</v>
      </c>
      <c r="AM870" t="s">
        <v>248</v>
      </c>
      <c r="AN870" t="s">
        <v>932</v>
      </c>
      <c r="AO870" s="1">
        <v>45809</v>
      </c>
      <c r="AP870" s="1" t="s">
        <v>5437</v>
      </c>
      <c r="AR870" t="s">
        <v>932</v>
      </c>
    </row>
    <row r="871" spans="1:44" hidden="1" x14ac:dyDescent="0.25">
      <c r="A871" t="s">
        <v>1347</v>
      </c>
      <c r="B871" t="s">
        <v>1345</v>
      </c>
      <c r="C871" t="s">
        <v>1346</v>
      </c>
      <c r="D871" t="s">
        <v>100</v>
      </c>
      <c r="E871" t="s">
        <v>1080</v>
      </c>
      <c r="F871" t="s">
        <v>245</v>
      </c>
      <c r="G871" t="s">
        <v>80</v>
      </c>
      <c r="H871">
        <v>3</v>
      </c>
      <c r="I871" t="s">
        <v>46</v>
      </c>
      <c r="J871" t="s">
        <v>70</v>
      </c>
      <c r="L871">
        <v>7.1660000000000004</v>
      </c>
      <c r="M871" t="s">
        <v>226</v>
      </c>
      <c r="O871" t="s">
        <v>82</v>
      </c>
      <c r="P871" t="s">
        <v>14</v>
      </c>
      <c r="W871" s="5">
        <v>45063</v>
      </c>
      <c r="Z871" s="10">
        <v>45063</v>
      </c>
      <c r="AA871" s="10">
        <v>45007</v>
      </c>
      <c r="AB871" t="s">
        <v>245</v>
      </c>
      <c r="AC871" t="s">
        <v>82</v>
      </c>
      <c r="AD871" t="s">
        <v>690</v>
      </c>
      <c r="AE871" t="s">
        <v>84</v>
      </c>
      <c r="AF871" t="s">
        <v>247</v>
      </c>
      <c r="AG871" t="s">
        <v>932</v>
      </c>
      <c r="AH871">
        <v>25.323197</v>
      </c>
      <c r="AI871">
        <v>39.499236000000003</v>
      </c>
      <c r="AJ871">
        <v>41.280092000000003</v>
      </c>
      <c r="AK871">
        <v>49.724784999999997</v>
      </c>
      <c r="AL871" t="s">
        <v>73</v>
      </c>
      <c r="AM871" t="s">
        <v>248</v>
      </c>
      <c r="AN871" t="s">
        <v>247</v>
      </c>
      <c r="AO871" s="1">
        <v>45901</v>
      </c>
      <c r="AR871" t="s">
        <v>247</v>
      </c>
    </row>
    <row r="872" spans="1:44" hidden="1" x14ac:dyDescent="0.25">
      <c r="A872" t="s">
        <v>1348</v>
      </c>
      <c r="B872" t="s">
        <v>1345</v>
      </c>
      <c r="C872" t="s">
        <v>1346</v>
      </c>
      <c r="D872" t="s">
        <v>259</v>
      </c>
      <c r="E872" t="s">
        <v>1080</v>
      </c>
      <c r="F872" t="s">
        <v>245</v>
      </c>
      <c r="G872" t="s">
        <v>80</v>
      </c>
      <c r="H872">
        <v>2</v>
      </c>
      <c r="I872" t="s">
        <v>46</v>
      </c>
      <c r="J872" t="s">
        <v>47</v>
      </c>
      <c r="K872" s="1">
        <v>45138</v>
      </c>
      <c r="L872">
        <v>7.8179999999999996</v>
      </c>
      <c r="M872" t="s">
        <v>226</v>
      </c>
      <c r="O872" t="s">
        <v>82</v>
      </c>
      <c r="P872" t="s">
        <v>14</v>
      </c>
      <c r="W872" s="5">
        <v>45076</v>
      </c>
      <c r="Z872" s="10">
        <v>45076</v>
      </c>
      <c r="AA872" s="10">
        <v>45034</v>
      </c>
      <c r="AB872" t="s">
        <v>245</v>
      </c>
      <c r="AC872" t="s">
        <v>82</v>
      </c>
      <c r="AD872" t="s">
        <v>690</v>
      </c>
      <c r="AE872" t="s">
        <v>84</v>
      </c>
      <c r="AF872" t="s">
        <v>247</v>
      </c>
      <c r="AG872" t="s">
        <v>932</v>
      </c>
      <c r="AH872">
        <v>25.323197</v>
      </c>
      <c r="AI872">
        <v>39.499236000000003</v>
      </c>
      <c r="AJ872">
        <v>41.280092000000003</v>
      </c>
      <c r="AK872">
        <v>49.724784999999997</v>
      </c>
      <c r="AL872" t="s">
        <v>27</v>
      </c>
      <c r="AM872" t="s">
        <v>248</v>
      </c>
      <c r="AN872" t="s">
        <v>247</v>
      </c>
      <c r="AO872" s="1">
        <v>45901</v>
      </c>
      <c r="AR872" t="s">
        <v>247</v>
      </c>
    </row>
    <row r="873" spans="1:44" hidden="1" x14ac:dyDescent="0.25">
      <c r="A873" t="s">
        <v>1349</v>
      </c>
      <c r="B873" t="s">
        <v>1345</v>
      </c>
      <c r="C873" t="s">
        <v>1346</v>
      </c>
      <c r="D873" t="s">
        <v>275</v>
      </c>
      <c r="E873" t="s">
        <v>1080</v>
      </c>
      <c r="F873" t="s">
        <v>245</v>
      </c>
      <c r="G873" t="s">
        <v>80</v>
      </c>
      <c r="H873">
        <v>3</v>
      </c>
      <c r="I873" t="s">
        <v>46</v>
      </c>
      <c r="J873" t="s">
        <v>70</v>
      </c>
      <c r="L873">
        <v>17.766999999999999</v>
      </c>
      <c r="M873" t="s">
        <v>226</v>
      </c>
      <c r="O873" t="s">
        <v>82</v>
      </c>
      <c r="P873" t="s">
        <v>14</v>
      </c>
      <c r="W873" s="5">
        <v>45053</v>
      </c>
      <c r="Z873" s="10">
        <v>45053</v>
      </c>
      <c r="AA873" s="10">
        <v>45034</v>
      </c>
      <c r="AB873" t="s">
        <v>245</v>
      </c>
      <c r="AC873" t="s">
        <v>82</v>
      </c>
      <c r="AD873" t="s">
        <v>690</v>
      </c>
      <c r="AE873" t="s">
        <v>84</v>
      </c>
      <c r="AF873" t="s">
        <v>247</v>
      </c>
      <c r="AG873" t="s">
        <v>932</v>
      </c>
      <c r="AH873">
        <v>25.323197</v>
      </c>
      <c r="AI873">
        <v>39.499236000000003</v>
      </c>
      <c r="AJ873">
        <v>41.280092000000003</v>
      </c>
      <c r="AK873">
        <v>49.724784999999997</v>
      </c>
      <c r="AL873" t="s">
        <v>73</v>
      </c>
      <c r="AM873" t="s">
        <v>248</v>
      </c>
      <c r="AN873" t="s">
        <v>247</v>
      </c>
      <c r="AO873" s="1">
        <v>45901</v>
      </c>
      <c r="AR873" t="s">
        <v>247</v>
      </c>
    </row>
    <row r="874" spans="1:44" hidden="1" x14ac:dyDescent="0.25">
      <c r="A874" t="s">
        <v>1350</v>
      </c>
      <c r="B874" t="s">
        <v>1345</v>
      </c>
      <c r="C874" t="s">
        <v>1346</v>
      </c>
      <c r="D874" t="s">
        <v>207</v>
      </c>
      <c r="E874" t="s">
        <v>1080</v>
      </c>
      <c r="F874" t="s">
        <v>245</v>
      </c>
      <c r="G874" t="s">
        <v>80</v>
      </c>
      <c r="H874">
        <v>3</v>
      </c>
      <c r="I874" t="s">
        <v>46</v>
      </c>
      <c r="J874" t="s">
        <v>70</v>
      </c>
      <c r="L874">
        <v>2.44</v>
      </c>
      <c r="M874" t="s">
        <v>226</v>
      </c>
      <c r="O874" t="s">
        <v>82</v>
      </c>
      <c r="P874" t="s">
        <v>14</v>
      </c>
      <c r="W874" s="5">
        <v>45048</v>
      </c>
      <c r="Z874" s="10">
        <v>45048</v>
      </c>
      <c r="AA874" s="10">
        <v>45034</v>
      </c>
      <c r="AB874" t="s">
        <v>245</v>
      </c>
      <c r="AC874" t="s">
        <v>82</v>
      </c>
      <c r="AD874" t="s">
        <v>690</v>
      </c>
      <c r="AE874" t="s">
        <v>84</v>
      </c>
      <c r="AF874" t="s">
        <v>247</v>
      </c>
      <c r="AG874" t="s">
        <v>932</v>
      </c>
      <c r="AH874">
        <v>25.323197</v>
      </c>
      <c r="AI874">
        <v>39.499236000000003</v>
      </c>
      <c r="AJ874">
        <v>41.280092000000003</v>
      </c>
      <c r="AK874">
        <v>49.724784999999997</v>
      </c>
      <c r="AL874" t="s">
        <v>73</v>
      </c>
      <c r="AM874" t="s">
        <v>248</v>
      </c>
      <c r="AN874" t="s">
        <v>247</v>
      </c>
      <c r="AO874" s="1">
        <v>45901</v>
      </c>
      <c r="AR874" t="s">
        <v>247</v>
      </c>
    </row>
    <row r="875" spans="1:44" hidden="1" x14ac:dyDescent="0.25">
      <c r="A875" t="s">
        <v>1351</v>
      </c>
      <c r="B875" t="s">
        <v>1345</v>
      </c>
      <c r="C875" t="s">
        <v>1346</v>
      </c>
      <c r="D875" t="s">
        <v>122</v>
      </c>
      <c r="E875" t="s">
        <v>1080</v>
      </c>
      <c r="F875" t="s">
        <v>245</v>
      </c>
      <c r="G875" t="s">
        <v>80</v>
      </c>
      <c r="H875">
        <v>2</v>
      </c>
      <c r="I875" t="s">
        <v>46</v>
      </c>
      <c r="J875" t="s">
        <v>47</v>
      </c>
      <c r="K875" s="1">
        <v>45138</v>
      </c>
      <c r="L875">
        <v>1.2909999999999999</v>
      </c>
      <c r="M875" t="s">
        <v>226</v>
      </c>
      <c r="O875" t="s">
        <v>82</v>
      </c>
      <c r="P875" t="s">
        <v>14</v>
      </c>
      <c r="W875" s="5">
        <v>45086</v>
      </c>
      <c r="AB875" t="s">
        <v>245</v>
      </c>
      <c r="AC875" t="s">
        <v>82</v>
      </c>
      <c r="AD875" t="s">
        <v>690</v>
      </c>
      <c r="AE875" t="s">
        <v>84</v>
      </c>
      <c r="AF875" t="s">
        <v>247</v>
      </c>
      <c r="AG875" t="s">
        <v>932</v>
      </c>
      <c r="AH875">
        <v>25.323197</v>
      </c>
      <c r="AI875">
        <v>39.499236000000003</v>
      </c>
      <c r="AJ875">
        <v>41.280092000000003</v>
      </c>
      <c r="AK875">
        <v>49.724784999999997</v>
      </c>
      <c r="AL875" t="s">
        <v>295</v>
      </c>
      <c r="AM875" t="s">
        <v>248</v>
      </c>
      <c r="AN875" t="s">
        <v>247</v>
      </c>
      <c r="AO875" s="1">
        <v>45901</v>
      </c>
      <c r="AR875" t="s">
        <v>247</v>
      </c>
    </row>
    <row r="876" spans="1:44" hidden="1" x14ac:dyDescent="0.25">
      <c r="A876" t="s">
        <v>1352</v>
      </c>
      <c r="B876" t="s">
        <v>1345</v>
      </c>
      <c r="C876" t="s">
        <v>1346</v>
      </c>
      <c r="D876" t="s">
        <v>112</v>
      </c>
      <c r="E876" t="s">
        <v>1080</v>
      </c>
      <c r="F876" t="s">
        <v>245</v>
      </c>
      <c r="G876" t="s">
        <v>80</v>
      </c>
      <c r="H876">
        <v>2</v>
      </c>
      <c r="I876" t="s">
        <v>46</v>
      </c>
      <c r="J876" t="s">
        <v>47</v>
      </c>
      <c r="K876" s="1">
        <v>45156</v>
      </c>
      <c r="L876">
        <v>7.5060000000000002</v>
      </c>
      <c r="M876" t="s">
        <v>226</v>
      </c>
      <c r="O876" t="s">
        <v>82</v>
      </c>
      <c r="P876" t="s">
        <v>14</v>
      </c>
      <c r="W876" s="5">
        <v>45091</v>
      </c>
      <c r="AB876" t="s">
        <v>245</v>
      </c>
      <c r="AC876" t="s">
        <v>82</v>
      </c>
      <c r="AD876" t="s">
        <v>690</v>
      </c>
      <c r="AE876" t="s">
        <v>84</v>
      </c>
      <c r="AF876" t="s">
        <v>247</v>
      </c>
      <c r="AG876" t="s">
        <v>932</v>
      </c>
      <c r="AH876">
        <v>25.323197</v>
      </c>
      <c r="AI876">
        <v>39.499236000000003</v>
      </c>
      <c r="AJ876">
        <v>41.280092000000003</v>
      </c>
      <c r="AK876">
        <v>49.724784999999997</v>
      </c>
      <c r="AL876" t="s">
        <v>295</v>
      </c>
      <c r="AM876" t="s">
        <v>248</v>
      </c>
      <c r="AN876" t="s">
        <v>247</v>
      </c>
      <c r="AO876" s="1">
        <v>45901</v>
      </c>
      <c r="AR876" t="s">
        <v>247</v>
      </c>
    </row>
    <row r="877" spans="1:44" hidden="1" x14ac:dyDescent="0.25">
      <c r="A877" t="s">
        <v>1353</v>
      </c>
      <c r="B877" t="s">
        <v>1345</v>
      </c>
      <c r="C877" t="s">
        <v>1346</v>
      </c>
      <c r="D877" t="s">
        <v>116</v>
      </c>
      <c r="E877" t="s">
        <v>1080</v>
      </c>
      <c r="F877" t="s">
        <v>245</v>
      </c>
      <c r="G877" t="s">
        <v>80</v>
      </c>
      <c r="H877">
        <v>3</v>
      </c>
      <c r="I877" t="s">
        <v>46</v>
      </c>
      <c r="J877" t="s">
        <v>70</v>
      </c>
      <c r="L877">
        <v>0.85599999999999998</v>
      </c>
      <c r="M877" t="s">
        <v>226</v>
      </c>
      <c r="O877" t="s">
        <v>82</v>
      </c>
      <c r="P877" t="s">
        <v>14</v>
      </c>
      <c r="W877" s="5">
        <v>45091</v>
      </c>
      <c r="AB877" t="s">
        <v>245</v>
      </c>
      <c r="AC877" t="s">
        <v>82</v>
      </c>
      <c r="AD877" t="s">
        <v>690</v>
      </c>
      <c r="AE877" t="s">
        <v>84</v>
      </c>
      <c r="AF877" t="s">
        <v>247</v>
      </c>
      <c r="AG877" t="s">
        <v>932</v>
      </c>
      <c r="AH877">
        <v>25.323197</v>
      </c>
      <c r="AI877">
        <v>39.499236000000003</v>
      </c>
      <c r="AJ877">
        <v>41.280092000000003</v>
      </c>
      <c r="AK877">
        <v>49.724784999999997</v>
      </c>
      <c r="AL877" t="s">
        <v>295</v>
      </c>
      <c r="AM877" t="s">
        <v>248</v>
      </c>
      <c r="AN877" t="s">
        <v>247</v>
      </c>
      <c r="AO877" s="1">
        <v>45901</v>
      </c>
      <c r="AR877" t="s">
        <v>247</v>
      </c>
    </row>
    <row r="878" spans="1:44" hidden="1" x14ac:dyDescent="0.25">
      <c r="A878" t="s">
        <v>1354</v>
      </c>
      <c r="B878" t="s">
        <v>1345</v>
      </c>
      <c r="C878" t="s">
        <v>1346</v>
      </c>
      <c r="D878" t="s">
        <v>124</v>
      </c>
      <c r="E878" t="s">
        <v>1080</v>
      </c>
      <c r="F878" t="s">
        <v>245</v>
      </c>
      <c r="G878" t="s">
        <v>80</v>
      </c>
      <c r="H878">
        <v>3</v>
      </c>
      <c r="I878" t="s">
        <v>46</v>
      </c>
      <c r="J878" t="s">
        <v>70</v>
      </c>
      <c r="L878">
        <v>6.7729999999999997</v>
      </c>
      <c r="M878" t="s">
        <v>226</v>
      </c>
      <c r="O878" t="s">
        <v>82</v>
      </c>
      <c r="P878" t="s">
        <v>14</v>
      </c>
      <c r="W878" s="5">
        <v>45076</v>
      </c>
      <c r="AB878" t="s">
        <v>245</v>
      </c>
      <c r="AC878" t="s">
        <v>82</v>
      </c>
      <c r="AD878" t="s">
        <v>690</v>
      </c>
      <c r="AE878" t="s">
        <v>84</v>
      </c>
      <c r="AF878" t="s">
        <v>247</v>
      </c>
      <c r="AG878" t="s">
        <v>932</v>
      </c>
      <c r="AH878">
        <v>25.323197</v>
      </c>
      <c r="AI878">
        <v>39.499236000000003</v>
      </c>
      <c r="AJ878">
        <v>41.280092000000003</v>
      </c>
      <c r="AK878">
        <v>49.724784999999997</v>
      </c>
      <c r="AL878" t="s">
        <v>73</v>
      </c>
      <c r="AM878" t="s">
        <v>248</v>
      </c>
      <c r="AN878" t="s">
        <v>247</v>
      </c>
      <c r="AO878" s="1">
        <v>45901</v>
      </c>
      <c r="AR878" t="s">
        <v>247</v>
      </c>
    </row>
    <row r="879" spans="1:44" hidden="1" x14ac:dyDescent="0.25">
      <c r="A879" t="s">
        <v>1355</v>
      </c>
      <c r="B879" t="s">
        <v>1345</v>
      </c>
      <c r="C879" t="s">
        <v>1346</v>
      </c>
      <c r="D879" t="s">
        <v>203</v>
      </c>
      <c r="E879" t="s">
        <v>1080</v>
      </c>
      <c r="F879" t="s">
        <v>245</v>
      </c>
      <c r="G879" t="s">
        <v>80</v>
      </c>
      <c r="H879">
        <v>3</v>
      </c>
      <c r="I879" t="s">
        <v>46</v>
      </c>
      <c r="J879" t="s">
        <v>70</v>
      </c>
      <c r="L879">
        <v>3.2850000000000001</v>
      </c>
      <c r="M879" t="s">
        <v>226</v>
      </c>
      <c r="O879" t="s">
        <v>82</v>
      </c>
      <c r="P879" t="s">
        <v>14</v>
      </c>
      <c r="W879" s="5">
        <v>45076</v>
      </c>
      <c r="AB879" t="s">
        <v>245</v>
      </c>
      <c r="AC879" t="s">
        <v>82</v>
      </c>
      <c r="AD879" t="s">
        <v>690</v>
      </c>
      <c r="AE879" t="s">
        <v>84</v>
      </c>
      <c r="AF879" t="s">
        <v>247</v>
      </c>
      <c r="AG879" t="s">
        <v>932</v>
      </c>
      <c r="AH879">
        <v>25.323197</v>
      </c>
      <c r="AI879">
        <v>39.499236000000003</v>
      </c>
      <c r="AJ879">
        <v>41.280092000000003</v>
      </c>
      <c r="AK879">
        <v>49.724784999999997</v>
      </c>
      <c r="AL879" t="s">
        <v>73</v>
      </c>
      <c r="AM879" t="s">
        <v>248</v>
      </c>
      <c r="AN879" t="s">
        <v>247</v>
      </c>
      <c r="AO879" s="1">
        <v>45901</v>
      </c>
      <c r="AR879" t="s">
        <v>247</v>
      </c>
    </row>
    <row r="880" spans="1:44" hidden="1" x14ac:dyDescent="0.25">
      <c r="A880" t="s">
        <v>1356</v>
      </c>
      <c r="B880" t="s">
        <v>1345</v>
      </c>
      <c r="C880" t="s">
        <v>1346</v>
      </c>
      <c r="D880" t="s">
        <v>162</v>
      </c>
      <c r="E880" t="s">
        <v>1080</v>
      </c>
      <c r="F880" t="s">
        <v>245</v>
      </c>
      <c r="G880" t="s">
        <v>80</v>
      </c>
      <c r="H880">
        <v>2</v>
      </c>
      <c r="I880" t="s">
        <v>46</v>
      </c>
      <c r="J880" t="s">
        <v>47</v>
      </c>
      <c r="K880" s="1">
        <v>45156</v>
      </c>
      <c r="L880">
        <v>0.97699999999999998</v>
      </c>
      <c r="M880" t="s">
        <v>226</v>
      </c>
      <c r="O880" t="s">
        <v>82</v>
      </c>
      <c r="P880" t="s">
        <v>14</v>
      </c>
      <c r="W880" s="5">
        <v>45048</v>
      </c>
      <c r="AB880" t="s">
        <v>245</v>
      </c>
      <c r="AC880" t="s">
        <v>82</v>
      </c>
      <c r="AD880" t="s">
        <v>690</v>
      </c>
      <c r="AE880" t="s">
        <v>84</v>
      </c>
      <c r="AF880" t="s">
        <v>247</v>
      </c>
      <c r="AG880" t="s">
        <v>932</v>
      </c>
      <c r="AH880">
        <v>25.323197</v>
      </c>
      <c r="AI880">
        <v>39.499236000000003</v>
      </c>
      <c r="AJ880">
        <v>41.280092000000003</v>
      </c>
      <c r="AK880">
        <v>49.724784999999997</v>
      </c>
      <c r="AL880" t="s">
        <v>295</v>
      </c>
      <c r="AM880" t="s">
        <v>248</v>
      </c>
      <c r="AN880" t="s">
        <v>247</v>
      </c>
      <c r="AO880" s="1">
        <v>45901</v>
      </c>
      <c r="AR880" t="s">
        <v>247</v>
      </c>
    </row>
    <row r="881" spans="1:44" hidden="1" x14ac:dyDescent="0.25">
      <c r="A881" t="s">
        <v>1357</v>
      </c>
      <c r="B881" t="s">
        <v>1345</v>
      </c>
      <c r="C881" t="s">
        <v>1346</v>
      </c>
      <c r="D881" t="s">
        <v>126</v>
      </c>
      <c r="E881" t="s">
        <v>1080</v>
      </c>
      <c r="F881" t="s">
        <v>245</v>
      </c>
      <c r="G881" t="s">
        <v>80</v>
      </c>
      <c r="H881">
        <v>3</v>
      </c>
      <c r="I881" t="s">
        <v>46</v>
      </c>
      <c r="J881" t="s">
        <v>70</v>
      </c>
      <c r="L881">
        <v>7.1340000000000003</v>
      </c>
      <c r="M881" t="s">
        <v>226</v>
      </c>
      <c r="O881" t="s">
        <v>82</v>
      </c>
      <c r="P881" t="s">
        <v>14</v>
      </c>
      <c r="W881" s="5">
        <v>45063</v>
      </c>
      <c r="AB881" t="s">
        <v>245</v>
      </c>
      <c r="AC881" t="s">
        <v>82</v>
      </c>
      <c r="AD881" t="s">
        <v>690</v>
      </c>
      <c r="AE881" t="s">
        <v>84</v>
      </c>
      <c r="AF881" t="s">
        <v>247</v>
      </c>
      <c r="AG881" t="s">
        <v>932</v>
      </c>
      <c r="AH881">
        <v>25.323197</v>
      </c>
      <c r="AI881">
        <v>39.499236000000003</v>
      </c>
      <c r="AJ881">
        <v>41.280092000000003</v>
      </c>
      <c r="AK881">
        <v>49.724784999999997</v>
      </c>
      <c r="AL881" t="s">
        <v>73</v>
      </c>
      <c r="AM881" t="s">
        <v>248</v>
      </c>
      <c r="AN881" t="s">
        <v>247</v>
      </c>
      <c r="AO881" s="1">
        <v>45901</v>
      </c>
      <c r="AR881" t="s">
        <v>247</v>
      </c>
    </row>
    <row r="882" spans="1:44" hidden="1" x14ac:dyDescent="0.25">
      <c r="A882" t="s">
        <v>1358</v>
      </c>
      <c r="B882" t="s">
        <v>1345</v>
      </c>
      <c r="C882" t="s">
        <v>1346</v>
      </c>
      <c r="D882" t="s">
        <v>118</v>
      </c>
      <c r="E882" t="s">
        <v>1080</v>
      </c>
      <c r="F882" t="s">
        <v>245</v>
      </c>
      <c r="G882" t="s">
        <v>80</v>
      </c>
      <c r="H882">
        <v>3</v>
      </c>
      <c r="I882" t="s">
        <v>46</v>
      </c>
      <c r="J882" t="s">
        <v>70</v>
      </c>
      <c r="L882">
        <v>8.32</v>
      </c>
      <c r="M882" t="s">
        <v>226</v>
      </c>
      <c r="AB882" t="s">
        <v>245</v>
      </c>
      <c r="AC882" t="s">
        <v>245</v>
      </c>
      <c r="AD882" t="s">
        <v>690</v>
      </c>
      <c r="AE882" t="s">
        <v>84</v>
      </c>
      <c r="AF882" t="s">
        <v>247</v>
      </c>
      <c r="AG882" t="s">
        <v>932</v>
      </c>
      <c r="AH882">
        <v>25.323197</v>
      </c>
      <c r="AI882">
        <v>39.499236000000003</v>
      </c>
      <c r="AJ882">
        <v>41.280092000000003</v>
      </c>
      <c r="AK882">
        <v>49.724784999999997</v>
      </c>
      <c r="AM882" t="s">
        <v>248</v>
      </c>
      <c r="AN882" t="s">
        <v>247</v>
      </c>
      <c r="AO882" s="1">
        <v>45839</v>
      </c>
      <c r="AP882" s="1" t="s">
        <v>5438</v>
      </c>
      <c r="AR882" t="s">
        <v>247</v>
      </c>
    </row>
    <row r="883" spans="1:44" hidden="1" x14ac:dyDescent="0.25">
      <c r="A883" t="s">
        <v>1359</v>
      </c>
      <c r="B883" t="s">
        <v>1345</v>
      </c>
      <c r="C883" t="s">
        <v>1346</v>
      </c>
      <c r="D883" t="s">
        <v>166</v>
      </c>
      <c r="E883" t="s">
        <v>1080</v>
      </c>
      <c r="F883" t="s">
        <v>245</v>
      </c>
      <c r="G883" t="s">
        <v>80</v>
      </c>
      <c r="H883">
        <v>3</v>
      </c>
      <c r="I883" t="s">
        <v>46</v>
      </c>
      <c r="J883" t="s">
        <v>70</v>
      </c>
      <c r="L883">
        <v>1.82</v>
      </c>
      <c r="M883" t="s">
        <v>226</v>
      </c>
      <c r="AB883" t="s">
        <v>245</v>
      </c>
      <c r="AC883" t="s">
        <v>245</v>
      </c>
      <c r="AD883" t="s">
        <v>690</v>
      </c>
      <c r="AE883" t="s">
        <v>84</v>
      </c>
      <c r="AF883" t="s">
        <v>247</v>
      </c>
      <c r="AG883" t="s">
        <v>932</v>
      </c>
      <c r="AH883">
        <v>25.323197</v>
      </c>
      <c r="AI883">
        <v>39.499236000000003</v>
      </c>
      <c r="AJ883">
        <v>41.280092000000003</v>
      </c>
      <c r="AK883">
        <v>49.724784999999997</v>
      </c>
      <c r="AM883" t="s">
        <v>248</v>
      </c>
      <c r="AN883" t="s">
        <v>247</v>
      </c>
      <c r="AO883" s="1">
        <v>45839</v>
      </c>
      <c r="AP883" s="1" t="s">
        <v>5438</v>
      </c>
      <c r="AR883" t="s">
        <v>247</v>
      </c>
    </row>
    <row r="884" spans="1:44" hidden="1" x14ac:dyDescent="0.25">
      <c r="A884" t="s">
        <v>1360</v>
      </c>
      <c r="B884" t="s">
        <v>1345</v>
      </c>
      <c r="C884" t="s">
        <v>1346</v>
      </c>
      <c r="D884" t="s">
        <v>128</v>
      </c>
      <c r="E884" t="s">
        <v>1080</v>
      </c>
      <c r="F884" t="s">
        <v>245</v>
      </c>
      <c r="G884" t="s">
        <v>80</v>
      </c>
      <c r="H884">
        <v>3</v>
      </c>
      <c r="I884" t="s">
        <v>46</v>
      </c>
      <c r="J884" t="s">
        <v>70</v>
      </c>
      <c r="L884">
        <v>8.31</v>
      </c>
      <c r="M884" t="s">
        <v>226</v>
      </c>
      <c r="AB884" t="s">
        <v>245</v>
      </c>
      <c r="AC884" t="s">
        <v>245</v>
      </c>
      <c r="AD884" t="s">
        <v>690</v>
      </c>
      <c r="AE884" t="s">
        <v>84</v>
      </c>
      <c r="AF884" t="s">
        <v>247</v>
      </c>
      <c r="AG884" t="s">
        <v>932</v>
      </c>
      <c r="AH884">
        <v>25.323197</v>
      </c>
      <c r="AI884">
        <v>39.499236000000003</v>
      </c>
      <c r="AJ884">
        <v>41.280092000000003</v>
      </c>
      <c r="AK884">
        <v>49.724784999999997</v>
      </c>
      <c r="AM884" t="s">
        <v>248</v>
      </c>
      <c r="AN884" t="s">
        <v>247</v>
      </c>
      <c r="AO884" s="1">
        <v>45839</v>
      </c>
      <c r="AP884" s="1" t="s">
        <v>5438</v>
      </c>
      <c r="AR884" t="s">
        <v>247</v>
      </c>
    </row>
    <row r="885" spans="1:44" hidden="1" x14ac:dyDescent="0.25">
      <c r="A885" t="s">
        <v>1361</v>
      </c>
      <c r="B885" t="s">
        <v>1345</v>
      </c>
      <c r="C885" t="s">
        <v>1346</v>
      </c>
      <c r="D885" t="s">
        <v>130</v>
      </c>
      <c r="E885" t="s">
        <v>1080</v>
      </c>
      <c r="F885" t="s">
        <v>245</v>
      </c>
      <c r="G885" t="s">
        <v>80</v>
      </c>
      <c r="H885">
        <v>3</v>
      </c>
      <c r="I885" t="s">
        <v>46</v>
      </c>
      <c r="J885" t="s">
        <v>70</v>
      </c>
      <c r="L885">
        <v>1.2</v>
      </c>
      <c r="M885" t="s">
        <v>226</v>
      </c>
      <c r="AB885" t="s">
        <v>245</v>
      </c>
      <c r="AC885" t="s">
        <v>245</v>
      </c>
      <c r="AD885" t="s">
        <v>690</v>
      </c>
      <c r="AE885" t="s">
        <v>84</v>
      </c>
      <c r="AF885" t="s">
        <v>247</v>
      </c>
      <c r="AG885" t="s">
        <v>932</v>
      </c>
      <c r="AH885">
        <v>25.323197</v>
      </c>
      <c r="AI885">
        <v>39.499236000000003</v>
      </c>
      <c r="AJ885">
        <v>41.280092000000003</v>
      </c>
      <c r="AK885">
        <v>49.724784999999997</v>
      </c>
      <c r="AM885" t="s">
        <v>248</v>
      </c>
      <c r="AN885" t="s">
        <v>247</v>
      </c>
      <c r="AO885" s="1">
        <v>45839</v>
      </c>
      <c r="AP885" s="1" t="s">
        <v>5438</v>
      </c>
      <c r="AR885" t="s">
        <v>247</v>
      </c>
    </row>
    <row r="886" spans="1:44" hidden="1" x14ac:dyDescent="0.25">
      <c r="A886" t="s">
        <v>1362</v>
      </c>
      <c r="B886" t="s">
        <v>1345</v>
      </c>
      <c r="C886" t="s">
        <v>1346</v>
      </c>
      <c r="D886" t="s">
        <v>519</v>
      </c>
      <c r="E886" t="s">
        <v>1080</v>
      </c>
      <c r="F886" t="s">
        <v>245</v>
      </c>
      <c r="G886" t="s">
        <v>80</v>
      </c>
      <c r="H886">
        <v>2</v>
      </c>
      <c r="I886" t="s">
        <v>46</v>
      </c>
      <c r="J886" t="s">
        <v>236</v>
      </c>
      <c r="L886">
        <v>0.35</v>
      </c>
      <c r="M886" t="s">
        <v>226</v>
      </c>
      <c r="W886" s="5">
        <v>45091</v>
      </c>
      <c r="AB886" t="s">
        <v>245</v>
      </c>
      <c r="AC886" t="s">
        <v>245</v>
      </c>
      <c r="AD886" t="s">
        <v>690</v>
      </c>
      <c r="AE886" t="s">
        <v>84</v>
      </c>
      <c r="AF886" t="s">
        <v>247</v>
      </c>
      <c r="AG886" t="s">
        <v>932</v>
      </c>
      <c r="AH886">
        <v>25.323197</v>
      </c>
      <c r="AI886">
        <v>39.499236000000003</v>
      </c>
      <c r="AJ886">
        <v>41.280092000000003</v>
      </c>
      <c r="AK886">
        <v>49.724784999999997</v>
      </c>
      <c r="AL886" t="s">
        <v>73</v>
      </c>
      <c r="AM886" t="s">
        <v>248</v>
      </c>
      <c r="AN886" t="s">
        <v>247</v>
      </c>
      <c r="AO886" s="1">
        <v>45839</v>
      </c>
      <c r="AP886" s="1" t="s">
        <v>5438</v>
      </c>
      <c r="AR886" t="s">
        <v>247</v>
      </c>
    </row>
    <row r="887" spans="1:44" hidden="1" x14ac:dyDescent="0.25">
      <c r="A887" t="s">
        <v>1363</v>
      </c>
      <c r="B887" t="s">
        <v>1345</v>
      </c>
      <c r="C887" t="s">
        <v>1346</v>
      </c>
      <c r="D887" t="s">
        <v>488</v>
      </c>
      <c r="E887" t="s">
        <v>1080</v>
      </c>
      <c r="F887" t="s">
        <v>245</v>
      </c>
      <c r="G887" t="s">
        <v>80</v>
      </c>
      <c r="H887">
        <v>2</v>
      </c>
      <c r="I887" t="s">
        <v>46</v>
      </c>
      <c r="J887" t="s">
        <v>236</v>
      </c>
      <c r="L887">
        <v>0.18</v>
      </c>
      <c r="M887" t="s">
        <v>226</v>
      </c>
      <c r="W887" s="5">
        <v>45091</v>
      </c>
      <c r="AB887" t="s">
        <v>245</v>
      </c>
      <c r="AC887" t="s">
        <v>245</v>
      </c>
      <c r="AD887" t="s">
        <v>690</v>
      </c>
      <c r="AE887" t="s">
        <v>84</v>
      </c>
      <c r="AF887" t="s">
        <v>247</v>
      </c>
      <c r="AG887" t="s">
        <v>932</v>
      </c>
      <c r="AH887">
        <v>25.323197</v>
      </c>
      <c r="AI887">
        <v>39.499236000000003</v>
      </c>
      <c r="AJ887">
        <v>41.280092000000003</v>
      </c>
      <c r="AK887">
        <v>49.724784999999997</v>
      </c>
      <c r="AL887" t="s">
        <v>73</v>
      </c>
      <c r="AM887" t="s">
        <v>248</v>
      </c>
      <c r="AN887" t="s">
        <v>247</v>
      </c>
      <c r="AO887" s="1">
        <v>45839</v>
      </c>
      <c r="AP887" s="1" t="s">
        <v>5438</v>
      </c>
      <c r="AR887" t="s">
        <v>247</v>
      </c>
    </row>
    <row r="888" spans="1:44" hidden="1" x14ac:dyDescent="0.25">
      <c r="A888" t="s">
        <v>1366</v>
      </c>
      <c r="B888" t="s">
        <v>1364</v>
      </c>
      <c r="C888" t="s">
        <v>1365</v>
      </c>
      <c r="D888" t="s">
        <v>259</v>
      </c>
      <c r="E888" t="s">
        <v>298</v>
      </c>
      <c r="F888" t="s">
        <v>44</v>
      </c>
      <c r="G888" t="s">
        <v>58</v>
      </c>
      <c r="H888">
        <v>1</v>
      </c>
      <c r="I888" t="s">
        <v>197</v>
      </c>
      <c r="J888" t="s">
        <v>47</v>
      </c>
      <c r="K888" s="1">
        <v>42150</v>
      </c>
      <c r="L888">
        <v>8.23</v>
      </c>
      <c r="M888" t="s">
        <v>48</v>
      </c>
      <c r="W888" s="5">
        <v>45127</v>
      </c>
      <c r="Y888" s="5">
        <v>45809</v>
      </c>
      <c r="AB888" t="s">
        <v>44</v>
      </c>
      <c r="AC888" t="s">
        <v>44</v>
      </c>
      <c r="AD888" t="s">
        <v>52</v>
      </c>
      <c r="AE888" t="s">
        <v>53</v>
      </c>
      <c r="AF888" t="s">
        <v>72</v>
      </c>
      <c r="AG888" t="s">
        <v>50</v>
      </c>
      <c r="AH888">
        <v>15.168336999999999</v>
      </c>
      <c r="AI888">
        <v>30.988631000000002</v>
      </c>
      <c r="AJ888">
        <v>34.206328999999997</v>
      </c>
      <c r="AK888">
        <v>59.361006000000003</v>
      </c>
      <c r="AL888" t="s">
        <v>54</v>
      </c>
      <c r="AM888" t="s">
        <v>55</v>
      </c>
      <c r="AN888" t="s">
        <v>50</v>
      </c>
      <c r="AR888" t="s">
        <v>50</v>
      </c>
    </row>
    <row r="889" spans="1:44" hidden="1" x14ac:dyDescent="0.25">
      <c r="A889" t="s">
        <v>1369</v>
      </c>
      <c r="B889" t="s">
        <v>1367</v>
      </c>
      <c r="C889" t="s">
        <v>1368</v>
      </c>
      <c r="D889" t="s">
        <v>87</v>
      </c>
      <c r="E889" t="s">
        <v>1245</v>
      </c>
      <c r="F889" t="s">
        <v>245</v>
      </c>
      <c r="G889" t="s">
        <v>58</v>
      </c>
      <c r="H889">
        <v>2</v>
      </c>
      <c r="I889" t="s">
        <v>46</v>
      </c>
      <c r="J889" t="s">
        <v>47</v>
      </c>
      <c r="K889" s="1">
        <v>45029</v>
      </c>
      <c r="L889">
        <v>10.127000000000001</v>
      </c>
      <c r="M889" t="s">
        <v>226</v>
      </c>
      <c r="O889" t="s">
        <v>82</v>
      </c>
      <c r="P889" t="s">
        <v>14</v>
      </c>
      <c r="W889" s="5">
        <v>44969</v>
      </c>
      <c r="Z889" s="10">
        <v>44969</v>
      </c>
      <c r="AA889" s="10">
        <v>44887</v>
      </c>
      <c r="AB889" t="s">
        <v>245</v>
      </c>
      <c r="AC889" t="s">
        <v>82</v>
      </c>
      <c r="AD889" t="s">
        <v>690</v>
      </c>
      <c r="AE889" t="s">
        <v>247</v>
      </c>
      <c r="AF889" t="s">
        <v>566</v>
      </c>
      <c r="AG889" t="s">
        <v>84</v>
      </c>
      <c r="AH889">
        <v>14.106647000000001</v>
      </c>
      <c r="AI889">
        <v>30.063541000000001</v>
      </c>
      <c r="AJ889">
        <v>42.425210999999997</v>
      </c>
      <c r="AK889">
        <v>50.190572000000003</v>
      </c>
      <c r="AL889" t="s">
        <v>27</v>
      </c>
      <c r="AM889" t="s">
        <v>248</v>
      </c>
      <c r="AN889" t="s">
        <v>247</v>
      </c>
      <c r="AO889" s="1">
        <v>45870</v>
      </c>
      <c r="AR889" t="s">
        <v>247</v>
      </c>
    </row>
    <row r="890" spans="1:44" hidden="1" x14ac:dyDescent="0.25">
      <c r="A890" t="s">
        <v>1370</v>
      </c>
      <c r="B890" t="s">
        <v>1367</v>
      </c>
      <c r="C890" t="s">
        <v>1368</v>
      </c>
      <c r="D890" t="s">
        <v>259</v>
      </c>
      <c r="E890" t="s">
        <v>1268</v>
      </c>
      <c r="F890" t="s">
        <v>245</v>
      </c>
      <c r="G890" t="s">
        <v>58</v>
      </c>
      <c r="H890">
        <v>2</v>
      </c>
      <c r="I890" t="s">
        <v>46</v>
      </c>
      <c r="J890" t="s">
        <v>47</v>
      </c>
      <c r="K890" s="1">
        <v>45042</v>
      </c>
      <c r="L890">
        <v>8.0000000000000002E-3</v>
      </c>
      <c r="M890" t="s">
        <v>226</v>
      </c>
      <c r="O890" t="s">
        <v>82</v>
      </c>
      <c r="P890" t="s">
        <v>14</v>
      </c>
      <c r="V890" t="s">
        <v>83</v>
      </c>
      <c r="W890" s="5">
        <v>44994</v>
      </c>
      <c r="Z890" s="10">
        <v>44994</v>
      </c>
      <c r="AA890" s="10">
        <v>44912</v>
      </c>
      <c r="AB890" t="s">
        <v>245</v>
      </c>
      <c r="AC890" t="s">
        <v>82</v>
      </c>
      <c r="AD890" t="s">
        <v>690</v>
      </c>
      <c r="AE890" t="s">
        <v>247</v>
      </c>
      <c r="AF890" t="s">
        <v>566</v>
      </c>
      <c r="AG890" t="s">
        <v>84</v>
      </c>
      <c r="AH890">
        <v>14.106647000000001</v>
      </c>
      <c r="AI890">
        <v>30.063541000000001</v>
      </c>
      <c r="AJ890">
        <v>42.425210999999997</v>
      </c>
      <c r="AK890">
        <v>50.190572000000003</v>
      </c>
      <c r="AL890" t="s">
        <v>27</v>
      </c>
      <c r="AM890" t="s">
        <v>248</v>
      </c>
      <c r="AN890" t="s">
        <v>247</v>
      </c>
      <c r="AO890" s="1">
        <v>45870</v>
      </c>
      <c r="AR890" t="s">
        <v>247</v>
      </c>
    </row>
    <row r="891" spans="1:44" hidden="1" x14ac:dyDescent="0.25">
      <c r="A891" t="s">
        <v>1371</v>
      </c>
      <c r="B891" t="s">
        <v>1367</v>
      </c>
      <c r="C891" t="s">
        <v>1368</v>
      </c>
      <c r="D891" t="s">
        <v>207</v>
      </c>
      <c r="E891" t="s">
        <v>1245</v>
      </c>
      <c r="F891" t="s">
        <v>245</v>
      </c>
      <c r="G891" t="s">
        <v>58</v>
      </c>
      <c r="H891">
        <v>2</v>
      </c>
      <c r="I891" t="s">
        <v>46</v>
      </c>
      <c r="J891" t="s">
        <v>47</v>
      </c>
      <c r="K891" s="1">
        <v>45026</v>
      </c>
      <c r="L891">
        <v>0.109</v>
      </c>
      <c r="M891" t="s">
        <v>226</v>
      </c>
      <c r="O891" t="s">
        <v>82</v>
      </c>
      <c r="P891" t="s">
        <v>14</v>
      </c>
      <c r="W891" s="5">
        <v>44964</v>
      </c>
      <c r="Z891" s="10">
        <v>44964</v>
      </c>
      <c r="AA891" s="10">
        <v>44892</v>
      </c>
      <c r="AB891" t="s">
        <v>245</v>
      </c>
      <c r="AC891" t="s">
        <v>82</v>
      </c>
      <c r="AD891" t="s">
        <v>690</v>
      </c>
      <c r="AE891" t="s">
        <v>247</v>
      </c>
      <c r="AF891" t="s">
        <v>566</v>
      </c>
      <c r="AG891" t="s">
        <v>84</v>
      </c>
      <c r="AH891">
        <v>14.106647000000001</v>
      </c>
      <c r="AI891">
        <v>30.063541000000001</v>
      </c>
      <c r="AJ891">
        <v>42.425210999999997</v>
      </c>
      <c r="AK891">
        <v>50.190572000000003</v>
      </c>
      <c r="AL891" t="s">
        <v>27</v>
      </c>
      <c r="AM891" t="s">
        <v>248</v>
      </c>
      <c r="AN891" t="s">
        <v>247</v>
      </c>
      <c r="AO891" s="1">
        <v>45870</v>
      </c>
      <c r="AR891" t="s">
        <v>247</v>
      </c>
    </row>
    <row r="892" spans="1:44" hidden="1" x14ac:dyDescent="0.25">
      <c r="A892" t="s">
        <v>1372</v>
      </c>
      <c r="B892" t="s">
        <v>1367</v>
      </c>
      <c r="C892" t="s">
        <v>1368</v>
      </c>
      <c r="D892" t="s">
        <v>102</v>
      </c>
      <c r="E892" t="s">
        <v>1245</v>
      </c>
      <c r="F892" t="s">
        <v>245</v>
      </c>
      <c r="G892" t="s">
        <v>58</v>
      </c>
      <c r="H892">
        <v>2</v>
      </c>
      <c r="I892" t="s">
        <v>46</v>
      </c>
      <c r="J892" t="s">
        <v>47</v>
      </c>
      <c r="K892" s="1">
        <v>45026</v>
      </c>
      <c r="L892">
        <v>7.4829999999999997</v>
      </c>
      <c r="M892" t="s">
        <v>226</v>
      </c>
      <c r="O892" t="s">
        <v>82</v>
      </c>
      <c r="P892" t="s">
        <v>14</v>
      </c>
      <c r="W892" s="5">
        <v>44969</v>
      </c>
      <c r="Z892" s="10">
        <v>44969</v>
      </c>
      <c r="AA892" s="10">
        <v>44907</v>
      </c>
      <c r="AB892" t="s">
        <v>245</v>
      </c>
      <c r="AC892" t="s">
        <v>82</v>
      </c>
      <c r="AD892" t="s">
        <v>690</v>
      </c>
      <c r="AE892" t="s">
        <v>247</v>
      </c>
      <c r="AF892" t="s">
        <v>566</v>
      </c>
      <c r="AG892" t="s">
        <v>84</v>
      </c>
      <c r="AH892">
        <v>14.106647000000001</v>
      </c>
      <c r="AI892">
        <v>30.063541000000001</v>
      </c>
      <c r="AJ892">
        <v>42.425210999999997</v>
      </c>
      <c r="AK892">
        <v>50.190572000000003</v>
      </c>
      <c r="AL892" t="s">
        <v>27</v>
      </c>
      <c r="AM892" t="s">
        <v>248</v>
      </c>
      <c r="AN892" t="s">
        <v>247</v>
      </c>
      <c r="AO892" s="1">
        <v>45870</v>
      </c>
      <c r="AR892" t="s">
        <v>247</v>
      </c>
    </row>
    <row r="893" spans="1:44" hidden="1" x14ac:dyDescent="0.25">
      <c r="A893" t="s">
        <v>1373</v>
      </c>
      <c r="B893" t="s">
        <v>1367</v>
      </c>
      <c r="C893" t="s">
        <v>1368</v>
      </c>
      <c r="D893" t="s">
        <v>107</v>
      </c>
      <c r="E893" t="s">
        <v>1245</v>
      </c>
      <c r="F893" t="s">
        <v>245</v>
      </c>
      <c r="G893" t="s">
        <v>58</v>
      </c>
      <c r="H893">
        <v>2</v>
      </c>
      <c r="I893" t="s">
        <v>46</v>
      </c>
      <c r="J893" t="s">
        <v>47</v>
      </c>
      <c r="K893" s="1">
        <v>45064</v>
      </c>
      <c r="L893">
        <v>20.614000000000001</v>
      </c>
      <c r="M893" t="s">
        <v>226</v>
      </c>
      <c r="O893" t="s">
        <v>82</v>
      </c>
      <c r="P893" t="s">
        <v>14</v>
      </c>
      <c r="W893" s="5">
        <v>45008</v>
      </c>
      <c r="Z893" s="10">
        <v>45008</v>
      </c>
      <c r="AA893" s="10">
        <v>44895</v>
      </c>
      <c r="AB893" t="s">
        <v>245</v>
      </c>
      <c r="AC893" t="s">
        <v>82</v>
      </c>
      <c r="AD893" t="s">
        <v>690</v>
      </c>
      <c r="AE893" t="s">
        <v>247</v>
      </c>
      <c r="AF893" t="s">
        <v>566</v>
      </c>
      <c r="AG893" t="s">
        <v>84</v>
      </c>
      <c r="AH893">
        <v>14.106647000000001</v>
      </c>
      <c r="AI893">
        <v>30.063541000000001</v>
      </c>
      <c r="AJ893">
        <v>42.425210999999997</v>
      </c>
      <c r="AK893">
        <v>50.190572000000003</v>
      </c>
      <c r="AL893" t="s">
        <v>27</v>
      </c>
      <c r="AM893" t="s">
        <v>248</v>
      </c>
      <c r="AN893" t="s">
        <v>247</v>
      </c>
      <c r="AO893" s="1">
        <v>45870</v>
      </c>
      <c r="AR893" t="s">
        <v>247</v>
      </c>
    </row>
    <row r="894" spans="1:44" hidden="1" x14ac:dyDescent="0.25">
      <c r="A894" t="s">
        <v>1374</v>
      </c>
      <c r="B894" t="s">
        <v>1367</v>
      </c>
      <c r="C894" t="s">
        <v>1368</v>
      </c>
      <c r="D894" t="s">
        <v>109</v>
      </c>
      <c r="E894" t="s">
        <v>1245</v>
      </c>
      <c r="F894" t="s">
        <v>245</v>
      </c>
      <c r="G894" t="s">
        <v>58</v>
      </c>
      <c r="H894">
        <v>2</v>
      </c>
      <c r="I894" t="s">
        <v>46</v>
      </c>
      <c r="J894" t="s">
        <v>47</v>
      </c>
      <c r="K894" s="1">
        <v>45066</v>
      </c>
      <c r="L894">
        <v>6.6340000000000003</v>
      </c>
      <c r="M894" t="s">
        <v>226</v>
      </c>
      <c r="O894" t="s">
        <v>82</v>
      </c>
      <c r="P894" t="s">
        <v>14</v>
      </c>
      <c r="W894" s="5">
        <v>45011</v>
      </c>
      <c r="Z894" s="10">
        <v>45011</v>
      </c>
      <c r="AA894" s="10">
        <v>44896</v>
      </c>
      <c r="AB894" t="s">
        <v>245</v>
      </c>
      <c r="AC894" t="s">
        <v>82</v>
      </c>
      <c r="AD894" t="s">
        <v>690</v>
      </c>
      <c r="AE894" t="s">
        <v>247</v>
      </c>
      <c r="AF894" t="s">
        <v>566</v>
      </c>
      <c r="AG894" t="s">
        <v>84</v>
      </c>
      <c r="AH894">
        <v>14.106647000000001</v>
      </c>
      <c r="AI894">
        <v>30.063541000000001</v>
      </c>
      <c r="AJ894">
        <v>42.425210999999997</v>
      </c>
      <c r="AK894">
        <v>50.190572000000003</v>
      </c>
      <c r="AL894" t="s">
        <v>27</v>
      </c>
      <c r="AM894" t="s">
        <v>248</v>
      </c>
      <c r="AN894" t="s">
        <v>247</v>
      </c>
      <c r="AO894" s="1">
        <v>45870</v>
      </c>
      <c r="AR894" t="s">
        <v>247</v>
      </c>
    </row>
    <row r="895" spans="1:44" hidden="1" x14ac:dyDescent="0.25">
      <c r="A895" t="s">
        <v>1375</v>
      </c>
      <c r="B895" t="s">
        <v>1367</v>
      </c>
      <c r="C895" t="s">
        <v>1368</v>
      </c>
      <c r="D895" t="s">
        <v>154</v>
      </c>
      <c r="E895" t="s">
        <v>1245</v>
      </c>
      <c r="F895" t="s">
        <v>245</v>
      </c>
      <c r="G895" t="s">
        <v>58</v>
      </c>
      <c r="H895">
        <v>2</v>
      </c>
      <c r="I895" t="s">
        <v>46</v>
      </c>
      <c r="J895" t="s">
        <v>47</v>
      </c>
      <c r="K895" s="1">
        <v>45034</v>
      </c>
      <c r="L895">
        <v>18.001000000000001</v>
      </c>
      <c r="M895" t="s">
        <v>226</v>
      </c>
      <c r="O895" t="s">
        <v>82</v>
      </c>
      <c r="P895" t="s">
        <v>14</v>
      </c>
      <c r="W895" s="5">
        <v>44984</v>
      </c>
      <c r="Z895" s="10">
        <v>44984</v>
      </c>
      <c r="AA895" s="10">
        <v>44895</v>
      </c>
      <c r="AB895" t="s">
        <v>245</v>
      </c>
      <c r="AC895" t="s">
        <v>82</v>
      </c>
      <c r="AD895" t="s">
        <v>690</v>
      </c>
      <c r="AE895" t="s">
        <v>247</v>
      </c>
      <c r="AF895" t="s">
        <v>566</v>
      </c>
      <c r="AG895" t="s">
        <v>84</v>
      </c>
      <c r="AH895">
        <v>14.106647000000001</v>
      </c>
      <c r="AI895">
        <v>30.063541000000001</v>
      </c>
      <c r="AJ895">
        <v>42.425210999999997</v>
      </c>
      <c r="AK895">
        <v>50.190572000000003</v>
      </c>
      <c r="AL895" t="s">
        <v>27</v>
      </c>
      <c r="AM895" t="s">
        <v>248</v>
      </c>
      <c r="AN895" t="s">
        <v>247</v>
      </c>
      <c r="AO895" s="1">
        <v>45870</v>
      </c>
      <c r="AR895" t="s">
        <v>247</v>
      </c>
    </row>
    <row r="896" spans="1:44" hidden="1" x14ac:dyDescent="0.25">
      <c r="A896" t="s">
        <v>1376</v>
      </c>
      <c r="B896" t="s">
        <v>1367</v>
      </c>
      <c r="C896" t="s">
        <v>1368</v>
      </c>
      <c r="D896" t="s">
        <v>158</v>
      </c>
      <c r="E896" t="s">
        <v>1268</v>
      </c>
      <c r="F896" t="s">
        <v>245</v>
      </c>
      <c r="G896" t="s">
        <v>58</v>
      </c>
      <c r="H896">
        <v>2</v>
      </c>
      <c r="I896" t="s">
        <v>46</v>
      </c>
      <c r="J896" t="s">
        <v>47</v>
      </c>
      <c r="K896" s="1">
        <v>45035</v>
      </c>
      <c r="L896">
        <v>8.3249999999999993</v>
      </c>
      <c r="M896" t="s">
        <v>226</v>
      </c>
      <c r="O896" t="s">
        <v>82</v>
      </c>
      <c r="P896" t="s">
        <v>14</v>
      </c>
      <c r="W896" s="5">
        <v>44984</v>
      </c>
      <c r="Z896" s="10">
        <v>44984</v>
      </c>
      <c r="AA896" s="10">
        <v>44896</v>
      </c>
      <c r="AB896" t="s">
        <v>245</v>
      </c>
      <c r="AC896" t="s">
        <v>82</v>
      </c>
      <c r="AD896" t="s">
        <v>690</v>
      </c>
      <c r="AE896" t="s">
        <v>247</v>
      </c>
      <c r="AF896" t="s">
        <v>566</v>
      </c>
      <c r="AG896" t="s">
        <v>84</v>
      </c>
      <c r="AH896">
        <v>14.106647000000001</v>
      </c>
      <c r="AI896">
        <v>30.063541000000001</v>
      </c>
      <c r="AJ896">
        <v>42.425210999999997</v>
      </c>
      <c r="AK896">
        <v>50.190572000000003</v>
      </c>
      <c r="AL896" t="s">
        <v>27</v>
      </c>
      <c r="AM896" t="s">
        <v>248</v>
      </c>
      <c r="AN896" t="s">
        <v>247</v>
      </c>
      <c r="AO896" s="1">
        <v>45870</v>
      </c>
      <c r="AR896" t="s">
        <v>247</v>
      </c>
    </row>
    <row r="897" spans="1:44" hidden="1" x14ac:dyDescent="0.25">
      <c r="A897" t="s">
        <v>1377</v>
      </c>
      <c r="B897" t="s">
        <v>1367</v>
      </c>
      <c r="C897" t="s">
        <v>1368</v>
      </c>
      <c r="D897" t="s">
        <v>122</v>
      </c>
      <c r="E897" t="s">
        <v>1268</v>
      </c>
      <c r="F897" t="s">
        <v>245</v>
      </c>
      <c r="G897" t="s">
        <v>58</v>
      </c>
      <c r="H897">
        <v>2</v>
      </c>
      <c r="I897" t="s">
        <v>46</v>
      </c>
      <c r="J897" t="s">
        <v>47</v>
      </c>
      <c r="K897" s="1">
        <v>45066</v>
      </c>
      <c r="L897">
        <v>11.478</v>
      </c>
      <c r="M897" t="s">
        <v>226</v>
      </c>
      <c r="O897" t="s">
        <v>82</v>
      </c>
      <c r="P897" t="s">
        <v>14</v>
      </c>
      <c r="W897" s="5">
        <v>45005</v>
      </c>
      <c r="Z897" s="10">
        <v>45005</v>
      </c>
      <c r="AA897" s="10">
        <v>44902</v>
      </c>
      <c r="AB897" t="s">
        <v>245</v>
      </c>
      <c r="AC897" t="s">
        <v>82</v>
      </c>
      <c r="AD897" t="s">
        <v>690</v>
      </c>
      <c r="AE897" t="s">
        <v>247</v>
      </c>
      <c r="AF897" t="s">
        <v>566</v>
      </c>
      <c r="AG897" t="s">
        <v>84</v>
      </c>
      <c r="AH897">
        <v>14.106647000000001</v>
      </c>
      <c r="AI897">
        <v>30.063541000000001</v>
      </c>
      <c r="AJ897">
        <v>42.425210999999997</v>
      </c>
      <c r="AK897">
        <v>50.190572000000003</v>
      </c>
      <c r="AL897" t="s">
        <v>27</v>
      </c>
      <c r="AM897" t="s">
        <v>248</v>
      </c>
      <c r="AN897" t="s">
        <v>247</v>
      </c>
      <c r="AO897" s="1">
        <v>45870</v>
      </c>
      <c r="AR897" t="s">
        <v>247</v>
      </c>
    </row>
    <row r="898" spans="1:44" hidden="1" x14ac:dyDescent="0.25">
      <c r="A898" t="s">
        <v>1378</v>
      </c>
      <c r="B898" t="s">
        <v>1367</v>
      </c>
      <c r="C898" t="s">
        <v>1368</v>
      </c>
      <c r="D898" t="s">
        <v>114</v>
      </c>
      <c r="E898" t="s">
        <v>1268</v>
      </c>
      <c r="F898" t="s">
        <v>245</v>
      </c>
      <c r="G898" t="s">
        <v>58</v>
      </c>
      <c r="H898">
        <v>2</v>
      </c>
      <c r="I898" t="s">
        <v>46</v>
      </c>
      <c r="J898" t="s">
        <v>47</v>
      </c>
      <c r="K898" s="1">
        <v>45066</v>
      </c>
      <c r="L898">
        <v>20.727</v>
      </c>
      <c r="M898" t="s">
        <v>226</v>
      </c>
      <c r="O898" t="s">
        <v>82</v>
      </c>
      <c r="P898" t="s">
        <v>14</v>
      </c>
      <c r="W898" s="5">
        <v>45005</v>
      </c>
      <c r="Z898" s="10">
        <v>45013</v>
      </c>
      <c r="AA898" s="10">
        <v>44905</v>
      </c>
      <c r="AB898" t="s">
        <v>245</v>
      </c>
      <c r="AC898" t="s">
        <v>82</v>
      </c>
      <c r="AD898" t="s">
        <v>690</v>
      </c>
      <c r="AE898" t="s">
        <v>247</v>
      </c>
      <c r="AF898" t="s">
        <v>566</v>
      </c>
      <c r="AG898" t="s">
        <v>84</v>
      </c>
      <c r="AH898">
        <v>14.106647000000001</v>
      </c>
      <c r="AI898">
        <v>30.063541000000001</v>
      </c>
      <c r="AJ898">
        <v>42.425210999999997</v>
      </c>
      <c r="AK898">
        <v>50.190572000000003</v>
      </c>
      <c r="AL898" t="s">
        <v>27</v>
      </c>
      <c r="AM898" t="s">
        <v>248</v>
      </c>
      <c r="AN898" t="s">
        <v>247</v>
      </c>
      <c r="AO898" s="1">
        <v>45901</v>
      </c>
      <c r="AR898" t="s">
        <v>247</v>
      </c>
    </row>
    <row r="899" spans="1:44" hidden="1" x14ac:dyDescent="0.25">
      <c r="A899" t="s">
        <v>1379</v>
      </c>
      <c r="B899" t="s">
        <v>1367</v>
      </c>
      <c r="C899" t="s">
        <v>1368</v>
      </c>
      <c r="D899" t="s">
        <v>200</v>
      </c>
      <c r="E899" t="s">
        <v>1268</v>
      </c>
      <c r="F899" t="s">
        <v>245</v>
      </c>
      <c r="G899" t="s">
        <v>58</v>
      </c>
      <c r="H899">
        <v>2</v>
      </c>
      <c r="I899" t="s">
        <v>46</v>
      </c>
      <c r="J899" t="s">
        <v>47</v>
      </c>
      <c r="K899" s="1">
        <v>45071</v>
      </c>
      <c r="L899">
        <v>7.173</v>
      </c>
      <c r="M899" t="s">
        <v>226</v>
      </c>
      <c r="O899" t="s">
        <v>82</v>
      </c>
      <c r="P899" t="s">
        <v>14</v>
      </c>
      <c r="W899" s="5">
        <v>45013</v>
      </c>
      <c r="Z899" s="10">
        <v>45013</v>
      </c>
      <c r="AA899" s="10">
        <v>44920</v>
      </c>
      <c r="AB899" t="s">
        <v>245</v>
      </c>
      <c r="AC899" t="s">
        <v>82</v>
      </c>
      <c r="AD899" t="s">
        <v>690</v>
      </c>
      <c r="AE899" t="s">
        <v>247</v>
      </c>
      <c r="AF899" t="s">
        <v>566</v>
      </c>
      <c r="AG899" t="s">
        <v>84</v>
      </c>
      <c r="AH899">
        <v>14.106647000000001</v>
      </c>
      <c r="AI899">
        <v>30.063541000000001</v>
      </c>
      <c r="AJ899">
        <v>42.425210999999997</v>
      </c>
      <c r="AK899">
        <v>50.190572000000003</v>
      </c>
      <c r="AL899" t="s">
        <v>27</v>
      </c>
      <c r="AM899" t="s">
        <v>248</v>
      </c>
      <c r="AN899" t="s">
        <v>247</v>
      </c>
      <c r="AO899" s="1">
        <v>45901</v>
      </c>
      <c r="AR899" t="s">
        <v>247</v>
      </c>
    </row>
    <row r="900" spans="1:44" hidden="1" x14ac:dyDescent="0.25">
      <c r="A900" t="s">
        <v>1380</v>
      </c>
      <c r="B900" t="s">
        <v>1367</v>
      </c>
      <c r="C900" t="s">
        <v>1368</v>
      </c>
      <c r="D900" t="s">
        <v>124</v>
      </c>
      <c r="E900" t="s">
        <v>1268</v>
      </c>
      <c r="F900" t="s">
        <v>245</v>
      </c>
      <c r="G900" t="s">
        <v>58</v>
      </c>
      <c r="H900">
        <v>2</v>
      </c>
      <c r="I900" t="s">
        <v>46</v>
      </c>
      <c r="J900" t="s">
        <v>47</v>
      </c>
      <c r="K900" s="1">
        <v>45071</v>
      </c>
      <c r="L900">
        <v>8.5009999999999994</v>
      </c>
      <c r="M900" t="s">
        <v>226</v>
      </c>
      <c r="O900" t="s">
        <v>82</v>
      </c>
      <c r="P900" t="s">
        <v>14</v>
      </c>
      <c r="W900" s="5">
        <v>45017</v>
      </c>
      <c r="Z900" s="10">
        <v>45017</v>
      </c>
      <c r="AA900" s="10">
        <v>44920</v>
      </c>
      <c r="AB900" t="s">
        <v>245</v>
      </c>
      <c r="AC900" t="s">
        <v>82</v>
      </c>
      <c r="AD900" t="s">
        <v>690</v>
      </c>
      <c r="AE900" t="s">
        <v>247</v>
      </c>
      <c r="AF900" t="s">
        <v>566</v>
      </c>
      <c r="AG900" t="s">
        <v>84</v>
      </c>
      <c r="AH900">
        <v>14.106647000000001</v>
      </c>
      <c r="AI900">
        <v>30.063541000000001</v>
      </c>
      <c r="AJ900">
        <v>42.425210999999997</v>
      </c>
      <c r="AK900">
        <v>50.190572000000003</v>
      </c>
      <c r="AL900" t="s">
        <v>27</v>
      </c>
      <c r="AM900" t="s">
        <v>248</v>
      </c>
      <c r="AN900" t="s">
        <v>247</v>
      </c>
      <c r="AO900" s="1">
        <v>45901</v>
      </c>
      <c r="AR900" t="s">
        <v>247</v>
      </c>
    </row>
    <row r="901" spans="1:44" hidden="1" x14ac:dyDescent="0.25">
      <c r="A901" t="s">
        <v>1381</v>
      </c>
      <c r="B901" t="s">
        <v>1367</v>
      </c>
      <c r="C901" t="s">
        <v>1368</v>
      </c>
      <c r="D901" t="s">
        <v>203</v>
      </c>
      <c r="E901" t="s">
        <v>1268</v>
      </c>
      <c r="F901" t="s">
        <v>245</v>
      </c>
      <c r="G901" t="s">
        <v>58</v>
      </c>
      <c r="H901">
        <v>2</v>
      </c>
      <c r="I901" t="s">
        <v>46</v>
      </c>
      <c r="J901" t="s">
        <v>47</v>
      </c>
      <c r="K901" s="1">
        <v>45071</v>
      </c>
      <c r="L901">
        <v>8.8000000000000007</v>
      </c>
      <c r="M901" t="s">
        <v>226</v>
      </c>
      <c r="O901" t="s">
        <v>82</v>
      </c>
      <c r="P901" t="s">
        <v>14</v>
      </c>
      <c r="W901" s="5">
        <v>45013</v>
      </c>
      <c r="Z901" s="10">
        <v>45013</v>
      </c>
      <c r="AA901" s="10">
        <v>44921</v>
      </c>
      <c r="AB901" t="s">
        <v>245</v>
      </c>
      <c r="AC901" t="s">
        <v>82</v>
      </c>
      <c r="AD901" t="s">
        <v>690</v>
      </c>
      <c r="AE901" t="s">
        <v>247</v>
      </c>
      <c r="AF901" t="s">
        <v>566</v>
      </c>
      <c r="AG901" t="s">
        <v>84</v>
      </c>
      <c r="AH901">
        <v>14.106647000000001</v>
      </c>
      <c r="AI901">
        <v>30.063541000000001</v>
      </c>
      <c r="AJ901">
        <v>42.425210999999997</v>
      </c>
      <c r="AK901">
        <v>50.190572000000003</v>
      </c>
      <c r="AL901" t="s">
        <v>27</v>
      </c>
      <c r="AM901" t="s">
        <v>248</v>
      </c>
      <c r="AN901" t="s">
        <v>247</v>
      </c>
      <c r="AO901" s="1">
        <v>45901</v>
      </c>
      <c r="AR901" t="s">
        <v>247</v>
      </c>
    </row>
    <row r="902" spans="1:44" hidden="1" x14ac:dyDescent="0.25">
      <c r="A902" t="s">
        <v>1382</v>
      </c>
      <c r="B902" t="s">
        <v>1367</v>
      </c>
      <c r="C902" t="s">
        <v>1368</v>
      </c>
      <c r="D902" t="s">
        <v>162</v>
      </c>
      <c r="E902" t="s">
        <v>1268</v>
      </c>
      <c r="F902" t="s">
        <v>245</v>
      </c>
      <c r="G902" t="s">
        <v>58</v>
      </c>
      <c r="H902">
        <v>2</v>
      </c>
      <c r="I902" t="s">
        <v>46</v>
      </c>
      <c r="J902" t="s">
        <v>47</v>
      </c>
      <c r="K902" s="1">
        <v>45061</v>
      </c>
      <c r="L902">
        <v>8.9320000000000004</v>
      </c>
      <c r="M902" t="s">
        <v>226</v>
      </c>
      <c r="O902" t="s">
        <v>82</v>
      </c>
      <c r="P902" t="s">
        <v>14</v>
      </c>
      <c r="W902" s="5">
        <v>45011</v>
      </c>
      <c r="Z902" s="10">
        <v>45011</v>
      </c>
      <c r="AA902" s="10">
        <v>44921</v>
      </c>
      <c r="AB902" t="s">
        <v>245</v>
      </c>
      <c r="AC902" t="s">
        <v>82</v>
      </c>
      <c r="AD902" t="s">
        <v>690</v>
      </c>
      <c r="AE902" t="s">
        <v>247</v>
      </c>
      <c r="AF902" t="s">
        <v>566</v>
      </c>
      <c r="AG902" t="s">
        <v>84</v>
      </c>
      <c r="AH902">
        <v>14.106647000000001</v>
      </c>
      <c r="AI902">
        <v>30.063541000000001</v>
      </c>
      <c r="AJ902">
        <v>42.425210999999997</v>
      </c>
      <c r="AK902">
        <v>50.190572000000003</v>
      </c>
      <c r="AL902" t="s">
        <v>27</v>
      </c>
      <c r="AM902" t="s">
        <v>248</v>
      </c>
      <c r="AN902" t="s">
        <v>247</v>
      </c>
      <c r="AO902" s="1">
        <v>45901</v>
      </c>
      <c r="AR902" t="s">
        <v>247</v>
      </c>
    </row>
    <row r="903" spans="1:44" hidden="1" x14ac:dyDescent="0.25">
      <c r="A903" t="s">
        <v>1383</v>
      </c>
      <c r="B903" t="s">
        <v>1367</v>
      </c>
      <c r="C903" t="s">
        <v>1368</v>
      </c>
      <c r="D903" t="s">
        <v>128</v>
      </c>
      <c r="E903" t="s">
        <v>1268</v>
      </c>
      <c r="F903" t="s">
        <v>245</v>
      </c>
      <c r="G903" t="s">
        <v>58</v>
      </c>
      <c r="H903">
        <v>2</v>
      </c>
      <c r="I903" t="s">
        <v>46</v>
      </c>
      <c r="J903" t="s">
        <v>47</v>
      </c>
      <c r="K903" s="1">
        <v>45033</v>
      </c>
      <c r="L903">
        <v>19.678999999999998</v>
      </c>
      <c r="M903" t="s">
        <v>226</v>
      </c>
      <c r="O903" t="s">
        <v>82</v>
      </c>
      <c r="P903" t="s">
        <v>14</v>
      </c>
      <c r="W903" s="5">
        <v>44969</v>
      </c>
      <c r="Z903" s="10">
        <v>44969</v>
      </c>
      <c r="AA903" s="10">
        <v>44925</v>
      </c>
      <c r="AB903" t="s">
        <v>245</v>
      </c>
      <c r="AC903" t="s">
        <v>82</v>
      </c>
      <c r="AD903" t="s">
        <v>690</v>
      </c>
      <c r="AE903" t="s">
        <v>247</v>
      </c>
      <c r="AF903" t="s">
        <v>566</v>
      </c>
      <c r="AG903" t="s">
        <v>84</v>
      </c>
      <c r="AH903">
        <v>14.106647000000001</v>
      </c>
      <c r="AI903">
        <v>30.063541000000001</v>
      </c>
      <c r="AJ903">
        <v>42.425210999999997</v>
      </c>
      <c r="AK903">
        <v>50.190572000000003</v>
      </c>
      <c r="AL903" t="s">
        <v>27</v>
      </c>
      <c r="AM903" t="s">
        <v>248</v>
      </c>
      <c r="AN903" t="s">
        <v>247</v>
      </c>
      <c r="AO903" s="1">
        <v>45901</v>
      </c>
      <c r="AR903" t="s">
        <v>247</v>
      </c>
    </row>
    <row r="904" spans="1:44" hidden="1" x14ac:dyDescent="0.25">
      <c r="A904" t="s">
        <v>1384</v>
      </c>
      <c r="B904" t="s">
        <v>1367</v>
      </c>
      <c r="C904" t="s">
        <v>1368</v>
      </c>
      <c r="D904" t="s">
        <v>130</v>
      </c>
      <c r="E904" t="s">
        <v>1268</v>
      </c>
      <c r="F904" t="s">
        <v>245</v>
      </c>
      <c r="G904" t="s">
        <v>58</v>
      </c>
      <c r="H904">
        <v>2</v>
      </c>
      <c r="I904" t="s">
        <v>46</v>
      </c>
      <c r="J904" t="s">
        <v>47</v>
      </c>
      <c r="K904" s="1">
        <v>45034</v>
      </c>
      <c r="L904">
        <v>13.605</v>
      </c>
      <c r="M904" t="s">
        <v>226</v>
      </c>
      <c r="O904" t="s">
        <v>82</v>
      </c>
      <c r="P904" t="s">
        <v>14</v>
      </c>
      <c r="W904" s="5">
        <v>44988</v>
      </c>
      <c r="Z904" s="10">
        <v>44988</v>
      </c>
      <c r="AA904" s="10">
        <v>44925</v>
      </c>
      <c r="AB904" t="s">
        <v>245</v>
      </c>
      <c r="AC904" t="s">
        <v>82</v>
      </c>
      <c r="AD904" t="s">
        <v>690</v>
      </c>
      <c r="AE904" t="s">
        <v>247</v>
      </c>
      <c r="AF904" t="s">
        <v>566</v>
      </c>
      <c r="AG904" t="s">
        <v>84</v>
      </c>
      <c r="AH904">
        <v>14.106647000000001</v>
      </c>
      <c r="AI904">
        <v>30.063541000000001</v>
      </c>
      <c r="AJ904">
        <v>42.425210999999997</v>
      </c>
      <c r="AK904">
        <v>50.190572000000003</v>
      </c>
      <c r="AL904" t="s">
        <v>27</v>
      </c>
      <c r="AM904" t="s">
        <v>248</v>
      </c>
      <c r="AN904" t="s">
        <v>247</v>
      </c>
      <c r="AO904" s="1">
        <v>45901</v>
      </c>
      <c r="AR904" t="s">
        <v>247</v>
      </c>
    </row>
    <row r="905" spans="1:44" hidden="1" x14ac:dyDescent="0.25">
      <c r="A905" t="s">
        <v>1385</v>
      </c>
      <c r="B905" t="s">
        <v>1367</v>
      </c>
      <c r="C905" t="s">
        <v>1368</v>
      </c>
      <c r="D905" t="s">
        <v>170</v>
      </c>
      <c r="E905" t="s">
        <v>1268</v>
      </c>
      <c r="F905" t="s">
        <v>245</v>
      </c>
      <c r="G905" t="s">
        <v>58</v>
      </c>
      <c r="H905">
        <v>2</v>
      </c>
      <c r="I905" t="s">
        <v>46</v>
      </c>
      <c r="J905" t="s">
        <v>47</v>
      </c>
      <c r="K905" s="1">
        <v>45043</v>
      </c>
      <c r="L905">
        <v>4.1000000000000002E-2</v>
      </c>
      <c r="M905" t="s">
        <v>226</v>
      </c>
      <c r="O905" t="s">
        <v>82</v>
      </c>
      <c r="P905" t="s">
        <v>14</v>
      </c>
      <c r="W905" s="5">
        <v>45002</v>
      </c>
      <c r="Z905" s="10">
        <v>45002</v>
      </c>
      <c r="AA905" s="10">
        <v>44925</v>
      </c>
      <c r="AB905" t="s">
        <v>245</v>
      </c>
      <c r="AC905" t="s">
        <v>82</v>
      </c>
      <c r="AD905" t="s">
        <v>690</v>
      </c>
      <c r="AE905" t="s">
        <v>247</v>
      </c>
      <c r="AF905" t="s">
        <v>566</v>
      </c>
      <c r="AG905" t="s">
        <v>84</v>
      </c>
      <c r="AH905">
        <v>14.106647000000001</v>
      </c>
      <c r="AI905">
        <v>30.063541000000001</v>
      </c>
      <c r="AJ905">
        <v>42.425210999999997</v>
      </c>
      <c r="AK905">
        <v>50.190572000000003</v>
      </c>
      <c r="AL905" t="s">
        <v>27</v>
      </c>
      <c r="AM905" t="s">
        <v>248</v>
      </c>
      <c r="AN905" t="s">
        <v>247</v>
      </c>
      <c r="AO905" s="1">
        <v>45901</v>
      </c>
      <c r="AR905" t="s">
        <v>247</v>
      </c>
    </row>
    <row r="906" spans="1:44" hidden="1" x14ac:dyDescent="0.25">
      <c r="A906" t="s">
        <v>1386</v>
      </c>
      <c r="B906" t="s">
        <v>1367</v>
      </c>
      <c r="C906" t="s">
        <v>1368</v>
      </c>
      <c r="D906" t="s">
        <v>134</v>
      </c>
      <c r="E906" t="s">
        <v>1245</v>
      </c>
      <c r="F906" t="s">
        <v>245</v>
      </c>
      <c r="G906" t="s">
        <v>58</v>
      </c>
      <c r="H906">
        <v>2</v>
      </c>
      <c r="I906" t="s">
        <v>46</v>
      </c>
      <c r="J906" t="s">
        <v>47</v>
      </c>
      <c r="K906" s="1">
        <v>45069</v>
      </c>
      <c r="L906">
        <v>1.325</v>
      </c>
      <c r="M906" t="s">
        <v>226</v>
      </c>
      <c r="O906" t="s">
        <v>82</v>
      </c>
      <c r="P906" t="s">
        <v>14</v>
      </c>
      <c r="V906" t="s">
        <v>83</v>
      </c>
      <c r="W906" s="5">
        <v>45016</v>
      </c>
      <c r="Z906" s="10">
        <v>45016</v>
      </c>
      <c r="AA906" s="10">
        <v>44925</v>
      </c>
      <c r="AB906" t="s">
        <v>245</v>
      </c>
      <c r="AC906" t="s">
        <v>82</v>
      </c>
      <c r="AD906" t="s">
        <v>690</v>
      </c>
      <c r="AE906" t="s">
        <v>247</v>
      </c>
      <c r="AF906" t="s">
        <v>566</v>
      </c>
      <c r="AG906" t="s">
        <v>84</v>
      </c>
      <c r="AH906">
        <v>14.106647000000001</v>
      </c>
      <c r="AI906">
        <v>30.063541000000001</v>
      </c>
      <c r="AJ906">
        <v>42.425210999999997</v>
      </c>
      <c r="AK906">
        <v>50.190572000000003</v>
      </c>
      <c r="AL906" t="s">
        <v>27</v>
      </c>
      <c r="AM906" t="s">
        <v>248</v>
      </c>
      <c r="AN906" t="s">
        <v>247</v>
      </c>
      <c r="AO906" s="1">
        <v>45901</v>
      </c>
      <c r="AR906" t="s">
        <v>247</v>
      </c>
    </row>
    <row r="907" spans="1:44" hidden="1" x14ac:dyDescent="0.25">
      <c r="A907" t="s">
        <v>1387</v>
      </c>
      <c r="B907" t="s">
        <v>1367</v>
      </c>
      <c r="C907" t="s">
        <v>1368</v>
      </c>
      <c r="D907" t="s">
        <v>376</v>
      </c>
      <c r="E907" t="s">
        <v>1245</v>
      </c>
      <c r="F907" t="s">
        <v>245</v>
      </c>
      <c r="G907" t="s">
        <v>58</v>
      </c>
      <c r="H907">
        <v>2</v>
      </c>
      <c r="I907" t="s">
        <v>46</v>
      </c>
      <c r="J907" t="s">
        <v>47</v>
      </c>
      <c r="K907" s="1">
        <v>45065</v>
      </c>
      <c r="L907">
        <v>8.968</v>
      </c>
      <c r="M907" t="s">
        <v>226</v>
      </c>
      <c r="O907" t="s">
        <v>82</v>
      </c>
      <c r="P907" t="s">
        <v>14</v>
      </c>
      <c r="W907" s="5">
        <v>44969</v>
      </c>
      <c r="Z907" s="10">
        <v>45006</v>
      </c>
      <c r="AA907" s="10">
        <v>44892</v>
      </c>
      <c r="AB907" t="s">
        <v>245</v>
      </c>
      <c r="AC907" t="s">
        <v>82</v>
      </c>
      <c r="AD907" t="s">
        <v>690</v>
      </c>
      <c r="AE907" t="s">
        <v>247</v>
      </c>
      <c r="AF907" t="s">
        <v>566</v>
      </c>
      <c r="AG907" t="s">
        <v>84</v>
      </c>
      <c r="AH907">
        <v>14.106647000000001</v>
      </c>
      <c r="AI907">
        <v>30.063541000000001</v>
      </c>
      <c r="AJ907">
        <v>42.425210999999997</v>
      </c>
      <c r="AK907">
        <v>50.190572000000003</v>
      </c>
      <c r="AL907" t="s">
        <v>27</v>
      </c>
      <c r="AM907" t="s">
        <v>248</v>
      </c>
      <c r="AN907" t="s">
        <v>247</v>
      </c>
      <c r="AO907" s="1">
        <v>45901</v>
      </c>
      <c r="AR907" t="s">
        <v>247</v>
      </c>
    </row>
    <row r="908" spans="1:44" hidden="1" x14ac:dyDescent="0.25">
      <c r="A908" t="s">
        <v>1388</v>
      </c>
      <c r="B908" t="s">
        <v>1367</v>
      </c>
      <c r="C908" t="s">
        <v>1368</v>
      </c>
      <c r="D908" t="s">
        <v>438</v>
      </c>
      <c r="E908" t="s">
        <v>1268</v>
      </c>
      <c r="F908" t="s">
        <v>245</v>
      </c>
      <c r="G908" t="s">
        <v>58</v>
      </c>
      <c r="H908">
        <v>2</v>
      </c>
      <c r="I908" t="s">
        <v>46</v>
      </c>
      <c r="J908" t="s">
        <v>47</v>
      </c>
      <c r="K908" s="1">
        <v>45042</v>
      </c>
      <c r="L908">
        <v>9.5109999999999992</v>
      </c>
      <c r="M908" t="s">
        <v>226</v>
      </c>
      <c r="O908" t="s">
        <v>82</v>
      </c>
      <c r="P908" t="s">
        <v>14</v>
      </c>
      <c r="W908" s="5">
        <v>45004</v>
      </c>
      <c r="Z908" s="10">
        <v>45002</v>
      </c>
      <c r="AA908" s="10">
        <v>44905</v>
      </c>
      <c r="AB908" t="s">
        <v>245</v>
      </c>
      <c r="AC908" t="s">
        <v>82</v>
      </c>
      <c r="AD908" t="s">
        <v>690</v>
      </c>
      <c r="AE908" t="s">
        <v>247</v>
      </c>
      <c r="AF908" t="s">
        <v>566</v>
      </c>
      <c r="AG908" t="s">
        <v>84</v>
      </c>
      <c r="AH908">
        <v>14.106647000000001</v>
      </c>
      <c r="AI908">
        <v>30.063541000000001</v>
      </c>
      <c r="AJ908">
        <v>42.425210999999997</v>
      </c>
      <c r="AK908">
        <v>50.190572000000003</v>
      </c>
      <c r="AL908" t="s">
        <v>27</v>
      </c>
      <c r="AM908" t="s">
        <v>248</v>
      </c>
      <c r="AN908" t="s">
        <v>247</v>
      </c>
      <c r="AO908" s="1">
        <v>45901</v>
      </c>
      <c r="AR908" t="s">
        <v>247</v>
      </c>
    </row>
    <row r="909" spans="1:44" hidden="1" x14ac:dyDescent="0.25">
      <c r="A909" t="s">
        <v>1389</v>
      </c>
      <c r="B909" t="s">
        <v>1367</v>
      </c>
      <c r="C909" t="s">
        <v>1368</v>
      </c>
      <c r="D909" t="s">
        <v>442</v>
      </c>
      <c r="E909" t="s">
        <v>1268</v>
      </c>
      <c r="F909" t="s">
        <v>245</v>
      </c>
      <c r="G909" t="s">
        <v>58</v>
      </c>
      <c r="H909">
        <v>2</v>
      </c>
      <c r="I909" t="s">
        <v>46</v>
      </c>
      <c r="J909" t="s">
        <v>70</v>
      </c>
      <c r="L909">
        <v>0.09</v>
      </c>
      <c r="M909" t="s">
        <v>226</v>
      </c>
      <c r="W909" s="5">
        <v>45004</v>
      </c>
      <c r="Z909" s="10">
        <v>45072</v>
      </c>
      <c r="AA909" s="10">
        <v>44905</v>
      </c>
      <c r="AB909" t="s">
        <v>245</v>
      </c>
      <c r="AC909" t="s">
        <v>245</v>
      </c>
      <c r="AD909" t="s">
        <v>690</v>
      </c>
      <c r="AE909" t="s">
        <v>247</v>
      </c>
      <c r="AF909" t="s">
        <v>566</v>
      </c>
      <c r="AG909" t="s">
        <v>84</v>
      </c>
      <c r="AH909">
        <v>14.106647000000001</v>
      </c>
      <c r="AI909">
        <v>30.063541000000001</v>
      </c>
      <c r="AJ909">
        <v>42.425210999999997</v>
      </c>
      <c r="AK909">
        <v>50.190572000000003</v>
      </c>
      <c r="AL909" t="s">
        <v>73</v>
      </c>
      <c r="AM909" t="s">
        <v>248</v>
      </c>
      <c r="AN909" t="s">
        <v>247</v>
      </c>
      <c r="AO909" s="1">
        <v>45809</v>
      </c>
      <c r="AR909" t="s">
        <v>247</v>
      </c>
    </row>
    <row r="910" spans="1:44" hidden="1" x14ac:dyDescent="0.25">
      <c r="A910" t="s">
        <v>1390</v>
      </c>
      <c r="B910" t="s">
        <v>1367</v>
      </c>
      <c r="C910" t="s">
        <v>1368</v>
      </c>
      <c r="D910" t="s">
        <v>185</v>
      </c>
      <c r="E910" t="s">
        <v>1245</v>
      </c>
      <c r="F910" t="s">
        <v>245</v>
      </c>
      <c r="G910" t="s">
        <v>58</v>
      </c>
      <c r="H910">
        <v>2</v>
      </c>
      <c r="I910" t="s">
        <v>46</v>
      </c>
      <c r="J910" t="s">
        <v>47</v>
      </c>
      <c r="K910" s="1">
        <v>45072</v>
      </c>
      <c r="L910">
        <v>3.1589999999999998</v>
      </c>
      <c r="M910" t="s">
        <v>226</v>
      </c>
      <c r="O910" t="s">
        <v>82</v>
      </c>
      <c r="P910" t="s">
        <v>14</v>
      </c>
      <c r="W910" s="5">
        <v>45016</v>
      </c>
      <c r="Z910" s="10">
        <v>45017</v>
      </c>
      <c r="AA910" s="10">
        <v>45016</v>
      </c>
      <c r="AB910" t="s">
        <v>245</v>
      </c>
      <c r="AC910" t="s">
        <v>82</v>
      </c>
      <c r="AD910" t="s">
        <v>690</v>
      </c>
      <c r="AE910" t="s">
        <v>247</v>
      </c>
      <c r="AF910" t="s">
        <v>566</v>
      </c>
      <c r="AG910" t="s">
        <v>84</v>
      </c>
      <c r="AH910">
        <v>14.106647000000001</v>
      </c>
      <c r="AI910">
        <v>30.063541000000001</v>
      </c>
      <c r="AJ910">
        <v>42.425210999999997</v>
      </c>
      <c r="AK910">
        <v>50.190572000000003</v>
      </c>
      <c r="AL910" t="s">
        <v>27</v>
      </c>
      <c r="AM910" t="s">
        <v>248</v>
      </c>
      <c r="AN910" t="s">
        <v>247</v>
      </c>
      <c r="AO910" s="1">
        <v>45901</v>
      </c>
      <c r="AR910" t="s">
        <v>247</v>
      </c>
    </row>
    <row r="911" spans="1:44" hidden="1" x14ac:dyDescent="0.25">
      <c r="A911" t="s">
        <v>1393</v>
      </c>
      <c r="B911" t="s">
        <v>1367</v>
      </c>
      <c r="C911" t="s">
        <v>1368</v>
      </c>
      <c r="D911" t="s">
        <v>1391</v>
      </c>
      <c r="E911" t="s">
        <v>1268</v>
      </c>
      <c r="F911" t="s">
        <v>245</v>
      </c>
      <c r="G911" t="s">
        <v>58</v>
      </c>
      <c r="H911">
        <v>2</v>
      </c>
      <c r="I911" t="s">
        <v>46</v>
      </c>
      <c r="J911" t="s">
        <v>1392</v>
      </c>
      <c r="K911" s="1">
        <v>45090</v>
      </c>
      <c r="L911">
        <v>0.2</v>
      </c>
      <c r="M911" t="s">
        <v>226</v>
      </c>
      <c r="O911" t="s">
        <v>82</v>
      </c>
      <c r="P911" t="s">
        <v>14</v>
      </c>
      <c r="W911" s="5">
        <v>45013</v>
      </c>
      <c r="AB911" t="s">
        <v>245</v>
      </c>
      <c r="AC911" t="s">
        <v>82</v>
      </c>
      <c r="AD911" t="s">
        <v>690</v>
      </c>
      <c r="AE911" t="s">
        <v>247</v>
      </c>
      <c r="AF911" t="s">
        <v>566</v>
      </c>
      <c r="AG911" t="s">
        <v>84</v>
      </c>
      <c r="AH911">
        <v>14.106647000000001</v>
      </c>
      <c r="AI911">
        <v>30.063541000000001</v>
      </c>
      <c r="AJ911">
        <v>42.425210999999997</v>
      </c>
      <c r="AK911">
        <v>50.190572000000003</v>
      </c>
      <c r="AL911" t="s">
        <v>295</v>
      </c>
      <c r="AM911" t="s">
        <v>248</v>
      </c>
      <c r="AN911" t="s">
        <v>247</v>
      </c>
      <c r="AO911" s="1">
        <v>45901</v>
      </c>
      <c r="AR911" t="s">
        <v>247</v>
      </c>
    </row>
    <row r="912" spans="1:44" hidden="1" x14ac:dyDescent="0.25">
      <c r="A912" t="s">
        <v>1395</v>
      </c>
      <c r="B912" t="s">
        <v>1367</v>
      </c>
      <c r="C912" t="s">
        <v>1368</v>
      </c>
      <c r="D912" t="s">
        <v>1394</v>
      </c>
      <c r="E912" t="s">
        <v>1245</v>
      </c>
      <c r="F912" t="s">
        <v>245</v>
      </c>
      <c r="G912" t="s">
        <v>58</v>
      </c>
      <c r="H912">
        <v>2</v>
      </c>
      <c r="I912" t="s">
        <v>46</v>
      </c>
      <c r="J912" t="s">
        <v>70</v>
      </c>
      <c r="L912">
        <v>2.88</v>
      </c>
      <c r="M912" t="s">
        <v>226</v>
      </c>
      <c r="W912" s="5">
        <v>45309</v>
      </c>
      <c r="AB912" t="s">
        <v>245</v>
      </c>
      <c r="AC912" t="s">
        <v>245</v>
      </c>
      <c r="AD912" t="s">
        <v>690</v>
      </c>
      <c r="AE912" t="s">
        <v>247</v>
      </c>
      <c r="AF912" t="s">
        <v>566</v>
      </c>
      <c r="AG912" t="s">
        <v>84</v>
      </c>
      <c r="AH912">
        <v>14.106647000000001</v>
      </c>
      <c r="AI912">
        <v>30.063541000000001</v>
      </c>
      <c r="AJ912">
        <v>42.425210999999997</v>
      </c>
      <c r="AK912">
        <v>50.190572000000003</v>
      </c>
      <c r="AL912" t="s">
        <v>73</v>
      </c>
      <c r="AM912" t="s">
        <v>248</v>
      </c>
      <c r="AN912" t="s">
        <v>247</v>
      </c>
      <c r="AO912" s="1">
        <v>45809</v>
      </c>
      <c r="AR912" t="s">
        <v>247</v>
      </c>
    </row>
    <row r="913" spans="1:44" hidden="1" x14ac:dyDescent="0.25">
      <c r="A913" t="s">
        <v>1397</v>
      </c>
      <c r="B913" t="s">
        <v>1367</v>
      </c>
      <c r="C913" t="s">
        <v>1368</v>
      </c>
      <c r="D913" t="s">
        <v>1396</v>
      </c>
      <c r="E913" t="s">
        <v>1268</v>
      </c>
      <c r="F913" t="s">
        <v>245</v>
      </c>
      <c r="G913" t="s">
        <v>58</v>
      </c>
      <c r="H913">
        <v>2</v>
      </c>
      <c r="I913" t="s">
        <v>46</v>
      </c>
      <c r="J913" t="s">
        <v>70</v>
      </c>
      <c r="L913">
        <v>11.76</v>
      </c>
      <c r="M913" t="s">
        <v>226</v>
      </c>
      <c r="W913" s="5">
        <v>45309</v>
      </c>
      <c r="AB913" t="s">
        <v>245</v>
      </c>
      <c r="AC913" t="s">
        <v>245</v>
      </c>
      <c r="AD913" t="s">
        <v>690</v>
      </c>
      <c r="AE913" t="s">
        <v>247</v>
      </c>
      <c r="AF913" t="s">
        <v>566</v>
      </c>
      <c r="AG913" t="s">
        <v>84</v>
      </c>
      <c r="AH913">
        <v>14.106647000000001</v>
      </c>
      <c r="AI913">
        <v>30.063541000000001</v>
      </c>
      <c r="AJ913">
        <v>42.425210999999997</v>
      </c>
      <c r="AK913">
        <v>50.190572000000003</v>
      </c>
      <c r="AL913" t="s">
        <v>73</v>
      </c>
      <c r="AM913" t="s">
        <v>248</v>
      </c>
      <c r="AN913" t="s">
        <v>247</v>
      </c>
      <c r="AO913" s="1">
        <v>45809</v>
      </c>
      <c r="AR913" t="s">
        <v>247</v>
      </c>
    </row>
    <row r="914" spans="1:44" hidden="1" x14ac:dyDescent="0.25">
      <c r="A914" t="s">
        <v>1399</v>
      </c>
      <c r="B914" t="s">
        <v>1367</v>
      </c>
      <c r="C914" t="s">
        <v>1368</v>
      </c>
      <c r="D914" t="s">
        <v>1398</v>
      </c>
      <c r="E914" t="s">
        <v>1268</v>
      </c>
      <c r="F914" t="s">
        <v>245</v>
      </c>
      <c r="G914" t="s">
        <v>58</v>
      </c>
      <c r="H914">
        <v>2</v>
      </c>
      <c r="I914" t="s">
        <v>46</v>
      </c>
      <c r="J914" t="s">
        <v>70</v>
      </c>
      <c r="L914">
        <v>7.98</v>
      </c>
      <c r="M914" t="s">
        <v>226</v>
      </c>
      <c r="W914" s="5">
        <v>45309</v>
      </c>
      <c r="AB914" t="s">
        <v>245</v>
      </c>
      <c r="AC914" t="s">
        <v>245</v>
      </c>
      <c r="AD914" t="s">
        <v>690</v>
      </c>
      <c r="AE914" t="s">
        <v>247</v>
      </c>
      <c r="AF914" t="s">
        <v>566</v>
      </c>
      <c r="AG914" t="s">
        <v>84</v>
      </c>
      <c r="AH914">
        <v>14.106647000000001</v>
      </c>
      <c r="AI914">
        <v>30.063541000000001</v>
      </c>
      <c r="AJ914">
        <v>42.425210999999997</v>
      </c>
      <c r="AK914">
        <v>50.190572000000003</v>
      </c>
      <c r="AL914" t="s">
        <v>73</v>
      </c>
      <c r="AM914" t="s">
        <v>248</v>
      </c>
      <c r="AN914" t="s">
        <v>247</v>
      </c>
      <c r="AO914" s="1">
        <v>45809</v>
      </c>
      <c r="AR914" t="s">
        <v>247</v>
      </c>
    </row>
    <row r="915" spans="1:44" hidden="1" x14ac:dyDescent="0.25">
      <c r="A915" t="s">
        <v>1401</v>
      </c>
      <c r="B915" t="s">
        <v>1367</v>
      </c>
      <c r="C915" t="s">
        <v>1368</v>
      </c>
      <c r="D915" t="s">
        <v>1400</v>
      </c>
      <c r="E915" t="s">
        <v>1245</v>
      </c>
      <c r="F915" t="s">
        <v>245</v>
      </c>
      <c r="G915" t="s">
        <v>58</v>
      </c>
      <c r="H915">
        <v>2</v>
      </c>
      <c r="I915" t="s">
        <v>46</v>
      </c>
      <c r="J915" t="s">
        <v>70</v>
      </c>
      <c r="L915">
        <v>1.23</v>
      </c>
      <c r="M915" t="s">
        <v>226</v>
      </c>
      <c r="W915" s="5">
        <v>45309</v>
      </c>
      <c r="AB915" t="s">
        <v>245</v>
      </c>
      <c r="AC915" t="s">
        <v>245</v>
      </c>
      <c r="AD915" t="s">
        <v>690</v>
      </c>
      <c r="AE915" t="s">
        <v>247</v>
      </c>
      <c r="AF915" t="s">
        <v>566</v>
      </c>
      <c r="AG915" t="s">
        <v>84</v>
      </c>
      <c r="AH915">
        <v>14.106647000000001</v>
      </c>
      <c r="AI915">
        <v>30.063541000000001</v>
      </c>
      <c r="AJ915">
        <v>42.425210999999997</v>
      </c>
      <c r="AK915">
        <v>50.190572000000003</v>
      </c>
      <c r="AL915" t="s">
        <v>73</v>
      </c>
      <c r="AM915" t="s">
        <v>248</v>
      </c>
      <c r="AN915" t="s">
        <v>247</v>
      </c>
      <c r="AO915" s="1">
        <v>45809</v>
      </c>
      <c r="AR915" t="s">
        <v>247</v>
      </c>
    </row>
    <row r="916" spans="1:44" hidden="1" x14ac:dyDescent="0.25">
      <c r="A916" t="s">
        <v>1402</v>
      </c>
      <c r="B916" t="s">
        <v>1367</v>
      </c>
      <c r="C916" t="s">
        <v>1368</v>
      </c>
      <c r="D916" t="s">
        <v>909</v>
      </c>
      <c r="E916" t="s">
        <v>1245</v>
      </c>
      <c r="F916" t="s">
        <v>245</v>
      </c>
      <c r="G916" t="s">
        <v>58</v>
      </c>
      <c r="H916">
        <v>2</v>
      </c>
      <c r="I916" t="s">
        <v>46</v>
      </c>
      <c r="J916" t="s">
        <v>47</v>
      </c>
      <c r="K916" s="1">
        <v>45063</v>
      </c>
      <c r="L916">
        <v>0.46</v>
      </c>
      <c r="M916" t="s">
        <v>226</v>
      </c>
      <c r="O916" t="s">
        <v>82</v>
      </c>
      <c r="P916" t="s">
        <v>14</v>
      </c>
      <c r="V916" t="s">
        <v>83</v>
      </c>
      <c r="W916" s="5">
        <v>44969</v>
      </c>
      <c r="AB916" t="s">
        <v>245</v>
      </c>
      <c r="AC916" t="s">
        <v>82</v>
      </c>
      <c r="AD916" t="s">
        <v>690</v>
      </c>
      <c r="AE916" t="s">
        <v>247</v>
      </c>
      <c r="AF916" t="s">
        <v>566</v>
      </c>
      <c r="AG916" t="s">
        <v>84</v>
      </c>
      <c r="AH916">
        <v>14.106647000000001</v>
      </c>
      <c r="AI916">
        <v>30.063541000000001</v>
      </c>
      <c r="AJ916">
        <v>42.425210999999997</v>
      </c>
      <c r="AK916">
        <v>50.190572000000003</v>
      </c>
      <c r="AL916" t="s">
        <v>295</v>
      </c>
      <c r="AM916" t="s">
        <v>248</v>
      </c>
      <c r="AN916" t="s">
        <v>247</v>
      </c>
      <c r="AO916" s="1">
        <v>45901</v>
      </c>
      <c r="AR916" t="s">
        <v>247</v>
      </c>
    </row>
    <row r="917" spans="1:44" hidden="1" x14ac:dyDescent="0.25">
      <c r="A917" t="s">
        <v>1403</v>
      </c>
      <c r="B917" t="s">
        <v>1367</v>
      </c>
      <c r="C917" t="s">
        <v>1368</v>
      </c>
      <c r="D917" t="s">
        <v>773</v>
      </c>
      <c r="E917" t="s">
        <v>1245</v>
      </c>
      <c r="F917" t="s">
        <v>245</v>
      </c>
      <c r="G917" t="s">
        <v>58</v>
      </c>
      <c r="H917">
        <v>2</v>
      </c>
      <c r="I917" t="s">
        <v>46</v>
      </c>
      <c r="J917" t="s">
        <v>47</v>
      </c>
      <c r="K917" s="1">
        <v>45109</v>
      </c>
      <c r="L917">
        <v>6.3330000000000002</v>
      </c>
      <c r="M917" t="s">
        <v>226</v>
      </c>
      <c r="O917" t="s">
        <v>82</v>
      </c>
      <c r="P917" t="s">
        <v>14</v>
      </c>
      <c r="W917" s="5">
        <v>45011</v>
      </c>
      <c r="AB917" t="s">
        <v>245</v>
      </c>
      <c r="AC917" t="s">
        <v>82</v>
      </c>
      <c r="AD917" t="s">
        <v>690</v>
      </c>
      <c r="AE917" t="s">
        <v>247</v>
      </c>
      <c r="AF917" t="s">
        <v>566</v>
      </c>
      <c r="AG917" t="s">
        <v>84</v>
      </c>
      <c r="AH917">
        <v>14.106647000000001</v>
      </c>
      <c r="AI917">
        <v>30.063541000000001</v>
      </c>
      <c r="AJ917">
        <v>42.425210999999997</v>
      </c>
      <c r="AK917">
        <v>50.190572000000003</v>
      </c>
      <c r="AL917" t="s">
        <v>295</v>
      </c>
      <c r="AM917" t="s">
        <v>248</v>
      </c>
      <c r="AN917" t="s">
        <v>247</v>
      </c>
      <c r="AO917" s="1">
        <v>45901</v>
      </c>
      <c r="AR917" t="s">
        <v>247</v>
      </c>
    </row>
    <row r="918" spans="1:44" hidden="1" x14ac:dyDescent="0.25">
      <c r="A918" t="s">
        <v>1404</v>
      </c>
      <c r="B918" t="s">
        <v>1367</v>
      </c>
      <c r="C918" t="s">
        <v>1368</v>
      </c>
      <c r="D918" t="s">
        <v>240</v>
      </c>
      <c r="E918" t="s">
        <v>1268</v>
      </c>
      <c r="F918" t="s">
        <v>245</v>
      </c>
      <c r="G918" t="s">
        <v>58</v>
      </c>
      <c r="H918">
        <v>2</v>
      </c>
      <c r="I918" t="s">
        <v>46</v>
      </c>
      <c r="J918" t="s">
        <v>47</v>
      </c>
      <c r="K918" s="1">
        <v>45091</v>
      </c>
      <c r="L918">
        <v>5.2380000000000004</v>
      </c>
      <c r="M918" t="s">
        <v>226</v>
      </c>
      <c r="O918" t="s">
        <v>82</v>
      </c>
      <c r="P918" t="s">
        <v>14</v>
      </c>
      <c r="W918" s="5">
        <v>45017</v>
      </c>
      <c r="AB918" t="s">
        <v>245</v>
      </c>
      <c r="AC918" t="s">
        <v>82</v>
      </c>
      <c r="AD918" t="s">
        <v>690</v>
      </c>
      <c r="AE918" t="s">
        <v>247</v>
      </c>
      <c r="AF918" t="s">
        <v>566</v>
      </c>
      <c r="AG918" t="s">
        <v>84</v>
      </c>
      <c r="AH918">
        <v>14.106647000000001</v>
      </c>
      <c r="AI918">
        <v>30.063541000000001</v>
      </c>
      <c r="AJ918">
        <v>42.425210999999997</v>
      </c>
      <c r="AK918">
        <v>50.190572000000003</v>
      </c>
      <c r="AL918" t="s">
        <v>295</v>
      </c>
      <c r="AM918" t="s">
        <v>248</v>
      </c>
      <c r="AN918" t="s">
        <v>247</v>
      </c>
      <c r="AO918" s="1">
        <v>45901</v>
      </c>
      <c r="AR918" t="s">
        <v>247</v>
      </c>
    </row>
    <row r="919" spans="1:44" hidden="1" x14ac:dyDescent="0.25">
      <c r="A919" t="s">
        <v>1405</v>
      </c>
      <c r="B919" t="s">
        <v>1367</v>
      </c>
      <c r="C919" t="s">
        <v>1368</v>
      </c>
      <c r="D919" t="s">
        <v>811</v>
      </c>
      <c r="E919" t="s">
        <v>1268</v>
      </c>
      <c r="F919" t="s">
        <v>245</v>
      </c>
      <c r="G919" t="s">
        <v>58</v>
      </c>
      <c r="H919">
        <v>2</v>
      </c>
      <c r="I919" t="s">
        <v>46</v>
      </c>
      <c r="J919" t="s">
        <v>236</v>
      </c>
      <c r="L919">
        <v>1.5</v>
      </c>
      <c r="M919" t="s">
        <v>226</v>
      </c>
      <c r="W919" s="5">
        <v>44984</v>
      </c>
      <c r="AB919" t="s">
        <v>245</v>
      </c>
      <c r="AC919" t="s">
        <v>245</v>
      </c>
      <c r="AD919" t="s">
        <v>690</v>
      </c>
      <c r="AE919" t="s">
        <v>247</v>
      </c>
      <c r="AF919" t="s">
        <v>566</v>
      </c>
      <c r="AG919" t="s">
        <v>84</v>
      </c>
      <c r="AH919">
        <v>14.106647000000001</v>
      </c>
      <c r="AI919">
        <v>30.063541000000001</v>
      </c>
      <c r="AJ919">
        <v>42.425210999999997</v>
      </c>
      <c r="AK919">
        <v>50.190572000000003</v>
      </c>
      <c r="AL919" t="s">
        <v>73</v>
      </c>
      <c r="AM919" t="s">
        <v>248</v>
      </c>
      <c r="AN919" t="s">
        <v>247</v>
      </c>
      <c r="AO919" s="1">
        <v>45809</v>
      </c>
      <c r="AR919" t="s">
        <v>247</v>
      </c>
    </row>
    <row r="920" spans="1:44" hidden="1" x14ac:dyDescent="0.25">
      <c r="A920" t="s">
        <v>1408</v>
      </c>
      <c r="B920" t="s">
        <v>1406</v>
      </c>
      <c r="C920" t="s">
        <v>1407</v>
      </c>
      <c r="D920" t="s">
        <v>102</v>
      </c>
      <c r="E920" t="s">
        <v>298</v>
      </c>
      <c r="F920" t="s">
        <v>245</v>
      </c>
      <c r="G920" t="s">
        <v>58</v>
      </c>
      <c r="H920">
        <v>1</v>
      </c>
      <c r="I920" t="s">
        <v>197</v>
      </c>
      <c r="J920" t="s">
        <v>47</v>
      </c>
      <c r="K920" s="1">
        <v>42506</v>
      </c>
      <c r="L920">
        <v>0.18</v>
      </c>
      <c r="M920" t="s">
        <v>226</v>
      </c>
      <c r="W920" s="5">
        <v>45748</v>
      </c>
      <c r="X920" s="5">
        <v>45748</v>
      </c>
      <c r="Y920" s="5">
        <v>45717</v>
      </c>
      <c r="AB920" t="s">
        <v>245</v>
      </c>
      <c r="AC920" t="s">
        <v>245</v>
      </c>
      <c r="AD920" t="s">
        <v>52</v>
      </c>
      <c r="AE920" t="s">
        <v>53</v>
      </c>
      <c r="AF920" t="s">
        <v>72</v>
      </c>
      <c r="AG920" t="s">
        <v>247</v>
      </c>
      <c r="AH920">
        <v>13.240539999999999</v>
      </c>
      <c r="AI920">
        <v>30.188265999999999</v>
      </c>
      <c r="AJ920">
        <v>31.948135000000001</v>
      </c>
      <c r="AK920">
        <v>58.156942999999998</v>
      </c>
      <c r="AL920" t="s">
        <v>54</v>
      </c>
      <c r="AM920" t="s">
        <v>248</v>
      </c>
      <c r="AN920" t="s">
        <v>53</v>
      </c>
      <c r="AO920" s="1">
        <v>45809</v>
      </c>
      <c r="AP920" s="1" t="s">
        <v>5437</v>
      </c>
      <c r="AR920" t="s">
        <v>182</v>
      </c>
    </row>
    <row r="921" spans="1:44" hidden="1" x14ac:dyDescent="0.25">
      <c r="A921" t="s">
        <v>1409</v>
      </c>
      <c r="B921" t="s">
        <v>1406</v>
      </c>
      <c r="C921" t="s">
        <v>1407</v>
      </c>
      <c r="D921" t="s">
        <v>104</v>
      </c>
      <c r="E921" t="s">
        <v>298</v>
      </c>
      <c r="F921" t="s">
        <v>245</v>
      </c>
      <c r="G921" t="s">
        <v>58</v>
      </c>
      <c r="H921">
        <v>1</v>
      </c>
      <c r="I921" t="s">
        <v>197</v>
      </c>
      <c r="J921" t="s">
        <v>47</v>
      </c>
      <c r="K921" s="1">
        <v>42507</v>
      </c>
      <c r="L921">
        <v>0.76</v>
      </c>
      <c r="M921" t="s">
        <v>226</v>
      </c>
      <c r="W921" s="5">
        <v>45748</v>
      </c>
      <c r="X921" s="5">
        <v>45748</v>
      </c>
      <c r="Y921" s="5">
        <v>45717</v>
      </c>
      <c r="AB921" t="s">
        <v>245</v>
      </c>
      <c r="AC921" t="s">
        <v>245</v>
      </c>
      <c r="AD921" t="s">
        <v>52</v>
      </c>
      <c r="AE921" t="s">
        <v>53</v>
      </c>
      <c r="AF921" t="s">
        <v>72</v>
      </c>
      <c r="AG921" t="s">
        <v>247</v>
      </c>
      <c r="AH921">
        <v>13.240539999999999</v>
      </c>
      <c r="AI921">
        <v>30.188265999999999</v>
      </c>
      <c r="AJ921">
        <v>31.948135000000001</v>
      </c>
      <c r="AK921">
        <v>58.156942999999998</v>
      </c>
      <c r="AL921" t="s">
        <v>54</v>
      </c>
      <c r="AM921" t="s">
        <v>248</v>
      </c>
      <c r="AN921" t="s">
        <v>53</v>
      </c>
      <c r="AO921" s="1">
        <v>45809</v>
      </c>
      <c r="AP921" s="1" t="s">
        <v>5437</v>
      </c>
      <c r="AR921" t="s">
        <v>182</v>
      </c>
    </row>
    <row r="922" spans="1:44" hidden="1" x14ac:dyDescent="0.25">
      <c r="A922" t="s">
        <v>1410</v>
      </c>
      <c r="B922" t="s">
        <v>1406</v>
      </c>
      <c r="C922" t="s">
        <v>1407</v>
      </c>
      <c r="D922" t="s">
        <v>149</v>
      </c>
      <c r="E922" t="s">
        <v>298</v>
      </c>
      <c r="F922" t="s">
        <v>245</v>
      </c>
      <c r="G922" t="s">
        <v>58</v>
      </c>
      <c r="H922">
        <v>1</v>
      </c>
      <c r="I922" t="s">
        <v>197</v>
      </c>
      <c r="J922" t="s">
        <v>47</v>
      </c>
      <c r="K922" s="1">
        <v>42508</v>
      </c>
      <c r="L922">
        <v>1.54</v>
      </c>
      <c r="M922" t="s">
        <v>226</v>
      </c>
      <c r="W922" s="5">
        <v>45748</v>
      </c>
      <c r="X922" s="5">
        <v>45748</v>
      </c>
      <c r="Y922" s="5">
        <v>45717</v>
      </c>
      <c r="AB922" t="s">
        <v>245</v>
      </c>
      <c r="AC922" t="s">
        <v>245</v>
      </c>
      <c r="AD922" t="s">
        <v>52</v>
      </c>
      <c r="AE922" t="s">
        <v>53</v>
      </c>
      <c r="AF922" t="s">
        <v>72</v>
      </c>
      <c r="AG922" t="s">
        <v>247</v>
      </c>
      <c r="AH922">
        <v>13.240539999999999</v>
      </c>
      <c r="AI922">
        <v>30.188265999999999</v>
      </c>
      <c r="AJ922">
        <v>31.948135000000001</v>
      </c>
      <c r="AK922">
        <v>58.156942999999998</v>
      </c>
      <c r="AL922" t="s">
        <v>54</v>
      </c>
      <c r="AM922" t="s">
        <v>248</v>
      </c>
      <c r="AN922" t="s">
        <v>53</v>
      </c>
      <c r="AO922" s="1">
        <v>45809</v>
      </c>
      <c r="AP922" s="1" t="s">
        <v>5437</v>
      </c>
      <c r="AR922" t="s">
        <v>182</v>
      </c>
    </row>
    <row r="923" spans="1:44" hidden="1" x14ac:dyDescent="0.25">
      <c r="A923" t="s">
        <v>1411</v>
      </c>
      <c r="B923" t="s">
        <v>1406</v>
      </c>
      <c r="C923" t="s">
        <v>1407</v>
      </c>
      <c r="D923" t="s">
        <v>116</v>
      </c>
      <c r="E923" t="s">
        <v>298</v>
      </c>
      <c r="F923" t="s">
        <v>245</v>
      </c>
      <c r="G923" t="s">
        <v>58</v>
      </c>
      <c r="H923">
        <v>1</v>
      </c>
      <c r="I923" t="s">
        <v>197</v>
      </c>
      <c r="J923" t="s">
        <v>47</v>
      </c>
      <c r="K923" s="1">
        <v>42506</v>
      </c>
      <c r="L923">
        <v>0.49</v>
      </c>
      <c r="M923" t="s">
        <v>226</v>
      </c>
      <c r="W923" s="5">
        <v>45748</v>
      </c>
      <c r="X923" s="5">
        <v>45748</v>
      </c>
      <c r="Y923" s="5">
        <v>45717</v>
      </c>
      <c r="AB923" t="s">
        <v>245</v>
      </c>
      <c r="AC923" t="s">
        <v>245</v>
      </c>
      <c r="AD923" t="s">
        <v>52</v>
      </c>
      <c r="AE923" t="s">
        <v>53</v>
      </c>
      <c r="AF923" t="s">
        <v>72</v>
      </c>
      <c r="AG923" t="s">
        <v>247</v>
      </c>
      <c r="AH923">
        <v>13.240539999999999</v>
      </c>
      <c r="AI923">
        <v>30.188265999999999</v>
      </c>
      <c r="AJ923">
        <v>31.948135000000001</v>
      </c>
      <c r="AK923">
        <v>58.156942999999998</v>
      </c>
      <c r="AL923" t="s">
        <v>54</v>
      </c>
      <c r="AM923" t="s">
        <v>248</v>
      </c>
      <c r="AN923" t="s">
        <v>53</v>
      </c>
      <c r="AO923" s="1">
        <v>45809</v>
      </c>
      <c r="AP923" s="1" t="s">
        <v>5437</v>
      </c>
      <c r="AR923" t="s">
        <v>182</v>
      </c>
    </row>
    <row r="924" spans="1:44" hidden="1" x14ac:dyDescent="0.25">
      <c r="A924" t="s">
        <v>1414</v>
      </c>
      <c r="B924" t="s">
        <v>1412</v>
      </c>
      <c r="C924" t="s">
        <v>1413</v>
      </c>
      <c r="D924" t="s">
        <v>95</v>
      </c>
      <c r="E924" t="s">
        <v>833</v>
      </c>
      <c r="F924" t="s">
        <v>245</v>
      </c>
      <c r="G924" t="s">
        <v>58</v>
      </c>
      <c r="H924">
        <v>3</v>
      </c>
      <c r="I924" t="s">
        <v>46</v>
      </c>
      <c r="J924" t="s">
        <v>70</v>
      </c>
      <c r="L924">
        <v>10.32</v>
      </c>
      <c r="M924" t="s">
        <v>48</v>
      </c>
      <c r="R924" t="s">
        <v>98</v>
      </c>
      <c r="S924" t="s">
        <v>98</v>
      </c>
      <c r="T924" t="s">
        <v>97</v>
      </c>
      <c r="W924" s="5">
        <v>45597</v>
      </c>
      <c r="X924" s="5">
        <v>45597</v>
      </c>
      <c r="Y924" s="5">
        <v>45597</v>
      </c>
      <c r="Z924" s="10">
        <v>45610</v>
      </c>
      <c r="AB924" t="s">
        <v>245</v>
      </c>
      <c r="AC924" t="s">
        <v>245</v>
      </c>
      <c r="AD924" t="s">
        <v>247</v>
      </c>
      <c r="AE924" t="s">
        <v>72</v>
      </c>
      <c r="AF924" t="s">
        <v>53</v>
      </c>
      <c r="AG924" t="s">
        <v>690</v>
      </c>
      <c r="AH924">
        <v>25.726025</v>
      </c>
      <c r="AI924">
        <v>26.796205</v>
      </c>
      <c r="AJ924">
        <v>28.077499</v>
      </c>
      <c r="AK924">
        <v>43.851008999999998</v>
      </c>
      <c r="AL924" t="s">
        <v>73</v>
      </c>
      <c r="AM924" t="s">
        <v>248</v>
      </c>
      <c r="AN924" t="s">
        <v>247</v>
      </c>
      <c r="AO924" s="1">
        <v>45748</v>
      </c>
      <c r="AP924" s="1" t="s">
        <v>5428</v>
      </c>
      <c r="AR924" t="s">
        <v>247</v>
      </c>
    </row>
    <row r="925" spans="1:44" hidden="1" x14ac:dyDescent="0.25">
      <c r="A925" t="s">
        <v>1415</v>
      </c>
      <c r="B925" t="s">
        <v>1412</v>
      </c>
      <c r="C925" t="s">
        <v>1413</v>
      </c>
      <c r="D925" s="21" t="s">
        <v>143</v>
      </c>
      <c r="E925" t="s">
        <v>833</v>
      </c>
      <c r="F925" t="s">
        <v>245</v>
      </c>
      <c r="G925" t="s">
        <v>58</v>
      </c>
      <c r="H925">
        <v>3</v>
      </c>
      <c r="I925" t="s">
        <v>46</v>
      </c>
      <c r="J925" t="s">
        <v>70</v>
      </c>
      <c r="L925">
        <v>11.34</v>
      </c>
      <c r="M925" t="s">
        <v>48</v>
      </c>
      <c r="R925" t="s">
        <v>98</v>
      </c>
      <c r="S925" t="s">
        <v>98</v>
      </c>
      <c r="T925" t="s">
        <v>97</v>
      </c>
      <c r="W925" s="5">
        <v>45597</v>
      </c>
      <c r="X925" s="5">
        <v>45597</v>
      </c>
      <c r="Y925" s="5">
        <v>45597</v>
      </c>
      <c r="Z925" s="10">
        <v>45611</v>
      </c>
      <c r="AB925" t="s">
        <v>245</v>
      </c>
      <c r="AC925" t="s">
        <v>245</v>
      </c>
      <c r="AD925" t="s">
        <v>247</v>
      </c>
      <c r="AE925" t="s">
        <v>72</v>
      </c>
      <c r="AF925" t="s">
        <v>53</v>
      </c>
      <c r="AG925" t="s">
        <v>690</v>
      </c>
      <c r="AH925">
        <v>25.726025</v>
      </c>
      <c r="AI925">
        <v>26.796205</v>
      </c>
      <c r="AJ925">
        <v>28.077499</v>
      </c>
      <c r="AK925">
        <v>43.851008999999998</v>
      </c>
      <c r="AL925" t="s">
        <v>73</v>
      </c>
      <c r="AM925" t="s">
        <v>248</v>
      </c>
      <c r="AN925" t="s">
        <v>247</v>
      </c>
      <c r="AO925" s="1">
        <v>45748</v>
      </c>
      <c r="AP925" s="1" t="s">
        <v>5428</v>
      </c>
      <c r="AR925" t="s">
        <v>247</v>
      </c>
    </row>
    <row r="926" spans="1:44" hidden="1" x14ac:dyDescent="0.25">
      <c r="A926" t="s">
        <v>1416</v>
      </c>
      <c r="B926" t="s">
        <v>1412</v>
      </c>
      <c r="C926" t="s">
        <v>1413</v>
      </c>
      <c r="D926" s="21" t="s">
        <v>145</v>
      </c>
      <c r="E926" t="s">
        <v>833</v>
      </c>
      <c r="F926" t="s">
        <v>245</v>
      </c>
      <c r="G926" t="s">
        <v>58</v>
      </c>
      <c r="H926">
        <v>2</v>
      </c>
      <c r="I926" t="s">
        <v>46</v>
      </c>
      <c r="J926" t="s">
        <v>70</v>
      </c>
      <c r="L926">
        <v>15.33</v>
      </c>
      <c r="M926" t="s">
        <v>48</v>
      </c>
      <c r="R926" t="s">
        <v>98</v>
      </c>
      <c r="S926" t="s">
        <v>98</v>
      </c>
      <c r="T926" t="s">
        <v>97</v>
      </c>
      <c r="W926" s="5">
        <v>45597</v>
      </c>
      <c r="X926" s="5">
        <v>45597</v>
      </c>
      <c r="Y926" s="5">
        <v>45566</v>
      </c>
      <c r="Z926" s="10">
        <v>45610</v>
      </c>
      <c r="AA926" s="10">
        <v>45594</v>
      </c>
      <c r="AB926" t="s">
        <v>245</v>
      </c>
      <c r="AC926" t="s">
        <v>245</v>
      </c>
      <c r="AD926" t="s">
        <v>247</v>
      </c>
      <c r="AE926" t="s">
        <v>72</v>
      </c>
      <c r="AF926" t="s">
        <v>53</v>
      </c>
      <c r="AG926" t="s">
        <v>690</v>
      </c>
      <c r="AH926">
        <v>25.726025</v>
      </c>
      <c r="AI926">
        <v>26.796205</v>
      </c>
      <c r="AJ926">
        <v>28.077499</v>
      </c>
      <c r="AK926">
        <v>43.851008999999998</v>
      </c>
      <c r="AL926" t="s">
        <v>73</v>
      </c>
      <c r="AM926" t="s">
        <v>248</v>
      </c>
      <c r="AN926" t="s">
        <v>247</v>
      </c>
      <c r="AO926" s="1">
        <v>45748</v>
      </c>
      <c r="AP926" s="1" t="s">
        <v>5428</v>
      </c>
      <c r="AR926" t="s">
        <v>247</v>
      </c>
    </row>
    <row r="927" spans="1:44" hidden="1" x14ac:dyDescent="0.25">
      <c r="A927" t="s">
        <v>1417</v>
      </c>
      <c r="B927" t="s">
        <v>1412</v>
      </c>
      <c r="C927" t="s">
        <v>1413</v>
      </c>
      <c r="D927" s="21" t="s">
        <v>87</v>
      </c>
      <c r="E927" t="s">
        <v>833</v>
      </c>
      <c r="F927" t="s">
        <v>245</v>
      </c>
      <c r="G927" t="s">
        <v>58</v>
      </c>
      <c r="H927">
        <v>3</v>
      </c>
      <c r="I927" t="s">
        <v>46</v>
      </c>
      <c r="J927" t="s">
        <v>70</v>
      </c>
      <c r="L927">
        <v>18.55</v>
      </c>
      <c r="M927" t="s">
        <v>48</v>
      </c>
      <c r="R927" t="s">
        <v>98</v>
      </c>
      <c r="S927" t="s">
        <v>98</v>
      </c>
      <c r="T927" t="s">
        <v>97</v>
      </c>
      <c r="W927" s="5">
        <v>45597</v>
      </c>
      <c r="X927" s="5">
        <v>45597</v>
      </c>
      <c r="Y927" s="5">
        <v>45566</v>
      </c>
      <c r="Z927" s="10">
        <v>45614</v>
      </c>
      <c r="AA927" s="10">
        <v>45594</v>
      </c>
      <c r="AB927" t="s">
        <v>245</v>
      </c>
      <c r="AC927" t="s">
        <v>245</v>
      </c>
      <c r="AD927" t="s">
        <v>247</v>
      </c>
      <c r="AE927" t="s">
        <v>72</v>
      </c>
      <c r="AF927" t="s">
        <v>53</v>
      </c>
      <c r="AG927" t="s">
        <v>690</v>
      </c>
      <c r="AH927">
        <v>25.726025</v>
      </c>
      <c r="AI927">
        <v>26.796205</v>
      </c>
      <c r="AJ927">
        <v>28.077499</v>
      </c>
      <c r="AK927">
        <v>43.851008999999998</v>
      </c>
      <c r="AL927" t="s">
        <v>27</v>
      </c>
      <c r="AM927" t="s">
        <v>248</v>
      </c>
      <c r="AN927" t="s">
        <v>53</v>
      </c>
      <c r="AO927" s="1">
        <v>45717</v>
      </c>
      <c r="AP927" s="1" t="s">
        <v>5426</v>
      </c>
      <c r="AR927" t="s">
        <v>53</v>
      </c>
    </row>
    <row r="928" spans="1:44" hidden="1" x14ac:dyDescent="0.25">
      <c r="A928" t="s">
        <v>1418</v>
      </c>
      <c r="B928" t="s">
        <v>1412</v>
      </c>
      <c r="C928" t="s">
        <v>1413</v>
      </c>
      <c r="D928" s="21" t="s">
        <v>100</v>
      </c>
      <c r="E928" t="s">
        <v>833</v>
      </c>
      <c r="F928" t="s">
        <v>245</v>
      </c>
      <c r="G928" t="s">
        <v>58</v>
      </c>
      <c r="H928">
        <v>3</v>
      </c>
      <c r="I928" t="s">
        <v>46</v>
      </c>
      <c r="J928" t="s">
        <v>70</v>
      </c>
      <c r="L928">
        <v>14.07</v>
      </c>
      <c r="M928" t="s">
        <v>48</v>
      </c>
      <c r="R928" t="s">
        <v>98</v>
      </c>
      <c r="S928" t="s">
        <v>98</v>
      </c>
      <c r="T928" t="s">
        <v>97</v>
      </c>
      <c r="W928" s="5">
        <v>45597</v>
      </c>
      <c r="X928" s="5">
        <v>45597</v>
      </c>
      <c r="Y928" s="5">
        <v>45566</v>
      </c>
      <c r="Z928" s="10">
        <v>45613</v>
      </c>
      <c r="AA928" s="10">
        <v>45588</v>
      </c>
      <c r="AB928" t="s">
        <v>245</v>
      </c>
      <c r="AC928" t="s">
        <v>245</v>
      </c>
      <c r="AD928" t="s">
        <v>247</v>
      </c>
      <c r="AE928" t="s">
        <v>72</v>
      </c>
      <c r="AF928" t="s">
        <v>53</v>
      </c>
      <c r="AG928" t="s">
        <v>690</v>
      </c>
      <c r="AH928">
        <v>25.726025</v>
      </c>
      <c r="AI928">
        <v>26.796205</v>
      </c>
      <c r="AJ928">
        <v>28.077499</v>
      </c>
      <c r="AK928">
        <v>43.851008999999998</v>
      </c>
      <c r="AL928" t="s">
        <v>73</v>
      </c>
      <c r="AM928" t="s">
        <v>248</v>
      </c>
      <c r="AN928" t="s">
        <v>53</v>
      </c>
      <c r="AO928" s="1">
        <v>45717</v>
      </c>
      <c r="AP928" s="1" t="s">
        <v>5426</v>
      </c>
      <c r="AR928" t="s">
        <v>53</v>
      </c>
    </row>
    <row r="929" spans="1:44" hidden="1" x14ac:dyDescent="0.25">
      <c r="A929" t="s">
        <v>1419</v>
      </c>
      <c r="B929" t="s">
        <v>1412</v>
      </c>
      <c r="C929" t="s">
        <v>1413</v>
      </c>
      <c r="D929" s="21" t="s">
        <v>259</v>
      </c>
      <c r="E929" t="s">
        <v>833</v>
      </c>
      <c r="F929" t="s">
        <v>245</v>
      </c>
      <c r="G929" t="s">
        <v>58</v>
      </c>
      <c r="H929">
        <v>3</v>
      </c>
      <c r="I929" t="s">
        <v>46</v>
      </c>
      <c r="J929" t="s">
        <v>70</v>
      </c>
      <c r="L929">
        <v>30.22</v>
      </c>
      <c r="M929" t="s">
        <v>48</v>
      </c>
      <c r="R929" t="s">
        <v>98</v>
      </c>
      <c r="S929" t="s">
        <v>98</v>
      </c>
      <c r="T929" t="s">
        <v>97</v>
      </c>
      <c r="W929" s="5">
        <v>45597</v>
      </c>
      <c r="X929" s="5">
        <v>45597</v>
      </c>
      <c r="Y929" s="5">
        <v>45566</v>
      </c>
      <c r="Z929" s="10">
        <v>45618</v>
      </c>
      <c r="AA929" s="10">
        <v>45589</v>
      </c>
      <c r="AB929" t="s">
        <v>245</v>
      </c>
      <c r="AC929" t="s">
        <v>245</v>
      </c>
      <c r="AD929" t="s">
        <v>247</v>
      </c>
      <c r="AE929" t="s">
        <v>72</v>
      </c>
      <c r="AF929" t="s">
        <v>53</v>
      </c>
      <c r="AG929" t="s">
        <v>690</v>
      </c>
      <c r="AH929">
        <v>25.726025</v>
      </c>
      <c r="AI929">
        <v>26.796205</v>
      </c>
      <c r="AJ929">
        <v>28.077499</v>
      </c>
      <c r="AK929">
        <v>43.851008999999998</v>
      </c>
      <c r="AL929" t="s">
        <v>73</v>
      </c>
      <c r="AM929" t="s">
        <v>248</v>
      </c>
      <c r="AN929" t="s">
        <v>53</v>
      </c>
      <c r="AO929" s="1">
        <v>45717</v>
      </c>
      <c r="AP929" s="1" t="s">
        <v>5426</v>
      </c>
      <c r="AR929" t="s">
        <v>53</v>
      </c>
    </row>
    <row r="930" spans="1:44" hidden="1" x14ac:dyDescent="0.25">
      <c r="A930" t="s">
        <v>1421</v>
      </c>
      <c r="B930" t="s">
        <v>1412</v>
      </c>
      <c r="C930" t="s">
        <v>1413</v>
      </c>
      <c r="D930" s="21" t="s">
        <v>275</v>
      </c>
      <c r="E930" t="s">
        <v>1420</v>
      </c>
      <c r="F930" t="s">
        <v>245</v>
      </c>
      <c r="G930" t="s">
        <v>58</v>
      </c>
      <c r="H930">
        <v>3</v>
      </c>
      <c r="I930" t="s">
        <v>46</v>
      </c>
      <c r="J930" t="s">
        <v>70</v>
      </c>
      <c r="L930">
        <v>12.62</v>
      </c>
      <c r="M930" t="s">
        <v>48</v>
      </c>
      <c r="R930" t="s">
        <v>98</v>
      </c>
      <c r="S930" t="s">
        <v>98</v>
      </c>
      <c r="T930" t="s">
        <v>97</v>
      </c>
      <c r="W930" s="5">
        <v>45597</v>
      </c>
      <c r="X930" s="5">
        <v>45597</v>
      </c>
      <c r="Y930" s="5">
        <v>45566</v>
      </c>
      <c r="Z930" s="10">
        <v>45618</v>
      </c>
      <c r="AA930" s="10">
        <v>45582</v>
      </c>
      <c r="AB930" t="s">
        <v>245</v>
      </c>
      <c r="AC930" t="s">
        <v>245</v>
      </c>
      <c r="AD930" t="s">
        <v>247</v>
      </c>
      <c r="AE930" t="s">
        <v>72</v>
      </c>
      <c r="AF930" t="s">
        <v>53</v>
      </c>
      <c r="AG930" t="s">
        <v>690</v>
      </c>
      <c r="AH930">
        <v>25.726025</v>
      </c>
      <c r="AI930">
        <v>26.796205</v>
      </c>
      <c r="AJ930">
        <v>28.077499</v>
      </c>
      <c r="AK930">
        <v>43.851008999999998</v>
      </c>
      <c r="AL930" t="s">
        <v>73</v>
      </c>
      <c r="AM930" t="s">
        <v>248</v>
      </c>
      <c r="AN930" t="s">
        <v>247</v>
      </c>
      <c r="AO930" s="1">
        <v>45748</v>
      </c>
      <c r="AP930" s="1" t="s">
        <v>5428</v>
      </c>
      <c r="AR930" t="s">
        <v>247</v>
      </c>
    </row>
    <row r="931" spans="1:44" hidden="1" x14ac:dyDescent="0.25">
      <c r="A931" t="s">
        <v>1422</v>
      </c>
      <c r="B931" t="s">
        <v>1412</v>
      </c>
      <c r="C931" t="s">
        <v>1413</v>
      </c>
      <c r="D931" s="21" t="s">
        <v>207</v>
      </c>
      <c r="E931" t="s">
        <v>1420</v>
      </c>
      <c r="F931" t="s">
        <v>245</v>
      </c>
      <c r="G931" t="s">
        <v>58</v>
      </c>
      <c r="H931">
        <v>3</v>
      </c>
      <c r="I931" t="s">
        <v>46</v>
      </c>
      <c r="J931" t="s">
        <v>70</v>
      </c>
      <c r="L931">
        <v>3.07</v>
      </c>
      <c r="M931" t="s">
        <v>48</v>
      </c>
      <c r="R931" t="s">
        <v>98</v>
      </c>
      <c r="S931" t="s">
        <v>98</v>
      </c>
      <c r="T931" t="s">
        <v>97</v>
      </c>
      <c r="AB931" t="s">
        <v>245</v>
      </c>
      <c r="AC931" t="s">
        <v>245</v>
      </c>
      <c r="AD931" t="s">
        <v>247</v>
      </c>
      <c r="AE931" t="s">
        <v>72</v>
      </c>
      <c r="AF931" t="s">
        <v>53</v>
      </c>
      <c r="AG931" t="s">
        <v>690</v>
      </c>
      <c r="AH931">
        <v>25.726025</v>
      </c>
      <c r="AI931">
        <v>26.796205</v>
      </c>
      <c r="AJ931">
        <v>28.077499</v>
      </c>
      <c r="AK931">
        <v>43.851008999999998</v>
      </c>
      <c r="AM931" t="s">
        <v>248</v>
      </c>
      <c r="AN931" t="s">
        <v>247</v>
      </c>
      <c r="AO931" s="1">
        <v>45748</v>
      </c>
      <c r="AP931" s="1" t="s">
        <v>5428</v>
      </c>
      <c r="AR931" t="s">
        <v>247</v>
      </c>
    </row>
    <row r="932" spans="1:44" hidden="1" x14ac:dyDescent="0.25">
      <c r="A932" t="s">
        <v>1423</v>
      </c>
      <c r="B932" t="s">
        <v>1412</v>
      </c>
      <c r="C932" t="s">
        <v>1413</v>
      </c>
      <c r="D932" s="21" t="s">
        <v>102</v>
      </c>
      <c r="E932" t="s">
        <v>1420</v>
      </c>
      <c r="F932" t="s">
        <v>245</v>
      </c>
      <c r="G932" t="s">
        <v>58</v>
      </c>
      <c r="H932">
        <v>3</v>
      </c>
      <c r="I932" t="s">
        <v>46</v>
      </c>
      <c r="J932" t="s">
        <v>70</v>
      </c>
      <c r="L932">
        <v>9.14</v>
      </c>
      <c r="M932" t="s">
        <v>48</v>
      </c>
      <c r="R932" t="s">
        <v>98</v>
      </c>
      <c r="S932" t="s">
        <v>98</v>
      </c>
      <c r="T932" t="s">
        <v>97</v>
      </c>
      <c r="W932" s="5">
        <v>45597</v>
      </c>
      <c r="X932" s="5">
        <v>45597</v>
      </c>
      <c r="Y932" s="5">
        <v>45566</v>
      </c>
      <c r="Z932" s="10">
        <v>45619</v>
      </c>
      <c r="AA932" s="10">
        <v>45587</v>
      </c>
      <c r="AB932" t="s">
        <v>245</v>
      </c>
      <c r="AC932" t="s">
        <v>245</v>
      </c>
      <c r="AD932" t="s">
        <v>247</v>
      </c>
      <c r="AE932" t="s">
        <v>72</v>
      </c>
      <c r="AF932" t="s">
        <v>53</v>
      </c>
      <c r="AG932" t="s">
        <v>690</v>
      </c>
      <c r="AH932">
        <v>25.726025</v>
      </c>
      <c r="AI932">
        <v>26.796205</v>
      </c>
      <c r="AJ932">
        <v>28.077499</v>
      </c>
      <c r="AK932">
        <v>43.851008999999998</v>
      </c>
      <c r="AL932" t="s">
        <v>73</v>
      </c>
      <c r="AM932" t="s">
        <v>248</v>
      </c>
      <c r="AN932" t="s">
        <v>247</v>
      </c>
      <c r="AO932" s="1">
        <v>45748</v>
      </c>
      <c r="AP932" s="1" t="s">
        <v>5428</v>
      </c>
      <c r="AR932" t="s">
        <v>247</v>
      </c>
    </row>
    <row r="933" spans="1:44" hidden="1" x14ac:dyDescent="0.25">
      <c r="A933" t="s">
        <v>1424</v>
      </c>
      <c r="B933" t="s">
        <v>1412</v>
      </c>
      <c r="C933" t="s">
        <v>1413</v>
      </c>
      <c r="D933" s="21" t="s">
        <v>104</v>
      </c>
      <c r="E933" t="s">
        <v>833</v>
      </c>
      <c r="F933" t="s">
        <v>245</v>
      </c>
      <c r="G933" t="s">
        <v>58</v>
      </c>
      <c r="H933">
        <v>3</v>
      </c>
      <c r="I933" t="s">
        <v>46</v>
      </c>
      <c r="J933" t="s">
        <v>70</v>
      </c>
      <c r="L933">
        <v>14.35</v>
      </c>
      <c r="M933" t="s">
        <v>48</v>
      </c>
      <c r="R933" t="s">
        <v>98</v>
      </c>
      <c r="S933" t="s">
        <v>98</v>
      </c>
      <c r="T933" t="s">
        <v>97</v>
      </c>
      <c r="W933" s="5">
        <v>45597</v>
      </c>
      <c r="X933" s="5">
        <v>45597</v>
      </c>
      <c r="Y933" s="5">
        <v>45566</v>
      </c>
      <c r="Z933" s="10">
        <v>45614</v>
      </c>
      <c r="AA933" s="10">
        <v>45597</v>
      </c>
      <c r="AB933" t="s">
        <v>245</v>
      </c>
      <c r="AC933" t="s">
        <v>245</v>
      </c>
      <c r="AD933" t="s">
        <v>247</v>
      </c>
      <c r="AE933" t="s">
        <v>72</v>
      </c>
      <c r="AF933" t="s">
        <v>53</v>
      </c>
      <c r="AG933" t="s">
        <v>690</v>
      </c>
      <c r="AH933">
        <v>25.726025</v>
      </c>
      <c r="AI933">
        <v>26.796205</v>
      </c>
      <c r="AJ933">
        <v>28.077499</v>
      </c>
      <c r="AK933">
        <v>43.851008999999998</v>
      </c>
      <c r="AL933" t="s">
        <v>73</v>
      </c>
      <c r="AM933" t="s">
        <v>248</v>
      </c>
      <c r="AN933" t="s">
        <v>247</v>
      </c>
      <c r="AO933" s="1">
        <v>45748</v>
      </c>
      <c r="AP933" s="1" t="s">
        <v>5428</v>
      </c>
      <c r="AR933" t="s">
        <v>247</v>
      </c>
    </row>
    <row r="934" spans="1:44" hidden="1" x14ac:dyDescent="0.25">
      <c r="A934" t="s">
        <v>1425</v>
      </c>
      <c r="B934" t="s">
        <v>1412</v>
      </c>
      <c r="C934" t="s">
        <v>1413</v>
      </c>
      <c r="D934" s="21" t="s">
        <v>149</v>
      </c>
      <c r="E934" t="s">
        <v>833</v>
      </c>
      <c r="F934" t="s">
        <v>245</v>
      </c>
      <c r="G934" t="s">
        <v>58</v>
      </c>
      <c r="H934">
        <v>3</v>
      </c>
      <c r="I934" t="s">
        <v>46</v>
      </c>
      <c r="J934" t="s">
        <v>70</v>
      </c>
      <c r="L934">
        <v>5.09</v>
      </c>
      <c r="M934" t="s">
        <v>48</v>
      </c>
      <c r="R934" t="s">
        <v>97</v>
      </c>
      <c r="S934" t="s">
        <v>98</v>
      </c>
      <c r="T934" t="s">
        <v>98</v>
      </c>
      <c r="W934" s="5">
        <v>45597</v>
      </c>
      <c r="X934" s="5">
        <v>45597</v>
      </c>
      <c r="Y934" s="5">
        <v>45566</v>
      </c>
      <c r="Z934" s="10">
        <v>45619</v>
      </c>
      <c r="AA934" s="10">
        <v>45595</v>
      </c>
      <c r="AB934" t="s">
        <v>245</v>
      </c>
      <c r="AC934" t="s">
        <v>245</v>
      </c>
      <c r="AD934" t="s">
        <v>247</v>
      </c>
      <c r="AE934" t="s">
        <v>72</v>
      </c>
      <c r="AF934" t="s">
        <v>53</v>
      </c>
      <c r="AG934" t="s">
        <v>690</v>
      </c>
      <c r="AH934">
        <v>25.726025</v>
      </c>
      <c r="AI934">
        <v>26.796205</v>
      </c>
      <c r="AJ934">
        <v>28.077499</v>
      </c>
      <c r="AK934">
        <v>43.851008999999998</v>
      </c>
      <c r="AL934" t="s">
        <v>99</v>
      </c>
      <c r="AM934" t="s">
        <v>248</v>
      </c>
      <c r="AN934" t="s">
        <v>247</v>
      </c>
      <c r="AO934" s="1">
        <v>45748</v>
      </c>
      <c r="AP934" s="1" t="s">
        <v>5428</v>
      </c>
      <c r="AR934" t="s">
        <v>247</v>
      </c>
    </row>
    <row r="935" spans="1:44" hidden="1" x14ac:dyDescent="0.25">
      <c r="A935" t="s">
        <v>1426</v>
      </c>
      <c r="B935" t="s">
        <v>1412</v>
      </c>
      <c r="C935" t="s">
        <v>1413</v>
      </c>
      <c r="D935" s="21" t="s">
        <v>107</v>
      </c>
      <c r="E935" t="s">
        <v>1420</v>
      </c>
      <c r="F935" t="s">
        <v>245</v>
      </c>
      <c r="G935" t="s">
        <v>58</v>
      </c>
      <c r="H935">
        <v>3</v>
      </c>
      <c r="I935" t="s">
        <v>46</v>
      </c>
      <c r="J935" t="s">
        <v>70</v>
      </c>
      <c r="L935">
        <v>1.66</v>
      </c>
      <c r="M935" t="s">
        <v>48</v>
      </c>
      <c r="R935" t="s">
        <v>98</v>
      </c>
      <c r="S935" t="s">
        <v>98</v>
      </c>
      <c r="T935" t="s">
        <v>97</v>
      </c>
      <c r="W935" s="5">
        <v>45597</v>
      </c>
      <c r="X935" s="5">
        <v>45597</v>
      </c>
      <c r="Y935" s="5">
        <v>45566</v>
      </c>
      <c r="Z935" s="10">
        <v>45618</v>
      </c>
      <c r="AA935" s="10">
        <v>45583</v>
      </c>
      <c r="AB935" t="s">
        <v>245</v>
      </c>
      <c r="AC935" t="s">
        <v>245</v>
      </c>
      <c r="AD935" t="s">
        <v>247</v>
      </c>
      <c r="AE935" t="s">
        <v>72</v>
      </c>
      <c r="AF935" t="s">
        <v>53</v>
      </c>
      <c r="AG935" t="s">
        <v>690</v>
      </c>
      <c r="AH935">
        <v>25.726025</v>
      </c>
      <c r="AI935">
        <v>26.796205</v>
      </c>
      <c r="AJ935">
        <v>28.077499</v>
      </c>
      <c r="AK935">
        <v>43.851008999999998</v>
      </c>
      <c r="AL935" t="s">
        <v>73</v>
      </c>
      <c r="AM935" t="s">
        <v>248</v>
      </c>
      <c r="AN935" t="s">
        <v>247</v>
      </c>
      <c r="AO935" s="1">
        <v>45748</v>
      </c>
      <c r="AP935" s="1" t="s">
        <v>5428</v>
      </c>
      <c r="AR935" t="s">
        <v>247</v>
      </c>
    </row>
    <row r="936" spans="1:44" hidden="1" x14ac:dyDescent="0.25">
      <c r="A936" t="s">
        <v>1427</v>
      </c>
      <c r="B936" t="s">
        <v>1412</v>
      </c>
      <c r="C936" t="s">
        <v>1413</v>
      </c>
      <c r="D936" s="21" t="s">
        <v>109</v>
      </c>
      <c r="E936" t="s">
        <v>1420</v>
      </c>
      <c r="F936" t="s">
        <v>245</v>
      </c>
      <c r="G936" t="s">
        <v>58</v>
      </c>
      <c r="H936">
        <v>3</v>
      </c>
      <c r="I936" t="s">
        <v>46</v>
      </c>
      <c r="J936" t="s">
        <v>70</v>
      </c>
      <c r="L936">
        <v>14.39</v>
      </c>
      <c r="M936" t="s">
        <v>48</v>
      </c>
      <c r="R936" t="s">
        <v>98</v>
      </c>
      <c r="S936" t="s">
        <v>98</v>
      </c>
      <c r="T936" t="s">
        <v>97</v>
      </c>
      <c r="W936" s="5">
        <v>45597</v>
      </c>
      <c r="X936" s="5">
        <v>45597</v>
      </c>
      <c r="Y936" s="5">
        <v>45566</v>
      </c>
      <c r="Z936" s="10">
        <v>45618</v>
      </c>
      <c r="AA936" s="10">
        <v>45585</v>
      </c>
      <c r="AB936" t="s">
        <v>245</v>
      </c>
      <c r="AC936" t="s">
        <v>245</v>
      </c>
      <c r="AD936" t="s">
        <v>247</v>
      </c>
      <c r="AE936" t="s">
        <v>72</v>
      </c>
      <c r="AF936" t="s">
        <v>53</v>
      </c>
      <c r="AG936" t="s">
        <v>690</v>
      </c>
      <c r="AH936">
        <v>25.726025</v>
      </c>
      <c r="AI936">
        <v>26.796205</v>
      </c>
      <c r="AJ936">
        <v>28.077499</v>
      </c>
      <c r="AK936">
        <v>43.851008999999998</v>
      </c>
      <c r="AL936" t="s">
        <v>73</v>
      </c>
      <c r="AM936" t="s">
        <v>248</v>
      </c>
      <c r="AN936" t="s">
        <v>53</v>
      </c>
      <c r="AO936" s="1">
        <v>45717</v>
      </c>
      <c r="AP936" s="1" t="s">
        <v>5427</v>
      </c>
      <c r="AR936" t="s">
        <v>53</v>
      </c>
    </row>
    <row r="937" spans="1:44" hidden="1" x14ac:dyDescent="0.25">
      <c r="A937" t="s">
        <v>1428</v>
      </c>
      <c r="B937" t="s">
        <v>1412</v>
      </c>
      <c r="C937" t="s">
        <v>1413</v>
      </c>
      <c r="D937" s="21" t="s">
        <v>154</v>
      </c>
      <c r="E937" t="s">
        <v>1420</v>
      </c>
      <c r="F937" t="s">
        <v>245</v>
      </c>
      <c r="G937" t="s">
        <v>58</v>
      </c>
      <c r="H937">
        <v>3</v>
      </c>
      <c r="I937" t="s">
        <v>46</v>
      </c>
      <c r="J937" t="s">
        <v>70</v>
      </c>
      <c r="L937">
        <v>13.44</v>
      </c>
      <c r="M937" t="s">
        <v>48</v>
      </c>
      <c r="R937" t="s">
        <v>98</v>
      </c>
      <c r="S937" t="s">
        <v>98</v>
      </c>
      <c r="T937" t="s">
        <v>97</v>
      </c>
      <c r="W937" s="5">
        <v>45597</v>
      </c>
      <c r="X937" s="5">
        <v>45597</v>
      </c>
      <c r="Y937" s="5">
        <v>45566</v>
      </c>
      <c r="Z937" s="10">
        <v>45618</v>
      </c>
      <c r="AA937" s="10">
        <v>45580</v>
      </c>
      <c r="AB937" t="s">
        <v>245</v>
      </c>
      <c r="AC937" t="s">
        <v>245</v>
      </c>
      <c r="AD937" t="s">
        <v>247</v>
      </c>
      <c r="AE937" t="s">
        <v>72</v>
      </c>
      <c r="AF937" t="s">
        <v>53</v>
      </c>
      <c r="AG937" t="s">
        <v>690</v>
      </c>
      <c r="AH937">
        <v>25.726025</v>
      </c>
      <c r="AI937">
        <v>26.796205</v>
      </c>
      <c r="AJ937">
        <v>28.077499</v>
      </c>
      <c r="AK937">
        <v>43.851008999999998</v>
      </c>
      <c r="AL937" t="s">
        <v>73</v>
      </c>
      <c r="AM937" t="s">
        <v>248</v>
      </c>
      <c r="AN937" t="s">
        <v>53</v>
      </c>
      <c r="AO937" s="1">
        <v>45717</v>
      </c>
      <c r="AP937" s="1" t="s">
        <v>5427</v>
      </c>
      <c r="AR937" t="s">
        <v>53</v>
      </c>
    </row>
    <row r="938" spans="1:44" hidden="1" x14ac:dyDescent="0.25">
      <c r="A938" t="s">
        <v>1429</v>
      </c>
      <c r="B938" t="s">
        <v>1412</v>
      </c>
      <c r="C938" t="s">
        <v>1413</v>
      </c>
      <c r="D938" s="21" t="s">
        <v>195</v>
      </c>
      <c r="E938" t="s">
        <v>1420</v>
      </c>
      <c r="F938" t="s">
        <v>245</v>
      </c>
      <c r="G938" t="s">
        <v>58</v>
      </c>
      <c r="H938">
        <v>3</v>
      </c>
      <c r="I938" t="s">
        <v>46</v>
      </c>
      <c r="J938" t="s">
        <v>70</v>
      </c>
      <c r="L938">
        <v>8.52</v>
      </c>
      <c r="M938" t="s">
        <v>48</v>
      </c>
      <c r="R938" t="s">
        <v>98</v>
      </c>
      <c r="S938" t="s">
        <v>98</v>
      </c>
      <c r="T938" t="s">
        <v>97</v>
      </c>
      <c r="W938" s="5">
        <v>45597</v>
      </c>
      <c r="X938" s="5">
        <v>45597</v>
      </c>
      <c r="Y938" s="5">
        <v>45566</v>
      </c>
      <c r="Z938" s="10">
        <v>45618</v>
      </c>
      <c r="AA938" s="10">
        <v>45578</v>
      </c>
      <c r="AB938" t="s">
        <v>245</v>
      </c>
      <c r="AC938" t="s">
        <v>245</v>
      </c>
      <c r="AD938" t="s">
        <v>247</v>
      </c>
      <c r="AE938" t="s">
        <v>72</v>
      </c>
      <c r="AF938" t="s">
        <v>53</v>
      </c>
      <c r="AG938" t="s">
        <v>690</v>
      </c>
      <c r="AH938">
        <v>25.726025</v>
      </c>
      <c r="AI938">
        <v>26.796205</v>
      </c>
      <c r="AJ938">
        <v>28.077499</v>
      </c>
      <c r="AK938">
        <v>43.851008999999998</v>
      </c>
      <c r="AL938" t="s">
        <v>73</v>
      </c>
      <c r="AM938" t="s">
        <v>248</v>
      </c>
      <c r="AN938" t="s">
        <v>53</v>
      </c>
      <c r="AO938" s="1">
        <v>45717</v>
      </c>
      <c r="AP938" s="1" t="s">
        <v>5426</v>
      </c>
      <c r="AR938" t="s">
        <v>53</v>
      </c>
    </row>
    <row r="939" spans="1:44" hidden="1" x14ac:dyDescent="0.25">
      <c r="A939" t="s">
        <v>1430</v>
      </c>
      <c r="B939" t="s">
        <v>1412</v>
      </c>
      <c r="C939" t="s">
        <v>1413</v>
      </c>
      <c r="D939" s="21" t="s">
        <v>156</v>
      </c>
      <c r="E939" t="s">
        <v>833</v>
      </c>
      <c r="F939" t="s">
        <v>245</v>
      </c>
      <c r="G939" t="s">
        <v>58</v>
      </c>
      <c r="H939">
        <v>3</v>
      </c>
      <c r="I939" t="s">
        <v>46</v>
      </c>
      <c r="J939" t="s">
        <v>70</v>
      </c>
      <c r="L939">
        <v>8.2200000000000006</v>
      </c>
      <c r="M939" t="s">
        <v>48</v>
      </c>
      <c r="R939" t="s">
        <v>97</v>
      </c>
      <c r="S939" t="s">
        <v>98</v>
      </c>
      <c r="T939" t="s">
        <v>98</v>
      </c>
      <c r="W939" s="5">
        <v>45597</v>
      </c>
      <c r="X939" s="5">
        <v>45597</v>
      </c>
      <c r="Y939" s="5">
        <v>45597</v>
      </c>
      <c r="Z939" s="10">
        <v>45619</v>
      </c>
      <c r="AA939" s="10">
        <v>45597</v>
      </c>
      <c r="AB939" t="s">
        <v>245</v>
      </c>
      <c r="AC939" t="s">
        <v>245</v>
      </c>
      <c r="AD939" t="s">
        <v>247</v>
      </c>
      <c r="AE939" t="s">
        <v>72</v>
      </c>
      <c r="AF939" t="s">
        <v>53</v>
      </c>
      <c r="AG939" t="s">
        <v>690</v>
      </c>
      <c r="AH939">
        <v>25.726025</v>
      </c>
      <c r="AI939">
        <v>26.796205</v>
      </c>
      <c r="AJ939">
        <v>28.077499</v>
      </c>
      <c r="AK939">
        <v>43.851008999999998</v>
      </c>
      <c r="AL939" t="s">
        <v>99</v>
      </c>
      <c r="AM939" t="s">
        <v>248</v>
      </c>
      <c r="AN939" t="s">
        <v>247</v>
      </c>
      <c r="AO939" s="1">
        <v>45748</v>
      </c>
      <c r="AP939" s="1" t="s">
        <v>5428</v>
      </c>
      <c r="AR939" t="s">
        <v>247</v>
      </c>
    </row>
    <row r="940" spans="1:44" hidden="1" x14ac:dyDescent="0.25">
      <c r="A940" t="s">
        <v>1431</v>
      </c>
      <c r="B940" t="s">
        <v>1412</v>
      </c>
      <c r="C940" t="s">
        <v>1413</v>
      </c>
      <c r="D940" s="21" t="s">
        <v>158</v>
      </c>
      <c r="E940" t="s">
        <v>833</v>
      </c>
      <c r="F940" t="s">
        <v>245</v>
      </c>
      <c r="G940" t="s">
        <v>58</v>
      </c>
      <c r="H940">
        <v>2</v>
      </c>
      <c r="I940" t="s">
        <v>46</v>
      </c>
      <c r="J940" t="s">
        <v>70</v>
      </c>
      <c r="L940">
        <v>1.76</v>
      </c>
      <c r="M940" t="s">
        <v>48</v>
      </c>
      <c r="R940" t="s">
        <v>97</v>
      </c>
      <c r="S940" t="s">
        <v>97</v>
      </c>
      <c r="T940" t="s">
        <v>98</v>
      </c>
      <c r="AB940" t="s">
        <v>245</v>
      </c>
      <c r="AC940" t="s">
        <v>245</v>
      </c>
      <c r="AD940" t="s">
        <v>247</v>
      </c>
      <c r="AE940" t="s">
        <v>72</v>
      </c>
      <c r="AF940" t="s">
        <v>53</v>
      </c>
      <c r="AG940" t="s">
        <v>690</v>
      </c>
      <c r="AH940">
        <v>25.726025</v>
      </c>
      <c r="AI940">
        <v>26.796205</v>
      </c>
      <c r="AJ940">
        <v>28.077499</v>
      </c>
      <c r="AK940">
        <v>43.851008999999998</v>
      </c>
      <c r="AL940" t="s">
        <v>106</v>
      </c>
      <c r="AM940" t="s">
        <v>248</v>
      </c>
      <c r="AN940" t="s">
        <v>247</v>
      </c>
      <c r="AO940" s="1">
        <v>45748</v>
      </c>
      <c r="AP940" s="1" t="s">
        <v>5428</v>
      </c>
      <c r="AR940" t="s">
        <v>247</v>
      </c>
    </row>
    <row r="941" spans="1:44" hidden="1" x14ac:dyDescent="0.25">
      <c r="A941" t="s">
        <v>1432</v>
      </c>
      <c r="B941" t="s">
        <v>1412</v>
      </c>
      <c r="C941" t="s">
        <v>1413</v>
      </c>
      <c r="D941" s="21" t="s">
        <v>122</v>
      </c>
      <c r="E941" t="s">
        <v>833</v>
      </c>
      <c r="F941" t="s">
        <v>245</v>
      </c>
      <c r="G941" t="s">
        <v>58</v>
      </c>
      <c r="H941">
        <v>2</v>
      </c>
      <c r="I941" t="s">
        <v>46</v>
      </c>
      <c r="J941" t="s">
        <v>70</v>
      </c>
      <c r="L941">
        <v>7.9</v>
      </c>
      <c r="M941" t="s">
        <v>48</v>
      </c>
      <c r="R941" t="s">
        <v>97</v>
      </c>
      <c r="S941" t="s">
        <v>98</v>
      </c>
      <c r="T941" t="s">
        <v>98</v>
      </c>
      <c r="W941" s="5">
        <v>45597</v>
      </c>
      <c r="X941" s="5">
        <v>45597</v>
      </c>
      <c r="Y941" s="5">
        <v>45597</v>
      </c>
      <c r="Z941" s="10">
        <v>45613</v>
      </c>
      <c r="AA941" s="10">
        <v>45597</v>
      </c>
      <c r="AB941" t="s">
        <v>245</v>
      </c>
      <c r="AC941" t="s">
        <v>245</v>
      </c>
      <c r="AD941" t="s">
        <v>247</v>
      </c>
      <c r="AE941" t="s">
        <v>72</v>
      </c>
      <c r="AF941" t="s">
        <v>53</v>
      </c>
      <c r="AG941" t="s">
        <v>690</v>
      </c>
      <c r="AH941">
        <v>25.726025</v>
      </c>
      <c r="AI941">
        <v>26.796205</v>
      </c>
      <c r="AJ941">
        <v>28.077499</v>
      </c>
      <c r="AK941">
        <v>43.851008999999998</v>
      </c>
      <c r="AL941" t="s">
        <v>99</v>
      </c>
      <c r="AM941" t="s">
        <v>248</v>
      </c>
      <c r="AN941" t="s">
        <v>247</v>
      </c>
      <c r="AO941" s="1">
        <v>45748</v>
      </c>
      <c r="AP941" s="1" t="s">
        <v>5428</v>
      </c>
      <c r="AR941" t="s">
        <v>247</v>
      </c>
    </row>
    <row r="942" spans="1:44" hidden="1" x14ac:dyDescent="0.25">
      <c r="A942" t="s">
        <v>1433</v>
      </c>
      <c r="B942" t="s">
        <v>1412</v>
      </c>
      <c r="C942" t="s">
        <v>1413</v>
      </c>
      <c r="D942" s="21" t="s">
        <v>112</v>
      </c>
      <c r="E942" t="s">
        <v>833</v>
      </c>
      <c r="F942" t="s">
        <v>245</v>
      </c>
      <c r="G942" t="s">
        <v>58</v>
      </c>
      <c r="H942">
        <v>2</v>
      </c>
      <c r="I942" t="s">
        <v>46</v>
      </c>
      <c r="J942" t="s">
        <v>70</v>
      </c>
      <c r="L942">
        <v>4.4800000000000004</v>
      </c>
      <c r="M942" t="s">
        <v>48</v>
      </c>
      <c r="R942" t="s">
        <v>97</v>
      </c>
      <c r="S942" t="s">
        <v>98</v>
      </c>
      <c r="T942" t="s">
        <v>98</v>
      </c>
      <c r="AB942" t="s">
        <v>245</v>
      </c>
      <c r="AC942" t="s">
        <v>245</v>
      </c>
      <c r="AD942" t="s">
        <v>247</v>
      </c>
      <c r="AE942" t="s">
        <v>72</v>
      </c>
      <c r="AF942" t="s">
        <v>53</v>
      </c>
      <c r="AG942" t="s">
        <v>690</v>
      </c>
      <c r="AH942">
        <v>25.726025</v>
      </c>
      <c r="AI942">
        <v>26.796205</v>
      </c>
      <c r="AJ942">
        <v>28.077499</v>
      </c>
      <c r="AK942">
        <v>43.851008999999998</v>
      </c>
      <c r="AL942" t="s">
        <v>99</v>
      </c>
      <c r="AM942" t="s">
        <v>248</v>
      </c>
      <c r="AN942" t="s">
        <v>247</v>
      </c>
      <c r="AO942" s="1">
        <v>45748</v>
      </c>
      <c r="AP942" s="1" t="s">
        <v>5428</v>
      </c>
      <c r="AR942" t="s">
        <v>247</v>
      </c>
    </row>
    <row r="943" spans="1:44" hidden="1" x14ac:dyDescent="0.25">
      <c r="A943" t="s">
        <v>1434</v>
      </c>
      <c r="B943" t="s">
        <v>1412</v>
      </c>
      <c r="C943" t="s">
        <v>1413</v>
      </c>
      <c r="D943" s="21" t="s">
        <v>114</v>
      </c>
      <c r="E943" t="s">
        <v>1420</v>
      </c>
      <c r="F943" t="s">
        <v>245</v>
      </c>
      <c r="G943" t="s">
        <v>58</v>
      </c>
      <c r="H943">
        <v>3</v>
      </c>
      <c r="I943" t="s">
        <v>46</v>
      </c>
      <c r="J943" t="s">
        <v>70</v>
      </c>
      <c r="L943">
        <v>26.25</v>
      </c>
      <c r="M943" t="s">
        <v>48</v>
      </c>
      <c r="R943" t="s">
        <v>98</v>
      </c>
      <c r="S943" t="s">
        <v>98</v>
      </c>
      <c r="T943" t="s">
        <v>97</v>
      </c>
      <c r="W943" s="5">
        <v>45597</v>
      </c>
      <c r="X943" s="5">
        <v>45597</v>
      </c>
      <c r="Y943" s="5">
        <v>45566</v>
      </c>
      <c r="Z943" s="10">
        <v>45616</v>
      </c>
      <c r="AA943" s="10">
        <v>45594</v>
      </c>
      <c r="AB943" t="s">
        <v>245</v>
      </c>
      <c r="AC943" t="s">
        <v>245</v>
      </c>
      <c r="AD943" t="s">
        <v>247</v>
      </c>
      <c r="AE943" t="s">
        <v>72</v>
      </c>
      <c r="AF943" t="s">
        <v>53</v>
      </c>
      <c r="AG943" t="s">
        <v>690</v>
      </c>
      <c r="AH943">
        <v>25.726025</v>
      </c>
      <c r="AI943">
        <v>26.796205</v>
      </c>
      <c r="AJ943">
        <v>28.077499</v>
      </c>
      <c r="AK943">
        <v>43.851008999999998</v>
      </c>
      <c r="AL943" t="s">
        <v>73</v>
      </c>
      <c r="AM943" t="s">
        <v>248</v>
      </c>
      <c r="AN943" t="s">
        <v>53</v>
      </c>
      <c r="AO943" s="1">
        <v>45689</v>
      </c>
      <c r="AP943" s="1" t="s">
        <v>5426</v>
      </c>
      <c r="AR943" t="s">
        <v>53</v>
      </c>
    </row>
    <row r="944" spans="1:44" hidden="1" x14ac:dyDescent="0.25">
      <c r="A944" t="s">
        <v>1435</v>
      </c>
      <c r="B944" t="s">
        <v>1412</v>
      </c>
      <c r="C944" t="s">
        <v>1413</v>
      </c>
      <c r="D944" s="21" t="s">
        <v>124</v>
      </c>
      <c r="E944" t="s">
        <v>833</v>
      </c>
      <c r="F944" t="s">
        <v>245</v>
      </c>
      <c r="G944" t="s">
        <v>58</v>
      </c>
      <c r="H944">
        <v>3</v>
      </c>
      <c r="I944" t="s">
        <v>46</v>
      </c>
      <c r="J944" t="s">
        <v>70</v>
      </c>
      <c r="L944">
        <v>0.22</v>
      </c>
      <c r="M944" t="s">
        <v>48</v>
      </c>
      <c r="R944" t="s">
        <v>98</v>
      </c>
      <c r="S944" t="s">
        <v>98</v>
      </c>
      <c r="W944" s="5">
        <v>45059</v>
      </c>
      <c r="Z944" s="10">
        <v>45059</v>
      </c>
      <c r="AA944" s="10">
        <v>44954</v>
      </c>
      <c r="AB944" t="s">
        <v>245</v>
      </c>
      <c r="AC944" t="s">
        <v>245</v>
      </c>
      <c r="AD944" t="s">
        <v>247</v>
      </c>
      <c r="AE944" t="s">
        <v>72</v>
      </c>
      <c r="AF944" t="s">
        <v>53</v>
      </c>
      <c r="AG944" t="s">
        <v>690</v>
      </c>
      <c r="AH944">
        <v>25.726025</v>
      </c>
      <c r="AI944">
        <v>26.796205</v>
      </c>
      <c r="AJ944">
        <v>28.077499</v>
      </c>
      <c r="AK944">
        <v>43.851008999999998</v>
      </c>
      <c r="AL944" t="s">
        <v>73</v>
      </c>
      <c r="AM944" t="s">
        <v>248</v>
      </c>
      <c r="AN944" t="s">
        <v>247</v>
      </c>
      <c r="AO944" s="1">
        <v>45748</v>
      </c>
      <c r="AP944" s="1" t="s">
        <v>5428</v>
      </c>
      <c r="AR944" t="s">
        <v>247</v>
      </c>
    </row>
    <row r="945" spans="1:44" hidden="1" x14ac:dyDescent="0.25">
      <c r="A945" t="s">
        <v>1436</v>
      </c>
      <c r="B945" t="s">
        <v>1412</v>
      </c>
      <c r="C945" t="s">
        <v>1413</v>
      </c>
      <c r="D945" s="21" t="s">
        <v>376</v>
      </c>
      <c r="E945" t="s">
        <v>1420</v>
      </c>
      <c r="F945" t="s">
        <v>245</v>
      </c>
      <c r="G945" t="s">
        <v>58</v>
      </c>
      <c r="H945">
        <v>3</v>
      </c>
      <c r="I945" t="s">
        <v>46</v>
      </c>
      <c r="J945" t="s">
        <v>70</v>
      </c>
      <c r="L945">
        <v>15.37</v>
      </c>
      <c r="M945" t="s">
        <v>48</v>
      </c>
      <c r="R945" t="s">
        <v>98</v>
      </c>
      <c r="S945" t="s">
        <v>97</v>
      </c>
      <c r="T945" t="s">
        <v>98</v>
      </c>
      <c r="W945" s="5">
        <v>45053</v>
      </c>
      <c r="Z945" s="10">
        <v>45053</v>
      </c>
      <c r="AA945" s="10">
        <v>44969</v>
      </c>
      <c r="AB945" t="s">
        <v>245</v>
      </c>
      <c r="AC945" t="s">
        <v>245</v>
      </c>
      <c r="AD945" t="s">
        <v>247</v>
      </c>
      <c r="AE945" t="s">
        <v>72</v>
      </c>
      <c r="AF945" t="s">
        <v>53</v>
      </c>
      <c r="AG945" t="s">
        <v>690</v>
      </c>
      <c r="AH945">
        <v>25.726025</v>
      </c>
      <c r="AI945">
        <v>26.796205</v>
      </c>
      <c r="AJ945">
        <v>28.077499</v>
      </c>
      <c r="AK945">
        <v>43.851008999999998</v>
      </c>
      <c r="AL945" t="s">
        <v>404</v>
      </c>
      <c r="AM945" t="s">
        <v>248</v>
      </c>
      <c r="AN945" t="s">
        <v>53</v>
      </c>
      <c r="AO945" s="1">
        <v>45689</v>
      </c>
      <c r="AP945" s="1" t="s">
        <v>5427</v>
      </c>
      <c r="AR945" t="s">
        <v>53</v>
      </c>
    </row>
    <row r="946" spans="1:44" hidden="1" x14ac:dyDescent="0.25">
      <c r="A946" t="s">
        <v>1437</v>
      </c>
      <c r="B946" t="s">
        <v>1412</v>
      </c>
      <c r="C946" t="s">
        <v>1413</v>
      </c>
      <c r="D946" s="21" t="s">
        <v>56</v>
      </c>
      <c r="E946" t="s">
        <v>833</v>
      </c>
      <c r="F946" t="s">
        <v>245</v>
      </c>
      <c r="G946" t="s">
        <v>58</v>
      </c>
      <c r="H946">
        <v>2</v>
      </c>
      <c r="I946" t="s">
        <v>46</v>
      </c>
      <c r="J946" t="s">
        <v>70</v>
      </c>
      <c r="L946">
        <v>0.06</v>
      </c>
      <c r="M946" t="s">
        <v>48</v>
      </c>
      <c r="R946" t="s">
        <v>98</v>
      </c>
      <c r="S946" t="s">
        <v>97</v>
      </c>
      <c r="T946" t="s">
        <v>98</v>
      </c>
      <c r="W946" s="5">
        <v>43261</v>
      </c>
      <c r="AB946" t="s">
        <v>245</v>
      </c>
      <c r="AC946" t="s">
        <v>245</v>
      </c>
      <c r="AD946" t="s">
        <v>247</v>
      </c>
      <c r="AE946" t="s">
        <v>72</v>
      </c>
      <c r="AF946" t="s">
        <v>53</v>
      </c>
      <c r="AG946" t="s">
        <v>690</v>
      </c>
      <c r="AH946">
        <v>25.726025</v>
      </c>
      <c r="AI946">
        <v>26.796205</v>
      </c>
      <c r="AJ946">
        <v>28.077499</v>
      </c>
      <c r="AK946">
        <v>43.851008999999998</v>
      </c>
      <c r="AL946" t="s">
        <v>404</v>
      </c>
      <c r="AM946" t="s">
        <v>248</v>
      </c>
      <c r="AN946" t="s">
        <v>247</v>
      </c>
      <c r="AO946" s="1">
        <v>45748</v>
      </c>
      <c r="AP946" s="1" t="s">
        <v>5428</v>
      </c>
      <c r="AR946" t="s">
        <v>247</v>
      </c>
    </row>
    <row r="947" spans="1:44" hidden="1" x14ac:dyDescent="0.25">
      <c r="A947" t="s">
        <v>1438</v>
      </c>
      <c r="B947" t="s">
        <v>1412</v>
      </c>
      <c r="C947" t="s">
        <v>1413</v>
      </c>
      <c r="D947" s="21" t="s">
        <v>761</v>
      </c>
      <c r="E947" t="s">
        <v>1420</v>
      </c>
      <c r="F947" t="s">
        <v>245</v>
      </c>
      <c r="G947" t="s">
        <v>58</v>
      </c>
      <c r="H947">
        <v>3</v>
      </c>
      <c r="I947" t="s">
        <v>46</v>
      </c>
      <c r="J947" t="s">
        <v>70</v>
      </c>
      <c r="L947">
        <v>15.86</v>
      </c>
      <c r="M947" t="s">
        <v>48</v>
      </c>
      <c r="R947" t="s">
        <v>98</v>
      </c>
      <c r="S947" t="s">
        <v>98</v>
      </c>
      <c r="T947" t="s">
        <v>97</v>
      </c>
      <c r="W947" s="5">
        <v>45597</v>
      </c>
      <c r="X947" s="5">
        <v>45597</v>
      </c>
      <c r="Y947" s="5">
        <v>45566</v>
      </c>
      <c r="Z947" s="10">
        <v>45619</v>
      </c>
      <c r="AA947" s="10">
        <v>45595</v>
      </c>
      <c r="AB947" t="s">
        <v>245</v>
      </c>
      <c r="AC947" t="s">
        <v>245</v>
      </c>
      <c r="AD947" t="s">
        <v>247</v>
      </c>
      <c r="AE947" t="s">
        <v>72</v>
      </c>
      <c r="AF947" t="s">
        <v>53</v>
      </c>
      <c r="AG947" t="s">
        <v>690</v>
      </c>
      <c r="AH947">
        <v>25.726025</v>
      </c>
      <c r="AI947">
        <v>26.796205</v>
      </c>
      <c r="AJ947">
        <v>28.077499</v>
      </c>
      <c r="AK947">
        <v>43.851008999999998</v>
      </c>
      <c r="AL947" t="s">
        <v>73</v>
      </c>
      <c r="AM947" t="s">
        <v>248</v>
      </c>
      <c r="AN947" t="s">
        <v>53</v>
      </c>
      <c r="AO947" s="1">
        <v>45689</v>
      </c>
      <c r="AP947" s="1" t="s">
        <v>5427</v>
      </c>
      <c r="AR947" t="s">
        <v>53</v>
      </c>
    </row>
    <row r="948" spans="1:44" hidden="1" x14ac:dyDescent="0.25">
      <c r="A948" t="s">
        <v>1439</v>
      </c>
      <c r="B948" t="s">
        <v>1412</v>
      </c>
      <c r="C948" t="s">
        <v>1413</v>
      </c>
      <c r="D948" s="21" t="s">
        <v>189</v>
      </c>
      <c r="E948" t="s">
        <v>1420</v>
      </c>
      <c r="F948" t="s">
        <v>245</v>
      </c>
      <c r="G948" t="s">
        <v>58</v>
      </c>
      <c r="H948">
        <v>3</v>
      </c>
      <c r="I948" t="s">
        <v>46</v>
      </c>
      <c r="J948" t="s">
        <v>70</v>
      </c>
      <c r="L948">
        <v>9.42</v>
      </c>
      <c r="M948" t="s">
        <v>48</v>
      </c>
      <c r="R948" t="s">
        <v>98</v>
      </c>
      <c r="S948" t="s">
        <v>98</v>
      </c>
      <c r="T948" t="s">
        <v>97</v>
      </c>
      <c r="W948" s="5">
        <v>45597</v>
      </c>
      <c r="X948" s="5">
        <v>45597</v>
      </c>
      <c r="Y948" s="5">
        <v>45566</v>
      </c>
      <c r="Z948" s="10">
        <v>45618</v>
      </c>
      <c r="AA948" s="10">
        <v>45595</v>
      </c>
      <c r="AB948" t="s">
        <v>245</v>
      </c>
      <c r="AC948" t="s">
        <v>245</v>
      </c>
      <c r="AD948" t="s">
        <v>247</v>
      </c>
      <c r="AE948" t="s">
        <v>72</v>
      </c>
      <c r="AF948" t="s">
        <v>53</v>
      </c>
      <c r="AG948" t="s">
        <v>690</v>
      </c>
      <c r="AH948">
        <v>25.726025</v>
      </c>
      <c r="AI948">
        <v>26.796205</v>
      </c>
      <c r="AJ948">
        <v>28.077499</v>
      </c>
      <c r="AK948">
        <v>43.851008999999998</v>
      </c>
      <c r="AL948" t="s">
        <v>73</v>
      </c>
      <c r="AM948" t="s">
        <v>248</v>
      </c>
      <c r="AN948" t="s">
        <v>53</v>
      </c>
      <c r="AO948" s="1">
        <v>45689</v>
      </c>
      <c r="AP948" s="1" t="s">
        <v>5427</v>
      </c>
      <c r="AR948" t="s">
        <v>53</v>
      </c>
    </row>
    <row r="949" spans="1:44" hidden="1" x14ac:dyDescent="0.25">
      <c r="A949" t="s">
        <v>1440</v>
      </c>
      <c r="B949" t="s">
        <v>1412</v>
      </c>
      <c r="C949" t="s">
        <v>1413</v>
      </c>
      <c r="D949" s="21" t="s">
        <v>191</v>
      </c>
      <c r="E949" t="s">
        <v>1420</v>
      </c>
      <c r="F949" t="s">
        <v>245</v>
      </c>
      <c r="G949" t="s">
        <v>58</v>
      </c>
      <c r="H949">
        <v>3</v>
      </c>
      <c r="I949" t="s">
        <v>46</v>
      </c>
      <c r="J949" t="s">
        <v>70</v>
      </c>
      <c r="L949">
        <v>5.45</v>
      </c>
      <c r="M949" t="s">
        <v>48</v>
      </c>
      <c r="R949" t="s">
        <v>98</v>
      </c>
      <c r="S949" t="s">
        <v>98</v>
      </c>
      <c r="T949" t="s">
        <v>97</v>
      </c>
      <c r="W949" s="5">
        <v>45597</v>
      </c>
      <c r="X949" s="5">
        <v>45597</v>
      </c>
      <c r="Y949" s="5">
        <v>45597</v>
      </c>
      <c r="Z949" s="10">
        <v>45616</v>
      </c>
      <c r="AB949" t="s">
        <v>245</v>
      </c>
      <c r="AC949" t="s">
        <v>245</v>
      </c>
      <c r="AD949" t="s">
        <v>247</v>
      </c>
      <c r="AE949" t="s">
        <v>72</v>
      </c>
      <c r="AF949" t="s">
        <v>53</v>
      </c>
      <c r="AG949" t="s">
        <v>690</v>
      </c>
      <c r="AH949">
        <v>25.726025</v>
      </c>
      <c r="AI949">
        <v>26.796205</v>
      </c>
      <c r="AJ949">
        <v>28.077499</v>
      </c>
      <c r="AK949">
        <v>43.851008999999998</v>
      </c>
      <c r="AL949" t="s">
        <v>73</v>
      </c>
      <c r="AM949" t="s">
        <v>248</v>
      </c>
      <c r="AN949" t="s">
        <v>53</v>
      </c>
      <c r="AO949" s="1">
        <v>45689</v>
      </c>
      <c r="AP949" s="1" t="s">
        <v>5426</v>
      </c>
      <c r="AR949" t="s">
        <v>53</v>
      </c>
    </row>
    <row r="950" spans="1:44" hidden="1" x14ac:dyDescent="0.25">
      <c r="A950" t="s">
        <v>1441</v>
      </c>
      <c r="B950" t="s">
        <v>1412</v>
      </c>
      <c r="C950" t="s">
        <v>1413</v>
      </c>
      <c r="D950" s="21" t="s">
        <v>542</v>
      </c>
      <c r="E950" t="s">
        <v>1420</v>
      </c>
      <c r="F950" t="s">
        <v>245</v>
      </c>
      <c r="G950" t="s">
        <v>58</v>
      </c>
      <c r="H950">
        <v>3</v>
      </c>
      <c r="I950" t="s">
        <v>46</v>
      </c>
      <c r="J950" t="s">
        <v>70</v>
      </c>
      <c r="L950">
        <v>1.46</v>
      </c>
      <c r="M950" t="s">
        <v>48</v>
      </c>
      <c r="R950" t="s">
        <v>98</v>
      </c>
      <c r="S950" t="s">
        <v>98</v>
      </c>
      <c r="T950" t="s">
        <v>97</v>
      </c>
      <c r="AB950" t="s">
        <v>245</v>
      </c>
      <c r="AC950" t="s">
        <v>245</v>
      </c>
      <c r="AD950" t="s">
        <v>247</v>
      </c>
      <c r="AE950" t="s">
        <v>72</v>
      </c>
      <c r="AF950" t="s">
        <v>53</v>
      </c>
      <c r="AG950" t="s">
        <v>690</v>
      </c>
      <c r="AH950">
        <v>25.726025</v>
      </c>
      <c r="AI950">
        <v>26.796205</v>
      </c>
      <c r="AJ950">
        <v>28.077499</v>
      </c>
      <c r="AK950">
        <v>43.851008999999998</v>
      </c>
      <c r="AM950" t="s">
        <v>248</v>
      </c>
      <c r="AN950" t="s">
        <v>53</v>
      </c>
      <c r="AO950" s="1">
        <v>45689</v>
      </c>
      <c r="AP950" s="1" t="s">
        <v>5427</v>
      </c>
      <c r="AR950" t="s">
        <v>53</v>
      </c>
    </row>
    <row r="951" spans="1:44" hidden="1" x14ac:dyDescent="0.25">
      <c r="A951" t="s">
        <v>1442</v>
      </c>
      <c r="B951" t="s">
        <v>1412</v>
      </c>
      <c r="C951" t="s">
        <v>1413</v>
      </c>
      <c r="D951" s="21" t="s">
        <v>176</v>
      </c>
      <c r="E951" t="s">
        <v>833</v>
      </c>
      <c r="F951" t="s">
        <v>245</v>
      </c>
      <c r="G951" t="s">
        <v>58</v>
      </c>
      <c r="H951">
        <v>2</v>
      </c>
      <c r="I951" t="s">
        <v>46</v>
      </c>
      <c r="J951" t="s">
        <v>70</v>
      </c>
      <c r="L951">
        <v>0.23</v>
      </c>
      <c r="M951" t="s">
        <v>48</v>
      </c>
      <c r="R951" t="s">
        <v>98</v>
      </c>
      <c r="S951" t="s">
        <v>97</v>
      </c>
      <c r="T951" t="s">
        <v>98</v>
      </c>
      <c r="W951" s="5">
        <v>43261</v>
      </c>
      <c r="AB951" t="s">
        <v>245</v>
      </c>
      <c r="AC951" t="s">
        <v>245</v>
      </c>
      <c r="AD951" t="s">
        <v>247</v>
      </c>
      <c r="AE951" t="s">
        <v>72</v>
      </c>
      <c r="AF951" t="s">
        <v>53</v>
      </c>
      <c r="AG951" t="s">
        <v>690</v>
      </c>
      <c r="AH951">
        <v>25.726025</v>
      </c>
      <c r="AI951">
        <v>26.796205</v>
      </c>
      <c r="AJ951">
        <v>28.077499</v>
      </c>
      <c r="AK951">
        <v>43.851008999999998</v>
      </c>
      <c r="AL951" t="s">
        <v>404</v>
      </c>
      <c r="AM951" t="s">
        <v>248</v>
      </c>
      <c r="AN951" t="s">
        <v>247</v>
      </c>
      <c r="AO951" s="1">
        <v>45748</v>
      </c>
      <c r="AP951" s="1" t="s">
        <v>5428</v>
      </c>
      <c r="AR951" t="s">
        <v>247</v>
      </c>
    </row>
    <row r="952" spans="1:44" hidden="1" x14ac:dyDescent="0.25">
      <c r="A952" t="s">
        <v>1443</v>
      </c>
      <c r="B952" t="s">
        <v>1412</v>
      </c>
      <c r="C952" t="s">
        <v>1413</v>
      </c>
      <c r="D952" t="s">
        <v>766</v>
      </c>
      <c r="E952" t="s">
        <v>1420</v>
      </c>
      <c r="F952" t="s">
        <v>245</v>
      </c>
      <c r="G952" t="s">
        <v>58</v>
      </c>
      <c r="H952">
        <v>4</v>
      </c>
      <c r="I952" t="s">
        <v>46</v>
      </c>
      <c r="J952" t="s">
        <v>70</v>
      </c>
      <c r="L952">
        <v>63.17</v>
      </c>
      <c r="M952" t="s">
        <v>48</v>
      </c>
      <c r="R952" t="s">
        <v>98</v>
      </c>
      <c r="S952" t="s">
        <v>98</v>
      </c>
      <c r="T952" t="s">
        <v>97</v>
      </c>
      <c r="U952" t="s">
        <v>496</v>
      </c>
      <c r="W952" s="5">
        <v>43261</v>
      </c>
      <c r="Y952" s="5">
        <v>45566</v>
      </c>
      <c r="Z952" s="10">
        <v>45615</v>
      </c>
      <c r="AA952" s="10">
        <v>45586</v>
      </c>
      <c r="AB952" t="s">
        <v>245</v>
      </c>
      <c r="AC952" t="s">
        <v>245</v>
      </c>
      <c r="AD952" t="s">
        <v>247</v>
      </c>
      <c r="AE952" t="s">
        <v>72</v>
      </c>
      <c r="AF952" t="s">
        <v>53</v>
      </c>
      <c r="AG952" t="s">
        <v>690</v>
      </c>
      <c r="AH952">
        <v>25.726025</v>
      </c>
      <c r="AI952">
        <v>26.796205</v>
      </c>
      <c r="AJ952">
        <v>28.077499</v>
      </c>
      <c r="AK952">
        <v>43.851008999999998</v>
      </c>
      <c r="AL952" t="s">
        <v>73</v>
      </c>
      <c r="AM952" t="s">
        <v>248</v>
      </c>
      <c r="AN952" t="s">
        <v>247</v>
      </c>
      <c r="AO952" s="1">
        <v>45748</v>
      </c>
      <c r="AP952" s="1" t="s">
        <v>5428</v>
      </c>
      <c r="AR952" t="s">
        <v>247</v>
      </c>
    </row>
    <row r="953" spans="1:44" hidden="1" x14ac:dyDescent="0.25">
      <c r="A953" t="s">
        <v>1445</v>
      </c>
      <c r="B953" t="s">
        <v>1412</v>
      </c>
      <c r="C953" t="s">
        <v>1413</v>
      </c>
      <c r="D953" t="s">
        <v>1444</v>
      </c>
      <c r="E953" t="s">
        <v>833</v>
      </c>
      <c r="F953" t="s">
        <v>245</v>
      </c>
      <c r="G953" t="s">
        <v>58</v>
      </c>
      <c r="H953">
        <v>3</v>
      </c>
      <c r="I953" t="s">
        <v>46</v>
      </c>
      <c r="J953" t="s">
        <v>70</v>
      </c>
      <c r="L953">
        <v>0.83</v>
      </c>
      <c r="M953" t="s">
        <v>48</v>
      </c>
      <c r="R953" t="s">
        <v>98</v>
      </c>
      <c r="S953" t="s">
        <v>97</v>
      </c>
      <c r="T953" t="s">
        <v>98</v>
      </c>
      <c r="W953" s="5">
        <v>45060</v>
      </c>
      <c r="AB953" t="s">
        <v>245</v>
      </c>
      <c r="AC953" t="s">
        <v>245</v>
      </c>
      <c r="AD953" t="s">
        <v>247</v>
      </c>
      <c r="AE953" t="s">
        <v>72</v>
      </c>
      <c r="AF953" t="s">
        <v>53</v>
      </c>
      <c r="AG953" t="s">
        <v>690</v>
      </c>
      <c r="AH953">
        <v>25.726025</v>
      </c>
      <c r="AI953">
        <v>26.796205</v>
      </c>
      <c r="AJ953">
        <v>28.077499</v>
      </c>
      <c r="AK953">
        <v>43.851008999999998</v>
      </c>
      <c r="AL953" t="s">
        <v>404</v>
      </c>
      <c r="AM953" t="s">
        <v>248</v>
      </c>
      <c r="AN953" t="s">
        <v>247</v>
      </c>
      <c r="AO953" s="1">
        <v>45748</v>
      </c>
      <c r="AP953" s="1" t="s">
        <v>5428</v>
      </c>
      <c r="AR953" t="s">
        <v>247</v>
      </c>
    </row>
    <row r="954" spans="1:44" hidden="1" x14ac:dyDescent="0.25">
      <c r="A954" t="s">
        <v>1446</v>
      </c>
      <c r="B954" t="s">
        <v>1412</v>
      </c>
      <c r="C954" t="s">
        <v>1413</v>
      </c>
      <c r="D954" t="s">
        <v>64</v>
      </c>
      <c r="E954" t="s">
        <v>833</v>
      </c>
      <c r="F954" t="s">
        <v>245</v>
      </c>
      <c r="G954" t="s">
        <v>58</v>
      </c>
      <c r="H954">
        <v>3</v>
      </c>
      <c r="I954" t="s">
        <v>46</v>
      </c>
      <c r="J954" t="s">
        <v>70</v>
      </c>
      <c r="L954">
        <v>2.97</v>
      </c>
      <c r="M954" t="s">
        <v>48</v>
      </c>
      <c r="R954" t="s">
        <v>98</v>
      </c>
      <c r="S954" t="s">
        <v>97</v>
      </c>
      <c r="T954" t="s">
        <v>98</v>
      </c>
      <c r="W954" s="5">
        <v>45059</v>
      </c>
      <c r="AB954" t="s">
        <v>245</v>
      </c>
      <c r="AC954" t="s">
        <v>245</v>
      </c>
      <c r="AD954" t="s">
        <v>247</v>
      </c>
      <c r="AE954" t="s">
        <v>72</v>
      </c>
      <c r="AF954" t="s">
        <v>53</v>
      </c>
      <c r="AG954" t="s">
        <v>690</v>
      </c>
      <c r="AH954">
        <v>25.726025</v>
      </c>
      <c r="AI954">
        <v>26.796205</v>
      </c>
      <c r="AJ954">
        <v>28.077499</v>
      </c>
      <c r="AK954">
        <v>43.851008999999998</v>
      </c>
      <c r="AL954" t="s">
        <v>404</v>
      </c>
      <c r="AM954" t="s">
        <v>248</v>
      </c>
      <c r="AN954" t="s">
        <v>247</v>
      </c>
      <c r="AO954" s="1">
        <v>45748</v>
      </c>
      <c r="AP954" s="1" t="s">
        <v>5428</v>
      </c>
      <c r="AR954" t="s">
        <v>247</v>
      </c>
    </row>
    <row r="955" spans="1:44" hidden="1" x14ac:dyDescent="0.25">
      <c r="A955" t="s">
        <v>1448</v>
      </c>
      <c r="B955" t="s">
        <v>1412</v>
      </c>
      <c r="C955" t="s">
        <v>1413</v>
      </c>
      <c r="D955" t="s">
        <v>1447</v>
      </c>
      <c r="E955" t="s">
        <v>1420</v>
      </c>
      <c r="F955" t="s">
        <v>245</v>
      </c>
      <c r="G955" t="s">
        <v>58</v>
      </c>
      <c r="H955">
        <v>2</v>
      </c>
      <c r="I955" t="s">
        <v>46</v>
      </c>
      <c r="J955" t="s">
        <v>70</v>
      </c>
      <c r="L955">
        <v>0.13</v>
      </c>
      <c r="M955" t="s">
        <v>48</v>
      </c>
      <c r="R955" t="s">
        <v>98</v>
      </c>
      <c r="S955" t="s">
        <v>97</v>
      </c>
      <c r="T955" t="s">
        <v>98</v>
      </c>
      <c r="AB955" t="s">
        <v>245</v>
      </c>
      <c r="AC955" t="s">
        <v>245</v>
      </c>
      <c r="AD955" t="s">
        <v>247</v>
      </c>
      <c r="AE955" t="s">
        <v>72</v>
      </c>
      <c r="AF955" t="s">
        <v>53</v>
      </c>
      <c r="AG955" t="s">
        <v>690</v>
      </c>
      <c r="AH955">
        <v>25.726025</v>
      </c>
      <c r="AI955">
        <v>26.796205</v>
      </c>
      <c r="AJ955">
        <v>28.077499</v>
      </c>
      <c r="AK955">
        <v>43.851008999999998</v>
      </c>
      <c r="AL955" t="s">
        <v>404</v>
      </c>
      <c r="AM955" t="s">
        <v>248</v>
      </c>
      <c r="AN955" t="s">
        <v>247</v>
      </c>
      <c r="AO955" s="1">
        <v>45748</v>
      </c>
      <c r="AP955" s="1" t="s">
        <v>5428</v>
      </c>
      <c r="AR955" t="s">
        <v>247</v>
      </c>
    </row>
    <row r="956" spans="1:44" hidden="1" x14ac:dyDescent="0.25">
      <c r="A956" t="s">
        <v>1451</v>
      </c>
      <c r="B956" t="s">
        <v>1449</v>
      </c>
      <c r="C956" t="s">
        <v>1450</v>
      </c>
      <c r="D956" t="s">
        <v>95</v>
      </c>
      <c r="E956" t="s">
        <v>930</v>
      </c>
      <c r="F956" t="s">
        <v>79</v>
      </c>
      <c r="G956" t="s">
        <v>80</v>
      </c>
      <c r="H956">
        <v>2</v>
      </c>
      <c r="I956" t="s">
        <v>46</v>
      </c>
      <c r="J956" t="s">
        <v>70</v>
      </c>
      <c r="L956">
        <v>43.65</v>
      </c>
      <c r="M956" t="s">
        <v>226</v>
      </c>
      <c r="W956" s="5">
        <v>45418.446076388893</v>
      </c>
      <c r="Y956" s="5">
        <v>45352</v>
      </c>
      <c r="Z956" s="10">
        <v>45417</v>
      </c>
      <c r="AA956" s="10">
        <v>45358</v>
      </c>
      <c r="AB956" t="s">
        <v>79</v>
      </c>
      <c r="AC956" t="s">
        <v>79</v>
      </c>
      <c r="AD956" t="s">
        <v>84</v>
      </c>
      <c r="AE956" t="s">
        <v>247</v>
      </c>
      <c r="AF956" t="s">
        <v>690</v>
      </c>
      <c r="AG956" t="s">
        <v>932</v>
      </c>
      <c r="AH956">
        <v>3.7883810000000002</v>
      </c>
      <c r="AI956">
        <v>40.515112999999999</v>
      </c>
      <c r="AJ956">
        <v>47.500653</v>
      </c>
      <c r="AK956">
        <v>49.151454999999999</v>
      </c>
      <c r="AL956" t="s">
        <v>27</v>
      </c>
      <c r="AM956" t="s">
        <v>474</v>
      </c>
      <c r="AN956" t="s">
        <v>690</v>
      </c>
      <c r="AO956" s="1">
        <v>45809</v>
      </c>
      <c r="AR956" t="s">
        <v>690</v>
      </c>
    </row>
    <row r="957" spans="1:44" hidden="1" x14ac:dyDescent="0.25">
      <c r="A957" t="s">
        <v>1452</v>
      </c>
      <c r="B957" t="s">
        <v>1449</v>
      </c>
      <c r="C957" t="s">
        <v>1450</v>
      </c>
      <c r="D957" t="s">
        <v>143</v>
      </c>
      <c r="E957" t="s">
        <v>930</v>
      </c>
      <c r="F957" t="s">
        <v>79</v>
      </c>
      <c r="G957" t="s">
        <v>80</v>
      </c>
      <c r="H957">
        <v>2</v>
      </c>
      <c r="I957" t="s">
        <v>46</v>
      </c>
      <c r="J957" t="s">
        <v>70</v>
      </c>
      <c r="L957">
        <v>81.69</v>
      </c>
      <c r="M957" t="s">
        <v>226</v>
      </c>
      <c r="W957" s="5">
        <v>45421.521886574083</v>
      </c>
      <c r="Y957" s="5">
        <v>45352</v>
      </c>
      <c r="Z957" s="10">
        <v>45421</v>
      </c>
      <c r="AA957" s="10">
        <v>45358</v>
      </c>
      <c r="AB957" t="s">
        <v>79</v>
      </c>
      <c r="AC957" t="s">
        <v>79</v>
      </c>
      <c r="AD957" t="s">
        <v>84</v>
      </c>
      <c r="AE957" t="s">
        <v>247</v>
      </c>
      <c r="AF957" t="s">
        <v>690</v>
      </c>
      <c r="AG957" t="s">
        <v>932</v>
      </c>
      <c r="AH957">
        <v>3.7883810000000002</v>
      </c>
      <c r="AI957">
        <v>40.515112999999999</v>
      </c>
      <c r="AJ957">
        <v>47.500653</v>
      </c>
      <c r="AK957">
        <v>49.151454999999999</v>
      </c>
      <c r="AL957" t="s">
        <v>27</v>
      </c>
      <c r="AM957" t="s">
        <v>474</v>
      </c>
      <c r="AN957" t="s">
        <v>690</v>
      </c>
      <c r="AO957" s="1">
        <v>45809</v>
      </c>
      <c r="AR957" t="s">
        <v>690</v>
      </c>
    </row>
    <row r="958" spans="1:44" hidden="1" x14ac:dyDescent="0.25">
      <c r="A958" t="s">
        <v>1453</v>
      </c>
      <c r="B958" t="s">
        <v>1449</v>
      </c>
      <c r="C958" t="s">
        <v>1450</v>
      </c>
      <c r="D958" t="s">
        <v>275</v>
      </c>
      <c r="E958" t="s">
        <v>930</v>
      </c>
      <c r="F958" t="s">
        <v>79</v>
      </c>
      <c r="G958" t="s">
        <v>80</v>
      </c>
      <c r="H958">
        <v>2</v>
      </c>
      <c r="I958" t="s">
        <v>46</v>
      </c>
      <c r="J958" t="s">
        <v>70</v>
      </c>
      <c r="L958">
        <v>19.07</v>
      </c>
      <c r="M958" t="s">
        <v>226</v>
      </c>
      <c r="W958" s="5">
        <v>45418.446168981478</v>
      </c>
      <c r="Y958" s="5">
        <v>45352</v>
      </c>
      <c r="Z958" s="10">
        <v>45417</v>
      </c>
      <c r="AA958" s="10">
        <v>45358</v>
      </c>
      <c r="AB958" t="s">
        <v>79</v>
      </c>
      <c r="AC958" t="s">
        <v>79</v>
      </c>
      <c r="AD958" t="s">
        <v>84</v>
      </c>
      <c r="AE958" t="s">
        <v>247</v>
      </c>
      <c r="AF958" t="s">
        <v>690</v>
      </c>
      <c r="AG958" t="s">
        <v>932</v>
      </c>
      <c r="AH958">
        <v>3.7883810000000002</v>
      </c>
      <c r="AI958">
        <v>40.515112999999999</v>
      </c>
      <c r="AJ958">
        <v>47.500653</v>
      </c>
      <c r="AK958">
        <v>49.151454999999999</v>
      </c>
      <c r="AL958" t="s">
        <v>27</v>
      </c>
      <c r="AM958" t="s">
        <v>474</v>
      </c>
      <c r="AN958" t="s">
        <v>690</v>
      </c>
      <c r="AO958" s="1">
        <v>45809</v>
      </c>
      <c r="AR958" t="s">
        <v>690</v>
      </c>
    </row>
    <row r="959" spans="1:44" hidden="1" x14ac:dyDescent="0.25">
      <c r="A959" t="s">
        <v>1454</v>
      </c>
      <c r="B959" t="s">
        <v>1449</v>
      </c>
      <c r="C959" t="s">
        <v>1450</v>
      </c>
      <c r="D959" t="s">
        <v>107</v>
      </c>
      <c r="E959" t="s">
        <v>930</v>
      </c>
      <c r="F959" t="s">
        <v>79</v>
      </c>
      <c r="G959" t="s">
        <v>80</v>
      </c>
      <c r="H959">
        <v>2</v>
      </c>
      <c r="I959" t="s">
        <v>46</v>
      </c>
      <c r="J959" t="s">
        <v>70</v>
      </c>
      <c r="L959">
        <v>32.71</v>
      </c>
      <c r="M959" t="s">
        <v>226</v>
      </c>
      <c r="W959" s="5">
        <v>45421.968819444453</v>
      </c>
      <c r="Y959" s="5">
        <v>45323</v>
      </c>
      <c r="Z959" s="10">
        <v>45421</v>
      </c>
      <c r="AA959" s="10">
        <v>45344</v>
      </c>
      <c r="AB959" t="s">
        <v>79</v>
      </c>
      <c r="AC959" t="s">
        <v>79</v>
      </c>
      <c r="AD959" t="s">
        <v>84</v>
      </c>
      <c r="AE959" t="s">
        <v>247</v>
      </c>
      <c r="AF959" t="s">
        <v>690</v>
      </c>
      <c r="AG959" t="s">
        <v>932</v>
      </c>
      <c r="AH959">
        <v>3.7883810000000002</v>
      </c>
      <c r="AI959">
        <v>40.515112999999999</v>
      </c>
      <c r="AJ959">
        <v>47.500653</v>
      </c>
      <c r="AK959">
        <v>49.151454999999999</v>
      </c>
      <c r="AL959" t="s">
        <v>27</v>
      </c>
      <c r="AM959" t="s">
        <v>474</v>
      </c>
      <c r="AN959" t="s">
        <v>690</v>
      </c>
      <c r="AO959" s="1">
        <v>45809</v>
      </c>
      <c r="AR959" t="s">
        <v>690</v>
      </c>
    </row>
    <row r="960" spans="1:44" hidden="1" x14ac:dyDescent="0.25">
      <c r="A960" t="s">
        <v>1455</v>
      </c>
      <c r="B960" t="s">
        <v>1449</v>
      </c>
      <c r="C960" t="s">
        <v>1450</v>
      </c>
      <c r="D960" t="s">
        <v>154</v>
      </c>
      <c r="E960" t="s">
        <v>930</v>
      </c>
      <c r="F960" t="s">
        <v>79</v>
      </c>
      <c r="G960" t="s">
        <v>80</v>
      </c>
      <c r="H960">
        <v>2</v>
      </c>
      <c r="I960" t="s">
        <v>46</v>
      </c>
      <c r="J960" t="s">
        <v>70</v>
      </c>
      <c r="L960">
        <v>37.26</v>
      </c>
      <c r="M960" t="s">
        <v>226</v>
      </c>
      <c r="W960" s="5">
        <v>45420.642766203702</v>
      </c>
      <c r="Y960" s="5">
        <v>45323</v>
      </c>
      <c r="Z960" s="10">
        <v>45420</v>
      </c>
      <c r="AA960" s="10">
        <v>45350</v>
      </c>
      <c r="AB960" t="s">
        <v>79</v>
      </c>
      <c r="AC960" t="s">
        <v>79</v>
      </c>
      <c r="AD960" t="s">
        <v>84</v>
      </c>
      <c r="AE960" t="s">
        <v>247</v>
      </c>
      <c r="AF960" t="s">
        <v>690</v>
      </c>
      <c r="AG960" t="s">
        <v>932</v>
      </c>
      <c r="AH960">
        <v>3.7883810000000002</v>
      </c>
      <c r="AI960">
        <v>40.515112999999999</v>
      </c>
      <c r="AJ960">
        <v>47.500653</v>
      </c>
      <c r="AK960">
        <v>49.151454999999999</v>
      </c>
      <c r="AL960" t="s">
        <v>27</v>
      </c>
      <c r="AM960" t="s">
        <v>474</v>
      </c>
      <c r="AN960" t="s">
        <v>690</v>
      </c>
      <c r="AO960" s="1">
        <v>45809</v>
      </c>
      <c r="AR960" t="s">
        <v>690</v>
      </c>
    </row>
    <row r="961" spans="1:44" hidden="1" x14ac:dyDescent="0.25">
      <c r="A961" t="s">
        <v>1458</v>
      </c>
      <c r="B961" t="s">
        <v>1456</v>
      </c>
      <c r="C961" t="s">
        <v>1457</v>
      </c>
      <c r="D961" t="s">
        <v>259</v>
      </c>
      <c r="E961" t="s">
        <v>930</v>
      </c>
      <c r="F961" t="s">
        <v>79</v>
      </c>
      <c r="G961" t="s">
        <v>80</v>
      </c>
      <c r="H961">
        <v>1</v>
      </c>
      <c r="I961" t="s">
        <v>197</v>
      </c>
      <c r="J961" t="s">
        <v>47</v>
      </c>
      <c r="K961" s="1">
        <v>43307</v>
      </c>
      <c r="L961">
        <v>4.5999999999999996</v>
      </c>
      <c r="M961" t="s">
        <v>226</v>
      </c>
      <c r="W961" s="5">
        <v>43312</v>
      </c>
      <c r="Y961" s="5">
        <v>45839</v>
      </c>
      <c r="AB961" t="s">
        <v>79</v>
      </c>
      <c r="AC961" t="s">
        <v>79</v>
      </c>
      <c r="AD961" t="s">
        <v>84</v>
      </c>
      <c r="AE961" t="s">
        <v>247</v>
      </c>
      <c r="AF961" t="s">
        <v>690</v>
      </c>
      <c r="AG961" t="s">
        <v>932</v>
      </c>
      <c r="AH961">
        <v>8.3607080000000007</v>
      </c>
      <c r="AI961">
        <v>38.174686000000001</v>
      </c>
      <c r="AJ961">
        <v>45.626773</v>
      </c>
      <c r="AK961">
        <v>51.990203999999999</v>
      </c>
      <c r="AL961" t="s">
        <v>54</v>
      </c>
      <c r="AM961" t="s">
        <v>474</v>
      </c>
      <c r="AN961" t="s">
        <v>566</v>
      </c>
      <c r="AR961" t="s">
        <v>566</v>
      </c>
    </row>
    <row r="962" spans="1:44" hidden="1" x14ac:dyDescent="0.25">
      <c r="A962" t="s">
        <v>1459</v>
      </c>
      <c r="B962" t="s">
        <v>1456</v>
      </c>
      <c r="C962" t="s">
        <v>1457</v>
      </c>
      <c r="D962" t="s">
        <v>275</v>
      </c>
      <c r="E962" t="s">
        <v>930</v>
      </c>
      <c r="F962" t="s">
        <v>79</v>
      </c>
      <c r="G962" t="s">
        <v>80</v>
      </c>
      <c r="H962">
        <v>1</v>
      </c>
      <c r="I962" t="s">
        <v>197</v>
      </c>
      <c r="J962" t="s">
        <v>47</v>
      </c>
      <c r="K962" s="1">
        <v>43312</v>
      </c>
      <c r="L962">
        <v>1.38</v>
      </c>
      <c r="M962" t="s">
        <v>226</v>
      </c>
      <c r="W962" s="5">
        <v>43312</v>
      </c>
      <c r="Y962" s="5">
        <v>45839</v>
      </c>
      <c r="AB962" t="s">
        <v>79</v>
      </c>
      <c r="AC962" t="s">
        <v>79</v>
      </c>
      <c r="AD962" t="s">
        <v>84</v>
      </c>
      <c r="AE962" t="s">
        <v>247</v>
      </c>
      <c r="AF962" t="s">
        <v>690</v>
      </c>
      <c r="AG962" t="s">
        <v>932</v>
      </c>
      <c r="AH962">
        <v>8.3607080000000007</v>
      </c>
      <c r="AI962">
        <v>38.174686000000001</v>
      </c>
      <c r="AJ962">
        <v>45.626773</v>
      </c>
      <c r="AK962">
        <v>51.990203999999999</v>
      </c>
      <c r="AL962" t="s">
        <v>54</v>
      </c>
      <c r="AM962" t="s">
        <v>474</v>
      </c>
      <c r="AN962" t="s">
        <v>566</v>
      </c>
      <c r="AR962" t="s">
        <v>566</v>
      </c>
    </row>
    <row r="963" spans="1:44" hidden="1" x14ac:dyDescent="0.25">
      <c r="A963" t="s">
        <v>1462</v>
      </c>
      <c r="B963" t="s">
        <v>1460</v>
      </c>
      <c r="C963" t="s">
        <v>1461</v>
      </c>
      <c r="D963" t="s">
        <v>95</v>
      </c>
      <c r="E963" t="s">
        <v>268</v>
      </c>
      <c r="F963" t="s">
        <v>79</v>
      </c>
      <c r="G963" t="s">
        <v>58</v>
      </c>
      <c r="H963">
        <v>2</v>
      </c>
      <c r="I963" t="s">
        <v>46</v>
      </c>
      <c r="J963" t="s">
        <v>70</v>
      </c>
      <c r="L963">
        <v>9.27</v>
      </c>
      <c r="M963" t="s">
        <v>226</v>
      </c>
      <c r="R963" t="s">
        <v>98</v>
      </c>
      <c r="S963" t="s">
        <v>98</v>
      </c>
      <c r="T963" t="s">
        <v>97</v>
      </c>
      <c r="W963" s="5">
        <v>45658</v>
      </c>
      <c r="X963" s="5">
        <v>45658</v>
      </c>
      <c r="Y963" s="5">
        <v>45597</v>
      </c>
      <c r="Z963" s="10">
        <v>45658</v>
      </c>
      <c r="AA963" s="10">
        <v>45608</v>
      </c>
      <c r="AB963" t="s">
        <v>79</v>
      </c>
      <c r="AC963" t="s">
        <v>79</v>
      </c>
      <c r="AD963" t="s">
        <v>53</v>
      </c>
      <c r="AE963" t="s">
        <v>72</v>
      </c>
      <c r="AF963" t="s">
        <v>52</v>
      </c>
      <c r="AG963" t="s">
        <v>247</v>
      </c>
      <c r="AH963">
        <v>31.432462000000001</v>
      </c>
      <c r="AI963">
        <v>33.192331000000003</v>
      </c>
      <c r="AJ963">
        <v>35.023912000000003</v>
      </c>
      <c r="AK963">
        <v>59.401139000000001</v>
      </c>
      <c r="AL963" t="s">
        <v>73</v>
      </c>
      <c r="AM963" t="s">
        <v>474</v>
      </c>
      <c r="AN963" t="s">
        <v>5451</v>
      </c>
      <c r="AO963" s="1">
        <v>45717</v>
      </c>
      <c r="AP963" s="1" t="s">
        <v>5427</v>
      </c>
      <c r="AR963" t="s">
        <v>5451</v>
      </c>
    </row>
    <row r="964" spans="1:44" hidden="1" x14ac:dyDescent="0.25">
      <c r="A964" t="s">
        <v>1463</v>
      </c>
      <c r="B964" t="s">
        <v>1460</v>
      </c>
      <c r="C964" t="s">
        <v>1461</v>
      </c>
      <c r="D964" t="s">
        <v>143</v>
      </c>
      <c r="E964" t="s">
        <v>268</v>
      </c>
      <c r="F964" t="s">
        <v>79</v>
      </c>
      <c r="G964" t="s">
        <v>58</v>
      </c>
      <c r="H964">
        <v>2</v>
      </c>
      <c r="I964" t="s">
        <v>46</v>
      </c>
      <c r="J964" t="s">
        <v>70</v>
      </c>
      <c r="L964">
        <v>4.4000000000000004</v>
      </c>
      <c r="M964" t="s">
        <v>226</v>
      </c>
      <c r="R964" t="s">
        <v>98</v>
      </c>
      <c r="S964" t="s">
        <v>98</v>
      </c>
      <c r="T964" t="s">
        <v>97</v>
      </c>
      <c r="W964" s="5">
        <v>45658</v>
      </c>
      <c r="X964" s="5">
        <v>45658</v>
      </c>
      <c r="Y964" s="5">
        <v>45597</v>
      </c>
      <c r="Z964" s="10">
        <v>45658</v>
      </c>
      <c r="AA964" s="10">
        <v>45608</v>
      </c>
      <c r="AB964" t="s">
        <v>79</v>
      </c>
      <c r="AC964" t="s">
        <v>79</v>
      </c>
      <c r="AD964" t="s">
        <v>53</v>
      </c>
      <c r="AE964" t="s">
        <v>72</v>
      </c>
      <c r="AF964" t="s">
        <v>52</v>
      </c>
      <c r="AG964" t="s">
        <v>247</v>
      </c>
      <c r="AH964">
        <v>31.432462000000001</v>
      </c>
      <c r="AI964">
        <v>33.192331000000003</v>
      </c>
      <c r="AJ964">
        <v>35.023912000000003</v>
      </c>
      <c r="AK964">
        <v>59.401139000000001</v>
      </c>
      <c r="AL964" t="s">
        <v>73</v>
      </c>
      <c r="AM964" t="s">
        <v>474</v>
      </c>
      <c r="AN964" t="s">
        <v>5451</v>
      </c>
      <c r="AO964" s="1">
        <v>45717</v>
      </c>
      <c r="AP964" s="1" t="s">
        <v>5427</v>
      </c>
      <c r="AR964" t="s">
        <v>5451</v>
      </c>
    </row>
    <row r="965" spans="1:44" hidden="1" x14ac:dyDescent="0.25">
      <c r="A965" t="s">
        <v>1464</v>
      </c>
      <c r="B965" t="s">
        <v>1460</v>
      </c>
      <c r="C965" t="s">
        <v>1461</v>
      </c>
      <c r="D965" t="s">
        <v>255</v>
      </c>
      <c r="E965" t="s">
        <v>268</v>
      </c>
      <c r="F965" t="s">
        <v>79</v>
      </c>
      <c r="G965" t="s">
        <v>58</v>
      </c>
      <c r="H965">
        <v>2</v>
      </c>
      <c r="I965" t="s">
        <v>46</v>
      </c>
      <c r="J965" t="s">
        <v>70</v>
      </c>
      <c r="L965">
        <v>15.03</v>
      </c>
      <c r="M965" t="s">
        <v>226</v>
      </c>
      <c r="R965" t="s">
        <v>98</v>
      </c>
      <c r="S965" t="s">
        <v>98</v>
      </c>
      <c r="T965" t="s">
        <v>97</v>
      </c>
      <c r="W965" s="5">
        <v>45658</v>
      </c>
      <c r="X965" s="5">
        <v>45658</v>
      </c>
      <c r="Y965" s="5">
        <v>45597</v>
      </c>
      <c r="Z965" s="10">
        <v>45658</v>
      </c>
      <c r="AA965" s="10">
        <v>45609</v>
      </c>
      <c r="AB965" t="s">
        <v>79</v>
      </c>
      <c r="AC965" t="s">
        <v>79</v>
      </c>
      <c r="AD965" t="s">
        <v>53</v>
      </c>
      <c r="AE965" t="s">
        <v>72</v>
      </c>
      <c r="AF965" t="s">
        <v>52</v>
      </c>
      <c r="AG965" t="s">
        <v>247</v>
      </c>
      <c r="AH965">
        <v>31.432462000000001</v>
      </c>
      <c r="AI965">
        <v>33.192331000000003</v>
      </c>
      <c r="AJ965">
        <v>35.023912000000003</v>
      </c>
      <c r="AK965">
        <v>59.401139000000001</v>
      </c>
      <c r="AL965" t="s">
        <v>73</v>
      </c>
      <c r="AM965" t="s">
        <v>474</v>
      </c>
      <c r="AN965" t="s">
        <v>5451</v>
      </c>
      <c r="AO965" s="1">
        <v>45717</v>
      </c>
      <c r="AP965" s="1" t="s">
        <v>5427</v>
      </c>
      <c r="AR965" t="s">
        <v>5451</v>
      </c>
    </row>
    <row r="966" spans="1:44" hidden="1" x14ac:dyDescent="0.25">
      <c r="A966" t="s">
        <v>1465</v>
      </c>
      <c r="B966" t="s">
        <v>1460</v>
      </c>
      <c r="C966" t="s">
        <v>1461</v>
      </c>
      <c r="D966" t="s">
        <v>87</v>
      </c>
      <c r="E966" t="s">
        <v>268</v>
      </c>
      <c r="F966" t="s">
        <v>79</v>
      </c>
      <c r="G966" t="s">
        <v>58</v>
      </c>
      <c r="H966">
        <v>2</v>
      </c>
      <c r="I966" t="s">
        <v>46</v>
      </c>
      <c r="J966" t="s">
        <v>70</v>
      </c>
      <c r="L966">
        <v>11.34</v>
      </c>
      <c r="M966" t="s">
        <v>226</v>
      </c>
      <c r="R966" t="s">
        <v>98</v>
      </c>
      <c r="S966" t="s">
        <v>98</v>
      </c>
      <c r="T966" t="s">
        <v>97</v>
      </c>
      <c r="W966" s="5">
        <v>45658</v>
      </c>
      <c r="X966" s="5">
        <v>45658</v>
      </c>
      <c r="Y966" s="5">
        <v>45597</v>
      </c>
      <c r="Z966" s="10">
        <v>45658</v>
      </c>
      <c r="AA966" s="10">
        <v>45611</v>
      </c>
      <c r="AB966" t="s">
        <v>79</v>
      </c>
      <c r="AC966" t="s">
        <v>79</v>
      </c>
      <c r="AD966" t="s">
        <v>53</v>
      </c>
      <c r="AE966" t="s">
        <v>72</v>
      </c>
      <c r="AF966" t="s">
        <v>52</v>
      </c>
      <c r="AG966" t="s">
        <v>247</v>
      </c>
      <c r="AH966">
        <v>31.432462000000001</v>
      </c>
      <c r="AI966">
        <v>33.192331000000003</v>
      </c>
      <c r="AJ966">
        <v>35.023912000000003</v>
      </c>
      <c r="AK966">
        <v>59.401139000000001</v>
      </c>
      <c r="AL966" t="s">
        <v>73</v>
      </c>
      <c r="AM966" t="s">
        <v>474</v>
      </c>
      <c r="AN966" t="s">
        <v>5451</v>
      </c>
      <c r="AO966" s="1">
        <v>45717</v>
      </c>
      <c r="AP966" s="1" t="s">
        <v>5427</v>
      </c>
      <c r="AR966" t="s">
        <v>5451</v>
      </c>
    </row>
    <row r="967" spans="1:44" hidden="1" x14ac:dyDescent="0.25">
      <c r="A967" t="s">
        <v>1466</v>
      </c>
      <c r="B967" t="s">
        <v>1460</v>
      </c>
      <c r="C967" t="s">
        <v>1461</v>
      </c>
      <c r="D967" t="s">
        <v>100</v>
      </c>
      <c r="E967" t="s">
        <v>268</v>
      </c>
      <c r="F967" t="s">
        <v>79</v>
      </c>
      <c r="G967" t="s">
        <v>58</v>
      </c>
      <c r="H967">
        <v>2</v>
      </c>
      <c r="I967" t="s">
        <v>46</v>
      </c>
      <c r="J967" t="s">
        <v>70</v>
      </c>
      <c r="L967">
        <v>11.3</v>
      </c>
      <c r="M967" t="s">
        <v>226</v>
      </c>
      <c r="R967" t="s">
        <v>98</v>
      </c>
      <c r="S967" t="s">
        <v>98</v>
      </c>
      <c r="T967" t="s">
        <v>97</v>
      </c>
      <c r="W967" s="5">
        <v>45658</v>
      </c>
      <c r="X967" s="5">
        <v>45658</v>
      </c>
      <c r="Y967" s="5">
        <v>45597</v>
      </c>
      <c r="Z967" s="10">
        <v>45658</v>
      </c>
      <c r="AA967" s="10">
        <v>45609</v>
      </c>
      <c r="AB967" t="s">
        <v>79</v>
      </c>
      <c r="AC967" t="s">
        <v>79</v>
      </c>
      <c r="AD967" t="s">
        <v>53</v>
      </c>
      <c r="AE967" t="s">
        <v>72</v>
      </c>
      <c r="AF967" t="s">
        <v>52</v>
      </c>
      <c r="AG967" t="s">
        <v>247</v>
      </c>
      <c r="AH967">
        <v>31.432462000000001</v>
      </c>
      <c r="AI967">
        <v>33.192331000000003</v>
      </c>
      <c r="AJ967">
        <v>35.023912000000003</v>
      </c>
      <c r="AK967">
        <v>59.401139000000001</v>
      </c>
      <c r="AL967" t="s">
        <v>73</v>
      </c>
      <c r="AM967" t="s">
        <v>474</v>
      </c>
      <c r="AN967" t="s">
        <v>5451</v>
      </c>
      <c r="AO967" s="1">
        <v>45717</v>
      </c>
      <c r="AP967" s="1" t="s">
        <v>5427</v>
      </c>
      <c r="AR967" t="s">
        <v>5451</v>
      </c>
    </row>
    <row r="968" spans="1:44" hidden="1" x14ac:dyDescent="0.25">
      <c r="A968" t="s">
        <v>1467</v>
      </c>
      <c r="B968" t="s">
        <v>1460</v>
      </c>
      <c r="C968" t="s">
        <v>1461</v>
      </c>
      <c r="D968" t="s">
        <v>275</v>
      </c>
      <c r="E968" t="s">
        <v>268</v>
      </c>
      <c r="F968" t="s">
        <v>79</v>
      </c>
      <c r="G968" t="s">
        <v>58</v>
      </c>
      <c r="H968">
        <v>2</v>
      </c>
      <c r="I968" t="s">
        <v>46</v>
      </c>
      <c r="J968" t="s">
        <v>70</v>
      </c>
      <c r="L968">
        <v>7.89</v>
      </c>
      <c r="M968" t="s">
        <v>226</v>
      </c>
      <c r="N968" t="s">
        <v>13</v>
      </c>
      <c r="R968" t="s">
        <v>98</v>
      </c>
      <c r="S968" t="s">
        <v>98</v>
      </c>
      <c r="T968" t="s">
        <v>97</v>
      </c>
      <c r="W968" s="5">
        <v>45658</v>
      </c>
      <c r="X968" s="5">
        <v>45658</v>
      </c>
      <c r="Y968" s="5">
        <v>45597</v>
      </c>
      <c r="Z968" s="10">
        <v>45658</v>
      </c>
      <c r="AA968" s="10">
        <v>45611</v>
      </c>
      <c r="AB968" t="s">
        <v>79</v>
      </c>
      <c r="AC968" t="s">
        <v>13</v>
      </c>
      <c r="AD968" t="s">
        <v>53</v>
      </c>
      <c r="AE968" t="s">
        <v>72</v>
      </c>
      <c r="AF968" t="s">
        <v>52</v>
      </c>
      <c r="AG968" t="s">
        <v>247</v>
      </c>
      <c r="AH968">
        <v>31.432462000000001</v>
      </c>
      <c r="AI968">
        <v>33.192331000000003</v>
      </c>
      <c r="AJ968">
        <v>35.023912000000003</v>
      </c>
      <c r="AK968">
        <v>59.401139000000001</v>
      </c>
      <c r="AL968" t="s">
        <v>73</v>
      </c>
      <c r="AM968" t="s">
        <v>474</v>
      </c>
      <c r="AP968" s="1" t="s">
        <v>5439</v>
      </c>
    </row>
    <row r="969" spans="1:44" hidden="1" x14ac:dyDescent="0.25">
      <c r="A969" t="s">
        <v>1470</v>
      </c>
      <c r="B969" t="s">
        <v>1468</v>
      </c>
      <c r="C969" t="s">
        <v>1469</v>
      </c>
      <c r="D969" t="s">
        <v>255</v>
      </c>
      <c r="E969" t="s">
        <v>69</v>
      </c>
      <c r="F969" t="s">
        <v>44</v>
      </c>
      <c r="G969" t="s">
        <v>45</v>
      </c>
      <c r="H969">
        <v>3</v>
      </c>
      <c r="I969" t="s">
        <v>46</v>
      </c>
      <c r="J969" t="s">
        <v>47</v>
      </c>
      <c r="K969" s="1">
        <v>44174</v>
      </c>
      <c r="L969">
        <v>1.65</v>
      </c>
      <c r="M969" t="s">
        <v>226</v>
      </c>
      <c r="W969" s="5">
        <v>45962</v>
      </c>
      <c r="X969" s="5">
        <v>45962</v>
      </c>
      <c r="AB969" t="s">
        <v>44</v>
      </c>
      <c r="AC969" t="s">
        <v>44</v>
      </c>
      <c r="AD969" t="s">
        <v>53</v>
      </c>
      <c r="AE969" t="s">
        <v>72</v>
      </c>
      <c r="AF969" t="s">
        <v>52</v>
      </c>
      <c r="AG969" t="s">
        <v>247</v>
      </c>
      <c r="AH969">
        <v>25.488759999999999</v>
      </c>
      <c r="AI969">
        <v>28.706458000000001</v>
      </c>
      <c r="AJ969">
        <v>35.811439999999997</v>
      </c>
      <c r="AK969">
        <v>75.18289</v>
      </c>
      <c r="AL969" t="s">
        <v>295</v>
      </c>
      <c r="AM969" t="s">
        <v>55</v>
      </c>
      <c r="AN969" t="s">
        <v>50</v>
      </c>
      <c r="AR969" t="s">
        <v>50</v>
      </c>
    </row>
    <row r="970" spans="1:44" hidden="1" x14ac:dyDescent="0.25">
      <c r="A970" t="s">
        <v>1473</v>
      </c>
      <c r="B970" t="s">
        <v>1471</v>
      </c>
      <c r="C970" t="s">
        <v>1472</v>
      </c>
      <c r="D970" t="s">
        <v>440</v>
      </c>
      <c r="E970" t="s">
        <v>57</v>
      </c>
      <c r="F970" t="s">
        <v>44</v>
      </c>
      <c r="G970" t="s">
        <v>45</v>
      </c>
      <c r="H970">
        <v>2</v>
      </c>
      <c r="I970" t="s">
        <v>46</v>
      </c>
      <c r="J970" t="s">
        <v>70</v>
      </c>
      <c r="L970">
        <v>0.26</v>
      </c>
      <c r="M970" t="s">
        <v>226</v>
      </c>
      <c r="W970" s="5">
        <v>44447</v>
      </c>
      <c r="AB970" t="s">
        <v>44</v>
      </c>
      <c r="AC970" t="s">
        <v>44</v>
      </c>
      <c r="AD970" t="s">
        <v>53</v>
      </c>
      <c r="AE970" t="s">
        <v>72</v>
      </c>
      <c r="AF970" t="s">
        <v>52</v>
      </c>
      <c r="AG970" t="s">
        <v>50</v>
      </c>
      <c r="AH970">
        <v>48.244152999999997</v>
      </c>
      <c r="AI970">
        <v>51.461851000000003</v>
      </c>
      <c r="AJ970">
        <v>56.538072</v>
      </c>
      <c r="AK970">
        <v>73.232708000000002</v>
      </c>
      <c r="AL970" t="s">
        <v>73</v>
      </c>
      <c r="AM970" t="s">
        <v>55</v>
      </c>
      <c r="AN970" t="s">
        <v>50</v>
      </c>
      <c r="AO970" s="1">
        <v>45992</v>
      </c>
      <c r="AR970" t="s">
        <v>50</v>
      </c>
    </row>
    <row r="971" spans="1:44" hidden="1" x14ac:dyDescent="0.25">
      <c r="A971" t="s">
        <v>1476</v>
      </c>
      <c r="B971" t="s">
        <v>1474</v>
      </c>
      <c r="C971" t="s">
        <v>1475</v>
      </c>
      <c r="D971" t="s">
        <v>200</v>
      </c>
      <c r="E971" t="s">
        <v>57</v>
      </c>
      <c r="F971" t="s">
        <v>44</v>
      </c>
      <c r="G971" t="s">
        <v>45</v>
      </c>
      <c r="H971">
        <v>2</v>
      </c>
      <c r="I971" t="s">
        <v>46</v>
      </c>
      <c r="J971" t="s">
        <v>70</v>
      </c>
      <c r="L971">
        <v>1.85</v>
      </c>
      <c r="M971" t="s">
        <v>48</v>
      </c>
      <c r="AB971" t="s">
        <v>44</v>
      </c>
      <c r="AC971" t="s">
        <v>44</v>
      </c>
      <c r="AD971" t="s">
        <v>50</v>
      </c>
      <c r="AE971" t="s">
        <v>53</v>
      </c>
      <c r="AF971" t="s">
        <v>72</v>
      </c>
      <c r="AG971" t="s">
        <v>52</v>
      </c>
      <c r="AH971">
        <v>55.991002999999999</v>
      </c>
      <c r="AI971">
        <v>60.795271</v>
      </c>
      <c r="AJ971">
        <v>64.012968999999998</v>
      </c>
      <c r="AK971">
        <v>69.089190000000002</v>
      </c>
      <c r="AM971" t="s">
        <v>55</v>
      </c>
    </row>
    <row r="972" spans="1:44" hidden="1" x14ac:dyDescent="0.25">
      <c r="A972" t="s">
        <v>1479</v>
      </c>
      <c r="B972" t="s">
        <v>1477</v>
      </c>
      <c r="C972" t="s">
        <v>1478</v>
      </c>
      <c r="D972" t="s">
        <v>95</v>
      </c>
      <c r="E972" t="s">
        <v>930</v>
      </c>
      <c r="F972" t="s">
        <v>79</v>
      </c>
      <c r="G972" t="s">
        <v>80</v>
      </c>
      <c r="H972">
        <v>2</v>
      </c>
      <c r="I972" t="s">
        <v>46</v>
      </c>
      <c r="J972" t="s">
        <v>70</v>
      </c>
      <c r="L972">
        <v>17.989999999999998</v>
      </c>
      <c r="M972" t="s">
        <v>226</v>
      </c>
      <c r="R972" t="s">
        <v>98</v>
      </c>
      <c r="S972" t="s">
        <v>97</v>
      </c>
      <c r="T972" t="s">
        <v>97</v>
      </c>
      <c r="W972" s="5">
        <v>45501</v>
      </c>
      <c r="Y972" s="5">
        <v>45444</v>
      </c>
      <c r="Z972" s="10">
        <v>45501</v>
      </c>
      <c r="AA972" s="10">
        <v>45479</v>
      </c>
      <c r="AB972" t="s">
        <v>79</v>
      </c>
      <c r="AC972" t="s">
        <v>79</v>
      </c>
      <c r="AD972" t="s">
        <v>84</v>
      </c>
      <c r="AE972" t="s">
        <v>247</v>
      </c>
      <c r="AF972" t="s">
        <v>690</v>
      </c>
      <c r="AG972" t="s">
        <v>932</v>
      </c>
      <c r="AH972">
        <v>16.746758</v>
      </c>
      <c r="AI972">
        <v>36.704296999999997</v>
      </c>
      <c r="AJ972">
        <v>54.829281999999999</v>
      </c>
      <c r="AK972">
        <v>61.600779000000003</v>
      </c>
      <c r="AL972" t="s">
        <v>404</v>
      </c>
      <c r="AM972" t="s">
        <v>474</v>
      </c>
      <c r="AN972" t="s">
        <v>566</v>
      </c>
      <c r="AO972" s="1">
        <v>45689</v>
      </c>
      <c r="AP972" s="1" t="s">
        <v>5426</v>
      </c>
      <c r="AR972" t="s">
        <v>566</v>
      </c>
    </row>
    <row r="973" spans="1:44" hidden="1" x14ac:dyDescent="0.25">
      <c r="A973" t="s">
        <v>1480</v>
      </c>
      <c r="B973" t="s">
        <v>1477</v>
      </c>
      <c r="C973" t="s">
        <v>1478</v>
      </c>
      <c r="D973" t="s">
        <v>255</v>
      </c>
      <c r="E973" t="s">
        <v>930</v>
      </c>
      <c r="F973" t="s">
        <v>79</v>
      </c>
      <c r="G973" t="s">
        <v>80</v>
      </c>
      <c r="H973">
        <v>2</v>
      </c>
      <c r="I973" t="s">
        <v>46</v>
      </c>
      <c r="J973" t="s">
        <v>70</v>
      </c>
      <c r="L973">
        <v>9.49</v>
      </c>
      <c r="M973" t="s">
        <v>226</v>
      </c>
      <c r="R973" t="s">
        <v>98</v>
      </c>
      <c r="S973" t="s">
        <v>98</v>
      </c>
      <c r="T973" t="s">
        <v>97</v>
      </c>
      <c r="W973" s="5">
        <v>45501</v>
      </c>
      <c r="Y973" s="5">
        <v>45444</v>
      </c>
      <c r="Z973" s="10">
        <v>45501</v>
      </c>
      <c r="AA973" s="10">
        <v>45480</v>
      </c>
      <c r="AB973" t="s">
        <v>79</v>
      </c>
      <c r="AC973" t="s">
        <v>79</v>
      </c>
      <c r="AD973" t="s">
        <v>84</v>
      </c>
      <c r="AE973" t="s">
        <v>247</v>
      </c>
      <c r="AF973" t="s">
        <v>690</v>
      </c>
      <c r="AG973" t="s">
        <v>932</v>
      </c>
      <c r="AH973">
        <v>16.746758</v>
      </c>
      <c r="AI973">
        <v>36.704296999999997</v>
      </c>
      <c r="AJ973">
        <v>54.829281999999999</v>
      </c>
      <c r="AK973">
        <v>61.600779000000003</v>
      </c>
      <c r="AL973" t="s">
        <v>73</v>
      </c>
      <c r="AM973" t="s">
        <v>474</v>
      </c>
      <c r="AN973" t="s">
        <v>566</v>
      </c>
      <c r="AO973" s="1">
        <v>45689</v>
      </c>
      <c r="AP973" s="1" t="s">
        <v>5426</v>
      </c>
      <c r="AR973" t="s">
        <v>566</v>
      </c>
    </row>
    <row r="974" spans="1:44" hidden="1" x14ac:dyDescent="0.25">
      <c r="A974" t="s">
        <v>1481</v>
      </c>
      <c r="B974" t="s">
        <v>1477</v>
      </c>
      <c r="C974" t="s">
        <v>1478</v>
      </c>
      <c r="D974" t="s">
        <v>87</v>
      </c>
      <c r="E974" t="s">
        <v>930</v>
      </c>
      <c r="F974" t="s">
        <v>79</v>
      </c>
      <c r="G974" t="s">
        <v>80</v>
      </c>
      <c r="H974">
        <v>2</v>
      </c>
      <c r="I974" t="s">
        <v>46</v>
      </c>
      <c r="J974" t="s">
        <v>70</v>
      </c>
      <c r="L974">
        <v>6.89</v>
      </c>
      <c r="M974" t="s">
        <v>226</v>
      </c>
      <c r="R974" t="s">
        <v>98</v>
      </c>
      <c r="S974" t="s">
        <v>98</v>
      </c>
      <c r="T974" t="s">
        <v>97</v>
      </c>
      <c r="W974" s="5">
        <v>45501</v>
      </c>
      <c r="Y974" s="5">
        <v>45474</v>
      </c>
      <c r="Z974" s="10">
        <v>45501</v>
      </c>
      <c r="AA974" s="10">
        <v>45480</v>
      </c>
      <c r="AB974" t="s">
        <v>79</v>
      </c>
      <c r="AC974" t="s">
        <v>79</v>
      </c>
      <c r="AD974" t="s">
        <v>84</v>
      </c>
      <c r="AE974" t="s">
        <v>247</v>
      </c>
      <c r="AF974" t="s">
        <v>690</v>
      </c>
      <c r="AG974" t="s">
        <v>932</v>
      </c>
      <c r="AH974">
        <v>16.746758</v>
      </c>
      <c r="AI974">
        <v>36.704296999999997</v>
      </c>
      <c r="AJ974">
        <v>54.829281999999999</v>
      </c>
      <c r="AK974">
        <v>61.600779000000003</v>
      </c>
      <c r="AL974" t="s">
        <v>73</v>
      </c>
      <c r="AM974" t="s">
        <v>474</v>
      </c>
      <c r="AN974" t="s">
        <v>566</v>
      </c>
      <c r="AO974" s="1">
        <v>45689</v>
      </c>
      <c r="AP974" s="1" t="s">
        <v>5426</v>
      </c>
      <c r="AR974" t="s">
        <v>566</v>
      </c>
    </row>
    <row r="975" spans="1:44" hidden="1" x14ac:dyDescent="0.25">
      <c r="A975" t="s">
        <v>1482</v>
      </c>
      <c r="B975" t="s">
        <v>1477</v>
      </c>
      <c r="C975" t="s">
        <v>1478</v>
      </c>
      <c r="D975" t="s">
        <v>100</v>
      </c>
      <c r="E975" t="s">
        <v>930</v>
      </c>
      <c r="F975" t="s">
        <v>79</v>
      </c>
      <c r="G975" t="s">
        <v>80</v>
      </c>
      <c r="H975">
        <v>2</v>
      </c>
      <c r="I975" t="s">
        <v>46</v>
      </c>
      <c r="J975" t="s">
        <v>70</v>
      </c>
      <c r="L975">
        <v>19.07</v>
      </c>
      <c r="M975" t="s">
        <v>226</v>
      </c>
      <c r="R975" t="s">
        <v>98</v>
      </c>
      <c r="S975" t="s">
        <v>98</v>
      </c>
      <c r="T975" t="s">
        <v>97</v>
      </c>
      <c r="W975" s="5">
        <v>45501</v>
      </c>
      <c r="Y975" s="5">
        <v>45444</v>
      </c>
      <c r="Z975" s="10">
        <v>45501</v>
      </c>
      <c r="AA975" s="10">
        <v>45481</v>
      </c>
      <c r="AB975" t="s">
        <v>79</v>
      </c>
      <c r="AC975" t="s">
        <v>79</v>
      </c>
      <c r="AD975" t="s">
        <v>84</v>
      </c>
      <c r="AE975" t="s">
        <v>247</v>
      </c>
      <c r="AF975" t="s">
        <v>690</v>
      </c>
      <c r="AG975" t="s">
        <v>932</v>
      </c>
      <c r="AH975">
        <v>16.746758</v>
      </c>
      <c r="AI975">
        <v>36.704296999999997</v>
      </c>
      <c r="AJ975">
        <v>54.829281999999999</v>
      </c>
      <c r="AK975">
        <v>61.600779000000003</v>
      </c>
      <c r="AL975" t="s">
        <v>73</v>
      </c>
      <c r="AM975" t="s">
        <v>474</v>
      </c>
      <c r="AN975" t="s">
        <v>566</v>
      </c>
      <c r="AO975" s="1">
        <v>45689</v>
      </c>
      <c r="AP975" s="1" t="s">
        <v>5426</v>
      </c>
      <c r="AR975" t="s">
        <v>566</v>
      </c>
    </row>
    <row r="976" spans="1:44" hidden="1" x14ac:dyDescent="0.25">
      <c r="A976" t="s">
        <v>1483</v>
      </c>
      <c r="B976" t="s">
        <v>1477</v>
      </c>
      <c r="C976" t="s">
        <v>1478</v>
      </c>
      <c r="D976" t="s">
        <v>275</v>
      </c>
      <c r="E976" t="s">
        <v>930</v>
      </c>
      <c r="F976" t="s">
        <v>79</v>
      </c>
      <c r="G976" t="s">
        <v>80</v>
      </c>
      <c r="H976">
        <v>2</v>
      </c>
      <c r="I976" t="s">
        <v>46</v>
      </c>
      <c r="J976" t="s">
        <v>70</v>
      </c>
      <c r="L976">
        <v>5.96</v>
      </c>
      <c r="M976" t="s">
        <v>226</v>
      </c>
      <c r="R976" t="s">
        <v>98</v>
      </c>
      <c r="S976" t="s">
        <v>98</v>
      </c>
      <c r="T976" t="s">
        <v>97</v>
      </c>
      <c r="W976" s="5">
        <v>45501</v>
      </c>
      <c r="Y976" s="5">
        <v>45474</v>
      </c>
      <c r="Z976" s="10">
        <v>45501</v>
      </c>
      <c r="AA976" s="10">
        <v>45480</v>
      </c>
      <c r="AB976" t="s">
        <v>79</v>
      </c>
      <c r="AC976" t="s">
        <v>79</v>
      </c>
      <c r="AD976" t="s">
        <v>84</v>
      </c>
      <c r="AE976" t="s">
        <v>247</v>
      </c>
      <c r="AF976" t="s">
        <v>690</v>
      </c>
      <c r="AG976" t="s">
        <v>932</v>
      </c>
      <c r="AH976">
        <v>16.746758</v>
      </c>
      <c r="AI976">
        <v>36.704296999999997</v>
      </c>
      <c r="AJ976">
        <v>54.829281999999999</v>
      </c>
      <c r="AK976">
        <v>61.600779000000003</v>
      </c>
      <c r="AL976" t="s">
        <v>73</v>
      </c>
      <c r="AM976" t="s">
        <v>474</v>
      </c>
      <c r="AN976" t="s">
        <v>566</v>
      </c>
      <c r="AO976" s="1">
        <v>45689</v>
      </c>
      <c r="AP976" s="1" t="s">
        <v>5426</v>
      </c>
      <c r="AR976" t="s">
        <v>566</v>
      </c>
    </row>
    <row r="977" spans="1:44" hidden="1" x14ac:dyDescent="0.25">
      <c r="A977" t="s">
        <v>1484</v>
      </c>
      <c r="B977" t="s">
        <v>1477</v>
      </c>
      <c r="C977" t="s">
        <v>1478</v>
      </c>
      <c r="D977" t="s">
        <v>207</v>
      </c>
      <c r="E977" t="s">
        <v>930</v>
      </c>
      <c r="F977" t="s">
        <v>79</v>
      </c>
      <c r="G977" t="s">
        <v>80</v>
      </c>
      <c r="H977">
        <v>2</v>
      </c>
      <c r="I977" t="s">
        <v>46</v>
      </c>
      <c r="J977" t="s">
        <v>70</v>
      </c>
      <c r="L977">
        <v>14.51</v>
      </c>
      <c r="M977" t="s">
        <v>226</v>
      </c>
      <c r="R977" t="s">
        <v>98</v>
      </c>
      <c r="S977" t="s">
        <v>98</v>
      </c>
      <c r="T977" t="s">
        <v>97</v>
      </c>
      <c r="W977" s="5">
        <v>45500</v>
      </c>
      <c r="Y977" s="5">
        <v>45474</v>
      </c>
      <c r="Z977" s="10">
        <v>45500</v>
      </c>
      <c r="AA977" s="10">
        <v>45480</v>
      </c>
      <c r="AB977" t="s">
        <v>79</v>
      </c>
      <c r="AC977" t="s">
        <v>79</v>
      </c>
      <c r="AD977" t="s">
        <v>84</v>
      </c>
      <c r="AE977" t="s">
        <v>247</v>
      </c>
      <c r="AF977" t="s">
        <v>690</v>
      </c>
      <c r="AG977" t="s">
        <v>932</v>
      </c>
      <c r="AH977">
        <v>16.746758</v>
      </c>
      <c r="AI977">
        <v>36.704296999999997</v>
      </c>
      <c r="AJ977">
        <v>54.829281999999999</v>
      </c>
      <c r="AK977">
        <v>61.600779000000003</v>
      </c>
      <c r="AL977" t="s">
        <v>73</v>
      </c>
      <c r="AM977" t="s">
        <v>474</v>
      </c>
      <c r="AN977" t="s">
        <v>566</v>
      </c>
      <c r="AO977" s="1">
        <v>45689</v>
      </c>
      <c r="AP977" s="1" t="s">
        <v>5426</v>
      </c>
      <c r="AR977" t="s">
        <v>566</v>
      </c>
    </row>
    <row r="978" spans="1:44" hidden="1" x14ac:dyDescent="0.25">
      <c r="A978" t="s">
        <v>1485</v>
      </c>
      <c r="B978" t="s">
        <v>1477</v>
      </c>
      <c r="C978" t="s">
        <v>1478</v>
      </c>
      <c r="D978" t="s">
        <v>102</v>
      </c>
      <c r="E978" t="s">
        <v>930</v>
      </c>
      <c r="F978" t="s">
        <v>79</v>
      </c>
      <c r="G978" t="s">
        <v>80</v>
      </c>
      <c r="H978">
        <v>2</v>
      </c>
      <c r="I978" t="s">
        <v>46</v>
      </c>
      <c r="J978" t="s">
        <v>70</v>
      </c>
      <c r="L978">
        <v>4.74</v>
      </c>
      <c r="M978" t="s">
        <v>226</v>
      </c>
      <c r="R978" t="s">
        <v>98</v>
      </c>
      <c r="S978" t="s">
        <v>98</v>
      </c>
      <c r="T978" t="s">
        <v>98</v>
      </c>
      <c r="W978" s="5">
        <v>45500</v>
      </c>
      <c r="Y978" s="5">
        <v>45474</v>
      </c>
      <c r="Z978" s="10">
        <v>45500</v>
      </c>
      <c r="AA978" s="10">
        <v>45478</v>
      </c>
      <c r="AB978" t="s">
        <v>79</v>
      </c>
      <c r="AC978" t="s">
        <v>79</v>
      </c>
      <c r="AD978" t="s">
        <v>84</v>
      </c>
      <c r="AE978" t="s">
        <v>247</v>
      </c>
      <c r="AF978" t="s">
        <v>690</v>
      </c>
      <c r="AG978" t="s">
        <v>932</v>
      </c>
      <c r="AH978">
        <v>16.746758</v>
      </c>
      <c r="AI978">
        <v>36.704296999999997</v>
      </c>
      <c r="AJ978">
        <v>54.829281999999999</v>
      </c>
      <c r="AK978">
        <v>61.600779000000003</v>
      </c>
      <c r="AL978" t="s">
        <v>73</v>
      </c>
      <c r="AM978" t="s">
        <v>474</v>
      </c>
      <c r="AN978" t="s">
        <v>566</v>
      </c>
      <c r="AO978" s="1">
        <v>45689</v>
      </c>
      <c r="AP978" s="1" t="s">
        <v>5426</v>
      </c>
      <c r="AR978" t="s">
        <v>566</v>
      </c>
    </row>
    <row r="979" spans="1:44" hidden="1" x14ac:dyDescent="0.25">
      <c r="A979" t="s">
        <v>1491</v>
      </c>
      <c r="B979" t="s">
        <v>1477</v>
      </c>
      <c r="C979" t="s">
        <v>1478</v>
      </c>
      <c r="D979" t="s">
        <v>156</v>
      </c>
      <c r="E979" t="s">
        <v>930</v>
      </c>
      <c r="F979" t="s">
        <v>79</v>
      </c>
      <c r="G979" t="s">
        <v>80</v>
      </c>
      <c r="H979">
        <v>2</v>
      </c>
      <c r="I979" t="s">
        <v>46</v>
      </c>
      <c r="J979" t="s">
        <v>70</v>
      </c>
      <c r="L979">
        <v>23.32</v>
      </c>
      <c r="M979" t="s">
        <v>226</v>
      </c>
      <c r="R979" t="s">
        <v>98</v>
      </c>
      <c r="S979" t="s">
        <v>98</v>
      </c>
      <c r="T979" t="s">
        <v>97</v>
      </c>
      <c r="W979" s="5">
        <v>45497</v>
      </c>
      <c r="Y979" s="5">
        <v>45444</v>
      </c>
      <c r="Z979" s="10">
        <v>45497</v>
      </c>
      <c r="AA979" s="10">
        <v>45469</v>
      </c>
      <c r="AB979" t="s">
        <v>79</v>
      </c>
      <c r="AC979" t="s">
        <v>79</v>
      </c>
      <c r="AD979" t="s">
        <v>84</v>
      </c>
      <c r="AE979" t="s">
        <v>247</v>
      </c>
      <c r="AF979" t="s">
        <v>690</v>
      </c>
      <c r="AG979" t="s">
        <v>932</v>
      </c>
      <c r="AH979">
        <v>16.746758</v>
      </c>
      <c r="AI979">
        <v>36.704296999999997</v>
      </c>
      <c r="AJ979">
        <v>54.829281999999999</v>
      </c>
      <c r="AK979">
        <v>61.600779000000003</v>
      </c>
      <c r="AL979" t="s">
        <v>73</v>
      </c>
      <c r="AM979" t="s">
        <v>474</v>
      </c>
      <c r="AN979" t="s">
        <v>566</v>
      </c>
      <c r="AO979" s="1">
        <v>45689</v>
      </c>
      <c r="AP979" s="1" t="s">
        <v>5426</v>
      </c>
      <c r="AR979" t="s">
        <v>566</v>
      </c>
    </row>
    <row r="980" spans="1:44" hidden="1" x14ac:dyDescent="0.25">
      <c r="A980" t="s">
        <v>1492</v>
      </c>
      <c r="B980" t="s">
        <v>1477</v>
      </c>
      <c r="C980" t="s">
        <v>1478</v>
      </c>
      <c r="D980" t="s">
        <v>158</v>
      </c>
      <c r="E980" t="s">
        <v>930</v>
      </c>
      <c r="F980" t="s">
        <v>79</v>
      </c>
      <c r="G980" t="s">
        <v>80</v>
      </c>
      <c r="H980">
        <v>2</v>
      </c>
      <c r="I980" t="s">
        <v>46</v>
      </c>
      <c r="J980" t="s">
        <v>70</v>
      </c>
      <c r="L980">
        <v>10.58</v>
      </c>
      <c r="M980" t="s">
        <v>226</v>
      </c>
      <c r="R980" t="s">
        <v>98</v>
      </c>
      <c r="S980" t="s">
        <v>98</v>
      </c>
      <c r="T980" t="s">
        <v>97</v>
      </c>
      <c r="W980" s="5">
        <v>45497</v>
      </c>
      <c r="Y980" s="5">
        <v>45444</v>
      </c>
      <c r="Z980" s="10">
        <v>45497</v>
      </c>
      <c r="AA980" s="10">
        <v>45470</v>
      </c>
      <c r="AB980" t="s">
        <v>79</v>
      </c>
      <c r="AC980" t="s">
        <v>79</v>
      </c>
      <c r="AD980" t="s">
        <v>84</v>
      </c>
      <c r="AE980" t="s">
        <v>247</v>
      </c>
      <c r="AF980" t="s">
        <v>690</v>
      </c>
      <c r="AG980" t="s">
        <v>932</v>
      </c>
      <c r="AH980">
        <v>16.746758</v>
      </c>
      <c r="AI980">
        <v>36.704296999999997</v>
      </c>
      <c r="AJ980">
        <v>54.829281999999999</v>
      </c>
      <c r="AK980">
        <v>61.600779000000003</v>
      </c>
      <c r="AL980" t="s">
        <v>73</v>
      </c>
      <c r="AM980" t="s">
        <v>474</v>
      </c>
      <c r="AN980" t="s">
        <v>566</v>
      </c>
      <c r="AO980" s="1">
        <v>45689</v>
      </c>
      <c r="AP980" s="1" t="s">
        <v>5426</v>
      </c>
      <c r="AR980" t="s">
        <v>566</v>
      </c>
    </row>
    <row r="981" spans="1:44" hidden="1" x14ac:dyDescent="0.25">
      <c r="A981" t="s">
        <v>1494</v>
      </c>
      <c r="B981" t="s">
        <v>1477</v>
      </c>
      <c r="C981" t="s">
        <v>1478</v>
      </c>
      <c r="D981" t="s">
        <v>112</v>
      </c>
      <c r="E981" t="s">
        <v>930</v>
      </c>
      <c r="F981" t="s">
        <v>79</v>
      </c>
      <c r="G981" t="s">
        <v>80</v>
      </c>
      <c r="H981">
        <v>2</v>
      </c>
      <c r="I981" t="s">
        <v>46</v>
      </c>
      <c r="J981" t="s">
        <v>70</v>
      </c>
      <c r="L981">
        <v>8.17</v>
      </c>
      <c r="M981" t="s">
        <v>226</v>
      </c>
      <c r="R981" t="s">
        <v>98</v>
      </c>
      <c r="S981" t="s">
        <v>98</v>
      </c>
      <c r="T981" t="s">
        <v>97</v>
      </c>
      <c r="W981" s="5">
        <v>45499</v>
      </c>
      <c r="Y981" s="5">
        <v>45474</v>
      </c>
      <c r="Z981" s="10">
        <v>45499</v>
      </c>
      <c r="AB981" t="s">
        <v>79</v>
      </c>
      <c r="AC981" t="s">
        <v>79</v>
      </c>
      <c r="AD981" t="s">
        <v>84</v>
      </c>
      <c r="AE981" t="s">
        <v>247</v>
      </c>
      <c r="AF981" t="s">
        <v>690</v>
      </c>
      <c r="AG981" t="s">
        <v>932</v>
      </c>
      <c r="AH981">
        <v>16.746758</v>
      </c>
      <c r="AI981">
        <v>36.704296999999997</v>
      </c>
      <c r="AJ981">
        <v>54.829281999999999</v>
      </c>
      <c r="AK981">
        <v>61.600779000000003</v>
      </c>
      <c r="AL981" t="s">
        <v>73</v>
      </c>
      <c r="AM981" t="s">
        <v>474</v>
      </c>
      <c r="AN981" t="s">
        <v>566</v>
      </c>
      <c r="AO981" s="1">
        <v>45689</v>
      </c>
      <c r="AP981" s="1" t="s">
        <v>5426</v>
      </c>
      <c r="AR981" t="s">
        <v>566</v>
      </c>
    </row>
    <row r="982" spans="1:44" hidden="1" x14ac:dyDescent="0.25">
      <c r="A982" t="s">
        <v>1495</v>
      </c>
      <c r="B982" t="s">
        <v>1477</v>
      </c>
      <c r="C982" t="s">
        <v>1478</v>
      </c>
      <c r="D982" t="s">
        <v>114</v>
      </c>
      <c r="E982" t="s">
        <v>930</v>
      </c>
      <c r="F982" t="s">
        <v>79</v>
      </c>
      <c r="G982" t="s">
        <v>80</v>
      </c>
      <c r="H982">
        <v>2</v>
      </c>
      <c r="I982" t="s">
        <v>46</v>
      </c>
      <c r="J982" t="s">
        <v>70</v>
      </c>
      <c r="L982">
        <v>17.329999999999998</v>
      </c>
      <c r="M982" t="s">
        <v>226</v>
      </c>
      <c r="R982" t="s">
        <v>98</v>
      </c>
      <c r="S982" t="s">
        <v>98</v>
      </c>
      <c r="T982" t="s">
        <v>98</v>
      </c>
      <c r="W982" s="5">
        <v>45500</v>
      </c>
      <c r="Y982" s="5">
        <v>45474</v>
      </c>
      <c r="Z982" s="10">
        <v>45500</v>
      </c>
      <c r="AB982" t="s">
        <v>79</v>
      </c>
      <c r="AC982" t="s">
        <v>79</v>
      </c>
      <c r="AD982" t="s">
        <v>84</v>
      </c>
      <c r="AE982" t="s">
        <v>247</v>
      </c>
      <c r="AF982" t="s">
        <v>690</v>
      </c>
      <c r="AG982" t="s">
        <v>932</v>
      </c>
      <c r="AH982">
        <v>16.746758</v>
      </c>
      <c r="AI982">
        <v>36.704296999999997</v>
      </c>
      <c r="AJ982">
        <v>54.829281999999999</v>
      </c>
      <c r="AK982">
        <v>61.600779000000003</v>
      </c>
      <c r="AL982" t="s">
        <v>73</v>
      </c>
      <c r="AM982" t="s">
        <v>474</v>
      </c>
      <c r="AN982" t="s">
        <v>566</v>
      </c>
      <c r="AO982" s="1">
        <v>45689</v>
      </c>
      <c r="AP982" s="1" t="s">
        <v>5426</v>
      </c>
      <c r="AR982" t="s">
        <v>566</v>
      </c>
    </row>
    <row r="983" spans="1:44" hidden="1" x14ac:dyDescent="0.25">
      <c r="A983" t="s">
        <v>1496</v>
      </c>
      <c r="B983" t="s">
        <v>1477</v>
      </c>
      <c r="C983" t="s">
        <v>1478</v>
      </c>
      <c r="D983" t="s">
        <v>160</v>
      </c>
      <c r="E983" t="s">
        <v>930</v>
      </c>
      <c r="F983" t="s">
        <v>79</v>
      </c>
      <c r="G983" t="s">
        <v>80</v>
      </c>
      <c r="H983">
        <v>2</v>
      </c>
      <c r="I983" t="s">
        <v>46</v>
      </c>
      <c r="J983" t="s">
        <v>70</v>
      </c>
      <c r="L983">
        <v>8.7200000000000006</v>
      </c>
      <c r="M983" t="s">
        <v>226</v>
      </c>
      <c r="R983" t="s">
        <v>98</v>
      </c>
      <c r="S983" t="s">
        <v>98</v>
      </c>
      <c r="T983" t="s">
        <v>98</v>
      </c>
      <c r="W983" s="5">
        <v>45501</v>
      </c>
      <c r="Y983" s="5">
        <v>45474</v>
      </c>
      <c r="Z983" s="10">
        <v>45501</v>
      </c>
      <c r="AA983" s="10">
        <v>45474</v>
      </c>
      <c r="AB983" t="s">
        <v>79</v>
      </c>
      <c r="AC983" t="s">
        <v>79</v>
      </c>
      <c r="AD983" t="s">
        <v>84</v>
      </c>
      <c r="AE983" t="s">
        <v>247</v>
      </c>
      <c r="AF983" t="s">
        <v>690</v>
      </c>
      <c r="AG983" t="s">
        <v>932</v>
      </c>
      <c r="AH983">
        <v>16.746758</v>
      </c>
      <c r="AI983">
        <v>36.704296999999997</v>
      </c>
      <c r="AJ983">
        <v>54.829281999999999</v>
      </c>
      <c r="AK983">
        <v>61.600779000000003</v>
      </c>
      <c r="AL983" t="s">
        <v>73</v>
      </c>
      <c r="AM983" t="s">
        <v>474</v>
      </c>
      <c r="AN983" t="s">
        <v>566</v>
      </c>
      <c r="AO983" s="1">
        <v>45689</v>
      </c>
      <c r="AP983" s="1" t="s">
        <v>5426</v>
      </c>
      <c r="AR983" t="s">
        <v>566</v>
      </c>
    </row>
    <row r="984" spans="1:44" hidden="1" x14ac:dyDescent="0.25">
      <c r="A984" t="s">
        <v>1498</v>
      </c>
      <c r="B984" t="s">
        <v>1477</v>
      </c>
      <c r="C984" t="s">
        <v>1478</v>
      </c>
      <c r="D984" t="s">
        <v>124</v>
      </c>
      <c r="E984" t="s">
        <v>930</v>
      </c>
      <c r="F984" t="s">
        <v>79</v>
      </c>
      <c r="G984" t="s">
        <v>80</v>
      </c>
      <c r="H984">
        <v>2</v>
      </c>
      <c r="I984" t="s">
        <v>46</v>
      </c>
      <c r="J984" t="s">
        <v>70</v>
      </c>
      <c r="L984">
        <v>2.48</v>
      </c>
      <c r="M984" t="s">
        <v>226</v>
      </c>
      <c r="R984" t="s">
        <v>98</v>
      </c>
      <c r="S984" t="s">
        <v>98</v>
      </c>
      <c r="T984" t="s">
        <v>98</v>
      </c>
      <c r="W984" s="5">
        <v>45500</v>
      </c>
      <c r="Y984" s="5">
        <v>45474</v>
      </c>
      <c r="Z984" s="10">
        <v>45500</v>
      </c>
      <c r="AA984" s="10">
        <v>45475</v>
      </c>
      <c r="AB984" t="s">
        <v>79</v>
      </c>
      <c r="AC984" t="s">
        <v>79</v>
      </c>
      <c r="AD984" t="s">
        <v>84</v>
      </c>
      <c r="AE984" t="s">
        <v>247</v>
      </c>
      <c r="AF984" t="s">
        <v>690</v>
      </c>
      <c r="AG984" t="s">
        <v>932</v>
      </c>
      <c r="AH984">
        <v>16.746758</v>
      </c>
      <c r="AI984">
        <v>36.704296999999997</v>
      </c>
      <c r="AJ984">
        <v>54.829281999999999</v>
      </c>
      <c r="AK984">
        <v>61.600779000000003</v>
      </c>
      <c r="AL984" t="s">
        <v>73</v>
      </c>
      <c r="AM984" t="s">
        <v>474</v>
      </c>
      <c r="AN984" t="s">
        <v>566</v>
      </c>
      <c r="AO984" s="1">
        <v>45689</v>
      </c>
      <c r="AP984" s="1" t="s">
        <v>5426</v>
      </c>
      <c r="AR984" t="s">
        <v>566</v>
      </c>
    </row>
    <row r="985" spans="1:44" hidden="1" x14ac:dyDescent="0.25">
      <c r="A985" t="s">
        <v>1499</v>
      </c>
      <c r="B985" t="s">
        <v>1477</v>
      </c>
      <c r="C985" t="s">
        <v>1478</v>
      </c>
      <c r="D985" t="s">
        <v>203</v>
      </c>
      <c r="E985" t="s">
        <v>930</v>
      </c>
      <c r="F985" t="s">
        <v>79</v>
      </c>
      <c r="G985" t="s">
        <v>80</v>
      </c>
      <c r="H985">
        <v>2</v>
      </c>
      <c r="I985" t="s">
        <v>46</v>
      </c>
      <c r="J985" t="s">
        <v>70</v>
      </c>
      <c r="L985">
        <v>16.27</v>
      </c>
      <c r="M985" t="s">
        <v>226</v>
      </c>
      <c r="R985" t="s">
        <v>98</v>
      </c>
      <c r="S985" t="s">
        <v>98</v>
      </c>
      <c r="T985" t="s">
        <v>98</v>
      </c>
      <c r="W985" s="5">
        <v>45499</v>
      </c>
      <c r="Y985" s="5">
        <v>45474</v>
      </c>
      <c r="Z985" s="10">
        <v>45499</v>
      </c>
      <c r="AA985" s="10">
        <v>45475</v>
      </c>
      <c r="AB985" t="s">
        <v>79</v>
      </c>
      <c r="AC985" t="s">
        <v>79</v>
      </c>
      <c r="AD985" t="s">
        <v>84</v>
      </c>
      <c r="AE985" t="s">
        <v>247</v>
      </c>
      <c r="AF985" t="s">
        <v>690</v>
      </c>
      <c r="AG985" t="s">
        <v>932</v>
      </c>
      <c r="AH985">
        <v>16.746758</v>
      </c>
      <c r="AI985">
        <v>36.704296999999997</v>
      </c>
      <c r="AJ985">
        <v>54.829281999999999</v>
      </c>
      <c r="AK985">
        <v>61.600779000000003</v>
      </c>
      <c r="AL985" t="s">
        <v>73</v>
      </c>
      <c r="AM985" t="s">
        <v>474</v>
      </c>
      <c r="AN985" t="s">
        <v>566</v>
      </c>
      <c r="AO985" s="1">
        <v>45689</v>
      </c>
      <c r="AP985" s="1" t="s">
        <v>5426</v>
      </c>
      <c r="AR985" t="s">
        <v>566</v>
      </c>
    </row>
    <row r="986" spans="1:44" hidden="1" x14ac:dyDescent="0.25">
      <c r="A986" t="s">
        <v>1500</v>
      </c>
      <c r="B986" t="s">
        <v>1477</v>
      </c>
      <c r="C986" t="s">
        <v>1478</v>
      </c>
      <c r="D986" t="s">
        <v>162</v>
      </c>
      <c r="E986" t="s">
        <v>930</v>
      </c>
      <c r="F986" t="s">
        <v>79</v>
      </c>
      <c r="G986" t="s">
        <v>80</v>
      </c>
      <c r="H986">
        <v>2</v>
      </c>
      <c r="I986" t="s">
        <v>46</v>
      </c>
      <c r="J986" t="s">
        <v>70</v>
      </c>
      <c r="L986">
        <v>8.59</v>
      </c>
      <c r="M986" t="s">
        <v>226</v>
      </c>
      <c r="R986" t="s">
        <v>98</v>
      </c>
      <c r="S986" t="s">
        <v>98</v>
      </c>
      <c r="T986" t="s">
        <v>98</v>
      </c>
      <c r="W986" s="5">
        <v>45499</v>
      </c>
      <c r="Y986" s="5">
        <v>45474</v>
      </c>
      <c r="Z986" s="10">
        <v>45499</v>
      </c>
      <c r="AA986" s="10">
        <v>45474</v>
      </c>
      <c r="AB986" t="s">
        <v>79</v>
      </c>
      <c r="AC986" t="s">
        <v>79</v>
      </c>
      <c r="AD986" t="s">
        <v>84</v>
      </c>
      <c r="AE986" t="s">
        <v>247</v>
      </c>
      <c r="AF986" t="s">
        <v>690</v>
      </c>
      <c r="AG986" t="s">
        <v>932</v>
      </c>
      <c r="AH986">
        <v>16.746758</v>
      </c>
      <c r="AI986">
        <v>36.704296999999997</v>
      </c>
      <c r="AJ986">
        <v>54.829281999999999</v>
      </c>
      <c r="AK986">
        <v>61.600779000000003</v>
      </c>
      <c r="AL986" t="s">
        <v>73</v>
      </c>
      <c r="AM986" t="s">
        <v>474</v>
      </c>
      <c r="AN986" t="s">
        <v>566</v>
      </c>
      <c r="AO986" s="1">
        <v>45689</v>
      </c>
      <c r="AP986" s="1" t="s">
        <v>5426</v>
      </c>
      <c r="AR986" t="s">
        <v>566</v>
      </c>
    </row>
    <row r="987" spans="1:44" hidden="1" x14ac:dyDescent="0.25">
      <c r="A987" t="s">
        <v>1501</v>
      </c>
      <c r="B987" t="s">
        <v>1477</v>
      </c>
      <c r="C987" t="s">
        <v>1478</v>
      </c>
      <c r="D987" t="s">
        <v>126</v>
      </c>
      <c r="E987" t="s">
        <v>930</v>
      </c>
      <c r="F987" t="s">
        <v>79</v>
      </c>
      <c r="G987" t="s">
        <v>80</v>
      </c>
      <c r="H987">
        <v>2</v>
      </c>
      <c r="I987" t="s">
        <v>46</v>
      </c>
      <c r="J987" t="s">
        <v>70</v>
      </c>
      <c r="L987">
        <v>2.62</v>
      </c>
      <c r="M987" t="s">
        <v>226</v>
      </c>
      <c r="R987" t="s">
        <v>98</v>
      </c>
      <c r="S987" t="s">
        <v>98</v>
      </c>
      <c r="T987" t="s">
        <v>97</v>
      </c>
      <c r="W987" s="5">
        <v>45501</v>
      </c>
      <c r="Y987" s="5">
        <v>45474</v>
      </c>
      <c r="Z987" s="10">
        <v>45501</v>
      </c>
      <c r="AA987" s="10">
        <v>45475</v>
      </c>
      <c r="AB987" t="s">
        <v>79</v>
      </c>
      <c r="AC987" t="s">
        <v>79</v>
      </c>
      <c r="AD987" t="s">
        <v>84</v>
      </c>
      <c r="AE987" t="s">
        <v>247</v>
      </c>
      <c r="AF987" t="s">
        <v>690</v>
      </c>
      <c r="AG987" t="s">
        <v>932</v>
      </c>
      <c r="AH987">
        <v>16.746758</v>
      </c>
      <c r="AI987">
        <v>36.704296999999997</v>
      </c>
      <c r="AJ987">
        <v>54.829281999999999</v>
      </c>
      <c r="AK987">
        <v>61.600779000000003</v>
      </c>
      <c r="AL987" t="s">
        <v>73</v>
      </c>
      <c r="AM987" t="s">
        <v>474</v>
      </c>
      <c r="AN987" t="s">
        <v>566</v>
      </c>
      <c r="AO987" s="1">
        <v>45689</v>
      </c>
      <c r="AP987" s="1" t="s">
        <v>5426</v>
      </c>
      <c r="AR987" t="s">
        <v>566</v>
      </c>
    </row>
    <row r="988" spans="1:44" hidden="1" x14ac:dyDescent="0.25">
      <c r="A988" t="s">
        <v>1502</v>
      </c>
      <c r="B988" t="s">
        <v>1477</v>
      </c>
      <c r="C988" t="s">
        <v>1478</v>
      </c>
      <c r="D988" t="s">
        <v>118</v>
      </c>
      <c r="E988" t="s">
        <v>930</v>
      </c>
      <c r="F988" t="s">
        <v>79</v>
      </c>
      <c r="G988" t="s">
        <v>80</v>
      </c>
      <c r="H988">
        <v>2</v>
      </c>
      <c r="I988" t="s">
        <v>46</v>
      </c>
      <c r="J988" t="s">
        <v>70</v>
      </c>
      <c r="L988">
        <v>1.91</v>
      </c>
      <c r="M988" t="s">
        <v>226</v>
      </c>
      <c r="R988" t="s">
        <v>98</v>
      </c>
      <c r="S988" t="s">
        <v>98</v>
      </c>
      <c r="T988" t="s">
        <v>98</v>
      </c>
      <c r="W988" s="5">
        <v>45500</v>
      </c>
      <c r="Y988" s="5">
        <v>45474</v>
      </c>
      <c r="Z988" s="10">
        <v>45500</v>
      </c>
      <c r="AA988" s="10">
        <v>45475</v>
      </c>
      <c r="AB988" t="s">
        <v>79</v>
      </c>
      <c r="AC988" t="s">
        <v>79</v>
      </c>
      <c r="AD988" t="s">
        <v>84</v>
      </c>
      <c r="AE988" t="s">
        <v>247</v>
      </c>
      <c r="AF988" t="s">
        <v>690</v>
      </c>
      <c r="AG988" t="s">
        <v>932</v>
      </c>
      <c r="AH988">
        <v>16.746758</v>
      </c>
      <c r="AI988">
        <v>36.704296999999997</v>
      </c>
      <c r="AJ988">
        <v>54.829281999999999</v>
      </c>
      <c r="AK988">
        <v>61.600779000000003</v>
      </c>
      <c r="AL988" t="s">
        <v>73</v>
      </c>
      <c r="AM988" t="s">
        <v>474</v>
      </c>
      <c r="AN988" t="s">
        <v>566</v>
      </c>
      <c r="AO988" s="1">
        <v>45689</v>
      </c>
      <c r="AP988" s="1" t="s">
        <v>5426</v>
      </c>
      <c r="AR988" t="s">
        <v>566</v>
      </c>
    </row>
    <row r="989" spans="1:44" hidden="1" x14ac:dyDescent="0.25">
      <c r="A989" t="s">
        <v>1503</v>
      </c>
      <c r="B989" t="s">
        <v>1477</v>
      </c>
      <c r="C989" t="s">
        <v>1478</v>
      </c>
      <c r="D989" t="s">
        <v>166</v>
      </c>
      <c r="E989" t="s">
        <v>930</v>
      </c>
      <c r="F989" t="s">
        <v>79</v>
      </c>
      <c r="G989" t="s">
        <v>80</v>
      </c>
      <c r="H989">
        <v>2</v>
      </c>
      <c r="I989" t="s">
        <v>46</v>
      </c>
      <c r="J989" t="s">
        <v>70</v>
      </c>
      <c r="L989">
        <v>5.56</v>
      </c>
      <c r="M989" t="s">
        <v>226</v>
      </c>
      <c r="R989" t="s">
        <v>98</v>
      </c>
      <c r="S989" t="s">
        <v>98</v>
      </c>
      <c r="T989" t="s">
        <v>97</v>
      </c>
      <c r="W989" s="5">
        <v>45498</v>
      </c>
      <c r="Y989" s="5">
        <v>45444</v>
      </c>
      <c r="Z989" s="10">
        <v>45498</v>
      </c>
      <c r="AA989" s="10">
        <v>45465</v>
      </c>
      <c r="AB989" t="s">
        <v>79</v>
      </c>
      <c r="AC989" t="s">
        <v>79</v>
      </c>
      <c r="AD989" t="s">
        <v>84</v>
      </c>
      <c r="AE989" t="s">
        <v>247</v>
      </c>
      <c r="AF989" t="s">
        <v>690</v>
      </c>
      <c r="AG989" t="s">
        <v>932</v>
      </c>
      <c r="AH989">
        <v>16.746758</v>
      </c>
      <c r="AI989">
        <v>36.704296999999997</v>
      </c>
      <c r="AJ989">
        <v>54.829281999999999</v>
      </c>
      <c r="AK989">
        <v>61.600779000000003</v>
      </c>
      <c r="AL989" t="s">
        <v>73</v>
      </c>
      <c r="AM989" t="s">
        <v>474</v>
      </c>
      <c r="AN989" t="s">
        <v>566</v>
      </c>
      <c r="AO989" s="1">
        <v>45689</v>
      </c>
      <c r="AP989" s="1" t="s">
        <v>5426</v>
      </c>
      <c r="AR989" t="s">
        <v>566</v>
      </c>
    </row>
    <row r="990" spans="1:44" hidden="1" x14ac:dyDescent="0.25">
      <c r="A990" t="s">
        <v>1486</v>
      </c>
      <c r="B990" t="s">
        <v>1477</v>
      </c>
      <c r="C990" t="s">
        <v>1478</v>
      </c>
      <c r="D990" t="s">
        <v>149</v>
      </c>
      <c r="E990" t="s">
        <v>930</v>
      </c>
      <c r="F990" t="s">
        <v>79</v>
      </c>
      <c r="G990" t="s">
        <v>80</v>
      </c>
      <c r="H990">
        <v>2</v>
      </c>
      <c r="I990" t="s">
        <v>46</v>
      </c>
      <c r="J990" t="s">
        <v>70</v>
      </c>
      <c r="L990" s="21">
        <v>37.64</v>
      </c>
      <c r="M990" t="s">
        <v>226</v>
      </c>
      <c r="R990" t="s">
        <v>98</v>
      </c>
      <c r="S990" t="s">
        <v>98</v>
      </c>
      <c r="T990" t="s">
        <v>97</v>
      </c>
      <c r="W990" s="5">
        <v>45498</v>
      </c>
      <c r="Y990" s="5">
        <v>45444</v>
      </c>
      <c r="Z990" s="10">
        <v>45498</v>
      </c>
      <c r="AA990" s="10">
        <v>45464</v>
      </c>
      <c r="AB990" t="s">
        <v>79</v>
      </c>
      <c r="AC990" t="s">
        <v>79</v>
      </c>
      <c r="AD990" t="s">
        <v>84</v>
      </c>
      <c r="AE990" t="s">
        <v>247</v>
      </c>
      <c r="AF990" t="s">
        <v>690</v>
      </c>
      <c r="AG990" t="s">
        <v>932</v>
      </c>
      <c r="AH990">
        <v>16.746758</v>
      </c>
      <c r="AI990">
        <v>36.704296999999997</v>
      </c>
      <c r="AJ990">
        <v>54.829281999999999</v>
      </c>
      <c r="AK990">
        <v>61.600779000000003</v>
      </c>
      <c r="AL990" t="s">
        <v>73</v>
      </c>
      <c r="AM990" t="s">
        <v>474</v>
      </c>
      <c r="AN990" t="s">
        <v>566</v>
      </c>
      <c r="AO990" s="1">
        <v>45717</v>
      </c>
      <c r="AP990" s="1" t="s">
        <v>5427</v>
      </c>
      <c r="AQ990" t="s">
        <v>5447</v>
      </c>
      <c r="AR990" t="s">
        <v>566</v>
      </c>
    </row>
    <row r="991" spans="1:44" hidden="1" x14ac:dyDescent="0.25">
      <c r="A991" t="s">
        <v>1487</v>
      </c>
      <c r="B991" t="s">
        <v>1477</v>
      </c>
      <c r="C991" t="s">
        <v>1478</v>
      </c>
      <c r="D991" t="s">
        <v>107</v>
      </c>
      <c r="E991" t="s">
        <v>930</v>
      </c>
      <c r="F991" t="s">
        <v>79</v>
      </c>
      <c r="G991" t="s">
        <v>80</v>
      </c>
      <c r="H991">
        <v>2</v>
      </c>
      <c r="I991" t="s">
        <v>46</v>
      </c>
      <c r="J991" t="s">
        <v>70</v>
      </c>
      <c r="L991" s="21">
        <v>30.58</v>
      </c>
      <c r="M991" t="s">
        <v>226</v>
      </c>
      <c r="R991" t="s">
        <v>98</v>
      </c>
      <c r="S991" t="s">
        <v>98</v>
      </c>
      <c r="T991" t="s">
        <v>97</v>
      </c>
      <c r="W991" s="5">
        <v>45499</v>
      </c>
      <c r="Y991" s="5">
        <v>45444</v>
      </c>
      <c r="Z991" s="10">
        <v>45499</v>
      </c>
      <c r="AA991" s="10">
        <v>45469</v>
      </c>
      <c r="AB991" t="s">
        <v>79</v>
      </c>
      <c r="AC991" t="s">
        <v>79</v>
      </c>
      <c r="AD991" t="s">
        <v>84</v>
      </c>
      <c r="AE991" t="s">
        <v>247</v>
      </c>
      <c r="AF991" t="s">
        <v>690</v>
      </c>
      <c r="AG991" t="s">
        <v>932</v>
      </c>
      <c r="AH991">
        <v>16.746758</v>
      </c>
      <c r="AI991">
        <v>36.704296999999997</v>
      </c>
      <c r="AJ991">
        <v>54.829281999999999</v>
      </c>
      <c r="AK991">
        <v>61.600779000000003</v>
      </c>
      <c r="AL991" t="s">
        <v>73</v>
      </c>
      <c r="AM991" t="s">
        <v>474</v>
      </c>
      <c r="AN991" t="s">
        <v>566</v>
      </c>
      <c r="AO991" s="1">
        <v>45717</v>
      </c>
      <c r="AP991" s="1" t="s">
        <v>5427</v>
      </c>
      <c r="AQ991" t="s">
        <v>5447</v>
      </c>
      <c r="AR991" t="s">
        <v>566</v>
      </c>
    </row>
    <row r="992" spans="1:44" hidden="1" x14ac:dyDescent="0.25">
      <c r="A992" t="s">
        <v>1488</v>
      </c>
      <c r="B992" t="s">
        <v>1477</v>
      </c>
      <c r="C992" t="s">
        <v>1478</v>
      </c>
      <c r="D992" t="s">
        <v>154</v>
      </c>
      <c r="E992" t="s">
        <v>930</v>
      </c>
      <c r="F992" t="s">
        <v>79</v>
      </c>
      <c r="G992" t="s">
        <v>80</v>
      </c>
      <c r="H992">
        <v>2</v>
      </c>
      <c r="I992" t="s">
        <v>46</v>
      </c>
      <c r="J992" t="s">
        <v>70</v>
      </c>
      <c r="L992" s="21">
        <v>10.78</v>
      </c>
      <c r="M992" t="s">
        <v>226</v>
      </c>
      <c r="R992" t="s">
        <v>98</v>
      </c>
      <c r="S992" t="s">
        <v>98</v>
      </c>
      <c r="T992" t="s">
        <v>97</v>
      </c>
      <c r="W992" s="5">
        <v>45498</v>
      </c>
      <c r="Y992" s="5">
        <v>45444</v>
      </c>
      <c r="Z992" s="10">
        <v>45498</v>
      </c>
      <c r="AA992" s="10">
        <v>45466</v>
      </c>
      <c r="AB992" t="s">
        <v>79</v>
      </c>
      <c r="AC992" t="s">
        <v>79</v>
      </c>
      <c r="AD992" t="s">
        <v>84</v>
      </c>
      <c r="AE992" t="s">
        <v>247</v>
      </c>
      <c r="AF992" t="s">
        <v>690</v>
      </c>
      <c r="AG992" t="s">
        <v>932</v>
      </c>
      <c r="AH992">
        <v>16.746758</v>
      </c>
      <c r="AI992">
        <v>36.704296999999997</v>
      </c>
      <c r="AJ992">
        <v>54.829281999999999</v>
      </c>
      <c r="AK992">
        <v>61.600779000000003</v>
      </c>
      <c r="AL992" t="s">
        <v>73</v>
      </c>
      <c r="AM992" t="s">
        <v>474</v>
      </c>
      <c r="AN992" t="s">
        <v>566</v>
      </c>
      <c r="AO992" s="1">
        <v>45717</v>
      </c>
      <c r="AP992" s="1" t="s">
        <v>5427</v>
      </c>
      <c r="AQ992" t="s">
        <v>5447</v>
      </c>
      <c r="AR992" t="s">
        <v>566</v>
      </c>
    </row>
    <row r="993" spans="1:44" hidden="1" x14ac:dyDescent="0.25">
      <c r="A993" t="s">
        <v>1489</v>
      </c>
      <c r="B993" t="s">
        <v>1477</v>
      </c>
      <c r="C993" t="s">
        <v>1478</v>
      </c>
      <c r="D993" t="s">
        <v>229</v>
      </c>
      <c r="E993" t="s">
        <v>930</v>
      </c>
      <c r="F993" t="s">
        <v>79</v>
      </c>
      <c r="G993" t="s">
        <v>80</v>
      </c>
      <c r="H993">
        <v>2</v>
      </c>
      <c r="I993" t="s">
        <v>46</v>
      </c>
      <c r="J993" t="s">
        <v>70</v>
      </c>
      <c r="L993" s="21">
        <v>20.66</v>
      </c>
      <c r="M993" t="s">
        <v>226</v>
      </c>
      <c r="R993" t="s">
        <v>98</v>
      </c>
      <c r="S993" t="s">
        <v>98</v>
      </c>
      <c r="T993" t="s">
        <v>97</v>
      </c>
      <c r="W993" s="5">
        <v>45498</v>
      </c>
      <c r="Y993" s="5">
        <v>45444</v>
      </c>
      <c r="Z993" s="10">
        <v>45498</v>
      </c>
      <c r="AA993" s="10">
        <v>45466</v>
      </c>
      <c r="AB993" t="s">
        <v>79</v>
      </c>
      <c r="AC993" t="s">
        <v>79</v>
      </c>
      <c r="AD993" t="s">
        <v>84</v>
      </c>
      <c r="AE993" t="s">
        <v>247</v>
      </c>
      <c r="AF993" t="s">
        <v>690</v>
      </c>
      <c r="AG993" t="s">
        <v>932</v>
      </c>
      <c r="AH993">
        <v>16.746758</v>
      </c>
      <c r="AI993">
        <v>36.704296999999997</v>
      </c>
      <c r="AJ993">
        <v>54.829281999999999</v>
      </c>
      <c r="AK993">
        <v>61.600779000000003</v>
      </c>
      <c r="AL993" t="s">
        <v>73</v>
      </c>
      <c r="AM993" t="s">
        <v>474</v>
      </c>
      <c r="AN993" t="s">
        <v>566</v>
      </c>
      <c r="AO993" s="1">
        <v>45717</v>
      </c>
      <c r="AP993" s="1" t="s">
        <v>5427</v>
      </c>
      <c r="AQ993" t="s">
        <v>5447</v>
      </c>
      <c r="AR993" t="s">
        <v>566</v>
      </c>
    </row>
    <row r="994" spans="1:44" hidden="1" x14ac:dyDescent="0.25">
      <c r="A994" t="s">
        <v>1490</v>
      </c>
      <c r="B994" t="s">
        <v>1477</v>
      </c>
      <c r="C994" t="s">
        <v>1478</v>
      </c>
      <c r="D994" t="s">
        <v>195</v>
      </c>
      <c r="E994" t="s">
        <v>930</v>
      </c>
      <c r="F994" t="s">
        <v>79</v>
      </c>
      <c r="G994" t="s">
        <v>80</v>
      </c>
      <c r="H994">
        <v>2</v>
      </c>
      <c r="I994" t="s">
        <v>46</v>
      </c>
      <c r="J994" t="s">
        <v>70</v>
      </c>
      <c r="L994" s="21">
        <v>20.5</v>
      </c>
      <c r="M994" t="s">
        <v>226</v>
      </c>
      <c r="R994" t="s">
        <v>97</v>
      </c>
      <c r="S994" t="s">
        <v>98</v>
      </c>
      <c r="T994" t="s">
        <v>98</v>
      </c>
      <c r="W994" s="5">
        <v>45499</v>
      </c>
      <c r="Y994" s="5">
        <v>45444</v>
      </c>
      <c r="Z994" s="10">
        <v>45499</v>
      </c>
      <c r="AA994" s="10">
        <v>45465</v>
      </c>
      <c r="AB994" t="s">
        <v>79</v>
      </c>
      <c r="AC994" t="s">
        <v>79</v>
      </c>
      <c r="AD994" t="s">
        <v>84</v>
      </c>
      <c r="AE994" t="s">
        <v>247</v>
      </c>
      <c r="AF994" t="s">
        <v>690</v>
      </c>
      <c r="AG994" t="s">
        <v>932</v>
      </c>
      <c r="AH994">
        <v>16.746758</v>
      </c>
      <c r="AI994">
        <v>36.704296999999997</v>
      </c>
      <c r="AJ994">
        <v>54.829281999999999</v>
      </c>
      <c r="AK994">
        <v>61.600779000000003</v>
      </c>
      <c r="AL994" t="s">
        <v>99</v>
      </c>
      <c r="AM994" t="s">
        <v>474</v>
      </c>
      <c r="AN994" t="s">
        <v>566</v>
      </c>
      <c r="AO994" s="1">
        <v>45717</v>
      </c>
      <c r="AP994" s="1" t="s">
        <v>5427</v>
      </c>
      <c r="AQ994" t="s">
        <v>5447</v>
      </c>
      <c r="AR994" t="s">
        <v>566</v>
      </c>
    </row>
    <row r="995" spans="1:44" hidden="1" x14ac:dyDescent="0.25">
      <c r="A995" t="s">
        <v>1493</v>
      </c>
      <c r="B995" t="s">
        <v>1477</v>
      </c>
      <c r="C995" t="s">
        <v>1478</v>
      </c>
      <c r="D995" t="s">
        <v>122</v>
      </c>
      <c r="E995" t="s">
        <v>930</v>
      </c>
      <c r="F995" t="s">
        <v>79</v>
      </c>
      <c r="G995" t="s">
        <v>80</v>
      </c>
      <c r="H995">
        <v>2</v>
      </c>
      <c r="I995" t="s">
        <v>46</v>
      </c>
      <c r="J995" t="s">
        <v>70</v>
      </c>
      <c r="L995" s="21">
        <v>20.86</v>
      </c>
      <c r="M995" t="s">
        <v>226</v>
      </c>
      <c r="R995" t="s">
        <v>98</v>
      </c>
      <c r="S995" t="s">
        <v>98</v>
      </c>
      <c r="T995" t="s">
        <v>97</v>
      </c>
      <c r="W995" s="5">
        <v>45499</v>
      </c>
      <c r="Y995" s="5">
        <v>45474</v>
      </c>
      <c r="Z995" s="10">
        <v>45499</v>
      </c>
      <c r="AB995" t="s">
        <v>79</v>
      </c>
      <c r="AC995" t="s">
        <v>79</v>
      </c>
      <c r="AD995" t="s">
        <v>84</v>
      </c>
      <c r="AE995" t="s">
        <v>247</v>
      </c>
      <c r="AF995" t="s">
        <v>690</v>
      </c>
      <c r="AG995" t="s">
        <v>932</v>
      </c>
      <c r="AH995">
        <v>16.746758</v>
      </c>
      <c r="AI995">
        <v>36.704296999999997</v>
      </c>
      <c r="AJ995">
        <v>54.829281999999999</v>
      </c>
      <c r="AK995">
        <v>61.600779000000003</v>
      </c>
      <c r="AL995" t="s">
        <v>73</v>
      </c>
      <c r="AM995" t="s">
        <v>474</v>
      </c>
      <c r="AN995" t="s">
        <v>566</v>
      </c>
      <c r="AO995" s="1">
        <v>45717</v>
      </c>
      <c r="AP995" s="1" t="s">
        <v>5427</v>
      </c>
      <c r="AQ995" t="s">
        <v>5447</v>
      </c>
      <c r="AR995" t="s">
        <v>566</v>
      </c>
    </row>
    <row r="996" spans="1:44" hidden="1" x14ac:dyDescent="0.25">
      <c r="A996" t="s">
        <v>1497</v>
      </c>
      <c r="B996" t="s">
        <v>1477</v>
      </c>
      <c r="C996" t="s">
        <v>1478</v>
      </c>
      <c r="D996" t="s">
        <v>200</v>
      </c>
      <c r="E996" t="s">
        <v>930</v>
      </c>
      <c r="F996" t="s">
        <v>79</v>
      </c>
      <c r="G996" t="s">
        <v>80</v>
      </c>
      <c r="H996">
        <v>2</v>
      </c>
      <c r="I996" t="s">
        <v>46</v>
      </c>
      <c r="J996" t="s">
        <v>70</v>
      </c>
      <c r="L996" s="21">
        <v>6.81</v>
      </c>
      <c r="M996" t="s">
        <v>226</v>
      </c>
      <c r="R996" t="s">
        <v>98</v>
      </c>
      <c r="S996" t="s">
        <v>98</v>
      </c>
      <c r="T996" t="s">
        <v>98</v>
      </c>
      <c r="W996" s="5">
        <v>45500</v>
      </c>
      <c r="Y996" s="5">
        <v>45474</v>
      </c>
      <c r="Z996" s="10">
        <v>45500</v>
      </c>
      <c r="AA996" s="10">
        <v>45474</v>
      </c>
      <c r="AB996" t="s">
        <v>79</v>
      </c>
      <c r="AC996" t="s">
        <v>79</v>
      </c>
      <c r="AD996" t="s">
        <v>84</v>
      </c>
      <c r="AE996" t="s">
        <v>247</v>
      </c>
      <c r="AF996" t="s">
        <v>690</v>
      </c>
      <c r="AG996" t="s">
        <v>932</v>
      </c>
      <c r="AH996">
        <v>16.746758</v>
      </c>
      <c r="AI996">
        <v>36.704296999999997</v>
      </c>
      <c r="AJ996">
        <v>54.829281999999999</v>
      </c>
      <c r="AK996">
        <v>61.600779000000003</v>
      </c>
      <c r="AL996" t="s">
        <v>73</v>
      </c>
      <c r="AM996" t="s">
        <v>474</v>
      </c>
      <c r="AN996" t="s">
        <v>566</v>
      </c>
      <c r="AO996" s="1">
        <v>45717</v>
      </c>
      <c r="AP996" s="1" t="s">
        <v>5427</v>
      </c>
      <c r="AQ996" t="s">
        <v>5447</v>
      </c>
      <c r="AR996" t="s">
        <v>566</v>
      </c>
    </row>
    <row r="997" spans="1:44" hidden="1" x14ac:dyDescent="0.25">
      <c r="A997" t="s">
        <v>1504</v>
      </c>
      <c r="B997" t="s">
        <v>1477</v>
      </c>
      <c r="C997" t="s">
        <v>1478</v>
      </c>
      <c r="D997" t="s">
        <v>128</v>
      </c>
      <c r="E997" t="s">
        <v>930</v>
      </c>
      <c r="F997" t="s">
        <v>79</v>
      </c>
      <c r="G997" t="s">
        <v>80</v>
      </c>
      <c r="H997">
        <v>2</v>
      </c>
      <c r="I997" t="s">
        <v>46</v>
      </c>
      <c r="J997" t="s">
        <v>70</v>
      </c>
      <c r="L997" s="21">
        <v>2.0099999999999998</v>
      </c>
      <c r="M997" t="s">
        <v>226</v>
      </c>
      <c r="R997" t="s">
        <v>98</v>
      </c>
      <c r="S997" t="s">
        <v>98</v>
      </c>
      <c r="T997" t="s">
        <v>98</v>
      </c>
      <c r="W997" s="5">
        <v>45498</v>
      </c>
      <c r="Y997" s="5">
        <v>45444</v>
      </c>
      <c r="Z997" s="10">
        <v>45498</v>
      </c>
      <c r="AA997" s="10">
        <v>45465</v>
      </c>
      <c r="AB997" t="s">
        <v>79</v>
      </c>
      <c r="AC997" t="s">
        <v>79</v>
      </c>
      <c r="AD997" t="s">
        <v>84</v>
      </c>
      <c r="AE997" t="s">
        <v>247</v>
      </c>
      <c r="AF997" t="s">
        <v>690</v>
      </c>
      <c r="AG997" t="s">
        <v>932</v>
      </c>
      <c r="AH997">
        <v>16.746758</v>
      </c>
      <c r="AI997">
        <v>36.704296999999997</v>
      </c>
      <c r="AJ997">
        <v>54.829281999999999</v>
      </c>
      <c r="AK997">
        <v>61.600779000000003</v>
      </c>
      <c r="AL997" t="s">
        <v>73</v>
      </c>
      <c r="AM997" t="s">
        <v>474</v>
      </c>
      <c r="AN997" t="s">
        <v>566</v>
      </c>
      <c r="AO997" s="1">
        <v>45717</v>
      </c>
      <c r="AP997" s="1" t="s">
        <v>5427</v>
      </c>
      <c r="AQ997" t="s">
        <v>5447</v>
      </c>
      <c r="AR997" t="s">
        <v>566</v>
      </c>
    </row>
    <row r="998" spans="1:44" hidden="1" x14ac:dyDescent="0.25">
      <c r="A998" t="s">
        <v>1505</v>
      </c>
      <c r="B998" t="s">
        <v>1477</v>
      </c>
      <c r="C998" t="s">
        <v>1478</v>
      </c>
      <c r="D998" t="s">
        <v>130</v>
      </c>
      <c r="E998" t="s">
        <v>930</v>
      </c>
      <c r="F998" t="s">
        <v>79</v>
      </c>
      <c r="G998" t="s">
        <v>80</v>
      </c>
      <c r="H998">
        <v>2</v>
      </c>
      <c r="I998" t="s">
        <v>46</v>
      </c>
      <c r="J998" t="s">
        <v>70</v>
      </c>
      <c r="L998" s="21">
        <v>0.21</v>
      </c>
      <c r="M998" t="s">
        <v>226</v>
      </c>
      <c r="W998" s="5">
        <v>45498</v>
      </c>
      <c r="Y998" s="5">
        <v>45444</v>
      </c>
      <c r="Z998" s="10">
        <v>45498</v>
      </c>
      <c r="AA998" s="10">
        <v>45465</v>
      </c>
      <c r="AB998" t="s">
        <v>79</v>
      </c>
      <c r="AC998" t="s">
        <v>79</v>
      </c>
      <c r="AD998" t="s">
        <v>84</v>
      </c>
      <c r="AE998" t="s">
        <v>247</v>
      </c>
      <c r="AF998" t="s">
        <v>690</v>
      </c>
      <c r="AG998" t="s">
        <v>932</v>
      </c>
      <c r="AH998">
        <v>16.746758</v>
      </c>
      <c r="AI998">
        <v>36.704296999999997</v>
      </c>
      <c r="AJ998">
        <v>54.829281999999999</v>
      </c>
      <c r="AK998">
        <v>61.600779000000003</v>
      </c>
      <c r="AL998" t="s">
        <v>73</v>
      </c>
      <c r="AM998" t="s">
        <v>474</v>
      </c>
      <c r="AN998" t="s">
        <v>566</v>
      </c>
      <c r="AO998" s="1">
        <v>45717</v>
      </c>
      <c r="AP998" s="1" t="s">
        <v>5427</v>
      </c>
      <c r="AQ998" t="s">
        <v>5447</v>
      </c>
      <c r="AR998" t="s">
        <v>566</v>
      </c>
    </row>
    <row r="999" spans="1:44" hidden="1" x14ac:dyDescent="0.25">
      <c r="A999" t="s">
        <v>1508</v>
      </c>
      <c r="B999" t="s">
        <v>1506</v>
      </c>
      <c r="C999" t="s">
        <v>1507</v>
      </c>
      <c r="D999" t="s">
        <v>427</v>
      </c>
      <c r="E999" t="s">
        <v>69</v>
      </c>
      <c r="F999" t="s">
        <v>245</v>
      </c>
      <c r="G999" t="s">
        <v>45</v>
      </c>
      <c r="H999">
        <v>1</v>
      </c>
      <c r="I999" t="s">
        <v>197</v>
      </c>
      <c r="J999" t="s">
        <v>47</v>
      </c>
      <c r="K999" s="1">
        <v>43775</v>
      </c>
      <c r="L999">
        <v>2.87</v>
      </c>
      <c r="M999" t="s">
        <v>226</v>
      </c>
      <c r="R999" t="s">
        <v>98</v>
      </c>
      <c r="S999" t="s">
        <v>98</v>
      </c>
      <c r="T999" t="s">
        <v>98</v>
      </c>
      <c r="W999" s="5">
        <v>45597</v>
      </c>
      <c r="X999" s="5">
        <v>45566</v>
      </c>
      <c r="Y999" s="5">
        <v>45627</v>
      </c>
      <c r="AB999" t="s">
        <v>245</v>
      </c>
      <c r="AC999" t="s">
        <v>245</v>
      </c>
      <c r="AD999" t="s">
        <v>53</v>
      </c>
      <c r="AE999" t="s">
        <v>72</v>
      </c>
      <c r="AF999" t="s">
        <v>52</v>
      </c>
      <c r="AG999" t="s">
        <v>247</v>
      </c>
      <c r="AH999">
        <v>30.270976000000001</v>
      </c>
      <c r="AI999">
        <v>33.488674000000003</v>
      </c>
      <c r="AJ999">
        <v>40.593654999999998</v>
      </c>
      <c r="AK999">
        <v>74.18647</v>
      </c>
      <c r="AL999" t="s">
        <v>54</v>
      </c>
      <c r="AM999" t="s">
        <v>55</v>
      </c>
      <c r="AN999" t="s">
        <v>50</v>
      </c>
      <c r="AO999" s="1">
        <v>45809</v>
      </c>
      <c r="AR999" t="s">
        <v>50</v>
      </c>
    </row>
    <row r="1000" spans="1:44" hidden="1" x14ac:dyDescent="0.25">
      <c r="A1000" t="s">
        <v>1509</v>
      </c>
      <c r="B1000" t="s">
        <v>1506</v>
      </c>
      <c r="C1000" t="s">
        <v>1507</v>
      </c>
      <c r="D1000" t="s">
        <v>77</v>
      </c>
      <c r="E1000" t="s">
        <v>69</v>
      </c>
      <c r="F1000" t="s">
        <v>245</v>
      </c>
      <c r="G1000" t="s">
        <v>45</v>
      </c>
      <c r="H1000">
        <v>2</v>
      </c>
      <c r="I1000" t="s">
        <v>46</v>
      </c>
      <c r="J1000" t="s">
        <v>70</v>
      </c>
      <c r="L1000">
        <v>2.54</v>
      </c>
      <c r="M1000" t="s">
        <v>226</v>
      </c>
      <c r="R1000" t="s">
        <v>98</v>
      </c>
      <c r="S1000" t="s">
        <v>98</v>
      </c>
      <c r="T1000" t="s">
        <v>97</v>
      </c>
      <c r="W1000" s="5">
        <v>45585</v>
      </c>
      <c r="X1000" s="5">
        <v>45566</v>
      </c>
      <c r="Y1000" s="5">
        <v>45536</v>
      </c>
      <c r="Z1000" s="10">
        <v>45585</v>
      </c>
      <c r="AA1000" s="10">
        <v>45542</v>
      </c>
      <c r="AB1000" t="s">
        <v>245</v>
      </c>
      <c r="AC1000" t="s">
        <v>245</v>
      </c>
      <c r="AD1000" t="s">
        <v>53</v>
      </c>
      <c r="AE1000" t="s">
        <v>72</v>
      </c>
      <c r="AF1000" t="s">
        <v>52</v>
      </c>
      <c r="AG1000" t="s">
        <v>247</v>
      </c>
      <c r="AH1000">
        <v>30.270976000000001</v>
      </c>
      <c r="AI1000">
        <v>33.488674000000003</v>
      </c>
      <c r="AJ1000">
        <v>40.593654999999998</v>
      </c>
      <c r="AK1000">
        <v>74.18647</v>
      </c>
      <c r="AL1000" t="s">
        <v>73</v>
      </c>
      <c r="AM1000" t="s">
        <v>55</v>
      </c>
      <c r="AN1000" t="s">
        <v>50</v>
      </c>
      <c r="AO1000" s="1">
        <v>45809</v>
      </c>
      <c r="AR1000" t="s">
        <v>50</v>
      </c>
    </row>
    <row r="1001" spans="1:44" hidden="1" x14ac:dyDescent="0.25">
      <c r="A1001" t="s">
        <v>1512</v>
      </c>
      <c r="B1001" t="s">
        <v>1510</v>
      </c>
      <c r="C1001" t="s">
        <v>1511</v>
      </c>
      <c r="D1001" t="s">
        <v>427</v>
      </c>
      <c r="E1001" t="s">
        <v>268</v>
      </c>
      <c r="F1001" t="s">
        <v>79</v>
      </c>
      <c r="G1001" t="s">
        <v>58</v>
      </c>
      <c r="H1001">
        <v>1</v>
      </c>
      <c r="I1001" t="s">
        <v>197</v>
      </c>
      <c r="J1001" t="s">
        <v>47</v>
      </c>
      <c r="K1001" s="1">
        <v>43539</v>
      </c>
      <c r="L1001">
        <v>0.98</v>
      </c>
      <c r="M1001" t="s">
        <v>226</v>
      </c>
      <c r="W1001" s="5">
        <v>45658</v>
      </c>
      <c r="X1001" s="5">
        <v>45658</v>
      </c>
      <c r="Y1001" s="5">
        <v>45809</v>
      </c>
      <c r="AB1001" t="s">
        <v>79</v>
      </c>
      <c r="AC1001" t="s">
        <v>79</v>
      </c>
      <c r="AD1001" t="s">
        <v>52</v>
      </c>
      <c r="AE1001" t="s">
        <v>53</v>
      </c>
      <c r="AF1001" t="s">
        <v>72</v>
      </c>
      <c r="AG1001" t="s">
        <v>50</v>
      </c>
      <c r="AH1001">
        <v>31.872268999999999</v>
      </c>
      <c r="AI1001">
        <v>45.591970000000003</v>
      </c>
      <c r="AJ1001">
        <v>47.351838999999998</v>
      </c>
      <c r="AK1001">
        <v>64.263705000000002</v>
      </c>
      <c r="AL1001" t="s">
        <v>54</v>
      </c>
      <c r="AM1001" t="s">
        <v>474</v>
      </c>
    </row>
    <row r="1002" spans="1:44" hidden="1" x14ac:dyDescent="0.25">
      <c r="A1002" t="s">
        <v>1513</v>
      </c>
      <c r="B1002" t="s">
        <v>1510</v>
      </c>
      <c r="C1002" t="s">
        <v>1511</v>
      </c>
      <c r="D1002" t="s">
        <v>77</v>
      </c>
      <c r="E1002" t="s">
        <v>268</v>
      </c>
      <c r="F1002" t="s">
        <v>79</v>
      </c>
      <c r="G1002" t="s">
        <v>58</v>
      </c>
      <c r="H1002">
        <v>1</v>
      </c>
      <c r="I1002" t="s">
        <v>197</v>
      </c>
      <c r="J1002" t="s">
        <v>47</v>
      </c>
      <c r="K1002" s="1">
        <v>43546</v>
      </c>
      <c r="L1002">
        <v>2.52</v>
      </c>
      <c r="M1002" t="s">
        <v>226</v>
      </c>
      <c r="W1002" s="5">
        <v>45658</v>
      </c>
      <c r="X1002" s="5">
        <v>45658</v>
      </c>
      <c r="Y1002" s="5">
        <v>45809</v>
      </c>
      <c r="AB1002" t="s">
        <v>79</v>
      </c>
      <c r="AC1002" t="s">
        <v>79</v>
      </c>
      <c r="AD1002" t="s">
        <v>52</v>
      </c>
      <c r="AE1002" t="s">
        <v>53</v>
      </c>
      <c r="AF1002" t="s">
        <v>72</v>
      </c>
      <c r="AG1002" t="s">
        <v>50</v>
      </c>
      <c r="AH1002">
        <v>31.872268999999999</v>
      </c>
      <c r="AI1002">
        <v>45.591970000000003</v>
      </c>
      <c r="AJ1002">
        <v>47.351838999999998</v>
      </c>
      <c r="AK1002">
        <v>64.263705000000002</v>
      </c>
      <c r="AL1002" t="s">
        <v>54</v>
      </c>
      <c r="AM1002" t="s">
        <v>474</v>
      </c>
    </row>
    <row r="1003" spans="1:44" hidden="1" x14ac:dyDescent="0.25">
      <c r="A1003" t="s">
        <v>1516</v>
      </c>
      <c r="B1003" t="s">
        <v>1514</v>
      </c>
      <c r="C1003" t="s">
        <v>1515</v>
      </c>
      <c r="D1003" t="s">
        <v>118</v>
      </c>
      <c r="E1003" t="s">
        <v>69</v>
      </c>
      <c r="F1003" t="s">
        <v>44</v>
      </c>
      <c r="G1003" t="s">
        <v>45</v>
      </c>
      <c r="H1003">
        <v>2</v>
      </c>
      <c r="I1003" t="s">
        <v>46</v>
      </c>
      <c r="J1003" t="s">
        <v>70</v>
      </c>
      <c r="L1003">
        <v>1.47</v>
      </c>
      <c r="M1003" t="s">
        <v>48</v>
      </c>
      <c r="R1003" t="s">
        <v>97</v>
      </c>
      <c r="S1003" t="s">
        <v>98</v>
      </c>
      <c r="T1003" t="s">
        <v>98</v>
      </c>
      <c r="W1003" s="5">
        <v>45567</v>
      </c>
      <c r="Y1003" s="5">
        <v>45566</v>
      </c>
      <c r="Z1003" s="10">
        <v>45567</v>
      </c>
      <c r="AA1003" s="10">
        <v>45566</v>
      </c>
      <c r="AB1003" t="s">
        <v>44</v>
      </c>
      <c r="AC1003" t="s">
        <v>44</v>
      </c>
      <c r="AD1003" t="s">
        <v>52</v>
      </c>
      <c r="AE1003" t="s">
        <v>53</v>
      </c>
      <c r="AF1003" t="s">
        <v>72</v>
      </c>
      <c r="AG1003" t="s">
        <v>50</v>
      </c>
      <c r="AH1003">
        <v>26.569274</v>
      </c>
      <c r="AI1003">
        <v>34.760769000000003</v>
      </c>
      <c r="AJ1003">
        <v>37.978467000000002</v>
      </c>
      <c r="AK1003">
        <v>56.651949000000002</v>
      </c>
      <c r="AL1003" t="s">
        <v>99</v>
      </c>
      <c r="AM1003" t="s">
        <v>55</v>
      </c>
      <c r="AN1003" t="s">
        <v>50</v>
      </c>
      <c r="AO1003" s="1">
        <v>45809</v>
      </c>
      <c r="AR1003" t="s">
        <v>50</v>
      </c>
    </row>
    <row r="1004" spans="1:44" hidden="1" x14ac:dyDescent="0.25">
      <c r="A1004" t="s">
        <v>1517</v>
      </c>
      <c r="B1004" t="s">
        <v>1514</v>
      </c>
      <c r="C1004" t="s">
        <v>1515</v>
      </c>
      <c r="D1004" t="s">
        <v>166</v>
      </c>
      <c r="E1004" t="s">
        <v>69</v>
      </c>
      <c r="F1004" t="s">
        <v>44</v>
      </c>
      <c r="G1004" t="s">
        <v>58</v>
      </c>
      <c r="H1004">
        <v>2</v>
      </c>
      <c r="I1004" t="s">
        <v>46</v>
      </c>
      <c r="J1004" t="s">
        <v>70</v>
      </c>
      <c r="L1004">
        <v>0.42</v>
      </c>
      <c r="M1004" t="s">
        <v>48</v>
      </c>
      <c r="R1004" t="s">
        <v>97</v>
      </c>
      <c r="S1004" t="s">
        <v>98</v>
      </c>
      <c r="T1004" t="s">
        <v>98</v>
      </c>
      <c r="W1004" s="5">
        <v>45567</v>
      </c>
      <c r="Y1004" s="5">
        <v>45566</v>
      </c>
      <c r="Z1004" s="10">
        <v>45567</v>
      </c>
      <c r="AA1004" s="10">
        <v>45566</v>
      </c>
      <c r="AB1004" t="s">
        <v>44</v>
      </c>
      <c r="AC1004" t="s">
        <v>44</v>
      </c>
      <c r="AD1004" t="s">
        <v>52</v>
      </c>
      <c r="AE1004" t="s">
        <v>53</v>
      </c>
      <c r="AF1004" t="s">
        <v>72</v>
      </c>
      <c r="AG1004" t="s">
        <v>50</v>
      </c>
      <c r="AH1004">
        <v>26.569274</v>
      </c>
      <c r="AI1004">
        <v>34.760769000000003</v>
      </c>
      <c r="AJ1004">
        <v>37.978467000000002</v>
      </c>
      <c r="AK1004">
        <v>56.651949000000002</v>
      </c>
      <c r="AL1004" t="s">
        <v>99</v>
      </c>
      <c r="AM1004" t="s">
        <v>55</v>
      </c>
      <c r="AN1004" t="s">
        <v>50</v>
      </c>
      <c r="AO1004" s="1">
        <v>45809</v>
      </c>
      <c r="AR1004" t="s">
        <v>50</v>
      </c>
    </row>
    <row r="1005" spans="1:44" hidden="1" x14ac:dyDescent="0.25">
      <c r="A1005" t="s">
        <v>1518</v>
      </c>
      <c r="B1005" t="s">
        <v>1514</v>
      </c>
      <c r="C1005" t="s">
        <v>1515</v>
      </c>
      <c r="D1005" t="s">
        <v>128</v>
      </c>
      <c r="E1005" t="s">
        <v>69</v>
      </c>
      <c r="F1005" t="s">
        <v>44</v>
      </c>
      <c r="G1005" t="s">
        <v>58</v>
      </c>
      <c r="H1005">
        <v>2</v>
      </c>
      <c r="I1005" t="s">
        <v>46</v>
      </c>
      <c r="J1005" t="s">
        <v>70</v>
      </c>
      <c r="L1005">
        <v>1.71</v>
      </c>
      <c r="M1005" t="s">
        <v>48</v>
      </c>
      <c r="W1005" s="5">
        <v>45567</v>
      </c>
      <c r="Y1005" s="5">
        <v>45566</v>
      </c>
      <c r="Z1005" s="10">
        <v>45567</v>
      </c>
      <c r="AA1005" s="10">
        <v>45566</v>
      </c>
      <c r="AB1005" t="s">
        <v>44</v>
      </c>
      <c r="AC1005" t="s">
        <v>44</v>
      </c>
      <c r="AD1005" t="s">
        <v>52</v>
      </c>
      <c r="AE1005" t="s">
        <v>53</v>
      </c>
      <c r="AF1005" t="s">
        <v>72</v>
      </c>
      <c r="AG1005" t="s">
        <v>50</v>
      </c>
      <c r="AH1005">
        <v>26.569274</v>
      </c>
      <c r="AI1005">
        <v>34.760769000000003</v>
      </c>
      <c r="AJ1005">
        <v>37.978467000000002</v>
      </c>
      <c r="AK1005">
        <v>56.651949000000002</v>
      </c>
      <c r="AL1005" t="s">
        <v>73</v>
      </c>
      <c r="AM1005" t="s">
        <v>55</v>
      </c>
      <c r="AN1005" t="s">
        <v>50</v>
      </c>
      <c r="AO1005" s="1">
        <v>45809</v>
      </c>
      <c r="AR1005" t="s">
        <v>50</v>
      </c>
    </row>
    <row r="1006" spans="1:44" hidden="1" x14ac:dyDescent="0.25">
      <c r="A1006" t="s">
        <v>1521</v>
      </c>
      <c r="B1006" t="s">
        <v>1519</v>
      </c>
      <c r="C1006" t="s">
        <v>1520</v>
      </c>
      <c r="D1006" t="s">
        <v>42</v>
      </c>
      <c r="E1006" t="s">
        <v>69</v>
      </c>
      <c r="F1006" t="s">
        <v>44</v>
      </c>
      <c r="G1006" t="s">
        <v>58</v>
      </c>
      <c r="H1006">
        <v>3</v>
      </c>
      <c r="I1006" t="s">
        <v>46</v>
      </c>
      <c r="J1006" t="s">
        <v>47</v>
      </c>
      <c r="L1006">
        <v>0.97</v>
      </c>
      <c r="M1006" t="s">
        <v>226</v>
      </c>
      <c r="W1006" s="5">
        <v>45517</v>
      </c>
      <c r="Y1006" s="5">
        <v>45505</v>
      </c>
      <c r="Z1006" s="10">
        <v>45517</v>
      </c>
      <c r="AA1006" s="10">
        <v>45516</v>
      </c>
      <c r="AB1006" t="s">
        <v>44</v>
      </c>
      <c r="AC1006" t="s">
        <v>44</v>
      </c>
      <c r="AD1006" t="s">
        <v>52</v>
      </c>
      <c r="AE1006" t="s">
        <v>53</v>
      </c>
      <c r="AF1006" t="s">
        <v>72</v>
      </c>
      <c r="AG1006" t="s">
        <v>50</v>
      </c>
      <c r="AH1006">
        <v>23.799372000000002</v>
      </c>
      <c r="AI1006">
        <v>32.198920999999999</v>
      </c>
      <c r="AJ1006">
        <v>35.416618</v>
      </c>
      <c r="AK1006">
        <v>59.512546999999998</v>
      </c>
      <c r="AL1006" t="s">
        <v>73</v>
      </c>
      <c r="AM1006" t="s">
        <v>55</v>
      </c>
      <c r="AN1006" t="s">
        <v>50</v>
      </c>
      <c r="AO1006" s="1">
        <v>45809</v>
      </c>
      <c r="AR1006" t="s">
        <v>50</v>
      </c>
    </row>
    <row r="1007" spans="1:44" hidden="1" x14ac:dyDescent="0.25">
      <c r="A1007" t="s">
        <v>1522</v>
      </c>
      <c r="B1007" t="s">
        <v>1519</v>
      </c>
      <c r="C1007" t="s">
        <v>1520</v>
      </c>
      <c r="D1007" t="s">
        <v>137</v>
      </c>
      <c r="E1007" t="s">
        <v>69</v>
      </c>
      <c r="F1007" t="s">
        <v>44</v>
      </c>
      <c r="G1007" t="s">
        <v>58</v>
      </c>
      <c r="H1007">
        <v>3</v>
      </c>
      <c r="I1007" t="s">
        <v>46</v>
      </c>
      <c r="J1007" t="s">
        <v>47</v>
      </c>
      <c r="L1007">
        <v>0.5</v>
      </c>
      <c r="M1007" t="s">
        <v>226</v>
      </c>
      <c r="W1007" s="5">
        <v>45517</v>
      </c>
      <c r="Y1007" s="5">
        <v>45505</v>
      </c>
      <c r="Z1007" s="10">
        <v>45517</v>
      </c>
      <c r="AA1007" s="10">
        <v>45516</v>
      </c>
      <c r="AB1007" t="s">
        <v>44</v>
      </c>
      <c r="AC1007" t="s">
        <v>44</v>
      </c>
      <c r="AD1007" t="s">
        <v>52</v>
      </c>
      <c r="AE1007" t="s">
        <v>53</v>
      </c>
      <c r="AF1007" t="s">
        <v>72</v>
      </c>
      <c r="AG1007" t="s">
        <v>50</v>
      </c>
      <c r="AH1007">
        <v>23.799372000000002</v>
      </c>
      <c r="AI1007">
        <v>32.198920999999999</v>
      </c>
      <c r="AJ1007">
        <v>35.416618</v>
      </c>
      <c r="AK1007">
        <v>59.512546999999998</v>
      </c>
      <c r="AL1007" t="s">
        <v>73</v>
      </c>
      <c r="AM1007" t="s">
        <v>55</v>
      </c>
      <c r="AN1007" t="s">
        <v>50</v>
      </c>
      <c r="AO1007" s="1">
        <v>45809</v>
      </c>
      <c r="AR1007" t="s">
        <v>50</v>
      </c>
    </row>
    <row r="1008" spans="1:44" hidden="1" x14ac:dyDescent="0.25">
      <c r="A1008" t="s">
        <v>1525</v>
      </c>
      <c r="B1008" t="s">
        <v>1523</v>
      </c>
      <c r="C1008" t="s">
        <v>1524</v>
      </c>
      <c r="D1008" t="s">
        <v>118</v>
      </c>
      <c r="E1008" t="s">
        <v>57</v>
      </c>
      <c r="F1008" t="s">
        <v>44</v>
      </c>
      <c r="G1008" t="s">
        <v>58</v>
      </c>
      <c r="H1008">
        <v>1</v>
      </c>
      <c r="I1008" t="s">
        <v>197</v>
      </c>
      <c r="J1008" t="s">
        <v>47</v>
      </c>
      <c r="K1008" s="1">
        <v>44289</v>
      </c>
      <c r="L1008">
        <v>0.77</v>
      </c>
      <c r="M1008" t="s">
        <v>471</v>
      </c>
      <c r="W1008" s="5">
        <v>46143</v>
      </c>
      <c r="X1008" s="5">
        <v>46113</v>
      </c>
      <c r="AB1008" t="s">
        <v>44</v>
      </c>
      <c r="AC1008" t="s">
        <v>44</v>
      </c>
      <c r="AD1008" t="s">
        <v>50</v>
      </c>
      <c r="AE1008" t="s">
        <v>52</v>
      </c>
      <c r="AF1008" t="s">
        <v>51</v>
      </c>
      <c r="AG1008" t="s">
        <v>53</v>
      </c>
      <c r="AH1008">
        <v>27.395216999999999</v>
      </c>
      <c r="AI1008">
        <v>30.229634999999998</v>
      </c>
      <c r="AJ1008">
        <v>46.053997000000003</v>
      </c>
      <c r="AK1008">
        <v>64.774197000000001</v>
      </c>
      <c r="AL1008" t="s">
        <v>1126</v>
      </c>
      <c r="AM1008" t="s">
        <v>55</v>
      </c>
    </row>
    <row r="1009" spans="1:44" hidden="1" x14ac:dyDescent="0.25">
      <c r="A1009" t="s">
        <v>1526</v>
      </c>
      <c r="B1009" t="s">
        <v>1523</v>
      </c>
      <c r="C1009" t="s">
        <v>1524</v>
      </c>
      <c r="D1009" t="s">
        <v>170</v>
      </c>
      <c r="E1009" t="s">
        <v>57</v>
      </c>
      <c r="F1009" t="s">
        <v>44</v>
      </c>
      <c r="G1009" t="s">
        <v>58</v>
      </c>
      <c r="H1009">
        <v>1</v>
      </c>
      <c r="I1009" t="s">
        <v>197</v>
      </c>
      <c r="J1009" t="s">
        <v>47</v>
      </c>
      <c r="K1009" s="1">
        <v>44288</v>
      </c>
      <c r="L1009">
        <v>4.2300000000000004</v>
      </c>
      <c r="M1009" t="s">
        <v>471</v>
      </c>
      <c r="W1009" s="5">
        <v>46143</v>
      </c>
      <c r="X1009" s="5">
        <v>46113</v>
      </c>
      <c r="AB1009" t="s">
        <v>44</v>
      </c>
      <c r="AC1009" t="s">
        <v>44</v>
      </c>
      <c r="AD1009" t="s">
        <v>50</v>
      </c>
      <c r="AE1009" t="s">
        <v>52</v>
      </c>
      <c r="AF1009" t="s">
        <v>51</v>
      </c>
      <c r="AG1009" t="s">
        <v>53</v>
      </c>
      <c r="AH1009">
        <v>27.395216999999999</v>
      </c>
      <c r="AI1009">
        <v>30.229634999999998</v>
      </c>
      <c r="AJ1009">
        <v>46.053997000000003</v>
      </c>
      <c r="AK1009">
        <v>64.774197000000001</v>
      </c>
      <c r="AL1009" t="s">
        <v>1126</v>
      </c>
      <c r="AM1009" t="s">
        <v>55</v>
      </c>
    </row>
    <row r="1010" spans="1:44" hidden="1" x14ac:dyDescent="0.25">
      <c r="A1010" t="s">
        <v>1530</v>
      </c>
      <c r="B1010" t="s">
        <v>1527</v>
      </c>
      <c r="C1010" t="s">
        <v>1528</v>
      </c>
      <c r="D1010" t="s">
        <v>95</v>
      </c>
      <c r="E1010" t="s">
        <v>1529</v>
      </c>
      <c r="F1010" t="s">
        <v>311</v>
      </c>
      <c r="G1010" t="s">
        <v>58</v>
      </c>
      <c r="H1010">
        <v>1</v>
      </c>
      <c r="I1010" t="s">
        <v>197</v>
      </c>
      <c r="J1010" t="s">
        <v>47</v>
      </c>
      <c r="K1010" s="1">
        <v>43752</v>
      </c>
      <c r="L1010">
        <v>13.7</v>
      </c>
      <c r="M1010" t="s">
        <v>226</v>
      </c>
      <c r="W1010" s="5">
        <v>45717</v>
      </c>
      <c r="X1010" s="5">
        <v>45717</v>
      </c>
      <c r="Y1010" s="5">
        <v>45689</v>
      </c>
      <c r="AB1010" t="s">
        <v>311</v>
      </c>
      <c r="AC1010" t="s">
        <v>311</v>
      </c>
      <c r="AD1010" t="s">
        <v>1532</v>
      </c>
      <c r="AE1010" t="s">
        <v>1531</v>
      </c>
      <c r="AF1010" t="s">
        <v>51</v>
      </c>
      <c r="AG1010" t="s">
        <v>50</v>
      </c>
      <c r="AH1010">
        <v>57.378453</v>
      </c>
      <c r="AI1010">
        <v>75.721556000000007</v>
      </c>
      <c r="AJ1010">
        <v>81.171507000000005</v>
      </c>
      <c r="AK1010">
        <v>81.535763000000003</v>
      </c>
      <c r="AL1010" t="s">
        <v>54</v>
      </c>
      <c r="AM1010" t="s">
        <v>314</v>
      </c>
      <c r="AN1010" t="s">
        <v>1531</v>
      </c>
      <c r="AO1010" s="1">
        <v>45809</v>
      </c>
      <c r="AP1010" s="1" t="s">
        <v>5437</v>
      </c>
      <c r="AR1010" t="s">
        <v>1532</v>
      </c>
    </row>
    <row r="1011" spans="1:44" hidden="1" x14ac:dyDescent="0.25">
      <c r="A1011" t="s">
        <v>1533</v>
      </c>
      <c r="B1011" t="s">
        <v>1527</v>
      </c>
      <c r="C1011" t="s">
        <v>1528</v>
      </c>
      <c r="D1011" t="s">
        <v>143</v>
      </c>
      <c r="E1011" t="s">
        <v>1529</v>
      </c>
      <c r="F1011" t="s">
        <v>311</v>
      </c>
      <c r="G1011" t="s">
        <v>58</v>
      </c>
      <c r="H1011">
        <v>1</v>
      </c>
      <c r="I1011" t="s">
        <v>197</v>
      </c>
      <c r="J1011" t="s">
        <v>47</v>
      </c>
      <c r="K1011" s="1">
        <v>43749</v>
      </c>
      <c r="L1011">
        <v>10.9</v>
      </c>
      <c r="M1011" t="s">
        <v>226</v>
      </c>
      <c r="W1011" s="5">
        <v>45717</v>
      </c>
      <c r="X1011" s="5">
        <v>45717</v>
      </c>
      <c r="Y1011" s="5">
        <v>45689</v>
      </c>
      <c r="AB1011" t="s">
        <v>311</v>
      </c>
      <c r="AC1011" t="s">
        <v>311</v>
      </c>
      <c r="AD1011" t="s">
        <v>1532</v>
      </c>
      <c r="AE1011" t="s">
        <v>1531</v>
      </c>
      <c r="AF1011" t="s">
        <v>51</v>
      </c>
      <c r="AG1011" t="s">
        <v>50</v>
      </c>
      <c r="AH1011">
        <v>57.378453</v>
      </c>
      <c r="AI1011">
        <v>75.721556000000007</v>
      </c>
      <c r="AJ1011">
        <v>81.171507000000005</v>
      </c>
      <c r="AK1011">
        <v>81.535763000000003</v>
      </c>
      <c r="AL1011" t="s">
        <v>54</v>
      </c>
      <c r="AM1011" t="s">
        <v>314</v>
      </c>
      <c r="AN1011" t="s">
        <v>1531</v>
      </c>
      <c r="AO1011" s="1">
        <v>45809</v>
      </c>
      <c r="AP1011" s="1" t="s">
        <v>5437</v>
      </c>
      <c r="AR1011" t="s">
        <v>1532</v>
      </c>
    </row>
    <row r="1012" spans="1:44" hidden="1" x14ac:dyDescent="0.25">
      <c r="A1012" t="s">
        <v>1534</v>
      </c>
      <c r="B1012" t="s">
        <v>1527</v>
      </c>
      <c r="C1012" t="s">
        <v>1528</v>
      </c>
      <c r="D1012" t="s">
        <v>145</v>
      </c>
      <c r="E1012" t="s">
        <v>1529</v>
      </c>
      <c r="F1012" t="s">
        <v>311</v>
      </c>
      <c r="G1012" t="s">
        <v>45</v>
      </c>
      <c r="H1012">
        <v>1</v>
      </c>
      <c r="I1012" t="s">
        <v>197</v>
      </c>
      <c r="J1012" t="s">
        <v>47</v>
      </c>
      <c r="K1012" s="1">
        <v>43753</v>
      </c>
      <c r="L1012">
        <v>12.76</v>
      </c>
      <c r="M1012" t="s">
        <v>226</v>
      </c>
      <c r="W1012" s="5">
        <v>45717</v>
      </c>
      <c r="X1012" s="5">
        <v>45717</v>
      </c>
      <c r="Y1012" s="5">
        <v>45689</v>
      </c>
      <c r="AB1012" t="s">
        <v>311</v>
      </c>
      <c r="AC1012" t="s">
        <v>311</v>
      </c>
      <c r="AD1012" t="s">
        <v>1532</v>
      </c>
      <c r="AE1012" t="s">
        <v>1531</v>
      </c>
      <c r="AF1012" t="s">
        <v>51</v>
      </c>
      <c r="AG1012" t="s">
        <v>50</v>
      </c>
      <c r="AH1012">
        <v>57.378453</v>
      </c>
      <c r="AI1012">
        <v>75.721556000000007</v>
      </c>
      <c r="AJ1012">
        <v>81.171507000000005</v>
      </c>
      <c r="AK1012">
        <v>81.535763000000003</v>
      </c>
      <c r="AL1012" t="s">
        <v>54</v>
      </c>
      <c r="AM1012" t="s">
        <v>314</v>
      </c>
      <c r="AN1012" t="s">
        <v>1531</v>
      </c>
      <c r="AO1012" s="1">
        <v>45809</v>
      </c>
      <c r="AP1012" s="1" t="s">
        <v>5437</v>
      </c>
      <c r="AR1012" t="s">
        <v>1532</v>
      </c>
    </row>
    <row r="1013" spans="1:44" hidden="1" x14ac:dyDescent="0.25">
      <c r="A1013" t="s">
        <v>1535</v>
      </c>
      <c r="B1013" t="s">
        <v>1527</v>
      </c>
      <c r="C1013" t="s">
        <v>1528</v>
      </c>
      <c r="D1013" t="s">
        <v>87</v>
      </c>
      <c r="E1013" t="s">
        <v>1529</v>
      </c>
      <c r="F1013" t="s">
        <v>311</v>
      </c>
      <c r="G1013" t="s">
        <v>45</v>
      </c>
      <c r="H1013">
        <v>1</v>
      </c>
      <c r="I1013" t="s">
        <v>197</v>
      </c>
      <c r="J1013" t="s">
        <v>47</v>
      </c>
      <c r="K1013" s="1">
        <v>43755</v>
      </c>
      <c r="L1013">
        <v>1.92</v>
      </c>
      <c r="M1013" t="s">
        <v>226</v>
      </c>
      <c r="W1013" s="5">
        <v>45717</v>
      </c>
      <c r="X1013" s="5">
        <v>45717</v>
      </c>
      <c r="Y1013" s="5">
        <v>45689</v>
      </c>
      <c r="AB1013" t="s">
        <v>311</v>
      </c>
      <c r="AC1013" t="s">
        <v>311</v>
      </c>
      <c r="AD1013" t="s">
        <v>1532</v>
      </c>
      <c r="AE1013" t="s">
        <v>1531</v>
      </c>
      <c r="AF1013" t="s">
        <v>51</v>
      </c>
      <c r="AG1013" t="s">
        <v>50</v>
      </c>
      <c r="AH1013">
        <v>57.378453</v>
      </c>
      <c r="AI1013">
        <v>75.721556000000007</v>
      </c>
      <c r="AJ1013">
        <v>81.171507000000005</v>
      </c>
      <c r="AK1013">
        <v>81.535763000000003</v>
      </c>
      <c r="AL1013" t="s">
        <v>54</v>
      </c>
      <c r="AM1013" t="s">
        <v>314</v>
      </c>
      <c r="AN1013" t="s">
        <v>1531</v>
      </c>
      <c r="AO1013" s="1">
        <v>45809</v>
      </c>
      <c r="AP1013" s="1" t="s">
        <v>5437</v>
      </c>
      <c r="AR1013" t="s">
        <v>1532</v>
      </c>
    </row>
    <row r="1014" spans="1:44" hidden="1" x14ac:dyDescent="0.25">
      <c r="A1014" t="s">
        <v>1536</v>
      </c>
      <c r="B1014" t="s">
        <v>1527</v>
      </c>
      <c r="C1014" t="s">
        <v>1528</v>
      </c>
      <c r="D1014" t="s">
        <v>100</v>
      </c>
      <c r="E1014" t="s">
        <v>1529</v>
      </c>
      <c r="F1014" t="s">
        <v>311</v>
      </c>
      <c r="G1014" t="s">
        <v>58</v>
      </c>
      <c r="H1014">
        <v>1</v>
      </c>
      <c r="I1014" t="s">
        <v>197</v>
      </c>
      <c r="J1014" t="s">
        <v>47</v>
      </c>
      <c r="K1014" s="1">
        <v>43755</v>
      </c>
      <c r="L1014">
        <v>1.57</v>
      </c>
      <c r="M1014" t="s">
        <v>226</v>
      </c>
      <c r="W1014" s="5">
        <v>45717</v>
      </c>
      <c r="X1014" s="5">
        <v>45717</v>
      </c>
      <c r="Y1014" s="5">
        <v>45689</v>
      </c>
      <c r="AB1014" t="s">
        <v>311</v>
      </c>
      <c r="AC1014" t="s">
        <v>311</v>
      </c>
      <c r="AD1014" t="s">
        <v>1532</v>
      </c>
      <c r="AE1014" t="s">
        <v>1531</v>
      </c>
      <c r="AF1014" t="s">
        <v>51</v>
      </c>
      <c r="AG1014" t="s">
        <v>50</v>
      </c>
      <c r="AH1014">
        <v>57.378453</v>
      </c>
      <c r="AI1014">
        <v>75.721556000000007</v>
      </c>
      <c r="AJ1014">
        <v>81.171507000000005</v>
      </c>
      <c r="AK1014">
        <v>81.535763000000003</v>
      </c>
      <c r="AL1014" t="s">
        <v>54</v>
      </c>
      <c r="AM1014" t="s">
        <v>314</v>
      </c>
      <c r="AN1014" t="s">
        <v>1531</v>
      </c>
      <c r="AO1014" s="1">
        <v>45809</v>
      </c>
      <c r="AP1014" s="1" t="s">
        <v>5437</v>
      </c>
      <c r="AR1014" t="s">
        <v>1532</v>
      </c>
    </row>
    <row r="1015" spans="1:44" hidden="1" x14ac:dyDescent="0.25">
      <c r="A1015" t="s">
        <v>1537</v>
      </c>
      <c r="B1015" t="s">
        <v>1527</v>
      </c>
      <c r="C1015" t="s">
        <v>1528</v>
      </c>
      <c r="D1015" t="s">
        <v>259</v>
      </c>
      <c r="E1015" t="s">
        <v>1529</v>
      </c>
      <c r="F1015" t="s">
        <v>311</v>
      </c>
      <c r="G1015" t="s">
        <v>58</v>
      </c>
      <c r="H1015">
        <v>2</v>
      </c>
      <c r="I1015" t="s">
        <v>46</v>
      </c>
      <c r="J1015" t="s">
        <v>47</v>
      </c>
      <c r="K1015" s="1">
        <v>43963</v>
      </c>
      <c r="L1015">
        <v>6.59</v>
      </c>
      <c r="M1015" t="s">
        <v>226</v>
      </c>
      <c r="W1015" s="5">
        <v>45717</v>
      </c>
      <c r="X1015" s="5">
        <v>45717</v>
      </c>
      <c r="Y1015" s="5">
        <v>45689</v>
      </c>
      <c r="AB1015" t="s">
        <v>311</v>
      </c>
      <c r="AC1015" t="s">
        <v>311</v>
      </c>
      <c r="AD1015" t="s">
        <v>1532</v>
      </c>
      <c r="AE1015" t="s">
        <v>1531</v>
      </c>
      <c r="AF1015" t="s">
        <v>51</v>
      </c>
      <c r="AG1015" t="s">
        <v>50</v>
      </c>
      <c r="AH1015">
        <v>57.378453</v>
      </c>
      <c r="AI1015">
        <v>75.721556000000007</v>
      </c>
      <c r="AJ1015">
        <v>81.171507000000005</v>
      </c>
      <c r="AK1015">
        <v>81.535763000000003</v>
      </c>
      <c r="AL1015" t="s">
        <v>54</v>
      </c>
      <c r="AM1015" t="s">
        <v>314</v>
      </c>
      <c r="AN1015" t="s">
        <v>1531</v>
      </c>
      <c r="AO1015" s="1">
        <v>45809</v>
      </c>
      <c r="AP1015" s="1" t="s">
        <v>5437</v>
      </c>
      <c r="AR1015" t="s">
        <v>1532</v>
      </c>
    </row>
    <row r="1016" spans="1:44" hidden="1" x14ac:dyDescent="0.25">
      <c r="A1016" t="s">
        <v>1538</v>
      </c>
      <c r="B1016" t="s">
        <v>1527</v>
      </c>
      <c r="C1016" t="s">
        <v>1528</v>
      </c>
      <c r="D1016" t="s">
        <v>275</v>
      </c>
      <c r="E1016" t="s">
        <v>1529</v>
      </c>
      <c r="F1016" t="s">
        <v>311</v>
      </c>
      <c r="G1016" t="s">
        <v>58</v>
      </c>
      <c r="H1016">
        <v>1</v>
      </c>
      <c r="I1016" t="s">
        <v>197</v>
      </c>
      <c r="J1016" t="s">
        <v>47</v>
      </c>
      <c r="K1016" s="1">
        <v>43755</v>
      </c>
      <c r="L1016">
        <v>1.21</v>
      </c>
      <c r="M1016" t="s">
        <v>226</v>
      </c>
      <c r="W1016" s="5">
        <v>45717</v>
      </c>
      <c r="X1016" s="5">
        <v>45717</v>
      </c>
      <c r="Y1016" s="5">
        <v>45689</v>
      </c>
      <c r="AB1016" t="s">
        <v>311</v>
      </c>
      <c r="AC1016" t="s">
        <v>311</v>
      </c>
      <c r="AD1016" t="s">
        <v>1532</v>
      </c>
      <c r="AE1016" t="s">
        <v>1531</v>
      </c>
      <c r="AF1016" t="s">
        <v>51</v>
      </c>
      <c r="AG1016" t="s">
        <v>50</v>
      </c>
      <c r="AH1016">
        <v>57.378453</v>
      </c>
      <c r="AI1016">
        <v>75.721556000000007</v>
      </c>
      <c r="AJ1016">
        <v>81.171507000000005</v>
      </c>
      <c r="AK1016">
        <v>81.535763000000003</v>
      </c>
      <c r="AL1016" t="s">
        <v>54</v>
      </c>
      <c r="AM1016" t="s">
        <v>314</v>
      </c>
      <c r="AN1016" t="s">
        <v>1531</v>
      </c>
      <c r="AO1016" s="1">
        <v>45809</v>
      </c>
      <c r="AP1016" s="1" t="s">
        <v>5437</v>
      </c>
      <c r="AR1016" t="s">
        <v>1532</v>
      </c>
    </row>
    <row r="1017" spans="1:44" hidden="1" x14ac:dyDescent="0.25">
      <c r="A1017" t="s">
        <v>1539</v>
      </c>
      <c r="B1017" t="s">
        <v>1527</v>
      </c>
      <c r="C1017" t="s">
        <v>1528</v>
      </c>
      <c r="D1017" t="s">
        <v>207</v>
      </c>
      <c r="E1017" t="s">
        <v>1529</v>
      </c>
      <c r="F1017" t="s">
        <v>311</v>
      </c>
      <c r="G1017" t="s">
        <v>58</v>
      </c>
      <c r="H1017">
        <v>1</v>
      </c>
      <c r="I1017" t="s">
        <v>197</v>
      </c>
      <c r="J1017" t="s">
        <v>47</v>
      </c>
      <c r="K1017" s="1">
        <v>43756</v>
      </c>
      <c r="L1017">
        <v>13.8</v>
      </c>
      <c r="M1017" t="s">
        <v>226</v>
      </c>
      <c r="W1017" s="5">
        <v>45717</v>
      </c>
      <c r="X1017" s="5">
        <v>45717</v>
      </c>
      <c r="Y1017" s="5">
        <v>45689</v>
      </c>
      <c r="AB1017" t="s">
        <v>311</v>
      </c>
      <c r="AC1017" t="s">
        <v>311</v>
      </c>
      <c r="AD1017" t="s">
        <v>1532</v>
      </c>
      <c r="AE1017" t="s">
        <v>1531</v>
      </c>
      <c r="AF1017" t="s">
        <v>51</v>
      </c>
      <c r="AG1017" t="s">
        <v>50</v>
      </c>
      <c r="AH1017">
        <v>57.378453</v>
      </c>
      <c r="AI1017">
        <v>75.721556000000007</v>
      </c>
      <c r="AJ1017">
        <v>81.171507000000005</v>
      </c>
      <c r="AK1017">
        <v>81.535763000000003</v>
      </c>
      <c r="AL1017" t="s">
        <v>54</v>
      </c>
      <c r="AM1017" t="s">
        <v>314</v>
      </c>
      <c r="AN1017" t="s">
        <v>1531</v>
      </c>
      <c r="AO1017" s="1">
        <v>45809</v>
      </c>
      <c r="AP1017" s="1" t="s">
        <v>5437</v>
      </c>
      <c r="AR1017" t="s">
        <v>1532</v>
      </c>
    </row>
    <row r="1018" spans="1:44" hidden="1" x14ac:dyDescent="0.25">
      <c r="A1018" t="s">
        <v>1540</v>
      </c>
      <c r="B1018" t="s">
        <v>1527</v>
      </c>
      <c r="C1018" t="s">
        <v>1528</v>
      </c>
      <c r="D1018" t="s">
        <v>102</v>
      </c>
      <c r="E1018" t="s">
        <v>1529</v>
      </c>
      <c r="F1018" t="s">
        <v>311</v>
      </c>
      <c r="G1018" t="s">
        <v>58</v>
      </c>
      <c r="H1018">
        <v>1</v>
      </c>
      <c r="I1018" t="s">
        <v>197</v>
      </c>
      <c r="J1018" t="s">
        <v>47</v>
      </c>
      <c r="K1018" s="1">
        <v>43755</v>
      </c>
      <c r="L1018">
        <v>16.3</v>
      </c>
      <c r="M1018" t="s">
        <v>226</v>
      </c>
      <c r="W1018" s="5">
        <v>45748</v>
      </c>
      <c r="X1018" s="5">
        <v>45717</v>
      </c>
      <c r="Y1018" s="5">
        <v>45689</v>
      </c>
      <c r="AB1018" t="s">
        <v>311</v>
      </c>
      <c r="AC1018" t="s">
        <v>311</v>
      </c>
      <c r="AD1018" t="s">
        <v>1532</v>
      </c>
      <c r="AE1018" t="s">
        <v>1531</v>
      </c>
      <c r="AF1018" t="s">
        <v>51</v>
      </c>
      <c r="AG1018" t="s">
        <v>50</v>
      </c>
      <c r="AH1018">
        <v>57.378453</v>
      </c>
      <c r="AI1018">
        <v>75.721556000000007</v>
      </c>
      <c r="AJ1018">
        <v>81.171507000000005</v>
      </c>
      <c r="AK1018">
        <v>81.535763000000003</v>
      </c>
      <c r="AL1018" t="s">
        <v>54</v>
      </c>
      <c r="AM1018" t="s">
        <v>314</v>
      </c>
      <c r="AN1018" t="s">
        <v>1531</v>
      </c>
      <c r="AO1018" s="1">
        <v>45809</v>
      </c>
      <c r="AP1018" s="1" t="s">
        <v>5437</v>
      </c>
      <c r="AR1018" t="s">
        <v>1532</v>
      </c>
    </row>
    <row r="1019" spans="1:44" hidden="1" x14ac:dyDescent="0.25">
      <c r="A1019" t="s">
        <v>1541</v>
      </c>
      <c r="B1019" t="s">
        <v>1527</v>
      </c>
      <c r="C1019" t="s">
        <v>1528</v>
      </c>
      <c r="D1019" t="s">
        <v>149</v>
      </c>
      <c r="E1019" t="s">
        <v>1529</v>
      </c>
      <c r="F1019" t="s">
        <v>311</v>
      </c>
      <c r="G1019" t="s">
        <v>58</v>
      </c>
      <c r="H1019">
        <v>1</v>
      </c>
      <c r="I1019" t="s">
        <v>151</v>
      </c>
      <c r="J1019" t="s">
        <v>47</v>
      </c>
      <c r="K1019" s="1">
        <v>43331</v>
      </c>
      <c r="L1019">
        <v>18.739999999999998</v>
      </c>
      <c r="M1019" t="s">
        <v>226</v>
      </c>
      <c r="W1019" s="5">
        <v>45748</v>
      </c>
      <c r="X1019" s="5">
        <v>45748</v>
      </c>
      <c r="Y1019" s="5">
        <v>45689</v>
      </c>
      <c r="AB1019" t="s">
        <v>311</v>
      </c>
      <c r="AC1019" t="s">
        <v>311</v>
      </c>
      <c r="AD1019" t="s">
        <v>1532</v>
      </c>
      <c r="AE1019" t="s">
        <v>1531</v>
      </c>
      <c r="AF1019" t="s">
        <v>51</v>
      </c>
      <c r="AG1019" t="s">
        <v>50</v>
      </c>
      <c r="AH1019">
        <v>57.378453</v>
      </c>
      <c r="AI1019">
        <v>75.721556000000007</v>
      </c>
      <c r="AJ1019">
        <v>81.171507000000005</v>
      </c>
      <c r="AK1019">
        <v>81.535763000000003</v>
      </c>
      <c r="AL1019" t="s">
        <v>54</v>
      </c>
      <c r="AM1019" t="s">
        <v>314</v>
      </c>
      <c r="AN1019" t="s">
        <v>1531</v>
      </c>
      <c r="AO1019" s="1">
        <v>45809</v>
      </c>
      <c r="AP1019" s="1" t="s">
        <v>5437</v>
      </c>
      <c r="AR1019" t="s">
        <v>1532</v>
      </c>
    </row>
    <row r="1020" spans="1:44" hidden="1" x14ac:dyDescent="0.25">
      <c r="A1020" t="s">
        <v>1542</v>
      </c>
      <c r="B1020" t="s">
        <v>1527</v>
      </c>
      <c r="C1020" t="s">
        <v>1528</v>
      </c>
      <c r="D1020" t="s">
        <v>154</v>
      </c>
      <c r="E1020" t="s">
        <v>1529</v>
      </c>
      <c r="F1020" t="s">
        <v>311</v>
      </c>
      <c r="G1020" t="s">
        <v>58</v>
      </c>
      <c r="H1020">
        <v>1</v>
      </c>
      <c r="I1020" t="s">
        <v>197</v>
      </c>
      <c r="J1020" t="s">
        <v>47</v>
      </c>
      <c r="K1020" s="1">
        <v>43753</v>
      </c>
      <c r="L1020">
        <v>1.86</v>
      </c>
      <c r="M1020" t="s">
        <v>226</v>
      </c>
      <c r="W1020" s="5">
        <v>45748</v>
      </c>
      <c r="X1020" s="5">
        <v>45748</v>
      </c>
      <c r="Y1020" s="5">
        <v>45689</v>
      </c>
      <c r="AB1020" t="s">
        <v>311</v>
      </c>
      <c r="AC1020" t="s">
        <v>311</v>
      </c>
      <c r="AD1020" t="s">
        <v>1532</v>
      </c>
      <c r="AE1020" t="s">
        <v>1531</v>
      </c>
      <c r="AF1020" t="s">
        <v>51</v>
      </c>
      <c r="AG1020" t="s">
        <v>50</v>
      </c>
      <c r="AH1020">
        <v>57.378453</v>
      </c>
      <c r="AI1020">
        <v>75.721556000000007</v>
      </c>
      <c r="AJ1020">
        <v>81.171507000000005</v>
      </c>
      <c r="AK1020">
        <v>81.535763000000003</v>
      </c>
      <c r="AL1020" t="s">
        <v>54</v>
      </c>
      <c r="AM1020" t="s">
        <v>314</v>
      </c>
      <c r="AN1020" t="s">
        <v>1531</v>
      </c>
      <c r="AO1020" s="1">
        <v>45809</v>
      </c>
      <c r="AP1020" s="1" t="s">
        <v>5437</v>
      </c>
      <c r="AR1020" t="s">
        <v>1532</v>
      </c>
    </row>
    <row r="1021" spans="1:44" hidden="1" x14ac:dyDescent="0.25">
      <c r="A1021" t="s">
        <v>1543</v>
      </c>
      <c r="B1021" t="s">
        <v>1527</v>
      </c>
      <c r="C1021" t="s">
        <v>1528</v>
      </c>
      <c r="D1021" t="s">
        <v>229</v>
      </c>
      <c r="E1021" t="s">
        <v>1529</v>
      </c>
      <c r="F1021" t="s">
        <v>311</v>
      </c>
      <c r="G1021" t="s">
        <v>58</v>
      </c>
      <c r="H1021">
        <v>1</v>
      </c>
      <c r="I1021" t="s">
        <v>151</v>
      </c>
      <c r="J1021" t="s">
        <v>47</v>
      </c>
      <c r="K1021" s="1">
        <v>43331</v>
      </c>
      <c r="L1021">
        <v>6.43</v>
      </c>
      <c r="M1021" t="s">
        <v>226</v>
      </c>
      <c r="W1021" s="5">
        <v>45748</v>
      </c>
      <c r="X1021" s="5">
        <v>45748</v>
      </c>
      <c r="Y1021" s="5">
        <v>45689</v>
      </c>
      <c r="AB1021" t="s">
        <v>311</v>
      </c>
      <c r="AC1021" t="s">
        <v>311</v>
      </c>
      <c r="AD1021" t="s">
        <v>1532</v>
      </c>
      <c r="AE1021" t="s">
        <v>1531</v>
      </c>
      <c r="AF1021" t="s">
        <v>51</v>
      </c>
      <c r="AG1021" t="s">
        <v>50</v>
      </c>
      <c r="AH1021">
        <v>57.378453</v>
      </c>
      <c r="AI1021">
        <v>75.721556000000007</v>
      </c>
      <c r="AJ1021">
        <v>81.171507000000005</v>
      </c>
      <c r="AK1021">
        <v>81.535763000000003</v>
      </c>
      <c r="AL1021" t="s">
        <v>54</v>
      </c>
      <c r="AM1021" t="s">
        <v>314</v>
      </c>
      <c r="AN1021" t="s">
        <v>1531</v>
      </c>
      <c r="AO1021" s="1">
        <v>45809</v>
      </c>
      <c r="AP1021" s="1" t="s">
        <v>5437</v>
      </c>
      <c r="AR1021" t="s">
        <v>1532</v>
      </c>
    </row>
    <row r="1022" spans="1:44" hidden="1" x14ac:dyDescent="0.25">
      <c r="A1022" t="s">
        <v>1544</v>
      </c>
      <c r="B1022" t="s">
        <v>1527</v>
      </c>
      <c r="C1022" t="s">
        <v>1528</v>
      </c>
      <c r="D1022" t="s">
        <v>195</v>
      </c>
      <c r="E1022" t="s">
        <v>1529</v>
      </c>
      <c r="F1022" t="s">
        <v>311</v>
      </c>
      <c r="G1022" t="s">
        <v>58</v>
      </c>
      <c r="H1022">
        <v>2</v>
      </c>
      <c r="I1022" t="s">
        <v>46</v>
      </c>
      <c r="J1022" t="s">
        <v>47</v>
      </c>
      <c r="K1022" s="1">
        <v>43962</v>
      </c>
      <c r="L1022">
        <v>7.32</v>
      </c>
      <c r="M1022" t="s">
        <v>226</v>
      </c>
      <c r="W1022" s="5">
        <v>45748</v>
      </c>
      <c r="X1022" s="5">
        <v>45748</v>
      </c>
      <c r="Y1022" s="5">
        <v>45689</v>
      </c>
      <c r="AB1022" t="s">
        <v>311</v>
      </c>
      <c r="AC1022" t="s">
        <v>311</v>
      </c>
      <c r="AD1022" t="s">
        <v>1532</v>
      </c>
      <c r="AE1022" t="s">
        <v>1531</v>
      </c>
      <c r="AF1022" t="s">
        <v>51</v>
      </c>
      <c r="AG1022" t="s">
        <v>50</v>
      </c>
      <c r="AH1022">
        <v>57.378453</v>
      </c>
      <c r="AI1022">
        <v>75.721556000000007</v>
      </c>
      <c r="AJ1022">
        <v>81.171507000000005</v>
      </c>
      <c r="AK1022">
        <v>81.535763000000003</v>
      </c>
      <c r="AL1022" t="s">
        <v>54</v>
      </c>
      <c r="AM1022" t="s">
        <v>314</v>
      </c>
      <c r="AN1022" t="s">
        <v>1531</v>
      </c>
      <c r="AO1022" s="1">
        <v>45809</v>
      </c>
      <c r="AP1022" s="1" t="s">
        <v>5437</v>
      </c>
      <c r="AR1022" t="s">
        <v>1532</v>
      </c>
    </row>
    <row r="1023" spans="1:44" hidden="1" x14ac:dyDescent="0.25">
      <c r="A1023" t="s">
        <v>1545</v>
      </c>
      <c r="B1023" t="s">
        <v>1527</v>
      </c>
      <c r="C1023" t="s">
        <v>1528</v>
      </c>
      <c r="D1023" t="s">
        <v>156</v>
      </c>
      <c r="E1023" t="s">
        <v>1529</v>
      </c>
      <c r="F1023" t="s">
        <v>311</v>
      </c>
      <c r="G1023" t="s">
        <v>58</v>
      </c>
      <c r="H1023">
        <v>2</v>
      </c>
      <c r="I1023" t="s">
        <v>46</v>
      </c>
      <c r="J1023" t="s">
        <v>47</v>
      </c>
      <c r="K1023" s="1">
        <v>43962</v>
      </c>
      <c r="L1023">
        <v>3.71</v>
      </c>
      <c r="M1023" t="s">
        <v>226</v>
      </c>
      <c r="W1023" s="5">
        <v>45748</v>
      </c>
      <c r="X1023" s="5">
        <v>45748</v>
      </c>
      <c r="Y1023" s="5">
        <v>45689</v>
      </c>
      <c r="AB1023" t="s">
        <v>311</v>
      </c>
      <c r="AC1023" t="s">
        <v>311</v>
      </c>
      <c r="AD1023" t="s">
        <v>1532</v>
      </c>
      <c r="AE1023" t="s">
        <v>1531</v>
      </c>
      <c r="AF1023" t="s">
        <v>51</v>
      </c>
      <c r="AG1023" t="s">
        <v>50</v>
      </c>
      <c r="AH1023">
        <v>57.378453</v>
      </c>
      <c r="AI1023">
        <v>75.721556000000007</v>
      </c>
      <c r="AJ1023">
        <v>81.171507000000005</v>
      </c>
      <c r="AK1023">
        <v>81.535763000000003</v>
      </c>
      <c r="AL1023" t="s">
        <v>54</v>
      </c>
      <c r="AM1023" t="s">
        <v>314</v>
      </c>
      <c r="AN1023" t="s">
        <v>1531</v>
      </c>
      <c r="AO1023" s="1">
        <v>45809</v>
      </c>
      <c r="AP1023" s="1" t="s">
        <v>5437</v>
      </c>
      <c r="AR1023" t="s">
        <v>1532</v>
      </c>
    </row>
    <row r="1024" spans="1:44" hidden="1" x14ac:dyDescent="0.25">
      <c r="A1024" t="s">
        <v>1546</v>
      </c>
      <c r="B1024" t="s">
        <v>1527</v>
      </c>
      <c r="C1024" t="s">
        <v>1528</v>
      </c>
      <c r="D1024" t="s">
        <v>112</v>
      </c>
      <c r="E1024" t="s">
        <v>1529</v>
      </c>
      <c r="F1024" t="s">
        <v>311</v>
      </c>
      <c r="G1024" t="s">
        <v>58</v>
      </c>
      <c r="H1024">
        <v>2</v>
      </c>
      <c r="I1024" t="s">
        <v>46</v>
      </c>
      <c r="J1024" t="s">
        <v>47</v>
      </c>
      <c r="K1024" s="1">
        <v>43964</v>
      </c>
      <c r="L1024">
        <v>4.07</v>
      </c>
      <c r="M1024" t="s">
        <v>226</v>
      </c>
      <c r="W1024" s="5">
        <v>45748</v>
      </c>
      <c r="X1024" s="5">
        <v>45748</v>
      </c>
      <c r="Y1024" s="5">
        <v>45689</v>
      </c>
      <c r="AB1024" t="s">
        <v>311</v>
      </c>
      <c r="AC1024" t="s">
        <v>311</v>
      </c>
      <c r="AD1024" t="s">
        <v>1532</v>
      </c>
      <c r="AE1024" t="s">
        <v>1531</v>
      </c>
      <c r="AF1024" t="s">
        <v>51</v>
      </c>
      <c r="AG1024" t="s">
        <v>50</v>
      </c>
      <c r="AH1024">
        <v>57.378453</v>
      </c>
      <c r="AI1024">
        <v>75.721556000000007</v>
      </c>
      <c r="AJ1024">
        <v>81.171507000000005</v>
      </c>
      <c r="AK1024">
        <v>81.535763000000003</v>
      </c>
      <c r="AL1024" t="s">
        <v>54</v>
      </c>
      <c r="AM1024" t="s">
        <v>314</v>
      </c>
      <c r="AN1024" t="s">
        <v>1531</v>
      </c>
      <c r="AO1024" s="1">
        <v>45809</v>
      </c>
      <c r="AP1024" s="1" t="s">
        <v>5437</v>
      </c>
      <c r="AR1024" t="s">
        <v>1532</v>
      </c>
    </row>
    <row r="1025" spans="1:44" hidden="1" x14ac:dyDescent="0.25">
      <c r="A1025" t="s">
        <v>1547</v>
      </c>
      <c r="B1025" t="s">
        <v>1527</v>
      </c>
      <c r="C1025" t="s">
        <v>1528</v>
      </c>
      <c r="D1025" t="s">
        <v>116</v>
      </c>
      <c r="E1025" t="s">
        <v>1529</v>
      </c>
      <c r="F1025" t="s">
        <v>311</v>
      </c>
      <c r="G1025" t="s">
        <v>58</v>
      </c>
      <c r="H1025">
        <v>2</v>
      </c>
      <c r="I1025" t="s">
        <v>46</v>
      </c>
      <c r="J1025" t="s">
        <v>47</v>
      </c>
      <c r="K1025" s="1">
        <v>43963</v>
      </c>
      <c r="L1025">
        <v>1.32</v>
      </c>
      <c r="M1025" t="s">
        <v>226</v>
      </c>
      <c r="W1025" s="5">
        <v>45748</v>
      </c>
      <c r="X1025" s="5">
        <v>45748</v>
      </c>
      <c r="Y1025" s="5">
        <v>45689</v>
      </c>
      <c r="AB1025" t="s">
        <v>311</v>
      </c>
      <c r="AC1025" t="s">
        <v>311</v>
      </c>
      <c r="AD1025" t="s">
        <v>1532</v>
      </c>
      <c r="AE1025" t="s">
        <v>1531</v>
      </c>
      <c r="AF1025" t="s">
        <v>51</v>
      </c>
      <c r="AG1025" t="s">
        <v>50</v>
      </c>
      <c r="AH1025">
        <v>57.378453</v>
      </c>
      <c r="AI1025">
        <v>75.721556000000007</v>
      </c>
      <c r="AJ1025">
        <v>81.171507000000005</v>
      </c>
      <c r="AK1025">
        <v>81.535763000000003</v>
      </c>
      <c r="AL1025" t="s">
        <v>54</v>
      </c>
      <c r="AM1025" t="s">
        <v>314</v>
      </c>
      <c r="AN1025" t="s">
        <v>1531</v>
      </c>
      <c r="AO1025" s="1">
        <v>45809</v>
      </c>
      <c r="AP1025" s="1" t="s">
        <v>5437</v>
      </c>
      <c r="AR1025" t="s">
        <v>1532</v>
      </c>
    </row>
    <row r="1026" spans="1:44" hidden="1" x14ac:dyDescent="0.25">
      <c r="A1026" t="s">
        <v>1548</v>
      </c>
      <c r="B1026" t="s">
        <v>1527</v>
      </c>
      <c r="C1026" t="s">
        <v>1528</v>
      </c>
      <c r="D1026" t="s">
        <v>909</v>
      </c>
      <c r="E1026" t="s">
        <v>1529</v>
      </c>
      <c r="F1026" t="s">
        <v>311</v>
      </c>
      <c r="G1026" t="s">
        <v>58</v>
      </c>
      <c r="H1026">
        <v>1</v>
      </c>
      <c r="I1026" t="s">
        <v>197</v>
      </c>
      <c r="J1026" t="s">
        <v>47</v>
      </c>
      <c r="K1026" s="1">
        <v>44505</v>
      </c>
      <c r="L1026">
        <v>0.38</v>
      </c>
      <c r="M1026" t="s">
        <v>226</v>
      </c>
      <c r="W1026" s="5">
        <v>45748</v>
      </c>
      <c r="X1026" s="5">
        <v>45748</v>
      </c>
      <c r="Y1026" s="5">
        <v>45689</v>
      </c>
      <c r="AB1026" t="s">
        <v>311</v>
      </c>
      <c r="AC1026" t="s">
        <v>311</v>
      </c>
      <c r="AD1026" t="s">
        <v>1532</v>
      </c>
      <c r="AE1026" t="s">
        <v>1531</v>
      </c>
      <c r="AF1026" t="s">
        <v>51</v>
      </c>
      <c r="AG1026" t="s">
        <v>50</v>
      </c>
      <c r="AH1026">
        <v>57.378453</v>
      </c>
      <c r="AI1026">
        <v>75.721556000000007</v>
      </c>
      <c r="AJ1026">
        <v>81.171507000000005</v>
      </c>
      <c r="AK1026">
        <v>81.535763000000003</v>
      </c>
      <c r="AL1026" t="s">
        <v>54</v>
      </c>
      <c r="AM1026" t="s">
        <v>314</v>
      </c>
      <c r="AN1026" t="s">
        <v>1531</v>
      </c>
      <c r="AO1026" s="1">
        <v>45809</v>
      </c>
      <c r="AP1026" s="1" t="s">
        <v>5437</v>
      </c>
      <c r="AR1026" t="s">
        <v>1532</v>
      </c>
    </row>
    <row r="1027" spans="1:44" hidden="1" x14ac:dyDescent="0.25">
      <c r="A1027" t="s">
        <v>1549</v>
      </c>
      <c r="B1027" t="s">
        <v>1527</v>
      </c>
      <c r="C1027" t="s">
        <v>1528</v>
      </c>
      <c r="D1027" t="s">
        <v>238</v>
      </c>
      <c r="E1027" t="s">
        <v>1529</v>
      </c>
      <c r="F1027" t="s">
        <v>311</v>
      </c>
      <c r="G1027" t="s">
        <v>58</v>
      </c>
      <c r="H1027">
        <v>1</v>
      </c>
      <c r="I1027" t="s">
        <v>197</v>
      </c>
      <c r="J1027" t="s">
        <v>47</v>
      </c>
      <c r="K1027" s="1">
        <v>44504</v>
      </c>
      <c r="L1027">
        <v>0.66</v>
      </c>
      <c r="M1027" t="s">
        <v>226</v>
      </c>
      <c r="W1027" s="5">
        <v>45748</v>
      </c>
      <c r="X1027" s="5">
        <v>45748</v>
      </c>
      <c r="Y1027" s="5">
        <v>45689</v>
      </c>
      <c r="AB1027" t="s">
        <v>311</v>
      </c>
      <c r="AC1027" t="s">
        <v>311</v>
      </c>
      <c r="AD1027" t="s">
        <v>1532</v>
      </c>
      <c r="AE1027" t="s">
        <v>1531</v>
      </c>
      <c r="AF1027" t="s">
        <v>51</v>
      </c>
      <c r="AG1027" t="s">
        <v>50</v>
      </c>
      <c r="AH1027">
        <v>57.378453</v>
      </c>
      <c r="AI1027">
        <v>75.721556000000007</v>
      </c>
      <c r="AJ1027">
        <v>81.171507000000005</v>
      </c>
      <c r="AK1027">
        <v>81.535763000000003</v>
      </c>
      <c r="AL1027" t="s">
        <v>54</v>
      </c>
      <c r="AM1027" t="s">
        <v>314</v>
      </c>
      <c r="AN1027" t="s">
        <v>1531</v>
      </c>
      <c r="AO1027" s="1">
        <v>45809</v>
      </c>
      <c r="AP1027" s="1" t="s">
        <v>5437</v>
      </c>
      <c r="AR1027" t="s">
        <v>1532</v>
      </c>
    </row>
    <row r="1028" spans="1:44" hidden="1" x14ac:dyDescent="0.25">
      <c r="A1028" t="s">
        <v>1552</v>
      </c>
      <c r="B1028" t="s">
        <v>1550</v>
      </c>
      <c r="C1028" t="s">
        <v>1551</v>
      </c>
      <c r="D1028" t="s">
        <v>293</v>
      </c>
      <c r="E1028" t="s">
        <v>325</v>
      </c>
      <c r="F1028" t="s">
        <v>79</v>
      </c>
      <c r="G1028" t="s">
        <v>58</v>
      </c>
      <c r="H1028">
        <v>2</v>
      </c>
      <c r="I1028" t="s">
        <v>46</v>
      </c>
      <c r="J1028" t="s">
        <v>70</v>
      </c>
      <c r="L1028">
        <v>1.1200000000000001</v>
      </c>
      <c r="M1028" t="s">
        <v>48</v>
      </c>
      <c r="W1028" s="5">
        <v>43537</v>
      </c>
      <c r="AB1028" t="s">
        <v>79</v>
      </c>
      <c r="AC1028" t="s">
        <v>79</v>
      </c>
      <c r="AD1028" t="s">
        <v>53</v>
      </c>
      <c r="AE1028" t="s">
        <v>72</v>
      </c>
      <c r="AF1028" t="s">
        <v>247</v>
      </c>
      <c r="AG1028" t="s">
        <v>52</v>
      </c>
      <c r="AH1028">
        <v>18.837147000000002</v>
      </c>
      <c r="AI1028">
        <v>20.597014999999999</v>
      </c>
      <c r="AJ1028">
        <v>37.770620000000001</v>
      </c>
      <c r="AK1028">
        <v>43.718710999999999</v>
      </c>
      <c r="AL1028" t="s">
        <v>73</v>
      </c>
      <c r="AM1028" t="s">
        <v>474</v>
      </c>
      <c r="AN1028" t="s">
        <v>72</v>
      </c>
      <c r="AO1028" s="1">
        <v>45839</v>
      </c>
      <c r="AP1028" s="1" t="s">
        <v>5438</v>
      </c>
      <c r="AR1028" t="s">
        <v>72</v>
      </c>
    </row>
    <row r="1029" spans="1:44" hidden="1" x14ac:dyDescent="0.25">
      <c r="A1029" t="s">
        <v>1555</v>
      </c>
      <c r="B1029" t="s">
        <v>1553</v>
      </c>
      <c r="C1029" t="s">
        <v>1554</v>
      </c>
      <c r="D1029" t="s">
        <v>143</v>
      </c>
      <c r="E1029" t="s">
        <v>78</v>
      </c>
      <c r="F1029" t="s">
        <v>79</v>
      </c>
      <c r="G1029" t="s">
        <v>80</v>
      </c>
      <c r="H1029">
        <v>1</v>
      </c>
      <c r="I1029" t="s">
        <v>197</v>
      </c>
      <c r="J1029" t="s">
        <v>47</v>
      </c>
      <c r="K1029" s="1">
        <v>43487</v>
      </c>
      <c r="L1029">
        <v>12.58</v>
      </c>
      <c r="M1029" t="s">
        <v>226</v>
      </c>
      <c r="W1029" s="5">
        <v>45717</v>
      </c>
      <c r="X1029" s="5">
        <v>45717</v>
      </c>
      <c r="Y1029" s="5">
        <v>45689</v>
      </c>
      <c r="AB1029" t="s">
        <v>79</v>
      </c>
      <c r="AC1029" t="s">
        <v>79</v>
      </c>
      <c r="AD1029" t="s">
        <v>53</v>
      </c>
      <c r="AE1029" t="s">
        <v>72</v>
      </c>
      <c r="AF1029" t="s">
        <v>52</v>
      </c>
      <c r="AG1029" t="s">
        <v>84</v>
      </c>
      <c r="AH1029">
        <v>21.527792999999999</v>
      </c>
      <c r="AI1029">
        <v>23.287662000000001</v>
      </c>
      <c r="AJ1029">
        <v>39.440258</v>
      </c>
      <c r="AK1029">
        <v>46.00956</v>
      </c>
      <c r="AL1029" t="s">
        <v>54</v>
      </c>
      <c r="AM1029" t="s">
        <v>474</v>
      </c>
      <c r="AN1029" t="s">
        <v>5451</v>
      </c>
      <c r="AO1029" s="1">
        <v>45809</v>
      </c>
      <c r="AP1029" s="1" t="s">
        <v>5437</v>
      </c>
      <c r="AR1029" t="s">
        <v>5451</v>
      </c>
    </row>
    <row r="1030" spans="1:44" hidden="1" x14ac:dyDescent="0.25">
      <c r="A1030" t="s">
        <v>1556</v>
      </c>
      <c r="B1030" t="s">
        <v>1553</v>
      </c>
      <c r="C1030" t="s">
        <v>1554</v>
      </c>
      <c r="D1030" t="s">
        <v>145</v>
      </c>
      <c r="E1030" t="s">
        <v>78</v>
      </c>
      <c r="F1030" t="s">
        <v>79</v>
      </c>
      <c r="G1030" t="s">
        <v>80</v>
      </c>
      <c r="H1030">
        <v>1</v>
      </c>
      <c r="I1030" t="s">
        <v>197</v>
      </c>
      <c r="J1030" t="s">
        <v>47</v>
      </c>
      <c r="K1030" s="1">
        <v>43487</v>
      </c>
      <c r="L1030">
        <v>20.05</v>
      </c>
      <c r="M1030" t="s">
        <v>226</v>
      </c>
      <c r="W1030" s="5">
        <v>45717</v>
      </c>
      <c r="X1030" s="5">
        <v>45717</v>
      </c>
      <c r="Y1030" s="5">
        <v>45689</v>
      </c>
      <c r="AB1030" t="s">
        <v>79</v>
      </c>
      <c r="AC1030" t="s">
        <v>79</v>
      </c>
      <c r="AD1030" t="s">
        <v>53</v>
      </c>
      <c r="AE1030" t="s">
        <v>72</v>
      </c>
      <c r="AF1030" t="s">
        <v>52</v>
      </c>
      <c r="AG1030" t="s">
        <v>84</v>
      </c>
      <c r="AH1030">
        <v>21.527792999999999</v>
      </c>
      <c r="AI1030">
        <v>23.287662000000001</v>
      </c>
      <c r="AJ1030">
        <v>39.440258</v>
      </c>
      <c r="AK1030">
        <v>46.00956</v>
      </c>
      <c r="AL1030" t="s">
        <v>54</v>
      </c>
      <c r="AM1030" t="s">
        <v>474</v>
      </c>
      <c r="AN1030" t="s">
        <v>5451</v>
      </c>
      <c r="AO1030" s="1">
        <v>45809</v>
      </c>
      <c r="AP1030" s="1" t="s">
        <v>5437</v>
      </c>
      <c r="AR1030" t="s">
        <v>5451</v>
      </c>
    </row>
    <row r="1031" spans="1:44" hidden="1" x14ac:dyDescent="0.25">
      <c r="A1031" t="s">
        <v>1557</v>
      </c>
      <c r="B1031" t="s">
        <v>1553</v>
      </c>
      <c r="C1031" t="s">
        <v>1554</v>
      </c>
      <c r="D1031" t="s">
        <v>255</v>
      </c>
      <c r="E1031" t="s">
        <v>78</v>
      </c>
      <c r="F1031" t="s">
        <v>79</v>
      </c>
      <c r="G1031" t="s">
        <v>80</v>
      </c>
      <c r="H1031">
        <v>1</v>
      </c>
      <c r="I1031" t="s">
        <v>197</v>
      </c>
      <c r="J1031" t="s">
        <v>47</v>
      </c>
      <c r="K1031" s="1">
        <v>43487</v>
      </c>
      <c r="L1031">
        <v>16.37</v>
      </c>
      <c r="M1031" t="s">
        <v>226</v>
      </c>
      <c r="W1031" s="5">
        <v>45717</v>
      </c>
      <c r="X1031" s="5">
        <v>45717</v>
      </c>
      <c r="Y1031" s="5">
        <v>45689</v>
      </c>
      <c r="AB1031" t="s">
        <v>79</v>
      </c>
      <c r="AC1031" t="s">
        <v>79</v>
      </c>
      <c r="AD1031" t="s">
        <v>53</v>
      </c>
      <c r="AE1031" t="s">
        <v>72</v>
      </c>
      <c r="AF1031" t="s">
        <v>52</v>
      </c>
      <c r="AG1031" t="s">
        <v>84</v>
      </c>
      <c r="AH1031">
        <v>21.527792999999999</v>
      </c>
      <c r="AI1031">
        <v>23.287662000000001</v>
      </c>
      <c r="AJ1031">
        <v>39.440258</v>
      </c>
      <c r="AK1031">
        <v>46.00956</v>
      </c>
      <c r="AL1031" t="s">
        <v>54</v>
      </c>
      <c r="AM1031" t="s">
        <v>474</v>
      </c>
      <c r="AN1031" t="s">
        <v>5451</v>
      </c>
      <c r="AO1031" s="1">
        <v>45809</v>
      </c>
      <c r="AP1031" s="1" t="s">
        <v>5437</v>
      </c>
      <c r="AR1031" t="s">
        <v>5451</v>
      </c>
    </row>
    <row r="1032" spans="1:44" hidden="1" x14ac:dyDescent="0.25">
      <c r="A1032" t="s">
        <v>1558</v>
      </c>
      <c r="B1032" t="s">
        <v>1553</v>
      </c>
      <c r="C1032" t="s">
        <v>1554</v>
      </c>
      <c r="D1032" t="s">
        <v>87</v>
      </c>
      <c r="E1032" t="s">
        <v>78</v>
      </c>
      <c r="F1032" t="s">
        <v>79</v>
      </c>
      <c r="G1032" t="s">
        <v>80</v>
      </c>
      <c r="H1032">
        <v>1</v>
      </c>
      <c r="I1032" t="s">
        <v>197</v>
      </c>
      <c r="J1032" t="s">
        <v>47</v>
      </c>
      <c r="K1032" s="1">
        <v>43491</v>
      </c>
      <c r="L1032">
        <v>38.14</v>
      </c>
      <c r="M1032" t="s">
        <v>226</v>
      </c>
      <c r="W1032" s="5">
        <v>45717</v>
      </c>
      <c r="X1032" s="5">
        <v>45717</v>
      </c>
      <c r="Y1032" s="5">
        <v>45689</v>
      </c>
      <c r="AB1032" t="s">
        <v>79</v>
      </c>
      <c r="AC1032" t="s">
        <v>79</v>
      </c>
      <c r="AD1032" t="s">
        <v>53</v>
      </c>
      <c r="AE1032" t="s">
        <v>72</v>
      </c>
      <c r="AF1032" t="s">
        <v>52</v>
      </c>
      <c r="AG1032" t="s">
        <v>84</v>
      </c>
      <c r="AH1032">
        <v>21.527792999999999</v>
      </c>
      <c r="AI1032">
        <v>23.287662000000001</v>
      </c>
      <c r="AJ1032">
        <v>39.440258</v>
      </c>
      <c r="AK1032">
        <v>46.00956</v>
      </c>
      <c r="AL1032" t="s">
        <v>54</v>
      </c>
      <c r="AM1032" t="s">
        <v>474</v>
      </c>
      <c r="AN1032" t="s">
        <v>5451</v>
      </c>
      <c r="AO1032" s="1">
        <v>45809</v>
      </c>
      <c r="AP1032" s="1" t="s">
        <v>5437</v>
      </c>
      <c r="AR1032" t="s">
        <v>5451</v>
      </c>
    </row>
    <row r="1033" spans="1:44" hidden="1" x14ac:dyDescent="0.25">
      <c r="A1033" t="s">
        <v>1559</v>
      </c>
      <c r="B1033" t="s">
        <v>1553</v>
      </c>
      <c r="C1033" t="s">
        <v>1554</v>
      </c>
      <c r="D1033" t="s">
        <v>100</v>
      </c>
      <c r="E1033" t="s">
        <v>78</v>
      </c>
      <c r="F1033" t="s">
        <v>79</v>
      </c>
      <c r="G1033" t="s">
        <v>80</v>
      </c>
      <c r="H1033">
        <v>1</v>
      </c>
      <c r="I1033" t="s">
        <v>197</v>
      </c>
      <c r="J1033" t="s">
        <v>47</v>
      </c>
      <c r="K1033" s="1">
        <v>43488</v>
      </c>
      <c r="L1033">
        <v>10.54</v>
      </c>
      <c r="M1033" t="s">
        <v>226</v>
      </c>
      <c r="W1033" s="5">
        <v>45717</v>
      </c>
      <c r="X1033" s="5">
        <v>45717</v>
      </c>
      <c r="Y1033" s="5">
        <v>45689</v>
      </c>
      <c r="AB1033" t="s">
        <v>79</v>
      </c>
      <c r="AC1033" t="s">
        <v>79</v>
      </c>
      <c r="AD1033" t="s">
        <v>53</v>
      </c>
      <c r="AE1033" t="s">
        <v>72</v>
      </c>
      <c r="AF1033" t="s">
        <v>52</v>
      </c>
      <c r="AG1033" t="s">
        <v>84</v>
      </c>
      <c r="AH1033">
        <v>21.527792999999999</v>
      </c>
      <c r="AI1033">
        <v>23.287662000000001</v>
      </c>
      <c r="AJ1033">
        <v>39.440258</v>
      </c>
      <c r="AK1033">
        <v>46.00956</v>
      </c>
      <c r="AL1033" t="s">
        <v>54</v>
      </c>
      <c r="AM1033" t="s">
        <v>474</v>
      </c>
      <c r="AN1033" t="s">
        <v>5451</v>
      </c>
      <c r="AO1033" s="1">
        <v>45809</v>
      </c>
      <c r="AP1033" s="1" t="s">
        <v>5437</v>
      </c>
      <c r="AR1033" t="s">
        <v>5451</v>
      </c>
    </row>
    <row r="1034" spans="1:44" hidden="1" x14ac:dyDescent="0.25">
      <c r="A1034" t="s">
        <v>1560</v>
      </c>
      <c r="B1034" t="s">
        <v>1553</v>
      </c>
      <c r="C1034" t="s">
        <v>1554</v>
      </c>
      <c r="D1034" t="s">
        <v>259</v>
      </c>
      <c r="E1034" t="s">
        <v>78</v>
      </c>
      <c r="F1034" t="s">
        <v>79</v>
      </c>
      <c r="G1034" t="s">
        <v>80</v>
      </c>
      <c r="H1034">
        <v>1</v>
      </c>
      <c r="I1034" t="s">
        <v>197</v>
      </c>
      <c r="J1034" t="s">
        <v>47</v>
      </c>
      <c r="K1034" s="1">
        <v>43490</v>
      </c>
      <c r="L1034">
        <v>13.08</v>
      </c>
      <c r="M1034" t="s">
        <v>226</v>
      </c>
      <c r="W1034" s="5">
        <v>45717</v>
      </c>
      <c r="X1034" s="5">
        <v>45717</v>
      </c>
      <c r="Y1034" s="5">
        <v>45689</v>
      </c>
      <c r="AB1034" t="s">
        <v>79</v>
      </c>
      <c r="AC1034" t="s">
        <v>79</v>
      </c>
      <c r="AD1034" t="s">
        <v>53</v>
      </c>
      <c r="AE1034" t="s">
        <v>72</v>
      </c>
      <c r="AF1034" t="s">
        <v>52</v>
      </c>
      <c r="AG1034" t="s">
        <v>84</v>
      </c>
      <c r="AH1034">
        <v>21.527792999999999</v>
      </c>
      <c r="AI1034">
        <v>23.287662000000001</v>
      </c>
      <c r="AJ1034">
        <v>39.440258</v>
      </c>
      <c r="AK1034">
        <v>46.00956</v>
      </c>
      <c r="AL1034" t="s">
        <v>54</v>
      </c>
      <c r="AM1034" t="s">
        <v>474</v>
      </c>
      <c r="AN1034" t="s">
        <v>5451</v>
      </c>
      <c r="AO1034" s="1">
        <v>45809</v>
      </c>
      <c r="AP1034" s="1" t="s">
        <v>5437</v>
      </c>
      <c r="AR1034" t="s">
        <v>5451</v>
      </c>
    </row>
    <row r="1035" spans="1:44" hidden="1" x14ac:dyDescent="0.25">
      <c r="A1035" t="s">
        <v>1561</v>
      </c>
      <c r="B1035" t="s">
        <v>1553</v>
      </c>
      <c r="C1035" t="s">
        <v>1554</v>
      </c>
      <c r="D1035" t="s">
        <v>275</v>
      </c>
      <c r="E1035" t="s">
        <v>78</v>
      </c>
      <c r="F1035" t="s">
        <v>79</v>
      </c>
      <c r="G1035" t="s">
        <v>80</v>
      </c>
      <c r="H1035">
        <v>1</v>
      </c>
      <c r="I1035" t="s">
        <v>197</v>
      </c>
      <c r="J1035" t="s">
        <v>47</v>
      </c>
      <c r="K1035" s="1">
        <v>43491</v>
      </c>
      <c r="L1035">
        <v>15.12</v>
      </c>
      <c r="M1035" t="s">
        <v>226</v>
      </c>
      <c r="W1035" s="5">
        <v>45717</v>
      </c>
      <c r="X1035" s="5">
        <v>45717</v>
      </c>
      <c r="Y1035" s="5">
        <v>45689</v>
      </c>
      <c r="AB1035" t="s">
        <v>79</v>
      </c>
      <c r="AC1035" t="s">
        <v>79</v>
      </c>
      <c r="AD1035" t="s">
        <v>53</v>
      </c>
      <c r="AE1035" t="s">
        <v>72</v>
      </c>
      <c r="AF1035" t="s">
        <v>52</v>
      </c>
      <c r="AG1035" t="s">
        <v>84</v>
      </c>
      <c r="AH1035">
        <v>21.527792999999999</v>
      </c>
      <c r="AI1035">
        <v>23.287662000000001</v>
      </c>
      <c r="AJ1035">
        <v>39.440258</v>
      </c>
      <c r="AK1035">
        <v>46.00956</v>
      </c>
      <c r="AL1035" t="s">
        <v>54</v>
      </c>
      <c r="AM1035" t="s">
        <v>474</v>
      </c>
      <c r="AN1035" t="s">
        <v>5451</v>
      </c>
      <c r="AO1035" s="1">
        <v>45809</v>
      </c>
      <c r="AP1035" s="1" t="s">
        <v>5437</v>
      </c>
      <c r="AR1035" t="s">
        <v>5451</v>
      </c>
    </row>
    <row r="1036" spans="1:44" hidden="1" x14ac:dyDescent="0.25">
      <c r="A1036" t="s">
        <v>1564</v>
      </c>
      <c r="B1036" t="s">
        <v>1562</v>
      </c>
      <c r="C1036" t="s">
        <v>1563</v>
      </c>
      <c r="D1036" t="s">
        <v>145</v>
      </c>
      <c r="E1036" t="s">
        <v>244</v>
      </c>
      <c r="F1036" t="s">
        <v>245</v>
      </c>
      <c r="G1036" t="s">
        <v>58</v>
      </c>
      <c r="H1036">
        <v>1</v>
      </c>
      <c r="I1036" t="s">
        <v>197</v>
      </c>
      <c r="J1036" t="s">
        <v>47</v>
      </c>
      <c r="K1036" s="1">
        <v>43431</v>
      </c>
      <c r="L1036">
        <v>41.96</v>
      </c>
      <c r="M1036" t="s">
        <v>226</v>
      </c>
      <c r="W1036" s="5">
        <v>45689</v>
      </c>
      <c r="X1036" s="5">
        <v>45689</v>
      </c>
      <c r="Y1036" s="5">
        <v>45658</v>
      </c>
      <c r="AB1036" t="s">
        <v>245</v>
      </c>
      <c r="AC1036" t="s">
        <v>245</v>
      </c>
      <c r="AD1036" t="s">
        <v>53</v>
      </c>
      <c r="AE1036" t="s">
        <v>72</v>
      </c>
      <c r="AF1036" t="s">
        <v>52</v>
      </c>
      <c r="AG1036" t="s">
        <v>247</v>
      </c>
      <c r="AH1036">
        <v>18.813426</v>
      </c>
      <c r="AI1036">
        <v>20.485693000000001</v>
      </c>
      <c r="AJ1036">
        <v>43.521473999999998</v>
      </c>
      <c r="AK1036">
        <v>52.589413</v>
      </c>
      <c r="AL1036" t="s">
        <v>54</v>
      </c>
      <c r="AM1036" t="s">
        <v>248</v>
      </c>
      <c r="AN1036" t="s">
        <v>5451</v>
      </c>
      <c r="AO1036" s="1">
        <v>45748</v>
      </c>
      <c r="AP1036" s="1" t="s">
        <v>5428</v>
      </c>
      <c r="AR1036" t="s">
        <v>5451</v>
      </c>
    </row>
    <row r="1037" spans="1:44" hidden="1" x14ac:dyDescent="0.25">
      <c r="A1037" t="s">
        <v>1565</v>
      </c>
      <c r="B1037" t="s">
        <v>1562</v>
      </c>
      <c r="C1037" t="s">
        <v>1563</v>
      </c>
      <c r="D1037" t="s">
        <v>255</v>
      </c>
      <c r="E1037" t="s">
        <v>244</v>
      </c>
      <c r="F1037" t="s">
        <v>245</v>
      </c>
      <c r="G1037" t="s">
        <v>58</v>
      </c>
      <c r="H1037">
        <v>1</v>
      </c>
      <c r="I1037" t="s">
        <v>197</v>
      </c>
      <c r="J1037" t="s">
        <v>47</v>
      </c>
      <c r="K1037" s="1">
        <v>43440</v>
      </c>
      <c r="L1037">
        <v>23.93</v>
      </c>
      <c r="M1037" t="s">
        <v>226</v>
      </c>
      <c r="W1037" s="5">
        <v>45689</v>
      </c>
      <c r="X1037" s="5">
        <v>45689</v>
      </c>
      <c r="Y1037" s="5">
        <v>45658</v>
      </c>
      <c r="AB1037" t="s">
        <v>245</v>
      </c>
      <c r="AC1037" t="s">
        <v>245</v>
      </c>
      <c r="AD1037" t="s">
        <v>53</v>
      </c>
      <c r="AE1037" t="s">
        <v>72</v>
      </c>
      <c r="AF1037" t="s">
        <v>52</v>
      </c>
      <c r="AG1037" t="s">
        <v>247</v>
      </c>
      <c r="AH1037">
        <v>18.813426</v>
      </c>
      <c r="AI1037">
        <v>20.485693000000001</v>
      </c>
      <c r="AJ1037">
        <v>43.521473999999998</v>
      </c>
      <c r="AK1037">
        <v>52.589413</v>
      </c>
      <c r="AL1037" t="s">
        <v>54</v>
      </c>
      <c r="AM1037" t="s">
        <v>248</v>
      </c>
      <c r="AN1037" t="s">
        <v>5451</v>
      </c>
      <c r="AO1037" s="1">
        <v>45748</v>
      </c>
      <c r="AP1037" s="1" t="s">
        <v>5428</v>
      </c>
      <c r="AR1037" t="s">
        <v>5451</v>
      </c>
    </row>
    <row r="1038" spans="1:44" hidden="1" x14ac:dyDescent="0.25">
      <c r="A1038" t="s">
        <v>1566</v>
      </c>
      <c r="B1038" t="s">
        <v>1562</v>
      </c>
      <c r="C1038" t="s">
        <v>1563</v>
      </c>
      <c r="D1038" t="s">
        <v>87</v>
      </c>
      <c r="E1038" t="s">
        <v>244</v>
      </c>
      <c r="F1038" t="s">
        <v>245</v>
      </c>
      <c r="G1038" t="s">
        <v>58</v>
      </c>
      <c r="H1038">
        <v>1</v>
      </c>
      <c r="I1038" t="s">
        <v>197</v>
      </c>
      <c r="J1038" t="s">
        <v>47</v>
      </c>
      <c r="K1038" s="1">
        <v>43437</v>
      </c>
      <c r="L1038">
        <v>5.14</v>
      </c>
      <c r="M1038" t="s">
        <v>226</v>
      </c>
      <c r="W1038" s="5">
        <v>45689</v>
      </c>
      <c r="X1038" s="5">
        <v>45689</v>
      </c>
      <c r="Y1038" s="5">
        <v>45658</v>
      </c>
      <c r="AB1038" t="s">
        <v>245</v>
      </c>
      <c r="AC1038" t="s">
        <v>245</v>
      </c>
      <c r="AD1038" t="s">
        <v>53</v>
      </c>
      <c r="AE1038" t="s">
        <v>72</v>
      </c>
      <c r="AF1038" t="s">
        <v>52</v>
      </c>
      <c r="AG1038" t="s">
        <v>247</v>
      </c>
      <c r="AH1038">
        <v>18.813426</v>
      </c>
      <c r="AI1038">
        <v>20.485693000000001</v>
      </c>
      <c r="AJ1038">
        <v>43.521473999999998</v>
      </c>
      <c r="AK1038">
        <v>52.589413</v>
      </c>
      <c r="AL1038" t="s">
        <v>54</v>
      </c>
      <c r="AM1038" t="s">
        <v>248</v>
      </c>
      <c r="AN1038" t="s">
        <v>5451</v>
      </c>
      <c r="AO1038" s="1">
        <v>45748</v>
      </c>
      <c r="AP1038" s="1" t="s">
        <v>5428</v>
      </c>
      <c r="AR1038" t="s">
        <v>5451</v>
      </c>
    </row>
    <row r="1039" spans="1:44" hidden="1" x14ac:dyDescent="0.25">
      <c r="A1039" t="s">
        <v>1567</v>
      </c>
      <c r="B1039" t="s">
        <v>1562</v>
      </c>
      <c r="C1039" t="s">
        <v>1563</v>
      </c>
      <c r="D1039" t="s">
        <v>100</v>
      </c>
      <c r="E1039" t="s">
        <v>244</v>
      </c>
      <c r="F1039" t="s">
        <v>245</v>
      </c>
      <c r="G1039" t="s">
        <v>58</v>
      </c>
      <c r="H1039">
        <v>1</v>
      </c>
      <c r="I1039" t="s">
        <v>197</v>
      </c>
      <c r="J1039" t="s">
        <v>47</v>
      </c>
      <c r="K1039" s="1">
        <v>43440</v>
      </c>
      <c r="L1039">
        <v>20.46</v>
      </c>
      <c r="M1039" t="s">
        <v>226</v>
      </c>
      <c r="W1039" s="5">
        <v>45717</v>
      </c>
      <c r="X1039" s="5">
        <v>45689</v>
      </c>
      <c r="Y1039" s="5">
        <v>45658</v>
      </c>
      <c r="AB1039" t="s">
        <v>245</v>
      </c>
      <c r="AC1039" t="s">
        <v>245</v>
      </c>
      <c r="AD1039" t="s">
        <v>53</v>
      </c>
      <c r="AE1039" t="s">
        <v>72</v>
      </c>
      <c r="AF1039" t="s">
        <v>52</v>
      </c>
      <c r="AG1039" t="s">
        <v>247</v>
      </c>
      <c r="AH1039">
        <v>18.813426</v>
      </c>
      <c r="AI1039">
        <v>20.485693000000001</v>
      </c>
      <c r="AJ1039">
        <v>43.521473999999998</v>
      </c>
      <c r="AK1039">
        <v>52.589413</v>
      </c>
      <c r="AL1039" t="s">
        <v>54</v>
      </c>
      <c r="AM1039" t="s">
        <v>248</v>
      </c>
      <c r="AN1039" t="s">
        <v>5451</v>
      </c>
      <c r="AO1039" s="1">
        <v>45748</v>
      </c>
      <c r="AP1039" s="1" t="s">
        <v>5428</v>
      </c>
      <c r="AR1039" t="s">
        <v>5451</v>
      </c>
    </row>
    <row r="1040" spans="1:44" hidden="1" x14ac:dyDescent="0.25">
      <c r="A1040" t="s">
        <v>1568</v>
      </c>
      <c r="B1040" t="s">
        <v>1562</v>
      </c>
      <c r="C1040" t="s">
        <v>1563</v>
      </c>
      <c r="D1040" t="s">
        <v>259</v>
      </c>
      <c r="E1040" t="s">
        <v>244</v>
      </c>
      <c r="F1040" t="s">
        <v>245</v>
      </c>
      <c r="G1040" t="s">
        <v>58</v>
      </c>
      <c r="H1040">
        <v>1</v>
      </c>
      <c r="I1040" t="s">
        <v>197</v>
      </c>
      <c r="J1040" t="s">
        <v>47</v>
      </c>
      <c r="K1040" s="1">
        <v>43441</v>
      </c>
      <c r="L1040">
        <v>7.39</v>
      </c>
      <c r="M1040" t="s">
        <v>226</v>
      </c>
      <c r="W1040" s="5">
        <v>45717</v>
      </c>
      <c r="X1040" s="5">
        <v>45689</v>
      </c>
      <c r="Y1040" s="5">
        <v>45689</v>
      </c>
      <c r="AB1040" t="s">
        <v>245</v>
      </c>
      <c r="AC1040" t="s">
        <v>245</v>
      </c>
      <c r="AD1040" t="s">
        <v>53</v>
      </c>
      <c r="AE1040" t="s">
        <v>72</v>
      </c>
      <c r="AF1040" t="s">
        <v>52</v>
      </c>
      <c r="AG1040" t="s">
        <v>247</v>
      </c>
      <c r="AH1040">
        <v>18.813426</v>
      </c>
      <c r="AI1040">
        <v>20.485693000000001</v>
      </c>
      <c r="AJ1040">
        <v>43.521473999999998</v>
      </c>
      <c r="AK1040">
        <v>52.589413</v>
      </c>
      <c r="AL1040" t="s">
        <v>54</v>
      </c>
      <c r="AM1040" t="s">
        <v>248</v>
      </c>
      <c r="AN1040" t="s">
        <v>5451</v>
      </c>
      <c r="AO1040" s="1">
        <v>45748</v>
      </c>
      <c r="AP1040" s="1" t="s">
        <v>5428</v>
      </c>
      <c r="AR1040" t="s">
        <v>5451</v>
      </c>
    </row>
    <row r="1041" spans="1:44" hidden="1" x14ac:dyDescent="0.25">
      <c r="A1041" t="s">
        <v>1569</v>
      </c>
      <c r="B1041" t="s">
        <v>1562</v>
      </c>
      <c r="C1041" t="s">
        <v>1563</v>
      </c>
      <c r="D1041" t="s">
        <v>275</v>
      </c>
      <c r="E1041" t="s">
        <v>244</v>
      </c>
      <c r="F1041" t="s">
        <v>245</v>
      </c>
      <c r="G1041" t="s">
        <v>58</v>
      </c>
      <c r="H1041">
        <v>1</v>
      </c>
      <c r="I1041" t="s">
        <v>197</v>
      </c>
      <c r="J1041" t="s">
        <v>47</v>
      </c>
      <c r="K1041" s="1">
        <v>43441</v>
      </c>
      <c r="L1041">
        <v>16.95</v>
      </c>
      <c r="M1041" t="s">
        <v>226</v>
      </c>
      <c r="W1041" s="5">
        <v>45717</v>
      </c>
      <c r="X1041" s="5">
        <v>45689</v>
      </c>
      <c r="Y1041" s="5">
        <v>45689</v>
      </c>
      <c r="AB1041" t="s">
        <v>245</v>
      </c>
      <c r="AC1041" t="s">
        <v>245</v>
      </c>
      <c r="AD1041" t="s">
        <v>53</v>
      </c>
      <c r="AE1041" t="s">
        <v>72</v>
      </c>
      <c r="AF1041" t="s">
        <v>52</v>
      </c>
      <c r="AG1041" t="s">
        <v>247</v>
      </c>
      <c r="AH1041">
        <v>18.813426</v>
      </c>
      <c r="AI1041">
        <v>20.485693000000001</v>
      </c>
      <c r="AJ1041">
        <v>43.521473999999998</v>
      </c>
      <c r="AK1041">
        <v>52.589413</v>
      </c>
      <c r="AL1041" t="s">
        <v>54</v>
      </c>
      <c r="AM1041" t="s">
        <v>248</v>
      </c>
      <c r="AN1041" t="s">
        <v>5451</v>
      </c>
      <c r="AO1041" s="1">
        <v>45748</v>
      </c>
      <c r="AP1041" s="1" t="s">
        <v>5428</v>
      </c>
      <c r="AR1041" t="s">
        <v>5451</v>
      </c>
    </row>
    <row r="1042" spans="1:44" hidden="1" x14ac:dyDescent="0.25">
      <c r="A1042" t="s">
        <v>1572</v>
      </c>
      <c r="B1042" t="s">
        <v>1570</v>
      </c>
      <c r="C1042" t="s">
        <v>1571</v>
      </c>
      <c r="D1042" t="s">
        <v>154</v>
      </c>
      <c r="E1042" t="s">
        <v>833</v>
      </c>
      <c r="F1042" t="s">
        <v>79</v>
      </c>
      <c r="G1042" t="s">
        <v>58</v>
      </c>
      <c r="H1042">
        <v>2</v>
      </c>
      <c r="I1042" t="s">
        <v>46</v>
      </c>
      <c r="J1042" t="s">
        <v>70</v>
      </c>
      <c r="L1042">
        <v>0.43</v>
      </c>
      <c r="M1042" t="s">
        <v>226</v>
      </c>
      <c r="W1042" s="5">
        <v>45534</v>
      </c>
      <c r="AB1042" t="s">
        <v>79</v>
      </c>
      <c r="AC1042" t="s">
        <v>79</v>
      </c>
      <c r="AD1042" t="s">
        <v>247</v>
      </c>
      <c r="AE1042" t="s">
        <v>53</v>
      </c>
      <c r="AF1042" t="s">
        <v>72</v>
      </c>
      <c r="AG1042" t="s">
        <v>690</v>
      </c>
      <c r="AH1042">
        <v>20.396601</v>
      </c>
      <c r="AI1042">
        <v>35.904701000000003</v>
      </c>
      <c r="AJ1042">
        <v>37.664569999999998</v>
      </c>
      <c r="AK1042">
        <v>38.521585000000002</v>
      </c>
      <c r="AL1042" t="s">
        <v>295</v>
      </c>
      <c r="AM1042" t="s">
        <v>474</v>
      </c>
      <c r="AN1042" t="s">
        <v>72</v>
      </c>
      <c r="AO1042" s="1">
        <v>45839</v>
      </c>
      <c r="AP1042" s="1" t="s">
        <v>5438</v>
      </c>
      <c r="AR1042" t="s">
        <v>72</v>
      </c>
    </row>
    <row r="1043" spans="1:44" hidden="1" x14ac:dyDescent="0.25">
      <c r="A1043" t="s">
        <v>1573</v>
      </c>
      <c r="B1043" t="s">
        <v>1570</v>
      </c>
      <c r="C1043" t="s">
        <v>1571</v>
      </c>
      <c r="D1043" t="s">
        <v>229</v>
      </c>
      <c r="E1043" t="s">
        <v>833</v>
      </c>
      <c r="F1043" t="s">
        <v>79</v>
      </c>
      <c r="G1043" t="s">
        <v>58</v>
      </c>
      <c r="H1043">
        <v>2</v>
      </c>
      <c r="I1043" t="s">
        <v>46</v>
      </c>
      <c r="J1043" t="s">
        <v>70</v>
      </c>
      <c r="L1043">
        <v>1.72</v>
      </c>
      <c r="M1043" t="s">
        <v>226</v>
      </c>
      <c r="W1043" s="5">
        <v>45548</v>
      </c>
      <c r="AB1043" t="s">
        <v>79</v>
      </c>
      <c r="AC1043" t="s">
        <v>79</v>
      </c>
      <c r="AD1043" t="s">
        <v>247</v>
      </c>
      <c r="AE1043" t="s">
        <v>53</v>
      </c>
      <c r="AF1043" t="s">
        <v>72</v>
      </c>
      <c r="AG1043" t="s">
        <v>690</v>
      </c>
      <c r="AH1043">
        <v>20.396601</v>
      </c>
      <c r="AI1043">
        <v>35.904701000000003</v>
      </c>
      <c r="AJ1043">
        <v>37.664569999999998</v>
      </c>
      <c r="AK1043">
        <v>38.521585000000002</v>
      </c>
      <c r="AL1043" t="s">
        <v>295</v>
      </c>
      <c r="AM1043" t="s">
        <v>474</v>
      </c>
      <c r="AN1043" t="s">
        <v>72</v>
      </c>
      <c r="AO1043" s="1">
        <v>45839</v>
      </c>
      <c r="AP1043" s="1" t="s">
        <v>5438</v>
      </c>
      <c r="AR1043" t="s">
        <v>72</v>
      </c>
    </row>
    <row r="1044" spans="1:44" hidden="1" x14ac:dyDescent="0.25">
      <c r="A1044" t="s">
        <v>1574</v>
      </c>
      <c r="B1044" t="s">
        <v>1570</v>
      </c>
      <c r="C1044" t="s">
        <v>1571</v>
      </c>
      <c r="D1044" t="s">
        <v>195</v>
      </c>
      <c r="E1044" t="s">
        <v>833</v>
      </c>
      <c r="F1044" t="s">
        <v>79</v>
      </c>
      <c r="G1044" t="s">
        <v>58</v>
      </c>
      <c r="H1044">
        <v>2</v>
      </c>
      <c r="I1044" t="s">
        <v>46</v>
      </c>
      <c r="J1044" t="s">
        <v>70</v>
      </c>
      <c r="L1044">
        <v>0.28999999999999998</v>
      </c>
      <c r="M1044" t="s">
        <v>226</v>
      </c>
      <c r="W1044" s="5">
        <v>45534</v>
      </c>
      <c r="AB1044" t="s">
        <v>79</v>
      </c>
      <c r="AC1044" t="s">
        <v>79</v>
      </c>
      <c r="AD1044" t="s">
        <v>247</v>
      </c>
      <c r="AE1044" t="s">
        <v>53</v>
      </c>
      <c r="AF1044" t="s">
        <v>72</v>
      </c>
      <c r="AG1044" t="s">
        <v>690</v>
      </c>
      <c r="AH1044">
        <v>20.396601</v>
      </c>
      <c r="AI1044">
        <v>35.904701000000003</v>
      </c>
      <c r="AJ1044">
        <v>37.664569999999998</v>
      </c>
      <c r="AK1044">
        <v>38.521585000000002</v>
      </c>
      <c r="AL1044" t="s">
        <v>295</v>
      </c>
      <c r="AM1044" t="s">
        <v>474</v>
      </c>
      <c r="AN1044" t="s">
        <v>72</v>
      </c>
      <c r="AO1044" s="1">
        <v>45839</v>
      </c>
      <c r="AP1044" s="1" t="s">
        <v>5438</v>
      </c>
      <c r="AR1044" t="s">
        <v>72</v>
      </c>
    </row>
    <row r="1045" spans="1:44" hidden="1" x14ac:dyDescent="0.25">
      <c r="A1045" t="s">
        <v>1577</v>
      </c>
      <c r="B1045" t="s">
        <v>1575</v>
      </c>
      <c r="C1045" t="s">
        <v>1576</v>
      </c>
      <c r="D1045" t="s">
        <v>95</v>
      </c>
      <c r="E1045" t="s">
        <v>78</v>
      </c>
      <c r="F1045" t="s">
        <v>79</v>
      </c>
      <c r="G1045" t="s">
        <v>58</v>
      </c>
      <c r="H1045">
        <v>2</v>
      </c>
      <c r="I1045" t="s">
        <v>46</v>
      </c>
      <c r="J1045" t="s">
        <v>47</v>
      </c>
      <c r="K1045" s="1">
        <v>44287</v>
      </c>
      <c r="L1045">
        <v>4.49</v>
      </c>
      <c r="M1045" t="s">
        <v>471</v>
      </c>
      <c r="W1045" s="5">
        <v>45809</v>
      </c>
      <c r="X1045" s="5">
        <v>45778</v>
      </c>
      <c r="Y1045" s="5">
        <v>45901</v>
      </c>
      <c r="AB1045" t="s">
        <v>79</v>
      </c>
      <c r="AC1045" t="s">
        <v>79</v>
      </c>
      <c r="AD1045" t="s">
        <v>53</v>
      </c>
      <c r="AE1045" t="s">
        <v>72</v>
      </c>
      <c r="AF1045" t="s">
        <v>84</v>
      </c>
      <c r="AG1045" t="s">
        <v>52</v>
      </c>
      <c r="AH1045">
        <v>29.823264000000002</v>
      </c>
      <c r="AI1045">
        <v>31.583131999999999</v>
      </c>
      <c r="AJ1045">
        <v>36.888804999999998</v>
      </c>
      <c r="AK1045">
        <v>51.270997000000001</v>
      </c>
      <c r="AL1045" t="s">
        <v>54</v>
      </c>
      <c r="AM1045" t="s">
        <v>474</v>
      </c>
      <c r="AN1045" t="s">
        <v>5451</v>
      </c>
      <c r="AO1045" s="1">
        <v>45992</v>
      </c>
      <c r="AP1045" s="1" t="s">
        <v>5458</v>
      </c>
      <c r="AR1045" t="s">
        <v>5451</v>
      </c>
    </row>
    <row r="1046" spans="1:44" hidden="1" x14ac:dyDescent="0.25">
      <c r="A1046" t="s">
        <v>1578</v>
      </c>
      <c r="B1046" t="s">
        <v>1575</v>
      </c>
      <c r="C1046" t="s">
        <v>1576</v>
      </c>
      <c r="D1046" t="s">
        <v>143</v>
      </c>
      <c r="E1046" t="s">
        <v>78</v>
      </c>
      <c r="F1046" t="s">
        <v>79</v>
      </c>
      <c r="G1046" t="s">
        <v>58</v>
      </c>
      <c r="H1046">
        <v>2</v>
      </c>
      <c r="I1046" t="s">
        <v>46</v>
      </c>
      <c r="J1046" t="s">
        <v>47</v>
      </c>
      <c r="K1046" s="1">
        <v>44287</v>
      </c>
      <c r="L1046">
        <v>10.83</v>
      </c>
      <c r="M1046" t="s">
        <v>471</v>
      </c>
      <c r="W1046" s="5">
        <v>45809</v>
      </c>
      <c r="X1046" s="5">
        <v>45778</v>
      </c>
      <c r="Y1046" s="5">
        <v>45901</v>
      </c>
      <c r="AB1046" t="s">
        <v>79</v>
      </c>
      <c r="AC1046" t="s">
        <v>79</v>
      </c>
      <c r="AD1046" t="s">
        <v>53</v>
      </c>
      <c r="AE1046" t="s">
        <v>72</v>
      </c>
      <c r="AF1046" t="s">
        <v>84</v>
      </c>
      <c r="AG1046" t="s">
        <v>52</v>
      </c>
      <c r="AH1046">
        <v>29.823264000000002</v>
      </c>
      <c r="AI1046">
        <v>31.583131999999999</v>
      </c>
      <c r="AJ1046">
        <v>36.888804999999998</v>
      </c>
      <c r="AK1046">
        <v>51.270997000000001</v>
      </c>
      <c r="AL1046" t="s">
        <v>54</v>
      </c>
      <c r="AM1046" t="s">
        <v>474</v>
      </c>
      <c r="AN1046" t="s">
        <v>5451</v>
      </c>
      <c r="AO1046" s="1">
        <v>45992</v>
      </c>
      <c r="AP1046" s="1" t="s">
        <v>5458</v>
      </c>
      <c r="AR1046" t="s">
        <v>5451</v>
      </c>
    </row>
    <row r="1047" spans="1:44" hidden="1" x14ac:dyDescent="0.25">
      <c r="A1047" t="s">
        <v>1579</v>
      </c>
      <c r="B1047" t="s">
        <v>1575</v>
      </c>
      <c r="C1047" t="s">
        <v>1576</v>
      </c>
      <c r="D1047" t="s">
        <v>145</v>
      </c>
      <c r="E1047" t="s">
        <v>78</v>
      </c>
      <c r="F1047" t="s">
        <v>79</v>
      </c>
      <c r="G1047" t="s">
        <v>58</v>
      </c>
      <c r="H1047">
        <v>2</v>
      </c>
      <c r="I1047" t="s">
        <v>46</v>
      </c>
      <c r="J1047" t="s">
        <v>47</v>
      </c>
      <c r="K1047" s="1">
        <v>44287</v>
      </c>
      <c r="L1047">
        <v>5.98</v>
      </c>
      <c r="M1047" t="s">
        <v>471</v>
      </c>
      <c r="W1047" s="5">
        <v>45809</v>
      </c>
      <c r="X1047" s="5">
        <v>45778</v>
      </c>
      <c r="Y1047" s="5">
        <v>45901</v>
      </c>
      <c r="AB1047" t="s">
        <v>79</v>
      </c>
      <c r="AC1047" t="s">
        <v>79</v>
      </c>
      <c r="AD1047" t="s">
        <v>53</v>
      </c>
      <c r="AE1047" t="s">
        <v>72</v>
      </c>
      <c r="AF1047" t="s">
        <v>84</v>
      </c>
      <c r="AG1047" t="s">
        <v>52</v>
      </c>
      <c r="AH1047">
        <v>29.823264000000002</v>
      </c>
      <c r="AI1047">
        <v>31.583131999999999</v>
      </c>
      <c r="AJ1047">
        <v>36.888804999999998</v>
      </c>
      <c r="AK1047">
        <v>51.270997000000001</v>
      </c>
      <c r="AL1047" t="s">
        <v>54</v>
      </c>
      <c r="AM1047" t="s">
        <v>474</v>
      </c>
      <c r="AN1047" t="s">
        <v>5451</v>
      </c>
      <c r="AO1047" s="1">
        <v>45992</v>
      </c>
      <c r="AP1047" s="1" t="s">
        <v>5458</v>
      </c>
      <c r="AR1047" t="s">
        <v>5451</v>
      </c>
    </row>
    <row r="1048" spans="1:44" hidden="1" x14ac:dyDescent="0.25">
      <c r="A1048" t="s">
        <v>1580</v>
      </c>
      <c r="B1048" t="s">
        <v>1575</v>
      </c>
      <c r="C1048" t="s">
        <v>1576</v>
      </c>
      <c r="D1048" t="s">
        <v>255</v>
      </c>
      <c r="E1048" t="s">
        <v>78</v>
      </c>
      <c r="F1048" t="s">
        <v>79</v>
      </c>
      <c r="G1048" t="s">
        <v>58</v>
      </c>
      <c r="H1048">
        <v>2</v>
      </c>
      <c r="I1048" t="s">
        <v>151</v>
      </c>
      <c r="J1048" t="s">
        <v>47</v>
      </c>
      <c r="K1048" s="1">
        <v>43160</v>
      </c>
      <c r="L1048">
        <v>8.9700000000000006</v>
      </c>
      <c r="M1048" t="s">
        <v>471</v>
      </c>
      <c r="W1048" s="5">
        <v>45809</v>
      </c>
      <c r="X1048" s="5">
        <v>45778</v>
      </c>
      <c r="Y1048" s="5">
        <v>45870</v>
      </c>
      <c r="AB1048" t="s">
        <v>79</v>
      </c>
      <c r="AC1048" t="s">
        <v>79</v>
      </c>
      <c r="AD1048" t="s">
        <v>53</v>
      </c>
      <c r="AE1048" t="s">
        <v>72</v>
      </c>
      <c r="AF1048" t="s">
        <v>84</v>
      </c>
      <c r="AG1048" t="s">
        <v>52</v>
      </c>
      <c r="AH1048">
        <v>29.823264000000002</v>
      </c>
      <c r="AI1048">
        <v>31.583131999999999</v>
      </c>
      <c r="AJ1048">
        <v>36.888804999999998</v>
      </c>
      <c r="AK1048">
        <v>51.270997000000001</v>
      </c>
      <c r="AL1048" t="s">
        <v>54</v>
      </c>
      <c r="AM1048" t="s">
        <v>474</v>
      </c>
      <c r="AN1048" t="s">
        <v>5451</v>
      </c>
      <c r="AO1048" s="1">
        <v>45992</v>
      </c>
      <c r="AP1048" s="1" t="s">
        <v>5458</v>
      </c>
      <c r="AR1048" t="s">
        <v>5451</v>
      </c>
    </row>
    <row r="1049" spans="1:44" hidden="1" x14ac:dyDescent="0.25">
      <c r="A1049" t="s">
        <v>1581</v>
      </c>
      <c r="B1049" t="s">
        <v>1575</v>
      </c>
      <c r="C1049" t="s">
        <v>1576</v>
      </c>
      <c r="D1049" t="s">
        <v>100</v>
      </c>
      <c r="E1049" t="s">
        <v>78</v>
      </c>
      <c r="F1049" t="s">
        <v>79</v>
      </c>
      <c r="G1049" t="s">
        <v>58</v>
      </c>
      <c r="H1049">
        <v>1</v>
      </c>
      <c r="I1049" t="s">
        <v>197</v>
      </c>
      <c r="J1049" t="s">
        <v>47</v>
      </c>
      <c r="K1049" s="1">
        <v>44287</v>
      </c>
      <c r="L1049">
        <v>9.24</v>
      </c>
      <c r="M1049" t="s">
        <v>471</v>
      </c>
      <c r="W1049" s="5">
        <v>45809</v>
      </c>
      <c r="X1049" s="5">
        <v>45778</v>
      </c>
      <c r="Y1049" s="5">
        <v>45901</v>
      </c>
      <c r="AB1049" t="s">
        <v>79</v>
      </c>
      <c r="AC1049" t="s">
        <v>79</v>
      </c>
      <c r="AD1049" t="s">
        <v>53</v>
      </c>
      <c r="AE1049" t="s">
        <v>72</v>
      </c>
      <c r="AF1049" t="s">
        <v>84</v>
      </c>
      <c r="AG1049" t="s">
        <v>52</v>
      </c>
      <c r="AH1049">
        <v>29.823264000000002</v>
      </c>
      <c r="AI1049">
        <v>31.583131999999999</v>
      </c>
      <c r="AJ1049">
        <v>36.888804999999998</v>
      </c>
      <c r="AK1049">
        <v>51.270997000000001</v>
      </c>
      <c r="AL1049" t="s">
        <v>54</v>
      </c>
      <c r="AM1049" t="s">
        <v>474</v>
      </c>
      <c r="AN1049" t="s">
        <v>5451</v>
      </c>
      <c r="AO1049" s="1">
        <v>45992</v>
      </c>
      <c r="AP1049" s="1" t="s">
        <v>5458</v>
      </c>
      <c r="AR1049" t="s">
        <v>5451</v>
      </c>
    </row>
    <row r="1050" spans="1:44" hidden="1" x14ac:dyDescent="0.25">
      <c r="A1050" t="s">
        <v>1582</v>
      </c>
      <c r="B1050" t="s">
        <v>1575</v>
      </c>
      <c r="C1050" t="s">
        <v>1576</v>
      </c>
      <c r="D1050" t="s">
        <v>207</v>
      </c>
      <c r="E1050" t="s">
        <v>78</v>
      </c>
      <c r="F1050" t="s">
        <v>79</v>
      </c>
      <c r="G1050" t="s">
        <v>58</v>
      </c>
      <c r="H1050">
        <v>2</v>
      </c>
      <c r="I1050" t="s">
        <v>151</v>
      </c>
      <c r="J1050" t="s">
        <v>47</v>
      </c>
      <c r="K1050" s="1">
        <v>43160</v>
      </c>
      <c r="L1050">
        <v>11.91</v>
      </c>
      <c r="M1050" t="s">
        <v>471</v>
      </c>
      <c r="W1050" s="5">
        <v>45809</v>
      </c>
      <c r="X1050" s="5">
        <v>45778</v>
      </c>
      <c r="Y1050" s="5">
        <v>45870</v>
      </c>
      <c r="AB1050" t="s">
        <v>79</v>
      </c>
      <c r="AC1050" t="s">
        <v>79</v>
      </c>
      <c r="AD1050" t="s">
        <v>53</v>
      </c>
      <c r="AE1050" t="s">
        <v>72</v>
      </c>
      <c r="AF1050" t="s">
        <v>84</v>
      </c>
      <c r="AG1050" t="s">
        <v>52</v>
      </c>
      <c r="AH1050">
        <v>29.823264000000002</v>
      </c>
      <c r="AI1050">
        <v>31.583131999999999</v>
      </c>
      <c r="AJ1050">
        <v>36.888804999999998</v>
      </c>
      <c r="AK1050">
        <v>51.270997000000001</v>
      </c>
      <c r="AL1050" t="s">
        <v>54</v>
      </c>
      <c r="AM1050" t="s">
        <v>474</v>
      </c>
      <c r="AN1050" t="s">
        <v>5451</v>
      </c>
      <c r="AO1050" s="1">
        <v>45992</v>
      </c>
      <c r="AP1050" s="1" t="s">
        <v>5458</v>
      </c>
      <c r="AR1050" t="s">
        <v>5451</v>
      </c>
    </row>
    <row r="1051" spans="1:44" hidden="1" x14ac:dyDescent="0.25">
      <c r="A1051" t="s">
        <v>1583</v>
      </c>
      <c r="B1051" t="s">
        <v>1575</v>
      </c>
      <c r="C1051" t="s">
        <v>1576</v>
      </c>
      <c r="D1051" t="s">
        <v>102</v>
      </c>
      <c r="E1051" t="s">
        <v>78</v>
      </c>
      <c r="F1051" t="s">
        <v>79</v>
      </c>
      <c r="G1051" t="s">
        <v>58</v>
      </c>
      <c r="H1051">
        <v>2</v>
      </c>
      <c r="I1051" t="s">
        <v>151</v>
      </c>
      <c r="J1051" t="s">
        <v>47</v>
      </c>
      <c r="K1051" s="1">
        <v>43160</v>
      </c>
      <c r="L1051">
        <v>3.19</v>
      </c>
      <c r="M1051" t="s">
        <v>471</v>
      </c>
      <c r="W1051" s="5">
        <v>45809</v>
      </c>
      <c r="X1051" s="5">
        <v>45778</v>
      </c>
      <c r="Y1051" s="5">
        <v>45870</v>
      </c>
      <c r="AB1051" t="s">
        <v>79</v>
      </c>
      <c r="AC1051" t="s">
        <v>79</v>
      </c>
      <c r="AD1051" t="s">
        <v>53</v>
      </c>
      <c r="AE1051" t="s">
        <v>72</v>
      </c>
      <c r="AF1051" t="s">
        <v>84</v>
      </c>
      <c r="AG1051" t="s">
        <v>52</v>
      </c>
      <c r="AH1051">
        <v>29.823264000000002</v>
      </c>
      <c r="AI1051">
        <v>31.583131999999999</v>
      </c>
      <c r="AJ1051">
        <v>36.888804999999998</v>
      </c>
      <c r="AK1051">
        <v>51.270997000000001</v>
      </c>
      <c r="AL1051" t="s">
        <v>54</v>
      </c>
      <c r="AM1051" t="s">
        <v>474</v>
      </c>
      <c r="AN1051" t="s">
        <v>5451</v>
      </c>
      <c r="AO1051" s="1">
        <v>45992</v>
      </c>
      <c r="AP1051" s="1" t="s">
        <v>5458</v>
      </c>
      <c r="AR1051" t="s">
        <v>5451</v>
      </c>
    </row>
    <row r="1052" spans="1:44" hidden="1" x14ac:dyDescent="0.25">
      <c r="A1052" t="s">
        <v>1584</v>
      </c>
      <c r="B1052" t="s">
        <v>1575</v>
      </c>
      <c r="C1052" t="s">
        <v>1576</v>
      </c>
      <c r="D1052" t="s">
        <v>104</v>
      </c>
      <c r="E1052" t="s">
        <v>78</v>
      </c>
      <c r="F1052" t="s">
        <v>79</v>
      </c>
      <c r="G1052" t="s">
        <v>58</v>
      </c>
      <c r="H1052">
        <v>2</v>
      </c>
      <c r="I1052" t="s">
        <v>151</v>
      </c>
      <c r="J1052" t="s">
        <v>47</v>
      </c>
      <c r="K1052" s="1">
        <v>43160</v>
      </c>
      <c r="L1052">
        <v>18.309999999999999</v>
      </c>
      <c r="M1052" t="s">
        <v>471</v>
      </c>
      <c r="W1052" s="5">
        <v>45809</v>
      </c>
      <c r="X1052" s="5">
        <v>45778</v>
      </c>
      <c r="Y1052" s="5">
        <v>45901</v>
      </c>
      <c r="AB1052" t="s">
        <v>79</v>
      </c>
      <c r="AC1052" t="s">
        <v>79</v>
      </c>
      <c r="AD1052" t="s">
        <v>53</v>
      </c>
      <c r="AE1052" t="s">
        <v>72</v>
      </c>
      <c r="AF1052" t="s">
        <v>84</v>
      </c>
      <c r="AG1052" t="s">
        <v>52</v>
      </c>
      <c r="AH1052">
        <v>29.823264000000002</v>
      </c>
      <c r="AI1052">
        <v>31.583131999999999</v>
      </c>
      <c r="AJ1052">
        <v>36.888804999999998</v>
      </c>
      <c r="AK1052">
        <v>51.270997000000001</v>
      </c>
      <c r="AL1052" t="s">
        <v>54</v>
      </c>
      <c r="AM1052" t="s">
        <v>474</v>
      </c>
      <c r="AN1052" t="s">
        <v>5451</v>
      </c>
      <c r="AO1052" s="1">
        <v>45992</v>
      </c>
      <c r="AP1052" s="1" t="s">
        <v>5458</v>
      </c>
      <c r="AR1052" t="s">
        <v>5451</v>
      </c>
    </row>
    <row r="1053" spans="1:44" hidden="1" x14ac:dyDescent="0.25">
      <c r="A1053" t="s">
        <v>1585</v>
      </c>
      <c r="B1053" t="s">
        <v>1575</v>
      </c>
      <c r="C1053" t="s">
        <v>1576</v>
      </c>
      <c r="D1053" t="s">
        <v>149</v>
      </c>
      <c r="E1053" t="s">
        <v>78</v>
      </c>
      <c r="F1053" t="s">
        <v>79</v>
      </c>
      <c r="G1053" t="s">
        <v>58</v>
      </c>
      <c r="H1053">
        <v>2</v>
      </c>
      <c r="I1053" t="s">
        <v>151</v>
      </c>
      <c r="J1053" t="s">
        <v>47</v>
      </c>
      <c r="K1053" s="1">
        <v>43160</v>
      </c>
      <c r="L1053">
        <v>20.46</v>
      </c>
      <c r="M1053" t="s">
        <v>471</v>
      </c>
      <c r="W1053" s="5">
        <v>45809</v>
      </c>
      <c r="X1053" s="5">
        <v>45778</v>
      </c>
      <c r="Y1053" s="5">
        <v>45901</v>
      </c>
      <c r="AB1053" t="s">
        <v>79</v>
      </c>
      <c r="AC1053" t="s">
        <v>79</v>
      </c>
      <c r="AD1053" t="s">
        <v>53</v>
      </c>
      <c r="AE1053" t="s">
        <v>72</v>
      </c>
      <c r="AF1053" t="s">
        <v>84</v>
      </c>
      <c r="AG1053" t="s">
        <v>52</v>
      </c>
      <c r="AH1053">
        <v>29.823264000000002</v>
      </c>
      <c r="AI1053">
        <v>31.583131999999999</v>
      </c>
      <c r="AJ1053">
        <v>36.888804999999998</v>
      </c>
      <c r="AK1053">
        <v>51.270997000000001</v>
      </c>
      <c r="AL1053" t="s">
        <v>54</v>
      </c>
      <c r="AM1053" t="s">
        <v>474</v>
      </c>
      <c r="AN1053" t="s">
        <v>5451</v>
      </c>
      <c r="AO1053" s="1">
        <v>45992</v>
      </c>
      <c r="AP1053" s="1" t="s">
        <v>5458</v>
      </c>
      <c r="AR1053" t="s">
        <v>5451</v>
      </c>
    </row>
    <row r="1054" spans="1:44" hidden="1" x14ac:dyDescent="0.25">
      <c r="A1054" t="s">
        <v>1588</v>
      </c>
      <c r="B1054" t="s">
        <v>1586</v>
      </c>
      <c r="C1054" t="s">
        <v>1587</v>
      </c>
      <c r="D1054" t="s">
        <v>107</v>
      </c>
      <c r="E1054" t="s">
        <v>78</v>
      </c>
      <c r="F1054" t="s">
        <v>79</v>
      </c>
      <c r="G1054" t="s">
        <v>80</v>
      </c>
      <c r="H1054">
        <v>1</v>
      </c>
      <c r="I1054" t="s">
        <v>197</v>
      </c>
      <c r="J1054" t="s">
        <v>47</v>
      </c>
      <c r="K1054" s="1">
        <v>43955</v>
      </c>
      <c r="L1054">
        <v>9.3800000000000008</v>
      </c>
      <c r="M1054" t="s">
        <v>471</v>
      </c>
      <c r="W1054" s="5">
        <v>45748</v>
      </c>
      <c r="X1054" s="5">
        <v>46082</v>
      </c>
      <c r="Y1054" s="5">
        <v>45627</v>
      </c>
      <c r="AB1054" t="s">
        <v>79</v>
      </c>
      <c r="AC1054" t="s">
        <v>79</v>
      </c>
      <c r="AD1054" t="s">
        <v>84</v>
      </c>
      <c r="AE1054" t="s">
        <v>53</v>
      </c>
      <c r="AF1054" t="s">
        <v>72</v>
      </c>
      <c r="AG1054" t="s">
        <v>52</v>
      </c>
      <c r="AH1054">
        <v>27.072686000000001</v>
      </c>
      <c r="AI1054">
        <v>41.608550999999999</v>
      </c>
      <c r="AJ1054">
        <v>43.36842</v>
      </c>
      <c r="AK1054">
        <v>57.796196999999999</v>
      </c>
      <c r="AL1054" t="s">
        <v>54</v>
      </c>
      <c r="AM1054" t="s">
        <v>474</v>
      </c>
      <c r="AN1054" t="s">
        <v>690</v>
      </c>
      <c r="AO1054" s="1">
        <v>45839</v>
      </c>
      <c r="AP1054" s="1" t="s">
        <v>5438</v>
      </c>
      <c r="AR1054" t="s">
        <v>690</v>
      </c>
    </row>
    <row r="1055" spans="1:44" hidden="1" x14ac:dyDescent="0.25">
      <c r="A1055" t="s">
        <v>1589</v>
      </c>
      <c r="B1055" t="s">
        <v>1586</v>
      </c>
      <c r="C1055" t="s">
        <v>1587</v>
      </c>
      <c r="D1055" t="s">
        <v>154</v>
      </c>
      <c r="E1055" t="s">
        <v>78</v>
      </c>
      <c r="F1055" t="s">
        <v>79</v>
      </c>
      <c r="G1055" t="s">
        <v>80</v>
      </c>
      <c r="H1055">
        <v>1</v>
      </c>
      <c r="I1055" t="s">
        <v>197</v>
      </c>
      <c r="J1055" t="s">
        <v>47</v>
      </c>
      <c r="K1055" s="1">
        <v>43956</v>
      </c>
      <c r="L1055">
        <v>11.37</v>
      </c>
      <c r="M1055" t="s">
        <v>471</v>
      </c>
      <c r="W1055" s="5">
        <v>45748</v>
      </c>
      <c r="X1055" s="5">
        <v>46082</v>
      </c>
      <c r="Y1055" s="5">
        <v>45627</v>
      </c>
      <c r="AB1055" t="s">
        <v>79</v>
      </c>
      <c r="AC1055" t="s">
        <v>79</v>
      </c>
      <c r="AD1055" t="s">
        <v>84</v>
      </c>
      <c r="AE1055" t="s">
        <v>53</v>
      </c>
      <c r="AF1055" t="s">
        <v>72</v>
      </c>
      <c r="AG1055" t="s">
        <v>52</v>
      </c>
      <c r="AH1055">
        <v>27.072686000000001</v>
      </c>
      <c r="AI1055">
        <v>41.608550999999999</v>
      </c>
      <c r="AJ1055">
        <v>43.36842</v>
      </c>
      <c r="AK1055">
        <v>57.796196999999999</v>
      </c>
      <c r="AL1055" t="s">
        <v>54</v>
      </c>
      <c r="AM1055" t="s">
        <v>474</v>
      </c>
      <c r="AN1055" t="s">
        <v>690</v>
      </c>
      <c r="AO1055" s="1">
        <v>45839</v>
      </c>
      <c r="AP1055" s="1" t="s">
        <v>5438</v>
      </c>
      <c r="AR1055" t="s">
        <v>690</v>
      </c>
    </row>
    <row r="1056" spans="1:44" hidden="1" x14ac:dyDescent="0.25">
      <c r="A1056" t="s">
        <v>1590</v>
      </c>
      <c r="B1056" t="s">
        <v>1586</v>
      </c>
      <c r="C1056" t="s">
        <v>1587</v>
      </c>
      <c r="D1056" t="s">
        <v>156</v>
      </c>
      <c r="E1056" t="s">
        <v>78</v>
      </c>
      <c r="F1056" t="s">
        <v>79</v>
      </c>
      <c r="G1056" t="s">
        <v>80</v>
      </c>
      <c r="H1056">
        <v>1</v>
      </c>
      <c r="I1056" t="s">
        <v>197</v>
      </c>
      <c r="J1056" t="s">
        <v>47</v>
      </c>
      <c r="K1056" s="1">
        <v>39248</v>
      </c>
      <c r="L1056">
        <v>6.69</v>
      </c>
      <c r="M1056" t="s">
        <v>471</v>
      </c>
      <c r="W1056" s="5">
        <v>45748</v>
      </c>
      <c r="X1056" s="5">
        <v>46082</v>
      </c>
      <c r="Y1056" s="5">
        <v>45627</v>
      </c>
      <c r="AB1056" t="s">
        <v>79</v>
      </c>
      <c r="AC1056" t="s">
        <v>79</v>
      </c>
      <c r="AD1056" t="s">
        <v>84</v>
      </c>
      <c r="AE1056" t="s">
        <v>53</v>
      </c>
      <c r="AF1056" t="s">
        <v>72</v>
      </c>
      <c r="AG1056" t="s">
        <v>52</v>
      </c>
      <c r="AH1056">
        <v>27.072686000000001</v>
      </c>
      <c r="AI1056">
        <v>41.608550999999999</v>
      </c>
      <c r="AJ1056">
        <v>43.36842</v>
      </c>
      <c r="AK1056">
        <v>57.796196999999999</v>
      </c>
      <c r="AL1056" t="s">
        <v>54</v>
      </c>
      <c r="AM1056" t="s">
        <v>474</v>
      </c>
      <c r="AN1056" t="s">
        <v>690</v>
      </c>
      <c r="AO1056" s="1">
        <v>45839</v>
      </c>
      <c r="AP1056" s="1" t="s">
        <v>5438</v>
      </c>
      <c r="AR1056" t="s">
        <v>690</v>
      </c>
    </row>
    <row r="1057" spans="1:44" hidden="1" x14ac:dyDescent="0.25">
      <c r="A1057" t="s">
        <v>1594</v>
      </c>
      <c r="B1057" t="s">
        <v>1591</v>
      </c>
      <c r="C1057" t="s">
        <v>1592</v>
      </c>
      <c r="D1057" t="s">
        <v>95</v>
      </c>
      <c r="E1057" t="s">
        <v>1593</v>
      </c>
      <c r="F1057" t="s">
        <v>245</v>
      </c>
      <c r="G1057" t="s">
        <v>58</v>
      </c>
      <c r="H1057">
        <v>1</v>
      </c>
      <c r="I1057" t="s">
        <v>197</v>
      </c>
      <c r="J1057" t="s">
        <v>47</v>
      </c>
      <c r="K1057" s="1">
        <v>43967</v>
      </c>
      <c r="L1057">
        <v>10.42</v>
      </c>
      <c r="M1057" t="s">
        <v>48</v>
      </c>
      <c r="V1057" t="s">
        <v>83</v>
      </c>
      <c r="W1057" s="5">
        <v>45962</v>
      </c>
      <c r="X1057" s="5">
        <v>45962</v>
      </c>
      <c r="Y1057" s="5">
        <v>45748</v>
      </c>
      <c r="AB1057" t="s">
        <v>245</v>
      </c>
      <c r="AC1057" t="s">
        <v>245</v>
      </c>
      <c r="AD1057" t="s">
        <v>247</v>
      </c>
      <c r="AE1057" t="s">
        <v>72</v>
      </c>
      <c r="AF1057" t="s">
        <v>53</v>
      </c>
      <c r="AG1057" t="s">
        <v>690</v>
      </c>
      <c r="AH1057">
        <v>45.816023999999999</v>
      </c>
      <c r="AI1057">
        <v>58.264448999999999</v>
      </c>
      <c r="AJ1057">
        <v>59.545743000000002</v>
      </c>
      <c r="AK1057">
        <v>63.941009000000001</v>
      </c>
      <c r="AL1057" t="s">
        <v>54</v>
      </c>
      <c r="AM1057" t="s">
        <v>248</v>
      </c>
    </row>
    <row r="1058" spans="1:44" hidden="1" x14ac:dyDescent="0.25">
      <c r="A1058" t="s">
        <v>1595</v>
      </c>
      <c r="B1058" t="s">
        <v>1591</v>
      </c>
      <c r="C1058" t="s">
        <v>1592</v>
      </c>
      <c r="D1058" t="s">
        <v>143</v>
      </c>
      <c r="E1058" t="s">
        <v>1593</v>
      </c>
      <c r="F1058" t="s">
        <v>245</v>
      </c>
      <c r="G1058" t="s">
        <v>58</v>
      </c>
      <c r="H1058">
        <v>1</v>
      </c>
      <c r="I1058" t="s">
        <v>197</v>
      </c>
      <c r="J1058" t="s">
        <v>47</v>
      </c>
      <c r="K1058" s="1">
        <v>43972</v>
      </c>
      <c r="L1058">
        <v>17.100000000000001</v>
      </c>
      <c r="M1058" t="s">
        <v>48</v>
      </c>
      <c r="V1058" t="s">
        <v>83</v>
      </c>
      <c r="W1058" s="5">
        <v>45962</v>
      </c>
      <c r="X1058" s="5">
        <v>45962</v>
      </c>
      <c r="Y1058" s="5">
        <v>45748</v>
      </c>
      <c r="AB1058" t="s">
        <v>245</v>
      </c>
      <c r="AC1058" t="s">
        <v>245</v>
      </c>
      <c r="AD1058" t="s">
        <v>247</v>
      </c>
      <c r="AE1058" t="s">
        <v>72</v>
      </c>
      <c r="AF1058" t="s">
        <v>53</v>
      </c>
      <c r="AG1058" t="s">
        <v>690</v>
      </c>
      <c r="AH1058">
        <v>45.816023999999999</v>
      </c>
      <c r="AI1058">
        <v>58.264448999999999</v>
      </c>
      <c r="AJ1058">
        <v>59.545743000000002</v>
      </c>
      <c r="AK1058">
        <v>63.941009000000001</v>
      </c>
      <c r="AL1058" t="s">
        <v>54</v>
      </c>
      <c r="AM1058" t="s">
        <v>248</v>
      </c>
    </row>
    <row r="1059" spans="1:44" hidden="1" x14ac:dyDescent="0.25">
      <c r="A1059" t="s">
        <v>1596</v>
      </c>
      <c r="B1059" t="s">
        <v>1591</v>
      </c>
      <c r="C1059" t="s">
        <v>1592</v>
      </c>
      <c r="D1059" t="s">
        <v>145</v>
      </c>
      <c r="E1059" t="s">
        <v>1593</v>
      </c>
      <c r="F1059" t="s">
        <v>245</v>
      </c>
      <c r="G1059" t="s">
        <v>58</v>
      </c>
      <c r="H1059">
        <v>1</v>
      </c>
      <c r="I1059" t="s">
        <v>197</v>
      </c>
      <c r="J1059" t="s">
        <v>47</v>
      </c>
      <c r="K1059" s="1">
        <v>43970</v>
      </c>
      <c r="L1059">
        <v>22.77</v>
      </c>
      <c r="M1059" t="s">
        <v>48</v>
      </c>
      <c r="W1059" s="5">
        <v>45962</v>
      </c>
      <c r="X1059" s="5">
        <v>45962</v>
      </c>
      <c r="Y1059" s="5">
        <v>45748</v>
      </c>
      <c r="AB1059" t="s">
        <v>245</v>
      </c>
      <c r="AC1059" t="s">
        <v>245</v>
      </c>
      <c r="AD1059" t="s">
        <v>247</v>
      </c>
      <c r="AE1059" t="s">
        <v>72</v>
      </c>
      <c r="AF1059" t="s">
        <v>53</v>
      </c>
      <c r="AG1059" t="s">
        <v>690</v>
      </c>
      <c r="AH1059">
        <v>45.816023999999999</v>
      </c>
      <c r="AI1059">
        <v>58.264448999999999</v>
      </c>
      <c r="AJ1059">
        <v>59.545743000000002</v>
      </c>
      <c r="AK1059">
        <v>63.941009000000001</v>
      </c>
      <c r="AL1059" t="s">
        <v>54</v>
      </c>
      <c r="AM1059" t="s">
        <v>248</v>
      </c>
    </row>
    <row r="1060" spans="1:44" hidden="1" x14ac:dyDescent="0.25">
      <c r="A1060" t="s">
        <v>1597</v>
      </c>
      <c r="B1060" t="s">
        <v>1591</v>
      </c>
      <c r="C1060" t="s">
        <v>1592</v>
      </c>
      <c r="D1060" t="s">
        <v>255</v>
      </c>
      <c r="E1060" t="s">
        <v>1593</v>
      </c>
      <c r="F1060" t="s">
        <v>245</v>
      </c>
      <c r="G1060" t="s">
        <v>58</v>
      </c>
      <c r="H1060">
        <v>1</v>
      </c>
      <c r="I1060" t="s">
        <v>197</v>
      </c>
      <c r="J1060" t="s">
        <v>47</v>
      </c>
      <c r="K1060" s="1">
        <v>43979</v>
      </c>
      <c r="L1060">
        <v>19.53</v>
      </c>
      <c r="M1060" t="s">
        <v>48</v>
      </c>
      <c r="W1060" s="5">
        <v>45962</v>
      </c>
      <c r="X1060" s="5">
        <v>45962</v>
      </c>
      <c r="Y1060" s="5">
        <v>45748</v>
      </c>
      <c r="AB1060" t="s">
        <v>245</v>
      </c>
      <c r="AC1060" t="s">
        <v>245</v>
      </c>
      <c r="AD1060" t="s">
        <v>247</v>
      </c>
      <c r="AE1060" t="s">
        <v>72</v>
      </c>
      <c r="AF1060" t="s">
        <v>53</v>
      </c>
      <c r="AG1060" t="s">
        <v>690</v>
      </c>
      <c r="AH1060">
        <v>45.816023999999999</v>
      </c>
      <c r="AI1060">
        <v>58.264448999999999</v>
      </c>
      <c r="AJ1060">
        <v>59.545743000000002</v>
      </c>
      <c r="AK1060">
        <v>63.941009000000001</v>
      </c>
      <c r="AL1060" t="s">
        <v>54</v>
      </c>
      <c r="AM1060" t="s">
        <v>248</v>
      </c>
    </row>
    <row r="1061" spans="1:44" hidden="1" x14ac:dyDescent="0.25">
      <c r="A1061" t="s">
        <v>1598</v>
      </c>
      <c r="B1061" t="s">
        <v>1591</v>
      </c>
      <c r="C1061" t="s">
        <v>1592</v>
      </c>
      <c r="D1061" t="s">
        <v>87</v>
      </c>
      <c r="E1061" t="s">
        <v>1593</v>
      </c>
      <c r="F1061" t="s">
        <v>245</v>
      </c>
      <c r="G1061" t="s">
        <v>45</v>
      </c>
      <c r="H1061">
        <v>1</v>
      </c>
      <c r="I1061" t="s">
        <v>197</v>
      </c>
      <c r="J1061" t="s">
        <v>47</v>
      </c>
      <c r="K1061" s="1">
        <v>43973</v>
      </c>
      <c r="L1061">
        <v>15.9</v>
      </c>
      <c r="M1061" t="s">
        <v>48</v>
      </c>
      <c r="W1061" s="5">
        <v>45962</v>
      </c>
      <c r="X1061" s="5">
        <v>45962</v>
      </c>
      <c r="Y1061" s="5">
        <v>45748</v>
      </c>
      <c r="AB1061" t="s">
        <v>245</v>
      </c>
      <c r="AC1061" t="s">
        <v>245</v>
      </c>
      <c r="AD1061" t="s">
        <v>247</v>
      </c>
      <c r="AE1061" t="s">
        <v>72</v>
      </c>
      <c r="AF1061" t="s">
        <v>53</v>
      </c>
      <c r="AG1061" t="s">
        <v>690</v>
      </c>
      <c r="AH1061">
        <v>45.816023999999999</v>
      </c>
      <c r="AI1061">
        <v>58.264448999999999</v>
      </c>
      <c r="AJ1061">
        <v>59.545743000000002</v>
      </c>
      <c r="AK1061">
        <v>63.941009000000001</v>
      </c>
      <c r="AL1061" t="s">
        <v>54</v>
      </c>
      <c r="AM1061" t="s">
        <v>248</v>
      </c>
    </row>
    <row r="1062" spans="1:44" hidden="1" x14ac:dyDescent="0.25">
      <c r="A1062" t="s">
        <v>1599</v>
      </c>
      <c r="B1062" t="s">
        <v>1591</v>
      </c>
      <c r="C1062" t="s">
        <v>1592</v>
      </c>
      <c r="D1062" t="s">
        <v>100</v>
      </c>
      <c r="E1062" t="s">
        <v>1593</v>
      </c>
      <c r="F1062" t="s">
        <v>245</v>
      </c>
      <c r="G1062" t="s">
        <v>45</v>
      </c>
      <c r="H1062">
        <v>1</v>
      </c>
      <c r="I1062" t="s">
        <v>197</v>
      </c>
      <c r="J1062" t="s">
        <v>47</v>
      </c>
      <c r="K1062" s="1">
        <v>44004</v>
      </c>
      <c r="L1062">
        <v>17.32</v>
      </c>
      <c r="M1062" t="s">
        <v>48</v>
      </c>
      <c r="W1062" s="5">
        <v>45962</v>
      </c>
      <c r="X1062" s="5">
        <v>45962</v>
      </c>
      <c r="Y1062" s="5">
        <v>45748</v>
      </c>
      <c r="AB1062" t="s">
        <v>245</v>
      </c>
      <c r="AC1062" t="s">
        <v>245</v>
      </c>
      <c r="AD1062" t="s">
        <v>247</v>
      </c>
      <c r="AE1062" t="s">
        <v>72</v>
      </c>
      <c r="AF1062" t="s">
        <v>53</v>
      </c>
      <c r="AG1062" t="s">
        <v>690</v>
      </c>
      <c r="AH1062">
        <v>45.816023999999999</v>
      </c>
      <c r="AI1062">
        <v>58.264448999999999</v>
      </c>
      <c r="AJ1062">
        <v>59.545743000000002</v>
      </c>
      <c r="AK1062">
        <v>63.941009000000001</v>
      </c>
      <c r="AL1062" t="s">
        <v>54</v>
      </c>
      <c r="AM1062" t="s">
        <v>248</v>
      </c>
    </row>
    <row r="1063" spans="1:44" hidden="1" x14ac:dyDescent="0.25">
      <c r="A1063" t="s">
        <v>1600</v>
      </c>
      <c r="B1063" t="s">
        <v>1591</v>
      </c>
      <c r="C1063" t="s">
        <v>1592</v>
      </c>
      <c r="D1063" t="s">
        <v>259</v>
      </c>
      <c r="E1063" t="s">
        <v>1593</v>
      </c>
      <c r="F1063" t="s">
        <v>245</v>
      </c>
      <c r="G1063" t="s">
        <v>58</v>
      </c>
      <c r="H1063">
        <v>1</v>
      </c>
      <c r="I1063" t="s">
        <v>197</v>
      </c>
      <c r="J1063" t="s">
        <v>47</v>
      </c>
      <c r="K1063" s="1">
        <v>43979</v>
      </c>
      <c r="L1063">
        <v>24.24</v>
      </c>
      <c r="M1063" t="s">
        <v>48</v>
      </c>
      <c r="V1063" t="s">
        <v>83</v>
      </c>
      <c r="W1063" s="5">
        <v>45962</v>
      </c>
      <c r="X1063" s="5">
        <v>45962</v>
      </c>
      <c r="Y1063" s="5">
        <v>45748</v>
      </c>
      <c r="AB1063" t="s">
        <v>245</v>
      </c>
      <c r="AC1063" t="s">
        <v>245</v>
      </c>
      <c r="AD1063" t="s">
        <v>247</v>
      </c>
      <c r="AE1063" t="s">
        <v>72</v>
      </c>
      <c r="AF1063" t="s">
        <v>53</v>
      </c>
      <c r="AG1063" t="s">
        <v>690</v>
      </c>
      <c r="AH1063">
        <v>45.816023999999999</v>
      </c>
      <c r="AI1063">
        <v>58.264448999999999</v>
      </c>
      <c r="AJ1063">
        <v>59.545743000000002</v>
      </c>
      <c r="AK1063">
        <v>63.941009000000001</v>
      </c>
      <c r="AL1063" t="s">
        <v>54</v>
      </c>
      <c r="AM1063" t="s">
        <v>248</v>
      </c>
    </row>
    <row r="1064" spans="1:44" hidden="1" x14ac:dyDescent="0.25">
      <c r="A1064" t="s">
        <v>1601</v>
      </c>
      <c r="B1064" t="s">
        <v>1591</v>
      </c>
      <c r="C1064" t="s">
        <v>1592</v>
      </c>
      <c r="D1064" t="s">
        <v>275</v>
      </c>
      <c r="E1064" t="s">
        <v>1593</v>
      </c>
      <c r="F1064" t="s">
        <v>245</v>
      </c>
      <c r="G1064" t="s">
        <v>58</v>
      </c>
      <c r="H1064">
        <v>1</v>
      </c>
      <c r="I1064" t="s">
        <v>197</v>
      </c>
      <c r="J1064" t="s">
        <v>47</v>
      </c>
      <c r="K1064" s="1">
        <v>43978</v>
      </c>
      <c r="L1064">
        <v>33.61</v>
      </c>
      <c r="M1064" t="s">
        <v>48</v>
      </c>
      <c r="V1064" t="s">
        <v>83</v>
      </c>
      <c r="W1064" s="5">
        <v>45962</v>
      </c>
      <c r="X1064" s="5">
        <v>45962</v>
      </c>
      <c r="Y1064" s="5">
        <v>45748</v>
      </c>
      <c r="AB1064" t="s">
        <v>245</v>
      </c>
      <c r="AC1064" t="s">
        <v>245</v>
      </c>
      <c r="AD1064" t="s">
        <v>247</v>
      </c>
      <c r="AE1064" t="s">
        <v>72</v>
      </c>
      <c r="AF1064" t="s">
        <v>53</v>
      </c>
      <c r="AG1064" t="s">
        <v>690</v>
      </c>
      <c r="AH1064">
        <v>45.816023999999999</v>
      </c>
      <c r="AI1064">
        <v>58.264448999999999</v>
      </c>
      <c r="AJ1064">
        <v>59.545743000000002</v>
      </c>
      <c r="AK1064">
        <v>63.941009000000001</v>
      </c>
      <c r="AL1064" t="s">
        <v>54</v>
      </c>
      <c r="AM1064" t="s">
        <v>248</v>
      </c>
    </row>
    <row r="1065" spans="1:44" hidden="1" x14ac:dyDescent="0.25">
      <c r="A1065" t="s">
        <v>1602</v>
      </c>
      <c r="B1065" t="s">
        <v>1591</v>
      </c>
      <c r="C1065" t="s">
        <v>1592</v>
      </c>
      <c r="D1065" t="s">
        <v>207</v>
      </c>
      <c r="E1065" t="s">
        <v>1593</v>
      </c>
      <c r="F1065" t="s">
        <v>245</v>
      </c>
      <c r="G1065" t="s">
        <v>58</v>
      </c>
      <c r="H1065">
        <v>1</v>
      </c>
      <c r="I1065" t="s">
        <v>197</v>
      </c>
      <c r="J1065" t="s">
        <v>47</v>
      </c>
      <c r="K1065" s="1">
        <v>43979</v>
      </c>
      <c r="L1065">
        <v>26.32</v>
      </c>
      <c r="M1065" t="s">
        <v>48</v>
      </c>
      <c r="W1065" s="5">
        <v>45962</v>
      </c>
      <c r="X1065" s="5">
        <v>45962</v>
      </c>
      <c r="Y1065" s="5">
        <v>45748</v>
      </c>
      <c r="AB1065" t="s">
        <v>245</v>
      </c>
      <c r="AC1065" t="s">
        <v>245</v>
      </c>
      <c r="AD1065" t="s">
        <v>247</v>
      </c>
      <c r="AE1065" t="s">
        <v>72</v>
      </c>
      <c r="AF1065" t="s">
        <v>53</v>
      </c>
      <c r="AG1065" t="s">
        <v>690</v>
      </c>
      <c r="AH1065">
        <v>45.816023999999999</v>
      </c>
      <c r="AI1065">
        <v>58.264448999999999</v>
      </c>
      <c r="AJ1065">
        <v>59.545743000000002</v>
      </c>
      <c r="AK1065">
        <v>63.941009000000001</v>
      </c>
      <c r="AL1065" t="s">
        <v>54</v>
      </c>
      <c r="AM1065" t="s">
        <v>248</v>
      </c>
    </row>
    <row r="1066" spans="1:44" hidden="1" x14ac:dyDescent="0.25">
      <c r="A1066" t="s">
        <v>1603</v>
      </c>
      <c r="B1066" t="s">
        <v>1591</v>
      </c>
      <c r="C1066" t="s">
        <v>1592</v>
      </c>
      <c r="D1066" t="s">
        <v>102</v>
      </c>
      <c r="E1066" t="s">
        <v>1593</v>
      </c>
      <c r="F1066" t="s">
        <v>245</v>
      </c>
      <c r="G1066" t="s">
        <v>45</v>
      </c>
      <c r="H1066">
        <v>1</v>
      </c>
      <c r="I1066" t="s">
        <v>197</v>
      </c>
      <c r="J1066" t="s">
        <v>47</v>
      </c>
      <c r="K1066" s="1">
        <v>43987</v>
      </c>
      <c r="L1066">
        <v>5.66</v>
      </c>
      <c r="M1066" t="s">
        <v>48</v>
      </c>
      <c r="W1066" s="5">
        <v>45962</v>
      </c>
      <c r="X1066" s="5">
        <v>45962</v>
      </c>
      <c r="Y1066" s="5">
        <v>45748</v>
      </c>
      <c r="AB1066" t="s">
        <v>245</v>
      </c>
      <c r="AC1066" t="s">
        <v>245</v>
      </c>
      <c r="AD1066" t="s">
        <v>247</v>
      </c>
      <c r="AE1066" t="s">
        <v>72</v>
      </c>
      <c r="AF1066" t="s">
        <v>53</v>
      </c>
      <c r="AG1066" t="s">
        <v>690</v>
      </c>
      <c r="AH1066">
        <v>45.816023999999999</v>
      </c>
      <c r="AI1066">
        <v>58.264448999999999</v>
      </c>
      <c r="AJ1066">
        <v>59.545743000000002</v>
      </c>
      <c r="AK1066">
        <v>63.941009000000001</v>
      </c>
      <c r="AL1066" t="s">
        <v>54</v>
      </c>
      <c r="AM1066" t="s">
        <v>248</v>
      </c>
    </row>
    <row r="1067" spans="1:44" hidden="1" x14ac:dyDescent="0.25">
      <c r="A1067" t="s">
        <v>1604</v>
      </c>
      <c r="B1067" t="s">
        <v>1591</v>
      </c>
      <c r="C1067" t="s">
        <v>1592</v>
      </c>
      <c r="D1067" t="s">
        <v>149</v>
      </c>
      <c r="E1067" t="s">
        <v>1593</v>
      </c>
      <c r="F1067" t="s">
        <v>245</v>
      </c>
      <c r="G1067" t="s">
        <v>45</v>
      </c>
      <c r="H1067">
        <v>1</v>
      </c>
      <c r="I1067" t="s">
        <v>197</v>
      </c>
      <c r="J1067" t="s">
        <v>47</v>
      </c>
      <c r="K1067" s="1">
        <v>44004</v>
      </c>
      <c r="L1067">
        <v>2.75</v>
      </c>
      <c r="M1067" t="s">
        <v>48</v>
      </c>
      <c r="W1067" s="5">
        <v>45962</v>
      </c>
      <c r="X1067" s="5">
        <v>45962</v>
      </c>
      <c r="Y1067" s="5">
        <v>45748</v>
      </c>
      <c r="AB1067" t="s">
        <v>245</v>
      </c>
      <c r="AC1067" t="s">
        <v>245</v>
      </c>
      <c r="AD1067" t="s">
        <v>247</v>
      </c>
      <c r="AE1067" t="s">
        <v>72</v>
      </c>
      <c r="AF1067" t="s">
        <v>53</v>
      </c>
      <c r="AG1067" t="s">
        <v>690</v>
      </c>
      <c r="AH1067">
        <v>45.816023999999999</v>
      </c>
      <c r="AI1067">
        <v>58.264448999999999</v>
      </c>
      <c r="AJ1067">
        <v>59.545743000000002</v>
      </c>
      <c r="AK1067">
        <v>63.941009000000001</v>
      </c>
      <c r="AL1067" t="s">
        <v>54</v>
      </c>
      <c r="AM1067" t="s">
        <v>248</v>
      </c>
    </row>
    <row r="1068" spans="1:44" hidden="1" x14ac:dyDescent="0.25">
      <c r="A1068" t="s">
        <v>1605</v>
      </c>
      <c r="B1068" t="s">
        <v>1591</v>
      </c>
      <c r="C1068" t="s">
        <v>1592</v>
      </c>
      <c r="D1068" t="s">
        <v>107</v>
      </c>
      <c r="E1068" t="s">
        <v>1593</v>
      </c>
      <c r="F1068" t="s">
        <v>245</v>
      </c>
      <c r="G1068" t="s">
        <v>45</v>
      </c>
      <c r="H1068">
        <v>1</v>
      </c>
      <c r="I1068" t="s">
        <v>197</v>
      </c>
      <c r="J1068" t="s">
        <v>47</v>
      </c>
      <c r="K1068" s="1">
        <v>44004</v>
      </c>
      <c r="L1068">
        <v>10.97</v>
      </c>
      <c r="M1068" t="s">
        <v>48</v>
      </c>
      <c r="W1068" s="5">
        <v>45962</v>
      </c>
      <c r="X1068" s="5">
        <v>45962</v>
      </c>
      <c r="Y1068" s="5">
        <v>45748</v>
      </c>
      <c r="AB1068" t="s">
        <v>245</v>
      </c>
      <c r="AC1068" t="s">
        <v>245</v>
      </c>
      <c r="AD1068" t="s">
        <v>247</v>
      </c>
      <c r="AE1068" t="s">
        <v>72</v>
      </c>
      <c r="AF1068" t="s">
        <v>53</v>
      </c>
      <c r="AG1068" t="s">
        <v>690</v>
      </c>
      <c r="AH1068">
        <v>45.816023999999999</v>
      </c>
      <c r="AI1068">
        <v>58.264448999999999</v>
      </c>
      <c r="AJ1068">
        <v>59.545743000000002</v>
      </c>
      <c r="AK1068">
        <v>63.941009000000001</v>
      </c>
      <c r="AL1068" t="s">
        <v>54</v>
      </c>
      <c r="AM1068" t="s">
        <v>248</v>
      </c>
    </row>
    <row r="1069" spans="1:44" hidden="1" x14ac:dyDescent="0.25">
      <c r="A1069" t="s">
        <v>1608</v>
      </c>
      <c r="B1069" t="s">
        <v>1606</v>
      </c>
      <c r="C1069" t="s">
        <v>1607</v>
      </c>
      <c r="D1069" s="21" t="s">
        <v>109</v>
      </c>
      <c r="E1069" t="s">
        <v>930</v>
      </c>
      <c r="F1069" t="s">
        <v>79</v>
      </c>
      <c r="G1069" t="s">
        <v>80</v>
      </c>
      <c r="H1069">
        <v>2</v>
      </c>
      <c r="I1069" t="s">
        <v>46</v>
      </c>
      <c r="J1069" t="s">
        <v>70</v>
      </c>
      <c r="L1069">
        <v>1.8</v>
      </c>
      <c r="M1069" t="s">
        <v>226</v>
      </c>
      <c r="W1069" s="5">
        <v>45446</v>
      </c>
      <c r="Y1069" s="5">
        <v>45383</v>
      </c>
      <c r="Z1069" s="10">
        <v>45446</v>
      </c>
      <c r="AA1069" s="10">
        <v>45388</v>
      </c>
      <c r="AB1069" t="s">
        <v>79</v>
      </c>
      <c r="AC1069" t="s">
        <v>79</v>
      </c>
      <c r="AD1069" t="s">
        <v>84</v>
      </c>
      <c r="AE1069" t="s">
        <v>247</v>
      </c>
      <c r="AF1069" t="s">
        <v>690</v>
      </c>
      <c r="AG1069" t="s">
        <v>932</v>
      </c>
      <c r="AH1069">
        <v>17.547841999999999</v>
      </c>
      <c r="AI1069">
        <v>44.440534</v>
      </c>
      <c r="AJ1069">
        <v>51.426074</v>
      </c>
      <c r="AK1069">
        <v>57.789504999999998</v>
      </c>
      <c r="AL1069" t="s">
        <v>73</v>
      </c>
      <c r="AM1069" t="s">
        <v>474</v>
      </c>
      <c r="AN1069" t="s">
        <v>566</v>
      </c>
      <c r="AO1069" s="1">
        <v>45839</v>
      </c>
      <c r="AP1069" s="1" t="s">
        <v>5438</v>
      </c>
      <c r="AR1069" t="s">
        <v>566</v>
      </c>
    </row>
    <row r="1070" spans="1:44" hidden="1" x14ac:dyDescent="0.25">
      <c r="A1070" t="s">
        <v>1609</v>
      </c>
      <c r="B1070" t="s">
        <v>1606</v>
      </c>
      <c r="C1070" t="s">
        <v>1607</v>
      </c>
      <c r="D1070" s="21" t="s">
        <v>122</v>
      </c>
      <c r="E1070" t="s">
        <v>930</v>
      </c>
      <c r="F1070" t="s">
        <v>79</v>
      </c>
      <c r="G1070" t="s">
        <v>80</v>
      </c>
      <c r="H1070">
        <v>2</v>
      </c>
      <c r="I1070" t="s">
        <v>46</v>
      </c>
      <c r="J1070" t="s">
        <v>70</v>
      </c>
      <c r="L1070">
        <v>0.04</v>
      </c>
      <c r="M1070" t="s">
        <v>226</v>
      </c>
      <c r="W1070" s="5">
        <v>45442</v>
      </c>
      <c r="Y1070" s="5">
        <v>45383</v>
      </c>
      <c r="Z1070" s="10">
        <v>45442</v>
      </c>
      <c r="AA1070" s="10">
        <v>45388</v>
      </c>
      <c r="AB1070" t="s">
        <v>79</v>
      </c>
      <c r="AC1070" t="s">
        <v>79</v>
      </c>
      <c r="AD1070" t="s">
        <v>84</v>
      </c>
      <c r="AE1070" t="s">
        <v>247</v>
      </c>
      <c r="AF1070" t="s">
        <v>690</v>
      </c>
      <c r="AG1070" t="s">
        <v>932</v>
      </c>
      <c r="AH1070">
        <v>17.547841999999999</v>
      </c>
      <c r="AI1070">
        <v>44.440534</v>
      </c>
      <c r="AJ1070">
        <v>51.426074</v>
      </c>
      <c r="AK1070">
        <v>57.789504999999998</v>
      </c>
      <c r="AL1070" t="s">
        <v>73</v>
      </c>
      <c r="AM1070" t="s">
        <v>474</v>
      </c>
      <c r="AN1070" t="s">
        <v>566</v>
      </c>
      <c r="AO1070" s="1">
        <v>45839</v>
      </c>
      <c r="AP1070" s="1" t="s">
        <v>5438</v>
      </c>
      <c r="AR1070" t="s">
        <v>566</v>
      </c>
    </row>
    <row r="1071" spans="1:44" hidden="1" x14ac:dyDescent="0.25">
      <c r="A1071" t="s">
        <v>1612</v>
      </c>
      <c r="B1071" t="s">
        <v>1610</v>
      </c>
      <c r="C1071" t="s">
        <v>1611</v>
      </c>
      <c r="D1071" t="s">
        <v>207</v>
      </c>
      <c r="E1071" t="s">
        <v>930</v>
      </c>
      <c r="F1071" t="s">
        <v>79</v>
      </c>
      <c r="G1071" t="s">
        <v>80</v>
      </c>
      <c r="H1071">
        <v>2</v>
      </c>
      <c r="I1071" t="s">
        <v>46</v>
      </c>
      <c r="J1071" t="s">
        <v>70</v>
      </c>
      <c r="L1071">
        <v>3.15</v>
      </c>
      <c r="M1071" t="s">
        <v>226</v>
      </c>
      <c r="R1071" t="s">
        <v>98</v>
      </c>
      <c r="S1071" t="s">
        <v>97</v>
      </c>
      <c r="T1071" t="s">
        <v>97</v>
      </c>
      <c r="U1071" t="s">
        <v>496</v>
      </c>
      <c r="W1071" s="5">
        <v>45464</v>
      </c>
      <c r="Y1071" s="5">
        <v>45383</v>
      </c>
      <c r="Z1071" s="10">
        <v>45464</v>
      </c>
      <c r="AA1071" s="10">
        <v>45391</v>
      </c>
      <c r="AB1071" t="s">
        <v>79</v>
      </c>
      <c r="AC1071" t="s">
        <v>79</v>
      </c>
      <c r="AD1071" t="s">
        <v>84</v>
      </c>
      <c r="AE1071" t="s">
        <v>247</v>
      </c>
      <c r="AF1071" t="s">
        <v>690</v>
      </c>
      <c r="AG1071" t="s">
        <v>932</v>
      </c>
      <c r="AH1071">
        <v>15.190384999999999</v>
      </c>
      <c r="AI1071">
        <v>42.083077000000003</v>
      </c>
      <c r="AJ1071">
        <v>49.068617000000003</v>
      </c>
      <c r="AK1071">
        <v>55.432046999999997</v>
      </c>
      <c r="AL1071" t="s">
        <v>404</v>
      </c>
      <c r="AM1071" t="s">
        <v>474</v>
      </c>
      <c r="AN1071" t="s">
        <v>690</v>
      </c>
      <c r="AO1071" s="1">
        <v>45689</v>
      </c>
      <c r="AP1071" s="1" t="s">
        <v>5426</v>
      </c>
      <c r="AR1071" t="s">
        <v>690</v>
      </c>
    </row>
    <row r="1072" spans="1:44" hidden="1" x14ac:dyDescent="0.25">
      <c r="A1072" t="s">
        <v>1613</v>
      </c>
      <c r="B1072" t="s">
        <v>1610</v>
      </c>
      <c r="C1072" t="s">
        <v>1611</v>
      </c>
      <c r="D1072" t="s">
        <v>102</v>
      </c>
      <c r="E1072" t="s">
        <v>930</v>
      </c>
      <c r="F1072" t="s">
        <v>79</v>
      </c>
      <c r="G1072" t="s">
        <v>80</v>
      </c>
      <c r="H1072">
        <v>1</v>
      </c>
      <c r="I1072" t="s">
        <v>197</v>
      </c>
      <c r="J1072" t="s">
        <v>47</v>
      </c>
      <c r="K1072" s="1">
        <v>43734</v>
      </c>
      <c r="L1072">
        <v>2.94</v>
      </c>
      <c r="M1072" t="s">
        <v>226</v>
      </c>
      <c r="R1072" t="s">
        <v>98</v>
      </c>
      <c r="S1072" t="s">
        <v>98</v>
      </c>
      <c r="T1072" t="s">
        <v>98</v>
      </c>
      <c r="W1072" s="5">
        <v>43497</v>
      </c>
      <c r="Y1072" s="5">
        <v>45870</v>
      </c>
      <c r="AB1072" t="s">
        <v>79</v>
      </c>
      <c r="AC1072" t="s">
        <v>79</v>
      </c>
      <c r="AD1072" t="s">
        <v>84</v>
      </c>
      <c r="AE1072" t="s">
        <v>247</v>
      </c>
      <c r="AF1072" t="s">
        <v>690</v>
      </c>
      <c r="AG1072" t="s">
        <v>932</v>
      </c>
      <c r="AH1072">
        <v>15.190384999999999</v>
      </c>
      <c r="AI1072">
        <v>42.083077000000003</v>
      </c>
      <c r="AJ1072">
        <v>49.068617000000003</v>
      </c>
      <c r="AK1072">
        <v>55.432046999999997</v>
      </c>
      <c r="AL1072" t="s">
        <v>54</v>
      </c>
      <c r="AM1072" t="s">
        <v>474</v>
      </c>
      <c r="AN1072" t="s">
        <v>690</v>
      </c>
      <c r="AR1072" t="s">
        <v>690</v>
      </c>
    </row>
    <row r="1073" spans="1:44" hidden="1" x14ac:dyDescent="0.25">
      <c r="A1073" t="s">
        <v>1614</v>
      </c>
      <c r="B1073" t="s">
        <v>1610</v>
      </c>
      <c r="C1073" t="s">
        <v>1611</v>
      </c>
      <c r="D1073" t="s">
        <v>104</v>
      </c>
      <c r="E1073" t="s">
        <v>930</v>
      </c>
      <c r="F1073" t="s">
        <v>79</v>
      </c>
      <c r="G1073" t="s">
        <v>80</v>
      </c>
      <c r="H1073">
        <v>2</v>
      </c>
      <c r="I1073" t="s">
        <v>46</v>
      </c>
      <c r="J1073" t="s">
        <v>70</v>
      </c>
      <c r="L1073">
        <v>2.65</v>
      </c>
      <c r="M1073" t="s">
        <v>226</v>
      </c>
      <c r="R1073" t="s">
        <v>98</v>
      </c>
      <c r="S1073" t="s">
        <v>98</v>
      </c>
      <c r="T1073" t="s">
        <v>98</v>
      </c>
      <c r="U1073" t="s">
        <v>496</v>
      </c>
      <c r="W1073" s="5">
        <v>45464</v>
      </c>
      <c r="Y1073" s="5">
        <v>45383</v>
      </c>
      <c r="Z1073" s="10">
        <v>45464</v>
      </c>
      <c r="AA1073" s="10">
        <v>45391</v>
      </c>
      <c r="AB1073" t="s">
        <v>79</v>
      </c>
      <c r="AC1073" t="s">
        <v>79</v>
      </c>
      <c r="AD1073" t="s">
        <v>84</v>
      </c>
      <c r="AE1073" t="s">
        <v>247</v>
      </c>
      <c r="AF1073" t="s">
        <v>690</v>
      </c>
      <c r="AG1073" t="s">
        <v>932</v>
      </c>
      <c r="AH1073">
        <v>15.190384999999999</v>
      </c>
      <c r="AI1073">
        <v>42.083077000000003</v>
      </c>
      <c r="AJ1073">
        <v>49.068617000000003</v>
      </c>
      <c r="AK1073">
        <v>55.432046999999997</v>
      </c>
      <c r="AL1073" t="s">
        <v>73</v>
      </c>
      <c r="AM1073" t="s">
        <v>474</v>
      </c>
      <c r="AN1073" t="s">
        <v>690</v>
      </c>
      <c r="AO1073" s="1">
        <v>45689</v>
      </c>
      <c r="AP1073" s="1" t="s">
        <v>5426</v>
      </c>
      <c r="AR1073" t="s">
        <v>690</v>
      </c>
    </row>
    <row r="1074" spans="1:44" hidden="1" x14ac:dyDescent="0.25">
      <c r="A1074" t="s">
        <v>1615</v>
      </c>
      <c r="B1074" t="s">
        <v>1610</v>
      </c>
      <c r="C1074" t="s">
        <v>1611</v>
      </c>
      <c r="D1074" t="s">
        <v>107</v>
      </c>
      <c r="E1074" t="s">
        <v>930</v>
      </c>
      <c r="F1074" t="s">
        <v>79</v>
      </c>
      <c r="G1074" t="s">
        <v>80</v>
      </c>
      <c r="H1074">
        <v>2</v>
      </c>
      <c r="I1074" t="s">
        <v>46</v>
      </c>
      <c r="J1074" t="s">
        <v>70</v>
      </c>
      <c r="L1074">
        <v>6.58</v>
      </c>
      <c r="M1074" t="s">
        <v>226</v>
      </c>
      <c r="R1074" t="s">
        <v>98</v>
      </c>
      <c r="S1074" t="s">
        <v>98</v>
      </c>
      <c r="T1074" t="s">
        <v>97</v>
      </c>
      <c r="U1074" t="s">
        <v>496</v>
      </c>
      <c r="W1074" s="5">
        <v>45449</v>
      </c>
      <c r="Y1074" s="5">
        <v>45383</v>
      </c>
      <c r="Z1074" s="10">
        <v>45449</v>
      </c>
      <c r="AA1074" s="10">
        <v>45393</v>
      </c>
      <c r="AB1074" t="s">
        <v>79</v>
      </c>
      <c r="AC1074" t="s">
        <v>79</v>
      </c>
      <c r="AD1074" t="s">
        <v>84</v>
      </c>
      <c r="AE1074" t="s">
        <v>247</v>
      </c>
      <c r="AF1074" t="s">
        <v>690</v>
      </c>
      <c r="AG1074" t="s">
        <v>932</v>
      </c>
      <c r="AH1074">
        <v>15.190384999999999</v>
      </c>
      <c r="AI1074">
        <v>42.083077000000003</v>
      </c>
      <c r="AJ1074">
        <v>49.068617000000003</v>
      </c>
      <c r="AK1074">
        <v>55.432046999999997</v>
      </c>
      <c r="AL1074" t="s">
        <v>73</v>
      </c>
      <c r="AM1074" t="s">
        <v>474</v>
      </c>
      <c r="AN1074" t="s">
        <v>690</v>
      </c>
      <c r="AO1074" s="1">
        <v>45839</v>
      </c>
      <c r="AP1074" s="1" t="s">
        <v>5438</v>
      </c>
      <c r="AR1074" t="s">
        <v>690</v>
      </c>
    </row>
    <row r="1075" spans="1:44" hidden="1" x14ac:dyDescent="0.25">
      <c r="A1075" t="s">
        <v>1616</v>
      </c>
      <c r="B1075" t="s">
        <v>1610</v>
      </c>
      <c r="C1075" t="s">
        <v>1611</v>
      </c>
      <c r="D1075" t="s">
        <v>229</v>
      </c>
      <c r="E1075" t="s">
        <v>930</v>
      </c>
      <c r="F1075" t="s">
        <v>79</v>
      </c>
      <c r="G1075" t="s">
        <v>80</v>
      </c>
      <c r="H1075">
        <v>1</v>
      </c>
      <c r="I1075" t="s">
        <v>197</v>
      </c>
      <c r="J1075" t="s">
        <v>47</v>
      </c>
      <c r="K1075" s="1">
        <v>43734</v>
      </c>
      <c r="L1075">
        <v>0.96</v>
      </c>
      <c r="M1075" t="s">
        <v>226</v>
      </c>
      <c r="R1075" t="s">
        <v>98</v>
      </c>
      <c r="S1075" t="s">
        <v>98</v>
      </c>
      <c r="T1075" t="s">
        <v>98</v>
      </c>
      <c r="W1075" s="5">
        <v>43497</v>
      </c>
      <c r="Y1075" s="5">
        <v>45870</v>
      </c>
      <c r="AB1075" t="s">
        <v>79</v>
      </c>
      <c r="AC1075" t="s">
        <v>79</v>
      </c>
      <c r="AD1075" t="s">
        <v>84</v>
      </c>
      <c r="AE1075" t="s">
        <v>247</v>
      </c>
      <c r="AF1075" t="s">
        <v>690</v>
      </c>
      <c r="AG1075" t="s">
        <v>932</v>
      </c>
      <c r="AH1075">
        <v>15.190384999999999</v>
      </c>
      <c r="AI1075">
        <v>42.083077000000003</v>
      </c>
      <c r="AJ1075">
        <v>49.068617000000003</v>
      </c>
      <c r="AK1075">
        <v>55.432046999999997</v>
      </c>
      <c r="AL1075" t="s">
        <v>54</v>
      </c>
      <c r="AM1075" t="s">
        <v>474</v>
      </c>
      <c r="AN1075" t="s">
        <v>690</v>
      </c>
      <c r="AR1075" t="s">
        <v>690</v>
      </c>
    </row>
    <row r="1076" spans="1:44" hidden="1" x14ac:dyDescent="0.25">
      <c r="A1076" t="s">
        <v>1617</v>
      </c>
      <c r="B1076" t="s">
        <v>1610</v>
      </c>
      <c r="C1076" t="s">
        <v>1611</v>
      </c>
      <c r="D1076" t="s">
        <v>122</v>
      </c>
      <c r="E1076" t="s">
        <v>930</v>
      </c>
      <c r="F1076" t="s">
        <v>79</v>
      </c>
      <c r="G1076" t="s">
        <v>80</v>
      </c>
      <c r="H1076">
        <v>2</v>
      </c>
      <c r="I1076" t="s">
        <v>46</v>
      </c>
      <c r="J1076" t="s">
        <v>70</v>
      </c>
      <c r="L1076">
        <v>1.53</v>
      </c>
      <c r="M1076" t="s">
        <v>226</v>
      </c>
      <c r="R1076" t="s">
        <v>98</v>
      </c>
      <c r="S1076" t="s">
        <v>98</v>
      </c>
      <c r="T1076" t="s">
        <v>98</v>
      </c>
      <c r="U1076" t="s">
        <v>496</v>
      </c>
      <c r="W1076" s="5">
        <v>45450</v>
      </c>
      <c r="Y1076" s="5">
        <v>45383</v>
      </c>
      <c r="Z1076" s="10">
        <v>45450</v>
      </c>
      <c r="AA1076" s="10">
        <v>45449</v>
      </c>
      <c r="AB1076" t="s">
        <v>79</v>
      </c>
      <c r="AC1076" t="s">
        <v>79</v>
      </c>
      <c r="AD1076" t="s">
        <v>84</v>
      </c>
      <c r="AE1076" t="s">
        <v>247</v>
      </c>
      <c r="AF1076" t="s">
        <v>690</v>
      </c>
      <c r="AG1076" t="s">
        <v>932</v>
      </c>
      <c r="AH1076">
        <v>15.190384999999999</v>
      </c>
      <c r="AI1076">
        <v>42.083077000000003</v>
      </c>
      <c r="AJ1076">
        <v>49.068617000000003</v>
      </c>
      <c r="AK1076">
        <v>55.432046999999997</v>
      </c>
      <c r="AL1076" t="s">
        <v>73</v>
      </c>
      <c r="AM1076" t="s">
        <v>474</v>
      </c>
      <c r="AN1076" t="s">
        <v>690</v>
      </c>
      <c r="AO1076" s="1">
        <v>45839</v>
      </c>
      <c r="AP1076" s="1" t="s">
        <v>5438</v>
      </c>
      <c r="AR1076" t="s">
        <v>690</v>
      </c>
    </row>
    <row r="1077" spans="1:44" hidden="1" x14ac:dyDescent="0.25">
      <c r="A1077" t="s">
        <v>1618</v>
      </c>
      <c r="B1077" t="s">
        <v>1610</v>
      </c>
      <c r="C1077" t="s">
        <v>1611</v>
      </c>
      <c r="D1077" t="s">
        <v>112</v>
      </c>
      <c r="E1077" t="s">
        <v>930</v>
      </c>
      <c r="F1077" t="s">
        <v>79</v>
      </c>
      <c r="G1077" t="s">
        <v>80</v>
      </c>
      <c r="H1077">
        <v>2</v>
      </c>
      <c r="I1077" t="s">
        <v>46</v>
      </c>
      <c r="J1077" t="s">
        <v>70</v>
      </c>
      <c r="L1077">
        <v>0.3</v>
      </c>
      <c r="M1077" t="s">
        <v>226</v>
      </c>
      <c r="U1077" t="s">
        <v>496</v>
      </c>
      <c r="W1077" s="5">
        <v>45496</v>
      </c>
      <c r="Y1077" s="5">
        <v>45444</v>
      </c>
      <c r="Z1077" s="10">
        <v>45496</v>
      </c>
      <c r="AA1077" s="10">
        <v>45456</v>
      </c>
      <c r="AB1077" t="s">
        <v>79</v>
      </c>
      <c r="AC1077" t="s">
        <v>79</v>
      </c>
      <c r="AD1077" t="s">
        <v>84</v>
      </c>
      <c r="AE1077" t="s">
        <v>247</v>
      </c>
      <c r="AF1077" t="s">
        <v>690</v>
      </c>
      <c r="AG1077" t="s">
        <v>932</v>
      </c>
      <c r="AH1077">
        <v>15.190384999999999</v>
      </c>
      <c r="AI1077">
        <v>42.083077000000003</v>
      </c>
      <c r="AJ1077">
        <v>49.068617000000003</v>
      </c>
      <c r="AK1077">
        <v>55.432046999999997</v>
      </c>
      <c r="AL1077" t="s">
        <v>73</v>
      </c>
      <c r="AM1077" t="s">
        <v>474</v>
      </c>
      <c r="AN1077" t="s">
        <v>690</v>
      </c>
      <c r="AO1077" s="1">
        <v>45839</v>
      </c>
      <c r="AP1077" s="1" t="s">
        <v>5438</v>
      </c>
      <c r="AR1077" t="s">
        <v>690</v>
      </c>
    </row>
    <row r="1078" spans="1:44" hidden="1" x14ac:dyDescent="0.25">
      <c r="A1078" t="s">
        <v>1619</v>
      </c>
      <c r="B1078" t="s">
        <v>1610</v>
      </c>
      <c r="C1078" t="s">
        <v>1611</v>
      </c>
      <c r="D1078" t="s">
        <v>114</v>
      </c>
      <c r="E1078" t="s">
        <v>930</v>
      </c>
      <c r="F1078" t="s">
        <v>79</v>
      </c>
      <c r="G1078" t="s">
        <v>80</v>
      </c>
      <c r="H1078">
        <v>2</v>
      </c>
      <c r="I1078" t="s">
        <v>46</v>
      </c>
      <c r="J1078" t="s">
        <v>70</v>
      </c>
      <c r="L1078">
        <v>2.52</v>
      </c>
      <c r="M1078" t="s">
        <v>226</v>
      </c>
      <c r="R1078" t="s">
        <v>98</v>
      </c>
      <c r="S1078" t="s">
        <v>98</v>
      </c>
      <c r="T1078" t="s">
        <v>98</v>
      </c>
      <c r="U1078" t="s">
        <v>496</v>
      </c>
      <c r="W1078" s="5">
        <v>45449</v>
      </c>
      <c r="Y1078" s="5">
        <v>45383</v>
      </c>
      <c r="Z1078" s="10">
        <v>45449</v>
      </c>
      <c r="AA1078" s="10">
        <v>45397</v>
      </c>
      <c r="AB1078" t="s">
        <v>79</v>
      </c>
      <c r="AC1078" t="s">
        <v>79</v>
      </c>
      <c r="AD1078" t="s">
        <v>84</v>
      </c>
      <c r="AE1078" t="s">
        <v>247</v>
      </c>
      <c r="AF1078" t="s">
        <v>690</v>
      </c>
      <c r="AG1078" t="s">
        <v>932</v>
      </c>
      <c r="AH1078">
        <v>15.190384999999999</v>
      </c>
      <c r="AI1078">
        <v>42.083077000000003</v>
      </c>
      <c r="AJ1078">
        <v>49.068617000000003</v>
      </c>
      <c r="AK1078">
        <v>55.432046999999997</v>
      </c>
      <c r="AL1078" t="s">
        <v>73</v>
      </c>
      <c r="AM1078" t="s">
        <v>474</v>
      </c>
      <c r="AN1078" t="s">
        <v>690</v>
      </c>
      <c r="AO1078" s="1">
        <v>45839</v>
      </c>
      <c r="AP1078" s="1" t="s">
        <v>5438</v>
      </c>
      <c r="AR1078" t="s">
        <v>690</v>
      </c>
    </row>
    <row r="1079" spans="1:44" hidden="1" x14ac:dyDescent="0.25">
      <c r="A1079" t="s">
        <v>1620</v>
      </c>
      <c r="B1079" t="s">
        <v>1610</v>
      </c>
      <c r="C1079" t="s">
        <v>1611</v>
      </c>
      <c r="D1079" t="s">
        <v>116</v>
      </c>
      <c r="E1079" t="s">
        <v>930</v>
      </c>
      <c r="F1079" t="s">
        <v>79</v>
      </c>
      <c r="G1079" t="s">
        <v>80</v>
      </c>
      <c r="H1079">
        <v>2</v>
      </c>
      <c r="I1079" t="s">
        <v>46</v>
      </c>
      <c r="J1079" t="s">
        <v>70</v>
      </c>
      <c r="L1079">
        <v>2.23</v>
      </c>
      <c r="M1079" t="s">
        <v>226</v>
      </c>
      <c r="R1079" t="s">
        <v>98</v>
      </c>
      <c r="S1079" t="s">
        <v>98</v>
      </c>
      <c r="T1079" t="s">
        <v>98</v>
      </c>
      <c r="U1079" t="s">
        <v>496</v>
      </c>
      <c r="W1079" s="5">
        <v>45449</v>
      </c>
      <c r="Y1079" s="5">
        <v>45383</v>
      </c>
      <c r="Z1079" s="10">
        <v>45449</v>
      </c>
      <c r="AA1079" s="10">
        <v>45397</v>
      </c>
      <c r="AB1079" t="s">
        <v>79</v>
      </c>
      <c r="AC1079" t="s">
        <v>79</v>
      </c>
      <c r="AD1079" t="s">
        <v>84</v>
      </c>
      <c r="AE1079" t="s">
        <v>247</v>
      </c>
      <c r="AF1079" t="s">
        <v>690</v>
      </c>
      <c r="AG1079" t="s">
        <v>932</v>
      </c>
      <c r="AH1079">
        <v>15.190384999999999</v>
      </c>
      <c r="AI1079">
        <v>42.083077000000003</v>
      </c>
      <c r="AJ1079">
        <v>49.068617000000003</v>
      </c>
      <c r="AK1079">
        <v>55.432046999999997</v>
      </c>
      <c r="AL1079" t="s">
        <v>73</v>
      </c>
      <c r="AM1079" t="s">
        <v>474</v>
      </c>
      <c r="AN1079" t="s">
        <v>690</v>
      </c>
      <c r="AO1079" s="1">
        <v>45839</v>
      </c>
      <c r="AP1079" s="1" t="s">
        <v>5438</v>
      </c>
      <c r="AR1079" t="s">
        <v>690</v>
      </c>
    </row>
    <row r="1080" spans="1:44" hidden="1" x14ac:dyDescent="0.25">
      <c r="A1080" t="s">
        <v>1621</v>
      </c>
      <c r="B1080" t="s">
        <v>1610</v>
      </c>
      <c r="C1080" t="s">
        <v>1611</v>
      </c>
      <c r="D1080" t="s">
        <v>124</v>
      </c>
      <c r="E1080" t="s">
        <v>930</v>
      </c>
      <c r="F1080" t="s">
        <v>79</v>
      </c>
      <c r="G1080" t="s">
        <v>80</v>
      </c>
      <c r="H1080">
        <v>2</v>
      </c>
      <c r="I1080" t="s">
        <v>46</v>
      </c>
      <c r="J1080" t="s">
        <v>70</v>
      </c>
      <c r="L1080">
        <v>0.35</v>
      </c>
      <c r="M1080" t="s">
        <v>226</v>
      </c>
      <c r="U1080" t="s">
        <v>496</v>
      </c>
      <c r="W1080" s="5">
        <v>45499</v>
      </c>
      <c r="Y1080" s="5">
        <v>45474</v>
      </c>
      <c r="Z1080" s="10">
        <v>45499</v>
      </c>
      <c r="AA1080" s="10">
        <v>45498</v>
      </c>
      <c r="AB1080" t="s">
        <v>79</v>
      </c>
      <c r="AC1080" t="s">
        <v>79</v>
      </c>
      <c r="AD1080" t="s">
        <v>84</v>
      </c>
      <c r="AE1080" t="s">
        <v>247</v>
      </c>
      <c r="AF1080" t="s">
        <v>690</v>
      </c>
      <c r="AG1080" t="s">
        <v>932</v>
      </c>
      <c r="AH1080">
        <v>15.190384999999999</v>
      </c>
      <c r="AI1080">
        <v>42.083077000000003</v>
      </c>
      <c r="AJ1080">
        <v>49.068617000000003</v>
      </c>
      <c r="AK1080">
        <v>55.432046999999997</v>
      </c>
      <c r="AL1080" t="s">
        <v>73</v>
      </c>
      <c r="AM1080" t="s">
        <v>474</v>
      </c>
      <c r="AN1080" t="s">
        <v>690</v>
      </c>
      <c r="AO1080" s="1">
        <v>45839</v>
      </c>
      <c r="AP1080" s="1" t="s">
        <v>5438</v>
      </c>
      <c r="AR1080" t="s">
        <v>690</v>
      </c>
    </row>
    <row r="1081" spans="1:44" hidden="1" x14ac:dyDescent="0.25">
      <c r="A1081" t="s">
        <v>1622</v>
      </c>
      <c r="B1081" t="s">
        <v>1610</v>
      </c>
      <c r="C1081" t="s">
        <v>1611</v>
      </c>
      <c r="D1081" t="s">
        <v>893</v>
      </c>
      <c r="E1081" t="s">
        <v>930</v>
      </c>
      <c r="F1081" t="s">
        <v>79</v>
      </c>
      <c r="G1081" t="s">
        <v>80</v>
      </c>
      <c r="H1081">
        <v>2</v>
      </c>
      <c r="I1081" t="s">
        <v>46</v>
      </c>
      <c r="J1081" t="s">
        <v>70</v>
      </c>
      <c r="L1081">
        <v>0.95</v>
      </c>
      <c r="M1081" t="s">
        <v>226</v>
      </c>
      <c r="U1081" t="s">
        <v>496</v>
      </c>
      <c r="W1081" s="5">
        <v>45491</v>
      </c>
      <c r="Y1081" s="5">
        <v>45383</v>
      </c>
      <c r="Z1081" s="10">
        <v>45491</v>
      </c>
      <c r="AA1081" s="10">
        <v>45388</v>
      </c>
      <c r="AB1081" t="s">
        <v>79</v>
      </c>
      <c r="AC1081" t="s">
        <v>79</v>
      </c>
      <c r="AD1081" t="s">
        <v>84</v>
      </c>
      <c r="AE1081" t="s">
        <v>247</v>
      </c>
      <c r="AF1081" t="s">
        <v>690</v>
      </c>
      <c r="AG1081" t="s">
        <v>932</v>
      </c>
      <c r="AH1081">
        <v>15.190384999999999</v>
      </c>
      <c r="AI1081">
        <v>42.083077000000003</v>
      </c>
      <c r="AJ1081">
        <v>49.068617000000003</v>
      </c>
      <c r="AK1081">
        <v>55.432046999999997</v>
      </c>
      <c r="AL1081" t="s">
        <v>73</v>
      </c>
      <c r="AM1081" t="s">
        <v>474</v>
      </c>
      <c r="AN1081" t="s">
        <v>690</v>
      </c>
      <c r="AO1081" s="1">
        <v>45839</v>
      </c>
      <c r="AP1081" s="1" t="s">
        <v>5438</v>
      </c>
      <c r="AR1081" t="s">
        <v>690</v>
      </c>
    </row>
    <row r="1082" spans="1:44" hidden="1" x14ac:dyDescent="0.25">
      <c r="A1082" t="s">
        <v>1623</v>
      </c>
      <c r="B1082" t="s">
        <v>1610</v>
      </c>
      <c r="C1082" t="s">
        <v>1611</v>
      </c>
      <c r="D1082" t="s">
        <v>483</v>
      </c>
      <c r="E1082" t="s">
        <v>930</v>
      </c>
      <c r="F1082" t="s">
        <v>79</v>
      </c>
      <c r="G1082" t="s">
        <v>80</v>
      </c>
      <c r="H1082">
        <v>2</v>
      </c>
      <c r="I1082" t="s">
        <v>46</v>
      </c>
      <c r="J1082" t="s">
        <v>70</v>
      </c>
      <c r="L1082">
        <v>1.89</v>
      </c>
      <c r="M1082" t="s">
        <v>226</v>
      </c>
      <c r="U1082" t="s">
        <v>496</v>
      </c>
      <c r="W1082" s="5">
        <v>45491</v>
      </c>
      <c r="Y1082" s="5">
        <v>45383</v>
      </c>
      <c r="Z1082" s="10">
        <v>45491</v>
      </c>
      <c r="AA1082" s="10">
        <v>45397</v>
      </c>
      <c r="AB1082" t="s">
        <v>79</v>
      </c>
      <c r="AC1082" t="s">
        <v>79</v>
      </c>
      <c r="AD1082" t="s">
        <v>84</v>
      </c>
      <c r="AE1082" t="s">
        <v>247</v>
      </c>
      <c r="AF1082" t="s">
        <v>690</v>
      </c>
      <c r="AG1082" t="s">
        <v>932</v>
      </c>
      <c r="AH1082">
        <v>15.190384999999999</v>
      </c>
      <c r="AI1082">
        <v>42.083077000000003</v>
      </c>
      <c r="AJ1082">
        <v>49.068617000000003</v>
      </c>
      <c r="AK1082">
        <v>55.432046999999997</v>
      </c>
      <c r="AL1082" t="s">
        <v>73</v>
      </c>
      <c r="AM1082" t="s">
        <v>474</v>
      </c>
      <c r="AN1082" t="s">
        <v>690</v>
      </c>
      <c r="AO1082" s="1">
        <v>45839</v>
      </c>
      <c r="AP1082" s="1" t="s">
        <v>5438</v>
      </c>
      <c r="AR1082" t="s">
        <v>690</v>
      </c>
    </row>
    <row r="1083" spans="1:44" hidden="1" x14ac:dyDescent="0.25">
      <c r="A1083" t="s">
        <v>1624</v>
      </c>
      <c r="B1083" t="s">
        <v>1610</v>
      </c>
      <c r="C1083" t="s">
        <v>1611</v>
      </c>
      <c r="D1083" t="s">
        <v>485</v>
      </c>
      <c r="E1083" t="s">
        <v>930</v>
      </c>
      <c r="F1083" t="s">
        <v>79</v>
      </c>
      <c r="G1083" t="s">
        <v>80</v>
      </c>
      <c r="H1083">
        <v>2</v>
      </c>
      <c r="I1083" t="s">
        <v>46</v>
      </c>
      <c r="J1083" t="s">
        <v>70</v>
      </c>
      <c r="L1083">
        <v>1.1399999999999999</v>
      </c>
      <c r="M1083" t="s">
        <v>226</v>
      </c>
      <c r="R1083" t="s">
        <v>98</v>
      </c>
      <c r="S1083" t="s">
        <v>98</v>
      </c>
      <c r="T1083" t="s">
        <v>98</v>
      </c>
      <c r="U1083" t="s">
        <v>496</v>
      </c>
      <c r="W1083" s="5">
        <v>45469</v>
      </c>
      <c r="Y1083" s="5">
        <v>45383</v>
      </c>
      <c r="Z1083" s="10">
        <v>45469</v>
      </c>
      <c r="AA1083" s="10">
        <v>45468</v>
      </c>
      <c r="AB1083" t="s">
        <v>79</v>
      </c>
      <c r="AC1083" t="s">
        <v>79</v>
      </c>
      <c r="AD1083" t="s">
        <v>84</v>
      </c>
      <c r="AE1083" t="s">
        <v>247</v>
      </c>
      <c r="AF1083" t="s">
        <v>690</v>
      </c>
      <c r="AG1083" t="s">
        <v>932</v>
      </c>
      <c r="AH1083">
        <v>15.190384999999999</v>
      </c>
      <c r="AI1083">
        <v>42.083077000000003</v>
      </c>
      <c r="AJ1083">
        <v>49.068617000000003</v>
      </c>
      <c r="AK1083">
        <v>55.432046999999997</v>
      </c>
      <c r="AL1083" t="s">
        <v>73</v>
      </c>
      <c r="AM1083" t="s">
        <v>474</v>
      </c>
      <c r="AN1083" t="s">
        <v>690</v>
      </c>
      <c r="AO1083" s="1">
        <v>45839</v>
      </c>
      <c r="AP1083" s="1" t="s">
        <v>5438</v>
      </c>
      <c r="AR1083" t="s">
        <v>690</v>
      </c>
    </row>
    <row r="1084" spans="1:44" hidden="1" x14ac:dyDescent="0.25">
      <c r="A1084" t="s">
        <v>1625</v>
      </c>
      <c r="B1084" t="s">
        <v>1610</v>
      </c>
      <c r="C1084" t="s">
        <v>1611</v>
      </c>
      <c r="D1084" t="s">
        <v>511</v>
      </c>
      <c r="E1084" t="s">
        <v>930</v>
      </c>
      <c r="F1084" t="s">
        <v>79</v>
      </c>
      <c r="G1084" t="s">
        <v>80</v>
      </c>
      <c r="H1084">
        <v>2</v>
      </c>
      <c r="I1084" t="s">
        <v>46</v>
      </c>
      <c r="J1084" t="s">
        <v>70</v>
      </c>
      <c r="L1084">
        <v>1.51</v>
      </c>
      <c r="M1084" t="s">
        <v>226</v>
      </c>
      <c r="R1084" t="s">
        <v>98</v>
      </c>
      <c r="S1084" t="s">
        <v>98</v>
      </c>
      <c r="T1084" t="s">
        <v>98</v>
      </c>
      <c r="U1084" t="s">
        <v>496</v>
      </c>
      <c r="W1084" s="5">
        <v>45469</v>
      </c>
      <c r="Y1084" s="5">
        <v>45383</v>
      </c>
      <c r="Z1084" s="10">
        <v>45469</v>
      </c>
      <c r="AA1084" s="10">
        <v>45468</v>
      </c>
      <c r="AB1084" t="s">
        <v>79</v>
      </c>
      <c r="AC1084" t="s">
        <v>79</v>
      </c>
      <c r="AD1084" t="s">
        <v>84</v>
      </c>
      <c r="AE1084" t="s">
        <v>247</v>
      </c>
      <c r="AF1084" t="s">
        <v>690</v>
      </c>
      <c r="AG1084" t="s">
        <v>932</v>
      </c>
      <c r="AH1084">
        <v>15.190384999999999</v>
      </c>
      <c r="AI1084">
        <v>42.083077000000003</v>
      </c>
      <c r="AJ1084">
        <v>49.068617000000003</v>
      </c>
      <c r="AK1084">
        <v>55.432046999999997</v>
      </c>
      <c r="AL1084" t="s">
        <v>73</v>
      </c>
      <c r="AM1084" t="s">
        <v>474</v>
      </c>
      <c r="AN1084" t="s">
        <v>690</v>
      </c>
      <c r="AO1084" s="1">
        <v>45839</v>
      </c>
      <c r="AP1084" s="1" t="s">
        <v>5438</v>
      </c>
      <c r="AR1084" t="s">
        <v>690</v>
      </c>
    </row>
    <row r="1085" spans="1:44" hidden="1" x14ac:dyDescent="0.25">
      <c r="A1085" t="s">
        <v>1626</v>
      </c>
      <c r="B1085" t="s">
        <v>1610</v>
      </c>
      <c r="C1085" t="s">
        <v>1611</v>
      </c>
      <c r="D1085" t="s">
        <v>551</v>
      </c>
      <c r="E1085" t="s">
        <v>930</v>
      </c>
      <c r="F1085" t="s">
        <v>79</v>
      </c>
      <c r="G1085" t="s">
        <v>80</v>
      </c>
      <c r="H1085">
        <v>2</v>
      </c>
      <c r="I1085" t="s">
        <v>46</v>
      </c>
      <c r="J1085" t="s">
        <v>70</v>
      </c>
      <c r="L1085">
        <v>1.27</v>
      </c>
      <c r="M1085" t="s">
        <v>226</v>
      </c>
      <c r="U1085" t="s">
        <v>496</v>
      </c>
      <c r="W1085" s="5">
        <v>45497</v>
      </c>
      <c r="Y1085" s="5">
        <v>45383</v>
      </c>
      <c r="Z1085" s="10">
        <v>45497</v>
      </c>
      <c r="AA1085" s="10">
        <v>45389</v>
      </c>
      <c r="AB1085" t="s">
        <v>79</v>
      </c>
      <c r="AC1085" t="s">
        <v>79</v>
      </c>
      <c r="AD1085" t="s">
        <v>84</v>
      </c>
      <c r="AE1085" t="s">
        <v>247</v>
      </c>
      <c r="AF1085" t="s">
        <v>690</v>
      </c>
      <c r="AG1085" t="s">
        <v>932</v>
      </c>
      <c r="AH1085">
        <v>15.190384999999999</v>
      </c>
      <c r="AI1085">
        <v>42.083077000000003</v>
      </c>
      <c r="AJ1085">
        <v>49.068617000000003</v>
      </c>
      <c r="AK1085">
        <v>55.432046999999997</v>
      </c>
      <c r="AL1085" t="s">
        <v>73</v>
      </c>
      <c r="AM1085" t="s">
        <v>474</v>
      </c>
      <c r="AN1085" t="s">
        <v>690</v>
      </c>
      <c r="AO1085" s="1">
        <v>45839</v>
      </c>
      <c r="AP1085" s="1" t="s">
        <v>5438</v>
      </c>
      <c r="AR1085" t="s">
        <v>690</v>
      </c>
    </row>
    <row r="1086" spans="1:44" hidden="1" x14ac:dyDescent="0.25">
      <c r="A1086" t="s">
        <v>1627</v>
      </c>
      <c r="B1086" t="s">
        <v>1610</v>
      </c>
      <c r="C1086" t="s">
        <v>1611</v>
      </c>
      <c r="D1086" t="s">
        <v>844</v>
      </c>
      <c r="E1086" t="s">
        <v>930</v>
      </c>
      <c r="F1086" t="s">
        <v>79</v>
      </c>
      <c r="G1086" t="s">
        <v>80</v>
      </c>
      <c r="H1086">
        <v>2</v>
      </c>
      <c r="I1086" t="s">
        <v>46</v>
      </c>
      <c r="J1086" t="s">
        <v>236</v>
      </c>
      <c r="L1086">
        <v>0.25</v>
      </c>
      <c r="M1086" t="s">
        <v>226</v>
      </c>
      <c r="U1086" t="s">
        <v>496</v>
      </c>
      <c r="W1086" s="5">
        <v>45507</v>
      </c>
      <c r="Y1086" s="5">
        <v>45444</v>
      </c>
      <c r="Z1086" s="10">
        <v>45507</v>
      </c>
      <c r="AA1086" s="10">
        <v>45456</v>
      </c>
      <c r="AB1086" t="s">
        <v>79</v>
      </c>
      <c r="AC1086" t="s">
        <v>79</v>
      </c>
      <c r="AD1086" t="s">
        <v>84</v>
      </c>
      <c r="AE1086" t="s">
        <v>247</v>
      </c>
      <c r="AF1086" t="s">
        <v>690</v>
      </c>
      <c r="AG1086" t="s">
        <v>932</v>
      </c>
      <c r="AH1086">
        <v>15.190384999999999</v>
      </c>
      <c r="AI1086">
        <v>42.083077000000003</v>
      </c>
      <c r="AJ1086">
        <v>49.068617000000003</v>
      </c>
      <c r="AK1086">
        <v>55.432046999999997</v>
      </c>
      <c r="AL1086" t="s">
        <v>73</v>
      </c>
      <c r="AM1086" t="s">
        <v>474</v>
      </c>
      <c r="AN1086" t="s">
        <v>690</v>
      </c>
      <c r="AO1086" s="1">
        <v>45839</v>
      </c>
      <c r="AP1086" s="1" t="s">
        <v>5438</v>
      </c>
      <c r="AR1086" t="s">
        <v>690</v>
      </c>
    </row>
    <row r="1087" spans="1:44" hidden="1" x14ac:dyDescent="0.25">
      <c r="A1087" t="s">
        <v>1628</v>
      </c>
      <c r="B1087" t="s">
        <v>1610</v>
      </c>
      <c r="C1087" t="s">
        <v>1611</v>
      </c>
      <c r="D1087" t="s">
        <v>861</v>
      </c>
      <c r="E1087" t="s">
        <v>930</v>
      </c>
      <c r="F1087" t="s">
        <v>79</v>
      </c>
      <c r="G1087" t="s">
        <v>80</v>
      </c>
      <c r="H1087">
        <v>2</v>
      </c>
      <c r="I1087" t="s">
        <v>46</v>
      </c>
      <c r="J1087" t="s">
        <v>70</v>
      </c>
      <c r="L1087">
        <v>0.85</v>
      </c>
      <c r="M1087" t="s">
        <v>226</v>
      </c>
      <c r="U1087" t="s">
        <v>496</v>
      </c>
      <c r="W1087" s="5">
        <v>45498</v>
      </c>
      <c r="Y1087" s="5">
        <v>45444</v>
      </c>
      <c r="Z1087" s="10">
        <v>45498</v>
      </c>
      <c r="AA1087" s="10">
        <v>45456</v>
      </c>
      <c r="AB1087" t="s">
        <v>79</v>
      </c>
      <c r="AC1087" t="s">
        <v>79</v>
      </c>
      <c r="AD1087" t="s">
        <v>84</v>
      </c>
      <c r="AE1087" t="s">
        <v>247</v>
      </c>
      <c r="AF1087" t="s">
        <v>690</v>
      </c>
      <c r="AG1087" t="s">
        <v>932</v>
      </c>
      <c r="AH1087">
        <v>15.190384999999999</v>
      </c>
      <c r="AI1087">
        <v>42.083077000000003</v>
      </c>
      <c r="AJ1087">
        <v>49.068617000000003</v>
      </c>
      <c r="AK1087">
        <v>55.432046999999997</v>
      </c>
      <c r="AL1087" t="s">
        <v>73</v>
      </c>
      <c r="AM1087" t="s">
        <v>474</v>
      </c>
      <c r="AN1087" t="s">
        <v>690</v>
      </c>
      <c r="AO1087" s="1">
        <v>45839</v>
      </c>
      <c r="AP1087" s="1" t="s">
        <v>5438</v>
      </c>
      <c r="AR1087" t="s">
        <v>690</v>
      </c>
    </row>
    <row r="1088" spans="1:44" hidden="1" x14ac:dyDescent="0.25">
      <c r="A1088" t="s">
        <v>1629</v>
      </c>
      <c r="B1088" t="s">
        <v>1610</v>
      </c>
      <c r="C1088" t="s">
        <v>1611</v>
      </c>
      <c r="D1088" t="s">
        <v>773</v>
      </c>
      <c r="E1088" t="s">
        <v>930</v>
      </c>
      <c r="F1088" t="s">
        <v>79</v>
      </c>
      <c r="G1088" t="s">
        <v>80</v>
      </c>
      <c r="H1088">
        <v>2</v>
      </c>
      <c r="I1088" t="s">
        <v>46</v>
      </c>
      <c r="J1088" t="s">
        <v>70</v>
      </c>
      <c r="L1088">
        <v>1.27</v>
      </c>
      <c r="M1088" t="s">
        <v>226</v>
      </c>
      <c r="R1088" t="s">
        <v>98</v>
      </c>
      <c r="S1088" t="s">
        <v>98</v>
      </c>
      <c r="T1088" t="s">
        <v>98</v>
      </c>
      <c r="U1088" t="s">
        <v>496</v>
      </c>
      <c r="W1088" s="5">
        <v>45500</v>
      </c>
      <c r="Y1088" s="5">
        <v>45474</v>
      </c>
      <c r="Z1088" s="10">
        <v>45500</v>
      </c>
      <c r="AA1088" s="10">
        <v>45499</v>
      </c>
      <c r="AB1088" t="s">
        <v>79</v>
      </c>
      <c r="AC1088" t="s">
        <v>79</v>
      </c>
      <c r="AD1088" t="s">
        <v>84</v>
      </c>
      <c r="AE1088" t="s">
        <v>247</v>
      </c>
      <c r="AF1088" t="s">
        <v>690</v>
      </c>
      <c r="AG1088" t="s">
        <v>932</v>
      </c>
      <c r="AH1088">
        <v>15.190384999999999</v>
      </c>
      <c r="AI1088">
        <v>42.083077000000003</v>
      </c>
      <c r="AJ1088">
        <v>49.068617000000003</v>
      </c>
      <c r="AK1088">
        <v>55.432046999999997</v>
      </c>
      <c r="AL1088" t="s">
        <v>73</v>
      </c>
      <c r="AM1088" t="s">
        <v>474</v>
      </c>
      <c r="AN1088" t="s">
        <v>690</v>
      </c>
      <c r="AO1088" s="1">
        <v>45839</v>
      </c>
      <c r="AP1088" s="1" t="s">
        <v>5438</v>
      </c>
      <c r="AR1088" t="s">
        <v>690</v>
      </c>
    </row>
    <row r="1089" spans="1:44" hidden="1" x14ac:dyDescent="0.25">
      <c r="A1089" t="s">
        <v>1632</v>
      </c>
      <c r="B1089" t="s">
        <v>1630</v>
      </c>
      <c r="C1089" t="s">
        <v>1631</v>
      </c>
      <c r="D1089" t="s">
        <v>102</v>
      </c>
      <c r="E1089" t="s">
        <v>702</v>
      </c>
      <c r="F1089" t="s">
        <v>79</v>
      </c>
      <c r="G1089" t="s">
        <v>80</v>
      </c>
      <c r="H1089">
        <v>1</v>
      </c>
      <c r="I1089" t="s">
        <v>197</v>
      </c>
      <c r="J1089" t="s">
        <v>47</v>
      </c>
      <c r="K1089" s="1">
        <v>43517</v>
      </c>
      <c r="L1089">
        <v>1.46</v>
      </c>
      <c r="M1089" t="s">
        <v>226</v>
      </c>
      <c r="W1089" s="5">
        <v>43479</v>
      </c>
      <c r="Y1089" s="5">
        <v>45839</v>
      </c>
      <c r="AB1089" t="s">
        <v>79</v>
      </c>
      <c r="AC1089" t="s">
        <v>79</v>
      </c>
      <c r="AD1089" t="s">
        <v>84</v>
      </c>
      <c r="AE1089" t="s">
        <v>53</v>
      </c>
      <c r="AF1089" t="s">
        <v>72</v>
      </c>
      <c r="AG1089" t="s">
        <v>247</v>
      </c>
      <c r="AH1089">
        <v>24.655716999999999</v>
      </c>
      <c r="AI1089">
        <v>53.625038000000004</v>
      </c>
      <c r="AJ1089">
        <v>55.384906999999998</v>
      </c>
      <c r="AK1089">
        <v>64.870697000000007</v>
      </c>
      <c r="AL1089" t="s">
        <v>54</v>
      </c>
      <c r="AM1089" t="s">
        <v>474</v>
      </c>
    </row>
    <row r="1090" spans="1:44" hidden="1" x14ac:dyDescent="0.25">
      <c r="A1090" t="s">
        <v>1635</v>
      </c>
      <c r="B1090" t="s">
        <v>1633</v>
      </c>
      <c r="C1090" t="s">
        <v>1634</v>
      </c>
      <c r="D1090" t="s">
        <v>95</v>
      </c>
      <c r="E1090" t="s">
        <v>268</v>
      </c>
      <c r="F1090" t="s">
        <v>79</v>
      </c>
      <c r="G1090" t="s">
        <v>58</v>
      </c>
      <c r="H1090">
        <v>1</v>
      </c>
      <c r="I1090" t="s">
        <v>197</v>
      </c>
      <c r="J1090" t="s">
        <v>47</v>
      </c>
      <c r="K1090" s="1">
        <v>43703</v>
      </c>
      <c r="L1090">
        <v>13.29</v>
      </c>
      <c r="M1090" t="s">
        <v>226</v>
      </c>
      <c r="W1090" s="5">
        <v>45748</v>
      </c>
      <c r="X1090" s="5">
        <v>45748</v>
      </c>
      <c r="Y1090" s="5">
        <v>45689</v>
      </c>
      <c r="AB1090" t="s">
        <v>79</v>
      </c>
      <c r="AC1090" t="s">
        <v>79</v>
      </c>
      <c r="AD1090" t="s">
        <v>52</v>
      </c>
      <c r="AE1090" t="s">
        <v>53</v>
      </c>
      <c r="AF1090" t="s">
        <v>72</v>
      </c>
      <c r="AG1090" t="s">
        <v>50</v>
      </c>
      <c r="AH1090">
        <v>27.927137999999999</v>
      </c>
      <c r="AI1090">
        <v>41.646839999999997</v>
      </c>
      <c r="AJ1090">
        <v>43.406708000000002</v>
      </c>
      <c r="AK1090">
        <v>55.393636000000001</v>
      </c>
      <c r="AL1090" t="s">
        <v>54</v>
      </c>
      <c r="AM1090" t="s">
        <v>474</v>
      </c>
      <c r="AN1090" t="s">
        <v>5451</v>
      </c>
      <c r="AO1090" s="1">
        <v>45748</v>
      </c>
      <c r="AP1090" s="1" t="s">
        <v>5428</v>
      </c>
      <c r="AR1090" t="s">
        <v>5451</v>
      </c>
    </row>
    <row r="1091" spans="1:44" hidden="1" x14ac:dyDescent="0.25">
      <c r="A1091" t="s">
        <v>1636</v>
      </c>
      <c r="B1091" t="s">
        <v>1633</v>
      </c>
      <c r="C1091" t="s">
        <v>1634</v>
      </c>
      <c r="D1091" t="s">
        <v>143</v>
      </c>
      <c r="E1091" t="s">
        <v>268</v>
      </c>
      <c r="F1091" t="s">
        <v>79</v>
      </c>
      <c r="G1091" t="s">
        <v>58</v>
      </c>
      <c r="H1091">
        <v>1</v>
      </c>
      <c r="I1091" t="s">
        <v>197</v>
      </c>
      <c r="J1091" t="s">
        <v>47</v>
      </c>
      <c r="K1091" s="1">
        <v>43699</v>
      </c>
      <c r="L1091">
        <v>19.2</v>
      </c>
      <c r="M1091" t="s">
        <v>226</v>
      </c>
      <c r="W1091" s="5">
        <v>45748</v>
      </c>
      <c r="X1091" s="5">
        <v>45748</v>
      </c>
      <c r="Y1091" s="5">
        <v>45689</v>
      </c>
      <c r="AB1091" t="s">
        <v>79</v>
      </c>
      <c r="AC1091" t="s">
        <v>79</v>
      </c>
      <c r="AD1091" t="s">
        <v>52</v>
      </c>
      <c r="AE1091" t="s">
        <v>53</v>
      </c>
      <c r="AF1091" t="s">
        <v>72</v>
      </c>
      <c r="AG1091" t="s">
        <v>50</v>
      </c>
      <c r="AH1091">
        <v>27.927137999999999</v>
      </c>
      <c r="AI1091">
        <v>41.646839999999997</v>
      </c>
      <c r="AJ1091">
        <v>43.406708000000002</v>
      </c>
      <c r="AK1091">
        <v>55.393636000000001</v>
      </c>
      <c r="AL1091" t="s">
        <v>54</v>
      </c>
      <c r="AM1091" t="s">
        <v>474</v>
      </c>
      <c r="AN1091" t="s">
        <v>5451</v>
      </c>
      <c r="AO1091" s="1">
        <v>45748</v>
      </c>
      <c r="AP1091" s="1" t="s">
        <v>5428</v>
      </c>
      <c r="AR1091" t="s">
        <v>5451</v>
      </c>
    </row>
    <row r="1092" spans="1:44" hidden="1" x14ac:dyDescent="0.25">
      <c r="A1092" t="s">
        <v>1637</v>
      </c>
      <c r="B1092" t="s">
        <v>1633</v>
      </c>
      <c r="C1092" t="s">
        <v>1634</v>
      </c>
      <c r="D1092" t="s">
        <v>100</v>
      </c>
      <c r="E1092" t="s">
        <v>268</v>
      </c>
      <c r="F1092" t="s">
        <v>79</v>
      </c>
      <c r="G1092" t="s">
        <v>58</v>
      </c>
      <c r="H1092">
        <v>1</v>
      </c>
      <c r="I1092" t="s">
        <v>197</v>
      </c>
      <c r="J1092" t="s">
        <v>47</v>
      </c>
      <c r="K1092" s="1">
        <v>43701</v>
      </c>
      <c r="L1092">
        <v>6.59</v>
      </c>
      <c r="M1092" t="s">
        <v>226</v>
      </c>
      <c r="W1092" s="5">
        <v>45748</v>
      </c>
      <c r="X1092" s="5">
        <v>45748</v>
      </c>
      <c r="Y1092" s="5">
        <v>45689</v>
      </c>
      <c r="AB1092" t="s">
        <v>79</v>
      </c>
      <c r="AC1092" t="s">
        <v>79</v>
      </c>
      <c r="AD1092" t="s">
        <v>52</v>
      </c>
      <c r="AE1092" t="s">
        <v>53</v>
      </c>
      <c r="AF1092" t="s">
        <v>72</v>
      </c>
      <c r="AG1092" t="s">
        <v>50</v>
      </c>
      <c r="AH1092">
        <v>27.927137999999999</v>
      </c>
      <c r="AI1092">
        <v>41.646839999999997</v>
      </c>
      <c r="AJ1092">
        <v>43.406708000000002</v>
      </c>
      <c r="AK1092">
        <v>55.393636000000001</v>
      </c>
      <c r="AL1092" t="s">
        <v>54</v>
      </c>
      <c r="AM1092" t="s">
        <v>474</v>
      </c>
      <c r="AN1092" t="s">
        <v>5451</v>
      </c>
      <c r="AO1092" s="1">
        <v>45748</v>
      </c>
      <c r="AP1092" s="1" t="s">
        <v>5428</v>
      </c>
      <c r="AR1092" t="s">
        <v>5451</v>
      </c>
    </row>
    <row r="1093" spans="1:44" hidden="1" x14ac:dyDescent="0.25">
      <c r="A1093" t="s">
        <v>1640</v>
      </c>
      <c r="B1093" t="s">
        <v>1638</v>
      </c>
      <c r="C1093" t="s">
        <v>1639</v>
      </c>
      <c r="D1093" t="s">
        <v>143</v>
      </c>
      <c r="E1093" t="s">
        <v>268</v>
      </c>
      <c r="F1093" t="s">
        <v>79</v>
      </c>
      <c r="G1093" t="s">
        <v>58</v>
      </c>
      <c r="H1093">
        <v>1</v>
      </c>
      <c r="I1093" t="s">
        <v>197</v>
      </c>
      <c r="J1093" t="s">
        <v>47</v>
      </c>
      <c r="K1093" s="1">
        <v>43710</v>
      </c>
      <c r="L1093">
        <v>7.05</v>
      </c>
      <c r="M1093" t="s">
        <v>226</v>
      </c>
      <c r="W1093" s="5">
        <v>45748</v>
      </c>
      <c r="X1093" s="5">
        <v>45748</v>
      </c>
      <c r="Y1093" s="5">
        <v>45689</v>
      </c>
      <c r="AB1093" t="s">
        <v>79</v>
      </c>
      <c r="AC1093" t="s">
        <v>79</v>
      </c>
      <c r="AD1093" t="s">
        <v>52</v>
      </c>
      <c r="AE1093" t="s">
        <v>53</v>
      </c>
      <c r="AF1093" t="s">
        <v>72</v>
      </c>
      <c r="AG1093" t="s">
        <v>50</v>
      </c>
      <c r="AH1093">
        <v>26.442139000000001</v>
      </c>
      <c r="AI1093">
        <v>40.161839999999998</v>
      </c>
      <c r="AJ1093">
        <v>41.921709</v>
      </c>
      <c r="AK1093">
        <v>53.908636000000001</v>
      </c>
      <c r="AL1093" t="s">
        <v>54</v>
      </c>
      <c r="AM1093" t="s">
        <v>474</v>
      </c>
      <c r="AN1093" t="s">
        <v>5451</v>
      </c>
      <c r="AO1093" s="1">
        <v>45748</v>
      </c>
      <c r="AP1093" s="1" t="s">
        <v>5428</v>
      </c>
      <c r="AR1093" t="s">
        <v>5451</v>
      </c>
    </row>
    <row r="1094" spans="1:44" hidden="1" x14ac:dyDescent="0.25">
      <c r="A1094" t="s">
        <v>1641</v>
      </c>
      <c r="B1094" t="s">
        <v>1638</v>
      </c>
      <c r="C1094" t="s">
        <v>1639</v>
      </c>
      <c r="D1094" t="s">
        <v>145</v>
      </c>
      <c r="E1094" t="s">
        <v>268</v>
      </c>
      <c r="F1094" t="s">
        <v>79</v>
      </c>
      <c r="G1094" t="s">
        <v>58</v>
      </c>
      <c r="H1094">
        <v>1</v>
      </c>
      <c r="I1094" t="s">
        <v>197</v>
      </c>
      <c r="J1094" t="s">
        <v>47</v>
      </c>
      <c r="K1094" s="1">
        <v>43710</v>
      </c>
      <c r="L1094">
        <v>10.14</v>
      </c>
      <c r="M1094" t="s">
        <v>226</v>
      </c>
      <c r="W1094" s="5">
        <v>45748</v>
      </c>
      <c r="X1094" s="5">
        <v>45748</v>
      </c>
      <c r="Y1094" s="5">
        <v>45689</v>
      </c>
      <c r="AB1094" t="s">
        <v>79</v>
      </c>
      <c r="AC1094" t="s">
        <v>79</v>
      </c>
      <c r="AD1094" t="s">
        <v>52</v>
      </c>
      <c r="AE1094" t="s">
        <v>53</v>
      </c>
      <c r="AF1094" t="s">
        <v>72</v>
      </c>
      <c r="AG1094" t="s">
        <v>50</v>
      </c>
      <c r="AH1094">
        <v>26.442139000000001</v>
      </c>
      <c r="AI1094">
        <v>40.161839999999998</v>
      </c>
      <c r="AJ1094">
        <v>41.921709</v>
      </c>
      <c r="AK1094">
        <v>53.908636000000001</v>
      </c>
      <c r="AL1094" t="s">
        <v>54</v>
      </c>
      <c r="AM1094" t="s">
        <v>474</v>
      </c>
      <c r="AN1094" t="s">
        <v>5451</v>
      </c>
      <c r="AO1094" s="1">
        <v>45748</v>
      </c>
      <c r="AP1094" s="1" t="s">
        <v>5428</v>
      </c>
      <c r="AR1094" t="s">
        <v>5451</v>
      </c>
    </row>
    <row r="1095" spans="1:44" hidden="1" x14ac:dyDescent="0.25">
      <c r="A1095" t="s">
        <v>1642</v>
      </c>
      <c r="B1095" t="s">
        <v>1638</v>
      </c>
      <c r="C1095" t="s">
        <v>1639</v>
      </c>
      <c r="D1095" t="s">
        <v>87</v>
      </c>
      <c r="E1095" t="s">
        <v>268</v>
      </c>
      <c r="F1095" t="s">
        <v>79</v>
      </c>
      <c r="G1095" t="s">
        <v>58</v>
      </c>
      <c r="H1095">
        <v>1</v>
      </c>
      <c r="I1095" t="s">
        <v>197</v>
      </c>
      <c r="J1095" t="s">
        <v>47</v>
      </c>
      <c r="K1095" s="1">
        <v>43711</v>
      </c>
      <c r="L1095">
        <v>11.13</v>
      </c>
      <c r="M1095" t="s">
        <v>226</v>
      </c>
      <c r="W1095" s="5">
        <v>45778</v>
      </c>
      <c r="X1095" s="5">
        <v>45748</v>
      </c>
      <c r="Y1095" s="5">
        <v>45689</v>
      </c>
      <c r="AB1095" t="s">
        <v>79</v>
      </c>
      <c r="AC1095" t="s">
        <v>79</v>
      </c>
      <c r="AD1095" t="s">
        <v>52</v>
      </c>
      <c r="AE1095" t="s">
        <v>53</v>
      </c>
      <c r="AF1095" t="s">
        <v>72</v>
      </c>
      <c r="AG1095" t="s">
        <v>50</v>
      </c>
      <c r="AH1095">
        <v>26.442139000000001</v>
      </c>
      <c r="AI1095">
        <v>40.161839999999998</v>
      </c>
      <c r="AJ1095">
        <v>41.921709</v>
      </c>
      <c r="AK1095">
        <v>53.908636000000001</v>
      </c>
      <c r="AL1095" t="s">
        <v>54</v>
      </c>
      <c r="AM1095" t="s">
        <v>474</v>
      </c>
      <c r="AN1095" t="s">
        <v>5451</v>
      </c>
      <c r="AO1095" s="1">
        <v>45748</v>
      </c>
      <c r="AP1095" s="1" t="s">
        <v>5428</v>
      </c>
      <c r="AR1095" t="s">
        <v>5451</v>
      </c>
    </row>
    <row r="1096" spans="1:44" hidden="1" x14ac:dyDescent="0.25">
      <c r="A1096" t="s">
        <v>1643</v>
      </c>
      <c r="B1096" t="s">
        <v>1638</v>
      </c>
      <c r="C1096" t="s">
        <v>1639</v>
      </c>
      <c r="D1096" t="s">
        <v>275</v>
      </c>
      <c r="E1096" t="s">
        <v>268</v>
      </c>
      <c r="F1096" t="s">
        <v>79</v>
      </c>
      <c r="G1096" t="s">
        <v>58</v>
      </c>
      <c r="H1096">
        <v>1</v>
      </c>
      <c r="I1096" t="s">
        <v>197</v>
      </c>
      <c r="J1096" t="s">
        <v>47</v>
      </c>
      <c r="K1096" s="1">
        <v>43704</v>
      </c>
      <c r="L1096">
        <v>2.2400000000000002</v>
      </c>
      <c r="M1096" t="s">
        <v>226</v>
      </c>
      <c r="W1096" s="5">
        <v>45778</v>
      </c>
      <c r="X1096" s="5">
        <v>45748</v>
      </c>
      <c r="Y1096" s="5">
        <v>45689</v>
      </c>
      <c r="AB1096" t="s">
        <v>79</v>
      </c>
      <c r="AC1096" t="s">
        <v>79</v>
      </c>
      <c r="AD1096" t="s">
        <v>52</v>
      </c>
      <c r="AE1096" t="s">
        <v>53</v>
      </c>
      <c r="AF1096" t="s">
        <v>72</v>
      </c>
      <c r="AG1096" t="s">
        <v>50</v>
      </c>
      <c r="AH1096">
        <v>26.442139000000001</v>
      </c>
      <c r="AI1096">
        <v>40.161839999999998</v>
      </c>
      <c r="AJ1096">
        <v>41.921709</v>
      </c>
      <c r="AK1096">
        <v>53.908636000000001</v>
      </c>
      <c r="AL1096" t="s">
        <v>54</v>
      </c>
      <c r="AM1096" t="s">
        <v>474</v>
      </c>
      <c r="AN1096" t="s">
        <v>5451</v>
      </c>
      <c r="AO1096" s="1">
        <v>45748</v>
      </c>
      <c r="AP1096" s="1" t="s">
        <v>5428</v>
      </c>
      <c r="AR1096" t="s">
        <v>5451</v>
      </c>
    </row>
    <row r="1097" spans="1:44" hidden="1" x14ac:dyDescent="0.25">
      <c r="A1097" t="s">
        <v>1644</v>
      </c>
      <c r="B1097" t="s">
        <v>1638</v>
      </c>
      <c r="C1097" t="s">
        <v>1639</v>
      </c>
      <c r="D1097" t="s">
        <v>207</v>
      </c>
      <c r="E1097" t="s">
        <v>268</v>
      </c>
      <c r="F1097" t="s">
        <v>79</v>
      </c>
      <c r="G1097" t="s">
        <v>58</v>
      </c>
      <c r="H1097">
        <v>1</v>
      </c>
      <c r="I1097" t="s">
        <v>197</v>
      </c>
      <c r="J1097" t="s">
        <v>47</v>
      </c>
      <c r="K1097" s="1">
        <v>43712</v>
      </c>
      <c r="L1097">
        <v>2.36</v>
      </c>
      <c r="M1097" t="s">
        <v>226</v>
      </c>
      <c r="W1097" s="5">
        <v>45778</v>
      </c>
      <c r="X1097" s="5">
        <v>45748</v>
      </c>
      <c r="Y1097" s="5">
        <v>45689</v>
      </c>
      <c r="AB1097" t="s">
        <v>79</v>
      </c>
      <c r="AC1097" t="s">
        <v>79</v>
      </c>
      <c r="AD1097" t="s">
        <v>52</v>
      </c>
      <c r="AE1097" t="s">
        <v>53</v>
      </c>
      <c r="AF1097" t="s">
        <v>72</v>
      </c>
      <c r="AG1097" t="s">
        <v>50</v>
      </c>
      <c r="AH1097">
        <v>26.442139000000001</v>
      </c>
      <c r="AI1097">
        <v>40.161839999999998</v>
      </c>
      <c r="AJ1097">
        <v>41.921709</v>
      </c>
      <c r="AK1097">
        <v>53.908636000000001</v>
      </c>
      <c r="AL1097" t="s">
        <v>54</v>
      </c>
      <c r="AM1097" t="s">
        <v>474</v>
      </c>
      <c r="AN1097" t="s">
        <v>5451</v>
      </c>
      <c r="AO1097" s="1">
        <v>45748</v>
      </c>
      <c r="AP1097" s="1" t="s">
        <v>5428</v>
      </c>
      <c r="AR1097" t="s">
        <v>5451</v>
      </c>
    </row>
    <row r="1098" spans="1:44" hidden="1" x14ac:dyDescent="0.25">
      <c r="A1098" t="s">
        <v>1645</v>
      </c>
      <c r="B1098" t="s">
        <v>1638</v>
      </c>
      <c r="C1098" t="s">
        <v>1639</v>
      </c>
      <c r="D1098" t="s">
        <v>102</v>
      </c>
      <c r="E1098" t="s">
        <v>268</v>
      </c>
      <c r="F1098" t="s">
        <v>79</v>
      </c>
      <c r="G1098" t="s">
        <v>58</v>
      </c>
      <c r="H1098">
        <v>1</v>
      </c>
      <c r="I1098" t="s">
        <v>197</v>
      </c>
      <c r="J1098" t="s">
        <v>47</v>
      </c>
      <c r="K1098" s="1">
        <v>43712</v>
      </c>
      <c r="L1098">
        <v>6.02</v>
      </c>
      <c r="M1098" t="s">
        <v>226</v>
      </c>
      <c r="W1098" s="5">
        <v>45778</v>
      </c>
      <c r="X1098" s="5">
        <v>45748</v>
      </c>
      <c r="Y1098" s="5">
        <v>45689</v>
      </c>
      <c r="AB1098" t="s">
        <v>79</v>
      </c>
      <c r="AC1098" t="s">
        <v>79</v>
      </c>
      <c r="AD1098" t="s">
        <v>52</v>
      </c>
      <c r="AE1098" t="s">
        <v>53</v>
      </c>
      <c r="AF1098" t="s">
        <v>72</v>
      </c>
      <c r="AG1098" t="s">
        <v>50</v>
      </c>
      <c r="AH1098">
        <v>26.442139000000001</v>
      </c>
      <c r="AI1098">
        <v>40.161839999999998</v>
      </c>
      <c r="AJ1098">
        <v>41.921709</v>
      </c>
      <c r="AK1098">
        <v>53.908636000000001</v>
      </c>
      <c r="AL1098" t="s">
        <v>54</v>
      </c>
      <c r="AM1098" t="s">
        <v>474</v>
      </c>
      <c r="AN1098" t="s">
        <v>5451</v>
      </c>
      <c r="AO1098" s="1">
        <v>45748</v>
      </c>
      <c r="AP1098" s="1" t="s">
        <v>5428</v>
      </c>
      <c r="AR1098" t="s">
        <v>5451</v>
      </c>
    </row>
    <row r="1099" spans="1:44" hidden="1" x14ac:dyDescent="0.25">
      <c r="A1099" t="s">
        <v>1648</v>
      </c>
      <c r="B1099" t="s">
        <v>1646</v>
      </c>
      <c r="C1099" t="s">
        <v>1647</v>
      </c>
      <c r="D1099" t="s">
        <v>100</v>
      </c>
      <c r="E1099" t="s">
        <v>57</v>
      </c>
      <c r="F1099" t="s">
        <v>44</v>
      </c>
      <c r="G1099" t="s">
        <v>58</v>
      </c>
      <c r="H1099">
        <v>3</v>
      </c>
      <c r="I1099" t="s">
        <v>46</v>
      </c>
      <c r="J1099" t="s">
        <v>70</v>
      </c>
      <c r="L1099">
        <v>2.09</v>
      </c>
      <c r="M1099" t="s">
        <v>471</v>
      </c>
      <c r="W1099" s="5">
        <v>45160</v>
      </c>
      <c r="Z1099" s="10">
        <v>45160</v>
      </c>
      <c r="AA1099" s="10">
        <v>45102</v>
      </c>
      <c r="AB1099" t="s">
        <v>44</v>
      </c>
      <c r="AC1099" t="s">
        <v>44</v>
      </c>
      <c r="AD1099" t="s">
        <v>50</v>
      </c>
      <c r="AE1099" t="s">
        <v>52</v>
      </c>
      <c r="AF1099" t="s">
        <v>51</v>
      </c>
      <c r="AG1099" t="s">
        <v>53</v>
      </c>
      <c r="AH1099">
        <v>30.499798999999999</v>
      </c>
      <c r="AI1099">
        <v>43.929426999999997</v>
      </c>
      <c r="AJ1099">
        <v>49.562412000000002</v>
      </c>
      <c r="AK1099">
        <v>69.258217000000002</v>
      </c>
      <c r="AL1099" t="s">
        <v>73</v>
      </c>
      <c r="AM1099" t="s">
        <v>55</v>
      </c>
      <c r="AN1099" t="s">
        <v>50</v>
      </c>
      <c r="AO1099" s="1">
        <v>45992</v>
      </c>
      <c r="AR1099" t="s">
        <v>50</v>
      </c>
    </row>
    <row r="1100" spans="1:44" hidden="1" x14ac:dyDescent="0.25">
      <c r="A1100" t="s">
        <v>1649</v>
      </c>
      <c r="B1100" t="s">
        <v>1646</v>
      </c>
      <c r="C1100" t="s">
        <v>1647</v>
      </c>
      <c r="D1100" t="s">
        <v>154</v>
      </c>
      <c r="E1100" t="s">
        <v>57</v>
      </c>
      <c r="F1100" t="s">
        <v>44</v>
      </c>
      <c r="G1100" t="s">
        <v>58</v>
      </c>
      <c r="H1100">
        <v>1</v>
      </c>
      <c r="I1100" t="s">
        <v>197</v>
      </c>
      <c r="J1100" t="s">
        <v>236</v>
      </c>
      <c r="L1100">
        <v>0.5</v>
      </c>
      <c r="M1100" t="s">
        <v>471</v>
      </c>
      <c r="W1100" s="5">
        <v>45545</v>
      </c>
      <c r="AB1100" t="s">
        <v>44</v>
      </c>
      <c r="AC1100" t="s">
        <v>44</v>
      </c>
      <c r="AD1100" t="s">
        <v>50</v>
      </c>
      <c r="AE1100" t="s">
        <v>52</v>
      </c>
      <c r="AF1100" t="s">
        <v>51</v>
      </c>
      <c r="AG1100" t="s">
        <v>53</v>
      </c>
      <c r="AH1100">
        <v>30.499798999999999</v>
      </c>
      <c r="AI1100">
        <v>43.929426999999997</v>
      </c>
      <c r="AJ1100">
        <v>49.562412000000002</v>
      </c>
      <c r="AK1100">
        <v>69.258217000000002</v>
      </c>
      <c r="AL1100" t="s">
        <v>73</v>
      </c>
      <c r="AM1100" t="s">
        <v>55</v>
      </c>
      <c r="AN1100" t="s">
        <v>50</v>
      </c>
      <c r="AO1100" s="1">
        <v>45992</v>
      </c>
      <c r="AR1100" t="s">
        <v>50</v>
      </c>
    </row>
    <row r="1101" spans="1:44" hidden="1" x14ac:dyDescent="0.25">
      <c r="A1101" t="s">
        <v>1650</v>
      </c>
      <c r="B1101" t="s">
        <v>1646</v>
      </c>
      <c r="C1101" t="s">
        <v>1647</v>
      </c>
      <c r="D1101" t="s">
        <v>158</v>
      </c>
      <c r="E1101" t="s">
        <v>57</v>
      </c>
      <c r="F1101" t="s">
        <v>44</v>
      </c>
      <c r="G1101" t="s">
        <v>58</v>
      </c>
      <c r="H1101">
        <v>1</v>
      </c>
      <c r="I1101" t="s">
        <v>197</v>
      </c>
      <c r="J1101" t="s">
        <v>70</v>
      </c>
      <c r="L1101">
        <v>3</v>
      </c>
      <c r="M1101" t="s">
        <v>471</v>
      </c>
      <c r="W1101" s="5">
        <v>43983</v>
      </c>
      <c r="AB1101" t="s">
        <v>44</v>
      </c>
      <c r="AC1101" t="s">
        <v>44</v>
      </c>
      <c r="AD1101" t="s">
        <v>50</v>
      </c>
      <c r="AE1101" t="s">
        <v>52</v>
      </c>
      <c r="AF1101" t="s">
        <v>51</v>
      </c>
      <c r="AG1101" t="s">
        <v>53</v>
      </c>
      <c r="AH1101">
        <v>30.499798999999999</v>
      </c>
      <c r="AI1101">
        <v>43.929426999999997</v>
      </c>
      <c r="AJ1101">
        <v>49.562412000000002</v>
      </c>
      <c r="AK1101">
        <v>69.258217000000002</v>
      </c>
      <c r="AL1101" t="s">
        <v>73</v>
      </c>
      <c r="AM1101" t="s">
        <v>55</v>
      </c>
      <c r="AN1101" t="s">
        <v>50</v>
      </c>
      <c r="AO1101" s="1">
        <v>45992</v>
      </c>
      <c r="AR1101" t="s">
        <v>50</v>
      </c>
    </row>
    <row r="1102" spans="1:44" hidden="1" x14ac:dyDescent="0.25">
      <c r="A1102" t="s">
        <v>1651</v>
      </c>
      <c r="B1102" t="s">
        <v>1646</v>
      </c>
      <c r="C1102" t="s">
        <v>1647</v>
      </c>
      <c r="D1102" t="s">
        <v>114</v>
      </c>
      <c r="E1102" t="s">
        <v>57</v>
      </c>
      <c r="F1102" t="s">
        <v>44</v>
      </c>
      <c r="G1102" t="s">
        <v>58</v>
      </c>
      <c r="H1102">
        <v>1</v>
      </c>
      <c r="I1102" t="s">
        <v>197</v>
      </c>
      <c r="J1102" t="s">
        <v>70</v>
      </c>
      <c r="L1102">
        <v>0.53</v>
      </c>
      <c r="M1102" t="s">
        <v>471</v>
      </c>
      <c r="W1102" s="5">
        <v>44130</v>
      </c>
      <c r="AB1102" t="s">
        <v>44</v>
      </c>
      <c r="AC1102" t="s">
        <v>44</v>
      </c>
      <c r="AD1102" t="s">
        <v>50</v>
      </c>
      <c r="AE1102" t="s">
        <v>52</v>
      </c>
      <c r="AF1102" t="s">
        <v>51</v>
      </c>
      <c r="AG1102" t="s">
        <v>53</v>
      </c>
      <c r="AH1102">
        <v>30.499798999999999</v>
      </c>
      <c r="AI1102">
        <v>43.929426999999997</v>
      </c>
      <c r="AJ1102">
        <v>49.562412000000002</v>
      </c>
      <c r="AK1102">
        <v>69.258217000000002</v>
      </c>
      <c r="AL1102" t="s">
        <v>73</v>
      </c>
      <c r="AM1102" t="s">
        <v>55</v>
      </c>
      <c r="AN1102" t="s">
        <v>50</v>
      </c>
      <c r="AO1102" s="1">
        <v>45992</v>
      </c>
      <c r="AR1102" t="s">
        <v>50</v>
      </c>
    </row>
    <row r="1103" spans="1:44" hidden="1" x14ac:dyDescent="0.25">
      <c r="A1103" t="s">
        <v>1652</v>
      </c>
      <c r="B1103" t="s">
        <v>1646</v>
      </c>
      <c r="C1103" t="s">
        <v>1647</v>
      </c>
      <c r="D1103" t="s">
        <v>160</v>
      </c>
      <c r="E1103" t="s">
        <v>57</v>
      </c>
      <c r="F1103" t="s">
        <v>44</v>
      </c>
      <c r="G1103" t="s">
        <v>58</v>
      </c>
      <c r="H1103">
        <v>1</v>
      </c>
      <c r="I1103" t="s">
        <v>197</v>
      </c>
      <c r="J1103" t="s">
        <v>70</v>
      </c>
      <c r="L1103">
        <v>1.79</v>
      </c>
      <c r="M1103" t="s">
        <v>471</v>
      </c>
      <c r="W1103" s="5">
        <v>45090</v>
      </c>
      <c r="AB1103" t="s">
        <v>44</v>
      </c>
      <c r="AC1103" t="s">
        <v>44</v>
      </c>
      <c r="AD1103" t="s">
        <v>50</v>
      </c>
      <c r="AE1103" t="s">
        <v>52</v>
      </c>
      <c r="AF1103" t="s">
        <v>51</v>
      </c>
      <c r="AG1103" t="s">
        <v>53</v>
      </c>
      <c r="AH1103">
        <v>30.499798999999999</v>
      </c>
      <c r="AI1103">
        <v>43.929426999999997</v>
      </c>
      <c r="AJ1103">
        <v>49.562412000000002</v>
      </c>
      <c r="AK1103">
        <v>69.258217000000002</v>
      </c>
      <c r="AL1103" t="s">
        <v>73</v>
      </c>
      <c r="AM1103" t="s">
        <v>55</v>
      </c>
      <c r="AN1103" t="s">
        <v>50</v>
      </c>
      <c r="AO1103" s="1">
        <v>45992</v>
      </c>
      <c r="AR1103" t="s">
        <v>50</v>
      </c>
    </row>
    <row r="1104" spans="1:44" hidden="1" x14ac:dyDescent="0.25">
      <c r="A1104" t="s">
        <v>1653</v>
      </c>
      <c r="B1104" t="s">
        <v>1646</v>
      </c>
      <c r="C1104" t="s">
        <v>1647</v>
      </c>
      <c r="D1104" t="s">
        <v>200</v>
      </c>
      <c r="E1104" t="s">
        <v>57</v>
      </c>
      <c r="F1104" t="s">
        <v>44</v>
      </c>
      <c r="G1104" t="s">
        <v>58</v>
      </c>
      <c r="H1104">
        <v>3</v>
      </c>
      <c r="I1104" t="s">
        <v>46</v>
      </c>
      <c r="J1104" t="s">
        <v>70</v>
      </c>
      <c r="L1104">
        <v>2.52</v>
      </c>
      <c r="M1104" t="s">
        <v>471</v>
      </c>
      <c r="W1104" s="5">
        <v>45160</v>
      </c>
      <c r="AB1104" t="s">
        <v>44</v>
      </c>
      <c r="AC1104" t="s">
        <v>44</v>
      </c>
      <c r="AD1104" t="s">
        <v>50</v>
      </c>
      <c r="AE1104" t="s">
        <v>52</v>
      </c>
      <c r="AF1104" t="s">
        <v>51</v>
      </c>
      <c r="AG1104" t="s">
        <v>53</v>
      </c>
      <c r="AH1104">
        <v>30.499798999999999</v>
      </c>
      <c r="AI1104">
        <v>43.929426999999997</v>
      </c>
      <c r="AJ1104">
        <v>49.562412000000002</v>
      </c>
      <c r="AK1104">
        <v>69.258217000000002</v>
      </c>
      <c r="AL1104" t="s">
        <v>73</v>
      </c>
      <c r="AM1104" t="s">
        <v>55</v>
      </c>
      <c r="AN1104" t="s">
        <v>50</v>
      </c>
      <c r="AO1104" s="1">
        <v>45992</v>
      </c>
      <c r="AR1104" t="s">
        <v>50</v>
      </c>
    </row>
    <row r="1105" spans="1:44" hidden="1" x14ac:dyDescent="0.25">
      <c r="A1105" t="s">
        <v>1654</v>
      </c>
      <c r="B1105" t="s">
        <v>1646</v>
      </c>
      <c r="C1105" t="s">
        <v>1647</v>
      </c>
      <c r="D1105" t="s">
        <v>124</v>
      </c>
      <c r="E1105" t="s">
        <v>57</v>
      </c>
      <c r="F1105" t="s">
        <v>44</v>
      </c>
      <c r="G1105" t="s">
        <v>58</v>
      </c>
      <c r="H1105">
        <v>1</v>
      </c>
      <c r="I1105" t="s">
        <v>197</v>
      </c>
      <c r="J1105" t="s">
        <v>70</v>
      </c>
      <c r="L1105">
        <v>0.06</v>
      </c>
      <c r="M1105" t="s">
        <v>471</v>
      </c>
      <c r="W1105" s="5">
        <v>45090</v>
      </c>
      <c r="AB1105" t="s">
        <v>44</v>
      </c>
      <c r="AC1105" t="s">
        <v>44</v>
      </c>
      <c r="AD1105" t="s">
        <v>50</v>
      </c>
      <c r="AE1105" t="s">
        <v>52</v>
      </c>
      <c r="AF1105" t="s">
        <v>51</v>
      </c>
      <c r="AG1105" t="s">
        <v>53</v>
      </c>
      <c r="AH1105">
        <v>30.499798999999999</v>
      </c>
      <c r="AI1105">
        <v>43.929426999999997</v>
      </c>
      <c r="AJ1105">
        <v>49.562412000000002</v>
      </c>
      <c r="AK1105">
        <v>69.258217000000002</v>
      </c>
      <c r="AL1105" t="s">
        <v>73</v>
      </c>
      <c r="AM1105" t="s">
        <v>55</v>
      </c>
      <c r="AN1105" t="s">
        <v>50</v>
      </c>
      <c r="AO1105" s="1">
        <v>45992</v>
      </c>
      <c r="AR1105" t="s">
        <v>50</v>
      </c>
    </row>
    <row r="1106" spans="1:44" hidden="1" x14ac:dyDescent="0.25">
      <c r="A1106" t="s">
        <v>1655</v>
      </c>
      <c r="B1106" t="s">
        <v>1646</v>
      </c>
      <c r="C1106" t="s">
        <v>1647</v>
      </c>
      <c r="D1106" t="s">
        <v>203</v>
      </c>
      <c r="E1106" t="s">
        <v>57</v>
      </c>
      <c r="F1106" t="s">
        <v>44</v>
      </c>
      <c r="G1106" t="s">
        <v>58</v>
      </c>
      <c r="H1106">
        <v>1</v>
      </c>
      <c r="I1106" t="s">
        <v>197</v>
      </c>
      <c r="J1106" t="s">
        <v>70</v>
      </c>
      <c r="L1106">
        <v>0.33</v>
      </c>
      <c r="M1106" t="s">
        <v>471</v>
      </c>
      <c r="W1106" s="5">
        <v>45545</v>
      </c>
      <c r="AB1106" t="s">
        <v>44</v>
      </c>
      <c r="AC1106" t="s">
        <v>44</v>
      </c>
      <c r="AD1106" t="s">
        <v>50</v>
      </c>
      <c r="AE1106" t="s">
        <v>52</v>
      </c>
      <c r="AF1106" t="s">
        <v>51</v>
      </c>
      <c r="AG1106" t="s">
        <v>53</v>
      </c>
      <c r="AH1106">
        <v>30.499798999999999</v>
      </c>
      <c r="AI1106">
        <v>43.929426999999997</v>
      </c>
      <c r="AJ1106">
        <v>49.562412000000002</v>
      </c>
      <c r="AK1106">
        <v>69.258217000000002</v>
      </c>
      <c r="AL1106" t="s">
        <v>73</v>
      </c>
      <c r="AM1106" t="s">
        <v>55</v>
      </c>
      <c r="AN1106" t="s">
        <v>50</v>
      </c>
      <c r="AO1106" s="1">
        <v>45992</v>
      </c>
      <c r="AR1106" t="s">
        <v>50</v>
      </c>
    </row>
    <row r="1107" spans="1:44" hidden="1" x14ac:dyDescent="0.25">
      <c r="A1107" t="s">
        <v>1656</v>
      </c>
      <c r="B1107" t="s">
        <v>1646</v>
      </c>
      <c r="C1107" t="s">
        <v>1647</v>
      </c>
      <c r="D1107" t="s">
        <v>162</v>
      </c>
      <c r="E1107" t="s">
        <v>57</v>
      </c>
      <c r="F1107" t="s">
        <v>44</v>
      </c>
      <c r="G1107" t="s">
        <v>58</v>
      </c>
      <c r="H1107">
        <v>1</v>
      </c>
      <c r="I1107" t="s">
        <v>197</v>
      </c>
      <c r="J1107" t="s">
        <v>70</v>
      </c>
      <c r="L1107">
        <v>2.14</v>
      </c>
      <c r="M1107" t="s">
        <v>471</v>
      </c>
      <c r="W1107" s="5">
        <v>45545</v>
      </c>
      <c r="AB1107" t="s">
        <v>44</v>
      </c>
      <c r="AC1107" t="s">
        <v>44</v>
      </c>
      <c r="AD1107" t="s">
        <v>50</v>
      </c>
      <c r="AE1107" t="s">
        <v>52</v>
      </c>
      <c r="AF1107" t="s">
        <v>51</v>
      </c>
      <c r="AG1107" t="s">
        <v>53</v>
      </c>
      <c r="AH1107">
        <v>30.499798999999999</v>
      </c>
      <c r="AI1107">
        <v>43.929426999999997</v>
      </c>
      <c r="AJ1107">
        <v>49.562412000000002</v>
      </c>
      <c r="AK1107">
        <v>69.258217000000002</v>
      </c>
      <c r="AL1107" t="s">
        <v>73</v>
      </c>
      <c r="AM1107" t="s">
        <v>55</v>
      </c>
      <c r="AN1107" t="s">
        <v>50</v>
      </c>
      <c r="AO1107" s="1">
        <v>45992</v>
      </c>
      <c r="AR1107" t="s">
        <v>50</v>
      </c>
    </row>
    <row r="1108" spans="1:44" hidden="1" x14ac:dyDescent="0.25">
      <c r="A1108" t="s">
        <v>1657</v>
      </c>
      <c r="B1108" t="s">
        <v>1646</v>
      </c>
      <c r="C1108" t="s">
        <v>1647</v>
      </c>
      <c r="D1108" t="s">
        <v>126</v>
      </c>
      <c r="E1108" t="s">
        <v>57</v>
      </c>
      <c r="F1108" t="s">
        <v>44</v>
      </c>
      <c r="G1108" t="s">
        <v>58</v>
      </c>
      <c r="H1108">
        <v>1</v>
      </c>
      <c r="I1108" t="s">
        <v>197</v>
      </c>
      <c r="J1108" t="s">
        <v>70</v>
      </c>
      <c r="L1108">
        <v>0.88</v>
      </c>
      <c r="M1108" t="s">
        <v>471</v>
      </c>
      <c r="W1108" s="5">
        <v>45545</v>
      </c>
      <c r="AB1108" t="s">
        <v>44</v>
      </c>
      <c r="AC1108" t="s">
        <v>44</v>
      </c>
      <c r="AD1108" t="s">
        <v>50</v>
      </c>
      <c r="AE1108" t="s">
        <v>52</v>
      </c>
      <c r="AF1108" t="s">
        <v>51</v>
      </c>
      <c r="AG1108" t="s">
        <v>53</v>
      </c>
      <c r="AH1108">
        <v>30.499798999999999</v>
      </c>
      <c r="AI1108">
        <v>43.929426999999997</v>
      </c>
      <c r="AJ1108">
        <v>49.562412000000002</v>
      </c>
      <c r="AK1108">
        <v>69.258217000000002</v>
      </c>
      <c r="AL1108" t="s">
        <v>73</v>
      </c>
      <c r="AM1108" t="s">
        <v>55</v>
      </c>
      <c r="AN1108" t="s">
        <v>50</v>
      </c>
      <c r="AO1108" s="1">
        <v>45992</v>
      </c>
      <c r="AR1108" t="s">
        <v>50</v>
      </c>
    </row>
    <row r="1109" spans="1:44" hidden="1" x14ac:dyDescent="0.25">
      <c r="A1109" t="s">
        <v>1658</v>
      </c>
      <c r="B1109" t="s">
        <v>1646</v>
      </c>
      <c r="C1109" t="s">
        <v>1647</v>
      </c>
      <c r="D1109" t="s">
        <v>118</v>
      </c>
      <c r="E1109" t="s">
        <v>57</v>
      </c>
      <c r="F1109" t="s">
        <v>44</v>
      </c>
      <c r="G1109" t="s">
        <v>58</v>
      </c>
      <c r="H1109">
        <v>1</v>
      </c>
      <c r="I1109" t="s">
        <v>197</v>
      </c>
      <c r="J1109" t="s">
        <v>70</v>
      </c>
      <c r="L1109">
        <v>1.1299999999999999</v>
      </c>
      <c r="M1109" t="s">
        <v>471</v>
      </c>
      <c r="W1109" s="5">
        <v>45545</v>
      </c>
      <c r="AB1109" t="s">
        <v>44</v>
      </c>
      <c r="AC1109" t="s">
        <v>44</v>
      </c>
      <c r="AD1109" t="s">
        <v>50</v>
      </c>
      <c r="AE1109" t="s">
        <v>52</v>
      </c>
      <c r="AF1109" t="s">
        <v>51</v>
      </c>
      <c r="AG1109" t="s">
        <v>53</v>
      </c>
      <c r="AH1109">
        <v>30.499798999999999</v>
      </c>
      <c r="AI1109">
        <v>43.929426999999997</v>
      </c>
      <c r="AJ1109">
        <v>49.562412000000002</v>
      </c>
      <c r="AK1109">
        <v>69.258217000000002</v>
      </c>
      <c r="AL1109" t="s">
        <v>73</v>
      </c>
      <c r="AM1109" t="s">
        <v>55</v>
      </c>
      <c r="AN1109" t="s">
        <v>50</v>
      </c>
      <c r="AO1109" s="1">
        <v>45992</v>
      </c>
      <c r="AR1109" t="s">
        <v>50</v>
      </c>
    </row>
    <row r="1110" spans="1:44" hidden="1" x14ac:dyDescent="0.25">
      <c r="A1110" t="s">
        <v>1659</v>
      </c>
      <c r="B1110" t="s">
        <v>1646</v>
      </c>
      <c r="C1110" t="s">
        <v>1647</v>
      </c>
      <c r="D1110" t="s">
        <v>166</v>
      </c>
      <c r="E1110" t="s">
        <v>57</v>
      </c>
      <c r="F1110" t="s">
        <v>44</v>
      </c>
      <c r="G1110" t="s">
        <v>58</v>
      </c>
      <c r="H1110">
        <v>1</v>
      </c>
      <c r="I1110" t="s">
        <v>197</v>
      </c>
      <c r="J1110" t="s">
        <v>70</v>
      </c>
      <c r="L1110">
        <v>0.15</v>
      </c>
      <c r="M1110" t="s">
        <v>471</v>
      </c>
      <c r="W1110" s="5">
        <v>45545</v>
      </c>
      <c r="AB1110" t="s">
        <v>44</v>
      </c>
      <c r="AC1110" t="s">
        <v>44</v>
      </c>
      <c r="AD1110" t="s">
        <v>50</v>
      </c>
      <c r="AE1110" t="s">
        <v>52</v>
      </c>
      <c r="AF1110" t="s">
        <v>51</v>
      </c>
      <c r="AG1110" t="s">
        <v>53</v>
      </c>
      <c r="AH1110">
        <v>30.499798999999999</v>
      </c>
      <c r="AI1110">
        <v>43.929426999999997</v>
      </c>
      <c r="AJ1110">
        <v>49.562412000000002</v>
      </c>
      <c r="AK1110">
        <v>69.258217000000002</v>
      </c>
      <c r="AL1110" t="s">
        <v>73</v>
      </c>
      <c r="AM1110" t="s">
        <v>55</v>
      </c>
      <c r="AN1110" t="s">
        <v>50</v>
      </c>
      <c r="AO1110" s="1">
        <v>45992</v>
      </c>
      <c r="AR1110" t="s">
        <v>50</v>
      </c>
    </row>
    <row r="1111" spans="1:44" hidden="1" x14ac:dyDescent="0.25">
      <c r="A1111" t="s">
        <v>1663</v>
      </c>
      <c r="B1111" t="s">
        <v>1660</v>
      </c>
      <c r="C1111" t="s">
        <v>1661</v>
      </c>
      <c r="D1111" t="s">
        <v>95</v>
      </c>
      <c r="E1111" t="s">
        <v>1662</v>
      </c>
      <c r="F1111" t="s">
        <v>311</v>
      </c>
      <c r="G1111" t="s">
        <v>58</v>
      </c>
      <c r="H1111">
        <v>1</v>
      </c>
      <c r="I1111" t="s">
        <v>197</v>
      </c>
      <c r="J1111" t="s">
        <v>47</v>
      </c>
      <c r="K1111" s="1">
        <v>43665</v>
      </c>
      <c r="L1111">
        <v>10.17</v>
      </c>
      <c r="M1111" t="s">
        <v>48</v>
      </c>
      <c r="W1111" s="5">
        <v>46143</v>
      </c>
      <c r="X1111" s="5">
        <v>46113</v>
      </c>
      <c r="Y1111" s="5">
        <v>45870</v>
      </c>
      <c r="AB1111" t="s">
        <v>311</v>
      </c>
      <c r="AC1111" t="s">
        <v>311</v>
      </c>
      <c r="AD1111" t="s">
        <v>51</v>
      </c>
      <c r="AE1111" t="s">
        <v>199</v>
      </c>
      <c r="AF1111" t="s">
        <v>50</v>
      </c>
      <c r="AG1111" t="s">
        <v>1532</v>
      </c>
      <c r="AH1111">
        <v>69.24306</v>
      </c>
      <c r="AI1111">
        <v>70.675241999999997</v>
      </c>
      <c r="AJ1111">
        <v>89.028013000000001</v>
      </c>
      <c r="AK1111">
        <v>112.981573</v>
      </c>
      <c r="AL1111" t="s">
        <v>54</v>
      </c>
      <c r="AM1111" t="s">
        <v>55</v>
      </c>
      <c r="AN1111" t="s">
        <v>51</v>
      </c>
      <c r="AR1111" t="s">
        <v>51</v>
      </c>
    </row>
    <row r="1112" spans="1:44" hidden="1" x14ac:dyDescent="0.25">
      <c r="A1112" t="s">
        <v>1664</v>
      </c>
      <c r="B1112" t="s">
        <v>1660</v>
      </c>
      <c r="C1112" t="s">
        <v>1661</v>
      </c>
      <c r="D1112" t="s">
        <v>143</v>
      </c>
      <c r="E1112" t="s">
        <v>1662</v>
      </c>
      <c r="F1112" t="s">
        <v>311</v>
      </c>
      <c r="G1112" t="s">
        <v>58</v>
      </c>
      <c r="H1112">
        <v>1</v>
      </c>
      <c r="I1112" t="s">
        <v>197</v>
      </c>
      <c r="J1112" t="s">
        <v>47</v>
      </c>
      <c r="K1112" s="1">
        <v>43665</v>
      </c>
      <c r="L1112">
        <v>6.34</v>
      </c>
      <c r="M1112" t="s">
        <v>48</v>
      </c>
      <c r="W1112" s="5">
        <v>46143</v>
      </c>
      <c r="X1112" s="5">
        <v>46113</v>
      </c>
      <c r="Y1112" s="5">
        <v>45870</v>
      </c>
      <c r="AB1112" t="s">
        <v>311</v>
      </c>
      <c r="AC1112" t="s">
        <v>311</v>
      </c>
      <c r="AD1112" t="s">
        <v>51</v>
      </c>
      <c r="AE1112" t="s">
        <v>199</v>
      </c>
      <c r="AF1112" t="s">
        <v>50</v>
      </c>
      <c r="AG1112" t="s">
        <v>1532</v>
      </c>
      <c r="AH1112">
        <v>69.24306</v>
      </c>
      <c r="AI1112">
        <v>70.675241999999997</v>
      </c>
      <c r="AJ1112">
        <v>89.028013000000001</v>
      </c>
      <c r="AK1112">
        <v>112.981573</v>
      </c>
      <c r="AL1112" t="s">
        <v>54</v>
      </c>
      <c r="AM1112" t="s">
        <v>55</v>
      </c>
      <c r="AN1112" t="s">
        <v>51</v>
      </c>
      <c r="AR1112" t="s">
        <v>51</v>
      </c>
    </row>
    <row r="1113" spans="1:44" hidden="1" x14ac:dyDescent="0.25">
      <c r="A1113" t="s">
        <v>1665</v>
      </c>
      <c r="B1113" t="s">
        <v>1660</v>
      </c>
      <c r="C1113" t="s">
        <v>1661</v>
      </c>
      <c r="D1113" t="s">
        <v>145</v>
      </c>
      <c r="E1113" t="s">
        <v>1662</v>
      </c>
      <c r="F1113" t="s">
        <v>311</v>
      </c>
      <c r="G1113" t="s">
        <v>58</v>
      </c>
      <c r="H1113">
        <v>1</v>
      </c>
      <c r="I1113" t="s">
        <v>197</v>
      </c>
      <c r="J1113" t="s">
        <v>47</v>
      </c>
      <c r="K1113" s="1">
        <v>43665</v>
      </c>
      <c r="L1113">
        <v>7.23</v>
      </c>
      <c r="M1113" t="s">
        <v>48</v>
      </c>
      <c r="W1113" s="5">
        <v>46143</v>
      </c>
      <c r="X1113" s="5">
        <v>46113</v>
      </c>
      <c r="Y1113" s="5">
        <v>45870</v>
      </c>
      <c r="AB1113" t="s">
        <v>311</v>
      </c>
      <c r="AC1113" t="s">
        <v>311</v>
      </c>
      <c r="AD1113" t="s">
        <v>51</v>
      </c>
      <c r="AE1113" t="s">
        <v>199</v>
      </c>
      <c r="AF1113" t="s">
        <v>50</v>
      </c>
      <c r="AG1113" t="s">
        <v>1532</v>
      </c>
      <c r="AH1113">
        <v>69.24306</v>
      </c>
      <c r="AI1113">
        <v>70.675241999999997</v>
      </c>
      <c r="AJ1113">
        <v>89.028013000000001</v>
      </c>
      <c r="AK1113">
        <v>112.981573</v>
      </c>
      <c r="AL1113" t="s">
        <v>54</v>
      </c>
      <c r="AM1113" t="s">
        <v>55</v>
      </c>
      <c r="AN1113" t="s">
        <v>51</v>
      </c>
      <c r="AR1113" t="s">
        <v>51</v>
      </c>
    </row>
    <row r="1114" spans="1:44" hidden="1" x14ac:dyDescent="0.25">
      <c r="A1114" t="s">
        <v>1666</v>
      </c>
      <c r="B1114" t="s">
        <v>1660</v>
      </c>
      <c r="C1114" t="s">
        <v>1661</v>
      </c>
      <c r="D1114" t="s">
        <v>255</v>
      </c>
      <c r="E1114" t="s">
        <v>1662</v>
      </c>
      <c r="F1114" t="s">
        <v>311</v>
      </c>
      <c r="G1114" t="s">
        <v>58</v>
      </c>
      <c r="H1114">
        <v>1</v>
      </c>
      <c r="I1114" t="s">
        <v>197</v>
      </c>
      <c r="J1114" t="s">
        <v>47</v>
      </c>
      <c r="K1114" s="1">
        <v>43666</v>
      </c>
      <c r="L1114">
        <v>22.18</v>
      </c>
      <c r="M1114" t="s">
        <v>48</v>
      </c>
      <c r="W1114" s="5">
        <v>46143</v>
      </c>
      <c r="X1114" s="5">
        <v>46113</v>
      </c>
      <c r="Y1114" s="5">
        <v>45870</v>
      </c>
      <c r="AB1114" t="s">
        <v>311</v>
      </c>
      <c r="AC1114" t="s">
        <v>311</v>
      </c>
      <c r="AD1114" t="s">
        <v>51</v>
      </c>
      <c r="AE1114" t="s">
        <v>199</v>
      </c>
      <c r="AF1114" t="s">
        <v>50</v>
      </c>
      <c r="AG1114" t="s">
        <v>1532</v>
      </c>
      <c r="AH1114">
        <v>69.24306</v>
      </c>
      <c r="AI1114">
        <v>70.675241999999997</v>
      </c>
      <c r="AJ1114">
        <v>89.028013000000001</v>
      </c>
      <c r="AK1114">
        <v>112.981573</v>
      </c>
      <c r="AL1114" t="s">
        <v>54</v>
      </c>
      <c r="AM1114" t="s">
        <v>55</v>
      </c>
      <c r="AN1114" t="s">
        <v>51</v>
      </c>
      <c r="AR1114" t="s">
        <v>51</v>
      </c>
    </row>
    <row r="1115" spans="1:44" hidden="1" x14ac:dyDescent="0.25">
      <c r="A1115" t="s">
        <v>1667</v>
      </c>
      <c r="B1115" t="s">
        <v>1660</v>
      </c>
      <c r="C1115" t="s">
        <v>1661</v>
      </c>
      <c r="D1115" t="s">
        <v>104</v>
      </c>
      <c r="E1115" t="s">
        <v>1662</v>
      </c>
      <c r="F1115" t="s">
        <v>311</v>
      </c>
      <c r="G1115" t="s">
        <v>58</v>
      </c>
      <c r="H1115">
        <v>1</v>
      </c>
      <c r="I1115" t="s">
        <v>197</v>
      </c>
      <c r="J1115" t="s">
        <v>47</v>
      </c>
      <c r="K1115" s="1">
        <v>43670</v>
      </c>
      <c r="L1115">
        <v>19.82</v>
      </c>
      <c r="M1115" t="s">
        <v>48</v>
      </c>
      <c r="W1115" s="5">
        <v>46143</v>
      </c>
      <c r="X1115" s="5">
        <v>46113</v>
      </c>
      <c r="Y1115" s="5">
        <v>45870</v>
      </c>
      <c r="AB1115" t="s">
        <v>311</v>
      </c>
      <c r="AC1115" t="s">
        <v>311</v>
      </c>
      <c r="AD1115" t="s">
        <v>51</v>
      </c>
      <c r="AE1115" t="s">
        <v>199</v>
      </c>
      <c r="AF1115" t="s">
        <v>50</v>
      </c>
      <c r="AG1115" t="s">
        <v>1532</v>
      </c>
      <c r="AH1115">
        <v>69.24306</v>
      </c>
      <c r="AI1115">
        <v>70.675241999999997</v>
      </c>
      <c r="AJ1115">
        <v>89.028013000000001</v>
      </c>
      <c r="AK1115">
        <v>112.981573</v>
      </c>
      <c r="AL1115" t="s">
        <v>54</v>
      </c>
      <c r="AM1115" t="s">
        <v>55</v>
      </c>
      <c r="AN1115" t="s">
        <v>51</v>
      </c>
      <c r="AR1115" t="s">
        <v>51</v>
      </c>
    </row>
    <row r="1116" spans="1:44" hidden="1" x14ac:dyDescent="0.25">
      <c r="A1116" t="s">
        <v>1668</v>
      </c>
      <c r="B1116" t="s">
        <v>1660</v>
      </c>
      <c r="C1116" t="s">
        <v>1661</v>
      </c>
      <c r="D1116" t="s">
        <v>109</v>
      </c>
      <c r="E1116" t="s">
        <v>1662</v>
      </c>
      <c r="F1116" t="s">
        <v>311</v>
      </c>
      <c r="G1116" t="s">
        <v>58</v>
      </c>
      <c r="H1116">
        <v>2</v>
      </c>
      <c r="I1116" t="s">
        <v>46</v>
      </c>
      <c r="J1116" t="s">
        <v>47</v>
      </c>
      <c r="K1116" s="1">
        <v>44090</v>
      </c>
      <c r="L1116">
        <v>17.760000000000002</v>
      </c>
      <c r="M1116" t="s">
        <v>48</v>
      </c>
      <c r="W1116" s="5">
        <v>46143</v>
      </c>
      <c r="X1116" s="5">
        <v>46113</v>
      </c>
      <c r="Y1116" s="5">
        <v>45870</v>
      </c>
      <c r="AB1116" t="s">
        <v>311</v>
      </c>
      <c r="AC1116" t="s">
        <v>311</v>
      </c>
      <c r="AD1116" t="s">
        <v>51</v>
      </c>
      <c r="AE1116" t="s">
        <v>199</v>
      </c>
      <c r="AF1116" t="s">
        <v>50</v>
      </c>
      <c r="AG1116" t="s">
        <v>1532</v>
      </c>
      <c r="AH1116">
        <v>69.24306</v>
      </c>
      <c r="AI1116">
        <v>70.675241999999997</v>
      </c>
      <c r="AJ1116">
        <v>89.028013000000001</v>
      </c>
      <c r="AK1116">
        <v>112.981573</v>
      </c>
      <c r="AL1116" t="s">
        <v>54</v>
      </c>
      <c r="AM1116" t="s">
        <v>55</v>
      </c>
      <c r="AN1116" t="s">
        <v>51</v>
      </c>
      <c r="AR1116" t="s">
        <v>51</v>
      </c>
    </row>
    <row r="1117" spans="1:44" hidden="1" x14ac:dyDescent="0.25">
      <c r="A1117" t="s">
        <v>1669</v>
      </c>
      <c r="B1117" t="s">
        <v>1660</v>
      </c>
      <c r="C1117" t="s">
        <v>1661</v>
      </c>
      <c r="D1117" t="s">
        <v>154</v>
      </c>
      <c r="E1117" t="s">
        <v>1662</v>
      </c>
      <c r="F1117" t="s">
        <v>311</v>
      </c>
      <c r="G1117" t="s">
        <v>58</v>
      </c>
      <c r="H1117">
        <v>2</v>
      </c>
      <c r="I1117" t="s">
        <v>46</v>
      </c>
      <c r="J1117" t="s">
        <v>47</v>
      </c>
      <c r="K1117" s="1">
        <v>44090</v>
      </c>
      <c r="L1117">
        <v>11.7</v>
      </c>
      <c r="M1117" t="s">
        <v>48</v>
      </c>
      <c r="W1117" s="5">
        <v>46143</v>
      </c>
      <c r="X1117" s="5">
        <v>46113</v>
      </c>
      <c r="Y1117" s="5">
        <v>45870</v>
      </c>
      <c r="AB1117" t="s">
        <v>311</v>
      </c>
      <c r="AC1117" t="s">
        <v>311</v>
      </c>
      <c r="AD1117" t="s">
        <v>51</v>
      </c>
      <c r="AE1117" t="s">
        <v>199</v>
      </c>
      <c r="AF1117" t="s">
        <v>50</v>
      </c>
      <c r="AG1117" t="s">
        <v>1532</v>
      </c>
      <c r="AH1117">
        <v>69.24306</v>
      </c>
      <c r="AI1117">
        <v>70.675241999999997</v>
      </c>
      <c r="AJ1117">
        <v>89.028013000000001</v>
      </c>
      <c r="AK1117">
        <v>112.981573</v>
      </c>
      <c r="AL1117" t="s">
        <v>54</v>
      </c>
      <c r="AM1117" t="s">
        <v>55</v>
      </c>
      <c r="AN1117" t="s">
        <v>51</v>
      </c>
      <c r="AR1117" t="s">
        <v>51</v>
      </c>
    </row>
    <row r="1118" spans="1:44" hidden="1" x14ac:dyDescent="0.25">
      <c r="A1118" t="s">
        <v>1670</v>
      </c>
      <c r="B1118" t="s">
        <v>1660</v>
      </c>
      <c r="C1118" t="s">
        <v>1661</v>
      </c>
      <c r="D1118" t="s">
        <v>229</v>
      </c>
      <c r="E1118" t="s">
        <v>1662</v>
      </c>
      <c r="F1118" t="s">
        <v>311</v>
      </c>
      <c r="G1118" t="s">
        <v>58</v>
      </c>
      <c r="H1118">
        <v>2</v>
      </c>
      <c r="I1118" t="s">
        <v>46</v>
      </c>
      <c r="J1118" t="s">
        <v>47</v>
      </c>
      <c r="K1118" s="1">
        <v>44092</v>
      </c>
      <c r="L1118">
        <v>17.55</v>
      </c>
      <c r="M1118" t="s">
        <v>48</v>
      </c>
      <c r="W1118" s="5">
        <v>46143</v>
      </c>
      <c r="X1118" s="5">
        <v>46113</v>
      </c>
      <c r="Y1118" s="5">
        <v>45870</v>
      </c>
      <c r="AB1118" t="s">
        <v>311</v>
      </c>
      <c r="AC1118" t="s">
        <v>311</v>
      </c>
      <c r="AD1118" t="s">
        <v>51</v>
      </c>
      <c r="AE1118" t="s">
        <v>199</v>
      </c>
      <c r="AF1118" t="s">
        <v>50</v>
      </c>
      <c r="AG1118" t="s">
        <v>1532</v>
      </c>
      <c r="AH1118">
        <v>69.24306</v>
      </c>
      <c r="AI1118">
        <v>70.675241999999997</v>
      </c>
      <c r="AJ1118">
        <v>89.028013000000001</v>
      </c>
      <c r="AK1118">
        <v>112.981573</v>
      </c>
      <c r="AL1118" t="s">
        <v>54</v>
      </c>
      <c r="AM1118" t="s">
        <v>55</v>
      </c>
      <c r="AN1118" t="s">
        <v>51</v>
      </c>
      <c r="AR1118" t="s">
        <v>51</v>
      </c>
    </row>
    <row r="1119" spans="1:44" hidden="1" x14ac:dyDescent="0.25">
      <c r="A1119" t="s">
        <v>1671</v>
      </c>
      <c r="B1119" t="s">
        <v>1660</v>
      </c>
      <c r="C1119" t="s">
        <v>1661</v>
      </c>
      <c r="D1119" t="s">
        <v>195</v>
      </c>
      <c r="E1119" t="s">
        <v>1662</v>
      </c>
      <c r="F1119" t="s">
        <v>311</v>
      </c>
      <c r="G1119" t="s">
        <v>58</v>
      </c>
      <c r="H1119">
        <v>2</v>
      </c>
      <c r="I1119" t="s">
        <v>46</v>
      </c>
      <c r="J1119" t="s">
        <v>47</v>
      </c>
      <c r="K1119" s="1">
        <v>44092</v>
      </c>
      <c r="L1119">
        <v>9.9600000000000009</v>
      </c>
      <c r="M1119" t="s">
        <v>48</v>
      </c>
      <c r="W1119" s="5">
        <v>46143</v>
      </c>
      <c r="X1119" s="5">
        <v>46113</v>
      </c>
      <c r="Y1119" s="5">
        <v>45870</v>
      </c>
      <c r="AB1119" t="s">
        <v>311</v>
      </c>
      <c r="AC1119" t="s">
        <v>311</v>
      </c>
      <c r="AD1119" t="s">
        <v>51</v>
      </c>
      <c r="AE1119" t="s">
        <v>199</v>
      </c>
      <c r="AF1119" t="s">
        <v>50</v>
      </c>
      <c r="AG1119" t="s">
        <v>1532</v>
      </c>
      <c r="AH1119">
        <v>69.24306</v>
      </c>
      <c r="AI1119">
        <v>70.675241999999997</v>
      </c>
      <c r="AJ1119">
        <v>89.028013000000001</v>
      </c>
      <c r="AK1119">
        <v>112.981573</v>
      </c>
      <c r="AL1119" t="s">
        <v>54</v>
      </c>
      <c r="AM1119" t="s">
        <v>55</v>
      </c>
      <c r="AN1119" t="s">
        <v>51</v>
      </c>
      <c r="AR1119" t="s">
        <v>51</v>
      </c>
    </row>
    <row r="1120" spans="1:44" hidden="1" x14ac:dyDescent="0.25">
      <c r="A1120" t="s">
        <v>1672</v>
      </c>
      <c r="B1120" t="s">
        <v>1660</v>
      </c>
      <c r="C1120" t="s">
        <v>1661</v>
      </c>
      <c r="D1120" t="s">
        <v>156</v>
      </c>
      <c r="E1120" t="s">
        <v>1662</v>
      </c>
      <c r="F1120" t="s">
        <v>311</v>
      </c>
      <c r="G1120" t="s">
        <v>58</v>
      </c>
      <c r="H1120">
        <v>2</v>
      </c>
      <c r="I1120" t="s">
        <v>46</v>
      </c>
      <c r="J1120" t="s">
        <v>47</v>
      </c>
      <c r="K1120" s="1">
        <v>44093</v>
      </c>
      <c r="L1120">
        <v>6.48</v>
      </c>
      <c r="M1120" t="s">
        <v>48</v>
      </c>
      <c r="W1120" s="5">
        <v>46143</v>
      </c>
      <c r="X1120" s="5">
        <v>46113</v>
      </c>
      <c r="Y1120" s="5">
        <v>45870</v>
      </c>
      <c r="AB1120" t="s">
        <v>311</v>
      </c>
      <c r="AC1120" t="s">
        <v>311</v>
      </c>
      <c r="AD1120" t="s">
        <v>51</v>
      </c>
      <c r="AE1120" t="s">
        <v>199</v>
      </c>
      <c r="AF1120" t="s">
        <v>50</v>
      </c>
      <c r="AG1120" t="s">
        <v>1532</v>
      </c>
      <c r="AH1120">
        <v>69.24306</v>
      </c>
      <c r="AI1120">
        <v>70.675241999999997</v>
      </c>
      <c r="AJ1120">
        <v>89.028013000000001</v>
      </c>
      <c r="AK1120">
        <v>112.981573</v>
      </c>
      <c r="AL1120" t="s">
        <v>54</v>
      </c>
      <c r="AM1120" t="s">
        <v>55</v>
      </c>
      <c r="AN1120" t="s">
        <v>51</v>
      </c>
      <c r="AR1120" t="s">
        <v>51</v>
      </c>
    </row>
    <row r="1121" spans="1:44" hidden="1" x14ac:dyDescent="0.25">
      <c r="A1121" t="s">
        <v>1673</v>
      </c>
      <c r="B1121" t="s">
        <v>1660</v>
      </c>
      <c r="C1121" t="s">
        <v>1661</v>
      </c>
      <c r="D1121" t="s">
        <v>158</v>
      </c>
      <c r="E1121" t="s">
        <v>1662</v>
      </c>
      <c r="F1121" t="s">
        <v>311</v>
      </c>
      <c r="G1121" t="s">
        <v>58</v>
      </c>
      <c r="H1121">
        <v>2</v>
      </c>
      <c r="I1121" t="s">
        <v>46</v>
      </c>
      <c r="J1121" t="s">
        <v>47</v>
      </c>
      <c r="K1121" s="1">
        <v>44093</v>
      </c>
      <c r="L1121">
        <v>10.08</v>
      </c>
      <c r="M1121" t="s">
        <v>48</v>
      </c>
      <c r="W1121" s="5">
        <v>46143</v>
      </c>
      <c r="X1121" s="5">
        <v>46113</v>
      </c>
      <c r="Y1121" s="5">
        <v>45870</v>
      </c>
      <c r="AB1121" t="s">
        <v>311</v>
      </c>
      <c r="AC1121" t="s">
        <v>311</v>
      </c>
      <c r="AD1121" t="s">
        <v>51</v>
      </c>
      <c r="AE1121" t="s">
        <v>199</v>
      </c>
      <c r="AF1121" t="s">
        <v>50</v>
      </c>
      <c r="AG1121" t="s">
        <v>1532</v>
      </c>
      <c r="AH1121">
        <v>69.24306</v>
      </c>
      <c r="AI1121">
        <v>70.675241999999997</v>
      </c>
      <c r="AJ1121">
        <v>89.028013000000001</v>
      </c>
      <c r="AK1121">
        <v>112.981573</v>
      </c>
      <c r="AL1121" t="s">
        <v>54</v>
      </c>
      <c r="AM1121" t="s">
        <v>55</v>
      </c>
      <c r="AN1121" t="s">
        <v>51</v>
      </c>
      <c r="AR1121" t="s">
        <v>51</v>
      </c>
    </row>
    <row r="1122" spans="1:44" hidden="1" x14ac:dyDescent="0.25">
      <c r="A1122" t="s">
        <v>1674</v>
      </c>
      <c r="B1122" t="s">
        <v>1660</v>
      </c>
      <c r="C1122" t="s">
        <v>1661</v>
      </c>
      <c r="D1122" t="s">
        <v>122</v>
      </c>
      <c r="E1122" t="s">
        <v>1662</v>
      </c>
      <c r="F1122" t="s">
        <v>311</v>
      </c>
      <c r="G1122" t="s">
        <v>58</v>
      </c>
      <c r="H1122">
        <v>2</v>
      </c>
      <c r="I1122" t="s">
        <v>46</v>
      </c>
      <c r="J1122" t="s">
        <v>47</v>
      </c>
      <c r="K1122" s="1">
        <v>44095</v>
      </c>
      <c r="L1122">
        <v>4.04</v>
      </c>
      <c r="M1122" t="s">
        <v>48</v>
      </c>
      <c r="W1122" s="5">
        <v>46143</v>
      </c>
      <c r="X1122" s="5">
        <v>46113</v>
      </c>
      <c r="Y1122" s="5">
        <v>45870</v>
      </c>
      <c r="AB1122" t="s">
        <v>311</v>
      </c>
      <c r="AC1122" t="s">
        <v>311</v>
      </c>
      <c r="AD1122" t="s">
        <v>51</v>
      </c>
      <c r="AE1122" t="s">
        <v>199</v>
      </c>
      <c r="AF1122" t="s">
        <v>50</v>
      </c>
      <c r="AG1122" t="s">
        <v>1532</v>
      </c>
      <c r="AH1122">
        <v>69.24306</v>
      </c>
      <c r="AI1122">
        <v>70.675241999999997</v>
      </c>
      <c r="AJ1122">
        <v>89.028013000000001</v>
      </c>
      <c r="AK1122">
        <v>112.981573</v>
      </c>
      <c r="AL1122" t="s">
        <v>54</v>
      </c>
      <c r="AM1122" t="s">
        <v>55</v>
      </c>
      <c r="AN1122" t="s">
        <v>51</v>
      </c>
      <c r="AR1122" t="s">
        <v>51</v>
      </c>
    </row>
    <row r="1123" spans="1:44" hidden="1" x14ac:dyDescent="0.25">
      <c r="A1123" t="s">
        <v>1675</v>
      </c>
      <c r="B1123" t="s">
        <v>1660</v>
      </c>
      <c r="C1123" t="s">
        <v>1661</v>
      </c>
      <c r="D1123" t="s">
        <v>112</v>
      </c>
      <c r="E1123" t="s">
        <v>1662</v>
      </c>
      <c r="F1123" t="s">
        <v>311</v>
      </c>
      <c r="G1123" t="s">
        <v>58</v>
      </c>
      <c r="H1123">
        <v>2</v>
      </c>
      <c r="I1123" t="s">
        <v>46</v>
      </c>
      <c r="J1123" t="s">
        <v>47</v>
      </c>
      <c r="K1123" s="1">
        <v>44105</v>
      </c>
      <c r="L1123">
        <v>26.08</v>
      </c>
      <c r="M1123" t="s">
        <v>48</v>
      </c>
      <c r="W1123" s="5">
        <v>46143</v>
      </c>
      <c r="X1123" s="5">
        <v>46113</v>
      </c>
      <c r="Y1123" s="5">
        <v>45870</v>
      </c>
      <c r="AB1123" t="s">
        <v>311</v>
      </c>
      <c r="AC1123" t="s">
        <v>311</v>
      </c>
      <c r="AD1123" t="s">
        <v>51</v>
      </c>
      <c r="AE1123" t="s">
        <v>199</v>
      </c>
      <c r="AF1123" t="s">
        <v>50</v>
      </c>
      <c r="AG1123" t="s">
        <v>1532</v>
      </c>
      <c r="AH1123">
        <v>69.24306</v>
      </c>
      <c r="AI1123">
        <v>70.675241999999997</v>
      </c>
      <c r="AJ1123">
        <v>89.028013000000001</v>
      </c>
      <c r="AK1123">
        <v>112.981573</v>
      </c>
      <c r="AL1123" t="s">
        <v>54</v>
      </c>
      <c r="AM1123" t="s">
        <v>55</v>
      </c>
      <c r="AN1123" t="s">
        <v>51</v>
      </c>
      <c r="AR1123" t="s">
        <v>51</v>
      </c>
    </row>
    <row r="1124" spans="1:44" hidden="1" x14ac:dyDescent="0.25">
      <c r="A1124" t="s">
        <v>1676</v>
      </c>
      <c r="B1124" t="s">
        <v>1660</v>
      </c>
      <c r="C1124" t="s">
        <v>1661</v>
      </c>
      <c r="D1124" t="s">
        <v>114</v>
      </c>
      <c r="E1124" t="s">
        <v>1662</v>
      </c>
      <c r="F1124" t="s">
        <v>311</v>
      </c>
      <c r="G1124" t="s">
        <v>58</v>
      </c>
      <c r="H1124">
        <v>2</v>
      </c>
      <c r="I1124" t="s">
        <v>46</v>
      </c>
      <c r="J1124" t="s">
        <v>47</v>
      </c>
      <c r="K1124" s="1">
        <v>44098</v>
      </c>
      <c r="L1124">
        <v>11.21</v>
      </c>
      <c r="M1124" t="s">
        <v>48</v>
      </c>
      <c r="W1124" s="5">
        <v>46143</v>
      </c>
      <c r="X1124" s="5">
        <v>46113</v>
      </c>
      <c r="Y1124" s="5">
        <v>45870</v>
      </c>
      <c r="AB1124" t="s">
        <v>311</v>
      </c>
      <c r="AC1124" t="s">
        <v>311</v>
      </c>
      <c r="AD1124" t="s">
        <v>51</v>
      </c>
      <c r="AE1124" t="s">
        <v>199</v>
      </c>
      <c r="AF1124" t="s">
        <v>50</v>
      </c>
      <c r="AG1124" t="s">
        <v>1532</v>
      </c>
      <c r="AH1124">
        <v>69.24306</v>
      </c>
      <c r="AI1124">
        <v>70.675241999999997</v>
      </c>
      <c r="AJ1124">
        <v>89.028013000000001</v>
      </c>
      <c r="AK1124">
        <v>112.981573</v>
      </c>
      <c r="AL1124" t="s">
        <v>54</v>
      </c>
      <c r="AM1124" t="s">
        <v>55</v>
      </c>
      <c r="AN1124" t="s">
        <v>51</v>
      </c>
      <c r="AR1124" t="s">
        <v>51</v>
      </c>
    </row>
    <row r="1125" spans="1:44" hidden="1" x14ac:dyDescent="0.25">
      <c r="A1125" t="s">
        <v>1677</v>
      </c>
      <c r="B1125" t="s">
        <v>1660</v>
      </c>
      <c r="C1125" t="s">
        <v>1661</v>
      </c>
      <c r="D1125" t="s">
        <v>116</v>
      </c>
      <c r="E1125" t="s">
        <v>1662</v>
      </c>
      <c r="F1125" t="s">
        <v>311</v>
      </c>
      <c r="G1125" t="s">
        <v>58</v>
      </c>
      <c r="H1125">
        <v>2</v>
      </c>
      <c r="I1125" t="s">
        <v>46</v>
      </c>
      <c r="J1125" t="s">
        <v>47</v>
      </c>
      <c r="K1125" s="1">
        <v>44095</v>
      </c>
      <c r="L1125">
        <v>12.67</v>
      </c>
      <c r="M1125" t="s">
        <v>48</v>
      </c>
      <c r="W1125" s="5">
        <v>46143</v>
      </c>
      <c r="X1125" s="5">
        <v>46113</v>
      </c>
      <c r="Y1125" s="5">
        <v>45870</v>
      </c>
      <c r="AB1125" t="s">
        <v>311</v>
      </c>
      <c r="AC1125" t="s">
        <v>311</v>
      </c>
      <c r="AD1125" t="s">
        <v>51</v>
      </c>
      <c r="AE1125" t="s">
        <v>199</v>
      </c>
      <c r="AF1125" t="s">
        <v>50</v>
      </c>
      <c r="AG1125" t="s">
        <v>1532</v>
      </c>
      <c r="AH1125">
        <v>69.24306</v>
      </c>
      <c r="AI1125">
        <v>70.675241999999997</v>
      </c>
      <c r="AJ1125">
        <v>89.028013000000001</v>
      </c>
      <c r="AK1125">
        <v>112.981573</v>
      </c>
      <c r="AL1125" t="s">
        <v>54</v>
      </c>
      <c r="AM1125" t="s">
        <v>55</v>
      </c>
      <c r="AN1125" t="s">
        <v>51</v>
      </c>
      <c r="AR1125" t="s">
        <v>51</v>
      </c>
    </row>
    <row r="1126" spans="1:44" hidden="1" x14ac:dyDescent="0.25">
      <c r="A1126" t="s">
        <v>1678</v>
      </c>
      <c r="B1126" t="s">
        <v>1660</v>
      </c>
      <c r="C1126" t="s">
        <v>1661</v>
      </c>
      <c r="D1126" t="s">
        <v>160</v>
      </c>
      <c r="E1126" t="s">
        <v>1662</v>
      </c>
      <c r="F1126" t="s">
        <v>311</v>
      </c>
      <c r="G1126" t="s">
        <v>58</v>
      </c>
      <c r="H1126">
        <v>2</v>
      </c>
      <c r="I1126" t="s">
        <v>46</v>
      </c>
      <c r="J1126" t="s">
        <v>47</v>
      </c>
      <c r="K1126" s="1">
        <v>44100</v>
      </c>
      <c r="L1126">
        <v>17.27</v>
      </c>
      <c r="M1126" t="s">
        <v>48</v>
      </c>
      <c r="W1126" s="5">
        <v>46143</v>
      </c>
      <c r="X1126" s="5">
        <v>46113</v>
      </c>
      <c r="Y1126" s="5">
        <v>45870</v>
      </c>
      <c r="AB1126" t="s">
        <v>311</v>
      </c>
      <c r="AC1126" t="s">
        <v>311</v>
      </c>
      <c r="AD1126" t="s">
        <v>51</v>
      </c>
      <c r="AE1126" t="s">
        <v>199</v>
      </c>
      <c r="AF1126" t="s">
        <v>50</v>
      </c>
      <c r="AG1126" t="s">
        <v>1532</v>
      </c>
      <c r="AH1126">
        <v>69.24306</v>
      </c>
      <c r="AI1126">
        <v>70.675241999999997</v>
      </c>
      <c r="AJ1126">
        <v>89.028013000000001</v>
      </c>
      <c r="AK1126">
        <v>112.981573</v>
      </c>
      <c r="AL1126" t="s">
        <v>54</v>
      </c>
      <c r="AM1126" t="s">
        <v>55</v>
      </c>
      <c r="AN1126" t="s">
        <v>51</v>
      </c>
      <c r="AR1126" t="s">
        <v>51</v>
      </c>
    </row>
    <row r="1127" spans="1:44" hidden="1" x14ac:dyDescent="0.25">
      <c r="A1127" t="s">
        <v>1679</v>
      </c>
      <c r="B1127" t="s">
        <v>1660</v>
      </c>
      <c r="C1127" t="s">
        <v>1661</v>
      </c>
      <c r="D1127" t="s">
        <v>200</v>
      </c>
      <c r="E1127" t="s">
        <v>1662</v>
      </c>
      <c r="F1127" t="s">
        <v>311</v>
      </c>
      <c r="G1127" t="s">
        <v>58</v>
      </c>
      <c r="H1127">
        <v>2</v>
      </c>
      <c r="I1127" t="s">
        <v>46</v>
      </c>
      <c r="J1127" t="s">
        <v>47</v>
      </c>
      <c r="K1127" s="1">
        <v>44098</v>
      </c>
      <c r="L1127">
        <v>12.54</v>
      </c>
      <c r="M1127" t="s">
        <v>48</v>
      </c>
      <c r="W1127" s="5">
        <v>46143</v>
      </c>
      <c r="Y1127" s="5">
        <v>45870</v>
      </c>
      <c r="AB1127" t="s">
        <v>311</v>
      </c>
      <c r="AC1127" t="s">
        <v>311</v>
      </c>
      <c r="AD1127" t="s">
        <v>51</v>
      </c>
      <c r="AE1127" t="s">
        <v>199</v>
      </c>
      <c r="AF1127" t="s">
        <v>50</v>
      </c>
      <c r="AG1127" t="s">
        <v>1532</v>
      </c>
      <c r="AH1127">
        <v>69.24306</v>
      </c>
      <c r="AI1127">
        <v>70.675241999999997</v>
      </c>
      <c r="AJ1127">
        <v>89.028013000000001</v>
      </c>
      <c r="AK1127">
        <v>112.981573</v>
      </c>
      <c r="AL1127" t="s">
        <v>54</v>
      </c>
      <c r="AM1127" t="s">
        <v>55</v>
      </c>
      <c r="AN1127" t="s">
        <v>51</v>
      </c>
      <c r="AR1127" t="s">
        <v>51</v>
      </c>
    </row>
    <row r="1128" spans="1:44" hidden="1" x14ac:dyDescent="0.25">
      <c r="A1128" t="s">
        <v>1680</v>
      </c>
      <c r="B1128" t="s">
        <v>1660</v>
      </c>
      <c r="C1128" t="s">
        <v>1661</v>
      </c>
      <c r="D1128" t="s">
        <v>124</v>
      </c>
      <c r="E1128" t="s">
        <v>1662</v>
      </c>
      <c r="F1128" t="s">
        <v>311</v>
      </c>
      <c r="G1128" t="s">
        <v>58</v>
      </c>
      <c r="H1128">
        <v>2</v>
      </c>
      <c r="I1128" t="s">
        <v>46</v>
      </c>
      <c r="J1128" t="s">
        <v>47</v>
      </c>
      <c r="K1128" s="1">
        <v>44103</v>
      </c>
      <c r="L1128">
        <v>11.93</v>
      </c>
      <c r="M1128" t="s">
        <v>48</v>
      </c>
      <c r="W1128" s="5">
        <v>46143</v>
      </c>
      <c r="Y1128" s="5">
        <v>45870</v>
      </c>
      <c r="AB1128" t="s">
        <v>311</v>
      </c>
      <c r="AC1128" t="s">
        <v>311</v>
      </c>
      <c r="AD1128" t="s">
        <v>51</v>
      </c>
      <c r="AE1128" t="s">
        <v>199</v>
      </c>
      <c r="AF1128" t="s">
        <v>50</v>
      </c>
      <c r="AG1128" t="s">
        <v>1532</v>
      </c>
      <c r="AH1128">
        <v>69.24306</v>
      </c>
      <c r="AI1128">
        <v>70.675241999999997</v>
      </c>
      <c r="AJ1128">
        <v>89.028013000000001</v>
      </c>
      <c r="AK1128">
        <v>112.981573</v>
      </c>
      <c r="AL1128" t="s">
        <v>54</v>
      </c>
      <c r="AM1128" t="s">
        <v>55</v>
      </c>
      <c r="AN1128" t="s">
        <v>51</v>
      </c>
      <c r="AR1128" t="s">
        <v>51</v>
      </c>
    </row>
    <row r="1129" spans="1:44" hidden="1" x14ac:dyDescent="0.25">
      <c r="A1129" t="s">
        <v>1681</v>
      </c>
      <c r="B1129" t="s">
        <v>1660</v>
      </c>
      <c r="C1129" t="s">
        <v>1661</v>
      </c>
      <c r="D1129" t="s">
        <v>203</v>
      </c>
      <c r="E1129" t="s">
        <v>1662</v>
      </c>
      <c r="F1129" t="s">
        <v>311</v>
      </c>
      <c r="G1129" t="s">
        <v>58</v>
      </c>
      <c r="H1129">
        <v>2</v>
      </c>
      <c r="I1129" t="s">
        <v>46</v>
      </c>
      <c r="J1129" t="s">
        <v>47</v>
      </c>
      <c r="K1129" s="1">
        <v>44104</v>
      </c>
      <c r="L1129">
        <v>11.98</v>
      </c>
      <c r="M1129" t="s">
        <v>48</v>
      </c>
      <c r="W1129" s="5">
        <v>46143</v>
      </c>
      <c r="Y1129" s="5">
        <v>45870</v>
      </c>
      <c r="AB1129" t="s">
        <v>311</v>
      </c>
      <c r="AC1129" t="s">
        <v>311</v>
      </c>
      <c r="AD1129" t="s">
        <v>51</v>
      </c>
      <c r="AE1129" t="s">
        <v>199</v>
      </c>
      <c r="AF1129" t="s">
        <v>50</v>
      </c>
      <c r="AG1129" t="s">
        <v>1532</v>
      </c>
      <c r="AH1129">
        <v>69.24306</v>
      </c>
      <c r="AI1129">
        <v>70.675241999999997</v>
      </c>
      <c r="AJ1129">
        <v>89.028013000000001</v>
      </c>
      <c r="AK1129">
        <v>112.981573</v>
      </c>
      <c r="AL1129" t="s">
        <v>54</v>
      </c>
      <c r="AM1129" t="s">
        <v>55</v>
      </c>
      <c r="AN1129" t="s">
        <v>51</v>
      </c>
      <c r="AR1129" t="s">
        <v>51</v>
      </c>
    </row>
    <row r="1130" spans="1:44" hidden="1" x14ac:dyDescent="0.25">
      <c r="A1130" t="s">
        <v>1682</v>
      </c>
      <c r="B1130" t="s">
        <v>1660</v>
      </c>
      <c r="C1130" t="s">
        <v>1661</v>
      </c>
      <c r="D1130" t="s">
        <v>162</v>
      </c>
      <c r="E1130" t="s">
        <v>1662</v>
      </c>
      <c r="F1130" t="s">
        <v>311</v>
      </c>
      <c r="G1130" t="s">
        <v>58</v>
      </c>
      <c r="H1130">
        <v>2</v>
      </c>
      <c r="I1130" t="s">
        <v>46</v>
      </c>
      <c r="J1130" t="s">
        <v>47</v>
      </c>
      <c r="K1130" s="1">
        <v>44109</v>
      </c>
      <c r="L1130">
        <v>21.53</v>
      </c>
      <c r="M1130" t="s">
        <v>48</v>
      </c>
      <c r="W1130" s="5">
        <v>46143</v>
      </c>
      <c r="X1130" s="5">
        <v>46174</v>
      </c>
      <c r="Y1130" s="5">
        <v>45870</v>
      </c>
      <c r="AB1130" t="s">
        <v>311</v>
      </c>
      <c r="AC1130" t="s">
        <v>311</v>
      </c>
      <c r="AD1130" t="s">
        <v>51</v>
      </c>
      <c r="AE1130" t="s">
        <v>199</v>
      </c>
      <c r="AF1130" t="s">
        <v>50</v>
      </c>
      <c r="AG1130" t="s">
        <v>1532</v>
      </c>
      <c r="AH1130">
        <v>69.24306</v>
      </c>
      <c r="AI1130">
        <v>70.675241999999997</v>
      </c>
      <c r="AJ1130">
        <v>89.028013000000001</v>
      </c>
      <c r="AK1130">
        <v>112.981573</v>
      </c>
      <c r="AL1130" t="s">
        <v>54</v>
      </c>
      <c r="AM1130" t="s">
        <v>55</v>
      </c>
      <c r="AN1130" t="s">
        <v>51</v>
      </c>
      <c r="AR1130" t="s">
        <v>51</v>
      </c>
    </row>
    <row r="1131" spans="1:44" hidden="1" x14ac:dyDescent="0.25">
      <c r="A1131" t="s">
        <v>1683</v>
      </c>
      <c r="B1131" t="s">
        <v>1660</v>
      </c>
      <c r="C1131" t="s">
        <v>1661</v>
      </c>
      <c r="D1131" t="s">
        <v>126</v>
      </c>
      <c r="E1131" t="s">
        <v>1662</v>
      </c>
      <c r="F1131" t="s">
        <v>311</v>
      </c>
      <c r="G1131" t="s">
        <v>58</v>
      </c>
      <c r="H1131">
        <v>1</v>
      </c>
      <c r="I1131" t="s">
        <v>197</v>
      </c>
      <c r="J1131" t="s">
        <v>47</v>
      </c>
      <c r="K1131" s="1">
        <v>44358</v>
      </c>
      <c r="L1131">
        <v>3.47</v>
      </c>
      <c r="M1131" t="s">
        <v>48</v>
      </c>
      <c r="W1131" s="5">
        <v>46143</v>
      </c>
      <c r="X1131" s="5">
        <v>46174</v>
      </c>
      <c r="Y1131" s="5">
        <v>45870</v>
      </c>
      <c r="AB1131" t="s">
        <v>311</v>
      </c>
      <c r="AC1131" t="s">
        <v>311</v>
      </c>
      <c r="AD1131" t="s">
        <v>51</v>
      </c>
      <c r="AE1131" t="s">
        <v>199</v>
      </c>
      <c r="AF1131" t="s">
        <v>50</v>
      </c>
      <c r="AG1131" t="s">
        <v>1532</v>
      </c>
      <c r="AH1131">
        <v>69.24306</v>
      </c>
      <c r="AI1131">
        <v>70.675241999999997</v>
      </c>
      <c r="AJ1131">
        <v>89.028013000000001</v>
      </c>
      <c r="AK1131">
        <v>112.981573</v>
      </c>
      <c r="AL1131" t="s">
        <v>54</v>
      </c>
      <c r="AM1131" t="s">
        <v>55</v>
      </c>
      <c r="AN1131" t="s">
        <v>51</v>
      </c>
      <c r="AR1131" t="s">
        <v>51</v>
      </c>
    </row>
    <row r="1132" spans="1:44" hidden="1" x14ac:dyDescent="0.25">
      <c r="A1132" t="s">
        <v>1686</v>
      </c>
      <c r="B1132" t="s">
        <v>1684</v>
      </c>
      <c r="C1132" t="s">
        <v>1685</v>
      </c>
      <c r="D1132" s="21" t="s">
        <v>126</v>
      </c>
      <c r="E1132" t="s">
        <v>930</v>
      </c>
      <c r="F1132" t="s">
        <v>79</v>
      </c>
      <c r="G1132" t="s">
        <v>80</v>
      </c>
      <c r="H1132">
        <v>2</v>
      </c>
      <c r="I1132" t="s">
        <v>46</v>
      </c>
      <c r="J1132" t="s">
        <v>70</v>
      </c>
      <c r="L1132">
        <v>12</v>
      </c>
      <c r="M1132" t="s">
        <v>48</v>
      </c>
      <c r="R1132" t="s">
        <v>98</v>
      </c>
      <c r="S1132" t="s">
        <v>98</v>
      </c>
      <c r="T1132" t="s">
        <v>98</v>
      </c>
      <c r="W1132" s="5">
        <v>45427.933888888889</v>
      </c>
      <c r="Y1132" s="5">
        <v>45352</v>
      </c>
      <c r="Z1132" s="10">
        <v>45427</v>
      </c>
      <c r="AA1132" s="10">
        <v>45389</v>
      </c>
      <c r="AB1132" t="s">
        <v>79</v>
      </c>
      <c r="AC1132" t="s">
        <v>79</v>
      </c>
      <c r="AD1132" t="s">
        <v>84</v>
      </c>
      <c r="AE1132" t="s">
        <v>247</v>
      </c>
      <c r="AF1132" t="s">
        <v>53</v>
      </c>
      <c r="AG1132" t="s">
        <v>72</v>
      </c>
      <c r="AH1132">
        <v>21.314595000000001</v>
      </c>
      <c r="AI1132">
        <v>48.002485</v>
      </c>
      <c r="AJ1132">
        <v>52.727663</v>
      </c>
      <c r="AK1132">
        <v>54.487532000000002</v>
      </c>
      <c r="AL1132" t="s">
        <v>73</v>
      </c>
      <c r="AM1132" t="s">
        <v>474</v>
      </c>
      <c r="AN1132" t="s">
        <v>566</v>
      </c>
      <c r="AO1132" s="1">
        <v>45839</v>
      </c>
      <c r="AP1132" s="1" t="s">
        <v>5438</v>
      </c>
      <c r="AQ1132" t="s">
        <v>5446</v>
      </c>
      <c r="AR1132" t="s">
        <v>566</v>
      </c>
    </row>
    <row r="1133" spans="1:44" hidden="1" x14ac:dyDescent="0.25">
      <c r="A1133" t="s">
        <v>1687</v>
      </c>
      <c r="B1133" t="s">
        <v>1684</v>
      </c>
      <c r="C1133" t="s">
        <v>1685</v>
      </c>
      <c r="D1133" s="21" t="s">
        <v>846</v>
      </c>
      <c r="E1133" t="s">
        <v>930</v>
      </c>
      <c r="F1133" t="s">
        <v>79</v>
      </c>
      <c r="G1133" t="s">
        <v>80</v>
      </c>
      <c r="H1133">
        <v>1</v>
      </c>
      <c r="I1133" t="s">
        <v>197</v>
      </c>
      <c r="J1133" t="s">
        <v>47</v>
      </c>
      <c r="K1133" s="1">
        <v>43794</v>
      </c>
      <c r="L1133">
        <v>2</v>
      </c>
      <c r="M1133" t="s">
        <v>48</v>
      </c>
      <c r="W1133" s="5">
        <v>43794</v>
      </c>
      <c r="Y1133" s="5">
        <v>45870</v>
      </c>
      <c r="AB1133" t="s">
        <v>79</v>
      </c>
      <c r="AC1133" t="s">
        <v>79</v>
      </c>
      <c r="AD1133" t="s">
        <v>84</v>
      </c>
      <c r="AE1133" t="s">
        <v>247</v>
      </c>
      <c r="AF1133" t="s">
        <v>53</v>
      </c>
      <c r="AG1133" t="s">
        <v>72</v>
      </c>
      <c r="AH1133">
        <v>21.314595000000001</v>
      </c>
      <c r="AI1133">
        <v>48.002485</v>
      </c>
      <c r="AJ1133">
        <v>52.727663</v>
      </c>
      <c r="AK1133">
        <v>54.487532000000002</v>
      </c>
      <c r="AL1133" t="s">
        <v>54</v>
      </c>
      <c r="AM1133" t="s">
        <v>474</v>
      </c>
      <c r="AN1133" t="s">
        <v>566</v>
      </c>
      <c r="AO1133" s="1">
        <v>45839</v>
      </c>
      <c r="AP1133" s="1" t="s">
        <v>5438</v>
      </c>
      <c r="AQ1133" t="s">
        <v>5446</v>
      </c>
      <c r="AR1133" t="s">
        <v>566</v>
      </c>
    </row>
    <row r="1134" spans="1:44" hidden="1" x14ac:dyDescent="0.25">
      <c r="A1134" t="s">
        <v>1690</v>
      </c>
      <c r="B1134" t="s">
        <v>1688</v>
      </c>
      <c r="C1134" t="s">
        <v>1689</v>
      </c>
      <c r="D1134" t="s">
        <v>107</v>
      </c>
      <c r="E1134" t="s">
        <v>1260</v>
      </c>
      <c r="F1134" t="s">
        <v>245</v>
      </c>
      <c r="G1134" t="s">
        <v>45</v>
      </c>
      <c r="H1134">
        <v>2</v>
      </c>
      <c r="I1134" t="s">
        <v>46</v>
      </c>
      <c r="J1134" t="s">
        <v>70</v>
      </c>
      <c r="L1134">
        <v>0.22</v>
      </c>
      <c r="M1134" t="s">
        <v>471</v>
      </c>
      <c r="W1134" s="5">
        <v>45427.437662037039</v>
      </c>
      <c r="Y1134" s="5">
        <v>45352</v>
      </c>
      <c r="Z1134" s="10">
        <v>45426</v>
      </c>
      <c r="AA1134" s="10">
        <v>45352</v>
      </c>
      <c r="AB1134" t="s">
        <v>245</v>
      </c>
      <c r="AC1134" t="s">
        <v>245</v>
      </c>
      <c r="AD1134" t="s">
        <v>247</v>
      </c>
      <c r="AE1134" t="s">
        <v>72</v>
      </c>
      <c r="AF1134" t="s">
        <v>53</v>
      </c>
      <c r="AG1134" t="s">
        <v>690</v>
      </c>
      <c r="AH1134">
        <v>30.149318999999998</v>
      </c>
      <c r="AI1134">
        <v>42.597743999999999</v>
      </c>
      <c r="AJ1134">
        <v>43.879036999999997</v>
      </c>
      <c r="AK1134">
        <v>48.274303000000003</v>
      </c>
      <c r="AL1134" t="s">
        <v>73</v>
      </c>
      <c r="AM1134" t="s">
        <v>248</v>
      </c>
      <c r="AN1134" t="s">
        <v>247</v>
      </c>
      <c r="AO1134" s="1">
        <v>45839</v>
      </c>
      <c r="AP1134" s="1" t="s">
        <v>5438</v>
      </c>
      <c r="AR1134" t="s">
        <v>247</v>
      </c>
    </row>
    <row r="1135" spans="1:44" hidden="1" x14ac:dyDescent="0.25">
      <c r="A1135" t="s">
        <v>1691</v>
      </c>
      <c r="B1135" t="s">
        <v>1688</v>
      </c>
      <c r="C1135" t="s">
        <v>1689</v>
      </c>
      <c r="D1135" t="s">
        <v>203</v>
      </c>
      <c r="E1135" t="s">
        <v>1260</v>
      </c>
      <c r="F1135" t="s">
        <v>245</v>
      </c>
      <c r="G1135" t="s">
        <v>45</v>
      </c>
      <c r="H1135">
        <v>2</v>
      </c>
      <c r="I1135" t="s">
        <v>46</v>
      </c>
      <c r="J1135" t="s">
        <v>70</v>
      </c>
      <c r="L1135">
        <v>1.46</v>
      </c>
      <c r="M1135" t="s">
        <v>471</v>
      </c>
      <c r="W1135" s="5">
        <v>45427.437719907408</v>
      </c>
      <c r="Y1135" s="5">
        <v>45352</v>
      </c>
      <c r="Z1135" s="10">
        <v>45426</v>
      </c>
      <c r="AA1135" s="10">
        <v>45354</v>
      </c>
      <c r="AB1135" t="s">
        <v>245</v>
      </c>
      <c r="AC1135" t="s">
        <v>245</v>
      </c>
      <c r="AD1135" t="s">
        <v>247</v>
      </c>
      <c r="AE1135" t="s">
        <v>72</v>
      </c>
      <c r="AF1135" t="s">
        <v>53</v>
      </c>
      <c r="AG1135" t="s">
        <v>690</v>
      </c>
      <c r="AH1135">
        <v>30.149318999999998</v>
      </c>
      <c r="AI1135">
        <v>42.597743999999999</v>
      </c>
      <c r="AJ1135">
        <v>43.879036999999997</v>
      </c>
      <c r="AK1135">
        <v>48.274303000000003</v>
      </c>
      <c r="AL1135" t="s">
        <v>73</v>
      </c>
      <c r="AM1135" t="s">
        <v>248</v>
      </c>
      <c r="AN1135" t="s">
        <v>247</v>
      </c>
      <c r="AO1135" s="1">
        <v>45839</v>
      </c>
      <c r="AP1135" s="1" t="s">
        <v>5438</v>
      </c>
      <c r="AR1135" t="s">
        <v>247</v>
      </c>
    </row>
    <row r="1136" spans="1:44" hidden="1" x14ac:dyDescent="0.25">
      <c r="A1136" t="s">
        <v>1692</v>
      </c>
      <c r="B1136" t="s">
        <v>1688</v>
      </c>
      <c r="C1136" t="s">
        <v>1689</v>
      </c>
      <c r="D1136" t="s">
        <v>771</v>
      </c>
      <c r="E1136" t="s">
        <v>1260</v>
      </c>
      <c r="F1136" t="s">
        <v>245</v>
      </c>
      <c r="G1136" t="s">
        <v>45</v>
      </c>
      <c r="H1136">
        <v>2</v>
      </c>
      <c r="I1136" t="s">
        <v>46</v>
      </c>
      <c r="J1136" t="s">
        <v>70</v>
      </c>
      <c r="L1136">
        <v>1.27</v>
      </c>
      <c r="M1136" t="s">
        <v>471</v>
      </c>
      <c r="W1136" s="5">
        <v>45405.590173611112</v>
      </c>
      <c r="AB1136" t="s">
        <v>245</v>
      </c>
      <c r="AC1136" t="s">
        <v>245</v>
      </c>
      <c r="AD1136" t="s">
        <v>247</v>
      </c>
      <c r="AE1136" t="s">
        <v>72</v>
      </c>
      <c r="AF1136" t="s">
        <v>53</v>
      </c>
      <c r="AG1136" t="s">
        <v>690</v>
      </c>
      <c r="AH1136">
        <v>30.149318999999998</v>
      </c>
      <c r="AI1136">
        <v>42.597743999999999</v>
      </c>
      <c r="AJ1136">
        <v>43.879036999999997</v>
      </c>
      <c r="AK1136">
        <v>48.274303000000003</v>
      </c>
      <c r="AL1136" t="s">
        <v>73</v>
      </c>
      <c r="AM1136" t="s">
        <v>248</v>
      </c>
      <c r="AN1136" t="s">
        <v>247</v>
      </c>
      <c r="AO1136" s="1">
        <v>45839</v>
      </c>
      <c r="AP1136" s="1" t="s">
        <v>5438</v>
      </c>
      <c r="AR1136" t="s">
        <v>247</v>
      </c>
    </row>
    <row r="1137" spans="1:44" hidden="1" x14ac:dyDescent="0.25">
      <c r="A1137" t="s">
        <v>1693</v>
      </c>
      <c r="B1137" t="s">
        <v>1688</v>
      </c>
      <c r="C1137" t="s">
        <v>1689</v>
      </c>
      <c r="D1137" t="s">
        <v>485</v>
      </c>
      <c r="E1137" t="s">
        <v>1260</v>
      </c>
      <c r="F1137" t="s">
        <v>245</v>
      </c>
      <c r="G1137" t="s">
        <v>45</v>
      </c>
      <c r="H1137">
        <v>2</v>
      </c>
      <c r="I1137" t="s">
        <v>46</v>
      </c>
      <c r="J1137" t="s">
        <v>70</v>
      </c>
      <c r="L1137">
        <v>1.0900000000000001</v>
      </c>
      <c r="M1137" t="s">
        <v>471</v>
      </c>
      <c r="W1137" s="5">
        <v>45404.421956018523</v>
      </c>
      <c r="AB1137" t="s">
        <v>245</v>
      </c>
      <c r="AC1137" t="s">
        <v>245</v>
      </c>
      <c r="AD1137" t="s">
        <v>247</v>
      </c>
      <c r="AE1137" t="s">
        <v>72</v>
      </c>
      <c r="AF1137" t="s">
        <v>53</v>
      </c>
      <c r="AG1137" t="s">
        <v>690</v>
      </c>
      <c r="AH1137">
        <v>30.149318999999998</v>
      </c>
      <c r="AI1137">
        <v>42.597743999999999</v>
      </c>
      <c r="AJ1137">
        <v>43.879036999999997</v>
      </c>
      <c r="AK1137">
        <v>48.274303000000003</v>
      </c>
      <c r="AL1137" t="s">
        <v>73</v>
      </c>
      <c r="AM1137" t="s">
        <v>248</v>
      </c>
      <c r="AN1137" t="s">
        <v>247</v>
      </c>
      <c r="AO1137" s="1">
        <v>45839</v>
      </c>
      <c r="AP1137" s="1" t="s">
        <v>5438</v>
      </c>
      <c r="AR1137" t="s">
        <v>247</v>
      </c>
    </row>
    <row r="1138" spans="1:44" hidden="1" x14ac:dyDescent="0.25">
      <c r="A1138" t="s">
        <v>1694</v>
      </c>
      <c r="B1138" t="s">
        <v>1688</v>
      </c>
      <c r="C1138" t="s">
        <v>1689</v>
      </c>
      <c r="D1138" t="s">
        <v>846</v>
      </c>
      <c r="E1138" t="s">
        <v>1260</v>
      </c>
      <c r="F1138" t="s">
        <v>245</v>
      </c>
      <c r="G1138" t="s">
        <v>45</v>
      </c>
      <c r="H1138">
        <v>2</v>
      </c>
      <c r="I1138" t="s">
        <v>46</v>
      </c>
      <c r="J1138" t="s">
        <v>70</v>
      </c>
      <c r="L1138">
        <v>1.51</v>
      </c>
      <c r="M1138" t="s">
        <v>471</v>
      </c>
      <c r="W1138" s="5">
        <v>45407.205694444441</v>
      </c>
      <c r="AB1138" t="s">
        <v>245</v>
      </c>
      <c r="AC1138" t="s">
        <v>245</v>
      </c>
      <c r="AD1138" t="s">
        <v>247</v>
      </c>
      <c r="AE1138" t="s">
        <v>72</v>
      </c>
      <c r="AF1138" t="s">
        <v>53</v>
      </c>
      <c r="AG1138" t="s">
        <v>690</v>
      </c>
      <c r="AH1138">
        <v>30.149318999999998</v>
      </c>
      <c r="AI1138">
        <v>42.597743999999999</v>
      </c>
      <c r="AJ1138">
        <v>43.879036999999997</v>
      </c>
      <c r="AK1138">
        <v>48.274303000000003</v>
      </c>
      <c r="AL1138" t="s">
        <v>73</v>
      </c>
      <c r="AM1138" t="s">
        <v>248</v>
      </c>
      <c r="AN1138" t="s">
        <v>247</v>
      </c>
      <c r="AO1138" s="1">
        <v>45839</v>
      </c>
      <c r="AP1138" s="1" t="s">
        <v>5438</v>
      </c>
      <c r="AR1138" t="s">
        <v>247</v>
      </c>
    </row>
    <row r="1139" spans="1:44" hidden="1" x14ac:dyDescent="0.25">
      <c r="A1139" t="s">
        <v>1695</v>
      </c>
      <c r="B1139" t="s">
        <v>1688</v>
      </c>
      <c r="C1139" t="s">
        <v>1689</v>
      </c>
      <c r="D1139" t="s">
        <v>139</v>
      </c>
      <c r="E1139" t="s">
        <v>1260</v>
      </c>
      <c r="F1139" t="s">
        <v>245</v>
      </c>
      <c r="G1139" t="s">
        <v>45</v>
      </c>
      <c r="H1139">
        <v>1</v>
      </c>
      <c r="I1139" t="s">
        <v>197</v>
      </c>
      <c r="J1139" t="s">
        <v>47</v>
      </c>
      <c r="K1139" s="1">
        <v>44043</v>
      </c>
      <c r="L1139">
        <v>0.06</v>
      </c>
      <c r="M1139" t="s">
        <v>471</v>
      </c>
      <c r="W1139" s="5">
        <v>45504</v>
      </c>
      <c r="Y1139" s="5">
        <v>45505</v>
      </c>
      <c r="AB1139" t="s">
        <v>245</v>
      </c>
      <c r="AC1139" t="s">
        <v>245</v>
      </c>
      <c r="AD1139" t="s">
        <v>247</v>
      </c>
      <c r="AE1139" t="s">
        <v>72</v>
      </c>
      <c r="AF1139" t="s">
        <v>53</v>
      </c>
      <c r="AG1139" t="s">
        <v>690</v>
      </c>
      <c r="AH1139">
        <v>30.149318999999998</v>
      </c>
      <c r="AI1139">
        <v>42.597743999999999</v>
      </c>
      <c r="AJ1139">
        <v>43.879036999999997</v>
      </c>
      <c r="AK1139">
        <v>48.274303000000003</v>
      </c>
      <c r="AL1139" t="s">
        <v>54</v>
      </c>
      <c r="AM1139" t="s">
        <v>248</v>
      </c>
      <c r="AN1139" t="s">
        <v>247</v>
      </c>
      <c r="AO1139" s="1">
        <v>45839</v>
      </c>
      <c r="AP1139" s="1" t="s">
        <v>5438</v>
      </c>
      <c r="AR1139" t="s">
        <v>247</v>
      </c>
    </row>
    <row r="1140" spans="1:44" hidden="1" x14ac:dyDescent="0.25">
      <c r="A1140" t="s">
        <v>1698</v>
      </c>
      <c r="B1140" t="s">
        <v>1696</v>
      </c>
      <c r="C1140" t="s">
        <v>1697</v>
      </c>
      <c r="D1140" t="s">
        <v>95</v>
      </c>
      <c r="E1140" t="s">
        <v>57</v>
      </c>
      <c r="F1140" t="s">
        <v>44</v>
      </c>
      <c r="G1140" t="s">
        <v>45</v>
      </c>
      <c r="H1140">
        <v>1</v>
      </c>
      <c r="I1140" t="s">
        <v>197</v>
      </c>
      <c r="J1140" t="s">
        <v>47</v>
      </c>
      <c r="K1140" s="1">
        <v>43641</v>
      </c>
      <c r="L1140">
        <v>19.739999999999998</v>
      </c>
      <c r="M1140" t="s">
        <v>226</v>
      </c>
      <c r="W1140" s="5">
        <v>43556</v>
      </c>
      <c r="Y1140" s="5">
        <v>45778</v>
      </c>
      <c r="AB1140" t="s">
        <v>44</v>
      </c>
      <c r="AC1140" t="s">
        <v>44</v>
      </c>
      <c r="AD1140" t="s">
        <v>53</v>
      </c>
      <c r="AE1140" t="s">
        <v>72</v>
      </c>
      <c r="AF1140" t="s">
        <v>52</v>
      </c>
      <c r="AG1140" t="s">
        <v>50</v>
      </c>
      <c r="AH1140">
        <v>50.221452999999997</v>
      </c>
      <c r="AI1140">
        <v>53.439151000000003</v>
      </c>
      <c r="AJ1140">
        <v>58.515371999999999</v>
      </c>
      <c r="AK1140">
        <v>72.116967000000002</v>
      </c>
      <c r="AL1140" t="s">
        <v>54</v>
      </c>
      <c r="AM1140" t="s">
        <v>55</v>
      </c>
      <c r="AN1140" t="s">
        <v>50</v>
      </c>
      <c r="AO1140" s="1">
        <v>45870</v>
      </c>
      <c r="AR1140" t="s">
        <v>50</v>
      </c>
    </row>
    <row r="1141" spans="1:44" hidden="1" x14ac:dyDescent="0.25">
      <c r="A1141" t="s">
        <v>1699</v>
      </c>
      <c r="B1141" t="s">
        <v>1696</v>
      </c>
      <c r="C1141" t="s">
        <v>1697</v>
      </c>
      <c r="D1141" t="s">
        <v>255</v>
      </c>
      <c r="E1141" t="s">
        <v>57</v>
      </c>
      <c r="F1141" t="s">
        <v>44</v>
      </c>
      <c r="G1141" t="s">
        <v>45</v>
      </c>
      <c r="H1141">
        <v>1</v>
      </c>
      <c r="I1141" t="s">
        <v>197</v>
      </c>
      <c r="J1141" t="s">
        <v>47</v>
      </c>
      <c r="K1141" s="1">
        <v>43644</v>
      </c>
      <c r="L1141">
        <v>18</v>
      </c>
      <c r="M1141" t="s">
        <v>226</v>
      </c>
      <c r="W1141" s="5">
        <v>43556</v>
      </c>
      <c r="Y1141" s="5">
        <v>45748</v>
      </c>
      <c r="AB1141" t="s">
        <v>44</v>
      </c>
      <c r="AC1141" t="s">
        <v>44</v>
      </c>
      <c r="AD1141" t="s">
        <v>53</v>
      </c>
      <c r="AE1141" t="s">
        <v>72</v>
      </c>
      <c r="AF1141" t="s">
        <v>52</v>
      </c>
      <c r="AG1141" t="s">
        <v>50</v>
      </c>
      <c r="AH1141">
        <v>50.221452999999997</v>
      </c>
      <c r="AI1141">
        <v>53.439151000000003</v>
      </c>
      <c r="AJ1141">
        <v>58.515371999999999</v>
      </c>
      <c r="AK1141">
        <v>72.116967000000002</v>
      </c>
      <c r="AL1141" t="s">
        <v>54</v>
      </c>
      <c r="AM1141" t="s">
        <v>55</v>
      </c>
      <c r="AN1141" t="s">
        <v>50</v>
      </c>
      <c r="AO1141" s="1">
        <v>45870</v>
      </c>
      <c r="AR1141" t="s">
        <v>50</v>
      </c>
    </row>
    <row r="1142" spans="1:44" hidden="1" x14ac:dyDescent="0.25">
      <c r="A1142" t="s">
        <v>1702</v>
      </c>
      <c r="B1142" t="s">
        <v>1700</v>
      </c>
      <c r="C1142" t="s">
        <v>1701</v>
      </c>
      <c r="D1142" t="s">
        <v>427</v>
      </c>
      <c r="E1142" t="s">
        <v>1099</v>
      </c>
      <c r="F1142" t="s">
        <v>245</v>
      </c>
      <c r="G1142" t="s">
        <v>58</v>
      </c>
      <c r="H1142">
        <v>2</v>
      </c>
      <c r="I1142" t="s">
        <v>46</v>
      </c>
      <c r="J1142" t="s">
        <v>70</v>
      </c>
      <c r="L1142">
        <v>0.44</v>
      </c>
      <c r="M1142" t="s">
        <v>471</v>
      </c>
      <c r="R1142" t="s">
        <v>97</v>
      </c>
      <c r="S1142" t="s">
        <v>98</v>
      </c>
      <c r="T1142" t="s">
        <v>97</v>
      </c>
      <c r="W1142" s="5">
        <v>45453</v>
      </c>
      <c r="Y1142" s="5">
        <v>45383</v>
      </c>
      <c r="Z1142" s="10">
        <v>45453</v>
      </c>
      <c r="AA1142" s="10">
        <v>45426</v>
      </c>
      <c r="AB1142" t="s">
        <v>245</v>
      </c>
      <c r="AC1142" t="s">
        <v>245</v>
      </c>
      <c r="AD1142" t="s">
        <v>690</v>
      </c>
      <c r="AE1142" t="s">
        <v>247</v>
      </c>
      <c r="AF1142" t="s">
        <v>566</v>
      </c>
      <c r="AG1142" t="s">
        <v>84</v>
      </c>
      <c r="AH1142">
        <v>14.953519999999999</v>
      </c>
      <c r="AI1142">
        <v>30.910413999999999</v>
      </c>
      <c r="AJ1142">
        <v>52.904583000000002</v>
      </c>
      <c r="AK1142">
        <v>59.679504999999999</v>
      </c>
      <c r="AL1142" t="s">
        <v>99</v>
      </c>
      <c r="AM1142" t="s">
        <v>248</v>
      </c>
      <c r="AN1142" t="s">
        <v>182</v>
      </c>
      <c r="AO1142" s="1">
        <v>45931</v>
      </c>
      <c r="AR1142" t="s">
        <v>182</v>
      </c>
    </row>
    <row r="1143" spans="1:44" hidden="1" x14ac:dyDescent="0.25">
      <c r="A1143" t="s">
        <v>1703</v>
      </c>
      <c r="B1143" t="s">
        <v>1700</v>
      </c>
      <c r="C1143" t="s">
        <v>1701</v>
      </c>
      <c r="D1143" t="s">
        <v>189</v>
      </c>
      <c r="E1143" t="s">
        <v>1099</v>
      </c>
      <c r="F1143" t="s">
        <v>245</v>
      </c>
      <c r="G1143" t="s">
        <v>58</v>
      </c>
      <c r="H1143">
        <v>1</v>
      </c>
      <c r="I1143" t="s">
        <v>197</v>
      </c>
      <c r="J1143" t="s">
        <v>47</v>
      </c>
      <c r="K1143" s="1">
        <v>44505</v>
      </c>
      <c r="L1143">
        <v>11.42</v>
      </c>
      <c r="M1143" t="s">
        <v>471</v>
      </c>
      <c r="W1143" s="5">
        <v>46082</v>
      </c>
      <c r="X1143" s="5">
        <v>46082</v>
      </c>
      <c r="AB1143" t="s">
        <v>245</v>
      </c>
      <c r="AC1143" t="s">
        <v>245</v>
      </c>
      <c r="AD1143" t="s">
        <v>690</v>
      </c>
      <c r="AE1143" t="s">
        <v>247</v>
      </c>
      <c r="AF1143" t="s">
        <v>566</v>
      </c>
      <c r="AG1143" t="s">
        <v>84</v>
      </c>
      <c r="AH1143">
        <v>14.953519999999999</v>
      </c>
      <c r="AI1143">
        <v>30.910413999999999</v>
      </c>
      <c r="AJ1143">
        <v>52.904583000000002</v>
      </c>
      <c r="AK1143">
        <v>59.679504999999999</v>
      </c>
      <c r="AL1143" t="s">
        <v>1126</v>
      </c>
      <c r="AM1143" t="s">
        <v>248</v>
      </c>
    </row>
    <row r="1144" spans="1:44" hidden="1" x14ac:dyDescent="0.25">
      <c r="A1144" t="s">
        <v>1704</v>
      </c>
      <c r="B1144" t="s">
        <v>1700</v>
      </c>
      <c r="C1144" t="s">
        <v>1701</v>
      </c>
      <c r="D1144" t="s">
        <v>180</v>
      </c>
      <c r="E1144" t="s">
        <v>1260</v>
      </c>
      <c r="F1144" t="s">
        <v>245</v>
      </c>
      <c r="G1144" t="s">
        <v>58</v>
      </c>
      <c r="H1144">
        <v>1</v>
      </c>
      <c r="I1144" t="s">
        <v>197</v>
      </c>
      <c r="J1144" t="s">
        <v>47</v>
      </c>
      <c r="K1144" s="1">
        <v>43710</v>
      </c>
      <c r="L1144">
        <v>11.47</v>
      </c>
      <c r="M1144" t="s">
        <v>471</v>
      </c>
      <c r="W1144" s="5">
        <v>46082</v>
      </c>
      <c r="X1144" s="5">
        <v>46082</v>
      </c>
      <c r="Y1144" s="5">
        <v>45839</v>
      </c>
      <c r="AB1144" t="s">
        <v>245</v>
      </c>
      <c r="AC1144" t="s">
        <v>245</v>
      </c>
      <c r="AD1144" t="s">
        <v>690</v>
      </c>
      <c r="AE1144" t="s">
        <v>247</v>
      </c>
      <c r="AF1144" t="s">
        <v>566</v>
      </c>
      <c r="AG1144" t="s">
        <v>84</v>
      </c>
      <c r="AH1144">
        <v>14.953519999999999</v>
      </c>
      <c r="AI1144">
        <v>30.910413999999999</v>
      </c>
      <c r="AJ1144">
        <v>52.904583000000002</v>
      </c>
      <c r="AK1144">
        <v>59.679504999999999</v>
      </c>
      <c r="AL1144" t="s">
        <v>54</v>
      </c>
      <c r="AM1144" t="s">
        <v>248</v>
      </c>
      <c r="AN1144" t="s">
        <v>53</v>
      </c>
      <c r="AO1144" s="1">
        <v>45931</v>
      </c>
      <c r="AR1144" t="s">
        <v>932</v>
      </c>
    </row>
    <row r="1145" spans="1:44" hidden="1" x14ac:dyDescent="0.25">
      <c r="A1145" t="s">
        <v>1707</v>
      </c>
      <c r="B1145" t="s">
        <v>1705</v>
      </c>
      <c r="C1145" t="s">
        <v>1706</v>
      </c>
      <c r="D1145" s="21" t="s">
        <v>149</v>
      </c>
      <c r="E1145" t="s">
        <v>1260</v>
      </c>
      <c r="F1145" t="s">
        <v>79</v>
      </c>
      <c r="G1145" t="s">
        <v>58</v>
      </c>
      <c r="H1145">
        <v>2</v>
      </c>
      <c r="I1145" t="s">
        <v>46</v>
      </c>
      <c r="J1145" t="s">
        <v>70</v>
      </c>
      <c r="L1145" s="22">
        <v>2</v>
      </c>
      <c r="M1145" t="s">
        <v>471</v>
      </c>
      <c r="R1145" t="s">
        <v>98</v>
      </c>
      <c r="S1145" t="s">
        <v>98</v>
      </c>
      <c r="T1145" t="s">
        <v>98</v>
      </c>
      <c r="W1145" s="5">
        <v>45427.441793981481</v>
      </c>
      <c r="Y1145" s="5">
        <v>45323</v>
      </c>
      <c r="Z1145" s="10">
        <v>45426</v>
      </c>
      <c r="AA1145" s="10">
        <v>45340</v>
      </c>
      <c r="AB1145" t="s">
        <v>79</v>
      </c>
      <c r="AC1145" t="s">
        <v>79</v>
      </c>
      <c r="AD1145" t="s">
        <v>247</v>
      </c>
      <c r="AE1145" t="s">
        <v>84</v>
      </c>
      <c r="AF1145" t="s">
        <v>690</v>
      </c>
      <c r="AG1145" t="s">
        <v>53</v>
      </c>
      <c r="AH1145">
        <v>20.612373000000002</v>
      </c>
      <c r="AI1145">
        <v>29.332056000000001</v>
      </c>
      <c r="AJ1145">
        <v>38.737357000000003</v>
      </c>
      <c r="AK1145">
        <v>49.721147000000002</v>
      </c>
      <c r="AL1145" t="s">
        <v>73</v>
      </c>
      <c r="AM1145" t="s">
        <v>474</v>
      </c>
      <c r="AN1145" t="s">
        <v>566</v>
      </c>
      <c r="AO1145" s="1">
        <v>45839</v>
      </c>
      <c r="AP1145" s="1" t="s">
        <v>5438</v>
      </c>
      <c r="AR1145" t="s">
        <v>566</v>
      </c>
    </row>
    <row r="1146" spans="1:44" hidden="1" x14ac:dyDescent="0.25">
      <c r="A1146" t="s">
        <v>1711</v>
      </c>
      <c r="B1146" t="s">
        <v>1708</v>
      </c>
      <c r="C1146" t="s">
        <v>1709</v>
      </c>
      <c r="D1146" s="43" t="s">
        <v>95</v>
      </c>
      <c r="E1146" t="s">
        <v>1710</v>
      </c>
      <c r="F1146" t="s">
        <v>311</v>
      </c>
      <c r="G1146" t="s">
        <v>45</v>
      </c>
      <c r="H1146">
        <v>2</v>
      </c>
      <c r="I1146" t="s">
        <v>46</v>
      </c>
      <c r="J1146" t="s">
        <v>70</v>
      </c>
      <c r="L1146">
        <v>35.33</v>
      </c>
      <c r="M1146" t="s">
        <v>48</v>
      </c>
      <c r="R1146" t="s">
        <v>98</v>
      </c>
      <c r="S1146" t="s">
        <v>98</v>
      </c>
      <c r="T1146" t="s">
        <v>97</v>
      </c>
      <c r="W1146" s="5">
        <v>45597</v>
      </c>
      <c r="X1146" s="5">
        <v>45597</v>
      </c>
      <c r="Y1146" s="5">
        <v>45597</v>
      </c>
      <c r="Z1146" s="10">
        <v>45643</v>
      </c>
      <c r="AA1146" s="10">
        <v>45637</v>
      </c>
      <c r="AB1146" t="s">
        <v>311</v>
      </c>
      <c r="AC1146" t="s">
        <v>311</v>
      </c>
      <c r="AD1146" t="s">
        <v>199</v>
      </c>
      <c r="AE1146" t="s">
        <v>51</v>
      </c>
      <c r="AF1146" t="s">
        <v>50</v>
      </c>
      <c r="AG1146" t="s">
        <v>1713</v>
      </c>
      <c r="AH1146">
        <v>48.351058999999999</v>
      </c>
      <c r="AI1146">
        <v>84.186273999999997</v>
      </c>
      <c r="AJ1146">
        <v>103.971227</v>
      </c>
      <c r="AK1146">
        <v>134.34224399999999</v>
      </c>
      <c r="AL1146" t="s">
        <v>27</v>
      </c>
      <c r="AM1146" t="s">
        <v>314</v>
      </c>
      <c r="AN1146" t="s">
        <v>1712</v>
      </c>
      <c r="AO1146" s="1">
        <v>45717</v>
      </c>
      <c r="AP1146" s="1" t="s">
        <v>5427</v>
      </c>
      <c r="AR1146" t="s">
        <v>5501</v>
      </c>
    </row>
    <row r="1147" spans="1:44" hidden="1" x14ac:dyDescent="0.25">
      <c r="A1147" t="s">
        <v>1714</v>
      </c>
      <c r="B1147" t="s">
        <v>1708</v>
      </c>
      <c r="C1147" t="s">
        <v>1709</v>
      </c>
      <c r="D1147" t="s">
        <v>143</v>
      </c>
      <c r="E1147" t="s">
        <v>1710</v>
      </c>
      <c r="F1147" t="s">
        <v>311</v>
      </c>
      <c r="G1147" t="s">
        <v>45</v>
      </c>
      <c r="H1147">
        <v>2</v>
      </c>
      <c r="I1147" t="s">
        <v>46</v>
      </c>
      <c r="J1147" t="s">
        <v>70</v>
      </c>
      <c r="L1147" s="21">
        <v>10.65</v>
      </c>
      <c r="M1147" t="s">
        <v>48</v>
      </c>
      <c r="N1147" s="21"/>
      <c r="W1147" s="5">
        <v>45597</v>
      </c>
      <c r="X1147" s="5">
        <v>45597</v>
      </c>
      <c r="Y1147" s="5">
        <v>45597</v>
      </c>
      <c r="Z1147" s="10">
        <v>45646</v>
      </c>
      <c r="AA1147" s="10">
        <v>45636</v>
      </c>
      <c r="AB1147" t="s">
        <v>311</v>
      </c>
      <c r="AC1147" t="s">
        <v>311</v>
      </c>
      <c r="AD1147" t="s">
        <v>199</v>
      </c>
      <c r="AE1147" t="s">
        <v>51</v>
      </c>
      <c r="AF1147" t="s">
        <v>50</v>
      </c>
      <c r="AG1147" t="s">
        <v>1713</v>
      </c>
      <c r="AH1147">
        <v>48.351058999999999</v>
      </c>
      <c r="AI1147">
        <v>84.186273999999997</v>
      </c>
      <c r="AJ1147">
        <v>103.971227</v>
      </c>
      <c r="AK1147">
        <v>134.34224399999999</v>
      </c>
      <c r="AL1147" t="s">
        <v>27</v>
      </c>
      <c r="AM1147" t="s">
        <v>314</v>
      </c>
      <c r="AN1147" t="s">
        <v>1712</v>
      </c>
      <c r="AO1147" s="1">
        <v>45748</v>
      </c>
      <c r="AP1147" s="1" t="s">
        <v>5428</v>
      </c>
      <c r="AR1147" t="s">
        <v>1712</v>
      </c>
    </row>
    <row r="1148" spans="1:44" hidden="1" x14ac:dyDescent="0.25">
      <c r="A1148" t="s">
        <v>1715</v>
      </c>
      <c r="B1148" t="s">
        <v>1708</v>
      </c>
      <c r="C1148" t="s">
        <v>1709</v>
      </c>
      <c r="D1148" s="21" t="s">
        <v>145</v>
      </c>
      <c r="E1148" t="s">
        <v>1710</v>
      </c>
      <c r="F1148" t="s">
        <v>311</v>
      </c>
      <c r="G1148" t="s">
        <v>45</v>
      </c>
      <c r="H1148">
        <v>2</v>
      </c>
      <c r="I1148" t="s">
        <v>46</v>
      </c>
      <c r="J1148" t="s">
        <v>70</v>
      </c>
      <c r="L1148">
        <v>36.020000000000003</v>
      </c>
      <c r="M1148" t="s">
        <v>48</v>
      </c>
      <c r="R1148" t="s">
        <v>98</v>
      </c>
      <c r="S1148" t="s">
        <v>98</v>
      </c>
      <c r="T1148" t="s">
        <v>97</v>
      </c>
      <c r="W1148" s="5">
        <v>45627</v>
      </c>
      <c r="X1148" s="5">
        <v>45597</v>
      </c>
      <c r="Y1148" s="5">
        <v>45597</v>
      </c>
      <c r="Z1148" s="10">
        <v>45632</v>
      </c>
      <c r="AA1148" s="10">
        <v>45628</v>
      </c>
      <c r="AB1148" t="s">
        <v>311</v>
      </c>
      <c r="AC1148" t="s">
        <v>311</v>
      </c>
      <c r="AD1148" t="s">
        <v>199</v>
      </c>
      <c r="AE1148" t="s">
        <v>51</v>
      </c>
      <c r="AF1148" t="s">
        <v>50</v>
      </c>
      <c r="AG1148" t="s">
        <v>1713</v>
      </c>
      <c r="AH1148">
        <v>48.351058999999999</v>
      </c>
      <c r="AI1148">
        <v>84.186273999999997</v>
      </c>
      <c r="AJ1148">
        <v>103.971227</v>
      </c>
      <c r="AK1148">
        <v>134.34224399999999</v>
      </c>
      <c r="AL1148" t="s">
        <v>73</v>
      </c>
      <c r="AM1148" t="s">
        <v>314</v>
      </c>
      <c r="AN1148" t="s">
        <v>1712</v>
      </c>
      <c r="AO1148" s="1">
        <v>45689</v>
      </c>
      <c r="AP1148" s="1" t="s">
        <v>5426</v>
      </c>
      <c r="AQ1148" t="s">
        <v>1716</v>
      </c>
      <c r="AR1148" t="s">
        <v>1712</v>
      </c>
    </row>
    <row r="1149" spans="1:44" hidden="1" x14ac:dyDescent="0.25">
      <c r="A1149" t="s">
        <v>1717</v>
      </c>
      <c r="B1149" t="s">
        <v>1708</v>
      </c>
      <c r="C1149" t="s">
        <v>1709</v>
      </c>
      <c r="D1149" s="43" t="s">
        <v>255</v>
      </c>
      <c r="E1149" t="s">
        <v>1710</v>
      </c>
      <c r="F1149" t="s">
        <v>311</v>
      </c>
      <c r="G1149" t="s">
        <v>45</v>
      </c>
      <c r="H1149">
        <v>2</v>
      </c>
      <c r="I1149" t="s">
        <v>46</v>
      </c>
      <c r="J1149" t="s">
        <v>70</v>
      </c>
      <c r="L1149">
        <v>38.380000000000003</v>
      </c>
      <c r="M1149" t="s">
        <v>48</v>
      </c>
      <c r="R1149" t="s">
        <v>98</v>
      </c>
      <c r="S1149" t="s">
        <v>98</v>
      </c>
      <c r="T1149" t="s">
        <v>97</v>
      </c>
      <c r="W1149" s="5">
        <v>45627</v>
      </c>
      <c r="X1149" s="5">
        <v>45627</v>
      </c>
      <c r="Y1149" s="5">
        <v>45597</v>
      </c>
      <c r="Z1149" s="10">
        <v>45643</v>
      </c>
      <c r="AA1149" s="10">
        <v>45636</v>
      </c>
      <c r="AB1149" t="s">
        <v>311</v>
      </c>
      <c r="AC1149" t="s">
        <v>311</v>
      </c>
      <c r="AD1149" t="s">
        <v>199</v>
      </c>
      <c r="AE1149" t="s">
        <v>51</v>
      </c>
      <c r="AF1149" t="s">
        <v>50</v>
      </c>
      <c r="AG1149" t="s">
        <v>1713</v>
      </c>
      <c r="AH1149">
        <v>48.351058999999999</v>
      </c>
      <c r="AI1149">
        <v>84.186273999999997</v>
      </c>
      <c r="AJ1149">
        <v>103.971227</v>
      </c>
      <c r="AK1149">
        <v>134.34224399999999</v>
      </c>
      <c r="AL1149" t="s">
        <v>27</v>
      </c>
      <c r="AM1149" t="s">
        <v>314</v>
      </c>
      <c r="AN1149" t="s">
        <v>1712</v>
      </c>
      <c r="AO1149" s="1">
        <v>45717</v>
      </c>
      <c r="AP1149" s="1" t="s">
        <v>5427</v>
      </c>
      <c r="AR1149" t="s">
        <v>5501</v>
      </c>
    </row>
    <row r="1150" spans="1:44" hidden="1" x14ac:dyDescent="0.25">
      <c r="A1150" t="s">
        <v>1718</v>
      </c>
      <c r="B1150" t="s">
        <v>1708</v>
      </c>
      <c r="C1150" t="s">
        <v>1709</v>
      </c>
      <c r="D1150" s="21" t="s">
        <v>87</v>
      </c>
      <c r="E1150" t="s">
        <v>1710</v>
      </c>
      <c r="F1150" t="s">
        <v>311</v>
      </c>
      <c r="G1150" t="s">
        <v>45</v>
      </c>
      <c r="H1150">
        <v>2</v>
      </c>
      <c r="I1150" t="s">
        <v>46</v>
      </c>
      <c r="J1150" t="s">
        <v>70</v>
      </c>
      <c r="L1150" s="21">
        <v>20.62</v>
      </c>
      <c r="M1150" t="s">
        <v>48</v>
      </c>
      <c r="N1150" s="21"/>
      <c r="W1150" s="5">
        <v>45627</v>
      </c>
      <c r="X1150" s="5">
        <v>45627</v>
      </c>
      <c r="Y1150" s="5">
        <v>45597</v>
      </c>
      <c r="Z1150" s="10">
        <v>45632</v>
      </c>
      <c r="AA1150" s="10">
        <v>45630</v>
      </c>
      <c r="AB1150" t="s">
        <v>311</v>
      </c>
      <c r="AC1150" t="s">
        <v>311</v>
      </c>
      <c r="AD1150" t="s">
        <v>199</v>
      </c>
      <c r="AE1150" t="s">
        <v>51</v>
      </c>
      <c r="AF1150" t="s">
        <v>50</v>
      </c>
      <c r="AG1150" t="s">
        <v>1713</v>
      </c>
      <c r="AH1150">
        <v>48.351058999999999</v>
      </c>
      <c r="AI1150">
        <v>84.186273999999997</v>
      </c>
      <c r="AJ1150">
        <v>103.971227</v>
      </c>
      <c r="AK1150">
        <v>134.34224399999999</v>
      </c>
      <c r="AL1150" t="s">
        <v>73</v>
      </c>
      <c r="AM1150" t="s">
        <v>314</v>
      </c>
      <c r="AN1150" t="s">
        <v>1712</v>
      </c>
      <c r="AO1150" s="1">
        <v>45748</v>
      </c>
      <c r="AP1150" s="1" t="s">
        <v>5428</v>
      </c>
      <c r="AQ1150" t="s">
        <v>1716</v>
      </c>
      <c r="AR1150" t="s">
        <v>1712</v>
      </c>
    </row>
    <row r="1151" spans="1:44" hidden="1" x14ac:dyDescent="0.25">
      <c r="A1151" t="s">
        <v>1719</v>
      </c>
      <c r="B1151" t="s">
        <v>1708</v>
      </c>
      <c r="C1151" t="s">
        <v>1709</v>
      </c>
      <c r="D1151" s="21" t="s">
        <v>100</v>
      </c>
      <c r="E1151" t="s">
        <v>1710</v>
      </c>
      <c r="F1151" t="s">
        <v>311</v>
      </c>
      <c r="G1151" t="s">
        <v>45</v>
      </c>
      <c r="H1151">
        <v>2</v>
      </c>
      <c r="I1151" t="s">
        <v>46</v>
      </c>
      <c r="J1151" t="s">
        <v>70</v>
      </c>
      <c r="L1151">
        <v>11.41</v>
      </c>
      <c r="M1151" t="s">
        <v>48</v>
      </c>
      <c r="R1151" t="s">
        <v>98</v>
      </c>
      <c r="S1151" t="s">
        <v>98</v>
      </c>
      <c r="T1151" t="s">
        <v>97</v>
      </c>
      <c r="W1151" s="5">
        <v>45627</v>
      </c>
      <c r="X1151" s="5">
        <v>45627</v>
      </c>
      <c r="Y1151" s="5">
        <v>45597</v>
      </c>
      <c r="Z1151" s="10">
        <v>45632</v>
      </c>
      <c r="AA1151" s="10">
        <v>45623</v>
      </c>
      <c r="AB1151" t="s">
        <v>311</v>
      </c>
      <c r="AC1151" t="s">
        <v>311</v>
      </c>
      <c r="AD1151" t="s">
        <v>199</v>
      </c>
      <c r="AE1151" t="s">
        <v>51</v>
      </c>
      <c r="AF1151" t="s">
        <v>50</v>
      </c>
      <c r="AG1151" t="s">
        <v>1713</v>
      </c>
      <c r="AH1151">
        <v>48.351058999999999</v>
      </c>
      <c r="AI1151">
        <v>84.186273999999997</v>
      </c>
      <c r="AJ1151">
        <v>103.971227</v>
      </c>
      <c r="AK1151">
        <v>134.34224399999999</v>
      </c>
      <c r="AL1151" t="s">
        <v>73</v>
      </c>
      <c r="AM1151" t="s">
        <v>314</v>
      </c>
      <c r="AN1151" t="s">
        <v>1712</v>
      </c>
      <c r="AO1151" s="1">
        <v>45689</v>
      </c>
      <c r="AP1151" s="1" t="s">
        <v>5426</v>
      </c>
      <c r="AQ1151" t="s">
        <v>1716</v>
      </c>
      <c r="AR1151" t="s">
        <v>1712</v>
      </c>
    </row>
    <row r="1152" spans="1:44" hidden="1" x14ac:dyDescent="0.25">
      <c r="A1152" t="s">
        <v>1720</v>
      </c>
      <c r="B1152" t="s">
        <v>1708</v>
      </c>
      <c r="C1152" t="s">
        <v>1709</v>
      </c>
      <c r="D1152" s="43" t="s">
        <v>259</v>
      </c>
      <c r="E1152" t="s">
        <v>1710</v>
      </c>
      <c r="F1152" t="s">
        <v>311</v>
      </c>
      <c r="G1152" t="s">
        <v>45</v>
      </c>
      <c r="H1152">
        <v>2</v>
      </c>
      <c r="I1152" t="s">
        <v>46</v>
      </c>
      <c r="J1152" t="s">
        <v>70</v>
      </c>
      <c r="L1152">
        <v>21.48</v>
      </c>
      <c r="M1152" t="s">
        <v>48</v>
      </c>
      <c r="R1152" t="s">
        <v>98</v>
      </c>
      <c r="S1152" t="s">
        <v>98</v>
      </c>
      <c r="T1152" t="s">
        <v>97</v>
      </c>
      <c r="W1152" s="5">
        <v>45627</v>
      </c>
      <c r="X1152" s="5">
        <v>45627</v>
      </c>
      <c r="Y1152" s="5">
        <v>45597</v>
      </c>
      <c r="Z1152" s="10">
        <v>45643</v>
      </c>
      <c r="AA1152" s="10">
        <v>45631</v>
      </c>
      <c r="AB1152" t="s">
        <v>311</v>
      </c>
      <c r="AC1152" t="s">
        <v>311</v>
      </c>
      <c r="AD1152" t="s">
        <v>199</v>
      </c>
      <c r="AE1152" t="s">
        <v>51</v>
      </c>
      <c r="AF1152" t="s">
        <v>50</v>
      </c>
      <c r="AG1152" t="s">
        <v>1713</v>
      </c>
      <c r="AH1152">
        <v>48.351058999999999</v>
      </c>
      <c r="AI1152">
        <v>84.186273999999997</v>
      </c>
      <c r="AJ1152">
        <v>103.971227</v>
      </c>
      <c r="AK1152">
        <v>134.34224399999999</v>
      </c>
      <c r="AL1152" t="s">
        <v>27</v>
      </c>
      <c r="AM1152" t="s">
        <v>314</v>
      </c>
      <c r="AN1152" t="s">
        <v>1712</v>
      </c>
      <c r="AO1152" s="1">
        <v>45717</v>
      </c>
      <c r="AP1152" s="1" t="s">
        <v>5427</v>
      </c>
      <c r="AR1152" t="s">
        <v>5501</v>
      </c>
    </row>
    <row r="1153" spans="1:44" hidden="1" x14ac:dyDescent="0.25">
      <c r="A1153" t="s">
        <v>1721</v>
      </c>
      <c r="B1153" t="s">
        <v>1708</v>
      </c>
      <c r="C1153" t="s">
        <v>1709</v>
      </c>
      <c r="D1153" s="43" t="s">
        <v>275</v>
      </c>
      <c r="E1153" t="s">
        <v>1710</v>
      </c>
      <c r="F1153" t="s">
        <v>311</v>
      </c>
      <c r="G1153" t="s">
        <v>45</v>
      </c>
      <c r="H1153">
        <v>2</v>
      </c>
      <c r="I1153" t="s">
        <v>46</v>
      </c>
      <c r="J1153" t="s">
        <v>70</v>
      </c>
      <c r="L1153">
        <v>22.48</v>
      </c>
      <c r="M1153" t="s">
        <v>48</v>
      </c>
      <c r="R1153" t="s">
        <v>98</v>
      </c>
      <c r="S1153" t="s">
        <v>98</v>
      </c>
      <c r="T1153" t="s">
        <v>97</v>
      </c>
      <c r="W1153" s="5">
        <v>45627</v>
      </c>
      <c r="X1153" s="5">
        <v>45627</v>
      </c>
      <c r="Y1153" s="5">
        <v>45597</v>
      </c>
      <c r="Z1153" s="10">
        <v>45632</v>
      </c>
      <c r="AA1153" s="10">
        <v>45629</v>
      </c>
      <c r="AB1153" t="s">
        <v>311</v>
      </c>
      <c r="AC1153" t="s">
        <v>311</v>
      </c>
      <c r="AD1153" t="s">
        <v>199</v>
      </c>
      <c r="AE1153" t="s">
        <v>51</v>
      </c>
      <c r="AF1153" t="s">
        <v>50</v>
      </c>
      <c r="AG1153" t="s">
        <v>1713</v>
      </c>
      <c r="AH1153">
        <v>48.351058999999999</v>
      </c>
      <c r="AI1153">
        <v>84.186273999999997</v>
      </c>
      <c r="AJ1153">
        <v>103.971227</v>
      </c>
      <c r="AK1153">
        <v>134.34224399999999</v>
      </c>
      <c r="AL1153" t="s">
        <v>73</v>
      </c>
      <c r="AM1153" t="s">
        <v>314</v>
      </c>
      <c r="AN1153" t="s">
        <v>1712</v>
      </c>
      <c r="AO1153" s="1">
        <v>45717</v>
      </c>
      <c r="AP1153" s="1" t="s">
        <v>5427</v>
      </c>
      <c r="AQ1153" t="s">
        <v>1716</v>
      </c>
      <c r="AR1153" t="s">
        <v>5501</v>
      </c>
    </row>
    <row r="1154" spans="1:44" hidden="1" x14ac:dyDescent="0.25">
      <c r="A1154" t="s">
        <v>1722</v>
      </c>
      <c r="B1154" t="s">
        <v>1708</v>
      </c>
      <c r="C1154" t="s">
        <v>1709</v>
      </c>
      <c r="D1154" s="21" t="s">
        <v>207</v>
      </c>
      <c r="E1154" t="s">
        <v>1710</v>
      </c>
      <c r="F1154" t="s">
        <v>311</v>
      </c>
      <c r="G1154" t="s">
        <v>45</v>
      </c>
      <c r="H1154">
        <v>2</v>
      </c>
      <c r="I1154" t="s">
        <v>46</v>
      </c>
      <c r="J1154" t="s">
        <v>70</v>
      </c>
      <c r="L1154">
        <v>11.45</v>
      </c>
      <c r="M1154" t="s">
        <v>48</v>
      </c>
      <c r="R1154" t="s">
        <v>98</v>
      </c>
      <c r="S1154" t="s">
        <v>98</v>
      </c>
      <c r="T1154" t="s">
        <v>97</v>
      </c>
      <c r="W1154" s="5">
        <v>45627</v>
      </c>
      <c r="X1154" s="5">
        <v>45627</v>
      </c>
      <c r="Y1154" s="5">
        <v>45627</v>
      </c>
      <c r="AB1154" t="s">
        <v>311</v>
      </c>
      <c r="AC1154" t="s">
        <v>311</v>
      </c>
      <c r="AD1154" t="s">
        <v>199</v>
      </c>
      <c r="AE1154" t="s">
        <v>51</v>
      </c>
      <c r="AF1154" t="s">
        <v>50</v>
      </c>
      <c r="AG1154" t="s">
        <v>1713</v>
      </c>
      <c r="AH1154">
        <v>48.351058999999999</v>
      </c>
      <c r="AI1154">
        <v>84.186273999999997</v>
      </c>
      <c r="AJ1154">
        <v>103.971227</v>
      </c>
      <c r="AK1154">
        <v>134.34224399999999</v>
      </c>
      <c r="AL1154" t="s">
        <v>73</v>
      </c>
      <c r="AM1154" t="s">
        <v>314</v>
      </c>
      <c r="AN1154" t="s">
        <v>1712</v>
      </c>
      <c r="AO1154" s="1">
        <v>45689</v>
      </c>
      <c r="AP1154" s="1" t="s">
        <v>5426</v>
      </c>
      <c r="AQ1154" t="s">
        <v>1716</v>
      </c>
      <c r="AR1154" t="s">
        <v>1712</v>
      </c>
    </row>
    <row r="1155" spans="1:44" hidden="1" x14ac:dyDescent="0.25">
      <c r="A1155" t="s">
        <v>1724</v>
      </c>
      <c r="B1155" t="s">
        <v>1708</v>
      </c>
      <c r="C1155" t="s">
        <v>1709</v>
      </c>
      <c r="D1155" s="21" t="s">
        <v>102</v>
      </c>
      <c r="E1155" t="s">
        <v>1710</v>
      </c>
      <c r="F1155" t="s">
        <v>311</v>
      </c>
      <c r="G1155" t="s">
        <v>45</v>
      </c>
      <c r="H1155">
        <v>2</v>
      </c>
      <c r="I1155" t="s">
        <v>46</v>
      </c>
      <c r="J1155" t="s">
        <v>70</v>
      </c>
      <c r="L1155" s="21">
        <v>20.92</v>
      </c>
      <c r="M1155" t="s">
        <v>48</v>
      </c>
      <c r="N1155" s="21"/>
      <c r="W1155" s="5">
        <v>45627</v>
      </c>
      <c r="X1155" s="5">
        <v>45627</v>
      </c>
      <c r="Y1155" s="5">
        <v>45627</v>
      </c>
      <c r="Z1155" s="10">
        <v>45649</v>
      </c>
      <c r="AA1155" s="10">
        <v>45645</v>
      </c>
      <c r="AB1155" t="s">
        <v>311</v>
      </c>
      <c r="AC1155" t="s">
        <v>311</v>
      </c>
      <c r="AD1155" t="s">
        <v>199</v>
      </c>
      <c r="AE1155" t="s">
        <v>51</v>
      </c>
      <c r="AF1155" t="s">
        <v>50</v>
      </c>
      <c r="AG1155" t="s">
        <v>1713</v>
      </c>
      <c r="AH1155">
        <v>48.351058999999999</v>
      </c>
      <c r="AI1155">
        <v>84.186273999999997</v>
      </c>
      <c r="AJ1155">
        <v>103.971227</v>
      </c>
      <c r="AK1155">
        <v>134.34224399999999</v>
      </c>
      <c r="AL1155" t="s">
        <v>27</v>
      </c>
      <c r="AM1155" t="s">
        <v>314</v>
      </c>
      <c r="AN1155" t="s">
        <v>1712</v>
      </c>
      <c r="AO1155" s="1">
        <v>45748</v>
      </c>
      <c r="AP1155" s="1" t="s">
        <v>5428</v>
      </c>
      <c r="AR1155" t="s">
        <v>1712</v>
      </c>
    </row>
    <row r="1156" spans="1:44" hidden="1" x14ac:dyDescent="0.25">
      <c r="A1156" t="s">
        <v>1725</v>
      </c>
      <c r="B1156" t="s">
        <v>1708</v>
      </c>
      <c r="C1156" t="s">
        <v>1709</v>
      </c>
      <c r="D1156" s="21" t="s">
        <v>104</v>
      </c>
      <c r="E1156" t="s">
        <v>1710</v>
      </c>
      <c r="F1156" t="s">
        <v>311</v>
      </c>
      <c r="G1156" t="s">
        <v>45</v>
      </c>
      <c r="H1156">
        <v>2</v>
      </c>
      <c r="I1156" t="s">
        <v>46</v>
      </c>
      <c r="J1156" t="s">
        <v>70</v>
      </c>
      <c r="L1156">
        <v>45.6</v>
      </c>
      <c r="M1156" t="s">
        <v>48</v>
      </c>
      <c r="R1156" t="s">
        <v>98</v>
      </c>
      <c r="S1156" t="s">
        <v>98</v>
      </c>
      <c r="T1156" t="s">
        <v>97</v>
      </c>
      <c r="W1156" s="5">
        <v>45627</v>
      </c>
      <c r="X1156" s="5">
        <v>45627</v>
      </c>
      <c r="Y1156" s="5">
        <v>45627</v>
      </c>
      <c r="Z1156" s="10">
        <v>45632</v>
      </c>
      <c r="AB1156" t="s">
        <v>311</v>
      </c>
      <c r="AC1156" t="s">
        <v>311</v>
      </c>
      <c r="AD1156" t="s">
        <v>199</v>
      </c>
      <c r="AE1156" t="s">
        <v>51</v>
      </c>
      <c r="AF1156" t="s">
        <v>50</v>
      </c>
      <c r="AG1156" t="s">
        <v>1713</v>
      </c>
      <c r="AH1156">
        <v>48.351058999999999</v>
      </c>
      <c r="AI1156">
        <v>84.186273999999997</v>
      </c>
      <c r="AJ1156">
        <v>103.971227</v>
      </c>
      <c r="AK1156">
        <v>134.34224399999999</v>
      </c>
      <c r="AL1156" t="s">
        <v>73</v>
      </c>
      <c r="AM1156" t="s">
        <v>314</v>
      </c>
      <c r="AN1156" t="s">
        <v>1712</v>
      </c>
      <c r="AO1156" s="1">
        <v>45689</v>
      </c>
      <c r="AP1156" s="1" t="s">
        <v>5426</v>
      </c>
      <c r="AR1156" t="s">
        <v>1712</v>
      </c>
    </row>
    <row r="1157" spans="1:44" hidden="1" x14ac:dyDescent="0.25">
      <c r="A1157" t="s">
        <v>1726</v>
      </c>
      <c r="B1157" t="s">
        <v>1708</v>
      </c>
      <c r="C1157" t="s">
        <v>1709</v>
      </c>
      <c r="D1157" s="43" t="s">
        <v>149</v>
      </c>
      <c r="E1157" t="s">
        <v>1710</v>
      </c>
      <c r="F1157" t="s">
        <v>311</v>
      </c>
      <c r="G1157" t="s">
        <v>45</v>
      </c>
      <c r="H1157">
        <v>2</v>
      </c>
      <c r="I1157" t="s">
        <v>46</v>
      </c>
      <c r="J1157" t="s">
        <v>70</v>
      </c>
      <c r="L1157">
        <v>19.8</v>
      </c>
      <c r="M1157" t="s">
        <v>48</v>
      </c>
      <c r="R1157" t="s">
        <v>98</v>
      </c>
      <c r="S1157" t="s">
        <v>98</v>
      </c>
      <c r="T1157" t="s">
        <v>97</v>
      </c>
      <c r="W1157" s="5">
        <v>45627</v>
      </c>
      <c r="X1157" s="5">
        <v>45627</v>
      </c>
      <c r="Y1157" s="5">
        <v>45627</v>
      </c>
      <c r="Z1157" s="10">
        <v>45643</v>
      </c>
      <c r="AA1157" s="10">
        <v>45633</v>
      </c>
      <c r="AB1157" t="s">
        <v>311</v>
      </c>
      <c r="AC1157" t="s">
        <v>311</v>
      </c>
      <c r="AD1157" t="s">
        <v>199</v>
      </c>
      <c r="AE1157" t="s">
        <v>51</v>
      </c>
      <c r="AF1157" t="s">
        <v>50</v>
      </c>
      <c r="AG1157" t="s">
        <v>1713</v>
      </c>
      <c r="AH1157">
        <v>48.351058999999999</v>
      </c>
      <c r="AI1157">
        <v>84.186273999999997</v>
      </c>
      <c r="AJ1157">
        <v>103.971227</v>
      </c>
      <c r="AK1157">
        <v>134.34224399999999</v>
      </c>
      <c r="AL1157" t="s">
        <v>27</v>
      </c>
      <c r="AM1157" t="s">
        <v>314</v>
      </c>
      <c r="AN1157" t="s">
        <v>1712</v>
      </c>
      <c r="AO1157" s="1">
        <v>45717</v>
      </c>
      <c r="AP1157" s="1" t="s">
        <v>5427</v>
      </c>
      <c r="AR1157" t="s">
        <v>5501</v>
      </c>
    </row>
    <row r="1158" spans="1:44" hidden="1" x14ac:dyDescent="0.25">
      <c r="A1158" t="s">
        <v>1727</v>
      </c>
      <c r="B1158" t="s">
        <v>1708</v>
      </c>
      <c r="C1158" t="s">
        <v>1709</v>
      </c>
      <c r="D1158" s="21" t="s">
        <v>107</v>
      </c>
      <c r="E1158" t="s">
        <v>1710</v>
      </c>
      <c r="F1158" t="s">
        <v>311</v>
      </c>
      <c r="G1158" t="s">
        <v>45</v>
      </c>
      <c r="H1158">
        <v>2</v>
      </c>
      <c r="I1158" t="s">
        <v>46</v>
      </c>
      <c r="J1158" t="s">
        <v>70</v>
      </c>
      <c r="L1158" s="21">
        <v>1</v>
      </c>
      <c r="M1158" t="s">
        <v>48</v>
      </c>
      <c r="N1158" s="21"/>
      <c r="R1158" t="s">
        <v>98</v>
      </c>
      <c r="S1158" t="s">
        <v>98</v>
      </c>
      <c r="T1158" t="s">
        <v>97</v>
      </c>
      <c r="W1158" s="5">
        <v>45627</v>
      </c>
      <c r="X1158" s="5">
        <v>45627</v>
      </c>
      <c r="Y1158" s="5">
        <v>45627</v>
      </c>
      <c r="AB1158" t="s">
        <v>311</v>
      </c>
      <c r="AC1158" t="s">
        <v>311</v>
      </c>
      <c r="AD1158" t="s">
        <v>199</v>
      </c>
      <c r="AE1158" t="s">
        <v>51</v>
      </c>
      <c r="AF1158" t="s">
        <v>50</v>
      </c>
      <c r="AG1158" t="s">
        <v>1713</v>
      </c>
      <c r="AH1158">
        <v>48.351058999999999</v>
      </c>
      <c r="AI1158">
        <v>84.186273999999997</v>
      </c>
      <c r="AJ1158">
        <v>103.971227</v>
      </c>
      <c r="AK1158">
        <v>134.34224399999999</v>
      </c>
      <c r="AL1158" t="s">
        <v>73</v>
      </c>
      <c r="AM1158" t="s">
        <v>314</v>
      </c>
      <c r="AN1158" t="s">
        <v>1712</v>
      </c>
      <c r="AO1158" s="1">
        <v>45748</v>
      </c>
      <c r="AP1158" s="1" t="s">
        <v>5428</v>
      </c>
      <c r="AQ1158" t="s">
        <v>1716</v>
      </c>
      <c r="AR1158" t="s">
        <v>1712</v>
      </c>
    </row>
    <row r="1159" spans="1:44" hidden="1" x14ac:dyDescent="0.25">
      <c r="A1159" t="s">
        <v>1728</v>
      </c>
      <c r="B1159" t="s">
        <v>1708</v>
      </c>
      <c r="C1159" t="s">
        <v>1709</v>
      </c>
      <c r="D1159" s="21" t="s">
        <v>109</v>
      </c>
      <c r="E1159" t="s">
        <v>1710</v>
      </c>
      <c r="F1159" t="s">
        <v>311</v>
      </c>
      <c r="G1159" t="s">
        <v>45</v>
      </c>
      <c r="H1159">
        <v>2</v>
      </c>
      <c r="I1159" t="s">
        <v>46</v>
      </c>
      <c r="J1159" t="s">
        <v>70</v>
      </c>
      <c r="L1159" s="21">
        <v>3.72</v>
      </c>
      <c r="M1159" t="s">
        <v>48</v>
      </c>
      <c r="N1159" s="21"/>
      <c r="W1159" s="5">
        <v>45627</v>
      </c>
      <c r="X1159" s="5">
        <v>45627</v>
      </c>
      <c r="Y1159" s="5">
        <v>45627</v>
      </c>
      <c r="AB1159" t="s">
        <v>311</v>
      </c>
      <c r="AC1159" t="s">
        <v>311</v>
      </c>
      <c r="AD1159" t="s">
        <v>199</v>
      </c>
      <c r="AE1159" t="s">
        <v>51</v>
      </c>
      <c r="AF1159" t="s">
        <v>50</v>
      </c>
      <c r="AG1159" t="s">
        <v>1713</v>
      </c>
      <c r="AH1159">
        <v>48.351058999999999</v>
      </c>
      <c r="AI1159">
        <v>84.186273999999997</v>
      </c>
      <c r="AJ1159">
        <v>103.971227</v>
      </c>
      <c r="AK1159">
        <v>134.34224399999999</v>
      </c>
      <c r="AL1159" t="s">
        <v>73</v>
      </c>
      <c r="AM1159" t="s">
        <v>314</v>
      </c>
      <c r="AN1159" t="s">
        <v>1712</v>
      </c>
      <c r="AO1159" s="1">
        <v>45748</v>
      </c>
      <c r="AP1159" s="1" t="s">
        <v>5428</v>
      </c>
      <c r="AQ1159" t="s">
        <v>1716</v>
      </c>
      <c r="AR1159" t="s">
        <v>1712</v>
      </c>
    </row>
    <row r="1160" spans="1:44" hidden="1" x14ac:dyDescent="0.25">
      <c r="A1160" t="s">
        <v>1729</v>
      </c>
      <c r="B1160" t="s">
        <v>1708</v>
      </c>
      <c r="C1160" t="s">
        <v>1709</v>
      </c>
      <c r="D1160" s="21" t="s">
        <v>154</v>
      </c>
      <c r="E1160" t="s">
        <v>1710</v>
      </c>
      <c r="F1160" t="s">
        <v>311</v>
      </c>
      <c r="G1160" t="s">
        <v>45</v>
      </c>
      <c r="H1160">
        <v>2</v>
      </c>
      <c r="I1160" t="s">
        <v>46</v>
      </c>
      <c r="J1160" t="s">
        <v>70</v>
      </c>
      <c r="L1160" s="21">
        <v>0.99</v>
      </c>
      <c r="M1160" t="s">
        <v>48</v>
      </c>
      <c r="N1160" s="21"/>
      <c r="W1160" s="5">
        <v>45627</v>
      </c>
      <c r="X1160" s="5">
        <v>45627</v>
      </c>
      <c r="Y1160" s="5">
        <v>45627</v>
      </c>
      <c r="AB1160" t="s">
        <v>311</v>
      </c>
      <c r="AC1160" t="s">
        <v>311</v>
      </c>
      <c r="AD1160" t="s">
        <v>199</v>
      </c>
      <c r="AE1160" t="s">
        <v>51</v>
      </c>
      <c r="AF1160" t="s">
        <v>50</v>
      </c>
      <c r="AG1160" t="s">
        <v>1713</v>
      </c>
      <c r="AH1160">
        <v>48.351058999999999</v>
      </c>
      <c r="AI1160">
        <v>84.186273999999997</v>
      </c>
      <c r="AJ1160">
        <v>103.971227</v>
      </c>
      <c r="AK1160">
        <v>134.34224399999999</v>
      </c>
      <c r="AL1160" t="s">
        <v>73</v>
      </c>
      <c r="AM1160" t="s">
        <v>314</v>
      </c>
      <c r="AN1160" t="s">
        <v>1712</v>
      </c>
      <c r="AO1160" s="1">
        <v>45748</v>
      </c>
      <c r="AP1160" s="1" t="s">
        <v>5428</v>
      </c>
      <c r="AQ1160" t="s">
        <v>1716</v>
      </c>
      <c r="AR1160" t="s">
        <v>1712</v>
      </c>
    </row>
    <row r="1161" spans="1:44" hidden="1" x14ac:dyDescent="0.25">
      <c r="A1161" t="s">
        <v>1730</v>
      </c>
      <c r="B1161" t="s">
        <v>1708</v>
      </c>
      <c r="C1161" t="s">
        <v>1709</v>
      </c>
      <c r="D1161" s="21" t="s">
        <v>229</v>
      </c>
      <c r="E1161" t="s">
        <v>1710</v>
      </c>
      <c r="F1161" t="s">
        <v>311</v>
      </c>
      <c r="G1161" t="s">
        <v>45</v>
      </c>
      <c r="H1161">
        <v>2</v>
      </c>
      <c r="I1161" t="s">
        <v>46</v>
      </c>
      <c r="J1161" t="s">
        <v>70</v>
      </c>
      <c r="L1161" s="21">
        <v>1.89</v>
      </c>
      <c r="M1161" t="s">
        <v>48</v>
      </c>
      <c r="N1161" s="21"/>
      <c r="W1161" s="5">
        <v>45627</v>
      </c>
      <c r="X1161" s="5">
        <v>45627</v>
      </c>
      <c r="Y1161" s="5">
        <v>45627</v>
      </c>
      <c r="Z1161" s="10">
        <v>45629</v>
      </c>
      <c r="AB1161" t="s">
        <v>311</v>
      </c>
      <c r="AC1161" t="s">
        <v>311</v>
      </c>
      <c r="AD1161" t="s">
        <v>199</v>
      </c>
      <c r="AE1161" t="s">
        <v>51</v>
      </c>
      <c r="AF1161" t="s">
        <v>50</v>
      </c>
      <c r="AG1161" t="s">
        <v>1713</v>
      </c>
      <c r="AH1161">
        <v>48.351058999999999</v>
      </c>
      <c r="AI1161">
        <v>84.186273999999997</v>
      </c>
      <c r="AJ1161">
        <v>103.971227</v>
      </c>
      <c r="AK1161">
        <v>134.34224399999999</v>
      </c>
      <c r="AL1161" t="s">
        <v>73</v>
      </c>
      <c r="AM1161" t="s">
        <v>314</v>
      </c>
      <c r="AN1161" t="s">
        <v>1712</v>
      </c>
      <c r="AO1161" s="1">
        <v>45748</v>
      </c>
      <c r="AP1161" s="1" t="s">
        <v>5428</v>
      </c>
      <c r="AR1161" t="s">
        <v>1712</v>
      </c>
    </row>
    <row r="1162" spans="1:44" hidden="1" x14ac:dyDescent="0.25">
      <c r="A1162" t="s">
        <v>1731</v>
      </c>
      <c r="B1162" t="s">
        <v>1708</v>
      </c>
      <c r="C1162" t="s">
        <v>1709</v>
      </c>
      <c r="D1162" s="21" t="s">
        <v>156</v>
      </c>
      <c r="E1162" t="s">
        <v>1710</v>
      </c>
      <c r="F1162" t="s">
        <v>311</v>
      </c>
      <c r="G1162" t="s">
        <v>45</v>
      </c>
      <c r="H1162">
        <v>2</v>
      </c>
      <c r="I1162" t="s">
        <v>46</v>
      </c>
      <c r="J1162" t="s">
        <v>70</v>
      </c>
      <c r="L1162" s="21">
        <v>0.94</v>
      </c>
      <c r="M1162" t="s">
        <v>48</v>
      </c>
      <c r="N1162" s="21"/>
      <c r="W1162" s="5">
        <v>45627</v>
      </c>
      <c r="X1162" s="5">
        <v>45627</v>
      </c>
      <c r="Y1162" s="5">
        <v>45627</v>
      </c>
      <c r="AB1162" t="s">
        <v>311</v>
      </c>
      <c r="AC1162" t="s">
        <v>311</v>
      </c>
      <c r="AD1162" t="s">
        <v>199</v>
      </c>
      <c r="AE1162" t="s">
        <v>51</v>
      </c>
      <c r="AF1162" t="s">
        <v>50</v>
      </c>
      <c r="AG1162" t="s">
        <v>1713</v>
      </c>
      <c r="AH1162">
        <v>48.351058999999999</v>
      </c>
      <c r="AI1162">
        <v>84.186273999999997</v>
      </c>
      <c r="AJ1162">
        <v>103.971227</v>
      </c>
      <c r="AK1162">
        <v>134.34224399999999</v>
      </c>
      <c r="AL1162" t="s">
        <v>73</v>
      </c>
      <c r="AM1162" t="s">
        <v>314</v>
      </c>
      <c r="AN1162" t="s">
        <v>1712</v>
      </c>
      <c r="AO1162" s="1">
        <v>45748</v>
      </c>
      <c r="AP1162" s="1" t="s">
        <v>5428</v>
      </c>
      <c r="AQ1162" t="s">
        <v>1716</v>
      </c>
      <c r="AR1162" t="s">
        <v>1712</v>
      </c>
    </row>
    <row r="1163" spans="1:44" hidden="1" x14ac:dyDescent="0.25">
      <c r="A1163" t="s">
        <v>1732</v>
      </c>
      <c r="B1163" t="s">
        <v>1708</v>
      </c>
      <c r="C1163" t="s">
        <v>1709</v>
      </c>
      <c r="D1163" s="21" t="s">
        <v>158</v>
      </c>
      <c r="E1163" t="s">
        <v>1710</v>
      </c>
      <c r="F1163" t="s">
        <v>311</v>
      </c>
      <c r="G1163" t="s">
        <v>45</v>
      </c>
      <c r="H1163">
        <v>2</v>
      </c>
      <c r="I1163" t="s">
        <v>46</v>
      </c>
      <c r="J1163" t="s">
        <v>70</v>
      </c>
      <c r="L1163" s="21">
        <v>2.74</v>
      </c>
      <c r="M1163" t="s">
        <v>48</v>
      </c>
      <c r="N1163" s="21"/>
      <c r="W1163" s="5">
        <v>45627</v>
      </c>
      <c r="X1163" s="5">
        <v>45627</v>
      </c>
      <c r="Y1163" s="5">
        <v>45627</v>
      </c>
      <c r="AB1163" t="s">
        <v>311</v>
      </c>
      <c r="AC1163" t="s">
        <v>311</v>
      </c>
      <c r="AD1163" t="s">
        <v>199</v>
      </c>
      <c r="AE1163" t="s">
        <v>51</v>
      </c>
      <c r="AF1163" t="s">
        <v>50</v>
      </c>
      <c r="AG1163" t="s">
        <v>1713</v>
      </c>
      <c r="AH1163">
        <v>48.351058999999999</v>
      </c>
      <c r="AI1163">
        <v>84.186273999999997</v>
      </c>
      <c r="AJ1163">
        <v>103.971227</v>
      </c>
      <c r="AK1163">
        <v>134.34224399999999</v>
      </c>
      <c r="AL1163" t="s">
        <v>73</v>
      </c>
      <c r="AM1163" t="s">
        <v>314</v>
      </c>
      <c r="AN1163" t="s">
        <v>1712</v>
      </c>
      <c r="AO1163" s="1">
        <v>45748</v>
      </c>
      <c r="AP1163" s="1" t="s">
        <v>5428</v>
      </c>
      <c r="AQ1163" t="s">
        <v>1716</v>
      </c>
      <c r="AR1163" t="s">
        <v>1712</v>
      </c>
    </row>
    <row r="1164" spans="1:44" hidden="1" x14ac:dyDescent="0.25">
      <c r="A1164" t="s">
        <v>1733</v>
      </c>
      <c r="B1164" t="s">
        <v>1708</v>
      </c>
      <c r="C1164" t="s">
        <v>1709</v>
      </c>
      <c r="D1164" s="21" t="s">
        <v>122</v>
      </c>
      <c r="E1164" t="s">
        <v>1710</v>
      </c>
      <c r="F1164" t="s">
        <v>311</v>
      </c>
      <c r="G1164" t="s">
        <v>45</v>
      </c>
      <c r="H1164">
        <v>2</v>
      </c>
      <c r="I1164" t="s">
        <v>46</v>
      </c>
      <c r="J1164" t="s">
        <v>70</v>
      </c>
      <c r="L1164" s="21">
        <v>2.71</v>
      </c>
      <c r="M1164" t="s">
        <v>48</v>
      </c>
      <c r="N1164" s="21"/>
      <c r="W1164" s="5">
        <v>45627</v>
      </c>
      <c r="X1164" s="5">
        <v>45627</v>
      </c>
      <c r="Y1164" s="5">
        <v>45627</v>
      </c>
      <c r="AB1164" t="s">
        <v>311</v>
      </c>
      <c r="AC1164" t="s">
        <v>311</v>
      </c>
      <c r="AD1164" t="s">
        <v>199</v>
      </c>
      <c r="AE1164" t="s">
        <v>51</v>
      </c>
      <c r="AF1164" t="s">
        <v>50</v>
      </c>
      <c r="AG1164" t="s">
        <v>1713</v>
      </c>
      <c r="AH1164">
        <v>48.351058999999999</v>
      </c>
      <c r="AI1164">
        <v>84.186273999999997</v>
      </c>
      <c r="AJ1164">
        <v>103.971227</v>
      </c>
      <c r="AK1164">
        <v>134.34224399999999</v>
      </c>
      <c r="AL1164" t="s">
        <v>73</v>
      </c>
      <c r="AM1164" t="s">
        <v>314</v>
      </c>
      <c r="AN1164" t="s">
        <v>1712</v>
      </c>
      <c r="AO1164" s="1">
        <v>45748</v>
      </c>
      <c r="AP1164" s="1" t="s">
        <v>5428</v>
      </c>
      <c r="AQ1164" t="s">
        <v>1716</v>
      </c>
      <c r="AR1164" t="s">
        <v>1712</v>
      </c>
    </row>
    <row r="1165" spans="1:44" hidden="1" x14ac:dyDescent="0.25">
      <c r="A1165" t="s">
        <v>1734</v>
      </c>
      <c r="B1165" t="s">
        <v>1708</v>
      </c>
      <c r="C1165" t="s">
        <v>1709</v>
      </c>
      <c r="D1165" s="21" t="s">
        <v>112</v>
      </c>
      <c r="E1165" t="s">
        <v>1710</v>
      </c>
      <c r="F1165" t="s">
        <v>311</v>
      </c>
      <c r="G1165" t="s">
        <v>45</v>
      </c>
      <c r="H1165">
        <v>2</v>
      </c>
      <c r="I1165" t="s">
        <v>46</v>
      </c>
      <c r="J1165" t="s">
        <v>70</v>
      </c>
      <c r="L1165" s="21">
        <v>7.6</v>
      </c>
      <c r="M1165" t="s">
        <v>48</v>
      </c>
      <c r="N1165" s="21"/>
      <c r="W1165" s="5">
        <v>45627</v>
      </c>
      <c r="X1165" s="5">
        <v>45627</v>
      </c>
      <c r="Y1165" s="5">
        <v>45627</v>
      </c>
      <c r="AB1165" t="s">
        <v>311</v>
      </c>
      <c r="AC1165" t="s">
        <v>311</v>
      </c>
      <c r="AD1165" t="s">
        <v>199</v>
      </c>
      <c r="AE1165" t="s">
        <v>51</v>
      </c>
      <c r="AF1165" t="s">
        <v>50</v>
      </c>
      <c r="AG1165" t="s">
        <v>1713</v>
      </c>
      <c r="AH1165">
        <v>48.351058999999999</v>
      </c>
      <c r="AI1165">
        <v>84.186273999999997</v>
      </c>
      <c r="AJ1165">
        <v>103.971227</v>
      </c>
      <c r="AK1165">
        <v>134.34224399999999</v>
      </c>
      <c r="AL1165" t="s">
        <v>73</v>
      </c>
      <c r="AM1165" t="s">
        <v>314</v>
      </c>
      <c r="AN1165" t="s">
        <v>1712</v>
      </c>
      <c r="AO1165" s="1">
        <v>45748</v>
      </c>
      <c r="AP1165" s="1" t="s">
        <v>5428</v>
      </c>
      <c r="AR1165" t="s">
        <v>1712</v>
      </c>
    </row>
    <row r="1166" spans="1:44" hidden="1" x14ac:dyDescent="0.25">
      <c r="A1166" t="s">
        <v>1735</v>
      </c>
      <c r="B1166" t="s">
        <v>1708</v>
      </c>
      <c r="C1166" t="s">
        <v>1709</v>
      </c>
      <c r="D1166" s="21" t="s">
        <v>114</v>
      </c>
      <c r="E1166" t="s">
        <v>1710</v>
      </c>
      <c r="F1166" t="s">
        <v>311</v>
      </c>
      <c r="G1166" t="s">
        <v>45</v>
      </c>
      <c r="H1166">
        <v>2</v>
      </c>
      <c r="I1166" t="s">
        <v>46</v>
      </c>
      <c r="J1166" t="s">
        <v>70</v>
      </c>
      <c r="L1166" s="21">
        <v>6.06</v>
      </c>
      <c r="M1166" t="s">
        <v>48</v>
      </c>
      <c r="N1166" s="21"/>
      <c r="W1166" s="5">
        <v>45627</v>
      </c>
      <c r="X1166" s="5">
        <v>45627</v>
      </c>
      <c r="Y1166" s="5">
        <v>45627</v>
      </c>
      <c r="Z1166" s="10">
        <v>45627</v>
      </c>
      <c r="AB1166" t="s">
        <v>311</v>
      </c>
      <c r="AC1166" t="s">
        <v>311</v>
      </c>
      <c r="AD1166" t="s">
        <v>199</v>
      </c>
      <c r="AE1166" t="s">
        <v>51</v>
      </c>
      <c r="AF1166" t="s">
        <v>50</v>
      </c>
      <c r="AG1166" t="s">
        <v>1713</v>
      </c>
      <c r="AH1166">
        <v>48.351058999999999</v>
      </c>
      <c r="AI1166">
        <v>84.186273999999997</v>
      </c>
      <c r="AJ1166">
        <v>103.971227</v>
      </c>
      <c r="AK1166">
        <v>134.34224399999999</v>
      </c>
      <c r="AL1166" t="s">
        <v>73</v>
      </c>
      <c r="AM1166" t="s">
        <v>314</v>
      </c>
      <c r="AN1166" t="s">
        <v>1712</v>
      </c>
      <c r="AO1166" s="1">
        <v>45748</v>
      </c>
      <c r="AP1166" s="1" t="s">
        <v>5428</v>
      </c>
      <c r="AQ1166" t="s">
        <v>1716</v>
      </c>
      <c r="AR1166" t="s">
        <v>1712</v>
      </c>
    </row>
    <row r="1167" spans="1:44" hidden="1" x14ac:dyDescent="0.25">
      <c r="A1167" t="s">
        <v>1736</v>
      </c>
      <c r="B1167" t="s">
        <v>1708</v>
      </c>
      <c r="C1167" t="s">
        <v>1709</v>
      </c>
      <c r="D1167" s="21" t="s">
        <v>160</v>
      </c>
      <c r="E1167" t="s">
        <v>1710</v>
      </c>
      <c r="F1167" t="s">
        <v>311</v>
      </c>
      <c r="G1167" t="s">
        <v>45</v>
      </c>
      <c r="H1167">
        <v>2</v>
      </c>
      <c r="I1167" t="s">
        <v>46</v>
      </c>
      <c r="J1167" t="s">
        <v>70</v>
      </c>
      <c r="L1167" s="21">
        <v>1.65</v>
      </c>
      <c r="M1167" t="s">
        <v>48</v>
      </c>
      <c r="N1167" s="21"/>
      <c r="R1167" t="s">
        <v>98</v>
      </c>
      <c r="S1167" t="s">
        <v>98</v>
      </c>
      <c r="T1167" t="s">
        <v>97</v>
      </c>
      <c r="W1167" s="5">
        <v>45627</v>
      </c>
      <c r="X1167" s="5">
        <v>45627</v>
      </c>
      <c r="Y1167" s="5">
        <v>45627</v>
      </c>
      <c r="AB1167" t="s">
        <v>311</v>
      </c>
      <c r="AC1167" t="s">
        <v>311</v>
      </c>
      <c r="AD1167" t="s">
        <v>199</v>
      </c>
      <c r="AE1167" t="s">
        <v>51</v>
      </c>
      <c r="AF1167" t="s">
        <v>50</v>
      </c>
      <c r="AG1167" t="s">
        <v>1713</v>
      </c>
      <c r="AH1167">
        <v>48.351058999999999</v>
      </c>
      <c r="AI1167">
        <v>84.186273999999997</v>
      </c>
      <c r="AJ1167">
        <v>103.971227</v>
      </c>
      <c r="AK1167">
        <v>134.34224399999999</v>
      </c>
      <c r="AL1167" t="s">
        <v>73</v>
      </c>
      <c r="AM1167" t="s">
        <v>314</v>
      </c>
      <c r="AN1167" t="s">
        <v>1712</v>
      </c>
      <c r="AO1167" s="1">
        <v>45748</v>
      </c>
      <c r="AP1167" s="1" t="s">
        <v>5428</v>
      </c>
      <c r="AQ1167" t="s">
        <v>1716</v>
      </c>
      <c r="AR1167" t="s">
        <v>1712</v>
      </c>
    </row>
    <row r="1168" spans="1:44" hidden="1" x14ac:dyDescent="0.25">
      <c r="A1168" t="s">
        <v>1737</v>
      </c>
      <c r="B1168" t="s">
        <v>1708</v>
      </c>
      <c r="C1168" t="s">
        <v>1709</v>
      </c>
      <c r="D1168" s="21" t="s">
        <v>200</v>
      </c>
      <c r="E1168" t="s">
        <v>1710</v>
      </c>
      <c r="F1168" t="s">
        <v>311</v>
      </c>
      <c r="G1168" t="s">
        <v>45</v>
      </c>
      <c r="H1168">
        <v>2</v>
      </c>
      <c r="I1168" t="s">
        <v>46</v>
      </c>
      <c r="J1168" t="s">
        <v>70</v>
      </c>
      <c r="L1168" s="21">
        <v>1.87</v>
      </c>
      <c r="M1168" t="s">
        <v>48</v>
      </c>
      <c r="N1168" s="21"/>
      <c r="W1168" s="5">
        <v>45627</v>
      </c>
      <c r="X1168" s="5">
        <v>45627</v>
      </c>
      <c r="Y1168" s="5">
        <v>45627</v>
      </c>
      <c r="AB1168" t="s">
        <v>311</v>
      </c>
      <c r="AC1168" t="s">
        <v>311</v>
      </c>
      <c r="AD1168" t="s">
        <v>199</v>
      </c>
      <c r="AE1168" t="s">
        <v>51</v>
      </c>
      <c r="AF1168" t="s">
        <v>50</v>
      </c>
      <c r="AG1168" t="s">
        <v>1713</v>
      </c>
      <c r="AH1168">
        <v>48.351058999999999</v>
      </c>
      <c r="AI1168">
        <v>84.186273999999997</v>
      </c>
      <c r="AJ1168">
        <v>103.971227</v>
      </c>
      <c r="AK1168">
        <v>134.34224399999999</v>
      </c>
      <c r="AL1168" t="s">
        <v>73</v>
      </c>
      <c r="AM1168" t="s">
        <v>314</v>
      </c>
      <c r="AN1168" t="s">
        <v>1712</v>
      </c>
      <c r="AO1168" s="1">
        <v>45748</v>
      </c>
      <c r="AP1168" s="1" t="s">
        <v>5428</v>
      </c>
      <c r="AQ1168" t="s">
        <v>1716</v>
      </c>
      <c r="AR1168" t="s">
        <v>1712</v>
      </c>
    </row>
    <row r="1169" spans="1:44" hidden="1" x14ac:dyDescent="0.25">
      <c r="A1169" t="s">
        <v>1738</v>
      </c>
      <c r="B1169" t="s">
        <v>1708</v>
      </c>
      <c r="C1169" t="s">
        <v>1709</v>
      </c>
      <c r="D1169" s="21" t="s">
        <v>124</v>
      </c>
      <c r="E1169" t="s">
        <v>1710</v>
      </c>
      <c r="F1169" t="s">
        <v>311</v>
      </c>
      <c r="G1169" t="s">
        <v>45</v>
      </c>
      <c r="H1169">
        <v>2</v>
      </c>
      <c r="I1169" t="s">
        <v>46</v>
      </c>
      <c r="J1169" t="s">
        <v>70</v>
      </c>
      <c r="L1169" s="21">
        <v>0.71</v>
      </c>
      <c r="M1169" t="s">
        <v>48</v>
      </c>
      <c r="N1169" s="21"/>
      <c r="W1169" s="5">
        <v>45627</v>
      </c>
      <c r="X1169" s="5">
        <v>45627</v>
      </c>
      <c r="Y1169" s="5">
        <v>45627</v>
      </c>
      <c r="AB1169" t="s">
        <v>311</v>
      </c>
      <c r="AC1169" t="s">
        <v>311</v>
      </c>
      <c r="AD1169" t="s">
        <v>199</v>
      </c>
      <c r="AE1169" t="s">
        <v>51</v>
      </c>
      <c r="AF1169" t="s">
        <v>50</v>
      </c>
      <c r="AG1169" t="s">
        <v>1713</v>
      </c>
      <c r="AH1169">
        <v>48.351058999999999</v>
      </c>
      <c r="AI1169">
        <v>84.186273999999997</v>
      </c>
      <c r="AJ1169">
        <v>103.971227</v>
      </c>
      <c r="AK1169">
        <v>134.34224399999999</v>
      </c>
      <c r="AL1169" t="s">
        <v>73</v>
      </c>
      <c r="AM1169" t="s">
        <v>314</v>
      </c>
      <c r="AN1169" t="s">
        <v>1712</v>
      </c>
      <c r="AO1169" s="1">
        <v>45748</v>
      </c>
      <c r="AP1169" s="1" t="s">
        <v>5428</v>
      </c>
      <c r="AQ1169" t="s">
        <v>1716</v>
      </c>
      <c r="AR1169" t="s">
        <v>1712</v>
      </c>
    </row>
    <row r="1170" spans="1:44" hidden="1" x14ac:dyDescent="0.25">
      <c r="A1170" t="s">
        <v>1739</v>
      </c>
      <c r="B1170" t="s">
        <v>1708</v>
      </c>
      <c r="C1170" t="s">
        <v>1709</v>
      </c>
      <c r="D1170" s="21" t="s">
        <v>203</v>
      </c>
      <c r="E1170" t="s">
        <v>1710</v>
      </c>
      <c r="F1170" t="s">
        <v>311</v>
      </c>
      <c r="G1170" t="s">
        <v>45</v>
      </c>
      <c r="H1170">
        <v>2</v>
      </c>
      <c r="I1170" t="s">
        <v>46</v>
      </c>
      <c r="J1170" t="s">
        <v>70</v>
      </c>
      <c r="L1170" s="21">
        <v>10.62</v>
      </c>
      <c r="M1170" t="s">
        <v>48</v>
      </c>
      <c r="N1170" s="21"/>
      <c r="W1170" s="5">
        <v>45627</v>
      </c>
      <c r="X1170" s="5">
        <v>45627</v>
      </c>
      <c r="Y1170" s="5">
        <v>45627</v>
      </c>
      <c r="AB1170" t="s">
        <v>311</v>
      </c>
      <c r="AC1170" t="s">
        <v>311</v>
      </c>
      <c r="AD1170" t="s">
        <v>199</v>
      </c>
      <c r="AE1170" t="s">
        <v>51</v>
      </c>
      <c r="AF1170" t="s">
        <v>50</v>
      </c>
      <c r="AG1170" t="s">
        <v>1713</v>
      </c>
      <c r="AH1170">
        <v>48.351058999999999</v>
      </c>
      <c r="AI1170">
        <v>84.186273999999997</v>
      </c>
      <c r="AJ1170">
        <v>103.971227</v>
      </c>
      <c r="AK1170">
        <v>134.34224399999999</v>
      </c>
      <c r="AL1170" t="s">
        <v>73</v>
      </c>
      <c r="AM1170" t="s">
        <v>314</v>
      </c>
      <c r="AN1170" t="s">
        <v>1712</v>
      </c>
      <c r="AO1170" s="1">
        <v>45748</v>
      </c>
      <c r="AP1170" s="1" t="s">
        <v>5428</v>
      </c>
      <c r="AQ1170" t="s">
        <v>1716</v>
      </c>
      <c r="AR1170" t="s">
        <v>1712</v>
      </c>
    </row>
    <row r="1171" spans="1:44" hidden="1" x14ac:dyDescent="0.25">
      <c r="A1171" t="s">
        <v>1740</v>
      </c>
      <c r="B1171" t="s">
        <v>1708</v>
      </c>
      <c r="C1171" t="s">
        <v>1709</v>
      </c>
      <c r="D1171" s="21" t="s">
        <v>162</v>
      </c>
      <c r="E1171" t="s">
        <v>1710</v>
      </c>
      <c r="F1171" t="s">
        <v>311</v>
      </c>
      <c r="G1171" t="s">
        <v>58</v>
      </c>
      <c r="H1171">
        <v>2</v>
      </c>
      <c r="I1171" t="s">
        <v>46</v>
      </c>
      <c r="J1171" t="s">
        <v>70</v>
      </c>
      <c r="L1171" s="21">
        <v>5.19</v>
      </c>
      <c r="M1171" t="s">
        <v>48</v>
      </c>
      <c r="N1171" s="21"/>
      <c r="W1171" s="5">
        <v>45627</v>
      </c>
      <c r="X1171" s="5">
        <v>45627</v>
      </c>
      <c r="Y1171" s="5">
        <v>45627</v>
      </c>
      <c r="Z1171" s="10">
        <v>45627</v>
      </c>
      <c r="AB1171" t="s">
        <v>311</v>
      </c>
      <c r="AC1171" t="s">
        <v>311</v>
      </c>
      <c r="AD1171" t="s">
        <v>199</v>
      </c>
      <c r="AE1171" t="s">
        <v>51</v>
      </c>
      <c r="AF1171" t="s">
        <v>50</v>
      </c>
      <c r="AG1171" t="s">
        <v>1713</v>
      </c>
      <c r="AH1171">
        <v>48.351058999999999</v>
      </c>
      <c r="AI1171">
        <v>84.186273999999997</v>
      </c>
      <c r="AJ1171">
        <v>103.971227</v>
      </c>
      <c r="AK1171">
        <v>134.34224399999999</v>
      </c>
      <c r="AL1171" t="s">
        <v>73</v>
      </c>
      <c r="AM1171" t="s">
        <v>314</v>
      </c>
      <c r="AN1171" t="s">
        <v>1712</v>
      </c>
      <c r="AO1171" s="1">
        <v>45748</v>
      </c>
      <c r="AP1171" s="1" t="s">
        <v>5428</v>
      </c>
      <c r="AQ1171" t="s">
        <v>1716</v>
      </c>
      <c r="AR1171" t="s">
        <v>1712</v>
      </c>
    </row>
    <row r="1172" spans="1:44" hidden="1" x14ac:dyDescent="0.25">
      <c r="A1172" t="s">
        <v>1741</v>
      </c>
      <c r="B1172" t="s">
        <v>1708</v>
      </c>
      <c r="C1172" t="s">
        <v>1709</v>
      </c>
      <c r="D1172" s="21" t="s">
        <v>126</v>
      </c>
      <c r="E1172" t="s">
        <v>1710</v>
      </c>
      <c r="F1172" t="s">
        <v>311</v>
      </c>
      <c r="G1172" t="s">
        <v>45</v>
      </c>
      <c r="H1172">
        <v>2</v>
      </c>
      <c r="I1172" t="s">
        <v>46</v>
      </c>
      <c r="J1172" t="s">
        <v>70</v>
      </c>
      <c r="L1172" s="21">
        <v>3.13</v>
      </c>
      <c r="M1172" t="s">
        <v>48</v>
      </c>
      <c r="N1172" s="21"/>
      <c r="W1172" s="5">
        <v>45627</v>
      </c>
      <c r="X1172" s="5">
        <v>45627</v>
      </c>
      <c r="Y1172" s="5">
        <v>45627</v>
      </c>
      <c r="AB1172" t="s">
        <v>311</v>
      </c>
      <c r="AC1172" t="s">
        <v>311</v>
      </c>
      <c r="AD1172" t="s">
        <v>199</v>
      </c>
      <c r="AE1172" t="s">
        <v>51</v>
      </c>
      <c r="AF1172" t="s">
        <v>50</v>
      </c>
      <c r="AG1172" t="s">
        <v>1713</v>
      </c>
      <c r="AH1172">
        <v>48.351058999999999</v>
      </c>
      <c r="AI1172">
        <v>84.186273999999997</v>
      </c>
      <c r="AJ1172">
        <v>103.971227</v>
      </c>
      <c r="AK1172">
        <v>134.34224399999999</v>
      </c>
      <c r="AL1172" t="s">
        <v>73</v>
      </c>
      <c r="AM1172" t="s">
        <v>314</v>
      </c>
      <c r="AN1172" t="s">
        <v>1712</v>
      </c>
      <c r="AO1172" s="1">
        <v>45748</v>
      </c>
      <c r="AP1172" s="1" t="s">
        <v>5428</v>
      </c>
      <c r="AQ1172" t="s">
        <v>1716</v>
      </c>
      <c r="AR1172" t="s">
        <v>1712</v>
      </c>
    </row>
    <row r="1173" spans="1:44" hidden="1" x14ac:dyDescent="0.25">
      <c r="A1173" t="s">
        <v>1742</v>
      </c>
      <c r="B1173" t="s">
        <v>1708</v>
      </c>
      <c r="C1173" t="s">
        <v>1709</v>
      </c>
      <c r="D1173" t="s">
        <v>118</v>
      </c>
      <c r="E1173" t="s">
        <v>1710</v>
      </c>
      <c r="F1173" t="s">
        <v>311</v>
      </c>
      <c r="G1173" t="s">
        <v>58</v>
      </c>
      <c r="H1173">
        <v>2</v>
      </c>
      <c r="I1173" t="s">
        <v>46</v>
      </c>
      <c r="J1173" t="s">
        <v>70</v>
      </c>
      <c r="L1173" s="21">
        <v>9.69</v>
      </c>
      <c r="M1173" t="s">
        <v>48</v>
      </c>
      <c r="N1173" s="21"/>
      <c r="R1173" t="s">
        <v>98</v>
      </c>
      <c r="S1173" t="s">
        <v>98</v>
      </c>
      <c r="T1173" t="s">
        <v>97</v>
      </c>
      <c r="W1173" s="5">
        <v>45658</v>
      </c>
      <c r="X1173" s="5">
        <v>45627</v>
      </c>
      <c r="Y1173" s="5">
        <v>45627</v>
      </c>
      <c r="Z1173" s="10">
        <v>45647</v>
      </c>
      <c r="AA1173" s="10">
        <v>45640</v>
      </c>
      <c r="AB1173" t="s">
        <v>311</v>
      </c>
      <c r="AC1173" t="s">
        <v>311</v>
      </c>
      <c r="AD1173" t="s">
        <v>199</v>
      </c>
      <c r="AE1173" t="s">
        <v>51</v>
      </c>
      <c r="AF1173" t="s">
        <v>50</v>
      </c>
      <c r="AG1173" t="s">
        <v>1713</v>
      </c>
      <c r="AH1173">
        <v>48.351058999999999</v>
      </c>
      <c r="AI1173">
        <v>84.186273999999997</v>
      </c>
      <c r="AJ1173">
        <v>103.971227</v>
      </c>
      <c r="AK1173">
        <v>134.34224399999999</v>
      </c>
      <c r="AL1173" t="s">
        <v>27</v>
      </c>
      <c r="AM1173" t="s">
        <v>314</v>
      </c>
      <c r="AN1173" t="s">
        <v>1712</v>
      </c>
      <c r="AO1173" s="1">
        <v>45748</v>
      </c>
      <c r="AP1173" s="1" t="s">
        <v>5428</v>
      </c>
      <c r="AR1173" t="s">
        <v>1712</v>
      </c>
    </row>
    <row r="1174" spans="1:44" hidden="1" x14ac:dyDescent="0.25">
      <c r="A1174" t="s">
        <v>1743</v>
      </c>
      <c r="B1174" t="s">
        <v>1708</v>
      </c>
      <c r="C1174" t="s">
        <v>1709</v>
      </c>
      <c r="D1174" t="s">
        <v>166</v>
      </c>
      <c r="E1174" t="s">
        <v>1710</v>
      </c>
      <c r="F1174" t="s">
        <v>311</v>
      </c>
      <c r="G1174" t="s">
        <v>58</v>
      </c>
      <c r="H1174">
        <v>2</v>
      </c>
      <c r="I1174" t="s">
        <v>46</v>
      </c>
      <c r="J1174" t="s">
        <v>70</v>
      </c>
      <c r="L1174" s="21">
        <v>0.56999999999999995</v>
      </c>
      <c r="M1174" t="s">
        <v>48</v>
      </c>
      <c r="N1174" s="21"/>
      <c r="W1174" s="5">
        <v>45658</v>
      </c>
      <c r="X1174" s="5">
        <v>45627</v>
      </c>
      <c r="Y1174" s="5">
        <v>45627</v>
      </c>
      <c r="Z1174" s="10">
        <v>45646</v>
      </c>
      <c r="AA1174" s="10">
        <v>45639</v>
      </c>
      <c r="AB1174" t="s">
        <v>311</v>
      </c>
      <c r="AC1174" t="s">
        <v>311</v>
      </c>
      <c r="AD1174" t="s">
        <v>199</v>
      </c>
      <c r="AE1174" t="s">
        <v>51</v>
      </c>
      <c r="AF1174" t="s">
        <v>50</v>
      </c>
      <c r="AG1174" t="s">
        <v>1713</v>
      </c>
      <c r="AH1174">
        <v>48.351058999999999</v>
      </c>
      <c r="AI1174">
        <v>84.186273999999997</v>
      </c>
      <c r="AJ1174">
        <v>103.971227</v>
      </c>
      <c r="AK1174">
        <v>134.34224399999999</v>
      </c>
      <c r="AL1174" t="s">
        <v>27</v>
      </c>
      <c r="AM1174" t="s">
        <v>314</v>
      </c>
      <c r="AN1174" t="s">
        <v>1712</v>
      </c>
      <c r="AO1174" s="1">
        <v>45748</v>
      </c>
      <c r="AP1174" s="1" t="s">
        <v>5428</v>
      </c>
      <c r="AR1174" t="s">
        <v>1712</v>
      </c>
    </row>
    <row r="1175" spans="1:44" hidden="1" x14ac:dyDescent="0.25">
      <c r="A1175" t="s">
        <v>1744</v>
      </c>
      <c r="B1175" t="s">
        <v>1708</v>
      </c>
      <c r="C1175" t="s">
        <v>1709</v>
      </c>
      <c r="D1175" t="s">
        <v>128</v>
      </c>
      <c r="E1175" t="s">
        <v>1710</v>
      </c>
      <c r="F1175" t="s">
        <v>311</v>
      </c>
      <c r="G1175" t="s">
        <v>45</v>
      </c>
      <c r="H1175">
        <v>2</v>
      </c>
      <c r="I1175" t="s">
        <v>46</v>
      </c>
      <c r="J1175" t="s">
        <v>70</v>
      </c>
      <c r="L1175" s="21">
        <v>13.25</v>
      </c>
      <c r="M1175" t="s">
        <v>48</v>
      </c>
      <c r="N1175" s="21"/>
      <c r="R1175" t="s">
        <v>98</v>
      </c>
      <c r="S1175" t="s">
        <v>98</v>
      </c>
      <c r="T1175" t="s">
        <v>97</v>
      </c>
      <c r="W1175" s="5">
        <v>45658</v>
      </c>
      <c r="X1175" s="5">
        <v>45627</v>
      </c>
      <c r="Y1175" s="5">
        <v>45627</v>
      </c>
      <c r="Z1175" s="10">
        <v>45647</v>
      </c>
      <c r="AA1175" s="10">
        <v>45643</v>
      </c>
      <c r="AB1175" t="s">
        <v>311</v>
      </c>
      <c r="AC1175" t="s">
        <v>311</v>
      </c>
      <c r="AD1175" t="s">
        <v>199</v>
      </c>
      <c r="AE1175" t="s">
        <v>51</v>
      </c>
      <c r="AF1175" t="s">
        <v>50</v>
      </c>
      <c r="AG1175" t="s">
        <v>1713</v>
      </c>
      <c r="AH1175">
        <v>48.351058999999999</v>
      </c>
      <c r="AI1175">
        <v>84.186273999999997</v>
      </c>
      <c r="AJ1175">
        <v>103.971227</v>
      </c>
      <c r="AK1175">
        <v>134.34224399999999</v>
      </c>
      <c r="AL1175" t="s">
        <v>27</v>
      </c>
      <c r="AM1175" t="s">
        <v>314</v>
      </c>
      <c r="AN1175" t="s">
        <v>1712</v>
      </c>
      <c r="AO1175" s="1">
        <v>45748</v>
      </c>
      <c r="AP1175" s="1" t="s">
        <v>5428</v>
      </c>
      <c r="AR1175" t="s">
        <v>1712</v>
      </c>
    </row>
    <row r="1176" spans="1:44" hidden="1" x14ac:dyDescent="0.25">
      <c r="A1176" t="s">
        <v>1745</v>
      </c>
      <c r="B1176" t="s">
        <v>1708</v>
      </c>
      <c r="C1176" t="s">
        <v>1709</v>
      </c>
      <c r="D1176" t="s">
        <v>130</v>
      </c>
      <c r="E1176" t="s">
        <v>1710</v>
      </c>
      <c r="F1176" t="s">
        <v>311</v>
      </c>
      <c r="G1176" t="s">
        <v>45</v>
      </c>
      <c r="H1176">
        <v>2</v>
      </c>
      <c r="I1176" t="s">
        <v>46</v>
      </c>
      <c r="J1176" t="s">
        <v>70</v>
      </c>
      <c r="L1176" s="21">
        <v>12.38</v>
      </c>
      <c r="M1176" t="s">
        <v>48</v>
      </c>
      <c r="N1176" s="21"/>
      <c r="R1176" t="s">
        <v>98</v>
      </c>
      <c r="S1176" t="s">
        <v>98</v>
      </c>
      <c r="T1176" t="s">
        <v>97</v>
      </c>
      <c r="W1176" s="5">
        <v>45658</v>
      </c>
      <c r="X1176" s="5">
        <v>45658</v>
      </c>
      <c r="Y1176" s="5">
        <v>45627</v>
      </c>
      <c r="Z1176" s="10">
        <v>45658</v>
      </c>
      <c r="AA1176" s="10">
        <v>45645</v>
      </c>
      <c r="AB1176" t="s">
        <v>311</v>
      </c>
      <c r="AC1176" t="s">
        <v>311</v>
      </c>
      <c r="AD1176" t="s">
        <v>199</v>
      </c>
      <c r="AE1176" t="s">
        <v>51</v>
      </c>
      <c r="AF1176" t="s">
        <v>50</v>
      </c>
      <c r="AG1176" t="s">
        <v>1713</v>
      </c>
      <c r="AH1176">
        <v>48.351058999999999</v>
      </c>
      <c r="AI1176">
        <v>84.186273999999997</v>
      </c>
      <c r="AJ1176">
        <v>103.971227</v>
      </c>
      <c r="AK1176">
        <v>134.34224399999999</v>
      </c>
      <c r="AL1176" t="s">
        <v>27</v>
      </c>
      <c r="AM1176" t="s">
        <v>314</v>
      </c>
      <c r="AN1176" t="s">
        <v>1712</v>
      </c>
      <c r="AO1176" s="1">
        <v>45748</v>
      </c>
      <c r="AP1176" s="1" t="s">
        <v>5428</v>
      </c>
      <c r="AR1176" t="s">
        <v>1712</v>
      </c>
    </row>
    <row r="1177" spans="1:44" hidden="1" x14ac:dyDescent="0.25">
      <c r="A1177" t="s">
        <v>1746</v>
      </c>
      <c r="B1177" t="s">
        <v>1708</v>
      </c>
      <c r="C1177" t="s">
        <v>1709</v>
      </c>
      <c r="D1177" t="s">
        <v>172</v>
      </c>
      <c r="E1177" t="s">
        <v>1710</v>
      </c>
      <c r="F1177" t="s">
        <v>311</v>
      </c>
      <c r="G1177" t="s">
        <v>45</v>
      </c>
      <c r="H1177">
        <v>2</v>
      </c>
      <c r="I1177" t="s">
        <v>46</v>
      </c>
      <c r="J1177" t="s">
        <v>70</v>
      </c>
      <c r="L1177" s="21">
        <v>2.77</v>
      </c>
      <c r="M1177" t="s">
        <v>48</v>
      </c>
      <c r="N1177" s="21"/>
      <c r="W1177" s="5">
        <v>45658</v>
      </c>
      <c r="X1177" s="5">
        <v>45658</v>
      </c>
      <c r="Y1177" s="5">
        <v>45627</v>
      </c>
      <c r="Z1177" s="10">
        <v>45658</v>
      </c>
      <c r="AA1177" s="10">
        <v>45644</v>
      </c>
      <c r="AB1177" t="s">
        <v>311</v>
      </c>
      <c r="AC1177" t="s">
        <v>311</v>
      </c>
      <c r="AD1177" t="s">
        <v>199</v>
      </c>
      <c r="AE1177" t="s">
        <v>51</v>
      </c>
      <c r="AF1177" t="s">
        <v>50</v>
      </c>
      <c r="AG1177" t="s">
        <v>1713</v>
      </c>
      <c r="AH1177">
        <v>48.351058999999999</v>
      </c>
      <c r="AI1177">
        <v>84.186273999999997</v>
      </c>
      <c r="AJ1177">
        <v>103.971227</v>
      </c>
      <c r="AK1177">
        <v>134.34224399999999</v>
      </c>
      <c r="AL1177" t="s">
        <v>27</v>
      </c>
      <c r="AM1177" t="s">
        <v>314</v>
      </c>
      <c r="AN1177" t="s">
        <v>1712</v>
      </c>
      <c r="AO1177" s="1">
        <v>45748</v>
      </c>
      <c r="AP1177" s="1" t="s">
        <v>5428</v>
      </c>
      <c r="AR1177" t="s">
        <v>1712</v>
      </c>
    </row>
    <row r="1178" spans="1:44" hidden="1" x14ac:dyDescent="0.25">
      <c r="A1178" t="s">
        <v>1747</v>
      </c>
      <c r="B1178" t="s">
        <v>1708</v>
      </c>
      <c r="C1178" t="s">
        <v>1709</v>
      </c>
      <c r="D1178" t="s">
        <v>174</v>
      </c>
      <c r="E1178" t="s">
        <v>1710</v>
      </c>
      <c r="F1178" t="s">
        <v>311</v>
      </c>
      <c r="G1178" t="s">
        <v>45</v>
      </c>
      <c r="H1178">
        <v>2</v>
      </c>
      <c r="I1178" t="s">
        <v>46</v>
      </c>
      <c r="J1178" t="s">
        <v>70</v>
      </c>
      <c r="L1178" s="21">
        <v>0.64</v>
      </c>
      <c r="M1178" t="s">
        <v>48</v>
      </c>
      <c r="N1178" s="21"/>
      <c r="W1178" s="5">
        <v>45658</v>
      </c>
      <c r="X1178" s="5">
        <v>45658</v>
      </c>
      <c r="Y1178" s="5">
        <v>45627</v>
      </c>
      <c r="Z1178" s="10">
        <v>45658</v>
      </c>
      <c r="AA1178" s="10">
        <v>45643</v>
      </c>
      <c r="AB1178" t="s">
        <v>311</v>
      </c>
      <c r="AC1178" t="s">
        <v>311</v>
      </c>
      <c r="AD1178" t="s">
        <v>199</v>
      </c>
      <c r="AE1178" t="s">
        <v>51</v>
      </c>
      <c r="AF1178" t="s">
        <v>50</v>
      </c>
      <c r="AG1178" t="s">
        <v>1713</v>
      </c>
      <c r="AH1178">
        <v>48.351058999999999</v>
      </c>
      <c r="AI1178">
        <v>84.186273999999997</v>
      </c>
      <c r="AJ1178">
        <v>103.971227</v>
      </c>
      <c r="AK1178">
        <v>134.34224399999999</v>
      </c>
      <c r="AL1178" t="s">
        <v>27</v>
      </c>
      <c r="AM1178" t="s">
        <v>314</v>
      </c>
      <c r="AN1178" t="s">
        <v>1712</v>
      </c>
      <c r="AO1178" s="1">
        <v>45748</v>
      </c>
      <c r="AP1178" s="1" t="s">
        <v>5428</v>
      </c>
      <c r="AR1178" t="s">
        <v>1712</v>
      </c>
    </row>
    <row r="1179" spans="1:44" hidden="1" x14ac:dyDescent="0.25">
      <c r="A1179" t="s">
        <v>1748</v>
      </c>
      <c r="B1179" t="s">
        <v>1708</v>
      </c>
      <c r="C1179" t="s">
        <v>1709</v>
      </c>
      <c r="D1179" t="s">
        <v>361</v>
      </c>
      <c r="E1179" t="s">
        <v>1710</v>
      </c>
      <c r="F1179" t="s">
        <v>311</v>
      </c>
      <c r="G1179" t="s">
        <v>45</v>
      </c>
      <c r="H1179">
        <v>2</v>
      </c>
      <c r="I1179" t="s">
        <v>46</v>
      </c>
      <c r="J1179" t="s">
        <v>70</v>
      </c>
      <c r="L1179" s="21">
        <v>0.12</v>
      </c>
      <c r="M1179" t="s">
        <v>48</v>
      </c>
      <c r="N1179" s="21"/>
      <c r="W1179" s="5">
        <v>45658</v>
      </c>
      <c r="X1179" s="5">
        <v>45658</v>
      </c>
      <c r="Y1179" s="5">
        <v>45627</v>
      </c>
      <c r="Z1179" s="10">
        <v>45658</v>
      </c>
      <c r="AA1179" s="10">
        <v>45638</v>
      </c>
      <c r="AB1179" t="s">
        <v>311</v>
      </c>
      <c r="AC1179" t="s">
        <v>311</v>
      </c>
      <c r="AD1179" t="s">
        <v>199</v>
      </c>
      <c r="AE1179" t="s">
        <v>51</v>
      </c>
      <c r="AF1179" t="s">
        <v>50</v>
      </c>
      <c r="AG1179" t="s">
        <v>1713</v>
      </c>
      <c r="AH1179">
        <v>48.351058999999999</v>
      </c>
      <c r="AI1179">
        <v>84.186273999999997</v>
      </c>
      <c r="AJ1179">
        <v>103.971227</v>
      </c>
      <c r="AK1179">
        <v>134.34224399999999</v>
      </c>
      <c r="AL1179" t="s">
        <v>27</v>
      </c>
      <c r="AM1179" t="s">
        <v>314</v>
      </c>
      <c r="AN1179" t="s">
        <v>1712</v>
      </c>
      <c r="AO1179" s="1">
        <v>45778</v>
      </c>
      <c r="AP1179" s="1" t="s">
        <v>5429</v>
      </c>
      <c r="AR1179" t="s">
        <v>1712</v>
      </c>
    </row>
    <row r="1180" spans="1:44" hidden="1" x14ac:dyDescent="0.25">
      <c r="A1180" t="s">
        <v>1749</v>
      </c>
      <c r="B1180" t="s">
        <v>1708</v>
      </c>
      <c r="C1180" t="s">
        <v>1709</v>
      </c>
      <c r="D1180" t="s">
        <v>132</v>
      </c>
      <c r="E1180" t="s">
        <v>1710</v>
      </c>
      <c r="F1180" t="s">
        <v>311</v>
      </c>
      <c r="G1180" t="s">
        <v>45</v>
      </c>
      <c r="H1180">
        <v>2</v>
      </c>
      <c r="I1180" t="s">
        <v>46</v>
      </c>
      <c r="J1180" t="s">
        <v>70</v>
      </c>
      <c r="L1180" s="21">
        <v>0.65</v>
      </c>
      <c r="M1180" t="s">
        <v>48</v>
      </c>
      <c r="N1180" s="21"/>
      <c r="W1180" s="5">
        <v>45658</v>
      </c>
      <c r="X1180" s="5">
        <v>45658</v>
      </c>
      <c r="Y1180" s="5">
        <v>45627</v>
      </c>
      <c r="Z1180" s="10">
        <v>45658</v>
      </c>
      <c r="AA1180" s="10">
        <v>45640</v>
      </c>
      <c r="AB1180" t="s">
        <v>311</v>
      </c>
      <c r="AC1180" t="s">
        <v>311</v>
      </c>
      <c r="AD1180" t="s">
        <v>199</v>
      </c>
      <c r="AE1180" t="s">
        <v>51</v>
      </c>
      <c r="AF1180" t="s">
        <v>50</v>
      </c>
      <c r="AG1180" t="s">
        <v>1713</v>
      </c>
      <c r="AH1180">
        <v>48.351058999999999</v>
      </c>
      <c r="AI1180">
        <v>84.186273999999997</v>
      </c>
      <c r="AJ1180">
        <v>103.971227</v>
      </c>
      <c r="AK1180">
        <v>134.34224399999999</v>
      </c>
      <c r="AL1180" t="s">
        <v>27</v>
      </c>
      <c r="AM1180" t="s">
        <v>314</v>
      </c>
      <c r="AN1180" t="s">
        <v>1712</v>
      </c>
      <c r="AO1180" s="1">
        <v>45778</v>
      </c>
      <c r="AP1180" s="1" t="s">
        <v>5429</v>
      </c>
      <c r="AR1180" t="s">
        <v>1712</v>
      </c>
    </row>
    <row r="1181" spans="1:44" hidden="1" x14ac:dyDescent="0.25">
      <c r="A1181" t="s">
        <v>1750</v>
      </c>
      <c r="B1181" t="s">
        <v>1708</v>
      </c>
      <c r="C1181" t="s">
        <v>1709</v>
      </c>
      <c r="D1181" t="s">
        <v>134</v>
      </c>
      <c r="E1181" t="s">
        <v>1710</v>
      </c>
      <c r="F1181" t="s">
        <v>311</v>
      </c>
      <c r="G1181" t="s">
        <v>58</v>
      </c>
      <c r="H1181">
        <v>2</v>
      </c>
      <c r="I1181" t="s">
        <v>46</v>
      </c>
      <c r="J1181" t="s">
        <v>70</v>
      </c>
      <c r="L1181" s="21">
        <v>1.19</v>
      </c>
      <c r="M1181" t="s">
        <v>48</v>
      </c>
      <c r="N1181" s="21"/>
      <c r="R1181" t="s">
        <v>98</v>
      </c>
      <c r="S1181" t="s">
        <v>98</v>
      </c>
      <c r="T1181" t="s">
        <v>97</v>
      </c>
      <c r="W1181" s="5">
        <v>45658</v>
      </c>
      <c r="X1181" s="5">
        <v>45658</v>
      </c>
      <c r="Y1181" s="5">
        <v>45627</v>
      </c>
      <c r="Z1181" s="10">
        <v>45658</v>
      </c>
      <c r="AA1181" s="10">
        <v>45645</v>
      </c>
      <c r="AB1181" t="s">
        <v>311</v>
      </c>
      <c r="AC1181" t="s">
        <v>311</v>
      </c>
      <c r="AD1181" t="s">
        <v>199</v>
      </c>
      <c r="AE1181" t="s">
        <v>51</v>
      </c>
      <c r="AF1181" t="s">
        <v>50</v>
      </c>
      <c r="AG1181" t="s">
        <v>1713</v>
      </c>
      <c r="AH1181">
        <v>48.351058999999999</v>
      </c>
      <c r="AI1181">
        <v>84.186273999999997</v>
      </c>
      <c r="AJ1181">
        <v>103.971227</v>
      </c>
      <c r="AK1181">
        <v>134.34224399999999</v>
      </c>
      <c r="AL1181" t="s">
        <v>27</v>
      </c>
      <c r="AM1181" t="s">
        <v>314</v>
      </c>
      <c r="AN1181" t="s">
        <v>1712</v>
      </c>
      <c r="AO1181" s="1">
        <v>45778</v>
      </c>
      <c r="AP1181" s="1" t="s">
        <v>5429</v>
      </c>
      <c r="AR1181" t="s">
        <v>1712</v>
      </c>
    </row>
    <row r="1182" spans="1:44" hidden="1" x14ac:dyDescent="0.25">
      <c r="A1182" t="s">
        <v>1751</v>
      </c>
      <c r="B1182" t="s">
        <v>1708</v>
      </c>
      <c r="C1182" t="s">
        <v>1709</v>
      </c>
      <c r="D1182" t="s">
        <v>68</v>
      </c>
      <c r="E1182" t="s">
        <v>1710</v>
      </c>
      <c r="F1182" t="s">
        <v>311</v>
      </c>
      <c r="G1182" t="s">
        <v>58</v>
      </c>
      <c r="H1182">
        <v>2</v>
      </c>
      <c r="I1182" t="s">
        <v>46</v>
      </c>
      <c r="J1182" t="s">
        <v>70</v>
      </c>
      <c r="L1182" s="21">
        <v>12.08</v>
      </c>
      <c r="M1182" t="s">
        <v>48</v>
      </c>
      <c r="N1182" s="21"/>
      <c r="W1182" s="5">
        <v>45658</v>
      </c>
      <c r="X1182" s="5">
        <v>45658</v>
      </c>
      <c r="Y1182" s="5">
        <v>45627</v>
      </c>
      <c r="Z1182" s="10">
        <v>45658</v>
      </c>
      <c r="AA1182" s="10">
        <v>45645</v>
      </c>
      <c r="AB1182" t="s">
        <v>311</v>
      </c>
      <c r="AC1182" t="s">
        <v>311</v>
      </c>
      <c r="AD1182" t="s">
        <v>199</v>
      </c>
      <c r="AE1182" t="s">
        <v>51</v>
      </c>
      <c r="AF1182" t="s">
        <v>50</v>
      </c>
      <c r="AG1182" t="s">
        <v>1713</v>
      </c>
      <c r="AH1182">
        <v>48.351058999999999</v>
      </c>
      <c r="AI1182">
        <v>84.186273999999997</v>
      </c>
      <c r="AJ1182">
        <v>103.971227</v>
      </c>
      <c r="AK1182">
        <v>134.34224399999999</v>
      </c>
      <c r="AL1182" t="s">
        <v>27</v>
      </c>
      <c r="AM1182" t="s">
        <v>314</v>
      </c>
      <c r="AN1182" t="s">
        <v>1712</v>
      </c>
      <c r="AO1182" s="1">
        <v>45778</v>
      </c>
      <c r="AP1182" s="1" t="s">
        <v>5429</v>
      </c>
      <c r="AR1182" t="s">
        <v>1712</v>
      </c>
    </row>
    <row r="1183" spans="1:44" hidden="1" x14ac:dyDescent="0.25">
      <c r="A1183" t="s">
        <v>1752</v>
      </c>
      <c r="B1183" t="s">
        <v>1708</v>
      </c>
      <c r="C1183" t="s">
        <v>1709</v>
      </c>
      <c r="D1183" t="s">
        <v>42</v>
      </c>
      <c r="E1183" t="s">
        <v>1710</v>
      </c>
      <c r="F1183" t="s">
        <v>311</v>
      </c>
      <c r="G1183" t="s">
        <v>58</v>
      </c>
      <c r="H1183">
        <v>2</v>
      </c>
      <c r="I1183" t="s">
        <v>46</v>
      </c>
      <c r="J1183" t="s">
        <v>70</v>
      </c>
      <c r="L1183" s="21">
        <v>2.4</v>
      </c>
      <c r="M1183" t="s">
        <v>48</v>
      </c>
      <c r="N1183" s="21"/>
      <c r="W1183" s="5">
        <v>45658</v>
      </c>
      <c r="X1183" s="5">
        <v>45658</v>
      </c>
      <c r="Y1183" s="5">
        <v>45627</v>
      </c>
      <c r="Z1183" s="10">
        <v>45660</v>
      </c>
      <c r="AA1183" s="10">
        <v>45650</v>
      </c>
      <c r="AB1183" t="s">
        <v>311</v>
      </c>
      <c r="AC1183" t="s">
        <v>311</v>
      </c>
      <c r="AD1183" t="s">
        <v>199</v>
      </c>
      <c r="AE1183" t="s">
        <v>51</v>
      </c>
      <c r="AF1183" t="s">
        <v>50</v>
      </c>
      <c r="AG1183" t="s">
        <v>1713</v>
      </c>
      <c r="AH1183">
        <v>48.351058999999999</v>
      </c>
      <c r="AI1183">
        <v>84.186273999999997</v>
      </c>
      <c r="AJ1183">
        <v>103.971227</v>
      </c>
      <c r="AK1183">
        <v>134.34224399999999</v>
      </c>
      <c r="AL1183" t="s">
        <v>27</v>
      </c>
      <c r="AM1183" t="s">
        <v>314</v>
      </c>
      <c r="AN1183" t="s">
        <v>1712</v>
      </c>
      <c r="AO1183" s="1">
        <v>45778</v>
      </c>
      <c r="AP1183" s="1" t="s">
        <v>5429</v>
      </c>
      <c r="AR1183" t="s">
        <v>1712</v>
      </c>
    </row>
    <row r="1184" spans="1:44" hidden="1" x14ac:dyDescent="0.25">
      <c r="A1184" t="s">
        <v>1753</v>
      </c>
      <c r="B1184" t="s">
        <v>1708</v>
      </c>
      <c r="C1184" t="s">
        <v>1709</v>
      </c>
      <c r="D1184" t="s">
        <v>367</v>
      </c>
      <c r="E1184" t="s">
        <v>1710</v>
      </c>
      <c r="F1184" t="s">
        <v>311</v>
      </c>
      <c r="G1184" t="s">
        <v>58</v>
      </c>
      <c r="H1184">
        <v>2</v>
      </c>
      <c r="I1184" t="s">
        <v>46</v>
      </c>
      <c r="J1184" t="s">
        <v>70</v>
      </c>
      <c r="L1184" s="21">
        <v>11.49</v>
      </c>
      <c r="M1184" t="s">
        <v>48</v>
      </c>
      <c r="N1184" s="21"/>
      <c r="R1184" t="s">
        <v>98</v>
      </c>
      <c r="S1184" t="s">
        <v>98</v>
      </c>
      <c r="T1184" t="s">
        <v>97</v>
      </c>
      <c r="W1184" s="5">
        <v>45658</v>
      </c>
      <c r="X1184" s="5">
        <v>45658</v>
      </c>
      <c r="Y1184" s="5">
        <v>45627</v>
      </c>
      <c r="Z1184" s="10">
        <v>45658</v>
      </c>
      <c r="AA1184" s="10">
        <v>45646</v>
      </c>
      <c r="AB1184" t="s">
        <v>311</v>
      </c>
      <c r="AC1184" t="s">
        <v>311</v>
      </c>
      <c r="AD1184" t="s">
        <v>199</v>
      </c>
      <c r="AE1184" t="s">
        <v>51</v>
      </c>
      <c r="AF1184" t="s">
        <v>50</v>
      </c>
      <c r="AG1184" t="s">
        <v>1713</v>
      </c>
      <c r="AH1184">
        <v>48.351058999999999</v>
      </c>
      <c r="AI1184">
        <v>84.186273999999997</v>
      </c>
      <c r="AJ1184">
        <v>103.971227</v>
      </c>
      <c r="AK1184">
        <v>134.34224399999999</v>
      </c>
      <c r="AL1184" t="s">
        <v>27</v>
      </c>
      <c r="AM1184" t="s">
        <v>314</v>
      </c>
      <c r="AN1184" t="s">
        <v>1712</v>
      </c>
      <c r="AO1184" s="1">
        <v>45778</v>
      </c>
      <c r="AP1184" s="1" t="s">
        <v>5429</v>
      </c>
      <c r="AR1184" t="s">
        <v>1712</v>
      </c>
    </row>
    <row r="1185" spans="1:44" hidden="1" x14ac:dyDescent="0.25">
      <c r="A1185" t="s">
        <v>1754</v>
      </c>
      <c r="B1185" t="s">
        <v>1708</v>
      </c>
      <c r="C1185" t="s">
        <v>1709</v>
      </c>
      <c r="D1185" t="s">
        <v>137</v>
      </c>
      <c r="E1185" t="s">
        <v>1710</v>
      </c>
      <c r="F1185" t="s">
        <v>311</v>
      </c>
      <c r="G1185" t="s">
        <v>58</v>
      </c>
      <c r="H1185">
        <v>2</v>
      </c>
      <c r="I1185" t="s">
        <v>46</v>
      </c>
      <c r="J1185" t="s">
        <v>70</v>
      </c>
      <c r="L1185" s="21">
        <v>3.96</v>
      </c>
      <c r="M1185" t="s">
        <v>48</v>
      </c>
      <c r="N1185" s="21"/>
      <c r="R1185" t="s">
        <v>98</v>
      </c>
      <c r="S1185" t="s">
        <v>98</v>
      </c>
      <c r="T1185" t="s">
        <v>97</v>
      </c>
      <c r="W1185" s="5">
        <v>45658</v>
      </c>
      <c r="X1185" s="5">
        <v>45658</v>
      </c>
      <c r="Y1185" s="5">
        <v>45627</v>
      </c>
      <c r="Z1185" s="10">
        <v>45658</v>
      </c>
      <c r="AA1185" s="10">
        <v>45647</v>
      </c>
      <c r="AB1185" t="s">
        <v>311</v>
      </c>
      <c r="AC1185" t="s">
        <v>311</v>
      </c>
      <c r="AD1185" t="s">
        <v>199</v>
      </c>
      <c r="AE1185" t="s">
        <v>51</v>
      </c>
      <c r="AF1185" t="s">
        <v>50</v>
      </c>
      <c r="AG1185" t="s">
        <v>1713</v>
      </c>
      <c r="AH1185">
        <v>48.351058999999999</v>
      </c>
      <c r="AI1185">
        <v>84.186273999999997</v>
      </c>
      <c r="AJ1185">
        <v>103.971227</v>
      </c>
      <c r="AK1185">
        <v>134.34224399999999</v>
      </c>
      <c r="AL1185" t="s">
        <v>27</v>
      </c>
      <c r="AM1185" t="s">
        <v>314</v>
      </c>
      <c r="AN1185" t="s">
        <v>1712</v>
      </c>
      <c r="AO1185" s="1">
        <v>45778</v>
      </c>
      <c r="AP1185" s="1" t="s">
        <v>5429</v>
      </c>
      <c r="AR1185" t="s">
        <v>1712</v>
      </c>
    </row>
    <row r="1186" spans="1:44" hidden="1" x14ac:dyDescent="0.25">
      <c r="A1186" t="s">
        <v>1755</v>
      </c>
      <c r="B1186" t="s">
        <v>1708</v>
      </c>
      <c r="C1186" t="s">
        <v>1709</v>
      </c>
      <c r="D1186" t="s">
        <v>370</v>
      </c>
      <c r="E1186" t="s">
        <v>1710</v>
      </c>
      <c r="F1186" t="s">
        <v>311</v>
      </c>
      <c r="G1186" t="s">
        <v>58</v>
      </c>
      <c r="H1186">
        <v>2</v>
      </c>
      <c r="I1186" t="s">
        <v>46</v>
      </c>
      <c r="J1186" t="s">
        <v>70</v>
      </c>
      <c r="L1186" s="21">
        <v>2.77</v>
      </c>
      <c r="M1186" t="s">
        <v>48</v>
      </c>
      <c r="N1186" s="21"/>
      <c r="W1186" s="5">
        <v>45658</v>
      </c>
      <c r="X1186" s="5">
        <v>45658</v>
      </c>
      <c r="Y1186" s="5">
        <v>45627</v>
      </c>
      <c r="Z1186" s="10">
        <v>45658</v>
      </c>
      <c r="AA1186" s="10">
        <v>45648</v>
      </c>
      <c r="AB1186" t="s">
        <v>311</v>
      </c>
      <c r="AC1186" t="s">
        <v>311</v>
      </c>
      <c r="AD1186" t="s">
        <v>199</v>
      </c>
      <c r="AE1186" t="s">
        <v>51</v>
      </c>
      <c r="AF1186" t="s">
        <v>50</v>
      </c>
      <c r="AG1186" t="s">
        <v>1713</v>
      </c>
      <c r="AH1186">
        <v>48.351058999999999</v>
      </c>
      <c r="AI1186">
        <v>84.186273999999997</v>
      </c>
      <c r="AJ1186">
        <v>103.971227</v>
      </c>
      <c r="AK1186">
        <v>134.34224399999999</v>
      </c>
      <c r="AL1186" t="s">
        <v>27</v>
      </c>
      <c r="AM1186" t="s">
        <v>314</v>
      </c>
      <c r="AN1186" t="s">
        <v>1712</v>
      </c>
      <c r="AO1186" s="1">
        <v>45778</v>
      </c>
      <c r="AP1186" s="1" t="s">
        <v>5429</v>
      </c>
      <c r="AR1186" t="s">
        <v>1712</v>
      </c>
    </row>
    <row r="1187" spans="1:44" hidden="1" x14ac:dyDescent="0.25">
      <c r="A1187" t="s">
        <v>1756</v>
      </c>
      <c r="B1187" t="s">
        <v>1708</v>
      </c>
      <c r="C1187" t="s">
        <v>1709</v>
      </c>
      <c r="D1187" t="s">
        <v>372</v>
      </c>
      <c r="E1187" t="s">
        <v>1710</v>
      </c>
      <c r="F1187" t="s">
        <v>311</v>
      </c>
      <c r="G1187" t="s">
        <v>58</v>
      </c>
      <c r="H1187">
        <v>2</v>
      </c>
      <c r="I1187" t="s">
        <v>46</v>
      </c>
      <c r="J1187" t="s">
        <v>70</v>
      </c>
      <c r="L1187" s="21">
        <v>1.07</v>
      </c>
      <c r="M1187" t="s">
        <v>48</v>
      </c>
      <c r="N1187" s="21"/>
      <c r="W1187" s="5">
        <v>45658</v>
      </c>
      <c r="X1187" s="5">
        <v>45658</v>
      </c>
      <c r="Y1187" s="5">
        <v>45627</v>
      </c>
      <c r="Z1187" s="10">
        <v>45658</v>
      </c>
      <c r="AA1187" s="10">
        <v>45645</v>
      </c>
      <c r="AB1187" t="s">
        <v>311</v>
      </c>
      <c r="AC1187" t="s">
        <v>311</v>
      </c>
      <c r="AD1187" t="s">
        <v>199</v>
      </c>
      <c r="AE1187" t="s">
        <v>51</v>
      </c>
      <c r="AF1187" t="s">
        <v>50</v>
      </c>
      <c r="AG1187" t="s">
        <v>1713</v>
      </c>
      <c r="AH1187">
        <v>48.351058999999999</v>
      </c>
      <c r="AI1187">
        <v>84.186273999999997</v>
      </c>
      <c r="AJ1187">
        <v>103.971227</v>
      </c>
      <c r="AK1187">
        <v>134.34224399999999</v>
      </c>
      <c r="AL1187" t="s">
        <v>27</v>
      </c>
      <c r="AM1187" t="s">
        <v>314</v>
      </c>
      <c r="AN1187" t="s">
        <v>1712</v>
      </c>
      <c r="AO1187" s="1">
        <v>45778</v>
      </c>
      <c r="AP1187" s="1" t="s">
        <v>5429</v>
      </c>
      <c r="AR1187" t="s">
        <v>1712</v>
      </c>
    </row>
    <row r="1188" spans="1:44" hidden="1" x14ac:dyDescent="0.25">
      <c r="A1188" t="s">
        <v>1757</v>
      </c>
      <c r="B1188" t="s">
        <v>1708</v>
      </c>
      <c r="C1188" t="s">
        <v>1709</v>
      </c>
      <c r="D1188" t="s">
        <v>374</v>
      </c>
      <c r="E1188" t="s">
        <v>1710</v>
      </c>
      <c r="F1188" t="s">
        <v>311</v>
      </c>
      <c r="G1188" t="s">
        <v>58</v>
      </c>
      <c r="H1188">
        <v>2</v>
      </c>
      <c r="I1188" t="s">
        <v>46</v>
      </c>
      <c r="J1188" t="s">
        <v>70</v>
      </c>
      <c r="L1188" s="21">
        <v>0.93</v>
      </c>
      <c r="M1188" t="s">
        <v>48</v>
      </c>
      <c r="N1188" s="21"/>
      <c r="R1188" t="s">
        <v>98</v>
      </c>
      <c r="S1188" t="s">
        <v>98</v>
      </c>
      <c r="T1188" t="s">
        <v>97</v>
      </c>
      <c r="W1188" s="5">
        <v>45658</v>
      </c>
      <c r="X1188" s="5">
        <v>45658</v>
      </c>
      <c r="Y1188" s="5">
        <v>45627</v>
      </c>
      <c r="Z1188" s="10">
        <v>45658</v>
      </c>
      <c r="AA1188" s="10">
        <v>45645</v>
      </c>
      <c r="AB1188" t="s">
        <v>311</v>
      </c>
      <c r="AC1188" t="s">
        <v>311</v>
      </c>
      <c r="AD1188" t="s">
        <v>199</v>
      </c>
      <c r="AE1188" t="s">
        <v>51</v>
      </c>
      <c r="AF1188" t="s">
        <v>50</v>
      </c>
      <c r="AG1188" t="s">
        <v>1713</v>
      </c>
      <c r="AH1188">
        <v>48.351058999999999</v>
      </c>
      <c r="AI1188">
        <v>84.186273999999997</v>
      </c>
      <c r="AJ1188">
        <v>103.971227</v>
      </c>
      <c r="AK1188">
        <v>134.34224399999999</v>
      </c>
      <c r="AL1188" t="s">
        <v>27</v>
      </c>
      <c r="AM1188" t="s">
        <v>314</v>
      </c>
      <c r="AN1188" t="s">
        <v>1712</v>
      </c>
      <c r="AO1188" s="1">
        <v>45778</v>
      </c>
      <c r="AP1188" s="1" t="s">
        <v>5429</v>
      </c>
      <c r="AR1188" t="s">
        <v>1712</v>
      </c>
    </row>
    <row r="1189" spans="1:44" hidden="1" x14ac:dyDescent="0.25">
      <c r="A1189" t="s">
        <v>1758</v>
      </c>
      <c r="B1189" t="s">
        <v>1708</v>
      </c>
      <c r="C1189" t="s">
        <v>1709</v>
      </c>
      <c r="D1189" t="s">
        <v>427</v>
      </c>
      <c r="E1189" t="s">
        <v>1710</v>
      </c>
      <c r="F1189" t="s">
        <v>311</v>
      </c>
      <c r="G1189" t="s">
        <v>58</v>
      </c>
      <c r="H1189">
        <v>2</v>
      </c>
      <c r="I1189" t="s">
        <v>46</v>
      </c>
      <c r="J1189" t="s">
        <v>70</v>
      </c>
      <c r="L1189" s="21">
        <v>6.41</v>
      </c>
      <c r="M1189" t="s">
        <v>48</v>
      </c>
      <c r="N1189" s="21"/>
      <c r="R1189" t="s">
        <v>98</v>
      </c>
      <c r="S1189" t="s">
        <v>98</v>
      </c>
      <c r="T1189" t="s">
        <v>97</v>
      </c>
      <c r="W1189" s="5">
        <v>45658</v>
      </c>
      <c r="X1189" s="5">
        <v>45658</v>
      </c>
      <c r="Y1189" s="5">
        <v>45627</v>
      </c>
      <c r="Z1189" s="10">
        <v>45658</v>
      </c>
      <c r="AA1189" s="10">
        <v>45648</v>
      </c>
      <c r="AB1189" t="s">
        <v>311</v>
      </c>
      <c r="AC1189" t="s">
        <v>311</v>
      </c>
      <c r="AD1189" t="s">
        <v>199</v>
      </c>
      <c r="AE1189" t="s">
        <v>51</v>
      </c>
      <c r="AF1189" t="s">
        <v>50</v>
      </c>
      <c r="AG1189" t="s">
        <v>1713</v>
      </c>
      <c r="AH1189">
        <v>48.351058999999999</v>
      </c>
      <c r="AI1189">
        <v>84.186273999999997</v>
      </c>
      <c r="AJ1189">
        <v>103.971227</v>
      </c>
      <c r="AK1189">
        <v>134.34224399999999</v>
      </c>
      <c r="AL1189" t="s">
        <v>27</v>
      </c>
      <c r="AM1189" t="s">
        <v>314</v>
      </c>
      <c r="AN1189" t="s">
        <v>1712</v>
      </c>
      <c r="AO1189" s="1">
        <v>45778</v>
      </c>
      <c r="AP1189" s="1" t="s">
        <v>5429</v>
      </c>
      <c r="AR1189" t="s">
        <v>1712</v>
      </c>
    </row>
    <row r="1190" spans="1:44" hidden="1" x14ac:dyDescent="0.25">
      <c r="A1190" t="s">
        <v>1759</v>
      </c>
      <c r="B1190" t="s">
        <v>1708</v>
      </c>
      <c r="C1190" t="s">
        <v>1709</v>
      </c>
      <c r="D1190" t="s">
        <v>77</v>
      </c>
      <c r="E1190" t="s">
        <v>1710</v>
      </c>
      <c r="F1190" t="s">
        <v>311</v>
      </c>
      <c r="G1190" t="s">
        <v>58</v>
      </c>
      <c r="H1190">
        <v>2</v>
      </c>
      <c r="I1190" t="s">
        <v>46</v>
      </c>
      <c r="J1190" t="s">
        <v>70</v>
      </c>
      <c r="L1190">
        <v>14.94</v>
      </c>
      <c r="M1190" t="s">
        <v>48</v>
      </c>
      <c r="W1190" s="5">
        <v>45658</v>
      </c>
      <c r="X1190" s="5">
        <v>45658</v>
      </c>
      <c r="Y1190" s="5">
        <v>45627</v>
      </c>
      <c r="Z1190" s="10">
        <v>45658</v>
      </c>
      <c r="AA1190" s="10">
        <v>45648</v>
      </c>
      <c r="AB1190" t="s">
        <v>311</v>
      </c>
      <c r="AC1190" t="s">
        <v>311</v>
      </c>
      <c r="AD1190" t="s">
        <v>199</v>
      </c>
      <c r="AE1190" t="s">
        <v>51</v>
      </c>
      <c r="AF1190" t="s">
        <v>50</v>
      </c>
      <c r="AG1190" t="s">
        <v>1713</v>
      </c>
      <c r="AH1190">
        <v>48.351058999999999</v>
      </c>
      <c r="AI1190">
        <v>84.186273999999997</v>
      </c>
      <c r="AJ1190">
        <v>103.971227</v>
      </c>
      <c r="AK1190">
        <v>134.34224399999999</v>
      </c>
      <c r="AL1190" t="s">
        <v>27</v>
      </c>
      <c r="AM1190" t="s">
        <v>314</v>
      </c>
      <c r="AN1190" t="s">
        <v>1712</v>
      </c>
      <c r="AO1190" s="1">
        <v>45778</v>
      </c>
      <c r="AP1190" s="1" t="s">
        <v>5429</v>
      </c>
      <c r="AR1190" t="s">
        <v>1712</v>
      </c>
    </row>
    <row r="1191" spans="1:44" hidden="1" x14ac:dyDescent="0.25">
      <c r="A1191" t="s">
        <v>1760</v>
      </c>
      <c r="B1191" t="s">
        <v>1708</v>
      </c>
      <c r="C1191" t="s">
        <v>1709</v>
      </c>
      <c r="D1191" t="s">
        <v>430</v>
      </c>
      <c r="E1191" t="s">
        <v>1710</v>
      </c>
      <c r="F1191" t="s">
        <v>311</v>
      </c>
      <c r="G1191" t="s">
        <v>58</v>
      </c>
      <c r="H1191">
        <v>2</v>
      </c>
      <c r="I1191" t="s">
        <v>46</v>
      </c>
      <c r="J1191" t="s">
        <v>70</v>
      </c>
      <c r="L1191">
        <v>1.1399999999999999</v>
      </c>
      <c r="M1191" t="s">
        <v>48</v>
      </c>
      <c r="W1191" s="5">
        <v>45658</v>
      </c>
      <c r="X1191" s="5">
        <v>45658</v>
      </c>
      <c r="Y1191" s="5">
        <v>45627</v>
      </c>
      <c r="Z1191" s="10">
        <v>45658</v>
      </c>
      <c r="AA1191" s="10">
        <v>45645</v>
      </c>
      <c r="AB1191" t="s">
        <v>311</v>
      </c>
      <c r="AC1191" t="s">
        <v>311</v>
      </c>
      <c r="AD1191" t="s">
        <v>199</v>
      </c>
      <c r="AE1191" t="s">
        <v>51</v>
      </c>
      <c r="AF1191" t="s">
        <v>50</v>
      </c>
      <c r="AG1191" t="s">
        <v>1713</v>
      </c>
      <c r="AH1191">
        <v>48.351058999999999</v>
      </c>
      <c r="AI1191">
        <v>84.186273999999997</v>
      </c>
      <c r="AJ1191">
        <v>103.971227</v>
      </c>
      <c r="AK1191">
        <v>134.34224399999999</v>
      </c>
      <c r="AL1191" t="s">
        <v>27</v>
      </c>
      <c r="AM1191" t="s">
        <v>314</v>
      </c>
      <c r="AN1191" t="s">
        <v>1712</v>
      </c>
      <c r="AO1191" s="1">
        <v>45778</v>
      </c>
      <c r="AP1191" s="1" t="s">
        <v>5429</v>
      </c>
      <c r="AR1191" t="s">
        <v>1712</v>
      </c>
    </row>
    <row r="1192" spans="1:44" hidden="1" x14ac:dyDescent="0.25">
      <c r="A1192" t="s">
        <v>1761</v>
      </c>
      <c r="B1192" t="s">
        <v>1708</v>
      </c>
      <c r="C1192" t="s">
        <v>1709</v>
      </c>
      <c r="D1192" t="s">
        <v>432</v>
      </c>
      <c r="E1192" t="s">
        <v>1710</v>
      </c>
      <c r="F1192" t="s">
        <v>311</v>
      </c>
      <c r="G1192" t="s">
        <v>58</v>
      </c>
      <c r="H1192">
        <v>2</v>
      </c>
      <c r="I1192" t="s">
        <v>46</v>
      </c>
      <c r="J1192" t="s">
        <v>70</v>
      </c>
      <c r="L1192">
        <v>0.5</v>
      </c>
      <c r="M1192" t="s">
        <v>48</v>
      </c>
      <c r="W1192" s="5">
        <v>45658</v>
      </c>
      <c r="X1192" s="5">
        <v>45658</v>
      </c>
      <c r="Y1192" s="5">
        <v>45627</v>
      </c>
      <c r="Z1192" s="10">
        <v>45658</v>
      </c>
      <c r="AA1192" s="10">
        <v>45645</v>
      </c>
      <c r="AB1192" t="s">
        <v>311</v>
      </c>
      <c r="AC1192" t="s">
        <v>311</v>
      </c>
      <c r="AD1192" t="s">
        <v>199</v>
      </c>
      <c r="AE1192" t="s">
        <v>51</v>
      </c>
      <c r="AF1192" t="s">
        <v>50</v>
      </c>
      <c r="AG1192" t="s">
        <v>1713</v>
      </c>
      <c r="AH1192">
        <v>48.351058999999999</v>
      </c>
      <c r="AI1192">
        <v>84.186273999999997</v>
      </c>
      <c r="AJ1192">
        <v>103.971227</v>
      </c>
      <c r="AK1192">
        <v>134.34224399999999</v>
      </c>
      <c r="AL1192" t="s">
        <v>27</v>
      </c>
      <c r="AM1192" t="s">
        <v>314</v>
      </c>
      <c r="AN1192" t="s">
        <v>1712</v>
      </c>
      <c r="AO1192" s="1">
        <v>45778</v>
      </c>
      <c r="AP1192" s="1" t="s">
        <v>5429</v>
      </c>
      <c r="AR1192" t="s">
        <v>1712</v>
      </c>
    </row>
    <row r="1193" spans="1:44" hidden="1" x14ac:dyDescent="0.25">
      <c r="A1193" t="s">
        <v>1762</v>
      </c>
      <c r="B1193" t="s">
        <v>1708</v>
      </c>
      <c r="C1193" t="s">
        <v>1709</v>
      </c>
      <c r="D1193" t="s">
        <v>434</v>
      </c>
      <c r="E1193" t="s">
        <v>1710</v>
      </c>
      <c r="F1193" t="s">
        <v>311</v>
      </c>
      <c r="G1193" t="s">
        <v>45</v>
      </c>
      <c r="H1193">
        <v>2</v>
      </c>
      <c r="I1193" t="s">
        <v>46</v>
      </c>
      <c r="J1193" t="s">
        <v>70</v>
      </c>
      <c r="L1193">
        <v>1.07</v>
      </c>
      <c r="M1193" t="s">
        <v>48</v>
      </c>
      <c r="W1193" s="5">
        <v>45658</v>
      </c>
      <c r="X1193" s="5">
        <v>45658</v>
      </c>
      <c r="Y1193" s="5">
        <v>45627</v>
      </c>
      <c r="Z1193" s="10">
        <v>45658</v>
      </c>
      <c r="AB1193" t="s">
        <v>311</v>
      </c>
      <c r="AC1193" t="s">
        <v>311</v>
      </c>
      <c r="AD1193" t="s">
        <v>199</v>
      </c>
      <c r="AE1193" t="s">
        <v>51</v>
      </c>
      <c r="AF1193" t="s">
        <v>50</v>
      </c>
      <c r="AG1193" t="s">
        <v>1713</v>
      </c>
      <c r="AH1193">
        <v>48.351058999999999</v>
      </c>
      <c r="AI1193">
        <v>84.186273999999997</v>
      </c>
      <c r="AJ1193">
        <v>103.971227</v>
      </c>
      <c r="AK1193">
        <v>134.34224399999999</v>
      </c>
      <c r="AL1193" t="s">
        <v>27</v>
      </c>
      <c r="AM1193" t="s">
        <v>314</v>
      </c>
      <c r="AN1193" t="s">
        <v>1712</v>
      </c>
      <c r="AO1193" s="1">
        <v>45778</v>
      </c>
      <c r="AP1193" s="1" t="s">
        <v>5429</v>
      </c>
      <c r="AR1193" t="s">
        <v>1712</v>
      </c>
    </row>
    <row r="1194" spans="1:44" hidden="1" x14ac:dyDescent="0.25">
      <c r="A1194" t="s">
        <v>1763</v>
      </c>
      <c r="B1194" t="s">
        <v>1708</v>
      </c>
      <c r="C1194" t="s">
        <v>1709</v>
      </c>
      <c r="D1194" t="s">
        <v>56</v>
      </c>
      <c r="E1194" t="s">
        <v>1710</v>
      </c>
      <c r="F1194" t="s">
        <v>311</v>
      </c>
      <c r="G1194" t="s">
        <v>58</v>
      </c>
      <c r="H1194">
        <v>2</v>
      </c>
      <c r="I1194" t="s">
        <v>46</v>
      </c>
      <c r="J1194" t="s">
        <v>70</v>
      </c>
      <c r="L1194">
        <v>7.0000000000000007E-2</v>
      </c>
      <c r="M1194" t="s">
        <v>48</v>
      </c>
      <c r="W1194" s="5">
        <v>45658</v>
      </c>
      <c r="X1194" s="5">
        <v>45658</v>
      </c>
      <c r="Y1194" s="5">
        <v>45627</v>
      </c>
      <c r="Z1194" s="10">
        <v>45660</v>
      </c>
      <c r="AA1194" s="10">
        <v>45656</v>
      </c>
      <c r="AB1194" t="s">
        <v>311</v>
      </c>
      <c r="AC1194" t="s">
        <v>311</v>
      </c>
      <c r="AD1194" t="s">
        <v>199</v>
      </c>
      <c r="AE1194" t="s">
        <v>51</v>
      </c>
      <c r="AF1194" t="s">
        <v>50</v>
      </c>
      <c r="AG1194" t="s">
        <v>1713</v>
      </c>
      <c r="AH1194">
        <v>48.351058999999999</v>
      </c>
      <c r="AI1194">
        <v>84.186273999999997</v>
      </c>
      <c r="AJ1194">
        <v>103.971227</v>
      </c>
      <c r="AK1194">
        <v>134.34224399999999</v>
      </c>
      <c r="AL1194" t="s">
        <v>27</v>
      </c>
      <c r="AM1194" t="s">
        <v>314</v>
      </c>
      <c r="AN1194" t="s">
        <v>1712</v>
      </c>
      <c r="AO1194" s="1">
        <v>45778</v>
      </c>
      <c r="AP1194" s="1" t="s">
        <v>5429</v>
      </c>
      <c r="AR1194" t="s">
        <v>1712</v>
      </c>
    </row>
    <row r="1195" spans="1:44" hidden="1" x14ac:dyDescent="0.25">
      <c r="A1195" t="s">
        <v>1764</v>
      </c>
      <c r="B1195" t="s">
        <v>1708</v>
      </c>
      <c r="C1195" t="s">
        <v>1709</v>
      </c>
      <c r="D1195" t="s">
        <v>189</v>
      </c>
      <c r="E1195" t="s">
        <v>1710</v>
      </c>
      <c r="F1195" t="s">
        <v>311</v>
      </c>
      <c r="G1195" t="s">
        <v>45</v>
      </c>
      <c r="H1195">
        <v>2</v>
      </c>
      <c r="I1195" t="s">
        <v>46</v>
      </c>
      <c r="J1195" t="s">
        <v>70</v>
      </c>
      <c r="L1195">
        <v>0.75</v>
      </c>
      <c r="M1195" t="s">
        <v>48</v>
      </c>
      <c r="W1195" s="5">
        <v>45658</v>
      </c>
      <c r="X1195" s="5">
        <v>45658</v>
      </c>
      <c r="Y1195" s="5">
        <v>45627</v>
      </c>
      <c r="Z1195" s="10">
        <v>45658</v>
      </c>
      <c r="AA1195" s="10">
        <v>45629</v>
      </c>
      <c r="AB1195" t="s">
        <v>311</v>
      </c>
      <c r="AC1195" t="s">
        <v>311</v>
      </c>
      <c r="AD1195" t="s">
        <v>199</v>
      </c>
      <c r="AE1195" t="s">
        <v>51</v>
      </c>
      <c r="AF1195" t="s">
        <v>50</v>
      </c>
      <c r="AG1195" t="s">
        <v>1713</v>
      </c>
      <c r="AH1195">
        <v>48.351058999999999</v>
      </c>
      <c r="AI1195">
        <v>84.186273999999997</v>
      </c>
      <c r="AJ1195">
        <v>103.971227</v>
      </c>
      <c r="AK1195">
        <v>134.34224399999999</v>
      </c>
      <c r="AL1195" t="s">
        <v>27</v>
      </c>
      <c r="AM1195" t="s">
        <v>314</v>
      </c>
      <c r="AN1195" t="s">
        <v>1712</v>
      </c>
      <c r="AO1195" s="1">
        <v>45778</v>
      </c>
      <c r="AP1195" s="1" t="s">
        <v>5429</v>
      </c>
      <c r="AR1195" t="s">
        <v>1712</v>
      </c>
    </row>
    <row r="1196" spans="1:44" hidden="1" x14ac:dyDescent="0.25">
      <c r="A1196" t="s">
        <v>1765</v>
      </c>
      <c r="B1196" t="s">
        <v>1708</v>
      </c>
      <c r="C1196" t="s">
        <v>1709</v>
      </c>
      <c r="D1196" s="21" t="s">
        <v>191</v>
      </c>
      <c r="E1196" t="s">
        <v>1710</v>
      </c>
      <c r="F1196" t="s">
        <v>311</v>
      </c>
      <c r="G1196" t="s">
        <v>45</v>
      </c>
      <c r="H1196">
        <v>2</v>
      </c>
      <c r="I1196" t="s">
        <v>46</v>
      </c>
      <c r="J1196" t="s">
        <v>70</v>
      </c>
      <c r="L1196">
        <v>0.34</v>
      </c>
      <c r="M1196" t="s">
        <v>48</v>
      </c>
      <c r="R1196" t="s">
        <v>98</v>
      </c>
      <c r="S1196" t="s">
        <v>98</v>
      </c>
      <c r="T1196" t="s">
        <v>97</v>
      </c>
      <c r="W1196" s="5">
        <v>45658</v>
      </c>
      <c r="X1196" s="5">
        <v>45658</v>
      </c>
      <c r="Y1196" s="5">
        <v>45627</v>
      </c>
      <c r="Z1196" s="10">
        <v>45658</v>
      </c>
      <c r="AA1196" s="10">
        <v>45627</v>
      </c>
      <c r="AB1196" t="s">
        <v>311</v>
      </c>
      <c r="AC1196" t="s">
        <v>311</v>
      </c>
      <c r="AD1196" t="s">
        <v>199</v>
      </c>
      <c r="AE1196" t="s">
        <v>51</v>
      </c>
      <c r="AF1196" t="s">
        <v>50</v>
      </c>
      <c r="AG1196" t="s">
        <v>1713</v>
      </c>
      <c r="AH1196">
        <v>48.351058999999999</v>
      </c>
      <c r="AI1196">
        <v>84.186273999999997</v>
      </c>
      <c r="AJ1196">
        <v>103.971227</v>
      </c>
      <c r="AK1196">
        <v>134.34224399999999</v>
      </c>
      <c r="AL1196" t="s">
        <v>73</v>
      </c>
      <c r="AM1196" t="s">
        <v>314</v>
      </c>
      <c r="AN1196" t="s">
        <v>1712</v>
      </c>
      <c r="AO1196" s="1">
        <v>45778</v>
      </c>
      <c r="AP1196" s="1" t="s">
        <v>5429</v>
      </c>
      <c r="AR1196" t="s">
        <v>1712</v>
      </c>
    </row>
    <row r="1197" spans="1:44" hidden="1" x14ac:dyDescent="0.25">
      <c r="A1197" t="s">
        <v>1766</v>
      </c>
      <c r="B1197" t="s">
        <v>1708</v>
      </c>
      <c r="C1197" t="s">
        <v>1709</v>
      </c>
      <c r="D1197" t="s">
        <v>542</v>
      </c>
      <c r="E1197" t="s">
        <v>1710</v>
      </c>
      <c r="F1197" t="s">
        <v>311</v>
      </c>
      <c r="G1197" t="s">
        <v>58</v>
      </c>
      <c r="H1197">
        <v>2</v>
      </c>
      <c r="I1197" t="s">
        <v>46</v>
      </c>
      <c r="J1197" t="s">
        <v>70</v>
      </c>
      <c r="L1197">
        <v>0.22</v>
      </c>
      <c r="M1197" t="s">
        <v>48</v>
      </c>
      <c r="W1197" s="5">
        <v>45658</v>
      </c>
      <c r="X1197" s="5">
        <v>45658</v>
      </c>
      <c r="Y1197" s="5">
        <v>45627</v>
      </c>
      <c r="Z1197" s="10">
        <v>45658</v>
      </c>
      <c r="AA1197" s="10">
        <v>45642</v>
      </c>
      <c r="AB1197" t="s">
        <v>311</v>
      </c>
      <c r="AC1197" t="s">
        <v>311</v>
      </c>
      <c r="AD1197" t="s">
        <v>199</v>
      </c>
      <c r="AE1197" t="s">
        <v>51</v>
      </c>
      <c r="AF1197" t="s">
        <v>50</v>
      </c>
      <c r="AG1197" t="s">
        <v>1713</v>
      </c>
      <c r="AH1197">
        <v>48.351058999999999</v>
      </c>
      <c r="AI1197">
        <v>84.186273999999997</v>
      </c>
      <c r="AJ1197">
        <v>103.971227</v>
      </c>
      <c r="AK1197">
        <v>134.34224399999999</v>
      </c>
      <c r="AL1197" t="s">
        <v>27</v>
      </c>
      <c r="AM1197" t="s">
        <v>314</v>
      </c>
      <c r="AN1197" t="s">
        <v>1712</v>
      </c>
      <c r="AO1197" s="1">
        <v>45778</v>
      </c>
      <c r="AP1197" s="1" t="s">
        <v>5429</v>
      </c>
      <c r="AR1197" t="s">
        <v>1712</v>
      </c>
    </row>
    <row r="1198" spans="1:44" hidden="1" x14ac:dyDescent="0.25">
      <c r="A1198" t="s">
        <v>1767</v>
      </c>
      <c r="B1198" t="s">
        <v>1708</v>
      </c>
      <c r="C1198" t="s">
        <v>1709</v>
      </c>
      <c r="D1198" t="s">
        <v>176</v>
      </c>
      <c r="E1198" t="s">
        <v>1710</v>
      </c>
      <c r="F1198" t="s">
        <v>311</v>
      </c>
      <c r="G1198" t="s">
        <v>45</v>
      </c>
      <c r="H1198">
        <v>2</v>
      </c>
      <c r="I1198" t="s">
        <v>46</v>
      </c>
      <c r="J1198" t="s">
        <v>70</v>
      </c>
      <c r="L1198">
        <v>0.15</v>
      </c>
      <c r="M1198" t="s">
        <v>48</v>
      </c>
      <c r="W1198" s="5">
        <v>45658</v>
      </c>
      <c r="X1198" s="5">
        <v>45658</v>
      </c>
      <c r="Y1198" s="5">
        <v>45627</v>
      </c>
      <c r="Z1198" s="10">
        <v>45658</v>
      </c>
      <c r="AA1198" s="10">
        <v>45632</v>
      </c>
      <c r="AB1198" t="s">
        <v>311</v>
      </c>
      <c r="AC1198" t="s">
        <v>311</v>
      </c>
      <c r="AD1198" t="s">
        <v>199</v>
      </c>
      <c r="AE1198" t="s">
        <v>51</v>
      </c>
      <c r="AF1198" t="s">
        <v>50</v>
      </c>
      <c r="AG1198" t="s">
        <v>1713</v>
      </c>
      <c r="AH1198">
        <v>48.351058999999999</v>
      </c>
      <c r="AI1198">
        <v>84.186273999999997</v>
      </c>
      <c r="AJ1198">
        <v>103.971227</v>
      </c>
      <c r="AK1198">
        <v>134.34224399999999</v>
      </c>
      <c r="AL1198" t="s">
        <v>27</v>
      </c>
      <c r="AM1198" t="s">
        <v>314</v>
      </c>
      <c r="AN1198" t="s">
        <v>1712</v>
      </c>
      <c r="AO1198" s="1">
        <v>45778</v>
      </c>
      <c r="AP1198" s="1" t="s">
        <v>5429</v>
      </c>
      <c r="AR1198" t="s">
        <v>1712</v>
      </c>
    </row>
    <row r="1199" spans="1:44" hidden="1" x14ac:dyDescent="0.25">
      <c r="A1199" t="s">
        <v>1768</v>
      </c>
      <c r="B1199" t="s">
        <v>1708</v>
      </c>
      <c r="C1199" t="s">
        <v>1709</v>
      </c>
      <c r="D1199" s="21" t="s">
        <v>178</v>
      </c>
      <c r="E1199" t="s">
        <v>1710</v>
      </c>
      <c r="F1199" t="s">
        <v>311</v>
      </c>
      <c r="G1199" t="s">
        <v>45</v>
      </c>
      <c r="H1199">
        <v>2</v>
      </c>
      <c r="I1199" t="s">
        <v>46</v>
      </c>
      <c r="J1199" t="s">
        <v>70</v>
      </c>
      <c r="L1199">
        <v>0.84</v>
      </c>
      <c r="M1199" t="s">
        <v>48</v>
      </c>
      <c r="R1199" t="s">
        <v>98</v>
      </c>
      <c r="S1199" t="s">
        <v>98</v>
      </c>
      <c r="T1199" t="s">
        <v>97</v>
      </c>
      <c r="W1199" s="5">
        <v>45658</v>
      </c>
      <c r="X1199" s="5">
        <v>45658</v>
      </c>
      <c r="Y1199" s="5">
        <v>45627</v>
      </c>
      <c r="Z1199" s="10">
        <v>45658</v>
      </c>
      <c r="AA1199" s="10">
        <v>45636</v>
      </c>
      <c r="AB1199" t="s">
        <v>311</v>
      </c>
      <c r="AC1199" t="s">
        <v>311</v>
      </c>
      <c r="AD1199" t="s">
        <v>199</v>
      </c>
      <c r="AE1199" t="s">
        <v>51</v>
      </c>
      <c r="AF1199" t="s">
        <v>50</v>
      </c>
      <c r="AG1199" t="s">
        <v>1713</v>
      </c>
      <c r="AH1199">
        <v>48.351058999999999</v>
      </c>
      <c r="AI1199">
        <v>84.186273999999997</v>
      </c>
      <c r="AJ1199">
        <v>103.971227</v>
      </c>
      <c r="AK1199">
        <v>134.34224399999999</v>
      </c>
      <c r="AL1199" t="s">
        <v>73</v>
      </c>
      <c r="AM1199" t="s">
        <v>314</v>
      </c>
      <c r="AN1199" t="s">
        <v>1712</v>
      </c>
      <c r="AO1199" s="1">
        <v>45778</v>
      </c>
      <c r="AP1199" s="1" t="s">
        <v>5429</v>
      </c>
      <c r="AR1199" t="s">
        <v>1712</v>
      </c>
    </row>
    <row r="1200" spans="1:44" hidden="1" x14ac:dyDescent="0.25">
      <c r="A1200" t="s">
        <v>1769</v>
      </c>
      <c r="B1200" t="s">
        <v>1708</v>
      </c>
      <c r="C1200" t="s">
        <v>1709</v>
      </c>
      <c r="D1200" t="s">
        <v>180</v>
      </c>
      <c r="E1200" t="s">
        <v>1710</v>
      </c>
      <c r="F1200" t="s">
        <v>311</v>
      </c>
      <c r="G1200" t="s">
        <v>45</v>
      </c>
      <c r="H1200">
        <v>2</v>
      </c>
      <c r="I1200" t="s">
        <v>46</v>
      </c>
      <c r="J1200" t="s">
        <v>70</v>
      </c>
      <c r="L1200">
        <v>0.32</v>
      </c>
      <c r="M1200" t="s">
        <v>48</v>
      </c>
      <c r="W1200" s="5">
        <v>45658</v>
      </c>
      <c r="X1200" s="5">
        <v>45658</v>
      </c>
      <c r="Y1200" s="5">
        <v>45627</v>
      </c>
      <c r="Z1200" s="10">
        <v>45658</v>
      </c>
      <c r="AA1200" s="10">
        <v>45638</v>
      </c>
      <c r="AB1200" t="s">
        <v>311</v>
      </c>
      <c r="AC1200" t="s">
        <v>311</v>
      </c>
      <c r="AD1200" t="s">
        <v>199</v>
      </c>
      <c r="AE1200" t="s">
        <v>51</v>
      </c>
      <c r="AF1200" t="s">
        <v>50</v>
      </c>
      <c r="AG1200" t="s">
        <v>1713</v>
      </c>
      <c r="AH1200">
        <v>48.351058999999999</v>
      </c>
      <c r="AI1200">
        <v>84.186273999999997</v>
      </c>
      <c r="AJ1200">
        <v>103.971227</v>
      </c>
      <c r="AK1200">
        <v>134.34224399999999</v>
      </c>
      <c r="AL1200" t="s">
        <v>27</v>
      </c>
      <c r="AM1200" t="s">
        <v>314</v>
      </c>
      <c r="AN1200" t="s">
        <v>1712</v>
      </c>
      <c r="AO1200" s="1">
        <v>45778</v>
      </c>
      <c r="AP1200" s="1" t="s">
        <v>5429</v>
      </c>
      <c r="AR1200" t="s">
        <v>1712</v>
      </c>
    </row>
    <row r="1201" spans="1:44" hidden="1" x14ac:dyDescent="0.25">
      <c r="A1201" t="s">
        <v>1770</v>
      </c>
      <c r="B1201" t="s">
        <v>1708</v>
      </c>
      <c r="C1201" t="s">
        <v>1709</v>
      </c>
      <c r="D1201" t="s">
        <v>183</v>
      </c>
      <c r="E1201" t="s">
        <v>1710</v>
      </c>
      <c r="F1201" t="s">
        <v>311</v>
      </c>
      <c r="G1201" t="s">
        <v>58</v>
      </c>
      <c r="H1201">
        <v>2</v>
      </c>
      <c r="I1201" t="s">
        <v>46</v>
      </c>
      <c r="J1201" t="s">
        <v>70</v>
      </c>
      <c r="L1201">
        <v>0.2</v>
      </c>
      <c r="M1201" t="s">
        <v>48</v>
      </c>
      <c r="W1201" s="5">
        <v>45658</v>
      </c>
      <c r="X1201" s="5">
        <v>45658</v>
      </c>
      <c r="Y1201" s="5">
        <v>45627</v>
      </c>
      <c r="Z1201" s="10">
        <v>45658</v>
      </c>
      <c r="AA1201" s="10">
        <v>45645</v>
      </c>
      <c r="AB1201" t="s">
        <v>311</v>
      </c>
      <c r="AC1201" t="s">
        <v>311</v>
      </c>
      <c r="AD1201" t="s">
        <v>199</v>
      </c>
      <c r="AE1201" t="s">
        <v>51</v>
      </c>
      <c r="AF1201" t="s">
        <v>50</v>
      </c>
      <c r="AG1201" t="s">
        <v>1713</v>
      </c>
      <c r="AH1201">
        <v>48.351058999999999</v>
      </c>
      <c r="AI1201">
        <v>84.186273999999997</v>
      </c>
      <c r="AJ1201">
        <v>103.971227</v>
      </c>
      <c r="AK1201">
        <v>134.34224399999999</v>
      </c>
      <c r="AL1201" t="s">
        <v>27</v>
      </c>
      <c r="AM1201" t="s">
        <v>314</v>
      </c>
      <c r="AN1201" t="s">
        <v>1712</v>
      </c>
      <c r="AO1201" s="1">
        <v>45778</v>
      </c>
      <c r="AP1201" s="1" t="s">
        <v>5429</v>
      </c>
      <c r="AR1201" t="s">
        <v>1712</v>
      </c>
    </row>
    <row r="1202" spans="1:44" hidden="1" x14ac:dyDescent="0.25">
      <c r="A1202" t="s">
        <v>1771</v>
      </c>
      <c r="B1202" t="s">
        <v>1708</v>
      </c>
      <c r="C1202" t="s">
        <v>1709</v>
      </c>
      <c r="D1202" s="21" t="s">
        <v>870</v>
      </c>
      <c r="E1202" t="s">
        <v>1710</v>
      </c>
      <c r="F1202" t="s">
        <v>311</v>
      </c>
      <c r="G1202" t="s">
        <v>45</v>
      </c>
      <c r="H1202">
        <v>2</v>
      </c>
      <c r="I1202" t="s">
        <v>46</v>
      </c>
      <c r="J1202" t="s">
        <v>70</v>
      </c>
      <c r="L1202">
        <v>1.34</v>
      </c>
      <c r="M1202" t="s">
        <v>48</v>
      </c>
      <c r="W1202" s="5">
        <v>43559</v>
      </c>
      <c r="Y1202" s="5">
        <v>45627</v>
      </c>
      <c r="Z1202" s="10">
        <v>45643</v>
      </c>
      <c r="AA1202" s="10">
        <v>45637</v>
      </c>
      <c r="AB1202" t="s">
        <v>311</v>
      </c>
      <c r="AC1202" t="s">
        <v>311</v>
      </c>
      <c r="AD1202" t="s">
        <v>199</v>
      </c>
      <c r="AE1202" t="s">
        <v>51</v>
      </c>
      <c r="AF1202" t="s">
        <v>50</v>
      </c>
      <c r="AG1202" t="s">
        <v>1713</v>
      </c>
      <c r="AH1202">
        <v>48.351058999999999</v>
      </c>
      <c r="AI1202">
        <v>84.186273999999997</v>
      </c>
      <c r="AJ1202">
        <v>103.971227</v>
      </c>
      <c r="AK1202">
        <v>134.34224399999999</v>
      </c>
      <c r="AL1202" t="s">
        <v>73</v>
      </c>
      <c r="AM1202" t="s">
        <v>314</v>
      </c>
      <c r="AN1202" t="s">
        <v>1712</v>
      </c>
      <c r="AO1202" s="1">
        <v>45778</v>
      </c>
      <c r="AP1202" s="1" t="s">
        <v>5429</v>
      </c>
      <c r="AR1202" t="s">
        <v>1712</v>
      </c>
    </row>
    <row r="1203" spans="1:44" hidden="1" x14ac:dyDescent="0.25">
      <c r="A1203" t="s">
        <v>1772</v>
      </c>
      <c r="B1203" t="s">
        <v>1708</v>
      </c>
      <c r="C1203" t="s">
        <v>1709</v>
      </c>
      <c r="D1203" t="s">
        <v>293</v>
      </c>
      <c r="E1203" t="s">
        <v>1710</v>
      </c>
      <c r="F1203" t="s">
        <v>311</v>
      </c>
      <c r="G1203" t="s">
        <v>45</v>
      </c>
      <c r="H1203">
        <v>1</v>
      </c>
      <c r="I1203" t="s">
        <v>197</v>
      </c>
      <c r="J1203" t="s">
        <v>70</v>
      </c>
      <c r="L1203">
        <v>4.18</v>
      </c>
      <c r="M1203" t="s">
        <v>48</v>
      </c>
      <c r="W1203" s="5">
        <v>43559</v>
      </c>
      <c r="AB1203" t="s">
        <v>311</v>
      </c>
      <c r="AC1203" t="s">
        <v>311</v>
      </c>
      <c r="AD1203" t="s">
        <v>199</v>
      </c>
      <c r="AE1203" t="s">
        <v>51</v>
      </c>
      <c r="AF1203" t="s">
        <v>50</v>
      </c>
      <c r="AG1203" t="s">
        <v>1713</v>
      </c>
      <c r="AH1203">
        <v>48.351058999999999</v>
      </c>
      <c r="AI1203">
        <v>84.186273999999997</v>
      </c>
      <c r="AJ1203">
        <v>103.971227</v>
      </c>
      <c r="AK1203">
        <v>134.34224399999999</v>
      </c>
      <c r="AL1203" t="s">
        <v>1126</v>
      </c>
      <c r="AM1203" t="s">
        <v>314</v>
      </c>
      <c r="AN1203" t="s">
        <v>1712</v>
      </c>
      <c r="AO1203" s="1">
        <v>45778</v>
      </c>
      <c r="AP1203" s="1" t="s">
        <v>5429</v>
      </c>
    </row>
    <row r="1204" spans="1:44" hidden="1" x14ac:dyDescent="0.25">
      <c r="A1204" t="s">
        <v>1775</v>
      </c>
      <c r="B1204" t="s">
        <v>1773</v>
      </c>
      <c r="C1204" t="s">
        <v>1774</v>
      </c>
      <c r="D1204" t="s">
        <v>143</v>
      </c>
      <c r="E1204" t="s">
        <v>930</v>
      </c>
      <c r="F1204" t="s">
        <v>79</v>
      </c>
      <c r="G1204" t="s">
        <v>80</v>
      </c>
      <c r="H1204">
        <v>3</v>
      </c>
      <c r="I1204" t="s">
        <v>46</v>
      </c>
      <c r="J1204" t="s">
        <v>70</v>
      </c>
      <c r="L1204">
        <v>24.52</v>
      </c>
      <c r="M1204" t="s">
        <v>226</v>
      </c>
      <c r="R1204" t="s">
        <v>98</v>
      </c>
      <c r="S1204" t="s">
        <v>97</v>
      </c>
      <c r="T1204" t="s">
        <v>97</v>
      </c>
      <c r="W1204" s="5">
        <v>45449</v>
      </c>
      <c r="Y1204" s="5">
        <v>45352</v>
      </c>
      <c r="Z1204" s="10">
        <v>45449</v>
      </c>
      <c r="AA1204" s="10">
        <v>45385</v>
      </c>
      <c r="AB1204" t="s">
        <v>79</v>
      </c>
      <c r="AC1204" t="s">
        <v>79</v>
      </c>
      <c r="AD1204" t="s">
        <v>84</v>
      </c>
      <c r="AE1204" t="s">
        <v>247</v>
      </c>
      <c r="AF1204" t="s">
        <v>690</v>
      </c>
      <c r="AG1204" t="s">
        <v>932</v>
      </c>
      <c r="AH1204">
        <v>22.129906999999999</v>
      </c>
      <c r="AI1204">
        <v>49.022599</v>
      </c>
      <c r="AJ1204">
        <v>56.008139</v>
      </c>
      <c r="AK1204">
        <v>62.371569999999998</v>
      </c>
      <c r="AL1204" t="s">
        <v>404</v>
      </c>
      <c r="AM1204" t="s">
        <v>474</v>
      </c>
      <c r="AN1204" t="s">
        <v>690</v>
      </c>
      <c r="AO1204" s="1">
        <v>45689</v>
      </c>
      <c r="AP1204" s="1" t="s">
        <v>5426</v>
      </c>
      <c r="AR1204" t="s">
        <v>690</v>
      </c>
    </row>
    <row r="1205" spans="1:44" hidden="1" x14ac:dyDescent="0.25">
      <c r="A1205" t="s">
        <v>1776</v>
      </c>
      <c r="B1205" t="s">
        <v>1773</v>
      </c>
      <c r="C1205" t="s">
        <v>1774</v>
      </c>
      <c r="D1205" t="s">
        <v>145</v>
      </c>
      <c r="E1205" t="s">
        <v>930</v>
      </c>
      <c r="F1205" t="s">
        <v>79</v>
      </c>
      <c r="G1205" t="s">
        <v>80</v>
      </c>
      <c r="H1205">
        <v>3</v>
      </c>
      <c r="I1205" t="s">
        <v>46</v>
      </c>
      <c r="J1205" t="s">
        <v>70</v>
      </c>
      <c r="L1205">
        <v>9.74</v>
      </c>
      <c r="M1205" t="s">
        <v>226</v>
      </c>
      <c r="R1205" t="s">
        <v>97</v>
      </c>
      <c r="S1205" t="s">
        <v>97</v>
      </c>
      <c r="T1205" t="s">
        <v>98</v>
      </c>
      <c r="W1205" s="5">
        <v>45443</v>
      </c>
      <c r="Y1205" s="5">
        <v>45352</v>
      </c>
      <c r="Z1205" s="10">
        <v>45443</v>
      </c>
      <c r="AA1205" s="10">
        <v>45386</v>
      </c>
      <c r="AB1205" t="s">
        <v>79</v>
      </c>
      <c r="AC1205" t="s">
        <v>79</v>
      </c>
      <c r="AD1205" t="s">
        <v>84</v>
      </c>
      <c r="AE1205" t="s">
        <v>247</v>
      </c>
      <c r="AF1205" t="s">
        <v>690</v>
      </c>
      <c r="AG1205" t="s">
        <v>932</v>
      </c>
      <c r="AH1205">
        <v>22.129906999999999</v>
      </c>
      <c r="AI1205">
        <v>49.022599</v>
      </c>
      <c r="AJ1205">
        <v>56.008139</v>
      </c>
      <c r="AK1205">
        <v>62.371569999999998</v>
      </c>
      <c r="AL1205" t="s">
        <v>106</v>
      </c>
      <c r="AM1205" t="s">
        <v>474</v>
      </c>
      <c r="AN1205" t="s">
        <v>690</v>
      </c>
      <c r="AO1205" s="1">
        <v>45689</v>
      </c>
      <c r="AP1205" s="1" t="s">
        <v>5426</v>
      </c>
      <c r="AR1205" t="s">
        <v>690</v>
      </c>
    </row>
    <row r="1206" spans="1:44" hidden="1" x14ac:dyDescent="0.25">
      <c r="A1206" t="s">
        <v>1777</v>
      </c>
      <c r="B1206" t="s">
        <v>1773</v>
      </c>
      <c r="C1206" t="s">
        <v>1774</v>
      </c>
      <c r="D1206" t="s">
        <v>255</v>
      </c>
      <c r="E1206" t="s">
        <v>930</v>
      </c>
      <c r="F1206" t="s">
        <v>79</v>
      </c>
      <c r="G1206" t="s">
        <v>80</v>
      </c>
      <c r="H1206">
        <v>3</v>
      </c>
      <c r="I1206" t="s">
        <v>46</v>
      </c>
      <c r="J1206" t="s">
        <v>70</v>
      </c>
      <c r="L1206">
        <v>2</v>
      </c>
      <c r="M1206" t="s">
        <v>226</v>
      </c>
      <c r="R1206" t="s">
        <v>98</v>
      </c>
      <c r="S1206" t="s">
        <v>97</v>
      </c>
      <c r="T1206" t="s">
        <v>97</v>
      </c>
      <c r="W1206" s="5">
        <v>45466</v>
      </c>
      <c r="Y1206" s="5">
        <v>45352</v>
      </c>
      <c r="Z1206" s="10">
        <v>45466</v>
      </c>
      <c r="AA1206" s="10">
        <v>45377</v>
      </c>
      <c r="AB1206" t="s">
        <v>79</v>
      </c>
      <c r="AC1206" t="s">
        <v>79</v>
      </c>
      <c r="AD1206" t="s">
        <v>84</v>
      </c>
      <c r="AE1206" t="s">
        <v>247</v>
      </c>
      <c r="AF1206" t="s">
        <v>690</v>
      </c>
      <c r="AG1206" t="s">
        <v>932</v>
      </c>
      <c r="AH1206">
        <v>22.129906999999999</v>
      </c>
      <c r="AI1206">
        <v>49.022599</v>
      </c>
      <c r="AJ1206">
        <v>56.008139</v>
      </c>
      <c r="AK1206">
        <v>62.371569999999998</v>
      </c>
      <c r="AL1206" t="s">
        <v>404</v>
      </c>
      <c r="AM1206" t="s">
        <v>474</v>
      </c>
      <c r="AN1206" t="s">
        <v>690</v>
      </c>
      <c r="AO1206" s="1">
        <v>45689</v>
      </c>
      <c r="AP1206" s="1" t="s">
        <v>5426</v>
      </c>
      <c r="AR1206" t="s">
        <v>690</v>
      </c>
    </row>
    <row r="1207" spans="1:44" hidden="1" x14ac:dyDescent="0.25">
      <c r="A1207" t="s">
        <v>1778</v>
      </c>
      <c r="B1207" t="s">
        <v>1773</v>
      </c>
      <c r="C1207" t="s">
        <v>1774</v>
      </c>
      <c r="D1207" t="s">
        <v>207</v>
      </c>
      <c r="E1207" t="s">
        <v>930</v>
      </c>
      <c r="F1207" t="s">
        <v>79</v>
      </c>
      <c r="G1207" t="s">
        <v>80</v>
      </c>
      <c r="H1207">
        <v>2</v>
      </c>
      <c r="I1207" t="s">
        <v>46</v>
      </c>
      <c r="J1207" t="s">
        <v>70</v>
      </c>
      <c r="L1207">
        <v>2.78</v>
      </c>
      <c r="M1207" t="s">
        <v>226</v>
      </c>
      <c r="R1207" t="s">
        <v>98</v>
      </c>
      <c r="S1207" t="s">
        <v>98</v>
      </c>
      <c r="T1207" t="s">
        <v>97</v>
      </c>
      <c r="W1207" s="5">
        <v>45438</v>
      </c>
      <c r="Y1207" s="5">
        <v>45352</v>
      </c>
      <c r="Z1207" s="10">
        <v>45438</v>
      </c>
      <c r="AA1207" s="10">
        <v>45385</v>
      </c>
      <c r="AB1207" t="s">
        <v>79</v>
      </c>
      <c r="AC1207" t="s">
        <v>79</v>
      </c>
      <c r="AD1207" t="s">
        <v>84</v>
      </c>
      <c r="AE1207" t="s">
        <v>247</v>
      </c>
      <c r="AF1207" t="s">
        <v>690</v>
      </c>
      <c r="AG1207" t="s">
        <v>932</v>
      </c>
      <c r="AH1207">
        <v>22.129906999999999</v>
      </c>
      <c r="AI1207">
        <v>49.022599</v>
      </c>
      <c r="AJ1207">
        <v>56.008139</v>
      </c>
      <c r="AK1207">
        <v>62.371569999999998</v>
      </c>
      <c r="AL1207" t="s">
        <v>73</v>
      </c>
      <c r="AM1207" t="s">
        <v>474</v>
      </c>
      <c r="AN1207" t="s">
        <v>690</v>
      </c>
      <c r="AO1207" s="1">
        <v>45689</v>
      </c>
      <c r="AP1207" s="1" t="s">
        <v>5426</v>
      </c>
      <c r="AR1207" t="s">
        <v>690</v>
      </c>
    </row>
    <row r="1208" spans="1:44" hidden="1" x14ac:dyDescent="0.25">
      <c r="A1208" t="s">
        <v>1779</v>
      </c>
      <c r="B1208" t="s">
        <v>1773</v>
      </c>
      <c r="C1208" t="s">
        <v>1774</v>
      </c>
      <c r="D1208" t="s">
        <v>102</v>
      </c>
      <c r="E1208" t="s">
        <v>930</v>
      </c>
      <c r="F1208" t="s">
        <v>79</v>
      </c>
      <c r="G1208" t="s">
        <v>80</v>
      </c>
      <c r="H1208">
        <v>2</v>
      </c>
      <c r="I1208" t="s">
        <v>46</v>
      </c>
      <c r="J1208" t="s">
        <v>70</v>
      </c>
      <c r="L1208">
        <v>10.74</v>
      </c>
      <c r="M1208" t="s">
        <v>226</v>
      </c>
      <c r="R1208" t="s">
        <v>98</v>
      </c>
      <c r="S1208" t="s">
        <v>97</v>
      </c>
      <c r="T1208" t="s">
        <v>97</v>
      </c>
      <c r="W1208" s="5">
        <v>45443</v>
      </c>
      <c r="Y1208" s="5">
        <v>45352</v>
      </c>
      <c r="Z1208" s="10">
        <v>45443</v>
      </c>
      <c r="AA1208" s="10">
        <v>45376</v>
      </c>
      <c r="AB1208" t="s">
        <v>79</v>
      </c>
      <c r="AC1208" t="s">
        <v>79</v>
      </c>
      <c r="AD1208" t="s">
        <v>84</v>
      </c>
      <c r="AE1208" t="s">
        <v>247</v>
      </c>
      <c r="AF1208" t="s">
        <v>690</v>
      </c>
      <c r="AG1208" t="s">
        <v>932</v>
      </c>
      <c r="AH1208">
        <v>22.129906999999999</v>
      </c>
      <c r="AI1208">
        <v>49.022599</v>
      </c>
      <c r="AJ1208">
        <v>56.008139</v>
      </c>
      <c r="AK1208">
        <v>62.371569999999998</v>
      </c>
      <c r="AL1208" t="s">
        <v>404</v>
      </c>
      <c r="AM1208" t="s">
        <v>474</v>
      </c>
      <c r="AN1208" t="s">
        <v>690</v>
      </c>
      <c r="AO1208" s="1">
        <v>45689</v>
      </c>
      <c r="AP1208" s="1" t="s">
        <v>5426</v>
      </c>
      <c r="AR1208" t="s">
        <v>690</v>
      </c>
    </row>
    <row r="1209" spans="1:44" hidden="1" x14ac:dyDescent="0.25">
      <c r="A1209" t="s">
        <v>1780</v>
      </c>
      <c r="B1209" t="s">
        <v>1773</v>
      </c>
      <c r="C1209" t="s">
        <v>1774</v>
      </c>
      <c r="D1209" t="s">
        <v>104</v>
      </c>
      <c r="E1209" t="s">
        <v>930</v>
      </c>
      <c r="F1209" t="s">
        <v>79</v>
      </c>
      <c r="G1209" t="s">
        <v>80</v>
      </c>
      <c r="H1209">
        <v>2</v>
      </c>
      <c r="I1209" t="s">
        <v>46</v>
      </c>
      <c r="J1209" t="s">
        <v>70</v>
      </c>
      <c r="L1209">
        <v>13.67</v>
      </c>
      <c r="M1209" t="s">
        <v>226</v>
      </c>
      <c r="R1209" t="s">
        <v>98</v>
      </c>
      <c r="S1209" t="s">
        <v>97</v>
      </c>
      <c r="T1209" t="s">
        <v>98</v>
      </c>
      <c r="W1209" s="5">
        <v>45445</v>
      </c>
      <c r="Y1209" s="5">
        <v>45352</v>
      </c>
      <c r="Z1209" s="10">
        <v>45449</v>
      </c>
      <c r="AA1209" s="10">
        <v>45377</v>
      </c>
      <c r="AB1209" t="s">
        <v>79</v>
      </c>
      <c r="AC1209" t="s">
        <v>79</v>
      </c>
      <c r="AD1209" t="s">
        <v>84</v>
      </c>
      <c r="AE1209" t="s">
        <v>247</v>
      </c>
      <c r="AF1209" t="s">
        <v>690</v>
      </c>
      <c r="AG1209" t="s">
        <v>932</v>
      </c>
      <c r="AH1209">
        <v>22.129906999999999</v>
      </c>
      <c r="AI1209">
        <v>49.022599</v>
      </c>
      <c r="AJ1209">
        <v>56.008139</v>
      </c>
      <c r="AK1209">
        <v>62.371569999999998</v>
      </c>
      <c r="AL1209" t="s">
        <v>404</v>
      </c>
      <c r="AM1209" t="s">
        <v>474</v>
      </c>
      <c r="AN1209" t="s">
        <v>690</v>
      </c>
      <c r="AO1209" s="1">
        <v>45689</v>
      </c>
      <c r="AP1209" s="1" t="s">
        <v>5426</v>
      </c>
      <c r="AR1209" t="s">
        <v>690</v>
      </c>
    </row>
    <row r="1210" spans="1:44" hidden="1" x14ac:dyDescent="0.25">
      <c r="A1210" t="s">
        <v>1781</v>
      </c>
      <c r="B1210" t="s">
        <v>1773</v>
      </c>
      <c r="C1210" t="s">
        <v>1774</v>
      </c>
      <c r="D1210" t="s">
        <v>149</v>
      </c>
      <c r="E1210" t="s">
        <v>930</v>
      </c>
      <c r="F1210" t="s">
        <v>79</v>
      </c>
      <c r="G1210" t="s">
        <v>80</v>
      </c>
      <c r="H1210">
        <v>2</v>
      </c>
      <c r="I1210" t="s">
        <v>46</v>
      </c>
      <c r="J1210" t="s">
        <v>70</v>
      </c>
      <c r="L1210">
        <v>3.15</v>
      </c>
      <c r="M1210" t="s">
        <v>226</v>
      </c>
      <c r="R1210" t="s">
        <v>98</v>
      </c>
      <c r="S1210" t="s">
        <v>98</v>
      </c>
      <c r="T1210" t="s">
        <v>97</v>
      </c>
      <c r="W1210" s="5">
        <v>45443</v>
      </c>
      <c r="Y1210" s="5">
        <v>45352</v>
      </c>
      <c r="Z1210" s="10">
        <v>45443</v>
      </c>
      <c r="AA1210" s="10">
        <v>45379</v>
      </c>
      <c r="AB1210" t="s">
        <v>79</v>
      </c>
      <c r="AC1210" t="s">
        <v>79</v>
      </c>
      <c r="AD1210" t="s">
        <v>84</v>
      </c>
      <c r="AE1210" t="s">
        <v>247</v>
      </c>
      <c r="AF1210" t="s">
        <v>690</v>
      </c>
      <c r="AG1210" t="s">
        <v>932</v>
      </c>
      <c r="AH1210">
        <v>22.129906999999999</v>
      </c>
      <c r="AI1210">
        <v>49.022599</v>
      </c>
      <c r="AJ1210">
        <v>56.008139</v>
      </c>
      <c r="AK1210">
        <v>62.371569999999998</v>
      </c>
      <c r="AL1210" t="s">
        <v>73</v>
      </c>
      <c r="AM1210" t="s">
        <v>474</v>
      </c>
      <c r="AN1210" t="s">
        <v>690</v>
      </c>
      <c r="AO1210" s="1">
        <v>45689</v>
      </c>
      <c r="AP1210" s="1" t="s">
        <v>5426</v>
      </c>
      <c r="AR1210" t="s">
        <v>690</v>
      </c>
    </row>
    <row r="1211" spans="1:44" hidden="1" x14ac:dyDescent="0.25">
      <c r="A1211" t="s">
        <v>1782</v>
      </c>
      <c r="B1211" t="s">
        <v>1773</v>
      </c>
      <c r="C1211" t="s">
        <v>1774</v>
      </c>
      <c r="D1211" t="s">
        <v>107</v>
      </c>
      <c r="E1211" t="s">
        <v>930</v>
      </c>
      <c r="F1211" t="s">
        <v>79</v>
      </c>
      <c r="G1211" t="s">
        <v>80</v>
      </c>
      <c r="H1211">
        <v>2</v>
      </c>
      <c r="I1211" t="s">
        <v>46</v>
      </c>
      <c r="J1211" t="s">
        <v>70</v>
      </c>
      <c r="L1211">
        <v>5.57</v>
      </c>
      <c r="M1211" t="s">
        <v>226</v>
      </c>
      <c r="R1211" t="s">
        <v>98</v>
      </c>
      <c r="S1211" t="s">
        <v>97</v>
      </c>
      <c r="T1211" t="s">
        <v>98</v>
      </c>
      <c r="W1211" s="5">
        <v>45449</v>
      </c>
      <c r="Y1211" s="5">
        <v>45352</v>
      </c>
      <c r="Z1211" s="10">
        <v>45449</v>
      </c>
      <c r="AA1211" s="10">
        <v>45377</v>
      </c>
      <c r="AB1211" t="s">
        <v>79</v>
      </c>
      <c r="AC1211" t="s">
        <v>79</v>
      </c>
      <c r="AD1211" t="s">
        <v>84</v>
      </c>
      <c r="AE1211" t="s">
        <v>247</v>
      </c>
      <c r="AF1211" t="s">
        <v>690</v>
      </c>
      <c r="AG1211" t="s">
        <v>932</v>
      </c>
      <c r="AH1211">
        <v>22.129906999999999</v>
      </c>
      <c r="AI1211">
        <v>49.022599</v>
      </c>
      <c r="AJ1211">
        <v>56.008139</v>
      </c>
      <c r="AK1211">
        <v>62.371569999999998</v>
      </c>
      <c r="AL1211" t="s">
        <v>404</v>
      </c>
      <c r="AM1211" t="s">
        <v>474</v>
      </c>
      <c r="AN1211" t="s">
        <v>690</v>
      </c>
      <c r="AO1211" s="1">
        <v>45689</v>
      </c>
      <c r="AP1211" s="1" t="s">
        <v>5426</v>
      </c>
      <c r="AR1211" t="s">
        <v>690</v>
      </c>
    </row>
    <row r="1212" spans="1:44" hidden="1" x14ac:dyDescent="0.25">
      <c r="A1212" t="s">
        <v>1783</v>
      </c>
      <c r="B1212" t="s">
        <v>1773</v>
      </c>
      <c r="C1212" t="s">
        <v>1774</v>
      </c>
      <c r="D1212" t="s">
        <v>109</v>
      </c>
      <c r="E1212" t="s">
        <v>930</v>
      </c>
      <c r="F1212" t="s">
        <v>79</v>
      </c>
      <c r="G1212" t="s">
        <v>80</v>
      </c>
      <c r="H1212">
        <v>2</v>
      </c>
      <c r="I1212" t="s">
        <v>46</v>
      </c>
      <c r="J1212" t="s">
        <v>70</v>
      </c>
      <c r="L1212">
        <v>8.4</v>
      </c>
      <c r="M1212" t="s">
        <v>226</v>
      </c>
      <c r="R1212" t="s">
        <v>97</v>
      </c>
      <c r="S1212" t="s">
        <v>98</v>
      </c>
      <c r="T1212" t="s">
        <v>98</v>
      </c>
      <c r="W1212" s="5">
        <v>45441</v>
      </c>
      <c r="Y1212" s="5">
        <v>45352</v>
      </c>
      <c r="Z1212" s="10">
        <v>45441</v>
      </c>
      <c r="AA1212" s="10">
        <v>45371</v>
      </c>
      <c r="AB1212" t="s">
        <v>79</v>
      </c>
      <c r="AC1212" t="s">
        <v>79</v>
      </c>
      <c r="AD1212" t="s">
        <v>84</v>
      </c>
      <c r="AE1212" t="s">
        <v>247</v>
      </c>
      <c r="AF1212" t="s">
        <v>690</v>
      </c>
      <c r="AG1212" t="s">
        <v>932</v>
      </c>
      <c r="AH1212">
        <v>22.129906999999999</v>
      </c>
      <c r="AI1212">
        <v>49.022599</v>
      </c>
      <c r="AJ1212">
        <v>56.008139</v>
      </c>
      <c r="AK1212">
        <v>62.371569999999998</v>
      </c>
      <c r="AL1212" t="s">
        <v>99</v>
      </c>
      <c r="AM1212" t="s">
        <v>474</v>
      </c>
      <c r="AN1212" t="s">
        <v>690</v>
      </c>
      <c r="AO1212" s="1">
        <v>45689</v>
      </c>
      <c r="AP1212" s="1" t="s">
        <v>5426</v>
      </c>
      <c r="AR1212" t="s">
        <v>690</v>
      </c>
    </row>
    <row r="1213" spans="1:44" hidden="1" x14ac:dyDescent="0.25">
      <c r="A1213" t="s">
        <v>1784</v>
      </c>
      <c r="B1213" t="s">
        <v>1773</v>
      </c>
      <c r="C1213" t="s">
        <v>1774</v>
      </c>
      <c r="D1213" s="20" t="s">
        <v>156</v>
      </c>
      <c r="E1213" t="s">
        <v>930</v>
      </c>
      <c r="F1213" t="s">
        <v>79</v>
      </c>
      <c r="G1213" t="s">
        <v>80</v>
      </c>
      <c r="H1213">
        <v>2</v>
      </c>
      <c r="I1213" t="s">
        <v>46</v>
      </c>
      <c r="J1213" t="s">
        <v>70</v>
      </c>
      <c r="L1213" s="20">
        <v>0.81</v>
      </c>
      <c r="M1213" t="s">
        <v>226</v>
      </c>
      <c r="R1213" t="s">
        <v>98</v>
      </c>
      <c r="S1213" t="s">
        <v>98</v>
      </c>
      <c r="T1213" t="s">
        <v>97</v>
      </c>
      <c r="W1213" s="5">
        <v>45440</v>
      </c>
      <c r="Y1213" s="5">
        <v>45352</v>
      </c>
      <c r="Z1213" s="10">
        <v>45440</v>
      </c>
      <c r="AA1213" s="10">
        <v>45386</v>
      </c>
      <c r="AB1213" t="s">
        <v>79</v>
      </c>
      <c r="AC1213" t="s">
        <v>79</v>
      </c>
      <c r="AD1213" t="s">
        <v>84</v>
      </c>
      <c r="AE1213" t="s">
        <v>247</v>
      </c>
      <c r="AF1213" t="s">
        <v>690</v>
      </c>
      <c r="AG1213" t="s">
        <v>932</v>
      </c>
      <c r="AH1213">
        <v>22.129906999999999</v>
      </c>
      <c r="AI1213">
        <v>49.022599</v>
      </c>
      <c r="AJ1213">
        <v>56.008139</v>
      </c>
      <c r="AK1213">
        <v>62.371569999999998</v>
      </c>
      <c r="AL1213" t="s">
        <v>73</v>
      </c>
      <c r="AM1213" t="s">
        <v>474</v>
      </c>
      <c r="AN1213" t="s">
        <v>690</v>
      </c>
      <c r="AO1213" s="1">
        <v>45689</v>
      </c>
      <c r="AP1213" s="1" t="s">
        <v>5426</v>
      </c>
      <c r="AR1213" t="s">
        <v>690</v>
      </c>
    </row>
    <row r="1214" spans="1:44" hidden="1" x14ac:dyDescent="0.25">
      <c r="A1214" t="s">
        <v>1785</v>
      </c>
      <c r="B1214" t="s">
        <v>1773</v>
      </c>
      <c r="C1214" t="s">
        <v>1774</v>
      </c>
      <c r="D1214" s="20" t="s">
        <v>158</v>
      </c>
      <c r="E1214" t="s">
        <v>930</v>
      </c>
      <c r="F1214" t="s">
        <v>79</v>
      </c>
      <c r="G1214" t="s">
        <v>80</v>
      </c>
      <c r="H1214">
        <v>2</v>
      </c>
      <c r="I1214" t="s">
        <v>46</v>
      </c>
      <c r="J1214" t="s">
        <v>70</v>
      </c>
      <c r="L1214" s="20">
        <v>3.76</v>
      </c>
      <c r="M1214" t="s">
        <v>226</v>
      </c>
      <c r="R1214" t="s">
        <v>98</v>
      </c>
      <c r="S1214" t="s">
        <v>97</v>
      </c>
      <c r="T1214" t="s">
        <v>97</v>
      </c>
      <c r="W1214" s="5">
        <v>45440</v>
      </c>
      <c r="Y1214" s="5">
        <v>45352</v>
      </c>
      <c r="Z1214" s="10">
        <v>45440</v>
      </c>
      <c r="AA1214" s="10">
        <v>45386</v>
      </c>
      <c r="AB1214" t="s">
        <v>79</v>
      </c>
      <c r="AC1214" t="s">
        <v>79</v>
      </c>
      <c r="AD1214" t="s">
        <v>84</v>
      </c>
      <c r="AE1214" t="s">
        <v>247</v>
      </c>
      <c r="AF1214" t="s">
        <v>690</v>
      </c>
      <c r="AG1214" t="s">
        <v>932</v>
      </c>
      <c r="AH1214">
        <v>22.129906999999999</v>
      </c>
      <c r="AI1214">
        <v>49.022599</v>
      </c>
      <c r="AJ1214">
        <v>56.008139</v>
      </c>
      <c r="AK1214">
        <v>62.371569999999998</v>
      </c>
      <c r="AL1214" t="s">
        <v>404</v>
      </c>
      <c r="AM1214" t="s">
        <v>474</v>
      </c>
      <c r="AN1214" t="s">
        <v>690</v>
      </c>
      <c r="AO1214" s="1">
        <v>45689</v>
      </c>
      <c r="AP1214" s="1" t="s">
        <v>5426</v>
      </c>
      <c r="AR1214" t="s">
        <v>690</v>
      </c>
    </row>
    <row r="1215" spans="1:44" hidden="1" x14ac:dyDescent="0.25">
      <c r="A1215" t="s">
        <v>1786</v>
      </c>
      <c r="B1215" t="s">
        <v>1773</v>
      </c>
      <c r="C1215" t="s">
        <v>1774</v>
      </c>
      <c r="D1215" t="s">
        <v>124</v>
      </c>
      <c r="E1215" t="s">
        <v>930</v>
      </c>
      <c r="F1215" t="s">
        <v>79</v>
      </c>
      <c r="G1215" t="s">
        <v>80</v>
      </c>
      <c r="H1215">
        <v>3</v>
      </c>
      <c r="I1215" t="s">
        <v>46</v>
      </c>
      <c r="J1215" t="s">
        <v>70</v>
      </c>
      <c r="L1215">
        <v>7.04</v>
      </c>
      <c r="M1215" t="s">
        <v>226</v>
      </c>
      <c r="R1215" t="s">
        <v>97</v>
      </c>
      <c r="S1215" t="s">
        <v>97</v>
      </c>
      <c r="T1215" t="s">
        <v>98</v>
      </c>
      <c r="W1215" s="5">
        <v>45444</v>
      </c>
      <c r="Y1215" s="5">
        <v>45352</v>
      </c>
      <c r="Z1215" s="10">
        <v>45444</v>
      </c>
      <c r="AA1215" s="10">
        <v>45377</v>
      </c>
      <c r="AB1215" t="s">
        <v>79</v>
      </c>
      <c r="AC1215" t="s">
        <v>79</v>
      </c>
      <c r="AD1215" t="s">
        <v>84</v>
      </c>
      <c r="AE1215" t="s">
        <v>247</v>
      </c>
      <c r="AF1215" t="s">
        <v>690</v>
      </c>
      <c r="AG1215" t="s">
        <v>932</v>
      </c>
      <c r="AH1215">
        <v>22.129906999999999</v>
      </c>
      <c r="AI1215">
        <v>49.022599</v>
      </c>
      <c r="AJ1215">
        <v>56.008139</v>
      </c>
      <c r="AK1215">
        <v>62.371569999999998</v>
      </c>
      <c r="AL1215" t="s">
        <v>106</v>
      </c>
      <c r="AM1215" t="s">
        <v>474</v>
      </c>
      <c r="AN1215" t="s">
        <v>690</v>
      </c>
      <c r="AO1215" s="1">
        <v>45689</v>
      </c>
      <c r="AP1215" s="1" t="s">
        <v>5426</v>
      </c>
      <c r="AR1215" t="s">
        <v>690</v>
      </c>
    </row>
    <row r="1216" spans="1:44" hidden="1" x14ac:dyDescent="0.25">
      <c r="A1216" t="s">
        <v>1789</v>
      </c>
      <c r="B1216" t="s">
        <v>1787</v>
      </c>
      <c r="C1216" t="s">
        <v>1788</v>
      </c>
      <c r="D1216" t="s">
        <v>95</v>
      </c>
      <c r="E1216" t="s">
        <v>78</v>
      </c>
      <c r="F1216" t="s">
        <v>79</v>
      </c>
      <c r="G1216" t="s">
        <v>58</v>
      </c>
      <c r="H1216">
        <v>2</v>
      </c>
      <c r="I1216" t="s">
        <v>46</v>
      </c>
      <c r="J1216" t="s">
        <v>47</v>
      </c>
      <c r="K1216" s="1">
        <v>43879</v>
      </c>
      <c r="L1216">
        <v>17.73</v>
      </c>
      <c r="M1216" t="s">
        <v>226</v>
      </c>
      <c r="W1216" s="5">
        <v>45717</v>
      </c>
      <c r="X1216" s="5">
        <v>45717</v>
      </c>
      <c r="Y1216" s="5">
        <v>45870</v>
      </c>
      <c r="AB1216" t="s">
        <v>79</v>
      </c>
      <c r="AC1216" t="s">
        <v>79</v>
      </c>
      <c r="AD1216" t="s">
        <v>53</v>
      </c>
      <c r="AE1216" t="s">
        <v>72</v>
      </c>
      <c r="AF1216" t="s">
        <v>52</v>
      </c>
      <c r="AG1216" t="s">
        <v>247</v>
      </c>
      <c r="AH1216">
        <v>19.351112000000001</v>
      </c>
      <c r="AI1216">
        <v>21.110980999999999</v>
      </c>
      <c r="AJ1216">
        <v>30.865392</v>
      </c>
      <c r="AK1216">
        <v>47.319789</v>
      </c>
      <c r="AL1216" t="s">
        <v>54</v>
      </c>
      <c r="AM1216" t="s">
        <v>474</v>
      </c>
      <c r="AN1216" t="s">
        <v>5452</v>
      </c>
      <c r="AO1216" s="1">
        <v>45962</v>
      </c>
      <c r="AP1216" s="1" t="s">
        <v>5457</v>
      </c>
      <c r="AR1216" t="s">
        <v>5452</v>
      </c>
    </row>
    <row r="1217" spans="1:44" hidden="1" x14ac:dyDescent="0.25">
      <c r="A1217" t="s">
        <v>1790</v>
      </c>
      <c r="B1217" t="s">
        <v>1787</v>
      </c>
      <c r="C1217" t="s">
        <v>1788</v>
      </c>
      <c r="D1217" t="s">
        <v>143</v>
      </c>
      <c r="E1217" t="s">
        <v>78</v>
      </c>
      <c r="F1217" t="s">
        <v>79</v>
      </c>
      <c r="G1217" t="s">
        <v>58</v>
      </c>
      <c r="H1217">
        <v>2</v>
      </c>
      <c r="I1217" t="s">
        <v>46</v>
      </c>
      <c r="J1217" t="s">
        <v>47</v>
      </c>
      <c r="K1217" s="1">
        <v>43880</v>
      </c>
      <c r="L1217">
        <v>13.62</v>
      </c>
      <c r="M1217" t="s">
        <v>226</v>
      </c>
      <c r="W1217" s="5">
        <v>45717</v>
      </c>
      <c r="X1217" s="5">
        <v>45717</v>
      </c>
      <c r="Y1217" s="5">
        <v>45870</v>
      </c>
      <c r="AB1217" t="s">
        <v>79</v>
      </c>
      <c r="AC1217" t="s">
        <v>79</v>
      </c>
      <c r="AD1217" t="s">
        <v>53</v>
      </c>
      <c r="AE1217" t="s">
        <v>72</v>
      </c>
      <c r="AF1217" t="s">
        <v>52</v>
      </c>
      <c r="AG1217" t="s">
        <v>247</v>
      </c>
      <c r="AH1217">
        <v>19.351112000000001</v>
      </c>
      <c r="AI1217">
        <v>21.110980999999999</v>
      </c>
      <c r="AJ1217">
        <v>30.865392</v>
      </c>
      <c r="AK1217">
        <v>47.319789</v>
      </c>
      <c r="AL1217" t="s">
        <v>54</v>
      </c>
      <c r="AM1217" t="s">
        <v>474</v>
      </c>
      <c r="AN1217" t="s">
        <v>5452</v>
      </c>
      <c r="AO1217" s="1">
        <v>45962</v>
      </c>
      <c r="AP1217" s="1" t="s">
        <v>5457</v>
      </c>
      <c r="AR1217" t="s">
        <v>5452</v>
      </c>
    </row>
    <row r="1218" spans="1:44" hidden="1" x14ac:dyDescent="0.25">
      <c r="A1218" t="s">
        <v>1791</v>
      </c>
      <c r="B1218" t="s">
        <v>1787</v>
      </c>
      <c r="C1218" t="s">
        <v>1788</v>
      </c>
      <c r="D1218" t="s">
        <v>145</v>
      </c>
      <c r="E1218" t="s">
        <v>78</v>
      </c>
      <c r="F1218" t="s">
        <v>79</v>
      </c>
      <c r="G1218" t="s">
        <v>58</v>
      </c>
      <c r="H1218">
        <v>2</v>
      </c>
      <c r="I1218" t="s">
        <v>46</v>
      </c>
      <c r="J1218" t="s">
        <v>47</v>
      </c>
      <c r="K1218" s="1">
        <v>43875</v>
      </c>
      <c r="L1218">
        <v>10.75</v>
      </c>
      <c r="M1218" t="s">
        <v>226</v>
      </c>
      <c r="W1218" s="5">
        <v>45717</v>
      </c>
      <c r="X1218" s="5">
        <v>45717</v>
      </c>
      <c r="Y1218" s="5">
        <v>45870</v>
      </c>
      <c r="AB1218" t="s">
        <v>79</v>
      </c>
      <c r="AC1218" t="s">
        <v>79</v>
      </c>
      <c r="AD1218" t="s">
        <v>53</v>
      </c>
      <c r="AE1218" t="s">
        <v>72</v>
      </c>
      <c r="AF1218" t="s">
        <v>52</v>
      </c>
      <c r="AG1218" t="s">
        <v>247</v>
      </c>
      <c r="AH1218">
        <v>19.351112000000001</v>
      </c>
      <c r="AI1218">
        <v>21.110980999999999</v>
      </c>
      <c r="AJ1218">
        <v>30.865392</v>
      </c>
      <c r="AK1218">
        <v>47.319789</v>
      </c>
      <c r="AL1218" t="s">
        <v>54</v>
      </c>
      <c r="AM1218" t="s">
        <v>474</v>
      </c>
      <c r="AN1218" t="s">
        <v>5452</v>
      </c>
      <c r="AO1218" s="1">
        <v>45962</v>
      </c>
      <c r="AP1218" s="1" t="s">
        <v>5457</v>
      </c>
      <c r="AR1218" t="s">
        <v>5452</v>
      </c>
    </row>
    <row r="1219" spans="1:44" hidden="1" x14ac:dyDescent="0.25">
      <c r="A1219" t="s">
        <v>1792</v>
      </c>
      <c r="B1219" t="s">
        <v>1787</v>
      </c>
      <c r="C1219" t="s">
        <v>1788</v>
      </c>
      <c r="D1219" t="s">
        <v>87</v>
      </c>
      <c r="E1219" t="s">
        <v>78</v>
      </c>
      <c r="F1219" t="s">
        <v>79</v>
      </c>
      <c r="G1219" t="s">
        <v>58</v>
      </c>
      <c r="H1219">
        <v>2</v>
      </c>
      <c r="I1219" t="s">
        <v>46</v>
      </c>
      <c r="J1219" t="s">
        <v>47</v>
      </c>
      <c r="K1219" s="1">
        <v>43879</v>
      </c>
      <c r="L1219">
        <v>4.33</v>
      </c>
      <c r="M1219" t="s">
        <v>226</v>
      </c>
      <c r="W1219" s="5">
        <v>43525</v>
      </c>
      <c r="Y1219" s="5">
        <v>45870</v>
      </c>
      <c r="AB1219" t="s">
        <v>79</v>
      </c>
      <c r="AC1219" t="s">
        <v>79</v>
      </c>
      <c r="AD1219" t="s">
        <v>53</v>
      </c>
      <c r="AE1219" t="s">
        <v>72</v>
      </c>
      <c r="AF1219" t="s">
        <v>52</v>
      </c>
      <c r="AG1219" t="s">
        <v>247</v>
      </c>
      <c r="AH1219">
        <v>19.351112000000001</v>
      </c>
      <c r="AI1219">
        <v>21.110980999999999</v>
      </c>
      <c r="AJ1219">
        <v>30.865392</v>
      </c>
      <c r="AK1219">
        <v>47.319789</v>
      </c>
      <c r="AL1219" t="s">
        <v>54</v>
      </c>
      <c r="AM1219" t="s">
        <v>474</v>
      </c>
      <c r="AN1219" t="s">
        <v>5452</v>
      </c>
      <c r="AO1219" s="1">
        <v>45962</v>
      </c>
      <c r="AP1219" s="1" t="s">
        <v>5457</v>
      </c>
      <c r="AR1219" t="s">
        <v>5452</v>
      </c>
    </row>
    <row r="1220" spans="1:44" hidden="1" x14ac:dyDescent="0.25">
      <c r="A1220" t="s">
        <v>1795</v>
      </c>
      <c r="B1220" t="s">
        <v>1793</v>
      </c>
      <c r="C1220" t="s">
        <v>1794</v>
      </c>
      <c r="D1220" t="s">
        <v>372</v>
      </c>
      <c r="E1220" t="s">
        <v>1593</v>
      </c>
      <c r="F1220" t="s">
        <v>245</v>
      </c>
      <c r="G1220" t="s">
        <v>45</v>
      </c>
      <c r="H1220">
        <v>1</v>
      </c>
      <c r="I1220" t="s">
        <v>197</v>
      </c>
      <c r="J1220" t="s">
        <v>70</v>
      </c>
      <c r="L1220">
        <v>1.05</v>
      </c>
      <c r="M1220" t="s">
        <v>48</v>
      </c>
      <c r="W1220" s="5">
        <v>43551</v>
      </c>
      <c r="AB1220" t="s">
        <v>245</v>
      </c>
      <c r="AC1220" t="s">
        <v>245</v>
      </c>
      <c r="AD1220" t="s">
        <v>247</v>
      </c>
      <c r="AE1220" t="s">
        <v>72</v>
      </c>
      <c r="AF1220" t="s">
        <v>53</v>
      </c>
      <c r="AG1220" t="s">
        <v>690</v>
      </c>
      <c r="AH1220">
        <v>50.606934000000003</v>
      </c>
      <c r="AI1220">
        <v>63.055357999999998</v>
      </c>
      <c r="AJ1220">
        <v>64.336652000000001</v>
      </c>
      <c r="AK1220">
        <v>68.731917999999993</v>
      </c>
      <c r="AL1220" t="s">
        <v>73</v>
      </c>
      <c r="AM1220" t="s">
        <v>248</v>
      </c>
      <c r="AN1220" t="s">
        <v>247</v>
      </c>
      <c r="AO1220" s="1">
        <v>45839</v>
      </c>
      <c r="AP1220" s="1" t="s">
        <v>5438</v>
      </c>
      <c r="AR1220" t="s">
        <v>247</v>
      </c>
    </row>
    <row r="1221" spans="1:44" hidden="1" x14ac:dyDescent="0.25">
      <c r="A1221" t="s">
        <v>1796</v>
      </c>
      <c r="B1221" t="s">
        <v>1793</v>
      </c>
      <c r="C1221" t="s">
        <v>1794</v>
      </c>
      <c r="D1221" t="s">
        <v>870</v>
      </c>
      <c r="E1221" t="s">
        <v>1593</v>
      </c>
      <c r="F1221" t="s">
        <v>245</v>
      </c>
      <c r="G1221" t="s">
        <v>45</v>
      </c>
      <c r="H1221">
        <v>1</v>
      </c>
      <c r="I1221" t="s">
        <v>197</v>
      </c>
      <c r="J1221" t="s">
        <v>70</v>
      </c>
      <c r="L1221">
        <v>0.19</v>
      </c>
      <c r="M1221" t="s">
        <v>48</v>
      </c>
      <c r="W1221" s="5">
        <v>43551</v>
      </c>
      <c r="AB1221" t="s">
        <v>245</v>
      </c>
      <c r="AC1221" t="s">
        <v>245</v>
      </c>
      <c r="AD1221" t="s">
        <v>247</v>
      </c>
      <c r="AE1221" t="s">
        <v>72</v>
      </c>
      <c r="AF1221" t="s">
        <v>53</v>
      </c>
      <c r="AG1221" t="s">
        <v>690</v>
      </c>
      <c r="AH1221">
        <v>50.606934000000003</v>
      </c>
      <c r="AI1221">
        <v>63.055357999999998</v>
      </c>
      <c r="AJ1221">
        <v>64.336652000000001</v>
      </c>
      <c r="AK1221">
        <v>68.731917999999993</v>
      </c>
      <c r="AL1221" t="s">
        <v>73</v>
      </c>
      <c r="AM1221" t="s">
        <v>248</v>
      </c>
      <c r="AN1221" t="s">
        <v>247</v>
      </c>
      <c r="AO1221" s="1">
        <v>45839</v>
      </c>
      <c r="AP1221" s="1" t="s">
        <v>5438</v>
      </c>
      <c r="AR1221" t="s">
        <v>247</v>
      </c>
    </row>
    <row r="1222" spans="1:44" hidden="1" x14ac:dyDescent="0.25">
      <c r="A1222" t="s">
        <v>1797</v>
      </c>
      <c r="B1222" t="s">
        <v>1793</v>
      </c>
      <c r="C1222" t="s">
        <v>1794</v>
      </c>
      <c r="D1222" t="s">
        <v>185</v>
      </c>
      <c r="E1222" t="s">
        <v>1593</v>
      </c>
      <c r="F1222" t="s">
        <v>245</v>
      </c>
      <c r="G1222" t="s">
        <v>45</v>
      </c>
      <c r="H1222">
        <v>2</v>
      </c>
      <c r="I1222" t="s">
        <v>46</v>
      </c>
      <c r="J1222" t="s">
        <v>70</v>
      </c>
      <c r="L1222">
        <v>0.18</v>
      </c>
      <c r="M1222" t="s">
        <v>48</v>
      </c>
      <c r="W1222" s="5">
        <v>45374.745150462957</v>
      </c>
      <c r="AB1222" t="s">
        <v>245</v>
      </c>
      <c r="AC1222" t="s">
        <v>245</v>
      </c>
      <c r="AD1222" t="s">
        <v>247</v>
      </c>
      <c r="AE1222" t="s">
        <v>72</v>
      </c>
      <c r="AF1222" t="s">
        <v>53</v>
      </c>
      <c r="AG1222" t="s">
        <v>690</v>
      </c>
      <c r="AH1222">
        <v>50.606934000000003</v>
      </c>
      <c r="AI1222">
        <v>63.055357999999998</v>
      </c>
      <c r="AJ1222">
        <v>64.336652000000001</v>
      </c>
      <c r="AK1222">
        <v>68.731917999999993</v>
      </c>
      <c r="AL1222" t="s">
        <v>73</v>
      </c>
      <c r="AM1222" t="s">
        <v>248</v>
      </c>
      <c r="AN1222" t="s">
        <v>247</v>
      </c>
      <c r="AO1222" s="1">
        <v>45839</v>
      </c>
      <c r="AP1222" s="1" t="s">
        <v>5438</v>
      </c>
      <c r="AR1222" t="s">
        <v>247</v>
      </c>
    </row>
    <row r="1223" spans="1:44" hidden="1" x14ac:dyDescent="0.25">
      <c r="A1223" t="s">
        <v>1798</v>
      </c>
      <c r="B1223" t="s">
        <v>1793</v>
      </c>
      <c r="C1223" t="s">
        <v>1794</v>
      </c>
      <c r="D1223" t="s">
        <v>766</v>
      </c>
      <c r="E1223" t="s">
        <v>1593</v>
      </c>
      <c r="F1223" t="s">
        <v>245</v>
      </c>
      <c r="G1223" t="s">
        <v>45</v>
      </c>
      <c r="H1223">
        <v>2</v>
      </c>
      <c r="I1223" t="s">
        <v>46</v>
      </c>
      <c r="J1223" t="s">
        <v>70</v>
      </c>
      <c r="L1223">
        <v>0.25</v>
      </c>
      <c r="M1223" t="s">
        <v>48</v>
      </c>
      <c r="W1223" s="5">
        <v>45374.744120370371</v>
      </c>
      <c r="AB1223" t="s">
        <v>245</v>
      </c>
      <c r="AC1223" t="s">
        <v>245</v>
      </c>
      <c r="AD1223" t="s">
        <v>247</v>
      </c>
      <c r="AE1223" t="s">
        <v>72</v>
      </c>
      <c r="AF1223" t="s">
        <v>53</v>
      </c>
      <c r="AG1223" t="s">
        <v>690</v>
      </c>
      <c r="AH1223">
        <v>50.606934000000003</v>
      </c>
      <c r="AI1223">
        <v>63.055357999999998</v>
      </c>
      <c r="AJ1223">
        <v>64.336652000000001</v>
      </c>
      <c r="AK1223">
        <v>68.731917999999993</v>
      </c>
      <c r="AL1223" t="s">
        <v>73</v>
      </c>
      <c r="AM1223" t="s">
        <v>248</v>
      </c>
      <c r="AN1223" t="s">
        <v>247</v>
      </c>
      <c r="AO1223" s="1">
        <v>45839</v>
      </c>
      <c r="AP1223" s="1" t="s">
        <v>5438</v>
      </c>
      <c r="AR1223" t="s">
        <v>247</v>
      </c>
    </row>
    <row r="1224" spans="1:44" hidden="1" x14ac:dyDescent="0.25">
      <c r="A1224" t="s">
        <v>1800</v>
      </c>
      <c r="B1224" t="s">
        <v>1793</v>
      </c>
      <c r="C1224" t="s">
        <v>1794</v>
      </c>
      <c r="D1224" t="s">
        <v>1799</v>
      </c>
      <c r="E1224" t="s">
        <v>1593</v>
      </c>
      <c r="F1224" t="s">
        <v>245</v>
      </c>
      <c r="G1224" t="s">
        <v>45</v>
      </c>
      <c r="H1224">
        <v>1</v>
      </c>
      <c r="I1224" t="s">
        <v>197</v>
      </c>
      <c r="J1224" t="s">
        <v>70</v>
      </c>
      <c r="L1224">
        <v>10.14</v>
      </c>
      <c r="M1224" t="s">
        <v>48</v>
      </c>
      <c r="AB1224" t="s">
        <v>245</v>
      </c>
      <c r="AC1224" t="s">
        <v>245</v>
      </c>
      <c r="AD1224" t="s">
        <v>247</v>
      </c>
      <c r="AE1224" t="s">
        <v>72</v>
      </c>
      <c r="AF1224" t="s">
        <v>53</v>
      </c>
      <c r="AG1224" t="s">
        <v>690</v>
      </c>
      <c r="AH1224">
        <v>50.606934000000003</v>
      </c>
      <c r="AI1224">
        <v>63.055357999999998</v>
      </c>
      <c r="AJ1224">
        <v>64.336652000000001</v>
      </c>
      <c r="AK1224">
        <v>68.731917999999993</v>
      </c>
      <c r="AM1224" t="s">
        <v>248</v>
      </c>
      <c r="AN1224" t="s">
        <v>247</v>
      </c>
      <c r="AO1224" s="1">
        <v>45839</v>
      </c>
      <c r="AP1224" s="1" t="s">
        <v>5438</v>
      </c>
      <c r="AR1224" t="s">
        <v>247</v>
      </c>
    </row>
    <row r="1225" spans="1:44" hidden="1" x14ac:dyDescent="0.25">
      <c r="A1225" t="s">
        <v>1801</v>
      </c>
      <c r="B1225" t="s">
        <v>1793</v>
      </c>
      <c r="C1225" t="s">
        <v>1794</v>
      </c>
      <c r="D1225" t="s">
        <v>416</v>
      </c>
      <c r="E1225" t="s">
        <v>1593</v>
      </c>
      <c r="F1225" t="s">
        <v>245</v>
      </c>
      <c r="G1225" t="s">
        <v>45</v>
      </c>
      <c r="H1225">
        <v>1</v>
      </c>
      <c r="I1225" t="s">
        <v>197</v>
      </c>
      <c r="J1225" t="s">
        <v>70</v>
      </c>
      <c r="L1225">
        <v>3.38</v>
      </c>
      <c r="M1225" t="s">
        <v>48</v>
      </c>
      <c r="AB1225" t="s">
        <v>245</v>
      </c>
      <c r="AC1225" t="s">
        <v>245</v>
      </c>
      <c r="AD1225" t="s">
        <v>247</v>
      </c>
      <c r="AE1225" t="s">
        <v>72</v>
      </c>
      <c r="AF1225" t="s">
        <v>53</v>
      </c>
      <c r="AG1225" t="s">
        <v>690</v>
      </c>
      <c r="AH1225">
        <v>50.606934000000003</v>
      </c>
      <c r="AI1225">
        <v>63.055357999999998</v>
      </c>
      <c r="AJ1225">
        <v>64.336652000000001</v>
      </c>
      <c r="AK1225">
        <v>68.731917999999993</v>
      </c>
      <c r="AM1225" t="s">
        <v>248</v>
      </c>
      <c r="AN1225" t="s">
        <v>247</v>
      </c>
      <c r="AO1225" s="1">
        <v>45839</v>
      </c>
      <c r="AP1225" s="1" t="s">
        <v>5438</v>
      </c>
      <c r="AR1225" t="s">
        <v>247</v>
      </c>
    </row>
    <row r="1226" spans="1:44" hidden="1" x14ac:dyDescent="0.25">
      <c r="A1226" t="s">
        <v>1802</v>
      </c>
      <c r="B1226" t="s">
        <v>1793</v>
      </c>
      <c r="C1226" t="s">
        <v>1794</v>
      </c>
      <c r="D1226" t="s">
        <v>1444</v>
      </c>
      <c r="E1226" t="s">
        <v>1593</v>
      </c>
      <c r="F1226" t="s">
        <v>245</v>
      </c>
      <c r="G1226" t="s">
        <v>45</v>
      </c>
      <c r="H1226">
        <v>1</v>
      </c>
      <c r="I1226" t="s">
        <v>197</v>
      </c>
      <c r="J1226" t="s">
        <v>70</v>
      </c>
      <c r="L1226">
        <v>5.28</v>
      </c>
      <c r="M1226" t="s">
        <v>48</v>
      </c>
      <c r="AB1226" t="s">
        <v>245</v>
      </c>
      <c r="AC1226" t="s">
        <v>245</v>
      </c>
      <c r="AD1226" t="s">
        <v>247</v>
      </c>
      <c r="AE1226" t="s">
        <v>72</v>
      </c>
      <c r="AF1226" t="s">
        <v>53</v>
      </c>
      <c r="AG1226" t="s">
        <v>690</v>
      </c>
      <c r="AH1226">
        <v>50.606934000000003</v>
      </c>
      <c r="AI1226">
        <v>63.055357999999998</v>
      </c>
      <c r="AJ1226">
        <v>64.336652000000001</v>
      </c>
      <c r="AK1226">
        <v>68.731917999999993</v>
      </c>
      <c r="AM1226" t="s">
        <v>248</v>
      </c>
      <c r="AN1226" t="s">
        <v>247</v>
      </c>
      <c r="AO1226" s="1">
        <v>45839</v>
      </c>
      <c r="AP1226" s="1" t="s">
        <v>5438</v>
      </c>
      <c r="AR1226" t="s">
        <v>247</v>
      </c>
    </row>
    <row r="1227" spans="1:44" hidden="1" x14ac:dyDescent="0.25">
      <c r="A1227" t="s">
        <v>1803</v>
      </c>
      <c r="B1227" t="s">
        <v>1793</v>
      </c>
      <c r="C1227" t="s">
        <v>1794</v>
      </c>
      <c r="D1227" t="s">
        <v>64</v>
      </c>
      <c r="E1227" t="s">
        <v>1593</v>
      </c>
      <c r="F1227" t="s">
        <v>245</v>
      </c>
      <c r="G1227" t="s">
        <v>45</v>
      </c>
      <c r="H1227">
        <v>1</v>
      </c>
      <c r="I1227" t="s">
        <v>197</v>
      </c>
      <c r="J1227" t="s">
        <v>70</v>
      </c>
      <c r="L1227">
        <v>2.65</v>
      </c>
      <c r="M1227" t="s">
        <v>48</v>
      </c>
      <c r="AB1227" t="s">
        <v>245</v>
      </c>
      <c r="AC1227" t="s">
        <v>245</v>
      </c>
      <c r="AD1227" t="s">
        <v>247</v>
      </c>
      <c r="AE1227" t="s">
        <v>72</v>
      </c>
      <c r="AF1227" t="s">
        <v>53</v>
      </c>
      <c r="AG1227" t="s">
        <v>690</v>
      </c>
      <c r="AH1227">
        <v>50.606934000000003</v>
      </c>
      <c r="AI1227">
        <v>63.055357999999998</v>
      </c>
      <c r="AJ1227">
        <v>64.336652000000001</v>
      </c>
      <c r="AK1227">
        <v>68.731917999999993</v>
      </c>
      <c r="AM1227" t="s">
        <v>248</v>
      </c>
      <c r="AN1227" t="s">
        <v>247</v>
      </c>
      <c r="AO1227" s="1">
        <v>45839</v>
      </c>
      <c r="AP1227" s="1" t="s">
        <v>5438</v>
      </c>
      <c r="AR1227" t="s">
        <v>247</v>
      </c>
    </row>
    <row r="1228" spans="1:44" hidden="1" x14ac:dyDescent="0.25">
      <c r="A1228" t="s">
        <v>1805</v>
      </c>
      <c r="B1228" t="s">
        <v>1793</v>
      </c>
      <c r="C1228" t="s">
        <v>1794</v>
      </c>
      <c r="D1228" t="s">
        <v>1804</v>
      </c>
      <c r="E1228" t="s">
        <v>1593</v>
      </c>
      <c r="F1228" t="s">
        <v>245</v>
      </c>
      <c r="G1228" t="s">
        <v>45</v>
      </c>
      <c r="H1228">
        <v>1</v>
      </c>
      <c r="I1228" t="s">
        <v>197</v>
      </c>
      <c r="J1228" t="s">
        <v>70</v>
      </c>
      <c r="L1228">
        <v>3.7</v>
      </c>
      <c r="M1228" t="s">
        <v>48</v>
      </c>
      <c r="AB1228" t="s">
        <v>245</v>
      </c>
      <c r="AC1228" t="s">
        <v>245</v>
      </c>
      <c r="AD1228" t="s">
        <v>247</v>
      </c>
      <c r="AE1228" t="s">
        <v>72</v>
      </c>
      <c r="AF1228" t="s">
        <v>53</v>
      </c>
      <c r="AG1228" t="s">
        <v>690</v>
      </c>
      <c r="AH1228">
        <v>50.606934000000003</v>
      </c>
      <c r="AI1228">
        <v>63.055357999999998</v>
      </c>
      <c r="AJ1228">
        <v>64.336652000000001</v>
      </c>
      <c r="AK1228">
        <v>68.731917999999993</v>
      </c>
      <c r="AM1228" t="s">
        <v>248</v>
      </c>
      <c r="AN1228" t="s">
        <v>247</v>
      </c>
      <c r="AO1228" s="1">
        <v>45839</v>
      </c>
      <c r="AP1228" s="1" t="s">
        <v>5438</v>
      </c>
      <c r="AR1228" t="s">
        <v>247</v>
      </c>
    </row>
    <row r="1229" spans="1:44" hidden="1" x14ac:dyDescent="0.25">
      <c r="A1229" t="s">
        <v>1807</v>
      </c>
      <c r="B1229" t="s">
        <v>1793</v>
      </c>
      <c r="C1229" t="s">
        <v>1794</v>
      </c>
      <c r="D1229" t="s">
        <v>1806</v>
      </c>
      <c r="E1229" t="s">
        <v>1593</v>
      </c>
      <c r="F1229" t="s">
        <v>245</v>
      </c>
      <c r="G1229" t="s">
        <v>45</v>
      </c>
      <c r="H1229">
        <v>1</v>
      </c>
      <c r="I1229" t="s">
        <v>197</v>
      </c>
      <c r="J1229" t="s">
        <v>70</v>
      </c>
      <c r="L1229">
        <v>0.21</v>
      </c>
      <c r="M1229" t="s">
        <v>48</v>
      </c>
      <c r="AB1229" t="s">
        <v>245</v>
      </c>
      <c r="AC1229" t="s">
        <v>245</v>
      </c>
      <c r="AD1229" t="s">
        <v>247</v>
      </c>
      <c r="AE1229" t="s">
        <v>72</v>
      </c>
      <c r="AF1229" t="s">
        <v>53</v>
      </c>
      <c r="AG1229" t="s">
        <v>690</v>
      </c>
      <c r="AH1229">
        <v>50.606934000000003</v>
      </c>
      <c r="AI1229">
        <v>63.055357999999998</v>
      </c>
      <c r="AJ1229">
        <v>64.336652000000001</v>
      </c>
      <c r="AK1229">
        <v>68.731917999999993</v>
      </c>
      <c r="AM1229" t="s">
        <v>248</v>
      </c>
      <c r="AN1229" t="s">
        <v>247</v>
      </c>
      <c r="AO1229" s="1">
        <v>45839</v>
      </c>
      <c r="AP1229" s="1" t="s">
        <v>5438</v>
      </c>
      <c r="AR1229" t="s">
        <v>247</v>
      </c>
    </row>
    <row r="1230" spans="1:44" hidden="1" x14ac:dyDescent="0.25">
      <c r="A1230" t="s">
        <v>1808</v>
      </c>
      <c r="B1230" t="s">
        <v>1793</v>
      </c>
      <c r="C1230" t="s">
        <v>1794</v>
      </c>
      <c r="D1230" t="s">
        <v>519</v>
      </c>
      <c r="E1230" t="s">
        <v>1593</v>
      </c>
      <c r="F1230" t="s">
        <v>245</v>
      </c>
      <c r="G1230" t="s">
        <v>45</v>
      </c>
      <c r="H1230">
        <v>1</v>
      </c>
      <c r="I1230" t="s">
        <v>197</v>
      </c>
      <c r="J1230" t="s">
        <v>236</v>
      </c>
      <c r="L1230">
        <v>0.82</v>
      </c>
      <c r="M1230" t="s">
        <v>48</v>
      </c>
      <c r="W1230" s="5">
        <v>44456</v>
      </c>
      <c r="AB1230" t="s">
        <v>245</v>
      </c>
      <c r="AC1230" t="s">
        <v>245</v>
      </c>
      <c r="AD1230" t="s">
        <v>247</v>
      </c>
      <c r="AE1230" t="s">
        <v>72</v>
      </c>
      <c r="AF1230" t="s">
        <v>53</v>
      </c>
      <c r="AG1230" t="s">
        <v>690</v>
      </c>
      <c r="AH1230">
        <v>50.606934000000003</v>
      </c>
      <c r="AI1230">
        <v>63.055357999999998</v>
      </c>
      <c r="AJ1230">
        <v>64.336652000000001</v>
      </c>
      <c r="AK1230">
        <v>68.731917999999993</v>
      </c>
      <c r="AL1230" t="s">
        <v>73</v>
      </c>
      <c r="AM1230" t="s">
        <v>248</v>
      </c>
      <c r="AN1230" t="s">
        <v>247</v>
      </c>
      <c r="AO1230" s="1">
        <v>45839</v>
      </c>
      <c r="AP1230" s="1" t="s">
        <v>5438</v>
      </c>
      <c r="AR1230" t="s">
        <v>247</v>
      </c>
    </row>
    <row r="1231" spans="1:44" hidden="1" x14ac:dyDescent="0.25">
      <c r="A1231" t="s">
        <v>1809</v>
      </c>
      <c r="B1231" t="s">
        <v>1793</v>
      </c>
      <c r="C1231" t="s">
        <v>1794</v>
      </c>
      <c r="D1231" t="s">
        <v>488</v>
      </c>
      <c r="E1231" t="s">
        <v>1593</v>
      </c>
      <c r="F1231" t="s">
        <v>245</v>
      </c>
      <c r="G1231" t="s">
        <v>45</v>
      </c>
      <c r="H1231">
        <v>1</v>
      </c>
      <c r="I1231" t="s">
        <v>197</v>
      </c>
      <c r="J1231" t="s">
        <v>236</v>
      </c>
      <c r="L1231">
        <v>0.57999999999999996</v>
      </c>
      <c r="M1231" t="s">
        <v>48</v>
      </c>
      <c r="W1231" s="5">
        <v>44456</v>
      </c>
      <c r="AB1231" t="s">
        <v>245</v>
      </c>
      <c r="AC1231" t="s">
        <v>245</v>
      </c>
      <c r="AD1231" t="s">
        <v>247</v>
      </c>
      <c r="AE1231" t="s">
        <v>72</v>
      </c>
      <c r="AF1231" t="s">
        <v>53</v>
      </c>
      <c r="AG1231" t="s">
        <v>690</v>
      </c>
      <c r="AH1231">
        <v>50.606934000000003</v>
      </c>
      <c r="AI1231">
        <v>63.055357999999998</v>
      </c>
      <c r="AJ1231">
        <v>64.336652000000001</v>
      </c>
      <c r="AK1231">
        <v>68.731917999999993</v>
      </c>
      <c r="AL1231" t="s">
        <v>73</v>
      </c>
      <c r="AM1231" t="s">
        <v>248</v>
      </c>
      <c r="AN1231" t="s">
        <v>247</v>
      </c>
      <c r="AO1231" s="1">
        <v>45839</v>
      </c>
      <c r="AP1231" s="1" t="s">
        <v>5438</v>
      </c>
      <c r="AR1231" t="s">
        <v>247</v>
      </c>
    </row>
    <row r="1232" spans="1:44" hidden="1" x14ac:dyDescent="0.25">
      <c r="A1232" t="s">
        <v>1810</v>
      </c>
      <c r="B1232" t="s">
        <v>1793</v>
      </c>
      <c r="C1232" t="s">
        <v>1794</v>
      </c>
      <c r="D1232" t="s">
        <v>240</v>
      </c>
      <c r="E1232" t="s">
        <v>1593</v>
      </c>
      <c r="F1232" t="s">
        <v>245</v>
      </c>
      <c r="G1232" t="s">
        <v>45</v>
      </c>
      <c r="H1232">
        <v>1</v>
      </c>
      <c r="I1232" t="s">
        <v>197</v>
      </c>
      <c r="J1232" t="s">
        <v>236</v>
      </c>
      <c r="L1232">
        <v>0.38</v>
      </c>
      <c r="M1232" t="s">
        <v>48</v>
      </c>
      <c r="W1232" s="5">
        <v>44456</v>
      </c>
      <c r="AB1232" t="s">
        <v>245</v>
      </c>
      <c r="AC1232" t="s">
        <v>245</v>
      </c>
      <c r="AD1232" t="s">
        <v>247</v>
      </c>
      <c r="AE1232" t="s">
        <v>72</v>
      </c>
      <c r="AF1232" t="s">
        <v>53</v>
      </c>
      <c r="AG1232" t="s">
        <v>690</v>
      </c>
      <c r="AH1232">
        <v>50.606934000000003</v>
      </c>
      <c r="AI1232">
        <v>63.055357999999998</v>
      </c>
      <c r="AJ1232">
        <v>64.336652000000001</v>
      </c>
      <c r="AK1232">
        <v>68.731917999999993</v>
      </c>
      <c r="AL1232" t="s">
        <v>73</v>
      </c>
      <c r="AM1232" t="s">
        <v>248</v>
      </c>
      <c r="AN1232" t="s">
        <v>247</v>
      </c>
      <c r="AO1232" s="1">
        <v>45839</v>
      </c>
      <c r="AP1232" s="1" t="s">
        <v>5438</v>
      </c>
      <c r="AR1232" t="s">
        <v>247</v>
      </c>
    </row>
    <row r="1233" spans="1:44" hidden="1" x14ac:dyDescent="0.25">
      <c r="A1233" t="s">
        <v>1811</v>
      </c>
      <c r="B1233" t="s">
        <v>1793</v>
      </c>
      <c r="C1233" t="s">
        <v>1794</v>
      </c>
      <c r="D1233" t="s">
        <v>1172</v>
      </c>
      <c r="E1233" t="s">
        <v>1593</v>
      </c>
      <c r="F1233" t="s">
        <v>245</v>
      </c>
      <c r="G1233" t="s">
        <v>45</v>
      </c>
      <c r="H1233">
        <v>1</v>
      </c>
      <c r="I1233" t="s">
        <v>197</v>
      </c>
      <c r="J1233" t="s">
        <v>236</v>
      </c>
      <c r="L1233">
        <v>2.2200000000000002</v>
      </c>
      <c r="M1233" t="s">
        <v>48</v>
      </c>
      <c r="W1233" s="5">
        <v>44456</v>
      </c>
      <c r="AB1233" t="s">
        <v>245</v>
      </c>
      <c r="AC1233" t="s">
        <v>245</v>
      </c>
      <c r="AD1233" t="s">
        <v>247</v>
      </c>
      <c r="AE1233" t="s">
        <v>72</v>
      </c>
      <c r="AF1233" t="s">
        <v>53</v>
      </c>
      <c r="AG1233" t="s">
        <v>690</v>
      </c>
      <c r="AH1233">
        <v>50.606934000000003</v>
      </c>
      <c r="AI1233">
        <v>63.055357999999998</v>
      </c>
      <c r="AJ1233">
        <v>64.336652000000001</v>
      </c>
      <c r="AK1233">
        <v>68.731917999999993</v>
      </c>
      <c r="AL1233" t="s">
        <v>73</v>
      </c>
      <c r="AM1233" t="s">
        <v>248</v>
      </c>
      <c r="AN1233" t="s">
        <v>247</v>
      </c>
      <c r="AO1233" s="1">
        <v>45839</v>
      </c>
      <c r="AP1233" s="1" t="s">
        <v>5438</v>
      </c>
      <c r="AR1233" t="s">
        <v>247</v>
      </c>
    </row>
    <row r="1234" spans="1:44" hidden="1" x14ac:dyDescent="0.25">
      <c r="A1234" t="s">
        <v>1812</v>
      </c>
      <c r="B1234" t="s">
        <v>1793</v>
      </c>
      <c r="C1234" t="s">
        <v>1794</v>
      </c>
      <c r="D1234" t="s">
        <v>957</v>
      </c>
      <c r="E1234" t="s">
        <v>1593</v>
      </c>
      <c r="F1234" t="s">
        <v>245</v>
      </c>
      <c r="G1234" t="s">
        <v>45</v>
      </c>
      <c r="H1234">
        <v>1</v>
      </c>
      <c r="I1234" t="s">
        <v>197</v>
      </c>
      <c r="J1234" t="s">
        <v>236</v>
      </c>
      <c r="L1234">
        <v>0.28000000000000003</v>
      </c>
      <c r="M1234" t="s">
        <v>48</v>
      </c>
      <c r="W1234" s="5">
        <v>44456</v>
      </c>
      <c r="AB1234" t="s">
        <v>245</v>
      </c>
      <c r="AC1234" t="s">
        <v>245</v>
      </c>
      <c r="AD1234" t="s">
        <v>247</v>
      </c>
      <c r="AE1234" t="s">
        <v>72</v>
      </c>
      <c r="AF1234" t="s">
        <v>53</v>
      </c>
      <c r="AG1234" t="s">
        <v>690</v>
      </c>
      <c r="AH1234">
        <v>50.606934000000003</v>
      </c>
      <c r="AI1234">
        <v>63.055357999999998</v>
      </c>
      <c r="AJ1234">
        <v>64.336652000000001</v>
      </c>
      <c r="AK1234">
        <v>68.731917999999993</v>
      </c>
      <c r="AL1234" t="s">
        <v>73</v>
      </c>
      <c r="AM1234" t="s">
        <v>248</v>
      </c>
      <c r="AN1234" t="s">
        <v>247</v>
      </c>
      <c r="AO1234" s="1">
        <v>45839</v>
      </c>
      <c r="AP1234" s="1" t="s">
        <v>5438</v>
      </c>
      <c r="AR1234" t="s">
        <v>247</v>
      </c>
    </row>
    <row r="1235" spans="1:44" hidden="1" x14ac:dyDescent="0.25">
      <c r="A1235" t="s">
        <v>1814</v>
      </c>
      <c r="B1235" t="s">
        <v>1793</v>
      </c>
      <c r="C1235" t="s">
        <v>1794</v>
      </c>
      <c r="D1235" t="s">
        <v>781</v>
      </c>
      <c r="E1235" t="s">
        <v>1813</v>
      </c>
      <c r="F1235" t="s">
        <v>245</v>
      </c>
      <c r="G1235" t="s">
        <v>45</v>
      </c>
      <c r="H1235">
        <v>1</v>
      </c>
      <c r="I1235" t="s">
        <v>197</v>
      </c>
      <c r="J1235" t="s">
        <v>236</v>
      </c>
      <c r="L1235">
        <v>0.1</v>
      </c>
      <c r="M1235" t="s">
        <v>48</v>
      </c>
      <c r="W1235" s="5">
        <v>44456</v>
      </c>
      <c r="AB1235" t="s">
        <v>245</v>
      </c>
      <c r="AC1235" t="s">
        <v>245</v>
      </c>
      <c r="AD1235" t="s">
        <v>247</v>
      </c>
      <c r="AE1235" t="s">
        <v>72</v>
      </c>
      <c r="AF1235" t="s">
        <v>53</v>
      </c>
      <c r="AG1235" t="s">
        <v>690</v>
      </c>
      <c r="AH1235">
        <v>50.606934000000003</v>
      </c>
      <c r="AI1235">
        <v>63.055357999999998</v>
      </c>
      <c r="AJ1235">
        <v>64.336652000000001</v>
      </c>
      <c r="AK1235">
        <v>68.731917999999993</v>
      </c>
      <c r="AL1235" t="s">
        <v>73</v>
      </c>
      <c r="AM1235" t="s">
        <v>248</v>
      </c>
      <c r="AN1235" t="s">
        <v>247</v>
      </c>
      <c r="AO1235" s="1">
        <v>45839</v>
      </c>
      <c r="AP1235" s="1" t="s">
        <v>5438</v>
      </c>
      <c r="AR1235" t="s">
        <v>247</v>
      </c>
    </row>
    <row r="1236" spans="1:44" hidden="1" x14ac:dyDescent="0.25">
      <c r="A1236" t="s">
        <v>1815</v>
      </c>
      <c r="B1236" t="s">
        <v>1793</v>
      </c>
      <c r="C1236" t="s">
        <v>1794</v>
      </c>
      <c r="D1236" t="s">
        <v>555</v>
      </c>
      <c r="E1236" t="s">
        <v>1593</v>
      </c>
      <c r="F1236" t="s">
        <v>245</v>
      </c>
      <c r="G1236" t="s">
        <v>45</v>
      </c>
      <c r="H1236">
        <v>1</v>
      </c>
      <c r="I1236" t="s">
        <v>197</v>
      </c>
      <c r="J1236" t="s">
        <v>236</v>
      </c>
      <c r="L1236">
        <v>0.98</v>
      </c>
      <c r="M1236" t="s">
        <v>48</v>
      </c>
      <c r="W1236" s="5">
        <v>44456</v>
      </c>
      <c r="AB1236" t="s">
        <v>245</v>
      </c>
      <c r="AC1236" t="s">
        <v>245</v>
      </c>
      <c r="AD1236" t="s">
        <v>247</v>
      </c>
      <c r="AE1236" t="s">
        <v>72</v>
      </c>
      <c r="AF1236" t="s">
        <v>53</v>
      </c>
      <c r="AG1236" t="s">
        <v>690</v>
      </c>
      <c r="AH1236">
        <v>50.606934000000003</v>
      </c>
      <c r="AI1236">
        <v>63.055357999999998</v>
      </c>
      <c r="AJ1236">
        <v>64.336652000000001</v>
      </c>
      <c r="AK1236">
        <v>68.731917999999993</v>
      </c>
      <c r="AL1236" t="s">
        <v>73</v>
      </c>
      <c r="AM1236" t="s">
        <v>248</v>
      </c>
      <c r="AN1236" t="s">
        <v>247</v>
      </c>
      <c r="AO1236" s="1">
        <v>45839</v>
      </c>
      <c r="AP1236" s="1" t="s">
        <v>5438</v>
      </c>
      <c r="AR1236" t="s">
        <v>247</v>
      </c>
    </row>
    <row r="1237" spans="1:44" hidden="1" x14ac:dyDescent="0.25">
      <c r="A1237" t="s">
        <v>1816</v>
      </c>
      <c r="B1237" t="s">
        <v>1793</v>
      </c>
      <c r="C1237" t="s">
        <v>1794</v>
      </c>
      <c r="D1237" t="s">
        <v>557</v>
      </c>
      <c r="E1237" t="s">
        <v>1813</v>
      </c>
      <c r="F1237" t="s">
        <v>245</v>
      </c>
      <c r="G1237" t="s">
        <v>45</v>
      </c>
      <c r="H1237">
        <v>1</v>
      </c>
      <c r="I1237" t="s">
        <v>197</v>
      </c>
      <c r="J1237" t="s">
        <v>236</v>
      </c>
      <c r="L1237">
        <v>0.09</v>
      </c>
      <c r="M1237" t="s">
        <v>48</v>
      </c>
      <c r="W1237" s="5">
        <v>44456</v>
      </c>
      <c r="AB1237" t="s">
        <v>245</v>
      </c>
      <c r="AC1237" t="s">
        <v>245</v>
      </c>
      <c r="AD1237" t="s">
        <v>247</v>
      </c>
      <c r="AE1237" t="s">
        <v>72</v>
      </c>
      <c r="AF1237" t="s">
        <v>53</v>
      </c>
      <c r="AG1237" t="s">
        <v>690</v>
      </c>
      <c r="AH1237">
        <v>50.606934000000003</v>
      </c>
      <c r="AI1237">
        <v>63.055357999999998</v>
      </c>
      <c r="AJ1237">
        <v>64.336652000000001</v>
      </c>
      <c r="AK1237">
        <v>68.731917999999993</v>
      </c>
      <c r="AL1237" t="s">
        <v>73</v>
      </c>
      <c r="AM1237" t="s">
        <v>248</v>
      </c>
      <c r="AN1237" t="s">
        <v>247</v>
      </c>
      <c r="AO1237" s="1">
        <v>45839</v>
      </c>
      <c r="AP1237" s="1" t="s">
        <v>5438</v>
      </c>
      <c r="AR1237" t="s">
        <v>247</v>
      </c>
    </row>
    <row r="1238" spans="1:44" hidden="1" x14ac:dyDescent="0.25">
      <c r="A1238" t="s">
        <v>1819</v>
      </c>
      <c r="B1238" t="s">
        <v>1817</v>
      </c>
      <c r="C1238" t="s">
        <v>1818</v>
      </c>
      <c r="D1238" t="s">
        <v>154</v>
      </c>
      <c r="E1238" t="s">
        <v>930</v>
      </c>
      <c r="F1238" t="s">
        <v>79</v>
      </c>
      <c r="G1238" t="s">
        <v>80</v>
      </c>
      <c r="H1238">
        <v>1</v>
      </c>
      <c r="I1238" t="s">
        <v>197</v>
      </c>
      <c r="J1238" t="s">
        <v>70</v>
      </c>
      <c r="L1238">
        <v>0.89</v>
      </c>
      <c r="M1238" t="s">
        <v>226</v>
      </c>
      <c r="W1238" s="5">
        <v>43600</v>
      </c>
      <c r="AB1238" t="s">
        <v>79</v>
      </c>
      <c r="AC1238" t="s">
        <v>79</v>
      </c>
      <c r="AD1238" t="s">
        <v>84</v>
      </c>
      <c r="AE1238" t="s">
        <v>932</v>
      </c>
      <c r="AF1238" t="s">
        <v>690</v>
      </c>
      <c r="AG1238" t="s">
        <v>247</v>
      </c>
      <c r="AH1238">
        <v>15.841272999999999</v>
      </c>
      <c r="AI1238">
        <v>42.574575000000003</v>
      </c>
      <c r="AJ1238">
        <v>52.049726999999997</v>
      </c>
      <c r="AK1238">
        <v>52.778458000000001</v>
      </c>
      <c r="AL1238" t="s">
        <v>73</v>
      </c>
      <c r="AM1238" t="s">
        <v>474</v>
      </c>
      <c r="AN1238" t="s">
        <v>690</v>
      </c>
      <c r="AO1238" s="1">
        <v>45839</v>
      </c>
      <c r="AP1238" s="1" t="s">
        <v>5438</v>
      </c>
      <c r="AR1238" t="s">
        <v>690</v>
      </c>
    </row>
    <row r="1239" spans="1:44" hidden="1" x14ac:dyDescent="0.25">
      <c r="A1239" t="s">
        <v>1822</v>
      </c>
      <c r="B1239" t="s">
        <v>1820</v>
      </c>
      <c r="C1239" t="s">
        <v>1821</v>
      </c>
      <c r="D1239" t="s">
        <v>100</v>
      </c>
      <c r="E1239" t="s">
        <v>1260</v>
      </c>
      <c r="F1239" t="s">
        <v>79</v>
      </c>
      <c r="G1239" t="s">
        <v>80</v>
      </c>
      <c r="H1239">
        <v>2</v>
      </c>
      <c r="I1239" t="s">
        <v>46</v>
      </c>
      <c r="J1239" t="s">
        <v>70</v>
      </c>
      <c r="L1239">
        <v>0.84</v>
      </c>
      <c r="M1239" t="s">
        <v>48</v>
      </c>
      <c r="W1239" s="5">
        <v>45432.998981481483</v>
      </c>
      <c r="Y1239" s="5">
        <v>45352</v>
      </c>
      <c r="Z1239" s="10">
        <v>45432</v>
      </c>
      <c r="AA1239" s="10">
        <v>45368</v>
      </c>
      <c r="AB1239" t="s">
        <v>79</v>
      </c>
      <c r="AC1239" t="s">
        <v>79</v>
      </c>
      <c r="AD1239" t="s">
        <v>247</v>
      </c>
      <c r="AE1239" t="s">
        <v>84</v>
      </c>
      <c r="AF1239" t="s">
        <v>690</v>
      </c>
      <c r="AG1239" t="s">
        <v>53</v>
      </c>
      <c r="AH1239">
        <v>21.365133</v>
      </c>
      <c r="AI1239">
        <v>30.084816</v>
      </c>
      <c r="AJ1239">
        <v>39.490116999999998</v>
      </c>
      <c r="AK1239">
        <v>50.473906999999997</v>
      </c>
      <c r="AL1239" t="s">
        <v>73</v>
      </c>
      <c r="AM1239" t="s">
        <v>474</v>
      </c>
      <c r="AN1239" t="s">
        <v>566</v>
      </c>
      <c r="AO1239" s="1">
        <v>45778</v>
      </c>
      <c r="AP1239" s="1" t="s">
        <v>5429</v>
      </c>
      <c r="AR1239" t="s">
        <v>566</v>
      </c>
    </row>
    <row r="1240" spans="1:44" hidden="1" x14ac:dyDescent="0.25">
      <c r="A1240" t="s">
        <v>1823</v>
      </c>
      <c r="B1240" t="s">
        <v>1820</v>
      </c>
      <c r="C1240" t="s">
        <v>1821</v>
      </c>
      <c r="D1240" t="s">
        <v>102</v>
      </c>
      <c r="E1240" t="s">
        <v>1260</v>
      </c>
      <c r="F1240" t="s">
        <v>79</v>
      </c>
      <c r="G1240" t="s">
        <v>80</v>
      </c>
      <c r="H1240">
        <v>2</v>
      </c>
      <c r="I1240" t="s">
        <v>46</v>
      </c>
      <c r="J1240" t="s">
        <v>70</v>
      </c>
      <c r="L1240">
        <v>3.55</v>
      </c>
      <c r="M1240" t="s">
        <v>48</v>
      </c>
      <c r="W1240" s="5">
        <v>45414.240983796299</v>
      </c>
      <c r="Y1240" s="5">
        <v>45352</v>
      </c>
      <c r="Z1240" s="10">
        <v>45414</v>
      </c>
      <c r="AA1240" s="10">
        <v>45365</v>
      </c>
      <c r="AB1240" t="s">
        <v>79</v>
      </c>
      <c r="AC1240" t="s">
        <v>79</v>
      </c>
      <c r="AD1240" t="s">
        <v>247</v>
      </c>
      <c r="AE1240" t="s">
        <v>84</v>
      </c>
      <c r="AF1240" t="s">
        <v>690</v>
      </c>
      <c r="AG1240" t="s">
        <v>53</v>
      </c>
      <c r="AH1240">
        <v>21.365133</v>
      </c>
      <c r="AI1240">
        <v>30.084816</v>
      </c>
      <c r="AJ1240">
        <v>39.490116999999998</v>
      </c>
      <c r="AK1240">
        <v>50.473906999999997</v>
      </c>
      <c r="AL1240" t="s">
        <v>73</v>
      </c>
      <c r="AM1240" t="s">
        <v>474</v>
      </c>
      <c r="AN1240" t="s">
        <v>566</v>
      </c>
      <c r="AO1240" s="1">
        <v>45778</v>
      </c>
      <c r="AP1240" s="1" t="s">
        <v>5429</v>
      </c>
      <c r="AR1240" t="s">
        <v>566</v>
      </c>
    </row>
    <row r="1241" spans="1:44" hidden="1" x14ac:dyDescent="0.25">
      <c r="A1241" t="s">
        <v>1824</v>
      </c>
      <c r="B1241" t="s">
        <v>1820</v>
      </c>
      <c r="C1241" t="s">
        <v>1821</v>
      </c>
      <c r="D1241" t="s">
        <v>109</v>
      </c>
      <c r="E1241" t="s">
        <v>1260</v>
      </c>
      <c r="F1241" t="s">
        <v>79</v>
      </c>
      <c r="G1241" t="s">
        <v>80</v>
      </c>
      <c r="H1241">
        <v>2</v>
      </c>
      <c r="I1241" t="s">
        <v>46</v>
      </c>
      <c r="J1241" t="s">
        <v>70</v>
      </c>
      <c r="L1241">
        <v>2.21</v>
      </c>
      <c r="M1241" t="s">
        <v>48</v>
      </c>
      <c r="W1241" s="5">
        <v>45427.440289351849</v>
      </c>
      <c r="Y1241" s="5">
        <v>45352</v>
      </c>
      <c r="Z1241" s="10">
        <v>45426</v>
      </c>
      <c r="AA1241" s="10">
        <v>45365</v>
      </c>
      <c r="AB1241" t="s">
        <v>79</v>
      </c>
      <c r="AC1241" t="s">
        <v>79</v>
      </c>
      <c r="AD1241" t="s">
        <v>247</v>
      </c>
      <c r="AE1241" t="s">
        <v>84</v>
      </c>
      <c r="AF1241" t="s">
        <v>690</v>
      </c>
      <c r="AG1241" t="s">
        <v>53</v>
      </c>
      <c r="AH1241">
        <v>21.365133</v>
      </c>
      <c r="AI1241">
        <v>30.084816</v>
      </c>
      <c r="AJ1241">
        <v>39.490116999999998</v>
      </c>
      <c r="AK1241">
        <v>50.473906999999997</v>
      </c>
      <c r="AL1241" t="s">
        <v>73</v>
      </c>
      <c r="AM1241" t="s">
        <v>474</v>
      </c>
      <c r="AN1241" t="s">
        <v>566</v>
      </c>
      <c r="AO1241" s="1">
        <v>45778</v>
      </c>
      <c r="AP1241" s="1" t="s">
        <v>5429</v>
      </c>
      <c r="AR1241" t="s">
        <v>566</v>
      </c>
    </row>
    <row r="1242" spans="1:44" hidden="1" x14ac:dyDescent="0.25">
      <c r="A1242" t="s">
        <v>1825</v>
      </c>
      <c r="B1242" t="s">
        <v>1820</v>
      </c>
      <c r="C1242" t="s">
        <v>1821</v>
      </c>
      <c r="D1242" t="s">
        <v>229</v>
      </c>
      <c r="E1242" t="s">
        <v>1260</v>
      </c>
      <c r="F1242" t="s">
        <v>79</v>
      </c>
      <c r="G1242" t="s">
        <v>80</v>
      </c>
      <c r="H1242">
        <v>2</v>
      </c>
      <c r="I1242" t="s">
        <v>46</v>
      </c>
      <c r="J1242" t="s">
        <v>70</v>
      </c>
      <c r="L1242">
        <v>0.06</v>
      </c>
      <c r="M1242" t="s">
        <v>48</v>
      </c>
      <c r="W1242" s="5">
        <v>45427.440381944441</v>
      </c>
      <c r="Y1242" s="5">
        <v>45352</v>
      </c>
      <c r="Z1242" s="10">
        <v>45426</v>
      </c>
      <c r="AA1242" s="10">
        <v>45365</v>
      </c>
      <c r="AB1242" t="s">
        <v>79</v>
      </c>
      <c r="AC1242" t="s">
        <v>79</v>
      </c>
      <c r="AD1242" t="s">
        <v>247</v>
      </c>
      <c r="AE1242" t="s">
        <v>84</v>
      </c>
      <c r="AF1242" t="s">
        <v>690</v>
      </c>
      <c r="AG1242" t="s">
        <v>53</v>
      </c>
      <c r="AH1242">
        <v>21.365133</v>
      </c>
      <c r="AI1242">
        <v>30.084816</v>
      </c>
      <c r="AJ1242">
        <v>39.490116999999998</v>
      </c>
      <c r="AK1242">
        <v>50.473906999999997</v>
      </c>
      <c r="AL1242" t="s">
        <v>73</v>
      </c>
      <c r="AM1242" t="s">
        <v>474</v>
      </c>
      <c r="AN1242" t="s">
        <v>566</v>
      </c>
      <c r="AO1242" s="1">
        <v>45778</v>
      </c>
      <c r="AP1242" s="1" t="s">
        <v>5429</v>
      </c>
      <c r="AR1242" t="s">
        <v>566</v>
      </c>
    </row>
    <row r="1243" spans="1:44" hidden="1" x14ac:dyDescent="0.25">
      <c r="A1243" t="s">
        <v>1826</v>
      </c>
      <c r="B1243" t="s">
        <v>1820</v>
      </c>
      <c r="C1243" t="s">
        <v>1821</v>
      </c>
      <c r="D1243" t="s">
        <v>195</v>
      </c>
      <c r="E1243" t="s">
        <v>1260</v>
      </c>
      <c r="F1243" t="s">
        <v>79</v>
      </c>
      <c r="G1243" t="s">
        <v>80</v>
      </c>
      <c r="H1243">
        <v>1</v>
      </c>
      <c r="I1243" t="s">
        <v>197</v>
      </c>
      <c r="J1243" t="s">
        <v>70</v>
      </c>
      <c r="L1243">
        <v>1.73</v>
      </c>
      <c r="M1243" t="s">
        <v>48</v>
      </c>
      <c r="W1243" s="5">
        <v>45434</v>
      </c>
      <c r="AB1243" t="s">
        <v>79</v>
      </c>
      <c r="AC1243" t="s">
        <v>79</v>
      </c>
      <c r="AD1243" t="s">
        <v>247</v>
      </c>
      <c r="AE1243" t="s">
        <v>84</v>
      </c>
      <c r="AF1243" t="s">
        <v>690</v>
      </c>
      <c r="AG1243" t="s">
        <v>53</v>
      </c>
      <c r="AH1243">
        <v>21.365133</v>
      </c>
      <c r="AI1243">
        <v>30.084816</v>
      </c>
      <c r="AJ1243">
        <v>39.490116999999998</v>
      </c>
      <c r="AK1243">
        <v>50.473906999999997</v>
      </c>
      <c r="AL1243" t="s">
        <v>73</v>
      </c>
      <c r="AM1243" t="s">
        <v>474</v>
      </c>
      <c r="AN1243" t="s">
        <v>566</v>
      </c>
      <c r="AO1243" s="1">
        <v>45778</v>
      </c>
      <c r="AP1243" s="1" t="s">
        <v>5429</v>
      </c>
      <c r="AR1243" t="s">
        <v>566</v>
      </c>
    </row>
    <row r="1244" spans="1:44" hidden="1" x14ac:dyDescent="0.25">
      <c r="A1244" t="s">
        <v>1829</v>
      </c>
      <c r="B1244" t="s">
        <v>1827</v>
      </c>
      <c r="C1244" t="s">
        <v>1828</v>
      </c>
      <c r="D1244" t="s">
        <v>255</v>
      </c>
      <c r="E1244" t="s">
        <v>930</v>
      </c>
      <c r="F1244" t="s">
        <v>79</v>
      </c>
      <c r="G1244" t="s">
        <v>80</v>
      </c>
      <c r="H1244">
        <v>2</v>
      </c>
      <c r="I1244" t="s">
        <v>46</v>
      </c>
      <c r="J1244" t="s">
        <v>70</v>
      </c>
      <c r="L1244">
        <v>17.53</v>
      </c>
      <c r="M1244" t="s">
        <v>471</v>
      </c>
      <c r="R1244" t="s">
        <v>98</v>
      </c>
      <c r="S1244" t="s">
        <v>98</v>
      </c>
      <c r="T1244" t="s">
        <v>97</v>
      </c>
      <c r="W1244" s="5">
        <v>45566</v>
      </c>
      <c r="Y1244" s="5">
        <v>45536</v>
      </c>
      <c r="Z1244" s="10">
        <v>45566</v>
      </c>
      <c r="AA1244" s="10">
        <v>45555</v>
      </c>
      <c r="AB1244" t="s">
        <v>79</v>
      </c>
      <c r="AC1244" t="s">
        <v>79</v>
      </c>
      <c r="AD1244" t="s">
        <v>84</v>
      </c>
      <c r="AE1244" t="s">
        <v>247</v>
      </c>
      <c r="AF1244" t="s">
        <v>690</v>
      </c>
      <c r="AG1244" t="s">
        <v>932</v>
      </c>
      <c r="AH1244">
        <v>16.895851</v>
      </c>
      <c r="AI1244">
        <v>33.933633</v>
      </c>
      <c r="AJ1244">
        <v>40.919173000000001</v>
      </c>
      <c r="AK1244">
        <v>55.595635000000001</v>
      </c>
      <c r="AL1244" t="s">
        <v>73</v>
      </c>
      <c r="AM1244" t="s">
        <v>474</v>
      </c>
      <c r="AN1244" t="s">
        <v>84</v>
      </c>
      <c r="AO1244" s="1">
        <v>45689</v>
      </c>
      <c r="AP1244" s="1" t="s">
        <v>5426</v>
      </c>
      <c r="AR1244" t="s">
        <v>84</v>
      </c>
    </row>
    <row r="1245" spans="1:44" hidden="1" x14ac:dyDescent="0.25">
      <c r="A1245" t="s">
        <v>1830</v>
      </c>
      <c r="B1245" t="s">
        <v>1827</v>
      </c>
      <c r="C1245" t="s">
        <v>1828</v>
      </c>
      <c r="D1245" t="s">
        <v>259</v>
      </c>
      <c r="E1245" t="s">
        <v>930</v>
      </c>
      <c r="F1245" t="s">
        <v>79</v>
      </c>
      <c r="G1245" t="s">
        <v>80</v>
      </c>
      <c r="H1245">
        <v>2</v>
      </c>
      <c r="I1245" t="s">
        <v>46</v>
      </c>
      <c r="J1245" t="s">
        <v>70</v>
      </c>
      <c r="L1245">
        <v>30.5</v>
      </c>
      <c r="M1245" t="s">
        <v>471</v>
      </c>
      <c r="R1245" t="s">
        <v>98</v>
      </c>
      <c r="S1245" t="s">
        <v>98</v>
      </c>
      <c r="T1245" t="s">
        <v>97</v>
      </c>
      <c r="W1245" s="5">
        <v>45566</v>
      </c>
      <c r="Y1245" s="5">
        <v>45536</v>
      </c>
      <c r="Z1245" s="10">
        <v>45566</v>
      </c>
      <c r="AA1245" s="10">
        <v>45551</v>
      </c>
      <c r="AB1245" t="s">
        <v>79</v>
      </c>
      <c r="AC1245" t="s">
        <v>79</v>
      </c>
      <c r="AD1245" t="s">
        <v>84</v>
      </c>
      <c r="AE1245" t="s">
        <v>247</v>
      </c>
      <c r="AF1245" t="s">
        <v>690</v>
      </c>
      <c r="AG1245" t="s">
        <v>932</v>
      </c>
      <c r="AH1245">
        <v>16.895851</v>
      </c>
      <c r="AI1245">
        <v>33.933633</v>
      </c>
      <c r="AJ1245">
        <v>40.919173000000001</v>
      </c>
      <c r="AK1245">
        <v>55.595635000000001</v>
      </c>
      <c r="AL1245" t="s">
        <v>73</v>
      </c>
      <c r="AM1245" t="s">
        <v>474</v>
      </c>
      <c r="AN1245" t="s">
        <v>84</v>
      </c>
      <c r="AO1245" s="1">
        <v>45689</v>
      </c>
      <c r="AP1245" s="1" t="s">
        <v>5426</v>
      </c>
      <c r="AR1245" t="s">
        <v>84</v>
      </c>
    </row>
    <row r="1246" spans="1:44" hidden="1" x14ac:dyDescent="0.25">
      <c r="A1246" t="s">
        <v>1831</v>
      </c>
      <c r="B1246" t="s">
        <v>1827</v>
      </c>
      <c r="C1246" t="s">
        <v>1828</v>
      </c>
      <c r="D1246" t="s">
        <v>275</v>
      </c>
      <c r="E1246" t="s">
        <v>930</v>
      </c>
      <c r="F1246" t="s">
        <v>79</v>
      </c>
      <c r="G1246" t="s">
        <v>80</v>
      </c>
      <c r="H1246">
        <v>2</v>
      </c>
      <c r="I1246" t="s">
        <v>46</v>
      </c>
      <c r="J1246" t="s">
        <v>70</v>
      </c>
      <c r="L1246">
        <v>13.31</v>
      </c>
      <c r="M1246" t="s">
        <v>471</v>
      </c>
      <c r="R1246" t="s">
        <v>98</v>
      </c>
      <c r="S1246" t="s">
        <v>98</v>
      </c>
      <c r="T1246" t="s">
        <v>98</v>
      </c>
      <c r="W1246" s="5">
        <v>45566</v>
      </c>
      <c r="Y1246" s="5">
        <v>45536</v>
      </c>
      <c r="Z1246" s="10">
        <v>45566</v>
      </c>
      <c r="AA1246" s="10">
        <v>45550</v>
      </c>
      <c r="AB1246" t="s">
        <v>79</v>
      </c>
      <c r="AC1246" t="s">
        <v>79</v>
      </c>
      <c r="AD1246" t="s">
        <v>84</v>
      </c>
      <c r="AE1246" t="s">
        <v>247</v>
      </c>
      <c r="AF1246" t="s">
        <v>690</v>
      </c>
      <c r="AG1246" t="s">
        <v>932</v>
      </c>
      <c r="AH1246">
        <v>16.895851</v>
      </c>
      <c r="AI1246">
        <v>33.933633</v>
      </c>
      <c r="AJ1246">
        <v>40.919173000000001</v>
      </c>
      <c r="AK1246">
        <v>55.595635000000001</v>
      </c>
      <c r="AL1246" t="s">
        <v>73</v>
      </c>
      <c r="AM1246" t="s">
        <v>474</v>
      </c>
      <c r="AN1246" t="s">
        <v>84</v>
      </c>
      <c r="AO1246" s="1">
        <v>45689</v>
      </c>
      <c r="AP1246" s="1" t="s">
        <v>5426</v>
      </c>
      <c r="AR1246" t="s">
        <v>84</v>
      </c>
    </row>
    <row r="1247" spans="1:44" hidden="1" x14ac:dyDescent="0.25">
      <c r="A1247" t="s">
        <v>1832</v>
      </c>
      <c r="B1247" t="s">
        <v>1827</v>
      </c>
      <c r="C1247" t="s">
        <v>1828</v>
      </c>
      <c r="D1247" t="s">
        <v>207</v>
      </c>
      <c r="E1247" t="s">
        <v>930</v>
      </c>
      <c r="F1247" t="s">
        <v>79</v>
      </c>
      <c r="G1247" t="s">
        <v>80</v>
      </c>
      <c r="H1247">
        <v>2</v>
      </c>
      <c r="I1247" t="s">
        <v>46</v>
      </c>
      <c r="J1247" t="s">
        <v>70</v>
      </c>
      <c r="L1247">
        <v>25.78</v>
      </c>
      <c r="M1247" t="s">
        <v>471</v>
      </c>
      <c r="R1247" t="s">
        <v>98</v>
      </c>
      <c r="S1247" t="s">
        <v>98</v>
      </c>
      <c r="T1247" t="s">
        <v>97</v>
      </c>
      <c r="W1247" s="5">
        <v>45566</v>
      </c>
      <c r="Y1247" s="5">
        <v>45505</v>
      </c>
      <c r="Z1247" s="10">
        <v>45566</v>
      </c>
      <c r="AA1247" s="10">
        <v>45550</v>
      </c>
      <c r="AB1247" t="s">
        <v>79</v>
      </c>
      <c r="AC1247" t="s">
        <v>79</v>
      </c>
      <c r="AD1247" t="s">
        <v>84</v>
      </c>
      <c r="AE1247" t="s">
        <v>247</v>
      </c>
      <c r="AF1247" t="s">
        <v>690</v>
      </c>
      <c r="AG1247" t="s">
        <v>932</v>
      </c>
      <c r="AH1247">
        <v>16.895851</v>
      </c>
      <c r="AI1247">
        <v>33.933633</v>
      </c>
      <c r="AJ1247">
        <v>40.919173000000001</v>
      </c>
      <c r="AK1247">
        <v>55.595635000000001</v>
      </c>
      <c r="AL1247" t="s">
        <v>73</v>
      </c>
      <c r="AM1247" t="s">
        <v>474</v>
      </c>
      <c r="AN1247" t="s">
        <v>84</v>
      </c>
      <c r="AO1247" s="1">
        <v>45689</v>
      </c>
      <c r="AP1247" s="1" t="s">
        <v>5426</v>
      </c>
      <c r="AR1247" t="s">
        <v>84</v>
      </c>
    </row>
    <row r="1248" spans="1:44" hidden="1" x14ac:dyDescent="0.25">
      <c r="A1248" t="s">
        <v>1833</v>
      </c>
      <c r="B1248" t="s">
        <v>1827</v>
      </c>
      <c r="C1248" t="s">
        <v>1828</v>
      </c>
      <c r="D1248" t="s">
        <v>102</v>
      </c>
      <c r="E1248" t="s">
        <v>930</v>
      </c>
      <c r="F1248" t="s">
        <v>79</v>
      </c>
      <c r="G1248" t="s">
        <v>80</v>
      </c>
      <c r="H1248">
        <v>2</v>
      </c>
      <c r="I1248" t="s">
        <v>46</v>
      </c>
      <c r="J1248" t="s">
        <v>70</v>
      </c>
      <c r="L1248">
        <v>56.31</v>
      </c>
      <c r="M1248" t="s">
        <v>471</v>
      </c>
      <c r="R1248" t="s">
        <v>98</v>
      </c>
      <c r="S1248" t="s">
        <v>98</v>
      </c>
      <c r="T1248" t="s">
        <v>97</v>
      </c>
      <c r="W1248" s="5">
        <v>45566</v>
      </c>
      <c r="Y1248" s="5">
        <v>45505</v>
      </c>
      <c r="Z1248" s="10">
        <v>45566</v>
      </c>
      <c r="AA1248" s="10">
        <v>45536</v>
      </c>
      <c r="AB1248" t="s">
        <v>79</v>
      </c>
      <c r="AC1248" t="s">
        <v>79</v>
      </c>
      <c r="AD1248" t="s">
        <v>84</v>
      </c>
      <c r="AE1248" t="s">
        <v>247</v>
      </c>
      <c r="AF1248" t="s">
        <v>690</v>
      </c>
      <c r="AG1248" t="s">
        <v>932</v>
      </c>
      <c r="AH1248">
        <v>16.895851</v>
      </c>
      <c r="AI1248">
        <v>33.933633</v>
      </c>
      <c r="AJ1248">
        <v>40.919173000000001</v>
      </c>
      <c r="AK1248">
        <v>55.595635000000001</v>
      </c>
      <c r="AL1248" t="s">
        <v>73</v>
      </c>
      <c r="AM1248" t="s">
        <v>474</v>
      </c>
      <c r="AN1248" t="s">
        <v>84</v>
      </c>
      <c r="AO1248" s="1">
        <v>45689</v>
      </c>
      <c r="AP1248" s="1" t="s">
        <v>5426</v>
      </c>
      <c r="AR1248" t="s">
        <v>84</v>
      </c>
    </row>
    <row r="1249" spans="1:44" hidden="1" x14ac:dyDescent="0.25">
      <c r="A1249" t="s">
        <v>1834</v>
      </c>
      <c r="B1249" t="s">
        <v>1827</v>
      </c>
      <c r="C1249" t="s">
        <v>1828</v>
      </c>
      <c r="D1249" t="s">
        <v>104</v>
      </c>
      <c r="E1249" t="s">
        <v>930</v>
      </c>
      <c r="F1249" t="s">
        <v>79</v>
      </c>
      <c r="G1249" t="s">
        <v>80</v>
      </c>
      <c r="H1249">
        <v>2</v>
      </c>
      <c r="I1249" t="s">
        <v>46</v>
      </c>
      <c r="J1249" t="s">
        <v>70</v>
      </c>
      <c r="L1249">
        <v>58.63</v>
      </c>
      <c r="M1249" t="s">
        <v>471</v>
      </c>
      <c r="R1249" t="s">
        <v>98</v>
      </c>
      <c r="S1249" t="s">
        <v>98</v>
      </c>
      <c r="T1249" t="s">
        <v>97</v>
      </c>
      <c r="W1249" s="5">
        <v>45566</v>
      </c>
      <c r="Y1249" s="5">
        <v>45505</v>
      </c>
      <c r="Z1249" s="10">
        <v>45566</v>
      </c>
      <c r="AA1249" s="10">
        <v>45538</v>
      </c>
      <c r="AB1249" t="s">
        <v>79</v>
      </c>
      <c r="AC1249" t="s">
        <v>79</v>
      </c>
      <c r="AD1249" t="s">
        <v>84</v>
      </c>
      <c r="AE1249" t="s">
        <v>247</v>
      </c>
      <c r="AF1249" t="s">
        <v>690</v>
      </c>
      <c r="AG1249" t="s">
        <v>932</v>
      </c>
      <c r="AH1249">
        <v>16.895851</v>
      </c>
      <c r="AI1249">
        <v>33.933633</v>
      </c>
      <c r="AJ1249">
        <v>40.919173000000001</v>
      </c>
      <c r="AK1249">
        <v>55.595635000000001</v>
      </c>
      <c r="AL1249" t="s">
        <v>73</v>
      </c>
      <c r="AM1249" t="s">
        <v>474</v>
      </c>
      <c r="AN1249" t="s">
        <v>84</v>
      </c>
      <c r="AO1249" s="1">
        <v>45689</v>
      </c>
      <c r="AP1249" s="1" t="s">
        <v>5426</v>
      </c>
      <c r="AR1249" t="s">
        <v>84</v>
      </c>
    </row>
    <row r="1250" spans="1:44" hidden="1" x14ac:dyDescent="0.25">
      <c r="A1250" t="s">
        <v>1835</v>
      </c>
      <c r="B1250" t="s">
        <v>1827</v>
      </c>
      <c r="C1250" t="s">
        <v>1828</v>
      </c>
      <c r="D1250" t="s">
        <v>149</v>
      </c>
      <c r="E1250" t="s">
        <v>930</v>
      </c>
      <c r="F1250" t="s">
        <v>79</v>
      </c>
      <c r="G1250" t="s">
        <v>80</v>
      </c>
      <c r="H1250">
        <v>2</v>
      </c>
      <c r="I1250" t="s">
        <v>46</v>
      </c>
      <c r="J1250" t="s">
        <v>70</v>
      </c>
      <c r="L1250">
        <v>12.15</v>
      </c>
      <c r="M1250" t="s">
        <v>471</v>
      </c>
      <c r="R1250" t="s">
        <v>98</v>
      </c>
      <c r="S1250" t="s">
        <v>98</v>
      </c>
      <c r="T1250" t="s">
        <v>97</v>
      </c>
      <c r="W1250" s="5">
        <v>45566</v>
      </c>
      <c r="Y1250" s="5">
        <v>45536</v>
      </c>
      <c r="Z1250" s="10">
        <v>45566</v>
      </c>
      <c r="AA1250" s="10">
        <v>45549</v>
      </c>
      <c r="AB1250" t="s">
        <v>79</v>
      </c>
      <c r="AC1250" t="s">
        <v>79</v>
      </c>
      <c r="AD1250" t="s">
        <v>84</v>
      </c>
      <c r="AE1250" t="s">
        <v>247</v>
      </c>
      <c r="AF1250" t="s">
        <v>690</v>
      </c>
      <c r="AG1250" t="s">
        <v>932</v>
      </c>
      <c r="AH1250">
        <v>16.895851</v>
      </c>
      <c r="AI1250">
        <v>33.933633</v>
      </c>
      <c r="AJ1250">
        <v>40.919173000000001</v>
      </c>
      <c r="AK1250">
        <v>55.595635000000001</v>
      </c>
      <c r="AL1250" t="s">
        <v>73</v>
      </c>
      <c r="AM1250" t="s">
        <v>474</v>
      </c>
      <c r="AN1250" t="s">
        <v>84</v>
      </c>
      <c r="AO1250" s="1">
        <v>45689</v>
      </c>
      <c r="AP1250" s="1" t="s">
        <v>5426</v>
      </c>
      <c r="AR1250" t="s">
        <v>84</v>
      </c>
    </row>
    <row r="1251" spans="1:44" hidden="1" x14ac:dyDescent="0.25">
      <c r="A1251" t="s">
        <v>1836</v>
      </c>
      <c r="B1251" t="s">
        <v>1827</v>
      </c>
      <c r="C1251" t="s">
        <v>1828</v>
      </c>
      <c r="D1251" t="s">
        <v>154</v>
      </c>
      <c r="E1251" t="s">
        <v>930</v>
      </c>
      <c r="F1251" t="s">
        <v>79</v>
      </c>
      <c r="G1251" t="s">
        <v>80</v>
      </c>
      <c r="H1251">
        <v>2</v>
      </c>
      <c r="I1251" t="s">
        <v>46</v>
      </c>
      <c r="J1251" t="s">
        <v>70</v>
      </c>
      <c r="L1251">
        <v>13.32</v>
      </c>
      <c r="M1251" t="s">
        <v>471</v>
      </c>
      <c r="R1251" t="s">
        <v>98</v>
      </c>
      <c r="S1251" t="s">
        <v>98</v>
      </c>
      <c r="T1251" t="s">
        <v>97</v>
      </c>
      <c r="W1251" s="5">
        <v>45559</v>
      </c>
      <c r="Y1251" s="5">
        <v>45536</v>
      </c>
      <c r="Z1251" s="10">
        <v>45559</v>
      </c>
      <c r="AA1251" s="10">
        <v>45546</v>
      </c>
      <c r="AB1251" t="s">
        <v>79</v>
      </c>
      <c r="AC1251" t="s">
        <v>79</v>
      </c>
      <c r="AD1251" t="s">
        <v>84</v>
      </c>
      <c r="AE1251" t="s">
        <v>247</v>
      </c>
      <c r="AF1251" t="s">
        <v>690</v>
      </c>
      <c r="AG1251" t="s">
        <v>932</v>
      </c>
      <c r="AH1251">
        <v>16.895851</v>
      </c>
      <c r="AI1251">
        <v>33.933633</v>
      </c>
      <c r="AJ1251">
        <v>40.919173000000001</v>
      </c>
      <c r="AK1251">
        <v>55.595635000000001</v>
      </c>
      <c r="AL1251" t="s">
        <v>73</v>
      </c>
      <c r="AM1251" t="s">
        <v>474</v>
      </c>
      <c r="AN1251" t="s">
        <v>84</v>
      </c>
      <c r="AO1251" s="1">
        <v>45689</v>
      </c>
      <c r="AP1251" s="1" t="s">
        <v>5426</v>
      </c>
      <c r="AR1251" t="s">
        <v>84</v>
      </c>
    </row>
    <row r="1252" spans="1:44" hidden="1" x14ac:dyDescent="0.25">
      <c r="A1252" t="s">
        <v>1837</v>
      </c>
      <c r="B1252" t="s">
        <v>1827</v>
      </c>
      <c r="C1252" t="s">
        <v>1828</v>
      </c>
      <c r="D1252" t="s">
        <v>229</v>
      </c>
      <c r="E1252" t="s">
        <v>930</v>
      </c>
      <c r="F1252" t="s">
        <v>79</v>
      </c>
      <c r="G1252" t="s">
        <v>80</v>
      </c>
      <c r="H1252">
        <v>2</v>
      </c>
      <c r="I1252" t="s">
        <v>46</v>
      </c>
      <c r="J1252" t="s">
        <v>70</v>
      </c>
      <c r="L1252">
        <v>28.75</v>
      </c>
      <c r="M1252" t="s">
        <v>471</v>
      </c>
      <c r="R1252" t="s">
        <v>98</v>
      </c>
      <c r="S1252" t="s">
        <v>98</v>
      </c>
      <c r="T1252" t="s">
        <v>97</v>
      </c>
      <c r="W1252" s="5">
        <v>45556</v>
      </c>
      <c r="Y1252" s="5">
        <v>45536</v>
      </c>
      <c r="Z1252" s="10">
        <v>45556</v>
      </c>
      <c r="AA1252" s="10">
        <v>45544</v>
      </c>
      <c r="AB1252" t="s">
        <v>79</v>
      </c>
      <c r="AC1252" t="s">
        <v>79</v>
      </c>
      <c r="AD1252" t="s">
        <v>84</v>
      </c>
      <c r="AE1252" t="s">
        <v>247</v>
      </c>
      <c r="AF1252" t="s">
        <v>690</v>
      </c>
      <c r="AG1252" t="s">
        <v>932</v>
      </c>
      <c r="AH1252">
        <v>16.895851</v>
      </c>
      <c r="AI1252">
        <v>33.933633</v>
      </c>
      <c r="AJ1252">
        <v>40.919173000000001</v>
      </c>
      <c r="AK1252">
        <v>55.595635000000001</v>
      </c>
      <c r="AL1252" t="s">
        <v>73</v>
      </c>
      <c r="AM1252" t="s">
        <v>474</v>
      </c>
      <c r="AN1252" t="s">
        <v>84</v>
      </c>
      <c r="AO1252" s="1">
        <v>45689</v>
      </c>
      <c r="AP1252" s="1" t="s">
        <v>5426</v>
      </c>
      <c r="AR1252" t="s">
        <v>84</v>
      </c>
    </row>
    <row r="1253" spans="1:44" hidden="1" x14ac:dyDescent="0.25">
      <c r="A1253" t="s">
        <v>1838</v>
      </c>
      <c r="B1253" t="s">
        <v>1827</v>
      </c>
      <c r="C1253" t="s">
        <v>1828</v>
      </c>
      <c r="D1253" t="s">
        <v>195</v>
      </c>
      <c r="E1253" t="s">
        <v>930</v>
      </c>
      <c r="F1253" t="s">
        <v>79</v>
      </c>
      <c r="G1253" t="s">
        <v>80</v>
      </c>
      <c r="H1253">
        <v>2</v>
      </c>
      <c r="I1253" t="s">
        <v>46</v>
      </c>
      <c r="J1253" t="s">
        <v>70</v>
      </c>
      <c r="L1253">
        <v>11.46</v>
      </c>
      <c r="M1253" t="s">
        <v>471</v>
      </c>
      <c r="R1253" t="s">
        <v>98</v>
      </c>
      <c r="S1253" t="s">
        <v>98</v>
      </c>
      <c r="T1253" t="s">
        <v>98</v>
      </c>
      <c r="W1253" s="5">
        <v>45556</v>
      </c>
      <c r="Y1253" s="5">
        <v>45536</v>
      </c>
      <c r="Z1253" s="10">
        <v>45556</v>
      </c>
      <c r="AA1253" s="10">
        <v>45541</v>
      </c>
      <c r="AB1253" t="s">
        <v>79</v>
      </c>
      <c r="AC1253" t="s">
        <v>79</v>
      </c>
      <c r="AD1253" t="s">
        <v>84</v>
      </c>
      <c r="AE1253" t="s">
        <v>247</v>
      </c>
      <c r="AF1253" t="s">
        <v>690</v>
      </c>
      <c r="AG1253" t="s">
        <v>932</v>
      </c>
      <c r="AH1253">
        <v>16.895851</v>
      </c>
      <c r="AI1253">
        <v>33.933633</v>
      </c>
      <c r="AJ1253">
        <v>40.919173000000001</v>
      </c>
      <c r="AK1253">
        <v>55.595635000000001</v>
      </c>
      <c r="AL1253" t="s">
        <v>73</v>
      </c>
      <c r="AM1253" t="s">
        <v>474</v>
      </c>
      <c r="AN1253" t="s">
        <v>84</v>
      </c>
      <c r="AO1253" s="1">
        <v>45689</v>
      </c>
      <c r="AP1253" s="1" t="s">
        <v>5426</v>
      </c>
      <c r="AR1253" t="s">
        <v>84</v>
      </c>
    </row>
    <row r="1254" spans="1:44" hidden="1" x14ac:dyDescent="0.25">
      <c r="A1254" t="s">
        <v>1839</v>
      </c>
      <c r="B1254" t="s">
        <v>1827</v>
      </c>
      <c r="C1254" t="s">
        <v>1828</v>
      </c>
      <c r="D1254" t="s">
        <v>156</v>
      </c>
      <c r="E1254" t="s">
        <v>930</v>
      </c>
      <c r="F1254" t="s">
        <v>79</v>
      </c>
      <c r="G1254" t="s">
        <v>80</v>
      </c>
      <c r="H1254">
        <v>2</v>
      </c>
      <c r="I1254" t="s">
        <v>46</v>
      </c>
      <c r="J1254" t="s">
        <v>70</v>
      </c>
      <c r="L1254" s="21">
        <v>17.489999999999998</v>
      </c>
      <c r="M1254" t="s">
        <v>471</v>
      </c>
      <c r="R1254" t="s">
        <v>98</v>
      </c>
      <c r="S1254" t="s">
        <v>98</v>
      </c>
      <c r="T1254" t="s">
        <v>97</v>
      </c>
      <c r="W1254" s="5">
        <v>45556</v>
      </c>
      <c r="Y1254" s="5">
        <v>45536</v>
      </c>
      <c r="Z1254" s="10">
        <v>45556</v>
      </c>
      <c r="AA1254" s="10">
        <v>45542</v>
      </c>
      <c r="AB1254" t="s">
        <v>79</v>
      </c>
      <c r="AC1254" t="s">
        <v>79</v>
      </c>
      <c r="AD1254" t="s">
        <v>84</v>
      </c>
      <c r="AE1254" t="s">
        <v>247</v>
      </c>
      <c r="AF1254" t="s">
        <v>690</v>
      </c>
      <c r="AG1254" t="s">
        <v>932</v>
      </c>
      <c r="AH1254">
        <v>16.895851</v>
      </c>
      <c r="AI1254">
        <v>33.933633</v>
      </c>
      <c r="AJ1254">
        <v>40.919173000000001</v>
      </c>
      <c r="AK1254">
        <v>55.595635000000001</v>
      </c>
      <c r="AL1254" t="s">
        <v>73</v>
      </c>
      <c r="AM1254" t="s">
        <v>474</v>
      </c>
      <c r="AN1254" t="s">
        <v>84</v>
      </c>
      <c r="AO1254" s="1">
        <v>45689</v>
      </c>
      <c r="AP1254" s="1" t="s">
        <v>5426</v>
      </c>
      <c r="AR1254" t="s">
        <v>84</v>
      </c>
    </row>
    <row r="1255" spans="1:44" hidden="1" x14ac:dyDescent="0.25">
      <c r="A1255" t="s">
        <v>1840</v>
      </c>
      <c r="B1255" t="s">
        <v>1827</v>
      </c>
      <c r="C1255" t="s">
        <v>1828</v>
      </c>
      <c r="D1255" t="s">
        <v>122</v>
      </c>
      <c r="E1255" t="s">
        <v>930</v>
      </c>
      <c r="F1255" t="s">
        <v>79</v>
      </c>
      <c r="G1255" t="s">
        <v>80</v>
      </c>
      <c r="H1255">
        <v>2</v>
      </c>
      <c r="I1255" t="s">
        <v>46</v>
      </c>
      <c r="J1255" t="s">
        <v>70</v>
      </c>
      <c r="L1255" s="21">
        <v>18.53</v>
      </c>
      <c r="M1255" t="s">
        <v>471</v>
      </c>
      <c r="R1255" t="s">
        <v>98</v>
      </c>
      <c r="S1255" t="s">
        <v>98</v>
      </c>
      <c r="T1255" t="s">
        <v>97</v>
      </c>
      <c r="W1255" s="5">
        <v>45558</v>
      </c>
      <c r="Y1255" s="5">
        <v>45536</v>
      </c>
      <c r="Z1255" s="10">
        <v>45558</v>
      </c>
      <c r="AA1255" s="10">
        <v>45545</v>
      </c>
      <c r="AB1255" t="s">
        <v>79</v>
      </c>
      <c r="AC1255" t="s">
        <v>79</v>
      </c>
      <c r="AD1255" t="s">
        <v>84</v>
      </c>
      <c r="AE1255" t="s">
        <v>247</v>
      </c>
      <c r="AF1255" t="s">
        <v>690</v>
      </c>
      <c r="AG1255" t="s">
        <v>932</v>
      </c>
      <c r="AH1255">
        <v>16.895851</v>
      </c>
      <c r="AI1255">
        <v>33.933633</v>
      </c>
      <c r="AJ1255">
        <v>40.919173000000001</v>
      </c>
      <c r="AK1255">
        <v>55.595635000000001</v>
      </c>
      <c r="AL1255" t="s">
        <v>73</v>
      </c>
      <c r="AM1255" t="s">
        <v>474</v>
      </c>
      <c r="AN1255" t="s">
        <v>84</v>
      </c>
      <c r="AO1255" s="1">
        <v>45689</v>
      </c>
      <c r="AP1255" s="1" t="s">
        <v>5426</v>
      </c>
      <c r="AR1255" t="s">
        <v>84</v>
      </c>
    </row>
    <row r="1256" spans="1:44" hidden="1" x14ac:dyDescent="0.25">
      <c r="A1256" t="s">
        <v>1841</v>
      </c>
      <c r="B1256" t="s">
        <v>1827</v>
      </c>
      <c r="C1256" t="s">
        <v>1828</v>
      </c>
      <c r="D1256" s="43" t="s">
        <v>112</v>
      </c>
      <c r="E1256" t="s">
        <v>930</v>
      </c>
      <c r="F1256" t="s">
        <v>79</v>
      </c>
      <c r="G1256" t="s">
        <v>80</v>
      </c>
      <c r="H1256">
        <v>2</v>
      </c>
      <c r="I1256" t="s">
        <v>46</v>
      </c>
      <c r="J1256" t="s">
        <v>70</v>
      </c>
      <c r="L1256" s="21">
        <v>11.27</v>
      </c>
      <c r="M1256" t="s">
        <v>471</v>
      </c>
      <c r="R1256" t="s">
        <v>97</v>
      </c>
      <c r="S1256" t="s">
        <v>98</v>
      </c>
      <c r="T1256" t="s">
        <v>98</v>
      </c>
      <c r="W1256" s="5">
        <v>45558</v>
      </c>
      <c r="Y1256" s="5">
        <v>45536</v>
      </c>
      <c r="Z1256" s="10">
        <v>45558</v>
      </c>
      <c r="AA1256" s="10">
        <v>45545</v>
      </c>
      <c r="AB1256" t="s">
        <v>79</v>
      </c>
      <c r="AC1256" t="s">
        <v>79</v>
      </c>
      <c r="AD1256" t="s">
        <v>84</v>
      </c>
      <c r="AE1256" t="s">
        <v>247</v>
      </c>
      <c r="AF1256" t="s">
        <v>690</v>
      </c>
      <c r="AG1256" t="s">
        <v>932</v>
      </c>
      <c r="AH1256">
        <v>16.895851</v>
      </c>
      <c r="AI1256">
        <v>33.933633</v>
      </c>
      <c r="AJ1256">
        <v>40.919173000000001</v>
      </c>
      <c r="AK1256">
        <v>55.595635000000001</v>
      </c>
      <c r="AL1256" t="s">
        <v>99</v>
      </c>
      <c r="AM1256" t="s">
        <v>474</v>
      </c>
      <c r="AN1256" t="s">
        <v>84</v>
      </c>
      <c r="AO1256" s="1">
        <v>45717</v>
      </c>
      <c r="AP1256" s="1" t="s">
        <v>5427</v>
      </c>
      <c r="AR1256" t="s">
        <v>84</v>
      </c>
    </row>
    <row r="1257" spans="1:44" hidden="1" x14ac:dyDescent="0.25">
      <c r="A1257" t="s">
        <v>1842</v>
      </c>
      <c r="B1257" t="s">
        <v>1827</v>
      </c>
      <c r="C1257" t="s">
        <v>1828</v>
      </c>
      <c r="D1257" s="43" t="s">
        <v>114</v>
      </c>
      <c r="E1257" t="s">
        <v>930</v>
      </c>
      <c r="F1257" t="s">
        <v>79</v>
      </c>
      <c r="G1257" t="s">
        <v>80</v>
      </c>
      <c r="H1257">
        <v>2</v>
      </c>
      <c r="I1257" t="s">
        <v>46</v>
      </c>
      <c r="J1257" t="s">
        <v>70</v>
      </c>
      <c r="L1257" s="21">
        <v>14.47</v>
      </c>
      <c r="M1257" t="s">
        <v>471</v>
      </c>
      <c r="R1257" t="s">
        <v>98</v>
      </c>
      <c r="S1257" t="s">
        <v>98</v>
      </c>
      <c r="T1257" t="s">
        <v>98</v>
      </c>
      <c r="U1257" t="s">
        <v>300</v>
      </c>
      <c r="W1257" s="5">
        <v>45558</v>
      </c>
      <c r="Y1257" s="5">
        <v>45536</v>
      </c>
      <c r="Z1257" s="10">
        <v>45558</v>
      </c>
      <c r="AA1257" s="10">
        <v>45545</v>
      </c>
      <c r="AB1257" t="s">
        <v>79</v>
      </c>
      <c r="AC1257" t="s">
        <v>79</v>
      </c>
      <c r="AD1257" t="s">
        <v>84</v>
      </c>
      <c r="AE1257" t="s">
        <v>247</v>
      </c>
      <c r="AF1257" t="s">
        <v>690</v>
      </c>
      <c r="AG1257" t="s">
        <v>932</v>
      </c>
      <c r="AH1257">
        <v>16.895851</v>
      </c>
      <c r="AI1257">
        <v>33.933633</v>
      </c>
      <c r="AJ1257">
        <v>40.919173000000001</v>
      </c>
      <c r="AK1257">
        <v>55.595635000000001</v>
      </c>
      <c r="AL1257" t="s">
        <v>73</v>
      </c>
      <c r="AM1257" t="s">
        <v>474</v>
      </c>
      <c r="AN1257" t="s">
        <v>84</v>
      </c>
      <c r="AO1257" s="1">
        <v>45717</v>
      </c>
      <c r="AP1257" s="1" t="s">
        <v>5427</v>
      </c>
      <c r="AR1257" t="s">
        <v>84</v>
      </c>
    </row>
    <row r="1258" spans="1:44" hidden="1" x14ac:dyDescent="0.25">
      <c r="A1258" t="s">
        <v>1843</v>
      </c>
      <c r="B1258" t="s">
        <v>1827</v>
      </c>
      <c r="C1258" t="s">
        <v>1828</v>
      </c>
      <c r="D1258" s="43" t="s">
        <v>116</v>
      </c>
      <c r="E1258" t="s">
        <v>1080</v>
      </c>
      <c r="F1258" t="s">
        <v>79</v>
      </c>
      <c r="G1258" t="s">
        <v>80</v>
      </c>
      <c r="H1258">
        <v>2</v>
      </c>
      <c r="I1258" t="s">
        <v>46</v>
      </c>
      <c r="J1258" t="s">
        <v>70</v>
      </c>
      <c r="L1258" s="21">
        <v>29.51</v>
      </c>
      <c r="M1258" t="s">
        <v>471</v>
      </c>
      <c r="R1258" t="s">
        <v>98</v>
      </c>
      <c r="S1258" t="s">
        <v>98</v>
      </c>
      <c r="T1258" t="s">
        <v>97</v>
      </c>
      <c r="W1258" s="5">
        <v>45555</v>
      </c>
      <c r="Y1258" s="5">
        <v>45536</v>
      </c>
      <c r="Z1258" s="10">
        <v>45555</v>
      </c>
      <c r="AA1258" s="10">
        <v>45541</v>
      </c>
      <c r="AB1258" t="s">
        <v>79</v>
      </c>
      <c r="AC1258" t="s">
        <v>79</v>
      </c>
      <c r="AD1258" t="s">
        <v>84</v>
      </c>
      <c r="AE1258" t="s">
        <v>247</v>
      </c>
      <c r="AF1258" t="s">
        <v>690</v>
      </c>
      <c r="AG1258" t="s">
        <v>932</v>
      </c>
      <c r="AH1258">
        <v>16.895851</v>
      </c>
      <c r="AI1258">
        <v>33.933633</v>
      </c>
      <c r="AJ1258">
        <v>40.919173000000001</v>
      </c>
      <c r="AK1258">
        <v>55.595635000000001</v>
      </c>
      <c r="AL1258" t="s">
        <v>73</v>
      </c>
      <c r="AM1258" t="s">
        <v>474</v>
      </c>
      <c r="AN1258" t="s">
        <v>84</v>
      </c>
      <c r="AO1258" s="1">
        <v>45717</v>
      </c>
      <c r="AP1258" s="1" t="s">
        <v>5427</v>
      </c>
      <c r="AR1258" t="s">
        <v>84</v>
      </c>
    </row>
    <row r="1259" spans="1:44" hidden="1" x14ac:dyDescent="0.25">
      <c r="A1259" t="s">
        <v>1844</v>
      </c>
      <c r="B1259" t="s">
        <v>1827</v>
      </c>
      <c r="C1259" t="s">
        <v>1828</v>
      </c>
      <c r="D1259" s="43" t="s">
        <v>160</v>
      </c>
      <c r="E1259" t="s">
        <v>1080</v>
      </c>
      <c r="F1259" t="s">
        <v>79</v>
      </c>
      <c r="G1259" t="s">
        <v>80</v>
      </c>
      <c r="H1259">
        <v>2</v>
      </c>
      <c r="I1259" t="s">
        <v>46</v>
      </c>
      <c r="J1259" t="s">
        <v>70</v>
      </c>
      <c r="L1259" s="21">
        <v>18.12</v>
      </c>
      <c r="M1259" t="s">
        <v>471</v>
      </c>
      <c r="R1259" t="s">
        <v>98</v>
      </c>
      <c r="S1259" t="s">
        <v>98</v>
      </c>
      <c r="T1259" t="s">
        <v>97</v>
      </c>
      <c r="W1259" s="5">
        <v>45554</v>
      </c>
      <c r="Y1259" s="5">
        <v>45536</v>
      </c>
      <c r="Z1259" s="10">
        <v>45554</v>
      </c>
      <c r="AA1259" s="10">
        <v>45538</v>
      </c>
      <c r="AB1259" t="s">
        <v>79</v>
      </c>
      <c r="AC1259" t="s">
        <v>79</v>
      </c>
      <c r="AD1259" t="s">
        <v>84</v>
      </c>
      <c r="AE1259" t="s">
        <v>247</v>
      </c>
      <c r="AF1259" t="s">
        <v>690</v>
      </c>
      <c r="AG1259" t="s">
        <v>932</v>
      </c>
      <c r="AH1259">
        <v>16.895851</v>
      </c>
      <c r="AI1259">
        <v>33.933633</v>
      </c>
      <c r="AJ1259">
        <v>40.919173000000001</v>
      </c>
      <c r="AK1259">
        <v>55.595635000000001</v>
      </c>
      <c r="AL1259" t="s">
        <v>73</v>
      </c>
      <c r="AM1259" t="s">
        <v>474</v>
      </c>
      <c r="AN1259" t="s">
        <v>84</v>
      </c>
      <c r="AO1259" s="1">
        <v>45717</v>
      </c>
      <c r="AP1259" s="1" t="s">
        <v>5427</v>
      </c>
      <c r="AR1259" t="s">
        <v>84</v>
      </c>
    </row>
    <row r="1260" spans="1:44" hidden="1" x14ac:dyDescent="0.25">
      <c r="A1260" t="s">
        <v>1845</v>
      </c>
      <c r="B1260" t="s">
        <v>1827</v>
      </c>
      <c r="C1260" t="s">
        <v>1828</v>
      </c>
      <c r="D1260" s="43" t="s">
        <v>200</v>
      </c>
      <c r="E1260" t="s">
        <v>1080</v>
      </c>
      <c r="F1260" t="s">
        <v>79</v>
      </c>
      <c r="G1260" t="s">
        <v>80</v>
      </c>
      <c r="H1260">
        <v>2</v>
      </c>
      <c r="I1260" t="s">
        <v>46</v>
      </c>
      <c r="J1260" t="s">
        <v>70</v>
      </c>
      <c r="L1260" s="21">
        <v>19.38</v>
      </c>
      <c r="M1260" t="s">
        <v>471</v>
      </c>
      <c r="R1260" t="s">
        <v>98</v>
      </c>
      <c r="S1260" t="s">
        <v>98</v>
      </c>
      <c r="T1260" t="s">
        <v>97</v>
      </c>
      <c r="W1260" s="5">
        <v>45566</v>
      </c>
      <c r="Y1260" s="5">
        <v>45536</v>
      </c>
      <c r="Z1260" s="10">
        <v>45566</v>
      </c>
      <c r="AA1260" s="10">
        <v>45554</v>
      </c>
      <c r="AB1260" t="s">
        <v>79</v>
      </c>
      <c r="AC1260" t="s">
        <v>79</v>
      </c>
      <c r="AD1260" t="s">
        <v>84</v>
      </c>
      <c r="AE1260" t="s">
        <v>247</v>
      </c>
      <c r="AF1260" t="s">
        <v>690</v>
      </c>
      <c r="AG1260" t="s">
        <v>932</v>
      </c>
      <c r="AH1260">
        <v>16.895851</v>
      </c>
      <c r="AI1260">
        <v>33.933633</v>
      </c>
      <c r="AJ1260">
        <v>40.919173000000001</v>
      </c>
      <c r="AK1260">
        <v>55.595635000000001</v>
      </c>
      <c r="AL1260" t="s">
        <v>73</v>
      </c>
      <c r="AM1260" t="s">
        <v>474</v>
      </c>
      <c r="AN1260" t="s">
        <v>84</v>
      </c>
      <c r="AO1260" s="1">
        <v>45717</v>
      </c>
      <c r="AP1260" s="1" t="s">
        <v>5427</v>
      </c>
      <c r="AR1260" t="s">
        <v>84</v>
      </c>
    </row>
    <row r="1261" spans="1:44" hidden="1" x14ac:dyDescent="0.25">
      <c r="A1261" t="s">
        <v>1846</v>
      </c>
      <c r="B1261" t="s">
        <v>1827</v>
      </c>
      <c r="C1261" t="s">
        <v>1828</v>
      </c>
      <c r="D1261" s="43" t="s">
        <v>124</v>
      </c>
      <c r="E1261" t="s">
        <v>1080</v>
      </c>
      <c r="F1261" t="s">
        <v>79</v>
      </c>
      <c r="G1261" t="s">
        <v>80</v>
      </c>
      <c r="H1261">
        <v>2</v>
      </c>
      <c r="I1261" t="s">
        <v>46</v>
      </c>
      <c r="J1261" t="s">
        <v>70</v>
      </c>
      <c r="L1261" s="21">
        <v>23.22</v>
      </c>
      <c r="M1261" t="s">
        <v>471</v>
      </c>
      <c r="R1261" t="s">
        <v>98</v>
      </c>
      <c r="S1261" t="s">
        <v>98</v>
      </c>
      <c r="T1261" t="s">
        <v>97</v>
      </c>
      <c r="W1261" s="5">
        <v>45566</v>
      </c>
      <c r="Y1261" s="5">
        <v>45536</v>
      </c>
      <c r="Z1261" s="10">
        <v>45566</v>
      </c>
      <c r="AA1261" s="10">
        <v>45554</v>
      </c>
      <c r="AB1261" t="s">
        <v>79</v>
      </c>
      <c r="AC1261" t="s">
        <v>79</v>
      </c>
      <c r="AD1261" t="s">
        <v>84</v>
      </c>
      <c r="AE1261" t="s">
        <v>247</v>
      </c>
      <c r="AF1261" t="s">
        <v>690</v>
      </c>
      <c r="AG1261" t="s">
        <v>932</v>
      </c>
      <c r="AH1261">
        <v>16.895851</v>
      </c>
      <c r="AI1261">
        <v>33.933633</v>
      </c>
      <c r="AJ1261">
        <v>40.919173000000001</v>
      </c>
      <c r="AK1261">
        <v>55.595635000000001</v>
      </c>
      <c r="AL1261" t="s">
        <v>73</v>
      </c>
      <c r="AM1261" t="s">
        <v>474</v>
      </c>
      <c r="AN1261" t="s">
        <v>84</v>
      </c>
      <c r="AO1261" s="1">
        <v>45717</v>
      </c>
      <c r="AP1261" s="1" t="s">
        <v>5427</v>
      </c>
      <c r="AR1261" t="s">
        <v>84</v>
      </c>
    </row>
    <row r="1262" spans="1:44" hidden="1" x14ac:dyDescent="0.25">
      <c r="A1262" t="s">
        <v>1847</v>
      </c>
      <c r="B1262" t="s">
        <v>1827</v>
      </c>
      <c r="C1262" t="s">
        <v>1828</v>
      </c>
      <c r="D1262" s="164" t="s">
        <v>203</v>
      </c>
      <c r="E1262" t="s">
        <v>930</v>
      </c>
      <c r="F1262" t="s">
        <v>79</v>
      </c>
      <c r="G1262" t="s">
        <v>80</v>
      </c>
      <c r="H1262">
        <v>2</v>
      </c>
      <c r="I1262" t="s">
        <v>46</v>
      </c>
      <c r="J1262" t="s">
        <v>70</v>
      </c>
      <c r="L1262" s="21">
        <v>2.93</v>
      </c>
      <c r="M1262" t="s">
        <v>471</v>
      </c>
      <c r="R1262" t="s">
        <v>98</v>
      </c>
      <c r="S1262" t="s">
        <v>98</v>
      </c>
      <c r="T1262" t="s">
        <v>98</v>
      </c>
      <c r="U1262" t="s">
        <v>300</v>
      </c>
      <c r="W1262" s="5">
        <v>45566</v>
      </c>
      <c r="Y1262" s="5">
        <v>45536</v>
      </c>
      <c r="Z1262" s="10">
        <v>45566</v>
      </c>
      <c r="AA1262" s="10">
        <v>45555</v>
      </c>
      <c r="AB1262" t="s">
        <v>79</v>
      </c>
      <c r="AC1262" t="s">
        <v>79</v>
      </c>
      <c r="AD1262" t="s">
        <v>84</v>
      </c>
      <c r="AE1262" t="s">
        <v>247</v>
      </c>
      <c r="AF1262" t="s">
        <v>690</v>
      </c>
      <c r="AG1262" t="s">
        <v>932</v>
      </c>
      <c r="AH1262">
        <v>16.895851</v>
      </c>
      <c r="AI1262">
        <v>33.933633</v>
      </c>
      <c r="AJ1262">
        <v>40.919173000000001</v>
      </c>
      <c r="AK1262">
        <v>55.595635000000001</v>
      </c>
      <c r="AL1262" t="s">
        <v>73</v>
      </c>
      <c r="AM1262" t="s">
        <v>474</v>
      </c>
      <c r="AN1262" t="s">
        <v>84</v>
      </c>
      <c r="AO1262" s="1">
        <v>45717</v>
      </c>
      <c r="AP1262" s="1" t="s">
        <v>5427</v>
      </c>
      <c r="AR1262" t="s">
        <v>84</v>
      </c>
    </row>
    <row r="1263" spans="1:44" hidden="1" x14ac:dyDescent="0.25">
      <c r="A1263" t="s">
        <v>1848</v>
      </c>
      <c r="B1263" t="s">
        <v>1827</v>
      </c>
      <c r="C1263" t="s">
        <v>1828</v>
      </c>
      <c r="D1263" t="s">
        <v>128</v>
      </c>
      <c r="E1263" t="s">
        <v>1080</v>
      </c>
      <c r="F1263" t="s">
        <v>79</v>
      </c>
      <c r="G1263" t="s">
        <v>80</v>
      </c>
      <c r="H1263">
        <v>1</v>
      </c>
      <c r="I1263" t="s">
        <v>197</v>
      </c>
      <c r="J1263" t="s">
        <v>70</v>
      </c>
      <c r="L1263" s="21">
        <v>2.97</v>
      </c>
      <c r="M1263" t="s">
        <v>471</v>
      </c>
      <c r="W1263" s="5">
        <v>45322</v>
      </c>
      <c r="AB1263" t="s">
        <v>79</v>
      </c>
      <c r="AC1263" t="s">
        <v>79</v>
      </c>
      <c r="AD1263" t="s">
        <v>84</v>
      </c>
      <c r="AE1263" t="s">
        <v>247</v>
      </c>
      <c r="AF1263" t="s">
        <v>690</v>
      </c>
      <c r="AG1263" t="s">
        <v>932</v>
      </c>
      <c r="AH1263">
        <v>16.895851</v>
      </c>
      <c r="AI1263">
        <v>33.933633</v>
      </c>
      <c r="AJ1263">
        <v>40.919173000000001</v>
      </c>
      <c r="AK1263">
        <v>55.595635000000001</v>
      </c>
      <c r="AL1263" t="s">
        <v>73</v>
      </c>
      <c r="AM1263" t="s">
        <v>474</v>
      </c>
      <c r="AN1263" t="s">
        <v>84</v>
      </c>
      <c r="AO1263" s="1">
        <v>45689</v>
      </c>
      <c r="AP1263" s="1" t="s">
        <v>5426</v>
      </c>
      <c r="AQ1263" t="s">
        <v>5446</v>
      </c>
      <c r="AR1263" t="s">
        <v>84</v>
      </c>
    </row>
    <row r="1264" spans="1:44" hidden="1" x14ac:dyDescent="0.25">
      <c r="A1264" t="s">
        <v>1849</v>
      </c>
      <c r="B1264" t="s">
        <v>1827</v>
      </c>
      <c r="C1264" t="s">
        <v>1828</v>
      </c>
      <c r="D1264" s="43" t="s">
        <v>172</v>
      </c>
      <c r="E1264" t="s">
        <v>930</v>
      </c>
      <c r="F1264" t="s">
        <v>79</v>
      </c>
      <c r="G1264" t="s">
        <v>80</v>
      </c>
      <c r="H1264">
        <v>2</v>
      </c>
      <c r="I1264" t="s">
        <v>46</v>
      </c>
      <c r="J1264" t="s">
        <v>70</v>
      </c>
      <c r="L1264" s="21">
        <v>0.2</v>
      </c>
      <c r="M1264" t="s">
        <v>471</v>
      </c>
      <c r="R1264" t="s">
        <v>98</v>
      </c>
      <c r="S1264" t="s">
        <v>98</v>
      </c>
      <c r="T1264" t="s">
        <v>97</v>
      </c>
      <c r="W1264" s="5">
        <v>45566</v>
      </c>
      <c r="Y1264" s="5">
        <v>45536</v>
      </c>
      <c r="Z1264" s="10">
        <v>45566</v>
      </c>
      <c r="AA1264" s="10">
        <v>45554</v>
      </c>
      <c r="AB1264" t="s">
        <v>79</v>
      </c>
      <c r="AC1264" t="s">
        <v>79</v>
      </c>
      <c r="AD1264" t="s">
        <v>84</v>
      </c>
      <c r="AE1264" t="s">
        <v>247</v>
      </c>
      <c r="AF1264" t="s">
        <v>690</v>
      </c>
      <c r="AG1264" t="s">
        <v>932</v>
      </c>
      <c r="AH1264">
        <v>16.895851</v>
      </c>
      <c r="AI1264">
        <v>33.933633</v>
      </c>
      <c r="AJ1264">
        <v>40.919173000000001</v>
      </c>
      <c r="AK1264">
        <v>55.595635000000001</v>
      </c>
      <c r="AL1264" t="s">
        <v>73</v>
      </c>
      <c r="AM1264" t="s">
        <v>474</v>
      </c>
      <c r="AN1264" t="s">
        <v>84</v>
      </c>
      <c r="AO1264" s="1">
        <v>45717</v>
      </c>
      <c r="AP1264" s="1" t="s">
        <v>5427</v>
      </c>
      <c r="AR1264" t="s">
        <v>84</v>
      </c>
    </row>
    <row r="1265" spans="1:44" hidden="1" x14ac:dyDescent="0.25">
      <c r="A1265" t="s">
        <v>1850</v>
      </c>
      <c r="B1265" t="s">
        <v>1827</v>
      </c>
      <c r="C1265" t="s">
        <v>1828</v>
      </c>
      <c r="D1265" t="s">
        <v>926</v>
      </c>
      <c r="E1265" t="s">
        <v>930</v>
      </c>
      <c r="F1265" t="s">
        <v>79</v>
      </c>
      <c r="G1265" t="s">
        <v>80</v>
      </c>
      <c r="H1265">
        <v>2</v>
      </c>
      <c r="I1265" t="s">
        <v>46</v>
      </c>
      <c r="J1265" t="s">
        <v>236</v>
      </c>
      <c r="L1265" s="21">
        <v>0.88</v>
      </c>
      <c r="M1265" t="s">
        <v>471</v>
      </c>
      <c r="U1265" t="s">
        <v>300</v>
      </c>
      <c r="W1265" s="5">
        <v>45558</v>
      </c>
      <c r="Y1265" s="5">
        <v>45536</v>
      </c>
      <c r="Z1265" s="10">
        <v>45558</v>
      </c>
      <c r="AA1265" s="10">
        <v>45544</v>
      </c>
      <c r="AB1265" t="s">
        <v>79</v>
      </c>
      <c r="AC1265" t="s">
        <v>79</v>
      </c>
      <c r="AD1265" t="s">
        <v>84</v>
      </c>
      <c r="AE1265" t="s">
        <v>247</v>
      </c>
      <c r="AF1265" t="s">
        <v>690</v>
      </c>
      <c r="AG1265" t="s">
        <v>932</v>
      </c>
      <c r="AH1265">
        <v>16.895851</v>
      </c>
      <c r="AI1265">
        <v>33.933633</v>
      </c>
      <c r="AJ1265">
        <v>40.919173000000001</v>
      </c>
      <c r="AK1265">
        <v>55.595635000000001</v>
      </c>
      <c r="AL1265" t="s">
        <v>73</v>
      </c>
      <c r="AM1265" t="s">
        <v>474</v>
      </c>
      <c r="AN1265" t="s">
        <v>84</v>
      </c>
      <c r="AO1265" s="1">
        <v>45689</v>
      </c>
      <c r="AP1265" s="1" t="s">
        <v>5426</v>
      </c>
      <c r="AR1265" t="s">
        <v>84</v>
      </c>
    </row>
    <row r="1266" spans="1:44" hidden="1" x14ac:dyDescent="0.25">
      <c r="A1266" t="s">
        <v>1853</v>
      </c>
      <c r="B1266" t="s">
        <v>1851</v>
      </c>
      <c r="C1266" t="s">
        <v>1852</v>
      </c>
      <c r="D1266" t="s">
        <v>95</v>
      </c>
      <c r="E1266" t="s">
        <v>1268</v>
      </c>
      <c r="F1266" t="s">
        <v>245</v>
      </c>
      <c r="G1266" t="s">
        <v>80</v>
      </c>
      <c r="H1266">
        <v>1</v>
      </c>
      <c r="I1266" t="s">
        <v>197</v>
      </c>
      <c r="J1266" t="s">
        <v>47</v>
      </c>
      <c r="K1266" s="1">
        <v>43699</v>
      </c>
      <c r="L1266">
        <v>6.27</v>
      </c>
      <c r="M1266" t="s">
        <v>226</v>
      </c>
      <c r="N1266" t="s">
        <v>13</v>
      </c>
      <c r="W1266" s="5">
        <v>45778</v>
      </c>
      <c r="X1266" s="5">
        <v>45778</v>
      </c>
      <c r="Y1266" s="5">
        <v>45717</v>
      </c>
      <c r="AB1266" t="s">
        <v>245</v>
      </c>
      <c r="AC1266" t="s">
        <v>13</v>
      </c>
      <c r="AD1266" t="s">
        <v>690</v>
      </c>
      <c r="AE1266" t="s">
        <v>247</v>
      </c>
      <c r="AF1266" t="s">
        <v>566</v>
      </c>
      <c r="AG1266" t="s">
        <v>84</v>
      </c>
      <c r="AH1266">
        <v>21.849091999999999</v>
      </c>
      <c r="AI1266">
        <v>37.805987000000002</v>
      </c>
      <c r="AJ1266">
        <v>53.471642000000003</v>
      </c>
      <c r="AK1266">
        <v>66.575076999999993</v>
      </c>
      <c r="AL1266" t="s">
        <v>54</v>
      </c>
      <c r="AM1266" t="s">
        <v>248</v>
      </c>
      <c r="AP1266" s="1" t="s">
        <v>5439</v>
      </c>
    </row>
    <row r="1267" spans="1:44" hidden="1" x14ac:dyDescent="0.25">
      <c r="A1267" t="s">
        <v>1854</v>
      </c>
      <c r="B1267" t="s">
        <v>1851</v>
      </c>
      <c r="C1267" t="s">
        <v>1852</v>
      </c>
      <c r="D1267" t="s">
        <v>143</v>
      </c>
      <c r="E1267" t="s">
        <v>1268</v>
      </c>
      <c r="F1267" t="s">
        <v>245</v>
      </c>
      <c r="G1267" t="s">
        <v>58</v>
      </c>
      <c r="H1267">
        <v>1</v>
      </c>
      <c r="I1267" t="s">
        <v>197</v>
      </c>
      <c r="J1267" t="s">
        <v>47</v>
      </c>
      <c r="K1267" s="1">
        <v>43692</v>
      </c>
      <c r="L1267">
        <v>8.93</v>
      </c>
      <c r="M1267" t="s">
        <v>226</v>
      </c>
      <c r="W1267" s="5">
        <v>45778</v>
      </c>
      <c r="X1267" s="5">
        <v>45778</v>
      </c>
      <c r="Y1267" s="5">
        <v>45717</v>
      </c>
      <c r="AB1267" t="s">
        <v>245</v>
      </c>
      <c r="AC1267" t="s">
        <v>245</v>
      </c>
      <c r="AD1267" t="s">
        <v>690</v>
      </c>
      <c r="AE1267" t="s">
        <v>247</v>
      </c>
      <c r="AF1267" t="s">
        <v>566</v>
      </c>
      <c r="AG1267" t="s">
        <v>84</v>
      </c>
      <c r="AH1267">
        <v>21.849091999999999</v>
      </c>
      <c r="AI1267">
        <v>37.805987000000002</v>
      </c>
      <c r="AJ1267">
        <v>53.471642000000003</v>
      </c>
      <c r="AK1267">
        <v>66.575076999999993</v>
      </c>
      <c r="AL1267" t="s">
        <v>54</v>
      </c>
      <c r="AM1267" t="s">
        <v>248</v>
      </c>
      <c r="AN1267" t="s">
        <v>5451</v>
      </c>
      <c r="AO1267" s="1">
        <v>45839</v>
      </c>
      <c r="AP1267" s="1" t="s">
        <v>5438</v>
      </c>
      <c r="AR1267" t="s">
        <v>5451</v>
      </c>
    </row>
    <row r="1268" spans="1:44" hidden="1" x14ac:dyDescent="0.25">
      <c r="A1268" t="s">
        <v>1855</v>
      </c>
      <c r="B1268" t="s">
        <v>1851</v>
      </c>
      <c r="C1268" t="s">
        <v>1852</v>
      </c>
      <c r="D1268" t="s">
        <v>145</v>
      </c>
      <c r="E1268" t="s">
        <v>1268</v>
      </c>
      <c r="F1268" t="s">
        <v>245</v>
      </c>
      <c r="G1268" t="s">
        <v>58</v>
      </c>
      <c r="H1268">
        <v>1</v>
      </c>
      <c r="I1268" t="s">
        <v>197</v>
      </c>
      <c r="J1268" t="s">
        <v>47</v>
      </c>
      <c r="K1268" s="1">
        <v>43690</v>
      </c>
      <c r="L1268">
        <v>31.26</v>
      </c>
      <c r="M1268" t="s">
        <v>226</v>
      </c>
      <c r="W1268" s="5">
        <v>45778</v>
      </c>
      <c r="X1268" s="5">
        <v>45778</v>
      </c>
      <c r="Y1268" s="5">
        <v>45717</v>
      </c>
      <c r="AB1268" t="s">
        <v>245</v>
      </c>
      <c r="AC1268" t="s">
        <v>245</v>
      </c>
      <c r="AD1268" t="s">
        <v>690</v>
      </c>
      <c r="AE1268" t="s">
        <v>247</v>
      </c>
      <c r="AF1268" t="s">
        <v>566</v>
      </c>
      <c r="AG1268" t="s">
        <v>84</v>
      </c>
      <c r="AH1268">
        <v>21.849091999999999</v>
      </c>
      <c r="AI1268">
        <v>37.805987000000002</v>
      </c>
      <c r="AJ1268">
        <v>53.471642000000003</v>
      </c>
      <c r="AK1268">
        <v>66.575076999999993</v>
      </c>
      <c r="AL1268" t="s">
        <v>54</v>
      </c>
      <c r="AM1268" t="s">
        <v>248</v>
      </c>
      <c r="AN1268" t="s">
        <v>5451</v>
      </c>
      <c r="AO1268" s="1">
        <v>45839</v>
      </c>
      <c r="AP1268" s="1" t="s">
        <v>5438</v>
      </c>
      <c r="AR1268" t="s">
        <v>5451</v>
      </c>
    </row>
    <row r="1269" spans="1:44" hidden="1" x14ac:dyDescent="0.25">
      <c r="A1269" t="s">
        <v>1856</v>
      </c>
      <c r="B1269" t="s">
        <v>1851</v>
      </c>
      <c r="C1269" t="s">
        <v>1852</v>
      </c>
      <c r="D1269" t="s">
        <v>255</v>
      </c>
      <c r="E1269" t="s">
        <v>1268</v>
      </c>
      <c r="F1269" t="s">
        <v>245</v>
      </c>
      <c r="G1269" t="s">
        <v>58</v>
      </c>
      <c r="H1269">
        <v>1</v>
      </c>
      <c r="I1269" t="s">
        <v>197</v>
      </c>
      <c r="J1269" t="s">
        <v>47</v>
      </c>
      <c r="K1269" s="1">
        <v>43693</v>
      </c>
      <c r="L1269">
        <v>32.17</v>
      </c>
      <c r="M1269" t="s">
        <v>226</v>
      </c>
      <c r="W1269" s="5">
        <v>45778</v>
      </c>
      <c r="X1269" s="5">
        <v>45778</v>
      </c>
      <c r="Y1269" s="5">
        <v>45717</v>
      </c>
      <c r="AB1269" t="s">
        <v>245</v>
      </c>
      <c r="AC1269" t="s">
        <v>245</v>
      </c>
      <c r="AD1269" t="s">
        <v>690</v>
      </c>
      <c r="AE1269" t="s">
        <v>247</v>
      </c>
      <c r="AF1269" t="s">
        <v>566</v>
      </c>
      <c r="AG1269" t="s">
        <v>84</v>
      </c>
      <c r="AH1269">
        <v>21.849091999999999</v>
      </c>
      <c r="AI1269">
        <v>37.805987000000002</v>
      </c>
      <c r="AJ1269">
        <v>53.471642000000003</v>
      </c>
      <c r="AK1269">
        <v>66.575076999999993</v>
      </c>
      <c r="AL1269" t="s">
        <v>54</v>
      </c>
      <c r="AM1269" t="s">
        <v>248</v>
      </c>
      <c r="AN1269" t="s">
        <v>5451</v>
      </c>
      <c r="AO1269" s="1">
        <v>45839</v>
      </c>
      <c r="AP1269" s="1" t="s">
        <v>5438</v>
      </c>
      <c r="AR1269" t="s">
        <v>5451</v>
      </c>
    </row>
    <row r="1270" spans="1:44" hidden="1" x14ac:dyDescent="0.25">
      <c r="A1270" t="s">
        <v>1857</v>
      </c>
      <c r="B1270" t="s">
        <v>1851</v>
      </c>
      <c r="C1270" t="s">
        <v>1852</v>
      </c>
      <c r="D1270" t="s">
        <v>87</v>
      </c>
      <c r="E1270" t="s">
        <v>1268</v>
      </c>
      <c r="F1270" t="s">
        <v>245</v>
      </c>
      <c r="G1270" t="s">
        <v>58</v>
      </c>
      <c r="H1270">
        <v>1</v>
      </c>
      <c r="I1270" t="s">
        <v>197</v>
      </c>
      <c r="J1270" t="s">
        <v>47</v>
      </c>
      <c r="K1270" s="1">
        <v>43693</v>
      </c>
      <c r="L1270">
        <v>12.96</v>
      </c>
      <c r="M1270" t="s">
        <v>226</v>
      </c>
      <c r="N1270" t="s">
        <v>13</v>
      </c>
      <c r="W1270" s="5">
        <v>45778</v>
      </c>
      <c r="X1270" s="5">
        <v>45778</v>
      </c>
      <c r="Y1270" s="5">
        <v>45717</v>
      </c>
      <c r="AB1270" t="s">
        <v>245</v>
      </c>
      <c r="AC1270" t="s">
        <v>13</v>
      </c>
      <c r="AD1270" t="s">
        <v>690</v>
      </c>
      <c r="AE1270" t="s">
        <v>247</v>
      </c>
      <c r="AF1270" t="s">
        <v>566</v>
      </c>
      <c r="AG1270" t="s">
        <v>84</v>
      </c>
      <c r="AH1270">
        <v>21.849091999999999</v>
      </c>
      <c r="AI1270">
        <v>37.805987000000002</v>
      </c>
      <c r="AJ1270">
        <v>53.471642000000003</v>
      </c>
      <c r="AK1270">
        <v>66.575076999999993</v>
      </c>
      <c r="AL1270" t="s">
        <v>54</v>
      </c>
      <c r="AM1270" t="s">
        <v>248</v>
      </c>
      <c r="AP1270" s="1" t="s">
        <v>5439</v>
      </c>
    </row>
    <row r="1271" spans="1:44" hidden="1" x14ac:dyDescent="0.25">
      <c r="A1271" t="s">
        <v>1858</v>
      </c>
      <c r="B1271" t="s">
        <v>1851</v>
      </c>
      <c r="C1271" t="s">
        <v>1852</v>
      </c>
      <c r="D1271" t="s">
        <v>100</v>
      </c>
      <c r="E1271" t="s">
        <v>1268</v>
      </c>
      <c r="F1271" t="s">
        <v>245</v>
      </c>
      <c r="G1271" t="s">
        <v>58</v>
      </c>
      <c r="H1271">
        <v>1</v>
      </c>
      <c r="I1271" t="s">
        <v>197</v>
      </c>
      <c r="J1271" t="s">
        <v>47</v>
      </c>
      <c r="K1271" s="1">
        <v>43700</v>
      </c>
      <c r="L1271">
        <v>5.27</v>
      </c>
      <c r="M1271" t="s">
        <v>226</v>
      </c>
      <c r="W1271" s="5">
        <v>45778</v>
      </c>
      <c r="X1271" s="5">
        <v>45778</v>
      </c>
      <c r="Y1271" s="5">
        <v>45717</v>
      </c>
      <c r="AB1271" t="s">
        <v>245</v>
      </c>
      <c r="AC1271" t="s">
        <v>245</v>
      </c>
      <c r="AD1271" t="s">
        <v>690</v>
      </c>
      <c r="AE1271" t="s">
        <v>247</v>
      </c>
      <c r="AF1271" t="s">
        <v>566</v>
      </c>
      <c r="AG1271" t="s">
        <v>84</v>
      </c>
      <c r="AH1271">
        <v>21.849091999999999</v>
      </c>
      <c r="AI1271">
        <v>37.805987000000002</v>
      </c>
      <c r="AJ1271">
        <v>53.471642000000003</v>
      </c>
      <c r="AK1271">
        <v>66.575076999999993</v>
      </c>
      <c r="AL1271" t="s">
        <v>54</v>
      </c>
      <c r="AM1271" t="s">
        <v>248</v>
      </c>
      <c r="AN1271" t="s">
        <v>5451</v>
      </c>
      <c r="AO1271" s="1">
        <v>45839</v>
      </c>
      <c r="AP1271" s="1" t="s">
        <v>5438</v>
      </c>
      <c r="AR1271" t="s">
        <v>5451</v>
      </c>
    </row>
    <row r="1272" spans="1:44" hidden="1" x14ac:dyDescent="0.25">
      <c r="A1272" t="s">
        <v>1860</v>
      </c>
      <c r="B1272" t="s">
        <v>1851</v>
      </c>
      <c r="C1272" t="s">
        <v>1852</v>
      </c>
      <c r="D1272" t="s">
        <v>259</v>
      </c>
      <c r="E1272" t="s">
        <v>1859</v>
      </c>
      <c r="F1272" t="s">
        <v>245</v>
      </c>
      <c r="G1272" t="s">
        <v>58</v>
      </c>
      <c r="H1272">
        <v>1</v>
      </c>
      <c r="I1272" t="s">
        <v>197</v>
      </c>
      <c r="J1272" t="s">
        <v>47</v>
      </c>
      <c r="K1272" s="1">
        <v>43696</v>
      </c>
      <c r="L1272">
        <v>7.46</v>
      </c>
      <c r="M1272" t="s">
        <v>226</v>
      </c>
      <c r="W1272" s="5">
        <v>45778</v>
      </c>
      <c r="X1272" s="5">
        <v>45778</v>
      </c>
      <c r="Y1272" s="5">
        <v>45717</v>
      </c>
      <c r="AB1272" t="s">
        <v>245</v>
      </c>
      <c r="AC1272" t="s">
        <v>245</v>
      </c>
      <c r="AD1272" t="s">
        <v>690</v>
      </c>
      <c r="AE1272" t="s">
        <v>247</v>
      </c>
      <c r="AF1272" t="s">
        <v>566</v>
      </c>
      <c r="AG1272" t="s">
        <v>84</v>
      </c>
      <c r="AH1272">
        <v>21.849091999999999</v>
      </c>
      <c r="AI1272">
        <v>37.805987000000002</v>
      </c>
      <c r="AJ1272">
        <v>53.471642000000003</v>
      </c>
      <c r="AK1272">
        <v>66.575076999999993</v>
      </c>
      <c r="AL1272" t="s">
        <v>54</v>
      </c>
      <c r="AM1272" t="s">
        <v>248</v>
      </c>
      <c r="AN1272" t="s">
        <v>5451</v>
      </c>
      <c r="AO1272" s="1">
        <v>45839</v>
      </c>
      <c r="AP1272" s="1" t="s">
        <v>5438</v>
      </c>
      <c r="AR1272" t="s">
        <v>5451</v>
      </c>
    </row>
    <row r="1273" spans="1:44" hidden="1" x14ac:dyDescent="0.25">
      <c r="A1273" t="s">
        <v>1861</v>
      </c>
      <c r="B1273" t="s">
        <v>1851</v>
      </c>
      <c r="C1273" t="s">
        <v>1852</v>
      </c>
      <c r="D1273" t="s">
        <v>275</v>
      </c>
      <c r="E1273" t="s">
        <v>1859</v>
      </c>
      <c r="F1273" t="s">
        <v>245</v>
      </c>
      <c r="G1273" t="s">
        <v>58</v>
      </c>
      <c r="H1273">
        <v>1</v>
      </c>
      <c r="I1273" t="s">
        <v>197</v>
      </c>
      <c r="J1273" t="s">
        <v>47</v>
      </c>
      <c r="K1273" s="1">
        <v>43696</v>
      </c>
      <c r="L1273">
        <v>15.64</v>
      </c>
      <c r="M1273" t="s">
        <v>226</v>
      </c>
      <c r="W1273" s="5">
        <v>45778</v>
      </c>
      <c r="X1273" s="5">
        <v>45778</v>
      </c>
      <c r="Y1273" s="5">
        <v>45717</v>
      </c>
      <c r="AB1273" t="s">
        <v>245</v>
      </c>
      <c r="AC1273" t="s">
        <v>245</v>
      </c>
      <c r="AD1273" t="s">
        <v>690</v>
      </c>
      <c r="AE1273" t="s">
        <v>247</v>
      </c>
      <c r="AF1273" t="s">
        <v>566</v>
      </c>
      <c r="AG1273" t="s">
        <v>84</v>
      </c>
      <c r="AH1273">
        <v>21.849091999999999</v>
      </c>
      <c r="AI1273">
        <v>37.805987000000002</v>
      </c>
      <c r="AJ1273">
        <v>53.471642000000003</v>
      </c>
      <c r="AK1273">
        <v>66.575076999999993</v>
      </c>
      <c r="AL1273" t="s">
        <v>54</v>
      </c>
      <c r="AM1273" t="s">
        <v>248</v>
      </c>
      <c r="AN1273" t="s">
        <v>5451</v>
      </c>
      <c r="AO1273" s="1">
        <v>45839</v>
      </c>
      <c r="AP1273" s="1" t="s">
        <v>5438</v>
      </c>
      <c r="AR1273" t="s">
        <v>5451</v>
      </c>
    </row>
    <row r="1274" spans="1:44" hidden="1" x14ac:dyDescent="0.25">
      <c r="A1274" t="s">
        <v>1862</v>
      </c>
      <c r="B1274" t="s">
        <v>1851</v>
      </c>
      <c r="C1274" t="s">
        <v>1852</v>
      </c>
      <c r="D1274" t="s">
        <v>207</v>
      </c>
      <c r="E1274" t="s">
        <v>1859</v>
      </c>
      <c r="F1274" t="s">
        <v>245</v>
      </c>
      <c r="G1274" t="s">
        <v>58</v>
      </c>
      <c r="H1274">
        <v>1</v>
      </c>
      <c r="I1274" t="s">
        <v>197</v>
      </c>
      <c r="J1274" t="s">
        <v>47</v>
      </c>
      <c r="K1274" s="1">
        <v>43697</v>
      </c>
      <c r="L1274">
        <v>15.37</v>
      </c>
      <c r="M1274" t="s">
        <v>226</v>
      </c>
      <c r="W1274" s="5">
        <v>45778</v>
      </c>
      <c r="X1274" s="5">
        <v>45778</v>
      </c>
      <c r="Y1274" s="5">
        <v>45717</v>
      </c>
      <c r="AB1274" t="s">
        <v>245</v>
      </c>
      <c r="AC1274" t="s">
        <v>245</v>
      </c>
      <c r="AD1274" t="s">
        <v>690</v>
      </c>
      <c r="AE1274" t="s">
        <v>247</v>
      </c>
      <c r="AF1274" t="s">
        <v>566</v>
      </c>
      <c r="AG1274" t="s">
        <v>84</v>
      </c>
      <c r="AH1274">
        <v>21.849091999999999</v>
      </c>
      <c r="AI1274">
        <v>37.805987000000002</v>
      </c>
      <c r="AJ1274">
        <v>53.471642000000003</v>
      </c>
      <c r="AK1274">
        <v>66.575076999999993</v>
      </c>
      <c r="AL1274" t="s">
        <v>54</v>
      </c>
      <c r="AM1274" t="s">
        <v>248</v>
      </c>
      <c r="AN1274" t="s">
        <v>5451</v>
      </c>
      <c r="AO1274" s="1">
        <v>45839</v>
      </c>
      <c r="AP1274" s="1" t="s">
        <v>5438</v>
      </c>
      <c r="AR1274" t="s">
        <v>5451</v>
      </c>
    </row>
    <row r="1275" spans="1:44" hidden="1" x14ac:dyDescent="0.25">
      <c r="A1275" t="s">
        <v>1863</v>
      </c>
      <c r="B1275" t="s">
        <v>1851</v>
      </c>
      <c r="C1275" t="s">
        <v>1852</v>
      </c>
      <c r="D1275" t="s">
        <v>102</v>
      </c>
      <c r="E1275" t="s">
        <v>1859</v>
      </c>
      <c r="F1275" t="s">
        <v>245</v>
      </c>
      <c r="G1275" t="s">
        <v>58</v>
      </c>
      <c r="H1275">
        <v>1</v>
      </c>
      <c r="I1275" t="s">
        <v>197</v>
      </c>
      <c r="J1275" t="s">
        <v>47</v>
      </c>
      <c r="K1275" s="1">
        <v>43696</v>
      </c>
      <c r="L1275">
        <v>5.2</v>
      </c>
      <c r="M1275" t="s">
        <v>226</v>
      </c>
      <c r="W1275" s="5">
        <v>45778</v>
      </c>
      <c r="X1275" s="5">
        <v>45778</v>
      </c>
      <c r="Y1275" s="5">
        <v>45717</v>
      </c>
      <c r="AB1275" t="s">
        <v>245</v>
      </c>
      <c r="AC1275" t="s">
        <v>245</v>
      </c>
      <c r="AD1275" t="s">
        <v>690</v>
      </c>
      <c r="AE1275" t="s">
        <v>247</v>
      </c>
      <c r="AF1275" t="s">
        <v>566</v>
      </c>
      <c r="AG1275" t="s">
        <v>84</v>
      </c>
      <c r="AH1275">
        <v>21.849091999999999</v>
      </c>
      <c r="AI1275">
        <v>37.805987000000002</v>
      </c>
      <c r="AJ1275">
        <v>53.471642000000003</v>
      </c>
      <c r="AK1275">
        <v>66.575076999999993</v>
      </c>
      <c r="AL1275" t="s">
        <v>54</v>
      </c>
      <c r="AM1275" t="s">
        <v>248</v>
      </c>
      <c r="AN1275" t="s">
        <v>5451</v>
      </c>
      <c r="AO1275" s="1">
        <v>45839</v>
      </c>
      <c r="AP1275" s="1" t="s">
        <v>5438</v>
      </c>
      <c r="AR1275" t="s">
        <v>5451</v>
      </c>
    </row>
    <row r="1276" spans="1:44" hidden="1" x14ac:dyDescent="0.25">
      <c r="A1276" t="s">
        <v>1864</v>
      </c>
      <c r="B1276" t="s">
        <v>1851</v>
      </c>
      <c r="C1276" t="s">
        <v>1852</v>
      </c>
      <c r="D1276" t="s">
        <v>104</v>
      </c>
      <c r="E1276" t="s">
        <v>1859</v>
      </c>
      <c r="F1276" t="s">
        <v>245</v>
      </c>
      <c r="G1276" t="s">
        <v>58</v>
      </c>
      <c r="H1276">
        <v>1</v>
      </c>
      <c r="I1276" t="s">
        <v>197</v>
      </c>
      <c r="J1276" t="s">
        <v>47</v>
      </c>
      <c r="K1276" s="1">
        <v>43700</v>
      </c>
      <c r="L1276">
        <v>26.96</v>
      </c>
      <c r="M1276" t="s">
        <v>226</v>
      </c>
      <c r="W1276" s="5">
        <v>45778</v>
      </c>
      <c r="X1276" s="5">
        <v>45778</v>
      </c>
      <c r="Y1276" s="5">
        <v>45717</v>
      </c>
      <c r="AB1276" t="s">
        <v>245</v>
      </c>
      <c r="AC1276" t="s">
        <v>245</v>
      </c>
      <c r="AD1276" t="s">
        <v>690</v>
      </c>
      <c r="AE1276" t="s">
        <v>247</v>
      </c>
      <c r="AF1276" t="s">
        <v>566</v>
      </c>
      <c r="AG1276" t="s">
        <v>84</v>
      </c>
      <c r="AH1276">
        <v>21.849091999999999</v>
      </c>
      <c r="AI1276">
        <v>37.805987000000002</v>
      </c>
      <c r="AJ1276">
        <v>53.471642000000003</v>
      </c>
      <c r="AK1276">
        <v>66.575076999999993</v>
      </c>
      <c r="AL1276" t="s">
        <v>54</v>
      </c>
      <c r="AM1276" t="s">
        <v>248</v>
      </c>
      <c r="AN1276" t="s">
        <v>5451</v>
      </c>
      <c r="AO1276" s="1">
        <v>45839</v>
      </c>
      <c r="AP1276" s="1" t="s">
        <v>5438</v>
      </c>
      <c r="AR1276" t="s">
        <v>5451</v>
      </c>
    </row>
    <row r="1277" spans="1:44" hidden="1" x14ac:dyDescent="0.25">
      <c r="A1277" t="s">
        <v>1865</v>
      </c>
      <c r="B1277" t="s">
        <v>1851</v>
      </c>
      <c r="C1277" t="s">
        <v>1852</v>
      </c>
      <c r="D1277" t="s">
        <v>149</v>
      </c>
      <c r="E1277" t="s">
        <v>1859</v>
      </c>
      <c r="F1277" t="s">
        <v>245</v>
      </c>
      <c r="G1277" t="s">
        <v>58</v>
      </c>
      <c r="H1277">
        <v>1</v>
      </c>
      <c r="I1277" t="s">
        <v>197</v>
      </c>
      <c r="J1277" t="s">
        <v>47</v>
      </c>
      <c r="K1277" s="1">
        <v>43704</v>
      </c>
      <c r="L1277">
        <v>36.35</v>
      </c>
      <c r="M1277" t="s">
        <v>226</v>
      </c>
      <c r="W1277" s="5">
        <v>45778</v>
      </c>
      <c r="X1277" s="5">
        <v>45778</v>
      </c>
      <c r="Y1277" s="5">
        <v>45717</v>
      </c>
      <c r="AB1277" t="s">
        <v>245</v>
      </c>
      <c r="AC1277" t="s">
        <v>245</v>
      </c>
      <c r="AD1277" t="s">
        <v>690</v>
      </c>
      <c r="AE1277" t="s">
        <v>247</v>
      </c>
      <c r="AF1277" t="s">
        <v>566</v>
      </c>
      <c r="AG1277" t="s">
        <v>84</v>
      </c>
      <c r="AH1277">
        <v>21.849091999999999</v>
      </c>
      <c r="AI1277">
        <v>37.805987000000002</v>
      </c>
      <c r="AJ1277">
        <v>53.471642000000003</v>
      </c>
      <c r="AK1277">
        <v>66.575076999999993</v>
      </c>
      <c r="AL1277" t="s">
        <v>54</v>
      </c>
      <c r="AM1277" t="s">
        <v>248</v>
      </c>
      <c r="AN1277" t="s">
        <v>5451</v>
      </c>
      <c r="AO1277" s="1">
        <v>45839</v>
      </c>
      <c r="AP1277" s="1" t="s">
        <v>5438</v>
      </c>
      <c r="AR1277" t="s">
        <v>5451</v>
      </c>
    </row>
    <row r="1278" spans="1:44" hidden="1" x14ac:dyDescent="0.25">
      <c r="A1278" t="s">
        <v>1866</v>
      </c>
      <c r="B1278" t="s">
        <v>1851</v>
      </c>
      <c r="C1278" t="s">
        <v>1852</v>
      </c>
      <c r="D1278" t="s">
        <v>107</v>
      </c>
      <c r="E1278" t="s">
        <v>1859</v>
      </c>
      <c r="F1278" t="s">
        <v>245</v>
      </c>
      <c r="G1278" t="s">
        <v>58</v>
      </c>
      <c r="H1278">
        <v>1</v>
      </c>
      <c r="I1278" t="s">
        <v>197</v>
      </c>
      <c r="J1278" t="s">
        <v>47</v>
      </c>
      <c r="K1278" s="1">
        <v>43699</v>
      </c>
      <c r="L1278">
        <v>19.91</v>
      </c>
      <c r="M1278" t="s">
        <v>226</v>
      </c>
      <c r="W1278" s="5">
        <v>45778</v>
      </c>
      <c r="X1278" s="5">
        <v>45778</v>
      </c>
      <c r="Y1278" s="5">
        <v>45717</v>
      </c>
      <c r="AB1278" t="s">
        <v>245</v>
      </c>
      <c r="AC1278" t="s">
        <v>245</v>
      </c>
      <c r="AD1278" t="s">
        <v>690</v>
      </c>
      <c r="AE1278" t="s">
        <v>247</v>
      </c>
      <c r="AF1278" t="s">
        <v>566</v>
      </c>
      <c r="AG1278" t="s">
        <v>84</v>
      </c>
      <c r="AH1278">
        <v>21.849091999999999</v>
      </c>
      <c r="AI1278">
        <v>37.805987000000002</v>
      </c>
      <c r="AJ1278">
        <v>53.471642000000003</v>
      </c>
      <c r="AK1278">
        <v>66.575076999999993</v>
      </c>
      <c r="AL1278" t="s">
        <v>54</v>
      </c>
      <c r="AM1278" t="s">
        <v>248</v>
      </c>
      <c r="AN1278" t="s">
        <v>5451</v>
      </c>
      <c r="AO1278" s="1">
        <v>45839</v>
      </c>
      <c r="AP1278" s="1" t="s">
        <v>5438</v>
      </c>
      <c r="AR1278" t="s">
        <v>5451</v>
      </c>
    </row>
    <row r="1279" spans="1:44" hidden="1" x14ac:dyDescent="0.25">
      <c r="A1279" t="s">
        <v>1867</v>
      </c>
      <c r="B1279" t="s">
        <v>1851</v>
      </c>
      <c r="C1279" t="s">
        <v>1852</v>
      </c>
      <c r="D1279" t="s">
        <v>154</v>
      </c>
      <c r="E1279" t="s">
        <v>1859</v>
      </c>
      <c r="F1279" t="s">
        <v>245</v>
      </c>
      <c r="G1279" t="s">
        <v>58</v>
      </c>
      <c r="H1279">
        <v>1</v>
      </c>
      <c r="I1279" t="s">
        <v>197</v>
      </c>
      <c r="J1279" t="s">
        <v>47</v>
      </c>
      <c r="K1279" s="1">
        <v>43700</v>
      </c>
      <c r="L1279">
        <v>10.119999999999999</v>
      </c>
      <c r="M1279" t="s">
        <v>226</v>
      </c>
      <c r="W1279" s="5">
        <v>45778</v>
      </c>
      <c r="X1279" s="5">
        <v>45778</v>
      </c>
      <c r="Y1279" s="5">
        <v>45717</v>
      </c>
      <c r="AB1279" t="s">
        <v>245</v>
      </c>
      <c r="AC1279" t="s">
        <v>245</v>
      </c>
      <c r="AD1279" t="s">
        <v>690</v>
      </c>
      <c r="AE1279" t="s">
        <v>247</v>
      </c>
      <c r="AF1279" t="s">
        <v>566</v>
      </c>
      <c r="AG1279" t="s">
        <v>84</v>
      </c>
      <c r="AH1279">
        <v>21.849091999999999</v>
      </c>
      <c r="AI1279">
        <v>37.805987000000002</v>
      </c>
      <c r="AJ1279">
        <v>53.471642000000003</v>
      </c>
      <c r="AK1279">
        <v>66.575076999999993</v>
      </c>
      <c r="AL1279" t="s">
        <v>54</v>
      </c>
      <c r="AM1279" t="s">
        <v>248</v>
      </c>
      <c r="AN1279" t="s">
        <v>5451</v>
      </c>
      <c r="AO1279" s="1">
        <v>45839</v>
      </c>
      <c r="AP1279" s="1" t="s">
        <v>5438</v>
      </c>
      <c r="AR1279" t="s">
        <v>5451</v>
      </c>
    </row>
    <row r="1280" spans="1:44" hidden="1" x14ac:dyDescent="0.25">
      <c r="A1280" t="s">
        <v>1868</v>
      </c>
      <c r="B1280" t="s">
        <v>1851</v>
      </c>
      <c r="C1280" t="s">
        <v>1852</v>
      </c>
      <c r="D1280" t="s">
        <v>229</v>
      </c>
      <c r="E1280" t="s">
        <v>1268</v>
      </c>
      <c r="F1280" t="s">
        <v>245</v>
      </c>
      <c r="G1280" t="s">
        <v>80</v>
      </c>
      <c r="H1280">
        <v>1</v>
      </c>
      <c r="I1280" t="s">
        <v>197</v>
      </c>
      <c r="J1280" t="s">
        <v>47</v>
      </c>
      <c r="K1280" s="1">
        <v>43950</v>
      </c>
      <c r="L1280">
        <v>19.14</v>
      </c>
      <c r="M1280" t="s">
        <v>226</v>
      </c>
      <c r="W1280" s="5">
        <v>45778</v>
      </c>
      <c r="X1280" s="5">
        <v>45778</v>
      </c>
      <c r="Y1280" s="5">
        <v>45717</v>
      </c>
      <c r="AB1280" t="s">
        <v>245</v>
      </c>
      <c r="AC1280" t="s">
        <v>245</v>
      </c>
      <c r="AD1280" t="s">
        <v>690</v>
      </c>
      <c r="AE1280" t="s">
        <v>247</v>
      </c>
      <c r="AF1280" t="s">
        <v>566</v>
      </c>
      <c r="AG1280" t="s">
        <v>84</v>
      </c>
      <c r="AH1280">
        <v>21.849091999999999</v>
      </c>
      <c r="AI1280">
        <v>37.805987000000002</v>
      </c>
      <c r="AJ1280">
        <v>53.471642000000003</v>
      </c>
      <c r="AK1280">
        <v>66.575076999999993</v>
      </c>
      <c r="AL1280" t="s">
        <v>54</v>
      </c>
      <c r="AM1280" t="s">
        <v>248</v>
      </c>
      <c r="AN1280" t="s">
        <v>5451</v>
      </c>
      <c r="AO1280" s="1">
        <v>45839</v>
      </c>
      <c r="AP1280" s="1" t="s">
        <v>5438</v>
      </c>
      <c r="AR1280" t="s">
        <v>5451</v>
      </c>
    </row>
    <row r="1281" spans="1:44" hidden="1" x14ac:dyDescent="0.25">
      <c r="A1281" t="s">
        <v>1869</v>
      </c>
      <c r="B1281" t="s">
        <v>1851</v>
      </c>
      <c r="C1281" t="s">
        <v>1852</v>
      </c>
      <c r="D1281" t="s">
        <v>195</v>
      </c>
      <c r="E1281" t="s">
        <v>1268</v>
      </c>
      <c r="F1281" t="s">
        <v>245</v>
      </c>
      <c r="G1281" t="s">
        <v>58</v>
      </c>
      <c r="H1281">
        <v>1</v>
      </c>
      <c r="I1281" t="s">
        <v>197</v>
      </c>
      <c r="J1281" t="s">
        <v>47</v>
      </c>
      <c r="K1281" s="1">
        <v>44265</v>
      </c>
      <c r="L1281">
        <v>1.99</v>
      </c>
      <c r="M1281" t="s">
        <v>226</v>
      </c>
      <c r="W1281" s="5">
        <v>45778</v>
      </c>
      <c r="X1281" s="5">
        <v>45778</v>
      </c>
      <c r="Y1281" s="5">
        <v>45717</v>
      </c>
      <c r="AB1281" t="s">
        <v>245</v>
      </c>
      <c r="AC1281" t="s">
        <v>245</v>
      </c>
      <c r="AD1281" t="s">
        <v>690</v>
      </c>
      <c r="AE1281" t="s">
        <v>247</v>
      </c>
      <c r="AF1281" t="s">
        <v>566</v>
      </c>
      <c r="AG1281" t="s">
        <v>84</v>
      </c>
      <c r="AH1281">
        <v>21.849091999999999</v>
      </c>
      <c r="AI1281">
        <v>37.805987000000002</v>
      </c>
      <c r="AJ1281">
        <v>53.471642000000003</v>
      </c>
      <c r="AK1281">
        <v>66.575076999999993</v>
      </c>
      <c r="AL1281" t="s">
        <v>54</v>
      </c>
      <c r="AM1281" t="s">
        <v>248</v>
      </c>
      <c r="AN1281" t="s">
        <v>5451</v>
      </c>
      <c r="AO1281" s="1">
        <v>45839</v>
      </c>
      <c r="AP1281" s="1" t="s">
        <v>5438</v>
      </c>
      <c r="AR1281" t="s">
        <v>5451</v>
      </c>
    </row>
    <row r="1282" spans="1:44" hidden="1" x14ac:dyDescent="0.25">
      <c r="A1282" t="s">
        <v>1870</v>
      </c>
      <c r="B1282" t="s">
        <v>1851</v>
      </c>
      <c r="C1282" t="s">
        <v>1852</v>
      </c>
      <c r="D1282" t="s">
        <v>122</v>
      </c>
      <c r="E1282" t="s">
        <v>1859</v>
      </c>
      <c r="F1282" t="s">
        <v>245</v>
      </c>
      <c r="G1282" t="s">
        <v>58</v>
      </c>
      <c r="H1282">
        <v>1</v>
      </c>
      <c r="I1282" t="s">
        <v>197</v>
      </c>
      <c r="J1282" t="s">
        <v>47</v>
      </c>
      <c r="K1282" s="1">
        <v>44249</v>
      </c>
      <c r="L1282">
        <v>6.88</v>
      </c>
      <c r="M1282" t="s">
        <v>226</v>
      </c>
      <c r="W1282" s="5">
        <v>45778</v>
      </c>
      <c r="X1282" s="5">
        <v>45778</v>
      </c>
      <c r="Y1282" s="5">
        <v>45717</v>
      </c>
      <c r="AB1282" t="s">
        <v>245</v>
      </c>
      <c r="AC1282" t="s">
        <v>245</v>
      </c>
      <c r="AD1282" t="s">
        <v>690</v>
      </c>
      <c r="AE1282" t="s">
        <v>247</v>
      </c>
      <c r="AF1282" t="s">
        <v>566</v>
      </c>
      <c r="AG1282" t="s">
        <v>84</v>
      </c>
      <c r="AH1282">
        <v>21.849091999999999</v>
      </c>
      <c r="AI1282">
        <v>37.805987000000002</v>
      </c>
      <c r="AJ1282">
        <v>53.471642000000003</v>
      </c>
      <c r="AK1282">
        <v>66.575076999999993</v>
      </c>
      <c r="AL1282" t="s">
        <v>54</v>
      </c>
      <c r="AM1282" t="s">
        <v>248</v>
      </c>
      <c r="AN1282" t="s">
        <v>5451</v>
      </c>
      <c r="AO1282" s="1">
        <v>45839</v>
      </c>
      <c r="AP1282" s="1" t="s">
        <v>5438</v>
      </c>
      <c r="AR1282" t="s">
        <v>5451</v>
      </c>
    </row>
    <row r="1283" spans="1:44" hidden="1" x14ac:dyDescent="0.25">
      <c r="A1283" t="s">
        <v>1873</v>
      </c>
      <c r="B1283" t="s">
        <v>1871</v>
      </c>
      <c r="C1283" t="s">
        <v>1872</v>
      </c>
      <c r="D1283" t="s">
        <v>126</v>
      </c>
      <c r="E1283" t="s">
        <v>1859</v>
      </c>
      <c r="F1283" t="s">
        <v>245</v>
      </c>
      <c r="G1283" t="s">
        <v>58</v>
      </c>
      <c r="H1283">
        <v>3</v>
      </c>
      <c r="I1283" t="s">
        <v>46</v>
      </c>
      <c r="J1283" t="s">
        <v>47</v>
      </c>
      <c r="K1283" s="1">
        <v>45674</v>
      </c>
      <c r="L1283">
        <v>1.2</v>
      </c>
      <c r="M1283" t="s">
        <v>226</v>
      </c>
      <c r="O1283" t="s">
        <v>473</v>
      </c>
      <c r="P1283" t="s">
        <v>14</v>
      </c>
      <c r="W1283" s="5">
        <v>44763</v>
      </c>
      <c r="AB1283" t="s">
        <v>245</v>
      </c>
      <c r="AC1283" t="s">
        <v>473</v>
      </c>
      <c r="AD1283" t="s">
        <v>247</v>
      </c>
      <c r="AE1283" t="s">
        <v>690</v>
      </c>
      <c r="AF1283" t="s">
        <v>72</v>
      </c>
      <c r="AG1283" t="s">
        <v>53</v>
      </c>
      <c r="AH1283">
        <v>40.586458999999998</v>
      </c>
      <c r="AI1283">
        <v>55.124130000000001</v>
      </c>
      <c r="AJ1283">
        <v>64.331549999999993</v>
      </c>
      <c r="AK1283">
        <v>65.612842999999998</v>
      </c>
      <c r="AL1283" t="s">
        <v>295</v>
      </c>
      <c r="AM1283" t="s">
        <v>248</v>
      </c>
      <c r="AN1283" t="s">
        <v>247</v>
      </c>
      <c r="AO1283" s="1">
        <v>45658</v>
      </c>
      <c r="AP1283" s="1" t="s">
        <v>5426</v>
      </c>
      <c r="AR1283" t="s">
        <v>247</v>
      </c>
    </row>
    <row r="1284" spans="1:44" hidden="1" x14ac:dyDescent="0.25">
      <c r="A1284" t="s">
        <v>1874</v>
      </c>
      <c r="B1284" t="s">
        <v>1871</v>
      </c>
      <c r="C1284" t="s">
        <v>1872</v>
      </c>
      <c r="D1284" t="s">
        <v>118</v>
      </c>
      <c r="E1284" t="s">
        <v>1859</v>
      </c>
      <c r="F1284" t="s">
        <v>245</v>
      </c>
      <c r="G1284" t="s">
        <v>58</v>
      </c>
      <c r="H1284">
        <v>3</v>
      </c>
      <c r="I1284" t="s">
        <v>46</v>
      </c>
      <c r="J1284" t="s">
        <v>47</v>
      </c>
      <c r="K1284" s="1">
        <v>45656</v>
      </c>
      <c r="L1284">
        <v>0.28999999999999998</v>
      </c>
      <c r="M1284" t="s">
        <v>226</v>
      </c>
      <c r="O1284" t="s">
        <v>473</v>
      </c>
      <c r="P1284" t="s">
        <v>14</v>
      </c>
      <c r="W1284" s="5">
        <v>44763</v>
      </c>
      <c r="AB1284" t="s">
        <v>245</v>
      </c>
      <c r="AC1284" t="s">
        <v>473</v>
      </c>
      <c r="AD1284" t="s">
        <v>247</v>
      </c>
      <c r="AE1284" t="s">
        <v>690</v>
      </c>
      <c r="AF1284" t="s">
        <v>72</v>
      </c>
      <c r="AG1284" t="s">
        <v>53</v>
      </c>
      <c r="AH1284">
        <v>40.586458999999998</v>
      </c>
      <c r="AI1284">
        <v>55.124130000000001</v>
      </c>
      <c r="AJ1284">
        <v>64.331549999999993</v>
      </c>
      <c r="AK1284">
        <v>65.612842999999998</v>
      </c>
      <c r="AL1284" t="s">
        <v>295</v>
      </c>
      <c r="AM1284" t="s">
        <v>248</v>
      </c>
      <c r="AN1284" t="s">
        <v>247</v>
      </c>
      <c r="AO1284" s="1">
        <v>45658</v>
      </c>
      <c r="AP1284" s="1" t="s">
        <v>5426</v>
      </c>
      <c r="AR1284" t="s">
        <v>247</v>
      </c>
    </row>
    <row r="1285" spans="1:44" hidden="1" x14ac:dyDescent="0.25">
      <c r="A1285" t="s">
        <v>1875</v>
      </c>
      <c r="B1285" t="s">
        <v>1871</v>
      </c>
      <c r="C1285" t="s">
        <v>1872</v>
      </c>
      <c r="D1285" t="s">
        <v>166</v>
      </c>
      <c r="E1285" t="s">
        <v>1859</v>
      </c>
      <c r="F1285" t="s">
        <v>245</v>
      </c>
      <c r="G1285" t="s">
        <v>58</v>
      </c>
      <c r="H1285">
        <v>3</v>
      </c>
      <c r="I1285" t="s">
        <v>46</v>
      </c>
      <c r="J1285" t="s">
        <v>47</v>
      </c>
      <c r="K1285" s="1">
        <v>45674</v>
      </c>
      <c r="L1285">
        <v>0.4</v>
      </c>
      <c r="M1285" t="s">
        <v>226</v>
      </c>
      <c r="O1285" t="s">
        <v>473</v>
      </c>
      <c r="P1285" t="s">
        <v>14</v>
      </c>
      <c r="W1285" s="5">
        <v>44992</v>
      </c>
      <c r="AB1285" t="s">
        <v>245</v>
      </c>
      <c r="AC1285" t="s">
        <v>473</v>
      </c>
      <c r="AD1285" t="s">
        <v>247</v>
      </c>
      <c r="AE1285" t="s">
        <v>690</v>
      </c>
      <c r="AF1285" t="s">
        <v>72</v>
      </c>
      <c r="AG1285" t="s">
        <v>53</v>
      </c>
      <c r="AH1285">
        <v>40.586458999999998</v>
      </c>
      <c r="AI1285">
        <v>55.124130000000001</v>
      </c>
      <c r="AJ1285">
        <v>64.331549999999993</v>
      </c>
      <c r="AK1285">
        <v>65.612842999999998</v>
      </c>
      <c r="AL1285" t="s">
        <v>295</v>
      </c>
      <c r="AM1285" t="s">
        <v>248</v>
      </c>
      <c r="AN1285" t="s">
        <v>247</v>
      </c>
      <c r="AO1285" s="1">
        <v>45658</v>
      </c>
      <c r="AP1285" s="1" t="s">
        <v>5426</v>
      </c>
      <c r="AR1285" t="s">
        <v>247</v>
      </c>
    </row>
    <row r="1286" spans="1:44" hidden="1" x14ac:dyDescent="0.25">
      <c r="A1286" t="s">
        <v>1879</v>
      </c>
      <c r="B1286" t="s">
        <v>1876</v>
      </c>
      <c r="C1286" t="s">
        <v>1877</v>
      </c>
      <c r="D1286" t="s">
        <v>107</v>
      </c>
      <c r="E1286" t="s">
        <v>1878</v>
      </c>
      <c r="F1286" t="s">
        <v>79</v>
      </c>
      <c r="G1286" t="s">
        <v>80</v>
      </c>
      <c r="H1286">
        <v>3</v>
      </c>
      <c r="I1286" t="s">
        <v>46</v>
      </c>
      <c r="J1286" t="s">
        <v>47</v>
      </c>
      <c r="K1286" s="1">
        <v>45026</v>
      </c>
      <c r="L1286">
        <v>16.02</v>
      </c>
      <c r="M1286" t="s">
        <v>226</v>
      </c>
      <c r="O1286" t="s">
        <v>82</v>
      </c>
      <c r="P1286" t="s">
        <v>14</v>
      </c>
      <c r="W1286" s="5">
        <v>44866</v>
      </c>
      <c r="Z1286" s="10">
        <v>44866</v>
      </c>
      <c r="AA1286" s="10">
        <v>44859</v>
      </c>
      <c r="AB1286" t="s">
        <v>79</v>
      </c>
      <c r="AC1286" t="s">
        <v>82</v>
      </c>
      <c r="AD1286" t="s">
        <v>52</v>
      </c>
      <c r="AE1286" t="s">
        <v>84</v>
      </c>
      <c r="AF1286" t="s">
        <v>53</v>
      </c>
      <c r="AG1286" t="s">
        <v>50</v>
      </c>
      <c r="AH1286">
        <v>50.642263</v>
      </c>
      <c r="AI1286">
        <v>62.402437999999997</v>
      </c>
      <c r="AJ1286">
        <v>73.559398999999999</v>
      </c>
      <c r="AK1286">
        <v>73.648999000000003</v>
      </c>
      <c r="AL1286" t="s">
        <v>27</v>
      </c>
      <c r="AM1286" t="s">
        <v>474</v>
      </c>
      <c r="AO1286" s="1">
        <v>45809</v>
      </c>
    </row>
    <row r="1287" spans="1:44" hidden="1" x14ac:dyDescent="0.25">
      <c r="A1287" t="s">
        <v>1880</v>
      </c>
      <c r="B1287" t="s">
        <v>1876</v>
      </c>
      <c r="C1287" t="s">
        <v>1877</v>
      </c>
      <c r="D1287" t="s">
        <v>109</v>
      </c>
      <c r="E1287" t="s">
        <v>1878</v>
      </c>
      <c r="F1287" t="s">
        <v>79</v>
      </c>
      <c r="G1287" t="s">
        <v>80</v>
      </c>
      <c r="H1287">
        <v>3</v>
      </c>
      <c r="I1287" t="s">
        <v>46</v>
      </c>
      <c r="J1287" t="s">
        <v>47</v>
      </c>
      <c r="K1287" s="1">
        <v>45016</v>
      </c>
      <c r="L1287">
        <v>16.760000000000002</v>
      </c>
      <c r="M1287" t="s">
        <v>226</v>
      </c>
      <c r="O1287" t="s">
        <v>82</v>
      </c>
      <c r="P1287" t="s">
        <v>14</v>
      </c>
      <c r="W1287" s="5">
        <v>44866</v>
      </c>
      <c r="Z1287" s="10">
        <v>44866</v>
      </c>
      <c r="AA1287" s="10">
        <v>44859</v>
      </c>
      <c r="AB1287" t="s">
        <v>79</v>
      </c>
      <c r="AC1287" t="s">
        <v>82</v>
      </c>
      <c r="AD1287" t="s">
        <v>52</v>
      </c>
      <c r="AE1287" t="s">
        <v>84</v>
      </c>
      <c r="AF1287" t="s">
        <v>53</v>
      </c>
      <c r="AG1287" t="s">
        <v>50</v>
      </c>
      <c r="AH1287">
        <v>50.642263</v>
      </c>
      <c r="AI1287">
        <v>62.402437999999997</v>
      </c>
      <c r="AJ1287">
        <v>73.559398999999999</v>
      </c>
      <c r="AK1287">
        <v>73.648999000000003</v>
      </c>
      <c r="AL1287" t="s">
        <v>27</v>
      </c>
      <c r="AM1287" t="s">
        <v>474</v>
      </c>
      <c r="AO1287" s="1">
        <v>45809</v>
      </c>
    </row>
    <row r="1288" spans="1:44" hidden="1" x14ac:dyDescent="0.25">
      <c r="A1288" t="s">
        <v>1881</v>
      </c>
      <c r="B1288" t="s">
        <v>1876</v>
      </c>
      <c r="C1288" t="s">
        <v>1877</v>
      </c>
      <c r="D1288" t="s">
        <v>154</v>
      </c>
      <c r="E1288" t="s">
        <v>1878</v>
      </c>
      <c r="F1288" t="s">
        <v>79</v>
      </c>
      <c r="G1288" t="s">
        <v>80</v>
      </c>
      <c r="H1288">
        <v>3</v>
      </c>
      <c r="I1288" t="s">
        <v>46</v>
      </c>
      <c r="J1288" t="s">
        <v>47</v>
      </c>
      <c r="K1288" s="1">
        <v>45013</v>
      </c>
      <c r="L1288">
        <v>24.09</v>
      </c>
      <c r="M1288" t="s">
        <v>226</v>
      </c>
      <c r="O1288" t="s">
        <v>82</v>
      </c>
      <c r="P1288" t="s">
        <v>14</v>
      </c>
      <c r="W1288" s="5">
        <v>44861</v>
      </c>
      <c r="Z1288" s="10">
        <v>44861</v>
      </c>
      <c r="AA1288" s="10">
        <v>44855</v>
      </c>
      <c r="AB1288" t="s">
        <v>79</v>
      </c>
      <c r="AC1288" t="s">
        <v>82</v>
      </c>
      <c r="AD1288" t="s">
        <v>52</v>
      </c>
      <c r="AE1288" t="s">
        <v>84</v>
      </c>
      <c r="AF1288" t="s">
        <v>53</v>
      </c>
      <c r="AG1288" t="s">
        <v>50</v>
      </c>
      <c r="AH1288">
        <v>50.642263</v>
      </c>
      <c r="AI1288">
        <v>62.402437999999997</v>
      </c>
      <c r="AJ1288">
        <v>73.559398999999999</v>
      </c>
      <c r="AK1288">
        <v>73.648999000000003</v>
      </c>
      <c r="AL1288" t="s">
        <v>27</v>
      </c>
      <c r="AM1288" t="s">
        <v>474</v>
      </c>
      <c r="AO1288" s="1">
        <v>45809</v>
      </c>
    </row>
    <row r="1289" spans="1:44" hidden="1" x14ac:dyDescent="0.25">
      <c r="A1289" t="s">
        <v>1884</v>
      </c>
      <c r="B1289" t="s">
        <v>1882</v>
      </c>
      <c r="C1289" t="s">
        <v>1883</v>
      </c>
      <c r="D1289" t="s">
        <v>259</v>
      </c>
      <c r="E1289" t="s">
        <v>604</v>
      </c>
      <c r="F1289" t="s">
        <v>79</v>
      </c>
      <c r="G1289" t="s">
        <v>80</v>
      </c>
      <c r="H1289">
        <v>3</v>
      </c>
      <c r="I1289" t="s">
        <v>46</v>
      </c>
      <c r="J1289" t="s">
        <v>47</v>
      </c>
      <c r="K1289" s="1">
        <v>44691</v>
      </c>
      <c r="L1289">
        <v>1.95</v>
      </c>
      <c r="M1289" t="s">
        <v>226</v>
      </c>
      <c r="O1289" t="s">
        <v>82</v>
      </c>
      <c r="P1289" t="s">
        <v>14</v>
      </c>
      <c r="V1289" t="s">
        <v>83</v>
      </c>
      <c r="W1289" s="5">
        <v>44645</v>
      </c>
      <c r="Z1289" s="10">
        <v>44645</v>
      </c>
      <c r="AA1289" s="10">
        <v>44610</v>
      </c>
      <c r="AB1289" t="s">
        <v>79</v>
      </c>
      <c r="AC1289" t="s">
        <v>82</v>
      </c>
      <c r="AD1289" t="s">
        <v>84</v>
      </c>
      <c r="AE1289" t="s">
        <v>53</v>
      </c>
      <c r="AF1289" t="s">
        <v>72</v>
      </c>
      <c r="AG1289" t="s">
        <v>52</v>
      </c>
      <c r="AH1289">
        <v>38.554288</v>
      </c>
      <c r="AI1289">
        <v>55.297178000000002</v>
      </c>
      <c r="AJ1289">
        <v>57.057046</v>
      </c>
      <c r="AK1289">
        <v>62.893965999999999</v>
      </c>
      <c r="AL1289" t="s">
        <v>27</v>
      </c>
      <c r="AM1289" t="s">
        <v>474</v>
      </c>
      <c r="AO1289" s="1">
        <v>45809</v>
      </c>
    </row>
    <row r="1290" spans="1:44" hidden="1" x14ac:dyDescent="0.25">
      <c r="A1290" t="s">
        <v>1885</v>
      </c>
      <c r="B1290" t="s">
        <v>1882</v>
      </c>
      <c r="C1290" t="s">
        <v>1883</v>
      </c>
      <c r="D1290" t="s">
        <v>275</v>
      </c>
      <c r="E1290" t="s">
        <v>604</v>
      </c>
      <c r="F1290" t="s">
        <v>79</v>
      </c>
      <c r="G1290" t="s">
        <v>80</v>
      </c>
      <c r="H1290">
        <v>3</v>
      </c>
      <c r="I1290" t="s">
        <v>46</v>
      </c>
      <c r="J1290" t="s">
        <v>47</v>
      </c>
      <c r="K1290" s="1">
        <v>44669</v>
      </c>
      <c r="L1290">
        <v>35.03</v>
      </c>
      <c r="M1290" t="s">
        <v>226</v>
      </c>
      <c r="O1290" t="s">
        <v>82</v>
      </c>
      <c r="P1290" t="s">
        <v>14</v>
      </c>
      <c r="W1290" s="5">
        <v>44630</v>
      </c>
      <c r="Z1290" s="10">
        <v>44630</v>
      </c>
      <c r="AA1290" s="10">
        <v>44629</v>
      </c>
      <c r="AB1290" t="s">
        <v>79</v>
      </c>
      <c r="AC1290" t="s">
        <v>82</v>
      </c>
      <c r="AD1290" t="s">
        <v>84</v>
      </c>
      <c r="AE1290" t="s">
        <v>53</v>
      </c>
      <c r="AF1290" t="s">
        <v>72</v>
      </c>
      <c r="AG1290" t="s">
        <v>52</v>
      </c>
      <c r="AH1290">
        <v>38.554288</v>
      </c>
      <c r="AI1290">
        <v>55.297178000000002</v>
      </c>
      <c r="AJ1290">
        <v>57.057046</v>
      </c>
      <c r="AK1290">
        <v>62.893965999999999</v>
      </c>
      <c r="AL1290" t="s">
        <v>27</v>
      </c>
      <c r="AM1290" t="s">
        <v>474</v>
      </c>
      <c r="AO1290" s="1">
        <v>45809</v>
      </c>
    </row>
    <row r="1291" spans="1:44" hidden="1" x14ac:dyDescent="0.25">
      <c r="A1291" t="s">
        <v>1886</v>
      </c>
      <c r="B1291" t="s">
        <v>1882</v>
      </c>
      <c r="C1291" t="s">
        <v>1883</v>
      </c>
      <c r="D1291" t="s">
        <v>104</v>
      </c>
      <c r="E1291" t="s">
        <v>604</v>
      </c>
      <c r="F1291" t="s">
        <v>79</v>
      </c>
      <c r="G1291" t="s">
        <v>80</v>
      </c>
      <c r="H1291">
        <v>3</v>
      </c>
      <c r="I1291" t="s">
        <v>46</v>
      </c>
      <c r="J1291" t="s">
        <v>47</v>
      </c>
      <c r="K1291" s="1">
        <v>44669</v>
      </c>
      <c r="L1291">
        <v>31.59</v>
      </c>
      <c r="M1291" t="s">
        <v>226</v>
      </c>
      <c r="O1291" t="s">
        <v>82</v>
      </c>
      <c r="P1291" t="s">
        <v>14</v>
      </c>
      <c r="W1291" s="5">
        <v>44630</v>
      </c>
      <c r="Z1291" s="10">
        <v>44630</v>
      </c>
      <c r="AA1291" s="10">
        <v>44629</v>
      </c>
      <c r="AB1291" t="s">
        <v>79</v>
      </c>
      <c r="AC1291" t="s">
        <v>82</v>
      </c>
      <c r="AD1291" t="s">
        <v>84</v>
      </c>
      <c r="AE1291" t="s">
        <v>53</v>
      </c>
      <c r="AF1291" t="s">
        <v>72</v>
      </c>
      <c r="AG1291" t="s">
        <v>52</v>
      </c>
      <c r="AH1291">
        <v>38.554288</v>
      </c>
      <c r="AI1291">
        <v>55.297178000000002</v>
      </c>
      <c r="AJ1291">
        <v>57.057046</v>
      </c>
      <c r="AK1291">
        <v>62.893965999999999</v>
      </c>
      <c r="AL1291" t="s">
        <v>27</v>
      </c>
      <c r="AM1291" t="s">
        <v>474</v>
      </c>
      <c r="AO1291" s="1">
        <v>45809</v>
      </c>
    </row>
    <row r="1292" spans="1:44" hidden="1" x14ac:dyDescent="0.25">
      <c r="A1292" t="s">
        <v>1887</v>
      </c>
      <c r="B1292" t="s">
        <v>1882</v>
      </c>
      <c r="C1292" t="s">
        <v>1883</v>
      </c>
      <c r="D1292" t="s">
        <v>109</v>
      </c>
      <c r="E1292" t="s">
        <v>604</v>
      </c>
      <c r="F1292" t="s">
        <v>79</v>
      </c>
      <c r="G1292" t="s">
        <v>80</v>
      </c>
      <c r="H1292">
        <v>3</v>
      </c>
      <c r="I1292" t="s">
        <v>46</v>
      </c>
      <c r="J1292" t="s">
        <v>47</v>
      </c>
      <c r="K1292" s="1">
        <v>44684</v>
      </c>
      <c r="L1292">
        <v>63.77</v>
      </c>
      <c r="M1292" t="s">
        <v>226</v>
      </c>
      <c r="O1292" t="s">
        <v>82</v>
      </c>
      <c r="P1292" t="s">
        <v>14</v>
      </c>
      <c r="W1292" s="5">
        <v>44630</v>
      </c>
      <c r="Z1292" s="10">
        <v>44630</v>
      </c>
      <c r="AA1292" s="10">
        <v>44629</v>
      </c>
      <c r="AB1292" t="s">
        <v>79</v>
      </c>
      <c r="AC1292" t="s">
        <v>82</v>
      </c>
      <c r="AD1292" t="s">
        <v>84</v>
      </c>
      <c r="AE1292" t="s">
        <v>53</v>
      </c>
      <c r="AF1292" t="s">
        <v>72</v>
      </c>
      <c r="AG1292" t="s">
        <v>52</v>
      </c>
      <c r="AH1292">
        <v>38.554288</v>
      </c>
      <c r="AI1292">
        <v>55.297178000000002</v>
      </c>
      <c r="AJ1292">
        <v>57.057046</v>
      </c>
      <c r="AK1292">
        <v>62.893965999999999</v>
      </c>
      <c r="AL1292" t="s">
        <v>27</v>
      </c>
      <c r="AM1292" t="s">
        <v>474</v>
      </c>
      <c r="AO1292" s="1">
        <v>45839</v>
      </c>
    </row>
    <row r="1293" spans="1:44" hidden="1" x14ac:dyDescent="0.25">
      <c r="A1293" t="s">
        <v>1888</v>
      </c>
      <c r="B1293" t="s">
        <v>1882</v>
      </c>
      <c r="C1293" t="s">
        <v>1883</v>
      </c>
      <c r="D1293" t="s">
        <v>116</v>
      </c>
      <c r="E1293" t="s">
        <v>604</v>
      </c>
      <c r="F1293" t="s">
        <v>79</v>
      </c>
      <c r="G1293" t="s">
        <v>80</v>
      </c>
      <c r="H1293">
        <v>3</v>
      </c>
      <c r="I1293" t="s">
        <v>46</v>
      </c>
      <c r="J1293" t="s">
        <v>47</v>
      </c>
      <c r="K1293" s="1">
        <v>44669</v>
      </c>
      <c r="L1293">
        <v>7.2030000000000003</v>
      </c>
      <c r="M1293" t="s">
        <v>226</v>
      </c>
      <c r="O1293" t="s">
        <v>82</v>
      </c>
      <c r="P1293" t="s">
        <v>14</v>
      </c>
      <c r="W1293" s="5">
        <v>44630</v>
      </c>
      <c r="Z1293" s="10">
        <v>44630</v>
      </c>
      <c r="AA1293" s="10">
        <v>44595</v>
      </c>
      <c r="AB1293" t="s">
        <v>79</v>
      </c>
      <c r="AC1293" t="s">
        <v>82</v>
      </c>
      <c r="AD1293" t="s">
        <v>84</v>
      </c>
      <c r="AE1293" t="s">
        <v>53</v>
      </c>
      <c r="AF1293" t="s">
        <v>72</v>
      </c>
      <c r="AG1293" t="s">
        <v>52</v>
      </c>
      <c r="AH1293">
        <v>38.554288</v>
      </c>
      <c r="AI1293">
        <v>55.297178000000002</v>
      </c>
      <c r="AJ1293">
        <v>57.057046</v>
      </c>
      <c r="AK1293">
        <v>62.893965999999999</v>
      </c>
      <c r="AL1293" t="s">
        <v>27</v>
      </c>
      <c r="AM1293" t="s">
        <v>474</v>
      </c>
      <c r="AO1293" s="1">
        <v>45809</v>
      </c>
    </row>
    <row r="1294" spans="1:44" hidden="1" x14ac:dyDescent="0.25">
      <c r="A1294" t="s">
        <v>1889</v>
      </c>
      <c r="B1294" t="s">
        <v>1882</v>
      </c>
      <c r="C1294" t="s">
        <v>1883</v>
      </c>
      <c r="D1294" t="s">
        <v>166</v>
      </c>
      <c r="E1294" t="s">
        <v>604</v>
      </c>
      <c r="F1294" t="s">
        <v>79</v>
      </c>
      <c r="G1294" t="s">
        <v>80</v>
      </c>
      <c r="H1294">
        <v>3</v>
      </c>
      <c r="I1294" t="s">
        <v>46</v>
      </c>
      <c r="J1294" t="s">
        <v>47</v>
      </c>
      <c r="K1294" s="1">
        <v>44672</v>
      </c>
      <c r="L1294">
        <v>8.4700000000000006</v>
      </c>
      <c r="M1294" t="s">
        <v>226</v>
      </c>
      <c r="O1294" t="s">
        <v>82</v>
      </c>
      <c r="P1294" t="s">
        <v>14</v>
      </c>
      <c r="W1294" s="5">
        <v>44594</v>
      </c>
      <c r="Z1294" s="10">
        <v>44594</v>
      </c>
      <c r="AA1294" s="10">
        <v>44577</v>
      </c>
      <c r="AB1294" t="s">
        <v>79</v>
      </c>
      <c r="AC1294" t="s">
        <v>82</v>
      </c>
      <c r="AD1294" t="s">
        <v>84</v>
      </c>
      <c r="AE1294" t="s">
        <v>53</v>
      </c>
      <c r="AF1294" t="s">
        <v>72</v>
      </c>
      <c r="AG1294" t="s">
        <v>52</v>
      </c>
      <c r="AH1294">
        <v>38.554288</v>
      </c>
      <c r="AI1294">
        <v>55.297178000000002</v>
      </c>
      <c r="AJ1294">
        <v>57.057046</v>
      </c>
      <c r="AK1294">
        <v>62.893965999999999</v>
      </c>
      <c r="AL1294" t="s">
        <v>27</v>
      </c>
      <c r="AM1294" t="s">
        <v>474</v>
      </c>
      <c r="AO1294" s="1">
        <v>45809</v>
      </c>
    </row>
    <row r="1295" spans="1:44" hidden="1" x14ac:dyDescent="0.25">
      <c r="A1295" t="s">
        <v>1890</v>
      </c>
      <c r="B1295" t="s">
        <v>1882</v>
      </c>
      <c r="C1295" t="s">
        <v>1883</v>
      </c>
      <c r="D1295" t="s">
        <v>128</v>
      </c>
      <c r="E1295" t="s">
        <v>604</v>
      </c>
      <c r="F1295" t="s">
        <v>79</v>
      </c>
      <c r="G1295" t="s">
        <v>80</v>
      </c>
      <c r="H1295">
        <v>3</v>
      </c>
      <c r="I1295" t="s">
        <v>46</v>
      </c>
      <c r="J1295" t="s">
        <v>47</v>
      </c>
      <c r="K1295" s="1">
        <v>44672</v>
      </c>
      <c r="L1295">
        <v>9.15</v>
      </c>
      <c r="M1295" t="s">
        <v>226</v>
      </c>
      <c r="O1295" t="s">
        <v>82</v>
      </c>
      <c r="P1295" t="s">
        <v>14</v>
      </c>
      <c r="W1295" s="5">
        <v>44595</v>
      </c>
      <c r="Z1295" s="10">
        <v>44595</v>
      </c>
      <c r="AA1295" s="10">
        <v>44594</v>
      </c>
      <c r="AB1295" t="s">
        <v>79</v>
      </c>
      <c r="AC1295" t="s">
        <v>82</v>
      </c>
      <c r="AD1295" t="s">
        <v>84</v>
      </c>
      <c r="AE1295" t="s">
        <v>53</v>
      </c>
      <c r="AF1295" t="s">
        <v>72</v>
      </c>
      <c r="AG1295" t="s">
        <v>52</v>
      </c>
      <c r="AH1295">
        <v>38.554288</v>
      </c>
      <c r="AI1295">
        <v>55.297178000000002</v>
      </c>
      <c r="AJ1295">
        <v>57.057046</v>
      </c>
      <c r="AK1295">
        <v>62.893965999999999</v>
      </c>
      <c r="AL1295" t="s">
        <v>27</v>
      </c>
      <c r="AM1295" t="s">
        <v>474</v>
      </c>
      <c r="AO1295" s="1">
        <v>45809</v>
      </c>
    </row>
    <row r="1296" spans="1:44" hidden="1" x14ac:dyDescent="0.25">
      <c r="A1296" t="s">
        <v>1894</v>
      </c>
      <c r="B1296" t="s">
        <v>1891</v>
      </c>
      <c r="C1296" t="s">
        <v>1892</v>
      </c>
      <c r="D1296" t="s">
        <v>95</v>
      </c>
      <c r="E1296" t="s">
        <v>1893</v>
      </c>
      <c r="F1296" t="s">
        <v>79</v>
      </c>
      <c r="G1296" t="s">
        <v>80</v>
      </c>
      <c r="H1296">
        <v>3</v>
      </c>
      <c r="I1296" t="s">
        <v>46</v>
      </c>
      <c r="J1296" t="s">
        <v>47</v>
      </c>
      <c r="K1296" s="1">
        <v>44915</v>
      </c>
      <c r="L1296">
        <v>3.5</v>
      </c>
      <c r="M1296" t="s">
        <v>226</v>
      </c>
      <c r="O1296" t="s">
        <v>473</v>
      </c>
      <c r="P1296" t="s">
        <v>14</v>
      </c>
      <c r="V1296" t="s">
        <v>83</v>
      </c>
      <c r="W1296" s="5">
        <v>44846</v>
      </c>
      <c r="Z1296" s="10">
        <v>44846</v>
      </c>
      <c r="AA1296" s="10">
        <v>44797</v>
      </c>
      <c r="AB1296" t="s">
        <v>79</v>
      </c>
      <c r="AC1296" t="s">
        <v>473</v>
      </c>
      <c r="AD1296" t="s">
        <v>52</v>
      </c>
      <c r="AE1296" t="s">
        <v>50</v>
      </c>
      <c r="AF1296" t="s">
        <v>53</v>
      </c>
      <c r="AG1296" t="s">
        <v>72</v>
      </c>
      <c r="AH1296">
        <v>56.706992</v>
      </c>
      <c r="AI1296">
        <v>64.742400000000004</v>
      </c>
      <c r="AJ1296">
        <v>79.624127999999999</v>
      </c>
      <c r="AK1296">
        <v>81.383995999999996</v>
      </c>
      <c r="AL1296" t="s">
        <v>27</v>
      </c>
      <c r="AM1296" t="s">
        <v>474</v>
      </c>
      <c r="AO1296" s="1">
        <v>45778</v>
      </c>
      <c r="AR1296" t="s">
        <v>84</v>
      </c>
    </row>
    <row r="1297" spans="1:44" hidden="1" x14ac:dyDescent="0.25">
      <c r="A1297" t="s">
        <v>1895</v>
      </c>
      <c r="B1297" t="s">
        <v>1891</v>
      </c>
      <c r="C1297" t="s">
        <v>1892</v>
      </c>
      <c r="D1297" t="s">
        <v>102</v>
      </c>
      <c r="E1297" t="s">
        <v>1893</v>
      </c>
      <c r="F1297" t="s">
        <v>79</v>
      </c>
      <c r="G1297" t="s">
        <v>80</v>
      </c>
      <c r="H1297">
        <v>3</v>
      </c>
      <c r="I1297" t="s">
        <v>46</v>
      </c>
      <c r="J1297" t="s">
        <v>47</v>
      </c>
      <c r="K1297" s="1">
        <v>44931</v>
      </c>
      <c r="L1297">
        <v>0.64</v>
      </c>
      <c r="M1297" t="s">
        <v>226</v>
      </c>
      <c r="O1297" t="s">
        <v>473</v>
      </c>
      <c r="P1297" t="s">
        <v>14</v>
      </c>
      <c r="V1297" t="s">
        <v>83</v>
      </c>
      <c r="W1297" s="5">
        <v>44851</v>
      </c>
      <c r="Z1297" s="10">
        <v>44859</v>
      </c>
      <c r="AA1297" s="10">
        <v>44817</v>
      </c>
      <c r="AB1297" t="s">
        <v>79</v>
      </c>
      <c r="AC1297" t="s">
        <v>473</v>
      </c>
      <c r="AD1297" t="s">
        <v>52</v>
      </c>
      <c r="AE1297" t="s">
        <v>50</v>
      </c>
      <c r="AF1297" t="s">
        <v>53</v>
      </c>
      <c r="AG1297" t="s">
        <v>72</v>
      </c>
      <c r="AH1297">
        <v>56.706992</v>
      </c>
      <c r="AI1297">
        <v>64.742400000000004</v>
      </c>
      <c r="AJ1297">
        <v>79.624127999999999</v>
      </c>
      <c r="AK1297">
        <v>81.383995999999996</v>
      </c>
      <c r="AL1297" t="s">
        <v>27</v>
      </c>
      <c r="AM1297" t="s">
        <v>474</v>
      </c>
      <c r="AO1297" s="1">
        <v>45778</v>
      </c>
      <c r="AR1297" t="s">
        <v>84</v>
      </c>
    </row>
    <row r="1298" spans="1:44" hidden="1" x14ac:dyDescent="0.25">
      <c r="A1298" t="s">
        <v>1896</v>
      </c>
      <c r="B1298" t="s">
        <v>1891</v>
      </c>
      <c r="C1298" t="s">
        <v>1892</v>
      </c>
      <c r="D1298" t="s">
        <v>137</v>
      </c>
      <c r="E1298" t="s">
        <v>1893</v>
      </c>
      <c r="F1298" t="s">
        <v>79</v>
      </c>
      <c r="G1298" t="s">
        <v>80</v>
      </c>
      <c r="H1298">
        <v>3</v>
      </c>
      <c r="I1298" t="s">
        <v>46</v>
      </c>
      <c r="J1298" t="s">
        <v>47</v>
      </c>
      <c r="K1298" s="1">
        <v>44930</v>
      </c>
      <c r="L1298">
        <v>1.01</v>
      </c>
      <c r="M1298" t="s">
        <v>226</v>
      </c>
      <c r="O1298" t="s">
        <v>473</v>
      </c>
      <c r="P1298" t="s">
        <v>14</v>
      </c>
      <c r="V1298" t="s">
        <v>83</v>
      </c>
      <c r="W1298" s="5">
        <v>44851</v>
      </c>
      <c r="AB1298" t="s">
        <v>79</v>
      </c>
      <c r="AC1298" t="s">
        <v>473</v>
      </c>
      <c r="AD1298" t="s">
        <v>52</v>
      </c>
      <c r="AE1298" t="s">
        <v>50</v>
      </c>
      <c r="AF1298" t="s">
        <v>53</v>
      </c>
      <c r="AG1298" t="s">
        <v>72</v>
      </c>
      <c r="AH1298">
        <v>56.706992</v>
      </c>
      <c r="AI1298">
        <v>64.742400000000004</v>
      </c>
      <c r="AJ1298">
        <v>79.624127999999999</v>
      </c>
      <c r="AK1298">
        <v>81.383995999999996</v>
      </c>
      <c r="AL1298" t="s">
        <v>295</v>
      </c>
      <c r="AM1298" t="s">
        <v>474</v>
      </c>
      <c r="AO1298" s="1">
        <v>45778</v>
      </c>
      <c r="AR1298" t="s">
        <v>84</v>
      </c>
    </row>
    <row r="1299" spans="1:44" hidden="1" x14ac:dyDescent="0.25">
      <c r="A1299" t="s">
        <v>1897</v>
      </c>
      <c r="B1299" t="s">
        <v>1891</v>
      </c>
      <c r="C1299" t="s">
        <v>1892</v>
      </c>
      <c r="D1299" t="s">
        <v>372</v>
      </c>
      <c r="E1299" t="s">
        <v>1893</v>
      </c>
      <c r="F1299" t="s">
        <v>79</v>
      </c>
      <c r="G1299" t="s">
        <v>80</v>
      </c>
      <c r="H1299">
        <v>3</v>
      </c>
      <c r="I1299" t="s">
        <v>46</v>
      </c>
      <c r="J1299" t="s">
        <v>47</v>
      </c>
      <c r="K1299" s="1">
        <v>44943</v>
      </c>
      <c r="L1299">
        <v>6.32</v>
      </c>
      <c r="M1299" t="s">
        <v>226</v>
      </c>
      <c r="O1299" t="s">
        <v>473</v>
      </c>
      <c r="P1299" t="s">
        <v>14</v>
      </c>
      <c r="V1299" t="s">
        <v>83</v>
      </c>
      <c r="W1299" s="5">
        <v>44851</v>
      </c>
      <c r="AB1299" t="s">
        <v>79</v>
      </c>
      <c r="AC1299" t="s">
        <v>473</v>
      </c>
      <c r="AD1299" t="s">
        <v>52</v>
      </c>
      <c r="AE1299" t="s">
        <v>50</v>
      </c>
      <c r="AF1299" t="s">
        <v>53</v>
      </c>
      <c r="AG1299" t="s">
        <v>72</v>
      </c>
      <c r="AH1299">
        <v>56.706992</v>
      </c>
      <c r="AI1299">
        <v>64.742400000000004</v>
      </c>
      <c r="AJ1299">
        <v>79.624127999999999</v>
      </c>
      <c r="AK1299">
        <v>81.383995999999996</v>
      </c>
      <c r="AL1299" t="s">
        <v>295</v>
      </c>
      <c r="AM1299" t="s">
        <v>474</v>
      </c>
      <c r="AO1299" s="1">
        <v>45778</v>
      </c>
      <c r="AR1299" t="s">
        <v>84</v>
      </c>
    </row>
    <row r="1300" spans="1:44" hidden="1" x14ac:dyDescent="0.25">
      <c r="A1300" t="s">
        <v>1898</v>
      </c>
      <c r="B1300" t="s">
        <v>1891</v>
      </c>
      <c r="C1300" t="s">
        <v>1892</v>
      </c>
      <c r="D1300" t="s">
        <v>374</v>
      </c>
      <c r="E1300" t="s">
        <v>1893</v>
      </c>
      <c r="F1300" t="s">
        <v>79</v>
      </c>
      <c r="G1300" t="s">
        <v>80</v>
      </c>
      <c r="H1300">
        <v>3</v>
      </c>
      <c r="I1300" t="s">
        <v>46</v>
      </c>
      <c r="J1300" t="s">
        <v>70</v>
      </c>
      <c r="L1300">
        <v>6.91</v>
      </c>
      <c r="M1300" t="s">
        <v>226</v>
      </c>
      <c r="W1300" s="5">
        <v>44851</v>
      </c>
      <c r="AB1300" t="s">
        <v>79</v>
      </c>
      <c r="AC1300" t="s">
        <v>79</v>
      </c>
      <c r="AD1300" t="s">
        <v>52</v>
      </c>
      <c r="AE1300" t="s">
        <v>50</v>
      </c>
      <c r="AF1300" t="s">
        <v>53</v>
      </c>
      <c r="AG1300" t="s">
        <v>72</v>
      </c>
      <c r="AH1300">
        <v>56.706992</v>
      </c>
      <c r="AI1300">
        <v>64.742400000000004</v>
      </c>
      <c r="AJ1300">
        <v>79.624127999999999</v>
      </c>
      <c r="AK1300">
        <v>81.383995999999996</v>
      </c>
      <c r="AL1300" t="s">
        <v>73</v>
      </c>
      <c r="AM1300" t="s">
        <v>474</v>
      </c>
      <c r="AO1300" s="1">
        <v>45778</v>
      </c>
      <c r="AR1300" t="s">
        <v>84</v>
      </c>
    </row>
    <row r="1301" spans="1:44" hidden="1" x14ac:dyDescent="0.25">
      <c r="A1301" t="s">
        <v>1899</v>
      </c>
      <c r="B1301" t="s">
        <v>1891</v>
      </c>
      <c r="C1301" t="s">
        <v>1892</v>
      </c>
      <c r="D1301" t="s">
        <v>483</v>
      </c>
      <c r="E1301" t="s">
        <v>1893</v>
      </c>
      <c r="F1301" t="s">
        <v>79</v>
      </c>
      <c r="G1301" t="s">
        <v>80</v>
      </c>
      <c r="H1301">
        <v>3</v>
      </c>
      <c r="I1301" t="s">
        <v>46</v>
      </c>
      <c r="J1301" t="s">
        <v>236</v>
      </c>
      <c r="L1301">
        <v>3.32</v>
      </c>
      <c r="M1301" t="s">
        <v>226</v>
      </c>
      <c r="W1301" s="5">
        <v>44904</v>
      </c>
      <c r="AB1301" t="s">
        <v>79</v>
      </c>
      <c r="AC1301" t="s">
        <v>79</v>
      </c>
      <c r="AD1301" t="s">
        <v>52</v>
      </c>
      <c r="AE1301" t="s">
        <v>50</v>
      </c>
      <c r="AF1301" t="s">
        <v>53</v>
      </c>
      <c r="AG1301" t="s">
        <v>72</v>
      </c>
      <c r="AH1301">
        <v>56.706992</v>
      </c>
      <c r="AI1301">
        <v>64.742400000000004</v>
      </c>
      <c r="AJ1301">
        <v>79.624127999999999</v>
      </c>
      <c r="AK1301">
        <v>81.383995999999996</v>
      </c>
      <c r="AL1301" t="s">
        <v>73</v>
      </c>
      <c r="AM1301" t="s">
        <v>474</v>
      </c>
      <c r="AO1301" s="1">
        <v>45778</v>
      </c>
      <c r="AR1301" t="s">
        <v>84</v>
      </c>
    </row>
    <row r="1302" spans="1:44" hidden="1" x14ac:dyDescent="0.25">
      <c r="A1302" t="s">
        <v>1900</v>
      </c>
      <c r="B1302" t="s">
        <v>1891</v>
      </c>
      <c r="C1302" t="s">
        <v>1892</v>
      </c>
      <c r="D1302" t="s">
        <v>511</v>
      </c>
      <c r="E1302" t="s">
        <v>1893</v>
      </c>
      <c r="F1302" t="s">
        <v>79</v>
      </c>
      <c r="G1302" t="s">
        <v>80</v>
      </c>
      <c r="H1302">
        <v>3</v>
      </c>
      <c r="I1302" t="s">
        <v>46</v>
      </c>
      <c r="J1302" t="s">
        <v>236</v>
      </c>
      <c r="L1302">
        <v>3.31</v>
      </c>
      <c r="M1302" t="s">
        <v>226</v>
      </c>
      <c r="W1302" s="5">
        <v>44904</v>
      </c>
      <c r="AB1302" t="s">
        <v>79</v>
      </c>
      <c r="AC1302" t="s">
        <v>79</v>
      </c>
      <c r="AD1302" t="s">
        <v>52</v>
      </c>
      <c r="AE1302" t="s">
        <v>50</v>
      </c>
      <c r="AF1302" t="s">
        <v>53</v>
      </c>
      <c r="AG1302" t="s">
        <v>72</v>
      </c>
      <c r="AH1302">
        <v>56.706992</v>
      </c>
      <c r="AI1302">
        <v>64.742400000000004</v>
      </c>
      <c r="AJ1302">
        <v>79.624127999999999</v>
      </c>
      <c r="AK1302">
        <v>81.383995999999996</v>
      </c>
      <c r="AL1302" t="s">
        <v>73</v>
      </c>
      <c r="AM1302" t="s">
        <v>474</v>
      </c>
      <c r="AO1302" s="1">
        <v>45778</v>
      </c>
      <c r="AR1302" t="s">
        <v>84</v>
      </c>
    </row>
    <row r="1303" spans="1:44" hidden="1" x14ac:dyDescent="0.25">
      <c r="A1303" t="s">
        <v>1901</v>
      </c>
      <c r="B1303" t="s">
        <v>1891</v>
      </c>
      <c r="C1303" t="s">
        <v>1892</v>
      </c>
      <c r="D1303" t="s">
        <v>513</v>
      </c>
      <c r="E1303" t="s">
        <v>1893</v>
      </c>
      <c r="F1303" t="s">
        <v>79</v>
      </c>
      <c r="G1303" t="s">
        <v>80</v>
      </c>
      <c r="H1303">
        <v>3</v>
      </c>
      <c r="I1303" t="s">
        <v>46</v>
      </c>
      <c r="J1303" t="s">
        <v>236</v>
      </c>
      <c r="L1303">
        <v>2.68</v>
      </c>
      <c r="M1303" t="s">
        <v>226</v>
      </c>
      <c r="W1303" s="5">
        <v>44904</v>
      </c>
      <c r="AB1303" t="s">
        <v>79</v>
      </c>
      <c r="AC1303" t="s">
        <v>79</v>
      </c>
      <c r="AD1303" t="s">
        <v>52</v>
      </c>
      <c r="AE1303" t="s">
        <v>50</v>
      </c>
      <c r="AF1303" t="s">
        <v>53</v>
      </c>
      <c r="AG1303" t="s">
        <v>72</v>
      </c>
      <c r="AH1303">
        <v>56.706992</v>
      </c>
      <c r="AI1303">
        <v>64.742400000000004</v>
      </c>
      <c r="AJ1303">
        <v>79.624127999999999</v>
      </c>
      <c r="AK1303">
        <v>81.383995999999996</v>
      </c>
      <c r="AL1303" t="s">
        <v>73</v>
      </c>
      <c r="AM1303" t="s">
        <v>474</v>
      </c>
      <c r="AO1303" s="1">
        <v>45778</v>
      </c>
      <c r="AR1303" t="s">
        <v>84</v>
      </c>
    </row>
    <row r="1304" spans="1:44" hidden="1" x14ac:dyDescent="0.25">
      <c r="A1304" t="s">
        <v>1902</v>
      </c>
      <c r="B1304" t="s">
        <v>1891</v>
      </c>
      <c r="C1304" t="s">
        <v>1892</v>
      </c>
      <c r="D1304" t="s">
        <v>551</v>
      </c>
      <c r="E1304" t="s">
        <v>1893</v>
      </c>
      <c r="F1304" t="s">
        <v>79</v>
      </c>
      <c r="G1304" t="s">
        <v>80</v>
      </c>
      <c r="H1304">
        <v>3</v>
      </c>
      <c r="I1304" t="s">
        <v>46</v>
      </c>
      <c r="J1304" t="s">
        <v>236</v>
      </c>
      <c r="L1304">
        <v>9.42</v>
      </c>
      <c r="M1304" t="s">
        <v>226</v>
      </c>
      <c r="W1304" s="5">
        <v>44904</v>
      </c>
      <c r="AB1304" t="s">
        <v>79</v>
      </c>
      <c r="AC1304" t="s">
        <v>79</v>
      </c>
      <c r="AD1304" t="s">
        <v>52</v>
      </c>
      <c r="AE1304" t="s">
        <v>50</v>
      </c>
      <c r="AF1304" t="s">
        <v>53</v>
      </c>
      <c r="AG1304" t="s">
        <v>72</v>
      </c>
      <c r="AH1304">
        <v>56.706992</v>
      </c>
      <c r="AI1304">
        <v>64.742400000000004</v>
      </c>
      <c r="AJ1304">
        <v>79.624127999999999</v>
      </c>
      <c r="AK1304">
        <v>81.383995999999996</v>
      </c>
      <c r="AL1304" t="s">
        <v>73</v>
      </c>
      <c r="AM1304" t="s">
        <v>474</v>
      </c>
      <c r="AO1304" s="1">
        <v>45778</v>
      </c>
      <c r="AR1304" t="s">
        <v>84</v>
      </c>
    </row>
    <row r="1305" spans="1:44" hidden="1" x14ac:dyDescent="0.25">
      <c r="A1305" t="s">
        <v>1903</v>
      </c>
      <c r="B1305" t="s">
        <v>1891</v>
      </c>
      <c r="C1305" t="s">
        <v>1892</v>
      </c>
      <c r="D1305" t="s">
        <v>773</v>
      </c>
      <c r="E1305" t="s">
        <v>1893</v>
      </c>
      <c r="F1305" t="s">
        <v>79</v>
      </c>
      <c r="G1305" t="s">
        <v>80</v>
      </c>
      <c r="H1305">
        <v>3</v>
      </c>
      <c r="I1305" t="s">
        <v>46</v>
      </c>
      <c r="J1305" t="s">
        <v>236</v>
      </c>
      <c r="L1305">
        <v>3.55</v>
      </c>
      <c r="M1305" t="s">
        <v>226</v>
      </c>
      <c r="W1305" s="5">
        <v>44904</v>
      </c>
      <c r="AB1305" t="s">
        <v>79</v>
      </c>
      <c r="AC1305" t="s">
        <v>79</v>
      </c>
      <c r="AD1305" t="s">
        <v>52</v>
      </c>
      <c r="AE1305" t="s">
        <v>50</v>
      </c>
      <c r="AF1305" t="s">
        <v>53</v>
      </c>
      <c r="AG1305" t="s">
        <v>72</v>
      </c>
      <c r="AH1305">
        <v>56.706992</v>
      </c>
      <c r="AI1305">
        <v>64.742400000000004</v>
      </c>
      <c r="AJ1305">
        <v>79.624127999999999</v>
      </c>
      <c r="AK1305">
        <v>81.383995999999996</v>
      </c>
      <c r="AL1305" t="s">
        <v>73</v>
      </c>
      <c r="AM1305" t="s">
        <v>474</v>
      </c>
      <c r="AO1305" s="1">
        <v>45778</v>
      </c>
      <c r="AR1305" t="s">
        <v>84</v>
      </c>
    </row>
    <row r="1306" spans="1:44" hidden="1" x14ac:dyDescent="0.25">
      <c r="A1306" t="s">
        <v>1904</v>
      </c>
      <c r="B1306" t="s">
        <v>1891</v>
      </c>
      <c r="C1306" t="s">
        <v>1892</v>
      </c>
      <c r="D1306" t="s">
        <v>775</v>
      </c>
      <c r="E1306" t="s">
        <v>1893</v>
      </c>
      <c r="F1306" t="s">
        <v>79</v>
      </c>
      <c r="G1306" t="s">
        <v>80</v>
      </c>
      <c r="H1306">
        <v>3</v>
      </c>
      <c r="I1306" t="s">
        <v>46</v>
      </c>
      <c r="J1306" t="s">
        <v>236</v>
      </c>
      <c r="L1306">
        <v>10.16</v>
      </c>
      <c r="M1306" t="s">
        <v>226</v>
      </c>
      <c r="W1306" s="5">
        <v>44904</v>
      </c>
      <c r="AB1306" t="s">
        <v>79</v>
      </c>
      <c r="AC1306" t="s">
        <v>79</v>
      </c>
      <c r="AD1306" t="s">
        <v>52</v>
      </c>
      <c r="AE1306" t="s">
        <v>50</v>
      </c>
      <c r="AF1306" t="s">
        <v>53</v>
      </c>
      <c r="AG1306" t="s">
        <v>72</v>
      </c>
      <c r="AH1306">
        <v>56.706992</v>
      </c>
      <c r="AI1306">
        <v>64.742400000000004</v>
      </c>
      <c r="AJ1306">
        <v>79.624127999999999</v>
      </c>
      <c r="AK1306">
        <v>81.383995999999996</v>
      </c>
      <c r="AL1306" t="s">
        <v>73</v>
      </c>
      <c r="AM1306" t="s">
        <v>474</v>
      </c>
      <c r="AO1306" s="1">
        <v>45778</v>
      </c>
      <c r="AR1306" t="s">
        <v>84</v>
      </c>
    </row>
    <row r="1307" spans="1:44" hidden="1" x14ac:dyDescent="0.25">
      <c r="A1307" t="s">
        <v>1905</v>
      </c>
      <c r="B1307" t="s">
        <v>1891</v>
      </c>
      <c r="C1307" t="s">
        <v>1892</v>
      </c>
      <c r="D1307" t="s">
        <v>903</v>
      </c>
      <c r="E1307" t="s">
        <v>1893</v>
      </c>
      <c r="F1307" t="s">
        <v>79</v>
      </c>
      <c r="G1307" t="s">
        <v>80</v>
      </c>
      <c r="H1307">
        <v>3</v>
      </c>
      <c r="I1307" t="s">
        <v>46</v>
      </c>
      <c r="J1307" t="s">
        <v>236</v>
      </c>
      <c r="L1307">
        <v>0.96</v>
      </c>
      <c r="M1307" t="s">
        <v>226</v>
      </c>
      <c r="W1307" s="5">
        <v>44904</v>
      </c>
      <c r="AB1307" t="s">
        <v>79</v>
      </c>
      <c r="AC1307" t="s">
        <v>79</v>
      </c>
      <c r="AD1307" t="s">
        <v>52</v>
      </c>
      <c r="AE1307" t="s">
        <v>50</v>
      </c>
      <c r="AF1307" t="s">
        <v>53</v>
      </c>
      <c r="AG1307" t="s">
        <v>72</v>
      </c>
      <c r="AH1307">
        <v>56.706992</v>
      </c>
      <c r="AI1307">
        <v>64.742400000000004</v>
      </c>
      <c r="AJ1307">
        <v>79.624127999999999</v>
      </c>
      <c r="AK1307">
        <v>81.383995999999996</v>
      </c>
      <c r="AL1307" t="s">
        <v>73</v>
      </c>
      <c r="AM1307" t="s">
        <v>474</v>
      </c>
      <c r="AO1307" s="1">
        <v>45778</v>
      </c>
      <c r="AR1307" t="s">
        <v>84</v>
      </c>
    </row>
    <row r="1308" spans="1:44" hidden="1" x14ac:dyDescent="0.25">
      <c r="A1308" t="s">
        <v>1906</v>
      </c>
      <c r="B1308" t="s">
        <v>1891</v>
      </c>
      <c r="C1308" t="s">
        <v>1892</v>
      </c>
      <c r="D1308" t="s">
        <v>380</v>
      </c>
      <c r="E1308" t="s">
        <v>1893</v>
      </c>
      <c r="F1308" t="s">
        <v>79</v>
      </c>
      <c r="G1308" t="s">
        <v>80</v>
      </c>
      <c r="H1308">
        <v>3</v>
      </c>
      <c r="I1308" t="s">
        <v>46</v>
      </c>
      <c r="J1308" t="s">
        <v>236</v>
      </c>
      <c r="L1308">
        <v>4.03</v>
      </c>
      <c r="M1308" t="s">
        <v>226</v>
      </c>
      <c r="W1308" s="5">
        <v>44904</v>
      </c>
      <c r="AB1308" t="s">
        <v>79</v>
      </c>
      <c r="AC1308" t="s">
        <v>79</v>
      </c>
      <c r="AD1308" t="s">
        <v>52</v>
      </c>
      <c r="AE1308" t="s">
        <v>50</v>
      </c>
      <c r="AF1308" t="s">
        <v>53</v>
      </c>
      <c r="AG1308" t="s">
        <v>72</v>
      </c>
      <c r="AH1308">
        <v>56.706992</v>
      </c>
      <c r="AI1308">
        <v>64.742400000000004</v>
      </c>
      <c r="AJ1308">
        <v>79.624127999999999</v>
      </c>
      <c r="AK1308">
        <v>81.383995999999996</v>
      </c>
      <c r="AL1308" t="s">
        <v>73</v>
      </c>
      <c r="AM1308" t="s">
        <v>474</v>
      </c>
      <c r="AO1308" s="1">
        <v>45778</v>
      </c>
      <c r="AR1308" t="s">
        <v>84</v>
      </c>
    </row>
    <row r="1309" spans="1:44" hidden="1" x14ac:dyDescent="0.25">
      <c r="A1309" t="s">
        <v>1907</v>
      </c>
      <c r="B1309" t="s">
        <v>1891</v>
      </c>
      <c r="C1309" t="s">
        <v>1892</v>
      </c>
      <c r="D1309" t="s">
        <v>382</v>
      </c>
      <c r="E1309" t="s">
        <v>1893</v>
      </c>
      <c r="F1309" t="s">
        <v>79</v>
      </c>
      <c r="G1309" t="s">
        <v>80</v>
      </c>
      <c r="H1309">
        <v>3</v>
      </c>
      <c r="I1309" t="s">
        <v>46</v>
      </c>
      <c r="J1309" t="s">
        <v>236</v>
      </c>
      <c r="L1309">
        <v>0.92</v>
      </c>
      <c r="M1309" t="s">
        <v>226</v>
      </c>
      <c r="W1309" s="5">
        <v>44904</v>
      </c>
      <c r="AB1309" t="s">
        <v>79</v>
      </c>
      <c r="AC1309" t="s">
        <v>79</v>
      </c>
      <c r="AD1309" t="s">
        <v>52</v>
      </c>
      <c r="AE1309" t="s">
        <v>50</v>
      </c>
      <c r="AF1309" t="s">
        <v>53</v>
      </c>
      <c r="AG1309" t="s">
        <v>72</v>
      </c>
      <c r="AH1309">
        <v>56.706992</v>
      </c>
      <c r="AI1309">
        <v>64.742400000000004</v>
      </c>
      <c r="AJ1309">
        <v>79.624127999999999</v>
      </c>
      <c r="AK1309">
        <v>81.383995999999996</v>
      </c>
      <c r="AL1309" t="s">
        <v>73</v>
      </c>
      <c r="AM1309" t="s">
        <v>474</v>
      </c>
      <c r="AO1309" s="1">
        <v>45778</v>
      </c>
      <c r="AR1309" t="s">
        <v>84</v>
      </c>
    </row>
    <row r="1310" spans="1:44" hidden="1" x14ac:dyDescent="0.25">
      <c r="A1310" t="s">
        <v>1909</v>
      </c>
      <c r="B1310" t="s">
        <v>1891</v>
      </c>
      <c r="C1310" t="s">
        <v>1892</v>
      </c>
      <c r="D1310" t="s">
        <v>1908</v>
      </c>
      <c r="E1310" t="s">
        <v>1893</v>
      </c>
      <c r="F1310" t="s">
        <v>79</v>
      </c>
      <c r="G1310" t="s">
        <v>80</v>
      </c>
      <c r="H1310">
        <v>3</v>
      </c>
      <c r="I1310" t="s">
        <v>46</v>
      </c>
      <c r="J1310" t="s">
        <v>236</v>
      </c>
      <c r="L1310">
        <v>5.93</v>
      </c>
      <c r="M1310" t="s">
        <v>226</v>
      </c>
      <c r="W1310" s="5">
        <v>44904</v>
      </c>
      <c r="AB1310" t="s">
        <v>79</v>
      </c>
      <c r="AC1310" t="s">
        <v>79</v>
      </c>
      <c r="AD1310" t="s">
        <v>52</v>
      </c>
      <c r="AE1310" t="s">
        <v>50</v>
      </c>
      <c r="AF1310" t="s">
        <v>53</v>
      </c>
      <c r="AG1310" t="s">
        <v>72</v>
      </c>
      <c r="AH1310">
        <v>56.706992</v>
      </c>
      <c r="AI1310">
        <v>64.742400000000004</v>
      </c>
      <c r="AJ1310">
        <v>79.624127999999999</v>
      </c>
      <c r="AK1310">
        <v>81.383995999999996</v>
      </c>
      <c r="AL1310" t="s">
        <v>73</v>
      </c>
      <c r="AM1310" t="s">
        <v>474</v>
      </c>
      <c r="AO1310" s="1">
        <v>45778</v>
      </c>
      <c r="AR1310" t="s">
        <v>84</v>
      </c>
    </row>
    <row r="1311" spans="1:44" hidden="1" x14ac:dyDescent="0.25">
      <c r="A1311" t="s">
        <v>1910</v>
      </c>
      <c r="B1311" t="s">
        <v>1891</v>
      </c>
      <c r="C1311" t="s">
        <v>1892</v>
      </c>
      <c r="D1311" t="s">
        <v>1177</v>
      </c>
      <c r="E1311" t="s">
        <v>1893</v>
      </c>
      <c r="F1311" t="s">
        <v>79</v>
      </c>
      <c r="G1311" t="s">
        <v>80</v>
      </c>
      <c r="H1311">
        <v>3</v>
      </c>
      <c r="I1311" t="s">
        <v>46</v>
      </c>
      <c r="J1311" t="s">
        <v>236</v>
      </c>
      <c r="L1311">
        <v>2.29</v>
      </c>
      <c r="M1311" t="s">
        <v>226</v>
      </c>
      <c r="W1311" s="5">
        <v>44904</v>
      </c>
      <c r="AB1311" t="s">
        <v>79</v>
      </c>
      <c r="AC1311" t="s">
        <v>79</v>
      </c>
      <c r="AD1311" t="s">
        <v>52</v>
      </c>
      <c r="AE1311" t="s">
        <v>50</v>
      </c>
      <c r="AF1311" t="s">
        <v>53</v>
      </c>
      <c r="AG1311" t="s">
        <v>72</v>
      </c>
      <c r="AH1311">
        <v>56.706992</v>
      </c>
      <c r="AI1311">
        <v>64.742400000000004</v>
      </c>
      <c r="AJ1311">
        <v>79.624127999999999</v>
      </c>
      <c r="AK1311">
        <v>81.383995999999996</v>
      </c>
      <c r="AL1311" t="s">
        <v>73</v>
      </c>
      <c r="AM1311" t="s">
        <v>474</v>
      </c>
      <c r="AO1311" s="1">
        <v>45778</v>
      </c>
      <c r="AR1311" t="s">
        <v>84</v>
      </c>
    </row>
    <row r="1312" spans="1:44" hidden="1" x14ac:dyDescent="0.25">
      <c r="A1312" t="s">
        <v>1911</v>
      </c>
      <c r="B1312" t="s">
        <v>1891</v>
      </c>
      <c r="C1312" t="s">
        <v>1892</v>
      </c>
      <c r="D1312" t="s">
        <v>876</v>
      </c>
      <c r="E1312" t="s">
        <v>1893</v>
      </c>
      <c r="F1312" t="s">
        <v>79</v>
      </c>
      <c r="G1312" t="s">
        <v>80</v>
      </c>
      <c r="H1312">
        <v>3</v>
      </c>
      <c r="I1312" t="s">
        <v>46</v>
      </c>
      <c r="J1312" t="s">
        <v>236</v>
      </c>
      <c r="L1312">
        <v>0.4</v>
      </c>
      <c r="M1312" t="s">
        <v>226</v>
      </c>
      <c r="W1312" s="5">
        <v>44904</v>
      </c>
      <c r="AB1312" t="s">
        <v>79</v>
      </c>
      <c r="AC1312" t="s">
        <v>79</v>
      </c>
      <c r="AD1312" t="s">
        <v>52</v>
      </c>
      <c r="AE1312" t="s">
        <v>50</v>
      </c>
      <c r="AF1312" t="s">
        <v>53</v>
      </c>
      <c r="AG1312" t="s">
        <v>72</v>
      </c>
      <c r="AH1312">
        <v>56.706992</v>
      </c>
      <c r="AI1312">
        <v>64.742400000000004</v>
      </c>
      <c r="AJ1312">
        <v>79.624127999999999</v>
      </c>
      <c r="AK1312">
        <v>81.383995999999996</v>
      </c>
      <c r="AL1312" t="s">
        <v>73</v>
      </c>
      <c r="AM1312" t="s">
        <v>474</v>
      </c>
      <c r="AO1312" s="1">
        <v>45778</v>
      </c>
      <c r="AR1312" t="s">
        <v>84</v>
      </c>
    </row>
    <row r="1313" spans="1:44" hidden="1" x14ac:dyDescent="0.25">
      <c r="A1313" t="s">
        <v>1912</v>
      </c>
      <c r="B1313" t="s">
        <v>1891</v>
      </c>
      <c r="C1313" t="s">
        <v>1892</v>
      </c>
      <c r="D1313" t="s">
        <v>955</v>
      </c>
      <c r="E1313" t="s">
        <v>1893</v>
      </c>
      <c r="F1313" t="s">
        <v>79</v>
      </c>
      <c r="G1313" t="s">
        <v>80</v>
      </c>
      <c r="H1313">
        <v>3</v>
      </c>
      <c r="I1313" t="s">
        <v>46</v>
      </c>
      <c r="J1313" t="s">
        <v>236</v>
      </c>
      <c r="L1313">
        <v>1.89</v>
      </c>
      <c r="M1313" t="s">
        <v>226</v>
      </c>
      <c r="W1313" s="5">
        <v>44904</v>
      </c>
      <c r="AB1313" t="s">
        <v>79</v>
      </c>
      <c r="AC1313" t="s">
        <v>79</v>
      </c>
      <c r="AD1313" t="s">
        <v>52</v>
      </c>
      <c r="AE1313" t="s">
        <v>50</v>
      </c>
      <c r="AF1313" t="s">
        <v>53</v>
      </c>
      <c r="AG1313" t="s">
        <v>72</v>
      </c>
      <c r="AH1313">
        <v>56.706992</v>
      </c>
      <c r="AI1313">
        <v>64.742400000000004</v>
      </c>
      <c r="AJ1313">
        <v>79.624127999999999</v>
      </c>
      <c r="AK1313">
        <v>81.383995999999996</v>
      </c>
      <c r="AL1313" t="s">
        <v>73</v>
      </c>
      <c r="AM1313" t="s">
        <v>474</v>
      </c>
      <c r="AO1313" s="1">
        <v>45778</v>
      </c>
      <c r="AR1313" t="s">
        <v>84</v>
      </c>
    </row>
    <row r="1314" spans="1:44" hidden="1" x14ac:dyDescent="0.25">
      <c r="A1314" t="s">
        <v>1915</v>
      </c>
      <c r="B1314" t="s">
        <v>1913</v>
      </c>
      <c r="C1314" t="s">
        <v>1914</v>
      </c>
      <c r="D1314" t="s">
        <v>100</v>
      </c>
      <c r="E1314" t="s">
        <v>69</v>
      </c>
      <c r="F1314" t="s">
        <v>245</v>
      </c>
      <c r="G1314" t="s">
        <v>45</v>
      </c>
      <c r="H1314">
        <v>1</v>
      </c>
      <c r="I1314" t="s">
        <v>197</v>
      </c>
      <c r="J1314" t="s">
        <v>47</v>
      </c>
      <c r="K1314" s="1">
        <v>43622</v>
      </c>
      <c r="L1314">
        <v>2.5</v>
      </c>
      <c r="M1314" t="s">
        <v>226</v>
      </c>
      <c r="W1314" s="5">
        <v>45658</v>
      </c>
      <c r="X1314" s="5">
        <v>45597</v>
      </c>
      <c r="Y1314" s="5">
        <v>45778</v>
      </c>
      <c r="AB1314" t="s">
        <v>245</v>
      </c>
      <c r="AC1314" t="s">
        <v>245</v>
      </c>
      <c r="AD1314" t="s">
        <v>53</v>
      </c>
      <c r="AE1314" t="s">
        <v>72</v>
      </c>
      <c r="AF1314" t="s">
        <v>52</v>
      </c>
      <c r="AG1314" t="s">
        <v>247</v>
      </c>
      <c r="AH1314">
        <v>18.922376</v>
      </c>
      <c r="AI1314">
        <v>22.140073999999998</v>
      </c>
      <c r="AJ1314">
        <v>33.290337000000001</v>
      </c>
      <c r="AK1314">
        <v>68.616506000000001</v>
      </c>
      <c r="AL1314" t="s">
        <v>54</v>
      </c>
      <c r="AM1314" t="s">
        <v>248</v>
      </c>
      <c r="AN1314" t="s">
        <v>53</v>
      </c>
    </row>
    <row r="1315" spans="1:44" hidden="1" x14ac:dyDescent="0.25">
      <c r="A1315" t="s">
        <v>1918</v>
      </c>
      <c r="B1315" t="s">
        <v>1916</v>
      </c>
      <c r="C1315" t="s">
        <v>1917</v>
      </c>
      <c r="D1315" s="21" t="s">
        <v>154</v>
      </c>
      <c r="E1315" t="s">
        <v>702</v>
      </c>
      <c r="F1315" t="s">
        <v>79</v>
      </c>
      <c r="G1315" t="s">
        <v>80</v>
      </c>
      <c r="H1315">
        <v>1</v>
      </c>
      <c r="I1315" t="s">
        <v>197</v>
      </c>
      <c r="J1315" t="s">
        <v>70</v>
      </c>
      <c r="L1315" s="22">
        <v>33.74</v>
      </c>
      <c r="M1315" t="s">
        <v>48</v>
      </c>
      <c r="R1315" t="s">
        <v>98</v>
      </c>
      <c r="S1315" t="s">
        <v>98</v>
      </c>
      <c r="T1315" t="s">
        <v>98</v>
      </c>
      <c r="U1315" t="s">
        <v>300</v>
      </c>
      <c r="W1315" s="5">
        <v>45455</v>
      </c>
      <c r="AB1315" t="s">
        <v>79</v>
      </c>
      <c r="AC1315" t="s">
        <v>79</v>
      </c>
      <c r="AD1315" t="s">
        <v>84</v>
      </c>
      <c r="AE1315" t="s">
        <v>247</v>
      </c>
      <c r="AF1315" t="s">
        <v>690</v>
      </c>
      <c r="AG1315" t="s">
        <v>53</v>
      </c>
      <c r="AH1315">
        <v>20.577997</v>
      </c>
      <c r="AI1315">
        <v>29.128533000000001</v>
      </c>
      <c r="AJ1315">
        <v>47.253518</v>
      </c>
      <c r="AK1315">
        <v>58.237307999999999</v>
      </c>
      <c r="AL1315" t="s">
        <v>73</v>
      </c>
      <c r="AM1315" t="s">
        <v>474</v>
      </c>
      <c r="AN1315" t="s">
        <v>566</v>
      </c>
      <c r="AO1315" s="1">
        <v>45809</v>
      </c>
      <c r="AP1315" s="1" t="s">
        <v>5437</v>
      </c>
      <c r="AR1315" t="s">
        <v>566</v>
      </c>
    </row>
    <row r="1316" spans="1:44" hidden="1" x14ac:dyDescent="0.25">
      <c r="A1316" t="s">
        <v>1919</v>
      </c>
      <c r="B1316" t="s">
        <v>1916</v>
      </c>
      <c r="C1316" t="s">
        <v>1917</v>
      </c>
      <c r="D1316" s="21" t="s">
        <v>229</v>
      </c>
      <c r="E1316" t="s">
        <v>930</v>
      </c>
      <c r="F1316" t="s">
        <v>79</v>
      </c>
      <c r="G1316" t="s">
        <v>80</v>
      </c>
      <c r="H1316">
        <v>1</v>
      </c>
      <c r="I1316" t="s">
        <v>197</v>
      </c>
      <c r="J1316" t="s">
        <v>70</v>
      </c>
      <c r="L1316" s="22">
        <v>1.03</v>
      </c>
      <c r="M1316" t="s">
        <v>48</v>
      </c>
      <c r="U1316" t="s">
        <v>300</v>
      </c>
      <c r="W1316" s="5">
        <v>45455</v>
      </c>
      <c r="AB1316" t="s">
        <v>79</v>
      </c>
      <c r="AC1316" t="s">
        <v>79</v>
      </c>
      <c r="AD1316" t="s">
        <v>84</v>
      </c>
      <c r="AE1316" t="s">
        <v>247</v>
      </c>
      <c r="AF1316" t="s">
        <v>690</v>
      </c>
      <c r="AG1316" t="s">
        <v>53</v>
      </c>
      <c r="AH1316">
        <v>20.577997</v>
      </c>
      <c r="AI1316">
        <v>29.128533000000001</v>
      </c>
      <c r="AJ1316">
        <v>47.253518</v>
      </c>
      <c r="AK1316">
        <v>58.237307999999999</v>
      </c>
      <c r="AL1316" t="s">
        <v>73</v>
      </c>
      <c r="AM1316" t="s">
        <v>474</v>
      </c>
      <c r="AN1316" t="s">
        <v>566</v>
      </c>
      <c r="AO1316" s="1">
        <v>45809</v>
      </c>
      <c r="AP1316" s="1" t="s">
        <v>5437</v>
      </c>
      <c r="AR1316" t="s">
        <v>566</v>
      </c>
    </row>
    <row r="1317" spans="1:44" hidden="1" x14ac:dyDescent="0.25">
      <c r="A1317" t="s">
        <v>1920</v>
      </c>
      <c r="B1317" t="s">
        <v>1916</v>
      </c>
      <c r="C1317" t="s">
        <v>1917</v>
      </c>
      <c r="D1317" s="21" t="s">
        <v>158</v>
      </c>
      <c r="E1317" t="s">
        <v>702</v>
      </c>
      <c r="F1317" t="s">
        <v>79</v>
      </c>
      <c r="G1317" t="s">
        <v>80</v>
      </c>
      <c r="H1317">
        <v>2</v>
      </c>
      <c r="I1317" t="s">
        <v>46</v>
      </c>
      <c r="J1317" t="s">
        <v>70</v>
      </c>
      <c r="L1317" s="22">
        <v>64.900000000000006</v>
      </c>
      <c r="M1317" t="s">
        <v>48</v>
      </c>
      <c r="R1317" t="s">
        <v>97</v>
      </c>
      <c r="S1317" t="s">
        <v>97</v>
      </c>
      <c r="T1317" t="s">
        <v>98</v>
      </c>
      <c r="U1317" t="s">
        <v>496</v>
      </c>
      <c r="W1317" s="5">
        <v>45455</v>
      </c>
      <c r="AB1317" t="s">
        <v>79</v>
      </c>
      <c r="AC1317" t="s">
        <v>79</v>
      </c>
      <c r="AD1317" t="s">
        <v>84</v>
      </c>
      <c r="AE1317" t="s">
        <v>247</v>
      </c>
      <c r="AF1317" t="s">
        <v>690</v>
      </c>
      <c r="AG1317" t="s">
        <v>53</v>
      </c>
      <c r="AH1317">
        <v>20.577997</v>
      </c>
      <c r="AI1317">
        <v>29.128533000000001</v>
      </c>
      <c r="AJ1317">
        <v>47.253518</v>
      </c>
      <c r="AK1317">
        <v>58.237307999999999</v>
      </c>
      <c r="AL1317" t="s">
        <v>106</v>
      </c>
      <c r="AM1317" t="s">
        <v>474</v>
      </c>
      <c r="AN1317" t="s">
        <v>566</v>
      </c>
      <c r="AO1317" s="1">
        <v>45809</v>
      </c>
      <c r="AP1317" s="1" t="s">
        <v>5437</v>
      </c>
      <c r="AR1317" t="s">
        <v>566</v>
      </c>
    </row>
    <row r="1318" spans="1:44" hidden="1" x14ac:dyDescent="0.25">
      <c r="A1318" t="s">
        <v>1923</v>
      </c>
      <c r="B1318" t="s">
        <v>1921</v>
      </c>
      <c r="C1318" t="s">
        <v>1922</v>
      </c>
      <c r="D1318" t="s">
        <v>255</v>
      </c>
      <c r="E1318" t="s">
        <v>268</v>
      </c>
      <c r="F1318" t="s">
        <v>44</v>
      </c>
      <c r="G1318" t="s">
        <v>45</v>
      </c>
      <c r="J1318" t="s">
        <v>47</v>
      </c>
      <c r="L1318">
        <v>0.38</v>
      </c>
      <c r="M1318" t="s">
        <v>226</v>
      </c>
      <c r="Y1318" s="5">
        <v>45413</v>
      </c>
      <c r="Z1318" s="10">
        <v>45471</v>
      </c>
      <c r="AA1318" s="10">
        <v>45426</v>
      </c>
      <c r="AB1318" t="s">
        <v>44</v>
      </c>
      <c r="AC1318" t="s">
        <v>44</v>
      </c>
      <c r="AD1318" t="s">
        <v>52</v>
      </c>
      <c r="AE1318" t="s">
        <v>50</v>
      </c>
      <c r="AF1318" t="s">
        <v>53</v>
      </c>
      <c r="AG1318" t="s">
        <v>72</v>
      </c>
      <c r="AH1318">
        <v>18.931327</v>
      </c>
      <c r="AI1318">
        <v>42.180948000000001</v>
      </c>
      <c r="AJ1318">
        <v>58.256644999999999</v>
      </c>
      <c r="AK1318">
        <v>60.016514000000001</v>
      </c>
      <c r="AL1318" t="s">
        <v>27</v>
      </c>
      <c r="AM1318" t="s">
        <v>55</v>
      </c>
    </row>
    <row r="1319" spans="1:44" hidden="1" x14ac:dyDescent="0.25">
      <c r="A1319" t="s">
        <v>1926</v>
      </c>
      <c r="B1319" t="s">
        <v>1924</v>
      </c>
      <c r="C1319" t="s">
        <v>1925</v>
      </c>
      <c r="D1319" s="20" t="s">
        <v>156</v>
      </c>
      <c r="E1319" t="s">
        <v>702</v>
      </c>
      <c r="F1319" t="s">
        <v>79</v>
      </c>
      <c r="G1319" t="s">
        <v>58</v>
      </c>
      <c r="H1319">
        <v>2</v>
      </c>
      <c r="I1319" t="s">
        <v>46</v>
      </c>
      <c r="J1319" t="s">
        <v>70</v>
      </c>
      <c r="L1319" s="20">
        <v>5.22</v>
      </c>
      <c r="M1319" t="s">
        <v>226</v>
      </c>
      <c r="R1319" t="s">
        <v>98</v>
      </c>
      <c r="S1319" t="s">
        <v>98</v>
      </c>
      <c r="T1319" t="s">
        <v>97</v>
      </c>
      <c r="W1319" s="5">
        <v>45572</v>
      </c>
      <c r="Y1319" s="5">
        <v>45536</v>
      </c>
      <c r="Z1319" s="10">
        <v>45572</v>
      </c>
      <c r="AA1319" s="10">
        <v>45545</v>
      </c>
      <c r="AB1319" t="s">
        <v>79</v>
      </c>
      <c r="AC1319" t="s">
        <v>79</v>
      </c>
      <c r="AD1319" t="s">
        <v>247</v>
      </c>
      <c r="AE1319" t="s">
        <v>53</v>
      </c>
      <c r="AF1319" t="s">
        <v>72</v>
      </c>
      <c r="AG1319" t="s">
        <v>84</v>
      </c>
      <c r="AH1319">
        <v>26.766472</v>
      </c>
      <c r="AI1319">
        <v>32.222929999999998</v>
      </c>
      <c r="AJ1319">
        <v>33.982798000000003</v>
      </c>
      <c r="AK1319">
        <v>37.380460999999997</v>
      </c>
      <c r="AL1319" t="s">
        <v>73</v>
      </c>
      <c r="AM1319" t="s">
        <v>474</v>
      </c>
      <c r="AN1319" t="s">
        <v>72</v>
      </c>
      <c r="AO1319" s="1">
        <v>45717</v>
      </c>
      <c r="AP1319" s="1" t="s">
        <v>5427</v>
      </c>
      <c r="AR1319" t="s">
        <v>72</v>
      </c>
    </row>
    <row r="1320" spans="1:44" hidden="1" x14ac:dyDescent="0.25">
      <c r="A1320" t="s">
        <v>1927</v>
      </c>
      <c r="B1320" t="s">
        <v>1924</v>
      </c>
      <c r="C1320" t="s">
        <v>1925</v>
      </c>
      <c r="D1320" s="20" t="s">
        <v>112</v>
      </c>
      <c r="E1320" t="s">
        <v>702</v>
      </c>
      <c r="F1320" t="s">
        <v>79</v>
      </c>
      <c r="G1320" t="s">
        <v>58</v>
      </c>
      <c r="H1320">
        <v>2</v>
      </c>
      <c r="I1320" t="s">
        <v>46</v>
      </c>
      <c r="J1320" t="s">
        <v>70</v>
      </c>
      <c r="L1320" s="20">
        <v>12.73</v>
      </c>
      <c r="M1320" t="s">
        <v>226</v>
      </c>
      <c r="R1320" t="s">
        <v>98</v>
      </c>
      <c r="S1320" t="s">
        <v>98</v>
      </c>
      <c r="T1320" t="s">
        <v>98</v>
      </c>
      <c r="W1320" s="5">
        <v>45570</v>
      </c>
      <c r="Y1320" s="5">
        <v>45536</v>
      </c>
      <c r="Z1320" s="10">
        <v>45570</v>
      </c>
      <c r="AA1320" s="10">
        <v>45545</v>
      </c>
      <c r="AB1320" t="s">
        <v>79</v>
      </c>
      <c r="AC1320" t="s">
        <v>79</v>
      </c>
      <c r="AD1320" t="s">
        <v>247</v>
      </c>
      <c r="AE1320" t="s">
        <v>53</v>
      </c>
      <c r="AF1320" t="s">
        <v>72</v>
      </c>
      <c r="AG1320" t="s">
        <v>84</v>
      </c>
      <c r="AH1320">
        <v>26.766472</v>
      </c>
      <c r="AI1320">
        <v>32.222929999999998</v>
      </c>
      <c r="AJ1320">
        <v>33.982798000000003</v>
      </c>
      <c r="AK1320">
        <v>37.380460999999997</v>
      </c>
      <c r="AL1320" t="s">
        <v>73</v>
      </c>
      <c r="AM1320" t="s">
        <v>474</v>
      </c>
      <c r="AN1320" t="s">
        <v>72</v>
      </c>
      <c r="AO1320" s="1">
        <v>45717</v>
      </c>
      <c r="AP1320" s="1" t="s">
        <v>5427</v>
      </c>
      <c r="AR1320" t="s">
        <v>72</v>
      </c>
    </row>
    <row r="1321" spans="1:44" hidden="1" x14ac:dyDescent="0.25">
      <c r="A1321" t="s">
        <v>1928</v>
      </c>
      <c r="B1321" t="s">
        <v>1924</v>
      </c>
      <c r="C1321" t="s">
        <v>1925</v>
      </c>
      <c r="D1321" s="20" t="s">
        <v>116</v>
      </c>
      <c r="E1321" t="s">
        <v>702</v>
      </c>
      <c r="F1321" t="s">
        <v>79</v>
      </c>
      <c r="G1321" t="s">
        <v>58</v>
      </c>
      <c r="H1321">
        <v>2</v>
      </c>
      <c r="I1321" t="s">
        <v>46</v>
      </c>
      <c r="J1321" t="s">
        <v>70</v>
      </c>
      <c r="L1321" s="20">
        <v>12.07</v>
      </c>
      <c r="M1321" t="s">
        <v>226</v>
      </c>
      <c r="R1321" t="s">
        <v>98</v>
      </c>
      <c r="S1321" t="s">
        <v>98</v>
      </c>
      <c r="T1321" t="s">
        <v>97</v>
      </c>
      <c r="W1321" s="5">
        <v>45571</v>
      </c>
      <c r="Y1321" s="5">
        <v>45536</v>
      </c>
      <c r="Z1321" s="10">
        <v>45571</v>
      </c>
      <c r="AA1321" s="10">
        <v>45547</v>
      </c>
      <c r="AB1321" t="s">
        <v>79</v>
      </c>
      <c r="AC1321" t="s">
        <v>79</v>
      </c>
      <c r="AD1321" t="s">
        <v>247</v>
      </c>
      <c r="AE1321" t="s">
        <v>53</v>
      </c>
      <c r="AF1321" t="s">
        <v>72</v>
      </c>
      <c r="AG1321" t="s">
        <v>84</v>
      </c>
      <c r="AH1321">
        <v>26.766472</v>
      </c>
      <c r="AI1321">
        <v>32.222929999999998</v>
      </c>
      <c r="AJ1321">
        <v>33.982798000000003</v>
      </c>
      <c r="AK1321">
        <v>37.380460999999997</v>
      </c>
      <c r="AL1321" t="s">
        <v>73</v>
      </c>
      <c r="AM1321" t="s">
        <v>474</v>
      </c>
      <c r="AN1321" t="s">
        <v>72</v>
      </c>
      <c r="AO1321" s="1">
        <v>45717</v>
      </c>
      <c r="AP1321" s="1" t="s">
        <v>5427</v>
      </c>
      <c r="AR1321" t="s">
        <v>72</v>
      </c>
    </row>
    <row r="1322" spans="1:44" hidden="1" x14ac:dyDescent="0.25">
      <c r="A1322" t="s">
        <v>1929</v>
      </c>
      <c r="B1322" t="s">
        <v>1924</v>
      </c>
      <c r="C1322" t="s">
        <v>1925</v>
      </c>
      <c r="D1322" t="s">
        <v>118</v>
      </c>
      <c r="E1322" t="s">
        <v>833</v>
      </c>
      <c r="F1322" t="s">
        <v>79</v>
      </c>
      <c r="G1322" t="s">
        <v>58</v>
      </c>
      <c r="H1322">
        <v>2</v>
      </c>
      <c r="I1322" t="s">
        <v>46</v>
      </c>
      <c r="J1322" t="s">
        <v>70</v>
      </c>
      <c r="L1322">
        <v>4.22</v>
      </c>
      <c r="M1322" t="s">
        <v>226</v>
      </c>
      <c r="R1322" t="s">
        <v>98</v>
      </c>
      <c r="S1322" t="s">
        <v>98</v>
      </c>
      <c r="T1322" t="s">
        <v>97</v>
      </c>
      <c r="W1322" s="5">
        <v>45576</v>
      </c>
      <c r="Y1322" s="5">
        <v>45536</v>
      </c>
      <c r="Z1322" s="10">
        <v>45576</v>
      </c>
      <c r="AA1322" s="10">
        <v>45549</v>
      </c>
      <c r="AB1322" t="s">
        <v>79</v>
      </c>
      <c r="AC1322" t="s">
        <v>79</v>
      </c>
      <c r="AD1322" t="s">
        <v>247</v>
      </c>
      <c r="AE1322" t="s">
        <v>53</v>
      </c>
      <c r="AF1322" t="s">
        <v>72</v>
      </c>
      <c r="AG1322" t="s">
        <v>84</v>
      </c>
      <c r="AH1322">
        <v>26.766472</v>
      </c>
      <c r="AI1322">
        <v>32.222929999999998</v>
      </c>
      <c r="AJ1322">
        <v>33.982798000000003</v>
      </c>
      <c r="AK1322">
        <v>37.380460999999997</v>
      </c>
      <c r="AL1322" t="s">
        <v>73</v>
      </c>
      <c r="AM1322" t="s">
        <v>474</v>
      </c>
      <c r="AN1322" t="s">
        <v>72</v>
      </c>
      <c r="AO1322" s="1">
        <v>45689</v>
      </c>
      <c r="AP1322" s="1" t="s">
        <v>5426</v>
      </c>
      <c r="AR1322" t="s">
        <v>72</v>
      </c>
    </row>
    <row r="1323" spans="1:44" hidden="1" x14ac:dyDescent="0.25">
      <c r="A1323" t="s">
        <v>1930</v>
      </c>
      <c r="B1323" t="s">
        <v>1924</v>
      </c>
      <c r="C1323" t="s">
        <v>1925</v>
      </c>
      <c r="D1323" t="s">
        <v>166</v>
      </c>
      <c r="E1323" t="s">
        <v>833</v>
      </c>
      <c r="F1323" t="s">
        <v>79</v>
      </c>
      <c r="G1323" t="s">
        <v>58</v>
      </c>
      <c r="H1323">
        <v>2</v>
      </c>
      <c r="I1323" t="s">
        <v>46</v>
      </c>
      <c r="J1323" t="s">
        <v>70</v>
      </c>
      <c r="L1323">
        <v>15.25</v>
      </c>
      <c r="M1323" t="s">
        <v>226</v>
      </c>
      <c r="R1323" t="s">
        <v>98</v>
      </c>
      <c r="S1323" t="s">
        <v>98</v>
      </c>
      <c r="T1323" t="s">
        <v>97</v>
      </c>
      <c r="W1323" s="5">
        <v>45573</v>
      </c>
      <c r="Y1323" s="5">
        <v>45536</v>
      </c>
      <c r="Z1323" s="10">
        <v>45573</v>
      </c>
      <c r="AA1323" s="10">
        <v>45551</v>
      </c>
      <c r="AB1323" t="s">
        <v>79</v>
      </c>
      <c r="AC1323" t="s">
        <v>79</v>
      </c>
      <c r="AD1323" t="s">
        <v>247</v>
      </c>
      <c r="AE1323" t="s">
        <v>53</v>
      </c>
      <c r="AF1323" t="s">
        <v>72</v>
      </c>
      <c r="AG1323" t="s">
        <v>84</v>
      </c>
      <c r="AH1323">
        <v>26.766472</v>
      </c>
      <c r="AI1323">
        <v>32.222929999999998</v>
      </c>
      <c r="AJ1323">
        <v>33.982798000000003</v>
      </c>
      <c r="AK1323">
        <v>37.380460999999997</v>
      </c>
      <c r="AL1323" t="s">
        <v>73</v>
      </c>
      <c r="AM1323" t="s">
        <v>474</v>
      </c>
      <c r="AN1323" t="s">
        <v>72</v>
      </c>
      <c r="AO1323" s="1">
        <v>45689</v>
      </c>
      <c r="AP1323" s="1" t="s">
        <v>5426</v>
      </c>
      <c r="AR1323" t="s">
        <v>72</v>
      </c>
    </row>
    <row r="1324" spans="1:44" hidden="1" x14ac:dyDescent="0.25">
      <c r="A1324" t="s">
        <v>1931</v>
      </c>
      <c r="B1324" t="s">
        <v>1924</v>
      </c>
      <c r="C1324" t="s">
        <v>1925</v>
      </c>
      <c r="D1324" t="s">
        <v>128</v>
      </c>
      <c r="E1324" t="s">
        <v>833</v>
      </c>
      <c r="F1324" t="s">
        <v>79</v>
      </c>
      <c r="G1324" t="s">
        <v>58</v>
      </c>
      <c r="H1324">
        <v>2</v>
      </c>
      <c r="I1324" t="s">
        <v>46</v>
      </c>
      <c r="J1324" t="s">
        <v>70</v>
      </c>
      <c r="L1324">
        <v>16.329999999999998</v>
      </c>
      <c r="M1324" t="s">
        <v>226</v>
      </c>
      <c r="R1324" t="s">
        <v>98</v>
      </c>
      <c r="S1324" t="s">
        <v>98</v>
      </c>
      <c r="T1324" t="s">
        <v>97</v>
      </c>
      <c r="W1324" s="5">
        <v>45574</v>
      </c>
      <c r="Y1324" s="5">
        <v>45536</v>
      </c>
      <c r="Z1324" s="10">
        <v>45574</v>
      </c>
      <c r="AA1324" s="10">
        <v>45552</v>
      </c>
      <c r="AB1324" t="s">
        <v>79</v>
      </c>
      <c r="AC1324" t="s">
        <v>79</v>
      </c>
      <c r="AD1324" t="s">
        <v>247</v>
      </c>
      <c r="AE1324" t="s">
        <v>53</v>
      </c>
      <c r="AF1324" t="s">
        <v>72</v>
      </c>
      <c r="AG1324" t="s">
        <v>84</v>
      </c>
      <c r="AH1324">
        <v>26.766472</v>
      </c>
      <c r="AI1324">
        <v>32.222929999999998</v>
      </c>
      <c r="AJ1324">
        <v>33.982798000000003</v>
      </c>
      <c r="AK1324">
        <v>37.380460999999997</v>
      </c>
      <c r="AL1324" t="s">
        <v>73</v>
      </c>
      <c r="AM1324" t="s">
        <v>474</v>
      </c>
      <c r="AN1324" t="s">
        <v>72</v>
      </c>
      <c r="AO1324" s="1">
        <v>45689</v>
      </c>
      <c r="AP1324" s="1" t="s">
        <v>5426</v>
      </c>
      <c r="AR1324" t="s">
        <v>72</v>
      </c>
    </row>
    <row r="1325" spans="1:44" hidden="1" x14ac:dyDescent="0.25">
      <c r="A1325" t="s">
        <v>1932</v>
      </c>
      <c r="B1325" t="s">
        <v>1924</v>
      </c>
      <c r="C1325" t="s">
        <v>1925</v>
      </c>
      <c r="D1325" t="s">
        <v>130</v>
      </c>
      <c r="E1325" t="s">
        <v>833</v>
      </c>
      <c r="F1325" t="s">
        <v>79</v>
      </c>
      <c r="G1325" t="s">
        <v>58</v>
      </c>
      <c r="H1325">
        <v>2</v>
      </c>
      <c r="I1325" t="s">
        <v>46</v>
      </c>
      <c r="J1325" t="s">
        <v>70</v>
      </c>
      <c r="L1325">
        <v>7.45</v>
      </c>
      <c r="M1325" t="s">
        <v>226</v>
      </c>
      <c r="R1325" t="s">
        <v>98</v>
      </c>
      <c r="S1325" t="s">
        <v>98</v>
      </c>
      <c r="T1325" t="s">
        <v>97</v>
      </c>
      <c r="W1325" s="5">
        <v>45576</v>
      </c>
      <c r="Y1325" s="5">
        <v>45536</v>
      </c>
      <c r="Z1325" s="10">
        <v>45576</v>
      </c>
      <c r="AA1325" s="10">
        <v>45549</v>
      </c>
      <c r="AB1325" t="s">
        <v>79</v>
      </c>
      <c r="AC1325" t="s">
        <v>79</v>
      </c>
      <c r="AD1325" t="s">
        <v>247</v>
      </c>
      <c r="AE1325" t="s">
        <v>53</v>
      </c>
      <c r="AF1325" t="s">
        <v>72</v>
      </c>
      <c r="AG1325" t="s">
        <v>84</v>
      </c>
      <c r="AH1325">
        <v>26.766472</v>
      </c>
      <c r="AI1325">
        <v>32.222929999999998</v>
      </c>
      <c r="AJ1325">
        <v>33.982798000000003</v>
      </c>
      <c r="AK1325">
        <v>37.380460999999997</v>
      </c>
      <c r="AL1325" t="s">
        <v>73</v>
      </c>
      <c r="AM1325" t="s">
        <v>474</v>
      </c>
      <c r="AN1325" t="s">
        <v>72</v>
      </c>
      <c r="AO1325" s="1">
        <v>45689</v>
      </c>
      <c r="AP1325" s="1" t="s">
        <v>5426</v>
      </c>
      <c r="AR1325" t="s">
        <v>72</v>
      </c>
    </row>
    <row r="1326" spans="1:44" hidden="1" x14ac:dyDescent="0.25">
      <c r="A1326" t="s">
        <v>1935</v>
      </c>
      <c r="B1326" t="s">
        <v>1933</v>
      </c>
      <c r="C1326" t="s">
        <v>1934</v>
      </c>
      <c r="D1326" s="21" t="s">
        <v>174</v>
      </c>
      <c r="E1326" t="s">
        <v>702</v>
      </c>
      <c r="F1326" t="s">
        <v>79</v>
      </c>
      <c r="G1326" t="s">
        <v>58</v>
      </c>
      <c r="H1326">
        <v>2</v>
      </c>
      <c r="I1326" t="s">
        <v>46</v>
      </c>
      <c r="J1326" t="s">
        <v>70</v>
      </c>
      <c r="L1326" s="21">
        <v>10.32</v>
      </c>
      <c r="M1326" t="s">
        <v>226</v>
      </c>
      <c r="R1326" t="s">
        <v>98</v>
      </c>
      <c r="S1326" t="s">
        <v>98</v>
      </c>
      <c r="T1326" t="s">
        <v>97</v>
      </c>
      <c r="W1326" s="5">
        <v>45537</v>
      </c>
      <c r="Y1326" s="5">
        <v>45505</v>
      </c>
      <c r="Z1326" s="10">
        <v>45537</v>
      </c>
      <c r="AA1326" s="10">
        <v>45524</v>
      </c>
      <c r="AB1326" t="s">
        <v>79</v>
      </c>
      <c r="AC1326" t="s">
        <v>79</v>
      </c>
      <c r="AD1326" t="s">
        <v>247</v>
      </c>
      <c r="AE1326" t="s">
        <v>53</v>
      </c>
      <c r="AF1326" t="s">
        <v>84</v>
      </c>
      <c r="AG1326" t="s">
        <v>72</v>
      </c>
      <c r="AH1326">
        <v>29.810279000000001</v>
      </c>
      <c r="AI1326">
        <v>32.554738</v>
      </c>
      <c r="AJ1326">
        <v>33.065255999999998</v>
      </c>
      <c r="AK1326">
        <v>34.314607000000002</v>
      </c>
      <c r="AL1326" t="s">
        <v>73</v>
      </c>
      <c r="AM1326" t="s">
        <v>474</v>
      </c>
      <c r="AN1326" t="s">
        <v>5451</v>
      </c>
      <c r="AO1326" s="1">
        <v>45689</v>
      </c>
      <c r="AP1326" s="1" t="s">
        <v>5426</v>
      </c>
      <c r="AR1326" t="s">
        <v>5451</v>
      </c>
    </row>
    <row r="1327" spans="1:44" hidden="1" x14ac:dyDescent="0.25">
      <c r="A1327" t="s">
        <v>1936</v>
      </c>
      <c r="B1327" t="s">
        <v>1933</v>
      </c>
      <c r="C1327" t="s">
        <v>1934</v>
      </c>
      <c r="D1327" t="s">
        <v>370</v>
      </c>
      <c r="E1327" t="s">
        <v>702</v>
      </c>
      <c r="F1327" t="s">
        <v>79</v>
      </c>
      <c r="G1327" t="s">
        <v>58</v>
      </c>
      <c r="H1327">
        <v>2</v>
      </c>
      <c r="I1327" t="s">
        <v>46</v>
      </c>
      <c r="J1327" t="s">
        <v>70</v>
      </c>
      <c r="L1327">
        <v>1.87</v>
      </c>
      <c r="M1327" t="s">
        <v>226</v>
      </c>
      <c r="R1327" t="s">
        <v>98</v>
      </c>
      <c r="S1327" t="s">
        <v>98</v>
      </c>
      <c r="T1327" t="s">
        <v>97</v>
      </c>
      <c r="W1327" s="5">
        <v>45566</v>
      </c>
      <c r="Y1327" s="5">
        <v>45505</v>
      </c>
      <c r="Z1327" s="10">
        <v>45566</v>
      </c>
      <c r="AA1327" s="10">
        <v>45512</v>
      </c>
      <c r="AB1327" t="s">
        <v>79</v>
      </c>
      <c r="AC1327" t="s">
        <v>79</v>
      </c>
      <c r="AD1327" t="s">
        <v>247</v>
      </c>
      <c r="AE1327" t="s">
        <v>53</v>
      </c>
      <c r="AF1327" t="s">
        <v>84</v>
      </c>
      <c r="AG1327" t="s">
        <v>72</v>
      </c>
      <c r="AH1327">
        <v>29.810279000000001</v>
      </c>
      <c r="AI1327">
        <v>32.554738</v>
      </c>
      <c r="AJ1327">
        <v>33.065255999999998</v>
      </c>
      <c r="AK1327">
        <v>34.314607000000002</v>
      </c>
      <c r="AL1327" t="s">
        <v>73</v>
      </c>
      <c r="AM1327" t="s">
        <v>474</v>
      </c>
      <c r="AN1327" t="s">
        <v>5451</v>
      </c>
      <c r="AO1327" s="1">
        <v>45689</v>
      </c>
      <c r="AP1327" s="1" t="s">
        <v>5426</v>
      </c>
      <c r="AQ1327" t="s">
        <v>1937</v>
      </c>
      <c r="AR1327" t="s">
        <v>5451</v>
      </c>
    </row>
    <row r="1328" spans="1:44" hidden="1" x14ac:dyDescent="0.25">
      <c r="A1328" t="s">
        <v>1938</v>
      </c>
      <c r="B1328" t="s">
        <v>1933</v>
      </c>
      <c r="C1328" t="s">
        <v>1934</v>
      </c>
      <c r="D1328" t="s">
        <v>438</v>
      </c>
      <c r="E1328" t="s">
        <v>702</v>
      </c>
      <c r="F1328" t="s">
        <v>79</v>
      </c>
      <c r="G1328" t="s">
        <v>58</v>
      </c>
      <c r="H1328">
        <v>2</v>
      </c>
      <c r="I1328" t="s">
        <v>46</v>
      </c>
      <c r="J1328" t="s">
        <v>70</v>
      </c>
      <c r="L1328">
        <v>1.85</v>
      </c>
      <c r="M1328" t="s">
        <v>226</v>
      </c>
      <c r="R1328" t="s">
        <v>98</v>
      </c>
      <c r="S1328" t="s">
        <v>98</v>
      </c>
      <c r="T1328" t="s">
        <v>97</v>
      </c>
      <c r="W1328" s="5">
        <v>45537</v>
      </c>
      <c r="Y1328" s="5">
        <v>45505</v>
      </c>
      <c r="Z1328" s="10">
        <v>45537</v>
      </c>
      <c r="AA1328" s="10">
        <v>45522</v>
      </c>
      <c r="AB1328" t="s">
        <v>79</v>
      </c>
      <c r="AC1328" t="s">
        <v>79</v>
      </c>
      <c r="AD1328" t="s">
        <v>247</v>
      </c>
      <c r="AE1328" t="s">
        <v>53</v>
      </c>
      <c r="AF1328" t="s">
        <v>84</v>
      </c>
      <c r="AG1328" t="s">
        <v>72</v>
      </c>
      <c r="AH1328">
        <v>29.810279000000001</v>
      </c>
      <c r="AI1328">
        <v>32.554738</v>
      </c>
      <c r="AJ1328">
        <v>33.065255999999998</v>
      </c>
      <c r="AK1328">
        <v>34.314607000000002</v>
      </c>
      <c r="AL1328" t="s">
        <v>73</v>
      </c>
      <c r="AM1328" t="s">
        <v>474</v>
      </c>
      <c r="AN1328" t="s">
        <v>5451</v>
      </c>
      <c r="AO1328" s="1">
        <v>45689</v>
      </c>
      <c r="AP1328" s="1" t="s">
        <v>5426</v>
      </c>
      <c r="AQ1328" t="s">
        <v>1937</v>
      </c>
      <c r="AR1328" t="s">
        <v>5451</v>
      </c>
    </row>
    <row r="1329" spans="1:44" hidden="1" x14ac:dyDescent="0.25">
      <c r="A1329" t="s">
        <v>1939</v>
      </c>
      <c r="B1329" t="s">
        <v>1933</v>
      </c>
      <c r="C1329" t="s">
        <v>1934</v>
      </c>
      <c r="D1329" t="s">
        <v>56</v>
      </c>
      <c r="E1329" t="s">
        <v>702</v>
      </c>
      <c r="F1329" t="s">
        <v>79</v>
      </c>
      <c r="G1329" t="s">
        <v>58</v>
      </c>
      <c r="H1329">
        <v>2</v>
      </c>
      <c r="I1329" t="s">
        <v>46</v>
      </c>
      <c r="J1329" t="s">
        <v>70</v>
      </c>
      <c r="L1329">
        <v>0.05</v>
      </c>
      <c r="M1329" t="s">
        <v>226</v>
      </c>
      <c r="R1329" t="s">
        <v>98</v>
      </c>
      <c r="S1329" t="s">
        <v>98</v>
      </c>
      <c r="T1329" t="s">
        <v>97</v>
      </c>
      <c r="W1329" s="5">
        <v>45537</v>
      </c>
      <c r="Y1329" s="5">
        <v>45505</v>
      </c>
      <c r="Z1329" s="10">
        <v>45537</v>
      </c>
      <c r="AA1329" s="10">
        <v>45523</v>
      </c>
      <c r="AB1329" t="s">
        <v>79</v>
      </c>
      <c r="AC1329" t="s">
        <v>79</v>
      </c>
      <c r="AD1329" t="s">
        <v>247</v>
      </c>
      <c r="AE1329" t="s">
        <v>53</v>
      </c>
      <c r="AF1329" t="s">
        <v>84</v>
      </c>
      <c r="AG1329" t="s">
        <v>72</v>
      </c>
      <c r="AH1329">
        <v>29.810279000000001</v>
      </c>
      <c r="AI1329">
        <v>32.554738</v>
      </c>
      <c r="AJ1329">
        <v>33.065255999999998</v>
      </c>
      <c r="AK1329">
        <v>34.314607000000002</v>
      </c>
      <c r="AL1329" t="s">
        <v>73</v>
      </c>
      <c r="AM1329" t="s">
        <v>474</v>
      </c>
      <c r="AN1329" t="s">
        <v>5451</v>
      </c>
      <c r="AO1329" s="1">
        <v>45689</v>
      </c>
      <c r="AP1329" s="1" t="s">
        <v>5426</v>
      </c>
      <c r="AQ1329" t="s">
        <v>1937</v>
      </c>
      <c r="AR1329" t="s">
        <v>5451</v>
      </c>
    </row>
    <row r="1330" spans="1:44" hidden="1" x14ac:dyDescent="0.25">
      <c r="A1330" t="s">
        <v>1940</v>
      </c>
      <c r="B1330" t="s">
        <v>1933</v>
      </c>
      <c r="C1330" t="s">
        <v>1934</v>
      </c>
      <c r="D1330" t="s">
        <v>542</v>
      </c>
      <c r="E1330" t="s">
        <v>702</v>
      </c>
      <c r="F1330" t="s">
        <v>79</v>
      </c>
      <c r="G1330" t="s">
        <v>58</v>
      </c>
      <c r="H1330">
        <v>2</v>
      </c>
      <c r="I1330" t="s">
        <v>46</v>
      </c>
      <c r="J1330" t="s">
        <v>70</v>
      </c>
      <c r="L1330">
        <v>0.03</v>
      </c>
      <c r="M1330" t="s">
        <v>226</v>
      </c>
      <c r="R1330" t="s">
        <v>98</v>
      </c>
      <c r="S1330" t="s">
        <v>98</v>
      </c>
      <c r="T1330" t="s">
        <v>97</v>
      </c>
      <c r="W1330" s="5">
        <v>45587</v>
      </c>
      <c r="Y1330" s="5">
        <v>45505</v>
      </c>
      <c r="Z1330" s="10">
        <v>45587</v>
      </c>
      <c r="AA1330" s="10">
        <v>45532</v>
      </c>
      <c r="AB1330" t="s">
        <v>79</v>
      </c>
      <c r="AC1330" t="s">
        <v>79</v>
      </c>
      <c r="AD1330" t="s">
        <v>247</v>
      </c>
      <c r="AE1330" t="s">
        <v>53</v>
      </c>
      <c r="AF1330" t="s">
        <v>84</v>
      </c>
      <c r="AG1330" t="s">
        <v>72</v>
      </c>
      <c r="AH1330">
        <v>29.810279000000001</v>
      </c>
      <c r="AI1330">
        <v>32.554738</v>
      </c>
      <c r="AJ1330">
        <v>33.065255999999998</v>
      </c>
      <c r="AK1330">
        <v>34.314607000000002</v>
      </c>
      <c r="AL1330" t="s">
        <v>73</v>
      </c>
      <c r="AM1330" t="s">
        <v>474</v>
      </c>
      <c r="AN1330" t="s">
        <v>5451</v>
      </c>
      <c r="AO1330" s="1">
        <v>45689</v>
      </c>
      <c r="AP1330" s="1" t="s">
        <v>5426</v>
      </c>
      <c r="AQ1330" t="s">
        <v>1937</v>
      </c>
      <c r="AR1330" t="s">
        <v>5451</v>
      </c>
    </row>
    <row r="1331" spans="1:44" hidden="1" x14ac:dyDescent="0.25">
      <c r="A1331" t="s">
        <v>1943</v>
      </c>
      <c r="B1331" t="s">
        <v>1941</v>
      </c>
      <c r="C1331" t="s">
        <v>1942</v>
      </c>
      <c r="D1331" t="s">
        <v>95</v>
      </c>
      <c r="E1331" t="s">
        <v>1893</v>
      </c>
      <c r="F1331" t="s">
        <v>79</v>
      </c>
      <c r="G1331" t="s">
        <v>58</v>
      </c>
      <c r="H1331">
        <v>1</v>
      </c>
      <c r="I1331" t="s">
        <v>197</v>
      </c>
      <c r="J1331" t="s">
        <v>47</v>
      </c>
      <c r="K1331" s="1">
        <v>43846</v>
      </c>
      <c r="L1331">
        <v>3.86</v>
      </c>
      <c r="M1331" t="s">
        <v>226</v>
      </c>
      <c r="W1331" s="5">
        <v>45778</v>
      </c>
      <c r="X1331" s="5">
        <v>45778</v>
      </c>
      <c r="AB1331" t="s">
        <v>79</v>
      </c>
      <c r="AC1331" t="s">
        <v>79</v>
      </c>
      <c r="AD1331" t="s">
        <v>52</v>
      </c>
      <c r="AE1331" t="s">
        <v>50</v>
      </c>
      <c r="AF1331" t="s">
        <v>51</v>
      </c>
      <c r="AG1331" t="s">
        <v>53</v>
      </c>
      <c r="AH1331">
        <v>30.343302999999999</v>
      </c>
      <c r="AI1331">
        <v>50.728467000000002</v>
      </c>
      <c r="AJ1331">
        <v>69.193073999999996</v>
      </c>
      <c r="AK1331">
        <v>69.668621000000002</v>
      </c>
      <c r="AL1331" t="s">
        <v>1126</v>
      </c>
      <c r="AM1331" t="s">
        <v>474</v>
      </c>
      <c r="AN1331" t="s">
        <v>182</v>
      </c>
      <c r="AR1331" t="s">
        <v>182</v>
      </c>
    </row>
    <row r="1332" spans="1:44" hidden="1" x14ac:dyDescent="0.25">
      <c r="A1332" t="s">
        <v>1944</v>
      </c>
      <c r="B1332" t="s">
        <v>1941</v>
      </c>
      <c r="C1332" t="s">
        <v>1942</v>
      </c>
      <c r="D1332" t="s">
        <v>143</v>
      </c>
      <c r="E1332" t="s">
        <v>1893</v>
      </c>
      <c r="F1332" t="s">
        <v>79</v>
      </c>
      <c r="G1332" t="s">
        <v>58</v>
      </c>
      <c r="H1332">
        <v>1</v>
      </c>
      <c r="I1332" t="s">
        <v>197</v>
      </c>
      <c r="J1332" t="s">
        <v>70</v>
      </c>
      <c r="L1332">
        <v>0.67</v>
      </c>
      <c r="M1332" t="s">
        <v>226</v>
      </c>
      <c r="W1332" s="5">
        <v>43557</v>
      </c>
      <c r="AB1332" t="s">
        <v>79</v>
      </c>
      <c r="AC1332" t="s">
        <v>79</v>
      </c>
      <c r="AD1332" t="s">
        <v>52</v>
      </c>
      <c r="AE1332" t="s">
        <v>50</v>
      </c>
      <c r="AF1332" t="s">
        <v>51</v>
      </c>
      <c r="AG1332" t="s">
        <v>53</v>
      </c>
      <c r="AH1332">
        <v>30.343302999999999</v>
      </c>
      <c r="AI1332">
        <v>50.728467000000002</v>
      </c>
      <c r="AJ1332">
        <v>69.193073999999996</v>
      </c>
      <c r="AK1332">
        <v>69.668621000000002</v>
      </c>
      <c r="AL1332" t="s">
        <v>73</v>
      </c>
      <c r="AM1332" t="s">
        <v>55</v>
      </c>
      <c r="AN1332" t="s">
        <v>51</v>
      </c>
      <c r="AO1332" s="1">
        <v>45809</v>
      </c>
      <c r="AR1332" t="s">
        <v>51</v>
      </c>
    </row>
    <row r="1333" spans="1:44" hidden="1" x14ac:dyDescent="0.25">
      <c r="A1333" t="s">
        <v>1947</v>
      </c>
      <c r="B1333" t="s">
        <v>1945</v>
      </c>
      <c r="C1333" t="s">
        <v>1946</v>
      </c>
      <c r="D1333" t="s">
        <v>160</v>
      </c>
      <c r="E1333" t="s">
        <v>57</v>
      </c>
      <c r="F1333" t="s">
        <v>44</v>
      </c>
      <c r="G1333" t="s">
        <v>58</v>
      </c>
      <c r="H1333">
        <v>1</v>
      </c>
      <c r="I1333" t="s">
        <v>197</v>
      </c>
      <c r="J1333" t="s">
        <v>47</v>
      </c>
      <c r="K1333" s="1">
        <v>43613</v>
      </c>
      <c r="L1333">
        <v>1.1499999999999999</v>
      </c>
      <c r="M1333" t="s">
        <v>226</v>
      </c>
      <c r="W1333" s="5">
        <v>43557</v>
      </c>
      <c r="Y1333" s="5">
        <v>45778</v>
      </c>
      <c r="AB1333" t="s">
        <v>44</v>
      </c>
      <c r="AC1333" t="s">
        <v>44</v>
      </c>
      <c r="AD1333" t="s">
        <v>52</v>
      </c>
      <c r="AE1333" t="s">
        <v>50</v>
      </c>
      <c r="AF1333" t="s">
        <v>53</v>
      </c>
      <c r="AG1333" t="s">
        <v>72</v>
      </c>
      <c r="AH1333">
        <v>10.718145</v>
      </c>
      <c r="AI1333">
        <v>42.355544999999999</v>
      </c>
      <c r="AJ1333">
        <v>45.262706000000001</v>
      </c>
      <c r="AK1333">
        <v>48.480404</v>
      </c>
      <c r="AL1333" t="s">
        <v>54</v>
      </c>
      <c r="AM1333" t="s">
        <v>55</v>
      </c>
      <c r="AN1333" t="s">
        <v>50</v>
      </c>
      <c r="AR1333" t="s">
        <v>50</v>
      </c>
    </row>
    <row r="1334" spans="1:44" hidden="1" x14ac:dyDescent="0.25">
      <c r="A1334" t="s">
        <v>1951</v>
      </c>
      <c r="B1334" t="s">
        <v>1948</v>
      </c>
      <c r="C1334" t="s">
        <v>1949</v>
      </c>
      <c r="D1334" t="s">
        <v>255</v>
      </c>
      <c r="E1334" t="s">
        <v>1950</v>
      </c>
      <c r="F1334" t="s">
        <v>245</v>
      </c>
      <c r="G1334" t="s">
        <v>45</v>
      </c>
      <c r="H1334">
        <v>2</v>
      </c>
      <c r="I1334" t="s">
        <v>46</v>
      </c>
      <c r="J1334" t="s">
        <v>70</v>
      </c>
      <c r="L1334">
        <v>18.05</v>
      </c>
      <c r="M1334" t="s">
        <v>471</v>
      </c>
      <c r="R1334" t="s">
        <v>98</v>
      </c>
      <c r="S1334" t="s">
        <v>98</v>
      </c>
      <c r="T1334" t="s">
        <v>98</v>
      </c>
      <c r="W1334" s="5">
        <v>45597</v>
      </c>
      <c r="X1334" s="5">
        <v>45566</v>
      </c>
      <c r="Y1334" s="5">
        <v>45566</v>
      </c>
      <c r="Z1334" s="10">
        <v>45591</v>
      </c>
      <c r="AA1334" s="10">
        <v>45588</v>
      </c>
      <c r="AB1334" t="s">
        <v>245</v>
      </c>
      <c r="AC1334" t="s">
        <v>245</v>
      </c>
      <c r="AD1334" t="s">
        <v>247</v>
      </c>
      <c r="AE1334" t="s">
        <v>690</v>
      </c>
      <c r="AF1334" t="s">
        <v>566</v>
      </c>
      <c r="AG1334" t="s">
        <v>932</v>
      </c>
      <c r="AH1334">
        <v>81.753095000000002</v>
      </c>
      <c r="AI1334">
        <v>87.395838999999995</v>
      </c>
      <c r="AJ1334">
        <v>98.731318999999999</v>
      </c>
      <c r="AK1334">
        <v>118.47004800000001</v>
      </c>
      <c r="AL1334" t="s">
        <v>73</v>
      </c>
      <c r="AM1334" t="s">
        <v>248</v>
      </c>
      <c r="AN1334" t="s">
        <v>247</v>
      </c>
      <c r="AO1334" s="1">
        <v>45689</v>
      </c>
      <c r="AP1334" s="1" t="s">
        <v>5426</v>
      </c>
      <c r="AR1334" t="s">
        <v>247</v>
      </c>
    </row>
    <row r="1335" spans="1:44" hidden="1" x14ac:dyDescent="0.25">
      <c r="A1335" t="s">
        <v>1952</v>
      </c>
      <c r="B1335" t="s">
        <v>1948</v>
      </c>
      <c r="C1335" t="s">
        <v>1949</v>
      </c>
      <c r="D1335" t="s">
        <v>87</v>
      </c>
      <c r="E1335" t="s">
        <v>1950</v>
      </c>
      <c r="F1335" t="s">
        <v>245</v>
      </c>
      <c r="G1335" t="s">
        <v>58</v>
      </c>
      <c r="H1335">
        <v>2</v>
      </c>
      <c r="I1335" t="s">
        <v>46</v>
      </c>
      <c r="J1335" t="s">
        <v>70</v>
      </c>
      <c r="L1335">
        <v>53.35</v>
      </c>
      <c r="M1335" t="s">
        <v>471</v>
      </c>
      <c r="R1335" t="s">
        <v>98</v>
      </c>
      <c r="S1335" t="s">
        <v>98</v>
      </c>
      <c r="T1335" t="s">
        <v>98</v>
      </c>
      <c r="W1335" s="5">
        <v>45597</v>
      </c>
      <c r="X1335" s="5">
        <v>45566</v>
      </c>
      <c r="Y1335" s="5">
        <v>45536</v>
      </c>
      <c r="Z1335" s="10">
        <v>45595</v>
      </c>
      <c r="AA1335" s="10">
        <v>45576</v>
      </c>
      <c r="AB1335" t="s">
        <v>245</v>
      </c>
      <c r="AC1335" t="s">
        <v>245</v>
      </c>
      <c r="AD1335" t="s">
        <v>247</v>
      </c>
      <c r="AE1335" t="s">
        <v>690</v>
      </c>
      <c r="AF1335" t="s">
        <v>566</v>
      </c>
      <c r="AG1335" t="s">
        <v>932</v>
      </c>
      <c r="AH1335">
        <v>81.753095000000002</v>
      </c>
      <c r="AI1335">
        <v>87.395838999999995</v>
      </c>
      <c r="AJ1335">
        <v>98.731318999999999</v>
      </c>
      <c r="AK1335">
        <v>118.47004800000001</v>
      </c>
      <c r="AL1335" t="s">
        <v>73</v>
      </c>
      <c r="AM1335" t="s">
        <v>248</v>
      </c>
      <c r="AN1335" t="s">
        <v>247</v>
      </c>
      <c r="AO1335" s="1">
        <v>45689</v>
      </c>
      <c r="AP1335" s="1" t="s">
        <v>5426</v>
      </c>
      <c r="AR1335" t="s">
        <v>247</v>
      </c>
    </row>
    <row r="1336" spans="1:44" hidden="1" x14ac:dyDescent="0.25">
      <c r="A1336" t="s">
        <v>1953</v>
      </c>
      <c r="B1336" t="s">
        <v>1948</v>
      </c>
      <c r="C1336" t="s">
        <v>1949</v>
      </c>
      <c r="D1336" t="s">
        <v>100</v>
      </c>
      <c r="E1336" t="s">
        <v>1950</v>
      </c>
      <c r="F1336" t="s">
        <v>245</v>
      </c>
      <c r="G1336" t="s">
        <v>58</v>
      </c>
      <c r="H1336">
        <v>2</v>
      </c>
      <c r="I1336" t="s">
        <v>46</v>
      </c>
      <c r="J1336" t="s">
        <v>70</v>
      </c>
      <c r="L1336">
        <v>49.49</v>
      </c>
      <c r="M1336" t="s">
        <v>471</v>
      </c>
      <c r="R1336" t="s">
        <v>98</v>
      </c>
      <c r="S1336" t="s">
        <v>98</v>
      </c>
      <c r="T1336" t="s">
        <v>98</v>
      </c>
      <c r="W1336" s="5">
        <v>45597</v>
      </c>
      <c r="X1336" s="5">
        <v>45566</v>
      </c>
      <c r="Y1336" s="5">
        <v>45566</v>
      </c>
      <c r="Z1336" s="10">
        <v>45595</v>
      </c>
      <c r="AA1336" s="10">
        <v>45578</v>
      </c>
      <c r="AB1336" t="s">
        <v>245</v>
      </c>
      <c r="AC1336" t="s">
        <v>245</v>
      </c>
      <c r="AD1336" t="s">
        <v>247</v>
      </c>
      <c r="AE1336" t="s">
        <v>690</v>
      </c>
      <c r="AF1336" t="s">
        <v>566</v>
      </c>
      <c r="AG1336" t="s">
        <v>932</v>
      </c>
      <c r="AH1336">
        <v>81.753095000000002</v>
      </c>
      <c r="AI1336">
        <v>87.395838999999995</v>
      </c>
      <c r="AJ1336">
        <v>98.731318999999999</v>
      </c>
      <c r="AK1336">
        <v>118.47004800000001</v>
      </c>
      <c r="AL1336" t="s">
        <v>73</v>
      </c>
      <c r="AM1336" t="s">
        <v>248</v>
      </c>
      <c r="AN1336" t="s">
        <v>247</v>
      </c>
      <c r="AO1336" s="1">
        <v>45689</v>
      </c>
      <c r="AP1336" s="1" t="s">
        <v>5426</v>
      </c>
      <c r="AR1336" t="s">
        <v>247</v>
      </c>
    </row>
    <row r="1337" spans="1:44" hidden="1" x14ac:dyDescent="0.25">
      <c r="A1337" t="s">
        <v>1954</v>
      </c>
      <c r="B1337" t="s">
        <v>1948</v>
      </c>
      <c r="C1337" t="s">
        <v>1949</v>
      </c>
      <c r="D1337" t="s">
        <v>259</v>
      </c>
      <c r="E1337" t="s">
        <v>1950</v>
      </c>
      <c r="F1337" t="s">
        <v>245</v>
      </c>
      <c r="G1337" t="s">
        <v>58</v>
      </c>
      <c r="H1337">
        <v>2</v>
      </c>
      <c r="I1337" t="s">
        <v>46</v>
      </c>
      <c r="J1337" t="s">
        <v>70</v>
      </c>
      <c r="L1337">
        <v>34.86</v>
      </c>
      <c r="M1337" t="s">
        <v>471</v>
      </c>
      <c r="R1337" t="s">
        <v>98</v>
      </c>
      <c r="S1337" t="s">
        <v>98</v>
      </c>
      <c r="T1337" t="s">
        <v>98</v>
      </c>
      <c r="W1337" s="5">
        <v>45597</v>
      </c>
      <c r="X1337" s="5">
        <v>45566</v>
      </c>
      <c r="Y1337" s="5">
        <v>45566</v>
      </c>
      <c r="Z1337" s="10">
        <v>45594</v>
      </c>
      <c r="AA1337" s="10">
        <v>45581</v>
      </c>
      <c r="AB1337" t="s">
        <v>245</v>
      </c>
      <c r="AC1337" t="s">
        <v>245</v>
      </c>
      <c r="AD1337" t="s">
        <v>247</v>
      </c>
      <c r="AE1337" t="s">
        <v>690</v>
      </c>
      <c r="AF1337" t="s">
        <v>566</v>
      </c>
      <c r="AG1337" t="s">
        <v>932</v>
      </c>
      <c r="AH1337">
        <v>81.753095000000002</v>
      </c>
      <c r="AI1337">
        <v>87.395838999999995</v>
      </c>
      <c r="AJ1337">
        <v>98.731318999999999</v>
      </c>
      <c r="AK1337">
        <v>118.47004800000001</v>
      </c>
      <c r="AL1337" t="s">
        <v>73</v>
      </c>
      <c r="AM1337" t="s">
        <v>248</v>
      </c>
      <c r="AN1337" t="s">
        <v>247</v>
      </c>
      <c r="AO1337" s="1">
        <v>45689</v>
      </c>
      <c r="AP1337" s="1" t="s">
        <v>5426</v>
      </c>
      <c r="AR1337" t="s">
        <v>247</v>
      </c>
    </row>
    <row r="1338" spans="1:44" hidden="1" x14ac:dyDescent="0.25">
      <c r="A1338" t="s">
        <v>1955</v>
      </c>
      <c r="B1338" t="s">
        <v>1948</v>
      </c>
      <c r="C1338" t="s">
        <v>1949</v>
      </c>
      <c r="D1338" t="s">
        <v>275</v>
      </c>
      <c r="E1338" t="s">
        <v>1950</v>
      </c>
      <c r="F1338" t="s">
        <v>245</v>
      </c>
      <c r="G1338" t="s">
        <v>45</v>
      </c>
      <c r="H1338">
        <v>2</v>
      </c>
      <c r="I1338" t="s">
        <v>46</v>
      </c>
      <c r="J1338" t="s">
        <v>70</v>
      </c>
      <c r="L1338">
        <v>81.3</v>
      </c>
      <c r="M1338" t="s">
        <v>471</v>
      </c>
      <c r="R1338" t="s">
        <v>98</v>
      </c>
      <c r="S1338" t="s">
        <v>98</v>
      </c>
      <c r="T1338" t="s">
        <v>98</v>
      </c>
      <c r="W1338" s="5">
        <v>45597</v>
      </c>
      <c r="X1338" s="5">
        <v>45566</v>
      </c>
      <c r="Y1338" s="5">
        <v>45566</v>
      </c>
      <c r="Z1338" s="10">
        <v>45595</v>
      </c>
      <c r="AA1338" s="10">
        <v>45587</v>
      </c>
      <c r="AB1338" t="s">
        <v>245</v>
      </c>
      <c r="AC1338" t="s">
        <v>245</v>
      </c>
      <c r="AD1338" t="s">
        <v>247</v>
      </c>
      <c r="AE1338" t="s">
        <v>690</v>
      </c>
      <c r="AF1338" t="s">
        <v>566</v>
      </c>
      <c r="AG1338" t="s">
        <v>932</v>
      </c>
      <c r="AH1338">
        <v>81.753095000000002</v>
      </c>
      <c r="AI1338">
        <v>87.395838999999995</v>
      </c>
      <c r="AJ1338">
        <v>98.731318999999999</v>
      </c>
      <c r="AK1338">
        <v>118.47004800000001</v>
      </c>
      <c r="AL1338" t="s">
        <v>73</v>
      </c>
      <c r="AM1338" t="s">
        <v>248</v>
      </c>
      <c r="AN1338" t="s">
        <v>247</v>
      </c>
      <c r="AO1338" s="1">
        <v>45689</v>
      </c>
      <c r="AP1338" s="1" t="s">
        <v>5426</v>
      </c>
      <c r="AR1338" t="s">
        <v>247</v>
      </c>
    </row>
    <row r="1339" spans="1:44" hidden="1" x14ac:dyDescent="0.25">
      <c r="A1339" t="s">
        <v>1956</v>
      </c>
      <c r="B1339" t="s">
        <v>1948</v>
      </c>
      <c r="C1339" t="s">
        <v>1949</v>
      </c>
      <c r="D1339" t="s">
        <v>154</v>
      </c>
      <c r="E1339" t="s">
        <v>1950</v>
      </c>
      <c r="F1339" t="s">
        <v>245</v>
      </c>
      <c r="G1339" t="s">
        <v>58</v>
      </c>
      <c r="H1339">
        <v>2</v>
      </c>
      <c r="I1339" t="s">
        <v>46</v>
      </c>
      <c r="J1339" t="s">
        <v>70</v>
      </c>
      <c r="L1339">
        <v>0.51</v>
      </c>
      <c r="M1339" t="s">
        <v>471</v>
      </c>
      <c r="R1339" t="s">
        <v>98</v>
      </c>
      <c r="S1339" t="s">
        <v>98</v>
      </c>
      <c r="T1339" t="s">
        <v>98</v>
      </c>
      <c r="W1339" s="5">
        <v>45597</v>
      </c>
      <c r="X1339" s="5">
        <v>45566</v>
      </c>
      <c r="Y1339" s="5">
        <v>45566</v>
      </c>
      <c r="Z1339" s="10">
        <v>45594</v>
      </c>
      <c r="AA1339" s="10">
        <v>45575</v>
      </c>
      <c r="AB1339" t="s">
        <v>245</v>
      </c>
      <c r="AC1339" t="s">
        <v>245</v>
      </c>
      <c r="AD1339" t="s">
        <v>247</v>
      </c>
      <c r="AE1339" t="s">
        <v>690</v>
      </c>
      <c r="AF1339" t="s">
        <v>566</v>
      </c>
      <c r="AG1339" t="s">
        <v>932</v>
      </c>
      <c r="AH1339">
        <v>81.753095000000002</v>
      </c>
      <c r="AI1339">
        <v>87.395838999999995</v>
      </c>
      <c r="AJ1339">
        <v>98.731318999999999</v>
      </c>
      <c r="AK1339">
        <v>118.47004800000001</v>
      </c>
      <c r="AL1339" t="s">
        <v>73</v>
      </c>
      <c r="AM1339" t="s">
        <v>248</v>
      </c>
      <c r="AN1339" t="s">
        <v>247</v>
      </c>
      <c r="AO1339" s="1">
        <v>45689</v>
      </c>
      <c r="AP1339" s="1" t="s">
        <v>5426</v>
      </c>
      <c r="AR1339" t="s">
        <v>247</v>
      </c>
    </row>
    <row r="1340" spans="1:44" hidden="1" x14ac:dyDescent="0.25">
      <c r="A1340" t="s">
        <v>1959</v>
      </c>
      <c r="B1340" t="s">
        <v>1957</v>
      </c>
      <c r="C1340" t="s">
        <v>1958</v>
      </c>
      <c r="D1340" t="s">
        <v>255</v>
      </c>
      <c r="E1340" t="s">
        <v>57</v>
      </c>
      <c r="F1340" t="s">
        <v>44</v>
      </c>
      <c r="G1340" t="s">
        <v>45</v>
      </c>
      <c r="H1340">
        <v>2</v>
      </c>
      <c r="I1340" t="s">
        <v>46</v>
      </c>
      <c r="J1340" t="s">
        <v>70</v>
      </c>
      <c r="L1340">
        <v>2.75</v>
      </c>
      <c r="M1340" t="s">
        <v>226</v>
      </c>
      <c r="W1340" s="5">
        <v>43586</v>
      </c>
      <c r="AB1340" t="s">
        <v>44</v>
      </c>
      <c r="AC1340" t="s">
        <v>44</v>
      </c>
      <c r="AD1340" t="s">
        <v>53</v>
      </c>
      <c r="AE1340" t="s">
        <v>72</v>
      </c>
      <c r="AF1340" t="s">
        <v>52</v>
      </c>
      <c r="AG1340" t="s">
        <v>50</v>
      </c>
      <c r="AH1340">
        <v>50.554935999999998</v>
      </c>
      <c r="AI1340">
        <v>53.772633999999996</v>
      </c>
      <c r="AJ1340">
        <v>58.848855</v>
      </c>
      <c r="AK1340">
        <v>72.030619000000002</v>
      </c>
      <c r="AL1340" t="s">
        <v>73</v>
      </c>
      <c r="AM1340" t="s">
        <v>55</v>
      </c>
      <c r="AN1340" t="s">
        <v>50</v>
      </c>
      <c r="AO1340" s="1">
        <v>45839</v>
      </c>
      <c r="AP1340" s="1" t="s">
        <v>5438</v>
      </c>
      <c r="AR1340" t="s">
        <v>50</v>
      </c>
    </row>
    <row r="1341" spans="1:44" hidden="1" x14ac:dyDescent="0.25">
      <c r="A1341" t="s">
        <v>1962</v>
      </c>
      <c r="B1341" t="s">
        <v>1960</v>
      </c>
      <c r="C1341" t="s">
        <v>1961</v>
      </c>
      <c r="D1341" t="s">
        <v>95</v>
      </c>
      <c r="E1341" t="s">
        <v>930</v>
      </c>
      <c r="F1341" t="s">
        <v>79</v>
      </c>
      <c r="G1341" t="s">
        <v>80</v>
      </c>
      <c r="H1341">
        <v>1</v>
      </c>
      <c r="I1341" t="s">
        <v>197</v>
      </c>
      <c r="J1341" t="s">
        <v>47</v>
      </c>
      <c r="K1341" s="1">
        <v>43652</v>
      </c>
      <c r="L1341">
        <v>4.67</v>
      </c>
      <c r="M1341" t="s">
        <v>226</v>
      </c>
      <c r="W1341" s="5">
        <v>45627</v>
      </c>
      <c r="X1341" s="5">
        <v>45627</v>
      </c>
      <c r="Y1341" s="5">
        <v>45658</v>
      </c>
      <c r="AB1341" t="s">
        <v>79</v>
      </c>
      <c r="AC1341" t="s">
        <v>79</v>
      </c>
      <c r="AD1341" t="s">
        <v>84</v>
      </c>
      <c r="AE1341" t="s">
        <v>247</v>
      </c>
      <c r="AF1341" t="s">
        <v>932</v>
      </c>
      <c r="AG1341" t="s">
        <v>690</v>
      </c>
      <c r="AH1341">
        <v>13.546746000000001</v>
      </c>
      <c r="AI1341">
        <v>56.496200000000002</v>
      </c>
      <c r="AJ1341">
        <v>57.027492000000002</v>
      </c>
      <c r="AK1341">
        <v>63.481740000000002</v>
      </c>
      <c r="AL1341" t="s">
        <v>54</v>
      </c>
      <c r="AM1341" t="s">
        <v>474</v>
      </c>
      <c r="AN1341" t="s">
        <v>566</v>
      </c>
      <c r="AO1341" s="1">
        <v>45839</v>
      </c>
      <c r="AP1341" s="1" t="s">
        <v>5438</v>
      </c>
      <c r="AR1341" t="s">
        <v>566</v>
      </c>
    </row>
    <row r="1342" spans="1:44" hidden="1" x14ac:dyDescent="0.25">
      <c r="A1342" t="s">
        <v>1963</v>
      </c>
      <c r="B1342" t="s">
        <v>1960</v>
      </c>
      <c r="C1342" t="s">
        <v>1961</v>
      </c>
      <c r="D1342" t="s">
        <v>143</v>
      </c>
      <c r="E1342" t="s">
        <v>930</v>
      </c>
      <c r="F1342" t="s">
        <v>79</v>
      </c>
      <c r="G1342" t="s">
        <v>80</v>
      </c>
      <c r="H1342">
        <v>1</v>
      </c>
      <c r="I1342" t="s">
        <v>197</v>
      </c>
      <c r="J1342" t="s">
        <v>47</v>
      </c>
      <c r="K1342" s="1">
        <v>43652</v>
      </c>
      <c r="L1342">
        <v>14.26</v>
      </c>
      <c r="M1342" t="s">
        <v>226</v>
      </c>
      <c r="W1342" s="5">
        <v>45627</v>
      </c>
      <c r="X1342" s="5">
        <v>45627</v>
      </c>
      <c r="Y1342" s="5">
        <v>45658</v>
      </c>
      <c r="AB1342" t="s">
        <v>79</v>
      </c>
      <c r="AC1342" t="s">
        <v>79</v>
      </c>
      <c r="AD1342" t="s">
        <v>84</v>
      </c>
      <c r="AE1342" t="s">
        <v>247</v>
      </c>
      <c r="AF1342" t="s">
        <v>932</v>
      </c>
      <c r="AG1342" t="s">
        <v>690</v>
      </c>
      <c r="AH1342">
        <v>13.546746000000001</v>
      </c>
      <c r="AI1342">
        <v>56.496200000000002</v>
      </c>
      <c r="AJ1342">
        <v>57.027492000000002</v>
      </c>
      <c r="AK1342">
        <v>63.481740000000002</v>
      </c>
      <c r="AL1342" t="s">
        <v>54</v>
      </c>
      <c r="AM1342" t="s">
        <v>474</v>
      </c>
      <c r="AN1342" t="s">
        <v>566</v>
      </c>
      <c r="AO1342" s="1">
        <v>45839</v>
      </c>
      <c r="AP1342" s="1" t="s">
        <v>5438</v>
      </c>
      <c r="AR1342" t="s">
        <v>566</v>
      </c>
    </row>
    <row r="1343" spans="1:44" hidden="1" x14ac:dyDescent="0.25">
      <c r="A1343" t="s">
        <v>1964</v>
      </c>
      <c r="B1343" t="s">
        <v>1960</v>
      </c>
      <c r="C1343" t="s">
        <v>1961</v>
      </c>
      <c r="D1343" t="s">
        <v>145</v>
      </c>
      <c r="E1343" t="s">
        <v>930</v>
      </c>
      <c r="F1343" t="s">
        <v>79</v>
      </c>
      <c r="G1343" t="s">
        <v>80</v>
      </c>
      <c r="H1343">
        <v>1</v>
      </c>
      <c r="I1343" t="s">
        <v>197</v>
      </c>
      <c r="J1343" t="s">
        <v>47</v>
      </c>
      <c r="K1343" s="1">
        <v>43652</v>
      </c>
      <c r="L1343">
        <v>18.57</v>
      </c>
      <c r="M1343" t="s">
        <v>226</v>
      </c>
      <c r="W1343" s="5">
        <v>45627</v>
      </c>
      <c r="X1343" s="5">
        <v>45627</v>
      </c>
      <c r="Y1343" s="5">
        <v>45658</v>
      </c>
      <c r="AB1343" t="s">
        <v>79</v>
      </c>
      <c r="AC1343" t="s">
        <v>79</v>
      </c>
      <c r="AD1343" t="s">
        <v>84</v>
      </c>
      <c r="AE1343" t="s">
        <v>247</v>
      </c>
      <c r="AF1343" t="s">
        <v>932</v>
      </c>
      <c r="AG1343" t="s">
        <v>690</v>
      </c>
      <c r="AH1343">
        <v>13.546746000000001</v>
      </c>
      <c r="AI1343">
        <v>56.496200000000002</v>
      </c>
      <c r="AJ1343">
        <v>57.027492000000002</v>
      </c>
      <c r="AK1343">
        <v>63.481740000000002</v>
      </c>
      <c r="AL1343" t="s">
        <v>54</v>
      </c>
      <c r="AM1343" t="s">
        <v>474</v>
      </c>
      <c r="AN1343" t="s">
        <v>566</v>
      </c>
      <c r="AO1343" s="1">
        <v>45839</v>
      </c>
      <c r="AP1343" s="1" t="s">
        <v>5438</v>
      </c>
      <c r="AR1343" t="s">
        <v>566</v>
      </c>
    </row>
    <row r="1344" spans="1:44" hidden="1" x14ac:dyDescent="0.25">
      <c r="A1344" t="s">
        <v>1965</v>
      </c>
      <c r="B1344" t="s">
        <v>1960</v>
      </c>
      <c r="C1344" t="s">
        <v>1961</v>
      </c>
      <c r="D1344" t="s">
        <v>255</v>
      </c>
      <c r="E1344" t="s">
        <v>930</v>
      </c>
      <c r="F1344" t="s">
        <v>79</v>
      </c>
      <c r="G1344" t="s">
        <v>80</v>
      </c>
      <c r="H1344">
        <v>1</v>
      </c>
      <c r="I1344" t="s">
        <v>197</v>
      </c>
      <c r="J1344" t="s">
        <v>47</v>
      </c>
      <c r="K1344" s="1">
        <v>43656</v>
      </c>
      <c r="L1344">
        <v>2.97</v>
      </c>
      <c r="M1344" t="s">
        <v>226</v>
      </c>
      <c r="W1344" s="5">
        <v>45627</v>
      </c>
      <c r="X1344" s="5">
        <v>45627</v>
      </c>
      <c r="Y1344" s="5">
        <v>45658</v>
      </c>
      <c r="AB1344" t="s">
        <v>79</v>
      </c>
      <c r="AC1344" t="s">
        <v>79</v>
      </c>
      <c r="AD1344" t="s">
        <v>84</v>
      </c>
      <c r="AE1344" t="s">
        <v>247</v>
      </c>
      <c r="AF1344" t="s">
        <v>932</v>
      </c>
      <c r="AG1344" t="s">
        <v>690</v>
      </c>
      <c r="AH1344">
        <v>13.546746000000001</v>
      </c>
      <c r="AI1344">
        <v>56.496200000000002</v>
      </c>
      <c r="AJ1344">
        <v>57.027492000000002</v>
      </c>
      <c r="AK1344">
        <v>63.481740000000002</v>
      </c>
      <c r="AL1344" t="s">
        <v>54</v>
      </c>
      <c r="AM1344" t="s">
        <v>474</v>
      </c>
      <c r="AN1344" t="s">
        <v>566</v>
      </c>
      <c r="AO1344" s="1">
        <v>45839</v>
      </c>
      <c r="AP1344" s="1" t="s">
        <v>5438</v>
      </c>
      <c r="AR1344" t="s">
        <v>566</v>
      </c>
    </row>
    <row r="1345" spans="1:44" hidden="1" x14ac:dyDescent="0.25">
      <c r="A1345" t="s">
        <v>1968</v>
      </c>
      <c r="B1345" t="s">
        <v>1966</v>
      </c>
      <c r="C1345" t="s">
        <v>1967</v>
      </c>
      <c r="D1345" t="s">
        <v>95</v>
      </c>
      <c r="E1345" t="s">
        <v>78</v>
      </c>
      <c r="F1345" t="s">
        <v>79</v>
      </c>
      <c r="G1345" t="s">
        <v>58</v>
      </c>
      <c r="H1345">
        <v>1</v>
      </c>
      <c r="I1345" t="s">
        <v>197</v>
      </c>
      <c r="J1345" t="s">
        <v>47</v>
      </c>
      <c r="K1345" s="1">
        <v>43704</v>
      </c>
      <c r="L1345">
        <v>19.850000000000001</v>
      </c>
      <c r="M1345" t="s">
        <v>48</v>
      </c>
      <c r="W1345" s="5">
        <v>45717</v>
      </c>
      <c r="X1345" s="5">
        <v>45717</v>
      </c>
      <c r="Y1345" s="5">
        <v>45689</v>
      </c>
      <c r="AB1345" t="s">
        <v>79</v>
      </c>
      <c r="AC1345" t="s">
        <v>79</v>
      </c>
      <c r="AD1345" t="s">
        <v>53</v>
      </c>
      <c r="AE1345" t="s">
        <v>72</v>
      </c>
      <c r="AF1345" t="s">
        <v>52</v>
      </c>
      <c r="AG1345" t="s">
        <v>247</v>
      </c>
      <c r="AH1345">
        <v>18.809339000000001</v>
      </c>
      <c r="AI1345">
        <v>20.569206999999999</v>
      </c>
      <c r="AJ1345">
        <v>37.453674999999997</v>
      </c>
      <c r="AK1345">
        <v>44.090187</v>
      </c>
      <c r="AL1345" t="s">
        <v>54</v>
      </c>
      <c r="AM1345" t="s">
        <v>474</v>
      </c>
      <c r="AN1345" t="s">
        <v>5451</v>
      </c>
      <c r="AO1345" s="1">
        <v>45809</v>
      </c>
      <c r="AP1345" s="1" t="s">
        <v>5437</v>
      </c>
      <c r="AR1345" t="s">
        <v>5451</v>
      </c>
    </row>
    <row r="1346" spans="1:44" hidden="1" x14ac:dyDescent="0.25">
      <c r="A1346" t="s">
        <v>1969</v>
      </c>
      <c r="B1346" t="s">
        <v>1966</v>
      </c>
      <c r="C1346" t="s">
        <v>1967</v>
      </c>
      <c r="D1346" t="s">
        <v>143</v>
      </c>
      <c r="E1346" t="s">
        <v>78</v>
      </c>
      <c r="F1346" t="s">
        <v>79</v>
      </c>
      <c r="G1346" t="s">
        <v>58</v>
      </c>
      <c r="H1346">
        <v>1</v>
      </c>
      <c r="I1346" t="s">
        <v>197</v>
      </c>
      <c r="J1346" t="s">
        <v>47</v>
      </c>
      <c r="K1346" s="1">
        <v>43703</v>
      </c>
      <c r="L1346">
        <v>19.09</v>
      </c>
      <c r="M1346" t="s">
        <v>48</v>
      </c>
      <c r="W1346" s="5">
        <v>45717</v>
      </c>
      <c r="X1346" s="5">
        <v>45717</v>
      </c>
      <c r="Y1346" s="5">
        <v>45689</v>
      </c>
      <c r="AB1346" t="s">
        <v>79</v>
      </c>
      <c r="AC1346" t="s">
        <v>79</v>
      </c>
      <c r="AD1346" t="s">
        <v>53</v>
      </c>
      <c r="AE1346" t="s">
        <v>72</v>
      </c>
      <c r="AF1346" t="s">
        <v>52</v>
      </c>
      <c r="AG1346" t="s">
        <v>247</v>
      </c>
      <c r="AH1346">
        <v>18.809339000000001</v>
      </c>
      <c r="AI1346">
        <v>20.569206999999999</v>
      </c>
      <c r="AJ1346">
        <v>37.453674999999997</v>
      </c>
      <c r="AK1346">
        <v>44.090187</v>
      </c>
      <c r="AL1346" t="s">
        <v>54</v>
      </c>
      <c r="AM1346" t="s">
        <v>474</v>
      </c>
      <c r="AN1346" t="s">
        <v>5451</v>
      </c>
      <c r="AO1346" s="1">
        <v>45809</v>
      </c>
      <c r="AP1346" s="1" t="s">
        <v>5437</v>
      </c>
      <c r="AR1346" t="s">
        <v>5451</v>
      </c>
    </row>
    <row r="1347" spans="1:44" hidden="1" x14ac:dyDescent="0.25">
      <c r="A1347" t="s">
        <v>1970</v>
      </c>
      <c r="B1347" t="s">
        <v>1966</v>
      </c>
      <c r="C1347" t="s">
        <v>1967</v>
      </c>
      <c r="D1347" t="s">
        <v>145</v>
      </c>
      <c r="E1347" t="s">
        <v>78</v>
      </c>
      <c r="F1347" t="s">
        <v>79</v>
      </c>
      <c r="G1347" t="s">
        <v>58</v>
      </c>
      <c r="H1347">
        <v>1</v>
      </c>
      <c r="I1347" t="s">
        <v>197</v>
      </c>
      <c r="J1347" t="s">
        <v>47</v>
      </c>
      <c r="K1347" s="1">
        <v>43699</v>
      </c>
      <c r="L1347">
        <v>19.309999999999999</v>
      </c>
      <c r="M1347" t="s">
        <v>48</v>
      </c>
      <c r="W1347" s="5">
        <v>45717</v>
      </c>
      <c r="X1347" s="5">
        <v>45717</v>
      </c>
      <c r="Y1347" s="5">
        <v>45689</v>
      </c>
      <c r="AB1347" t="s">
        <v>79</v>
      </c>
      <c r="AC1347" t="s">
        <v>79</v>
      </c>
      <c r="AD1347" t="s">
        <v>53</v>
      </c>
      <c r="AE1347" t="s">
        <v>72</v>
      </c>
      <c r="AF1347" t="s">
        <v>52</v>
      </c>
      <c r="AG1347" t="s">
        <v>247</v>
      </c>
      <c r="AH1347">
        <v>18.809339000000001</v>
      </c>
      <c r="AI1347">
        <v>20.569206999999999</v>
      </c>
      <c r="AJ1347">
        <v>37.453674999999997</v>
      </c>
      <c r="AK1347">
        <v>44.090187</v>
      </c>
      <c r="AL1347" t="s">
        <v>54</v>
      </c>
      <c r="AM1347" t="s">
        <v>474</v>
      </c>
      <c r="AN1347" t="s">
        <v>5451</v>
      </c>
      <c r="AO1347" s="1">
        <v>45809</v>
      </c>
      <c r="AP1347" s="1" t="s">
        <v>5437</v>
      </c>
      <c r="AR1347" t="s">
        <v>5451</v>
      </c>
    </row>
    <row r="1348" spans="1:44" hidden="1" x14ac:dyDescent="0.25">
      <c r="A1348" t="s">
        <v>1971</v>
      </c>
      <c r="B1348" t="s">
        <v>1966</v>
      </c>
      <c r="C1348" t="s">
        <v>1967</v>
      </c>
      <c r="D1348" t="s">
        <v>255</v>
      </c>
      <c r="E1348" t="s">
        <v>78</v>
      </c>
      <c r="F1348" t="s">
        <v>79</v>
      </c>
      <c r="G1348" t="s">
        <v>80</v>
      </c>
      <c r="H1348">
        <v>1</v>
      </c>
      <c r="I1348" t="s">
        <v>197</v>
      </c>
      <c r="J1348" t="s">
        <v>47</v>
      </c>
      <c r="K1348" s="1">
        <v>43704</v>
      </c>
      <c r="L1348">
        <v>16.420000000000002</v>
      </c>
      <c r="M1348" t="s">
        <v>48</v>
      </c>
      <c r="W1348" s="5">
        <v>45717</v>
      </c>
      <c r="X1348" s="5">
        <v>45717</v>
      </c>
      <c r="Y1348" s="5">
        <v>45689</v>
      </c>
      <c r="AB1348" t="s">
        <v>79</v>
      </c>
      <c r="AC1348" t="s">
        <v>79</v>
      </c>
      <c r="AD1348" t="s">
        <v>53</v>
      </c>
      <c r="AE1348" t="s">
        <v>72</v>
      </c>
      <c r="AF1348" t="s">
        <v>52</v>
      </c>
      <c r="AG1348" t="s">
        <v>247</v>
      </c>
      <c r="AH1348">
        <v>18.809339000000001</v>
      </c>
      <c r="AI1348">
        <v>20.569206999999999</v>
      </c>
      <c r="AJ1348">
        <v>37.453674999999997</v>
      </c>
      <c r="AK1348">
        <v>44.090187</v>
      </c>
      <c r="AL1348" t="s">
        <v>54</v>
      </c>
      <c r="AM1348" t="s">
        <v>474</v>
      </c>
      <c r="AN1348" t="s">
        <v>5451</v>
      </c>
      <c r="AO1348" s="1">
        <v>45809</v>
      </c>
      <c r="AP1348" s="1" t="s">
        <v>5437</v>
      </c>
      <c r="AR1348" t="s">
        <v>5451</v>
      </c>
    </row>
    <row r="1349" spans="1:44" hidden="1" x14ac:dyDescent="0.25">
      <c r="A1349" t="s">
        <v>1972</v>
      </c>
      <c r="B1349" t="s">
        <v>1966</v>
      </c>
      <c r="C1349" t="s">
        <v>1967</v>
      </c>
      <c r="D1349" t="s">
        <v>87</v>
      </c>
      <c r="E1349" t="s">
        <v>78</v>
      </c>
      <c r="F1349" t="s">
        <v>79</v>
      </c>
      <c r="G1349" t="s">
        <v>80</v>
      </c>
      <c r="H1349">
        <v>1</v>
      </c>
      <c r="I1349" t="s">
        <v>197</v>
      </c>
      <c r="J1349" t="s">
        <v>47</v>
      </c>
      <c r="K1349" s="1">
        <v>43697</v>
      </c>
      <c r="L1349">
        <v>33.520000000000003</v>
      </c>
      <c r="M1349" t="s">
        <v>48</v>
      </c>
      <c r="W1349" s="5">
        <v>45717</v>
      </c>
      <c r="X1349" s="5">
        <v>45717</v>
      </c>
      <c r="Y1349" s="5">
        <v>45689</v>
      </c>
      <c r="AB1349" t="s">
        <v>79</v>
      </c>
      <c r="AC1349" t="s">
        <v>79</v>
      </c>
      <c r="AD1349" t="s">
        <v>53</v>
      </c>
      <c r="AE1349" t="s">
        <v>72</v>
      </c>
      <c r="AF1349" t="s">
        <v>52</v>
      </c>
      <c r="AG1349" t="s">
        <v>247</v>
      </c>
      <c r="AH1349">
        <v>18.809339000000001</v>
      </c>
      <c r="AI1349">
        <v>20.569206999999999</v>
      </c>
      <c r="AJ1349">
        <v>37.453674999999997</v>
      </c>
      <c r="AK1349">
        <v>44.090187</v>
      </c>
      <c r="AL1349" t="s">
        <v>54</v>
      </c>
      <c r="AM1349" t="s">
        <v>474</v>
      </c>
      <c r="AN1349" t="s">
        <v>5451</v>
      </c>
      <c r="AO1349" s="1">
        <v>45809</v>
      </c>
      <c r="AP1349" s="1" t="s">
        <v>5437</v>
      </c>
      <c r="AR1349" t="s">
        <v>5451</v>
      </c>
    </row>
    <row r="1350" spans="1:44" hidden="1" x14ac:dyDescent="0.25">
      <c r="A1350" t="s">
        <v>1973</v>
      </c>
      <c r="B1350" t="s">
        <v>1966</v>
      </c>
      <c r="C1350" t="s">
        <v>1967</v>
      </c>
      <c r="D1350" t="s">
        <v>100</v>
      </c>
      <c r="E1350" t="s">
        <v>78</v>
      </c>
      <c r="F1350" t="s">
        <v>79</v>
      </c>
      <c r="G1350" t="s">
        <v>80</v>
      </c>
      <c r="H1350">
        <v>1</v>
      </c>
      <c r="I1350" t="s">
        <v>197</v>
      </c>
      <c r="J1350" t="s">
        <v>47</v>
      </c>
      <c r="K1350" s="1">
        <v>43698</v>
      </c>
      <c r="L1350">
        <v>19.760000000000002</v>
      </c>
      <c r="M1350" t="s">
        <v>48</v>
      </c>
      <c r="W1350" s="5">
        <v>45717</v>
      </c>
      <c r="X1350" s="5">
        <v>45717</v>
      </c>
      <c r="Y1350" s="5">
        <v>45689</v>
      </c>
      <c r="AB1350" t="s">
        <v>79</v>
      </c>
      <c r="AC1350" t="s">
        <v>79</v>
      </c>
      <c r="AD1350" t="s">
        <v>53</v>
      </c>
      <c r="AE1350" t="s">
        <v>72</v>
      </c>
      <c r="AF1350" t="s">
        <v>52</v>
      </c>
      <c r="AG1350" t="s">
        <v>247</v>
      </c>
      <c r="AH1350">
        <v>18.809339000000001</v>
      </c>
      <c r="AI1350">
        <v>20.569206999999999</v>
      </c>
      <c r="AJ1350">
        <v>37.453674999999997</v>
      </c>
      <c r="AK1350">
        <v>44.090187</v>
      </c>
      <c r="AL1350" t="s">
        <v>54</v>
      </c>
      <c r="AM1350" t="s">
        <v>474</v>
      </c>
      <c r="AN1350" t="s">
        <v>5451</v>
      </c>
      <c r="AO1350" s="1">
        <v>45809</v>
      </c>
      <c r="AP1350" s="1" t="s">
        <v>5437</v>
      </c>
      <c r="AR1350" t="s">
        <v>5451</v>
      </c>
    </row>
    <row r="1351" spans="1:44" hidden="1" x14ac:dyDescent="0.25">
      <c r="A1351" t="s">
        <v>1974</v>
      </c>
      <c r="B1351" t="s">
        <v>1966</v>
      </c>
      <c r="C1351" t="s">
        <v>1967</v>
      </c>
      <c r="D1351" t="s">
        <v>259</v>
      </c>
      <c r="E1351" t="s">
        <v>78</v>
      </c>
      <c r="F1351" t="s">
        <v>79</v>
      </c>
      <c r="G1351" t="s">
        <v>80</v>
      </c>
      <c r="H1351">
        <v>1</v>
      </c>
      <c r="I1351" t="s">
        <v>197</v>
      </c>
      <c r="J1351" t="s">
        <v>47</v>
      </c>
      <c r="K1351" s="1">
        <v>43706</v>
      </c>
      <c r="L1351">
        <v>5.52</v>
      </c>
      <c r="M1351" t="s">
        <v>48</v>
      </c>
      <c r="W1351" s="5">
        <v>45717</v>
      </c>
      <c r="X1351" s="5">
        <v>45717</v>
      </c>
      <c r="Y1351" s="5">
        <v>45689</v>
      </c>
      <c r="AB1351" t="s">
        <v>79</v>
      </c>
      <c r="AC1351" t="s">
        <v>79</v>
      </c>
      <c r="AD1351" t="s">
        <v>53</v>
      </c>
      <c r="AE1351" t="s">
        <v>72</v>
      </c>
      <c r="AF1351" t="s">
        <v>52</v>
      </c>
      <c r="AG1351" t="s">
        <v>247</v>
      </c>
      <c r="AH1351">
        <v>18.809339000000001</v>
      </c>
      <c r="AI1351">
        <v>20.569206999999999</v>
      </c>
      <c r="AJ1351">
        <v>37.453674999999997</v>
      </c>
      <c r="AK1351">
        <v>44.090187</v>
      </c>
      <c r="AL1351" t="s">
        <v>54</v>
      </c>
      <c r="AM1351" t="s">
        <v>474</v>
      </c>
      <c r="AN1351" t="s">
        <v>5451</v>
      </c>
      <c r="AO1351" s="1">
        <v>45809</v>
      </c>
      <c r="AP1351" s="1" t="s">
        <v>5437</v>
      </c>
      <c r="AR1351" t="s">
        <v>5451</v>
      </c>
    </row>
    <row r="1352" spans="1:44" hidden="1" x14ac:dyDescent="0.25">
      <c r="A1352" t="s">
        <v>1975</v>
      </c>
      <c r="B1352" t="s">
        <v>1966</v>
      </c>
      <c r="C1352" t="s">
        <v>1967</v>
      </c>
      <c r="D1352" t="s">
        <v>275</v>
      </c>
      <c r="E1352" t="s">
        <v>78</v>
      </c>
      <c r="F1352" t="s">
        <v>79</v>
      </c>
      <c r="G1352" t="s">
        <v>58</v>
      </c>
      <c r="H1352">
        <v>1</v>
      </c>
      <c r="I1352" t="s">
        <v>197</v>
      </c>
      <c r="J1352" t="s">
        <v>47</v>
      </c>
      <c r="K1352" s="1">
        <v>43704</v>
      </c>
      <c r="L1352">
        <v>25.58</v>
      </c>
      <c r="M1352" t="s">
        <v>48</v>
      </c>
      <c r="W1352" s="5">
        <v>45717</v>
      </c>
      <c r="X1352" s="5">
        <v>45717</v>
      </c>
      <c r="Y1352" s="5">
        <v>45689</v>
      </c>
      <c r="AB1352" t="s">
        <v>79</v>
      </c>
      <c r="AC1352" t="s">
        <v>79</v>
      </c>
      <c r="AD1352" t="s">
        <v>53</v>
      </c>
      <c r="AE1352" t="s">
        <v>72</v>
      </c>
      <c r="AF1352" t="s">
        <v>52</v>
      </c>
      <c r="AG1352" t="s">
        <v>247</v>
      </c>
      <c r="AH1352">
        <v>18.809339000000001</v>
      </c>
      <c r="AI1352">
        <v>20.569206999999999</v>
      </c>
      <c r="AJ1352">
        <v>37.453674999999997</v>
      </c>
      <c r="AK1352">
        <v>44.090187</v>
      </c>
      <c r="AL1352" t="s">
        <v>54</v>
      </c>
      <c r="AM1352" t="s">
        <v>474</v>
      </c>
      <c r="AN1352" t="s">
        <v>5451</v>
      </c>
      <c r="AO1352" s="1">
        <v>45809</v>
      </c>
      <c r="AP1352" s="1" t="s">
        <v>5437</v>
      </c>
      <c r="AR1352" t="s">
        <v>5451</v>
      </c>
    </row>
    <row r="1353" spans="1:44" hidden="1" x14ac:dyDescent="0.25">
      <c r="A1353" t="s">
        <v>1976</v>
      </c>
      <c r="B1353" t="s">
        <v>1966</v>
      </c>
      <c r="C1353" t="s">
        <v>1967</v>
      </c>
      <c r="D1353" t="s">
        <v>104</v>
      </c>
      <c r="E1353" t="s">
        <v>78</v>
      </c>
      <c r="F1353" t="s">
        <v>79</v>
      </c>
      <c r="G1353" t="s">
        <v>58</v>
      </c>
      <c r="H1353">
        <v>1</v>
      </c>
      <c r="I1353" t="s">
        <v>197</v>
      </c>
      <c r="J1353" t="s">
        <v>47</v>
      </c>
      <c r="K1353" s="1">
        <v>43710</v>
      </c>
      <c r="L1353">
        <v>9.7799999999999994</v>
      </c>
      <c r="M1353" t="s">
        <v>48</v>
      </c>
      <c r="W1353" s="5">
        <v>45717</v>
      </c>
      <c r="X1353" s="5">
        <v>45717</v>
      </c>
      <c r="Y1353" s="5">
        <v>45689</v>
      </c>
      <c r="AB1353" t="s">
        <v>79</v>
      </c>
      <c r="AC1353" t="s">
        <v>79</v>
      </c>
      <c r="AD1353" t="s">
        <v>53</v>
      </c>
      <c r="AE1353" t="s">
        <v>72</v>
      </c>
      <c r="AF1353" t="s">
        <v>52</v>
      </c>
      <c r="AG1353" t="s">
        <v>247</v>
      </c>
      <c r="AH1353">
        <v>18.809339000000001</v>
      </c>
      <c r="AI1353">
        <v>20.569206999999999</v>
      </c>
      <c r="AJ1353">
        <v>37.453674999999997</v>
      </c>
      <c r="AK1353">
        <v>44.090187</v>
      </c>
      <c r="AL1353" t="s">
        <v>54</v>
      </c>
      <c r="AM1353" t="s">
        <v>474</v>
      </c>
      <c r="AN1353" t="s">
        <v>5451</v>
      </c>
      <c r="AO1353" s="1">
        <v>45809</v>
      </c>
      <c r="AP1353" s="1" t="s">
        <v>5437</v>
      </c>
      <c r="AR1353" t="s">
        <v>5451</v>
      </c>
    </row>
    <row r="1354" spans="1:44" hidden="1" x14ac:dyDescent="0.25">
      <c r="A1354" t="s">
        <v>1977</v>
      </c>
      <c r="B1354" t="s">
        <v>1966</v>
      </c>
      <c r="C1354" t="s">
        <v>1967</v>
      </c>
      <c r="D1354" t="s">
        <v>149</v>
      </c>
      <c r="E1354" t="s">
        <v>78</v>
      </c>
      <c r="F1354" t="s">
        <v>79</v>
      </c>
      <c r="G1354" t="s">
        <v>58</v>
      </c>
      <c r="H1354">
        <v>1</v>
      </c>
      <c r="I1354" t="s">
        <v>197</v>
      </c>
      <c r="J1354" t="s">
        <v>47</v>
      </c>
      <c r="K1354" s="1">
        <v>43707</v>
      </c>
      <c r="L1354">
        <v>8.26</v>
      </c>
      <c r="M1354" t="s">
        <v>48</v>
      </c>
      <c r="N1354" t="s">
        <v>13</v>
      </c>
      <c r="W1354" s="5">
        <v>45717</v>
      </c>
      <c r="X1354" s="5">
        <v>45717</v>
      </c>
      <c r="Y1354" s="5">
        <v>45689</v>
      </c>
      <c r="AB1354" t="s">
        <v>79</v>
      </c>
      <c r="AC1354" t="s">
        <v>13</v>
      </c>
      <c r="AD1354" t="s">
        <v>53</v>
      </c>
      <c r="AE1354" t="s">
        <v>72</v>
      </c>
      <c r="AF1354" t="s">
        <v>52</v>
      </c>
      <c r="AG1354" t="s">
        <v>247</v>
      </c>
      <c r="AH1354">
        <v>18.809339000000001</v>
      </c>
      <c r="AI1354">
        <v>20.569206999999999</v>
      </c>
      <c r="AJ1354">
        <v>37.453674999999997</v>
      </c>
      <c r="AK1354">
        <v>44.090187</v>
      </c>
      <c r="AL1354" t="s">
        <v>54</v>
      </c>
      <c r="AM1354" t="s">
        <v>474</v>
      </c>
      <c r="AP1354" s="1" t="s">
        <v>5439</v>
      </c>
    </row>
    <row r="1355" spans="1:44" hidden="1" x14ac:dyDescent="0.25">
      <c r="A1355" t="s">
        <v>1978</v>
      </c>
      <c r="B1355" t="s">
        <v>1966</v>
      </c>
      <c r="C1355" t="s">
        <v>1967</v>
      </c>
      <c r="D1355" t="s">
        <v>109</v>
      </c>
      <c r="E1355" t="s">
        <v>78</v>
      </c>
      <c r="F1355" t="s">
        <v>79</v>
      </c>
      <c r="G1355" t="s">
        <v>58</v>
      </c>
      <c r="H1355">
        <v>1</v>
      </c>
      <c r="I1355" t="s">
        <v>197</v>
      </c>
      <c r="J1355" t="s">
        <v>47</v>
      </c>
      <c r="K1355" s="1">
        <v>43710</v>
      </c>
      <c r="L1355">
        <v>2.97</v>
      </c>
      <c r="M1355" t="s">
        <v>48</v>
      </c>
      <c r="W1355" s="5">
        <v>45717</v>
      </c>
      <c r="X1355" s="5">
        <v>45717</v>
      </c>
      <c r="Y1355" s="5">
        <v>45689</v>
      </c>
      <c r="AB1355" t="s">
        <v>79</v>
      </c>
      <c r="AC1355" t="s">
        <v>79</v>
      </c>
      <c r="AD1355" t="s">
        <v>53</v>
      </c>
      <c r="AE1355" t="s">
        <v>72</v>
      </c>
      <c r="AF1355" t="s">
        <v>52</v>
      </c>
      <c r="AG1355" t="s">
        <v>247</v>
      </c>
      <c r="AH1355">
        <v>18.809339000000001</v>
      </c>
      <c r="AI1355">
        <v>20.569206999999999</v>
      </c>
      <c r="AJ1355">
        <v>37.453674999999997</v>
      </c>
      <c r="AK1355">
        <v>44.090187</v>
      </c>
      <c r="AL1355" t="s">
        <v>54</v>
      </c>
      <c r="AM1355" t="s">
        <v>474</v>
      </c>
      <c r="AN1355" t="s">
        <v>5451</v>
      </c>
      <c r="AO1355" s="1">
        <v>45809</v>
      </c>
      <c r="AP1355" s="1" t="s">
        <v>5437</v>
      </c>
      <c r="AR1355" t="s">
        <v>5451</v>
      </c>
    </row>
    <row r="1356" spans="1:44" hidden="1" x14ac:dyDescent="0.25">
      <c r="A1356" t="s">
        <v>1979</v>
      </c>
      <c r="B1356" t="s">
        <v>1966</v>
      </c>
      <c r="C1356" t="s">
        <v>1967</v>
      </c>
      <c r="D1356" t="s">
        <v>154</v>
      </c>
      <c r="E1356" t="s">
        <v>78</v>
      </c>
      <c r="F1356" t="s">
        <v>79</v>
      </c>
      <c r="G1356" t="s">
        <v>58</v>
      </c>
      <c r="H1356">
        <v>1</v>
      </c>
      <c r="I1356" t="s">
        <v>197</v>
      </c>
      <c r="J1356" t="s">
        <v>47</v>
      </c>
      <c r="K1356" s="1">
        <v>43710</v>
      </c>
      <c r="L1356">
        <v>14.91</v>
      </c>
      <c r="M1356" t="s">
        <v>48</v>
      </c>
      <c r="N1356" t="s">
        <v>13</v>
      </c>
      <c r="W1356" s="5">
        <v>45717</v>
      </c>
      <c r="X1356" s="5">
        <v>45717</v>
      </c>
      <c r="Y1356" s="5">
        <v>45689</v>
      </c>
      <c r="AB1356" t="s">
        <v>79</v>
      </c>
      <c r="AC1356" t="s">
        <v>13</v>
      </c>
      <c r="AD1356" t="s">
        <v>53</v>
      </c>
      <c r="AE1356" t="s">
        <v>72</v>
      </c>
      <c r="AF1356" t="s">
        <v>52</v>
      </c>
      <c r="AG1356" t="s">
        <v>247</v>
      </c>
      <c r="AH1356">
        <v>18.809339000000001</v>
      </c>
      <c r="AI1356">
        <v>20.569206999999999</v>
      </c>
      <c r="AJ1356">
        <v>37.453674999999997</v>
      </c>
      <c r="AK1356">
        <v>44.090187</v>
      </c>
      <c r="AL1356" t="s">
        <v>54</v>
      </c>
      <c r="AM1356" t="s">
        <v>474</v>
      </c>
      <c r="AP1356" s="1" t="s">
        <v>5439</v>
      </c>
    </row>
    <row r="1357" spans="1:44" hidden="1" x14ac:dyDescent="0.25">
      <c r="A1357" t="s">
        <v>1980</v>
      </c>
      <c r="B1357" t="s">
        <v>1966</v>
      </c>
      <c r="C1357" t="s">
        <v>1967</v>
      </c>
      <c r="D1357" t="s">
        <v>229</v>
      </c>
      <c r="E1357" t="s">
        <v>78</v>
      </c>
      <c r="F1357" t="s">
        <v>79</v>
      </c>
      <c r="G1357" t="s">
        <v>80</v>
      </c>
      <c r="H1357">
        <v>1</v>
      </c>
      <c r="I1357" t="s">
        <v>197</v>
      </c>
      <c r="J1357" t="s">
        <v>47</v>
      </c>
      <c r="K1357" s="1">
        <v>43711</v>
      </c>
      <c r="L1357">
        <v>8.11</v>
      </c>
      <c r="M1357" t="s">
        <v>48</v>
      </c>
      <c r="W1357" s="5">
        <v>45717</v>
      </c>
      <c r="X1357" s="5">
        <v>45717</v>
      </c>
      <c r="Y1357" s="5">
        <v>45689</v>
      </c>
      <c r="AB1357" t="s">
        <v>79</v>
      </c>
      <c r="AC1357" t="s">
        <v>79</v>
      </c>
      <c r="AD1357" t="s">
        <v>53</v>
      </c>
      <c r="AE1357" t="s">
        <v>72</v>
      </c>
      <c r="AF1357" t="s">
        <v>52</v>
      </c>
      <c r="AG1357" t="s">
        <v>247</v>
      </c>
      <c r="AH1357">
        <v>18.809339000000001</v>
      </c>
      <c r="AI1357">
        <v>20.569206999999999</v>
      </c>
      <c r="AJ1357">
        <v>37.453674999999997</v>
      </c>
      <c r="AK1357">
        <v>44.090187</v>
      </c>
      <c r="AL1357" t="s">
        <v>54</v>
      </c>
      <c r="AM1357" t="s">
        <v>474</v>
      </c>
      <c r="AN1357" t="s">
        <v>5451</v>
      </c>
      <c r="AO1357" s="1">
        <v>45809</v>
      </c>
      <c r="AP1357" s="1" t="s">
        <v>5437</v>
      </c>
      <c r="AR1357" t="s">
        <v>5451</v>
      </c>
    </row>
    <row r="1358" spans="1:44" hidden="1" x14ac:dyDescent="0.25">
      <c r="A1358" t="s">
        <v>1981</v>
      </c>
      <c r="B1358" t="s">
        <v>1966</v>
      </c>
      <c r="C1358" t="s">
        <v>1967</v>
      </c>
      <c r="D1358" t="s">
        <v>122</v>
      </c>
      <c r="E1358" t="s">
        <v>78</v>
      </c>
      <c r="F1358" t="s">
        <v>79</v>
      </c>
      <c r="G1358" t="s">
        <v>80</v>
      </c>
      <c r="H1358">
        <v>1</v>
      </c>
      <c r="I1358" t="s">
        <v>197</v>
      </c>
      <c r="J1358" t="s">
        <v>47</v>
      </c>
      <c r="K1358" s="1">
        <v>43070</v>
      </c>
      <c r="L1358">
        <v>1.25</v>
      </c>
      <c r="M1358" t="s">
        <v>48</v>
      </c>
      <c r="W1358" s="5">
        <v>43704</v>
      </c>
      <c r="Y1358" s="5">
        <v>45689</v>
      </c>
      <c r="AB1358" t="s">
        <v>79</v>
      </c>
      <c r="AC1358" t="s">
        <v>79</v>
      </c>
      <c r="AD1358" t="s">
        <v>53</v>
      </c>
      <c r="AE1358" t="s">
        <v>72</v>
      </c>
      <c r="AF1358" t="s">
        <v>52</v>
      </c>
      <c r="AG1358" t="s">
        <v>247</v>
      </c>
      <c r="AH1358">
        <v>18.809339000000001</v>
      </c>
      <c r="AI1358">
        <v>20.569206999999999</v>
      </c>
      <c r="AJ1358">
        <v>37.453674999999997</v>
      </c>
      <c r="AK1358">
        <v>44.090187</v>
      </c>
      <c r="AL1358" t="s">
        <v>54</v>
      </c>
      <c r="AM1358" t="s">
        <v>474</v>
      </c>
      <c r="AN1358" t="s">
        <v>5451</v>
      </c>
      <c r="AO1358" s="1">
        <v>45809</v>
      </c>
      <c r="AP1358" s="1" t="s">
        <v>5437</v>
      </c>
      <c r="AR1358" t="s">
        <v>5451</v>
      </c>
    </row>
    <row r="1359" spans="1:44" hidden="1" x14ac:dyDescent="0.25">
      <c r="A1359" t="s">
        <v>1982</v>
      </c>
      <c r="B1359" t="s">
        <v>1966</v>
      </c>
      <c r="C1359" t="s">
        <v>1967</v>
      </c>
      <c r="D1359" t="s">
        <v>112</v>
      </c>
      <c r="E1359" t="s">
        <v>78</v>
      </c>
      <c r="F1359" t="s">
        <v>79</v>
      </c>
      <c r="G1359" t="s">
        <v>80</v>
      </c>
      <c r="H1359">
        <v>1</v>
      </c>
      <c r="I1359" t="s">
        <v>197</v>
      </c>
      <c r="J1359" t="s">
        <v>47</v>
      </c>
      <c r="K1359" s="1">
        <v>43930</v>
      </c>
      <c r="L1359">
        <v>0.37</v>
      </c>
      <c r="M1359" t="s">
        <v>48</v>
      </c>
      <c r="W1359" s="5">
        <v>45717</v>
      </c>
      <c r="X1359" s="5">
        <v>45717</v>
      </c>
      <c r="Y1359" s="5">
        <v>45689</v>
      </c>
      <c r="AB1359" t="s">
        <v>79</v>
      </c>
      <c r="AC1359" t="s">
        <v>79</v>
      </c>
      <c r="AD1359" t="s">
        <v>53</v>
      </c>
      <c r="AE1359" t="s">
        <v>72</v>
      </c>
      <c r="AF1359" t="s">
        <v>52</v>
      </c>
      <c r="AG1359" t="s">
        <v>247</v>
      </c>
      <c r="AH1359">
        <v>18.809339000000001</v>
      </c>
      <c r="AI1359">
        <v>20.569206999999999</v>
      </c>
      <c r="AJ1359">
        <v>37.453674999999997</v>
      </c>
      <c r="AK1359">
        <v>44.090187</v>
      </c>
      <c r="AL1359" t="s">
        <v>54</v>
      </c>
      <c r="AM1359" t="s">
        <v>474</v>
      </c>
      <c r="AN1359" t="s">
        <v>5451</v>
      </c>
      <c r="AO1359" s="1">
        <v>45809</v>
      </c>
      <c r="AP1359" s="1" t="s">
        <v>5437</v>
      </c>
      <c r="AR1359" t="s">
        <v>5451</v>
      </c>
    </row>
    <row r="1360" spans="1:44" hidden="1" x14ac:dyDescent="0.25">
      <c r="A1360" t="s">
        <v>1985</v>
      </c>
      <c r="B1360" t="s">
        <v>1983</v>
      </c>
      <c r="C1360" t="s">
        <v>1984</v>
      </c>
      <c r="D1360" t="s">
        <v>189</v>
      </c>
      <c r="E1360" t="s">
        <v>310</v>
      </c>
      <c r="F1360" t="s">
        <v>311</v>
      </c>
      <c r="G1360" t="s">
        <v>312</v>
      </c>
      <c r="H1360">
        <v>2</v>
      </c>
      <c r="I1360" t="s">
        <v>46</v>
      </c>
      <c r="J1360" t="s">
        <v>70</v>
      </c>
      <c r="L1360">
        <v>1.8</v>
      </c>
      <c r="M1360" t="s">
        <v>471</v>
      </c>
      <c r="Q1360">
        <v>2</v>
      </c>
      <c r="R1360" t="s">
        <v>98</v>
      </c>
      <c r="S1360" t="s">
        <v>98</v>
      </c>
      <c r="T1360" t="s">
        <v>97</v>
      </c>
      <c r="W1360" s="5">
        <v>45546</v>
      </c>
      <c r="Y1360" s="5">
        <v>45505</v>
      </c>
      <c r="Z1360" s="10">
        <v>45546</v>
      </c>
      <c r="AA1360" s="10">
        <v>45510</v>
      </c>
      <c r="AB1360" t="s">
        <v>311</v>
      </c>
      <c r="AC1360" t="s">
        <v>311</v>
      </c>
      <c r="AD1360" t="s">
        <v>199</v>
      </c>
      <c r="AE1360" t="s">
        <v>51</v>
      </c>
      <c r="AF1360" t="s">
        <v>50</v>
      </c>
      <c r="AG1360" t="s">
        <v>52</v>
      </c>
      <c r="AH1360">
        <v>45.801428999999999</v>
      </c>
      <c r="AI1360">
        <v>49.391226000000003</v>
      </c>
      <c r="AJ1360">
        <v>69.176179000000005</v>
      </c>
      <c r="AK1360">
        <v>116.60604499999999</v>
      </c>
      <c r="AL1360" t="s">
        <v>73</v>
      </c>
      <c r="AM1360" t="s">
        <v>55</v>
      </c>
      <c r="AN1360" t="s">
        <v>51</v>
      </c>
      <c r="AO1360" s="1">
        <v>46023</v>
      </c>
      <c r="AR1360" t="s">
        <v>51</v>
      </c>
    </row>
    <row r="1361" spans="1:44" hidden="1" x14ac:dyDescent="0.25">
      <c r="A1361" t="s">
        <v>1986</v>
      </c>
      <c r="B1361" t="s">
        <v>1983</v>
      </c>
      <c r="C1361" t="s">
        <v>1984</v>
      </c>
      <c r="D1361" t="s">
        <v>191</v>
      </c>
      <c r="E1361" t="s">
        <v>310</v>
      </c>
      <c r="F1361" t="s">
        <v>311</v>
      </c>
      <c r="G1361" t="s">
        <v>312</v>
      </c>
      <c r="H1361">
        <v>2</v>
      </c>
      <c r="I1361" t="s">
        <v>46</v>
      </c>
      <c r="J1361" t="s">
        <v>70</v>
      </c>
      <c r="L1361">
        <v>7.0000000000000007E-2</v>
      </c>
      <c r="M1361" t="s">
        <v>471</v>
      </c>
      <c r="Q1361">
        <v>2</v>
      </c>
      <c r="R1361" t="s">
        <v>98</v>
      </c>
      <c r="S1361" t="s">
        <v>98</v>
      </c>
      <c r="T1361" t="s">
        <v>97</v>
      </c>
      <c r="W1361" s="5">
        <v>45496</v>
      </c>
      <c r="Y1361" s="5">
        <v>45474</v>
      </c>
      <c r="Z1361" s="10">
        <v>45496</v>
      </c>
      <c r="AA1361" s="10">
        <v>45489</v>
      </c>
      <c r="AB1361" t="s">
        <v>311</v>
      </c>
      <c r="AC1361" t="s">
        <v>311</v>
      </c>
      <c r="AD1361" t="s">
        <v>199</v>
      </c>
      <c r="AE1361" t="s">
        <v>51</v>
      </c>
      <c r="AF1361" t="s">
        <v>50</v>
      </c>
      <c r="AG1361" t="s">
        <v>52</v>
      </c>
      <c r="AH1361">
        <v>45.801428999999999</v>
      </c>
      <c r="AI1361">
        <v>49.391226000000003</v>
      </c>
      <c r="AJ1361">
        <v>69.176179000000005</v>
      </c>
      <c r="AK1361">
        <v>116.60604499999999</v>
      </c>
      <c r="AL1361" t="s">
        <v>73</v>
      </c>
      <c r="AM1361" t="s">
        <v>55</v>
      </c>
      <c r="AN1361" t="s">
        <v>51</v>
      </c>
      <c r="AO1361" s="1">
        <v>46023</v>
      </c>
      <c r="AR1361" t="s">
        <v>51</v>
      </c>
    </row>
    <row r="1362" spans="1:44" hidden="1" x14ac:dyDescent="0.25">
      <c r="A1362" t="s">
        <v>1989</v>
      </c>
      <c r="B1362" t="s">
        <v>1987</v>
      </c>
      <c r="C1362" t="s">
        <v>1988</v>
      </c>
      <c r="D1362" t="s">
        <v>95</v>
      </c>
      <c r="E1362" t="s">
        <v>57</v>
      </c>
      <c r="F1362" t="s">
        <v>44</v>
      </c>
      <c r="G1362" t="s">
        <v>45</v>
      </c>
      <c r="H1362">
        <v>2</v>
      </c>
      <c r="I1362" t="s">
        <v>46</v>
      </c>
      <c r="J1362" t="s">
        <v>47</v>
      </c>
      <c r="K1362" s="1">
        <v>43891</v>
      </c>
      <c r="L1362">
        <v>19.62</v>
      </c>
      <c r="M1362" t="s">
        <v>226</v>
      </c>
      <c r="W1362" s="5">
        <v>45992</v>
      </c>
      <c r="X1362" s="5">
        <v>46023</v>
      </c>
      <c r="Y1362" s="5">
        <v>45778</v>
      </c>
      <c r="AB1362" t="s">
        <v>44</v>
      </c>
      <c r="AC1362" t="s">
        <v>44</v>
      </c>
      <c r="AD1362" t="s">
        <v>53</v>
      </c>
      <c r="AE1362" t="s">
        <v>72</v>
      </c>
      <c r="AF1362" t="s">
        <v>52</v>
      </c>
      <c r="AG1362" t="s">
        <v>50</v>
      </c>
      <c r="AH1362">
        <v>51.956364000000001</v>
      </c>
      <c r="AI1362">
        <v>55.174061999999999</v>
      </c>
      <c r="AJ1362">
        <v>60.250283000000003</v>
      </c>
      <c r="AK1362">
        <v>73.851877999999999</v>
      </c>
      <c r="AL1362" t="s">
        <v>54</v>
      </c>
      <c r="AM1362" t="s">
        <v>55</v>
      </c>
      <c r="AN1362" t="s">
        <v>50</v>
      </c>
      <c r="AR1362" t="s">
        <v>50</v>
      </c>
    </row>
    <row r="1363" spans="1:44" hidden="1" x14ac:dyDescent="0.25">
      <c r="A1363" t="s">
        <v>1990</v>
      </c>
      <c r="B1363" t="s">
        <v>1987</v>
      </c>
      <c r="C1363" t="s">
        <v>1988</v>
      </c>
      <c r="D1363" t="s">
        <v>143</v>
      </c>
      <c r="E1363" t="s">
        <v>57</v>
      </c>
      <c r="F1363" t="s">
        <v>44</v>
      </c>
      <c r="G1363" t="s">
        <v>45</v>
      </c>
      <c r="H1363">
        <v>2</v>
      </c>
      <c r="I1363" t="s">
        <v>46</v>
      </c>
      <c r="J1363" t="s">
        <v>47</v>
      </c>
      <c r="K1363" s="1">
        <v>43891</v>
      </c>
      <c r="L1363">
        <v>20.34</v>
      </c>
      <c r="M1363" t="s">
        <v>226</v>
      </c>
      <c r="W1363" s="5">
        <v>46023</v>
      </c>
      <c r="X1363" s="5">
        <v>46023</v>
      </c>
      <c r="Y1363" s="5">
        <v>45778</v>
      </c>
      <c r="AB1363" t="s">
        <v>44</v>
      </c>
      <c r="AC1363" t="s">
        <v>44</v>
      </c>
      <c r="AD1363" t="s">
        <v>53</v>
      </c>
      <c r="AE1363" t="s">
        <v>72</v>
      </c>
      <c r="AF1363" t="s">
        <v>52</v>
      </c>
      <c r="AG1363" t="s">
        <v>50</v>
      </c>
      <c r="AH1363">
        <v>51.956364000000001</v>
      </c>
      <c r="AI1363">
        <v>55.174061999999999</v>
      </c>
      <c r="AJ1363">
        <v>60.250283000000003</v>
      </c>
      <c r="AK1363">
        <v>73.851877999999999</v>
      </c>
      <c r="AL1363" t="s">
        <v>54</v>
      </c>
      <c r="AM1363" t="s">
        <v>55</v>
      </c>
      <c r="AN1363" t="s">
        <v>50</v>
      </c>
      <c r="AR1363" t="s">
        <v>50</v>
      </c>
    </row>
    <row r="1364" spans="1:44" hidden="1" x14ac:dyDescent="0.25">
      <c r="A1364" t="s">
        <v>1991</v>
      </c>
      <c r="B1364" t="s">
        <v>1987</v>
      </c>
      <c r="C1364" t="s">
        <v>1988</v>
      </c>
      <c r="D1364" t="s">
        <v>145</v>
      </c>
      <c r="E1364" t="s">
        <v>57</v>
      </c>
      <c r="F1364" t="s">
        <v>44</v>
      </c>
      <c r="G1364" t="s">
        <v>45</v>
      </c>
      <c r="H1364">
        <v>1</v>
      </c>
      <c r="I1364" t="s">
        <v>197</v>
      </c>
      <c r="J1364" t="s">
        <v>70</v>
      </c>
      <c r="L1364">
        <v>3.9</v>
      </c>
      <c r="M1364" t="s">
        <v>226</v>
      </c>
      <c r="W1364" s="5">
        <v>43598</v>
      </c>
      <c r="AB1364" t="s">
        <v>44</v>
      </c>
      <c r="AC1364" t="s">
        <v>44</v>
      </c>
      <c r="AD1364" t="s">
        <v>53</v>
      </c>
      <c r="AE1364" t="s">
        <v>72</v>
      </c>
      <c r="AF1364" t="s">
        <v>52</v>
      </c>
      <c r="AG1364" t="s">
        <v>50</v>
      </c>
      <c r="AH1364">
        <v>51.956364000000001</v>
      </c>
      <c r="AI1364">
        <v>55.174061999999999</v>
      </c>
      <c r="AJ1364">
        <v>60.250283000000003</v>
      </c>
      <c r="AK1364">
        <v>73.851877999999999</v>
      </c>
      <c r="AL1364" t="s">
        <v>73</v>
      </c>
      <c r="AM1364" t="s">
        <v>55</v>
      </c>
      <c r="AN1364" t="s">
        <v>50</v>
      </c>
      <c r="AO1364" s="1">
        <v>45870</v>
      </c>
      <c r="AR1364" t="s">
        <v>50</v>
      </c>
    </row>
    <row r="1365" spans="1:44" hidden="1" x14ac:dyDescent="0.25">
      <c r="A1365" t="s">
        <v>1994</v>
      </c>
      <c r="B1365" t="s">
        <v>1992</v>
      </c>
      <c r="C1365" t="s">
        <v>1993</v>
      </c>
      <c r="D1365" t="s">
        <v>95</v>
      </c>
      <c r="E1365" t="s">
        <v>1198</v>
      </c>
      <c r="F1365" t="s">
        <v>44</v>
      </c>
      <c r="G1365" t="s">
        <v>45</v>
      </c>
      <c r="H1365">
        <v>2</v>
      </c>
      <c r="I1365" t="s">
        <v>46</v>
      </c>
      <c r="J1365" t="s">
        <v>70</v>
      </c>
      <c r="L1365">
        <v>29.83</v>
      </c>
      <c r="M1365" t="s">
        <v>471</v>
      </c>
      <c r="R1365" t="s">
        <v>98</v>
      </c>
      <c r="S1365" t="s">
        <v>98</v>
      </c>
      <c r="T1365" t="s">
        <v>98</v>
      </c>
      <c r="W1365" s="5">
        <v>45597</v>
      </c>
      <c r="X1365" s="5">
        <v>45627</v>
      </c>
      <c r="Y1365" s="5">
        <v>45597</v>
      </c>
      <c r="Z1365" s="10">
        <v>45645</v>
      </c>
      <c r="AA1365" s="10">
        <v>45624</v>
      </c>
      <c r="AB1365" t="s">
        <v>44</v>
      </c>
      <c r="AC1365" t="s">
        <v>44</v>
      </c>
      <c r="AD1365" t="s">
        <v>53</v>
      </c>
      <c r="AE1365" t="s">
        <v>72</v>
      </c>
      <c r="AF1365" t="s">
        <v>52</v>
      </c>
      <c r="AG1365" t="s">
        <v>50</v>
      </c>
      <c r="AH1365">
        <v>62.179673000000001</v>
      </c>
      <c r="AI1365">
        <v>65.397371000000007</v>
      </c>
      <c r="AJ1365">
        <v>70.473591999999996</v>
      </c>
      <c r="AK1365">
        <v>89.557975999999996</v>
      </c>
      <c r="AL1365" t="s">
        <v>73</v>
      </c>
      <c r="AM1365" t="s">
        <v>55</v>
      </c>
      <c r="AN1365" t="s">
        <v>51</v>
      </c>
      <c r="AO1365" s="1">
        <v>45689</v>
      </c>
      <c r="AP1365" s="1" t="s">
        <v>5426</v>
      </c>
      <c r="AR1365" t="s">
        <v>51</v>
      </c>
    </row>
    <row r="1366" spans="1:44" hidden="1" x14ac:dyDescent="0.25">
      <c r="A1366" t="s">
        <v>1995</v>
      </c>
      <c r="B1366" t="s">
        <v>1992</v>
      </c>
      <c r="C1366" t="s">
        <v>1993</v>
      </c>
      <c r="D1366" t="s">
        <v>143</v>
      </c>
      <c r="E1366" t="s">
        <v>1198</v>
      </c>
      <c r="F1366" t="s">
        <v>44</v>
      </c>
      <c r="G1366" t="s">
        <v>45</v>
      </c>
      <c r="H1366">
        <v>2</v>
      </c>
      <c r="I1366" t="s">
        <v>46</v>
      </c>
      <c r="J1366" t="s">
        <v>70</v>
      </c>
      <c r="L1366">
        <v>31.29</v>
      </c>
      <c r="M1366" t="s">
        <v>471</v>
      </c>
      <c r="R1366" t="s">
        <v>98</v>
      </c>
      <c r="S1366" t="s">
        <v>98</v>
      </c>
      <c r="T1366" t="s">
        <v>98</v>
      </c>
      <c r="W1366" s="5">
        <v>45597</v>
      </c>
      <c r="X1366" s="5">
        <v>45627</v>
      </c>
      <c r="Y1366" s="5">
        <v>45597</v>
      </c>
      <c r="Z1366" s="10">
        <v>45647</v>
      </c>
      <c r="AA1366" s="10">
        <v>45624</v>
      </c>
      <c r="AB1366" t="s">
        <v>44</v>
      </c>
      <c r="AC1366" t="s">
        <v>44</v>
      </c>
      <c r="AD1366" t="s">
        <v>53</v>
      </c>
      <c r="AE1366" t="s">
        <v>72</v>
      </c>
      <c r="AF1366" t="s">
        <v>52</v>
      </c>
      <c r="AG1366" t="s">
        <v>50</v>
      </c>
      <c r="AH1366">
        <v>62.179673000000001</v>
      </c>
      <c r="AI1366">
        <v>65.397371000000007</v>
      </c>
      <c r="AJ1366">
        <v>70.473591999999996</v>
      </c>
      <c r="AK1366">
        <v>89.557975999999996</v>
      </c>
      <c r="AL1366" t="s">
        <v>73</v>
      </c>
      <c r="AM1366" t="s">
        <v>55</v>
      </c>
      <c r="AN1366" t="s">
        <v>51</v>
      </c>
      <c r="AO1366" s="1">
        <v>45748</v>
      </c>
      <c r="AP1366" s="1" t="s">
        <v>5428</v>
      </c>
      <c r="AR1366" t="s">
        <v>51</v>
      </c>
    </row>
    <row r="1367" spans="1:44" hidden="1" x14ac:dyDescent="0.25">
      <c r="A1367" t="s">
        <v>1996</v>
      </c>
      <c r="B1367" t="s">
        <v>1992</v>
      </c>
      <c r="C1367" t="s">
        <v>1993</v>
      </c>
      <c r="D1367" t="s">
        <v>275</v>
      </c>
      <c r="E1367" t="s">
        <v>1198</v>
      </c>
      <c r="F1367" t="s">
        <v>44</v>
      </c>
      <c r="G1367" t="s">
        <v>45</v>
      </c>
      <c r="H1367">
        <v>2</v>
      </c>
      <c r="I1367" t="s">
        <v>46</v>
      </c>
      <c r="J1367" t="s">
        <v>70</v>
      </c>
      <c r="L1367">
        <v>17.36</v>
      </c>
      <c r="M1367" t="s">
        <v>471</v>
      </c>
      <c r="R1367" t="s">
        <v>98</v>
      </c>
      <c r="S1367" t="s">
        <v>98</v>
      </c>
      <c r="T1367" t="s">
        <v>98</v>
      </c>
      <c r="W1367" s="5">
        <v>45627</v>
      </c>
      <c r="X1367" s="5">
        <v>45627</v>
      </c>
      <c r="Y1367" s="5">
        <v>45627</v>
      </c>
      <c r="Z1367" s="10">
        <v>45647</v>
      </c>
      <c r="AA1367" s="10">
        <v>45629</v>
      </c>
      <c r="AB1367" t="s">
        <v>44</v>
      </c>
      <c r="AC1367" t="s">
        <v>44</v>
      </c>
      <c r="AD1367" t="s">
        <v>53</v>
      </c>
      <c r="AE1367" t="s">
        <v>72</v>
      </c>
      <c r="AF1367" t="s">
        <v>52</v>
      </c>
      <c r="AG1367" t="s">
        <v>50</v>
      </c>
      <c r="AH1367">
        <v>62.179673000000001</v>
      </c>
      <c r="AI1367">
        <v>65.397371000000007</v>
      </c>
      <c r="AJ1367">
        <v>70.473591999999996</v>
      </c>
      <c r="AK1367">
        <v>89.557975999999996</v>
      </c>
      <c r="AL1367" t="s">
        <v>73</v>
      </c>
      <c r="AM1367" t="s">
        <v>55</v>
      </c>
      <c r="AN1367" t="s">
        <v>51</v>
      </c>
      <c r="AO1367" s="1">
        <v>45748</v>
      </c>
      <c r="AP1367" s="1" t="s">
        <v>5428</v>
      </c>
      <c r="AR1367" t="s">
        <v>51</v>
      </c>
    </row>
    <row r="1368" spans="1:44" hidden="1" x14ac:dyDescent="0.25">
      <c r="A1368" t="s">
        <v>1997</v>
      </c>
      <c r="B1368" t="s">
        <v>1992</v>
      </c>
      <c r="C1368" t="s">
        <v>1993</v>
      </c>
      <c r="D1368" t="s">
        <v>207</v>
      </c>
      <c r="E1368" t="s">
        <v>1198</v>
      </c>
      <c r="F1368" t="s">
        <v>44</v>
      </c>
      <c r="G1368" t="s">
        <v>45</v>
      </c>
      <c r="H1368">
        <v>2</v>
      </c>
      <c r="I1368" t="s">
        <v>46</v>
      </c>
      <c r="J1368" t="s">
        <v>70</v>
      </c>
      <c r="L1368">
        <v>18.989999999999998</v>
      </c>
      <c r="M1368" t="s">
        <v>471</v>
      </c>
      <c r="R1368" t="s">
        <v>98</v>
      </c>
      <c r="S1368" t="s">
        <v>98</v>
      </c>
      <c r="T1368" t="s">
        <v>98</v>
      </c>
      <c r="W1368" s="5">
        <v>45627</v>
      </c>
      <c r="X1368" s="5">
        <v>45627</v>
      </c>
      <c r="Y1368" s="5">
        <v>45627</v>
      </c>
      <c r="Z1368" s="10">
        <v>45647</v>
      </c>
      <c r="AA1368" s="10">
        <v>45630</v>
      </c>
      <c r="AB1368" t="s">
        <v>44</v>
      </c>
      <c r="AC1368" t="s">
        <v>44</v>
      </c>
      <c r="AD1368" t="s">
        <v>53</v>
      </c>
      <c r="AE1368" t="s">
        <v>72</v>
      </c>
      <c r="AF1368" t="s">
        <v>52</v>
      </c>
      <c r="AG1368" t="s">
        <v>50</v>
      </c>
      <c r="AH1368">
        <v>62.179673000000001</v>
      </c>
      <c r="AI1368">
        <v>65.397371000000007</v>
      </c>
      <c r="AJ1368">
        <v>70.473591999999996</v>
      </c>
      <c r="AK1368">
        <v>89.557975999999996</v>
      </c>
      <c r="AL1368" t="s">
        <v>73</v>
      </c>
      <c r="AM1368" t="s">
        <v>55</v>
      </c>
      <c r="AN1368" t="s">
        <v>51</v>
      </c>
      <c r="AO1368" s="1">
        <v>45748</v>
      </c>
      <c r="AP1368" s="1" t="s">
        <v>5428</v>
      </c>
      <c r="AR1368" t="s">
        <v>51</v>
      </c>
    </row>
    <row r="1369" spans="1:44" hidden="1" x14ac:dyDescent="0.25">
      <c r="A1369" t="s">
        <v>1998</v>
      </c>
      <c r="B1369" t="s">
        <v>1992</v>
      </c>
      <c r="C1369" t="s">
        <v>1993</v>
      </c>
      <c r="D1369" t="s">
        <v>107</v>
      </c>
      <c r="E1369" t="s">
        <v>1198</v>
      </c>
      <c r="F1369" t="s">
        <v>44</v>
      </c>
      <c r="G1369" t="s">
        <v>45</v>
      </c>
      <c r="H1369">
        <v>2</v>
      </c>
      <c r="I1369" t="s">
        <v>46</v>
      </c>
      <c r="J1369" t="s">
        <v>70</v>
      </c>
      <c r="L1369">
        <v>8.31</v>
      </c>
      <c r="M1369" t="s">
        <v>471</v>
      </c>
      <c r="R1369" t="s">
        <v>98</v>
      </c>
      <c r="S1369" t="s">
        <v>98</v>
      </c>
      <c r="T1369" t="s">
        <v>97</v>
      </c>
      <c r="W1369" s="5">
        <v>45627</v>
      </c>
      <c r="X1369" s="5">
        <v>45627</v>
      </c>
      <c r="Y1369" s="5">
        <v>45627</v>
      </c>
      <c r="Z1369" s="10">
        <v>45647</v>
      </c>
      <c r="AA1369" s="10">
        <v>45634</v>
      </c>
      <c r="AB1369" t="s">
        <v>44</v>
      </c>
      <c r="AC1369" t="s">
        <v>44</v>
      </c>
      <c r="AD1369" t="s">
        <v>53</v>
      </c>
      <c r="AE1369" t="s">
        <v>72</v>
      </c>
      <c r="AF1369" t="s">
        <v>52</v>
      </c>
      <c r="AG1369" t="s">
        <v>50</v>
      </c>
      <c r="AH1369">
        <v>62.179673000000001</v>
      </c>
      <c r="AI1369">
        <v>65.397371000000007</v>
      </c>
      <c r="AJ1369">
        <v>70.473591999999996</v>
      </c>
      <c r="AK1369">
        <v>89.557975999999996</v>
      </c>
      <c r="AL1369" t="s">
        <v>73</v>
      </c>
      <c r="AM1369" t="s">
        <v>55</v>
      </c>
      <c r="AN1369" t="s">
        <v>51</v>
      </c>
      <c r="AO1369" s="1">
        <v>45748</v>
      </c>
      <c r="AP1369" s="1" t="s">
        <v>5428</v>
      </c>
      <c r="AR1369" t="s">
        <v>51</v>
      </c>
    </row>
    <row r="1370" spans="1:44" hidden="1" x14ac:dyDescent="0.25">
      <c r="A1370" t="s">
        <v>1999</v>
      </c>
      <c r="B1370" t="s">
        <v>1992</v>
      </c>
      <c r="C1370" t="s">
        <v>1993</v>
      </c>
      <c r="D1370" t="s">
        <v>109</v>
      </c>
      <c r="E1370" t="s">
        <v>1198</v>
      </c>
      <c r="F1370" t="s">
        <v>44</v>
      </c>
      <c r="G1370" t="s">
        <v>45</v>
      </c>
      <c r="H1370">
        <v>2</v>
      </c>
      <c r="I1370" t="s">
        <v>46</v>
      </c>
      <c r="J1370" t="s">
        <v>70</v>
      </c>
      <c r="L1370">
        <v>5.58</v>
      </c>
      <c r="M1370" t="s">
        <v>471</v>
      </c>
      <c r="R1370" t="s">
        <v>98</v>
      </c>
      <c r="S1370" t="s">
        <v>98</v>
      </c>
      <c r="T1370" t="s">
        <v>97</v>
      </c>
      <c r="W1370" s="5">
        <v>45627</v>
      </c>
      <c r="X1370" s="5">
        <v>45627</v>
      </c>
      <c r="Y1370" s="5">
        <v>45627</v>
      </c>
      <c r="Z1370" s="10">
        <v>45653</v>
      </c>
      <c r="AA1370" s="10">
        <v>45635</v>
      </c>
      <c r="AB1370" t="s">
        <v>44</v>
      </c>
      <c r="AC1370" t="s">
        <v>44</v>
      </c>
      <c r="AD1370" t="s">
        <v>53</v>
      </c>
      <c r="AE1370" t="s">
        <v>72</v>
      </c>
      <c r="AF1370" t="s">
        <v>52</v>
      </c>
      <c r="AG1370" t="s">
        <v>50</v>
      </c>
      <c r="AH1370">
        <v>62.179673000000001</v>
      </c>
      <c r="AI1370">
        <v>65.397371000000007</v>
      </c>
      <c r="AJ1370">
        <v>70.473591999999996</v>
      </c>
      <c r="AK1370">
        <v>89.557975999999996</v>
      </c>
      <c r="AL1370" t="s">
        <v>73</v>
      </c>
      <c r="AM1370" t="s">
        <v>55</v>
      </c>
      <c r="AN1370" t="s">
        <v>51</v>
      </c>
      <c r="AO1370" s="1">
        <v>45748</v>
      </c>
      <c r="AP1370" s="1" t="s">
        <v>5428</v>
      </c>
      <c r="AR1370" t="s">
        <v>51</v>
      </c>
    </row>
    <row r="1371" spans="1:44" hidden="1" x14ac:dyDescent="0.25">
      <c r="A1371" t="s">
        <v>2000</v>
      </c>
      <c r="B1371" t="s">
        <v>1992</v>
      </c>
      <c r="C1371" t="s">
        <v>1993</v>
      </c>
      <c r="D1371" t="s">
        <v>154</v>
      </c>
      <c r="E1371" t="s">
        <v>1198</v>
      </c>
      <c r="F1371" t="s">
        <v>44</v>
      </c>
      <c r="G1371" t="s">
        <v>45</v>
      </c>
      <c r="H1371">
        <v>2</v>
      </c>
      <c r="I1371" t="s">
        <v>46</v>
      </c>
      <c r="J1371" t="s">
        <v>70</v>
      </c>
      <c r="L1371">
        <v>42.09</v>
      </c>
      <c r="M1371" t="s">
        <v>471</v>
      </c>
      <c r="R1371" t="s">
        <v>98</v>
      </c>
      <c r="S1371" t="s">
        <v>98</v>
      </c>
      <c r="T1371" t="s">
        <v>97</v>
      </c>
      <c r="W1371" s="5">
        <v>45627</v>
      </c>
      <c r="X1371" s="5">
        <v>45627</v>
      </c>
      <c r="Y1371" s="5">
        <v>45627</v>
      </c>
      <c r="Z1371" s="10">
        <v>45654</v>
      </c>
      <c r="AA1371" s="10">
        <v>45635</v>
      </c>
      <c r="AB1371" t="s">
        <v>44</v>
      </c>
      <c r="AC1371" t="s">
        <v>44</v>
      </c>
      <c r="AD1371" t="s">
        <v>53</v>
      </c>
      <c r="AE1371" t="s">
        <v>72</v>
      </c>
      <c r="AF1371" t="s">
        <v>52</v>
      </c>
      <c r="AG1371" t="s">
        <v>50</v>
      </c>
      <c r="AH1371">
        <v>62.179673000000001</v>
      </c>
      <c r="AI1371">
        <v>65.397371000000007</v>
      </c>
      <c r="AJ1371">
        <v>70.473591999999996</v>
      </c>
      <c r="AK1371">
        <v>89.557975999999996</v>
      </c>
      <c r="AL1371" t="s">
        <v>73</v>
      </c>
      <c r="AM1371" t="s">
        <v>55</v>
      </c>
      <c r="AN1371" t="s">
        <v>51</v>
      </c>
      <c r="AO1371" s="1">
        <v>45748</v>
      </c>
      <c r="AP1371" s="1" t="s">
        <v>5428</v>
      </c>
      <c r="AR1371" t="s">
        <v>51</v>
      </c>
    </row>
    <row r="1372" spans="1:44" hidden="1" x14ac:dyDescent="0.25">
      <c r="A1372" t="s">
        <v>2001</v>
      </c>
      <c r="B1372" t="s">
        <v>1992</v>
      </c>
      <c r="C1372" t="s">
        <v>1993</v>
      </c>
      <c r="D1372" t="s">
        <v>195</v>
      </c>
      <c r="E1372" t="s">
        <v>1198</v>
      </c>
      <c r="F1372" t="s">
        <v>44</v>
      </c>
      <c r="G1372" t="s">
        <v>45</v>
      </c>
      <c r="H1372">
        <v>2</v>
      </c>
      <c r="I1372" t="s">
        <v>46</v>
      </c>
      <c r="J1372" t="s">
        <v>70</v>
      </c>
      <c r="L1372">
        <v>21.05</v>
      </c>
      <c r="M1372" t="s">
        <v>471</v>
      </c>
      <c r="R1372" t="s">
        <v>98</v>
      </c>
      <c r="S1372" t="s">
        <v>98</v>
      </c>
      <c r="T1372" t="s">
        <v>97</v>
      </c>
      <c r="W1372" s="5">
        <v>45627</v>
      </c>
      <c r="X1372" s="5">
        <v>45627</v>
      </c>
      <c r="Y1372" s="5">
        <v>45627</v>
      </c>
      <c r="Z1372" s="10">
        <v>45654</v>
      </c>
      <c r="AA1372" s="10">
        <v>45636</v>
      </c>
      <c r="AB1372" t="s">
        <v>44</v>
      </c>
      <c r="AC1372" t="s">
        <v>44</v>
      </c>
      <c r="AD1372" t="s">
        <v>53</v>
      </c>
      <c r="AE1372" t="s">
        <v>72</v>
      </c>
      <c r="AF1372" t="s">
        <v>52</v>
      </c>
      <c r="AG1372" t="s">
        <v>50</v>
      </c>
      <c r="AH1372">
        <v>62.179673000000001</v>
      </c>
      <c r="AI1372">
        <v>65.397371000000007</v>
      </c>
      <c r="AJ1372">
        <v>70.473591999999996</v>
      </c>
      <c r="AK1372">
        <v>89.557975999999996</v>
      </c>
      <c r="AL1372" t="s">
        <v>73</v>
      </c>
      <c r="AM1372" t="s">
        <v>55</v>
      </c>
      <c r="AN1372" t="s">
        <v>51</v>
      </c>
      <c r="AO1372" s="1">
        <v>45748</v>
      </c>
      <c r="AP1372" s="1" t="s">
        <v>5428</v>
      </c>
      <c r="AR1372" t="s">
        <v>51</v>
      </c>
    </row>
    <row r="1373" spans="1:44" hidden="1" x14ac:dyDescent="0.25">
      <c r="A1373" t="s">
        <v>2002</v>
      </c>
      <c r="B1373" t="s">
        <v>1992</v>
      </c>
      <c r="C1373" t="s">
        <v>1993</v>
      </c>
      <c r="D1373" t="s">
        <v>156</v>
      </c>
      <c r="E1373" t="s">
        <v>1198</v>
      </c>
      <c r="F1373" t="s">
        <v>44</v>
      </c>
      <c r="G1373" t="s">
        <v>45</v>
      </c>
      <c r="H1373">
        <v>2</v>
      </c>
      <c r="I1373" t="s">
        <v>46</v>
      </c>
      <c r="J1373" t="s">
        <v>70</v>
      </c>
      <c r="L1373">
        <v>27.71</v>
      </c>
      <c r="M1373" t="s">
        <v>471</v>
      </c>
      <c r="R1373" t="s">
        <v>98</v>
      </c>
      <c r="S1373" t="s">
        <v>98</v>
      </c>
      <c r="T1373" t="s">
        <v>98</v>
      </c>
      <c r="W1373" s="5">
        <v>45627</v>
      </c>
      <c r="X1373" s="5">
        <v>45627</v>
      </c>
      <c r="Y1373" s="5">
        <v>45627</v>
      </c>
      <c r="Z1373" s="10">
        <v>45658</v>
      </c>
      <c r="AA1373" s="10">
        <v>45639</v>
      </c>
      <c r="AB1373" t="s">
        <v>44</v>
      </c>
      <c r="AC1373" t="s">
        <v>44</v>
      </c>
      <c r="AD1373" t="s">
        <v>53</v>
      </c>
      <c r="AE1373" t="s">
        <v>72</v>
      </c>
      <c r="AF1373" t="s">
        <v>52</v>
      </c>
      <c r="AG1373" t="s">
        <v>50</v>
      </c>
      <c r="AH1373">
        <v>62.179673000000001</v>
      </c>
      <c r="AI1373">
        <v>65.397371000000007</v>
      </c>
      <c r="AJ1373">
        <v>70.473591999999996</v>
      </c>
      <c r="AK1373">
        <v>89.557975999999996</v>
      </c>
      <c r="AL1373" t="s">
        <v>27</v>
      </c>
      <c r="AM1373" t="s">
        <v>55</v>
      </c>
      <c r="AN1373" t="s">
        <v>51</v>
      </c>
      <c r="AO1373" s="1">
        <v>45748</v>
      </c>
      <c r="AP1373" s="1" t="s">
        <v>5428</v>
      </c>
      <c r="AR1373" t="s">
        <v>51</v>
      </c>
    </row>
    <row r="1374" spans="1:44" hidden="1" x14ac:dyDescent="0.25">
      <c r="A1374" t="s">
        <v>2003</v>
      </c>
      <c r="B1374" t="s">
        <v>1992</v>
      </c>
      <c r="C1374" t="s">
        <v>1993</v>
      </c>
      <c r="D1374" s="21" t="s">
        <v>158</v>
      </c>
      <c r="E1374" t="s">
        <v>1198</v>
      </c>
      <c r="F1374" t="s">
        <v>44</v>
      </c>
      <c r="G1374" t="s">
        <v>45</v>
      </c>
      <c r="H1374">
        <v>2</v>
      </c>
      <c r="I1374" t="s">
        <v>46</v>
      </c>
      <c r="J1374" t="s">
        <v>70</v>
      </c>
      <c r="L1374">
        <v>33.4</v>
      </c>
      <c r="M1374" t="s">
        <v>471</v>
      </c>
      <c r="R1374" t="s">
        <v>98</v>
      </c>
      <c r="S1374" t="s">
        <v>98</v>
      </c>
      <c r="T1374" t="s">
        <v>97</v>
      </c>
      <c r="W1374" s="5">
        <v>45627</v>
      </c>
      <c r="X1374" s="5">
        <v>45627</v>
      </c>
      <c r="Y1374" s="5">
        <v>45627</v>
      </c>
      <c r="Z1374" s="10">
        <v>45650</v>
      </c>
      <c r="AA1374" s="10">
        <v>45649</v>
      </c>
      <c r="AB1374" t="s">
        <v>44</v>
      </c>
      <c r="AC1374" t="s">
        <v>44</v>
      </c>
      <c r="AD1374" t="s">
        <v>53</v>
      </c>
      <c r="AE1374" t="s">
        <v>72</v>
      </c>
      <c r="AF1374" t="s">
        <v>52</v>
      </c>
      <c r="AG1374" t="s">
        <v>50</v>
      </c>
      <c r="AH1374">
        <v>62.179673000000001</v>
      </c>
      <c r="AI1374">
        <v>65.397371000000007</v>
      </c>
      <c r="AJ1374">
        <v>70.473591999999996</v>
      </c>
      <c r="AK1374">
        <v>89.557975999999996</v>
      </c>
      <c r="AL1374" t="s">
        <v>73</v>
      </c>
      <c r="AM1374" t="s">
        <v>55</v>
      </c>
      <c r="AN1374" t="s">
        <v>51</v>
      </c>
      <c r="AO1374" s="1">
        <v>45748</v>
      </c>
      <c r="AP1374" s="1" t="s">
        <v>5428</v>
      </c>
      <c r="AR1374" t="s">
        <v>51</v>
      </c>
    </row>
    <row r="1375" spans="1:44" hidden="1" x14ac:dyDescent="0.25">
      <c r="A1375" t="s">
        <v>2004</v>
      </c>
      <c r="B1375" t="s">
        <v>1992</v>
      </c>
      <c r="C1375" t="s">
        <v>1993</v>
      </c>
      <c r="D1375" s="21" t="s">
        <v>122</v>
      </c>
      <c r="E1375" t="s">
        <v>1198</v>
      </c>
      <c r="F1375" t="s">
        <v>44</v>
      </c>
      <c r="G1375" t="s">
        <v>45</v>
      </c>
      <c r="H1375">
        <v>2</v>
      </c>
      <c r="I1375" t="s">
        <v>46</v>
      </c>
      <c r="J1375" t="s">
        <v>70</v>
      </c>
      <c r="L1375">
        <v>8.2100000000000009</v>
      </c>
      <c r="M1375" t="s">
        <v>471</v>
      </c>
      <c r="R1375" t="s">
        <v>98</v>
      </c>
      <c r="S1375" t="s">
        <v>98</v>
      </c>
      <c r="T1375" t="s">
        <v>97</v>
      </c>
      <c r="W1375" s="5">
        <v>45627</v>
      </c>
      <c r="X1375" s="5">
        <v>45627</v>
      </c>
      <c r="Y1375" s="5">
        <v>45627</v>
      </c>
      <c r="Z1375" s="10">
        <v>45662</v>
      </c>
      <c r="AA1375" s="10">
        <v>45647</v>
      </c>
      <c r="AB1375" t="s">
        <v>44</v>
      </c>
      <c r="AC1375" t="s">
        <v>44</v>
      </c>
      <c r="AD1375" t="s">
        <v>53</v>
      </c>
      <c r="AE1375" t="s">
        <v>72</v>
      </c>
      <c r="AF1375" t="s">
        <v>52</v>
      </c>
      <c r="AG1375" t="s">
        <v>50</v>
      </c>
      <c r="AH1375">
        <v>62.179673000000001</v>
      </c>
      <c r="AI1375">
        <v>65.397371000000007</v>
      </c>
      <c r="AJ1375">
        <v>70.473591999999996</v>
      </c>
      <c r="AK1375">
        <v>89.557975999999996</v>
      </c>
      <c r="AL1375" t="s">
        <v>27</v>
      </c>
      <c r="AM1375" t="s">
        <v>55</v>
      </c>
      <c r="AN1375" t="s">
        <v>51</v>
      </c>
      <c r="AO1375" s="1">
        <v>45717</v>
      </c>
      <c r="AP1375" s="1" t="s">
        <v>5427</v>
      </c>
      <c r="AR1375" t="s">
        <v>51</v>
      </c>
    </row>
    <row r="1376" spans="1:44" hidden="1" x14ac:dyDescent="0.25">
      <c r="A1376" t="s">
        <v>2005</v>
      </c>
      <c r="B1376" t="s">
        <v>1992</v>
      </c>
      <c r="C1376" t="s">
        <v>1993</v>
      </c>
      <c r="D1376" s="21" t="s">
        <v>116</v>
      </c>
      <c r="E1376" t="s">
        <v>1198</v>
      </c>
      <c r="F1376" t="s">
        <v>44</v>
      </c>
      <c r="G1376" t="s">
        <v>45</v>
      </c>
      <c r="H1376">
        <v>2</v>
      </c>
      <c r="I1376" t="s">
        <v>46</v>
      </c>
      <c r="J1376" t="s">
        <v>70</v>
      </c>
      <c r="L1376">
        <v>16.04</v>
      </c>
      <c r="M1376" t="s">
        <v>471</v>
      </c>
      <c r="R1376" t="s">
        <v>98</v>
      </c>
      <c r="S1376" t="s">
        <v>98</v>
      </c>
      <c r="T1376" t="s">
        <v>97</v>
      </c>
      <c r="W1376" s="5">
        <v>45627</v>
      </c>
      <c r="X1376" s="5">
        <v>45627</v>
      </c>
      <c r="Y1376" s="5">
        <v>45627</v>
      </c>
      <c r="Z1376" s="10">
        <v>45653</v>
      </c>
      <c r="AA1376" s="10">
        <v>45647</v>
      </c>
      <c r="AB1376" t="s">
        <v>44</v>
      </c>
      <c r="AC1376" t="s">
        <v>44</v>
      </c>
      <c r="AD1376" t="s">
        <v>53</v>
      </c>
      <c r="AE1376" t="s">
        <v>72</v>
      </c>
      <c r="AF1376" t="s">
        <v>52</v>
      </c>
      <c r="AG1376" t="s">
        <v>50</v>
      </c>
      <c r="AH1376">
        <v>62.179673000000001</v>
      </c>
      <c r="AI1376">
        <v>65.397371000000007</v>
      </c>
      <c r="AJ1376">
        <v>70.473591999999996</v>
      </c>
      <c r="AK1376">
        <v>89.557975999999996</v>
      </c>
      <c r="AL1376" t="s">
        <v>73</v>
      </c>
      <c r="AM1376" t="s">
        <v>55</v>
      </c>
      <c r="AN1376" t="s">
        <v>51</v>
      </c>
      <c r="AO1376" s="1">
        <v>45717</v>
      </c>
      <c r="AP1376" s="1" t="s">
        <v>5427</v>
      </c>
      <c r="AR1376" t="s">
        <v>51</v>
      </c>
    </row>
    <row r="1377" spans="1:44" hidden="1" x14ac:dyDescent="0.25">
      <c r="A1377" t="s">
        <v>2006</v>
      </c>
      <c r="B1377" t="s">
        <v>1992</v>
      </c>
      <c r="C1377" t="s">
        <v>1993</v>
      </c>
      <c r="D1377" s="21" t="s">
        <v>160</v>
      </c>
      <c r="E1377" t="s">
        <v>1198</v>
      </c>
      <c r="F1377" t="s">
        <v>44</v>
      </c>
      <c r="G1377" t="s">
        <v>45</v>
      </c>
      <c r="H1377">
        <v>2</v>
      </c>
      <c r="I1377" t="s">
        <v>46</v>
      </c>
      <c r="J1377" t="s">
        <v>70</v>
      </c>
      <c r="L1377">
        <v>7.64</v>
      </c>
      <c r="M1377" t="s">
        <v>471</v>
      </c>
      <c r="R1377" t="s">
        <v>98</v>
      </c>
      <c r="S1377" t="s">
        <v>98</v>
      </c>
      <c r="T1377" t="s">
        <v>97</v>
      </c>
      <c r="W1377" s="5">
        <v>45627</v>
      </c>
      <c r="X1377" s="5">
        <v>45627</v>
      </c>
      <c r="Y1377" s="5">
        <v>45627</v>
      </c>
      <c r="Z1377" s="10">
        <v>45650</v>
      </c>
      <c r="AA1377" s="10">
        <v>45647</v>
      </c>
      <c r="AB1377" t="s">
        <v>44</v>
      </c>
      <c r="AC1377" t="s">
        <v>44</v>
      </c>
      <c r="AD1377" t="s">
        <v>53</v>
      </c>
      <c r="AE1377" t="s">
        <v>72</v>
      </c>
      <c r="AF1377" t="s">
        <v>52</v>
      </c>
      <c r="AG1377" t="s">
        <v>50</v>
      </c>
      <c r="AH1377">
        <v>62.179673000000001</v>
      </c>
      <c r="AI1377">
        <v>65.397371000000007</v>
      </c>
      <c r="AJ1377">
        <v>70.473591999999996</v>
      </c>
      <c r="AK1377">
        <v>89.557975999999996</v>
      </c>
      <c r="AL1377" t="s">
        <v>73</v>
      </c>
      <c r="AM1377" t="s">
        <v>55</v>
      </c>
      <c r="AN1377" t="s">
        <v>51</v>
      </c>
      <c r="AO1377" s="1">
        <v>45717</v>
      </c>
      <c r="AP1377" s="1" t="s">
        <v>5427</v>
      </c>
      <c r="AR1377" t="s">
        <v>51</v>
      </c>
    </row>
    <row r="1378" spans="1:44" hidden="1" x14ac:dyDescent="0.25">
      <c r="A1378" t="s">
        <v>2007</v>
      </c>
      <c r="B1378" t="s">
        <v>1992</v>
      </c>
      <c r="C1378" t="s">
        <v>1993</v>
      </c>
      <c r="D1378" s="21" t="s">
        <v>200</v>
      </c>
      <c r="E1378" t="s">
        <v>1198</v>
      </c>
      <c r="F1378" t="s">
        <v>44</v>
      </c>
      <c r="G1378" t="s">
        <v>45</v>
      </c>
      <c r="H1378">
        <v>2</v>
      </c>
      <c r="I1378" t="s">
        <v>46</v>
      </c>
      <c r="J1378" t="s">
        <v>70</v>
      </c>
      <c r="L1378">
        <v>10.14</v>
      </c>
      <c r="M1378" t="s">
        <v>471</v>
      </c>
      <c r="R1378" t="s">
        <v>98</v>
      </c>
      <c r="S1378" t="s">
        <v>98</v>
      </c>
      <c r="T1378" t="s">
        <v>97</v>
      </c>
      <c r="W1378" s="5">
        <v>45627</v>
      </c>
      <c r="X1378" s="5">
        <v>45627</v>
      </c>
      <c r="Y1378" s="5">
        <v>45627</v>
      </c>
      <c r="Z1378" s="10">
        <v>45649</v>
      </c>
      <c r="AA1378" s="10">
        <v>45646</v>
      </c>
      <c r="AB1378" t="s">
        <v>44</v>
      </c>
      <c r="AC1378" t="s">
        <v>44</v>
      </c>
      <c r="AD1378" t="s">
        <v>53</v>
      </c>
      <c r="AE1378" t="s">
        <v>72</v>
      </c>
      <c r="AF1378" t="s">
        <v>52</v>
      </c>
      <c r="AG1378" t="s">
        <v>50</v>
      </c>
      <c r="AH1378">
        <v>62.179673000000001</v>
      </c>
      <c r="AI1378">
        <v>65.397371000000007</v>
      </c>
      <c r="AJ1378">
        <v>70.473591999999996</v>
      </c>
      <c r="AK1378">
        <v>89.557975999999996</v>
      </c>
      <c r="AL1378" t="s">
        <v>73</v>
      </c>
      <c r="AM1378" t="s">
        <v>55</v>
      </c>
      <c r="AN1378" t="s">
        <v>51</v>
      </c>
      <c r="AO1378" s="1">
        <v>45717</v>
      </c>
      <c r="AP1378" s="1" t="s">
        <v>5427</v>
      </c>
      <c r="AR1378" t="s">
        <v>51</v>
      </c>
    </row>
    <row r="1379" spans="1:44" hidden="1" x14ac:dyDescent="0.25">
      <c r="A1379" t="s">
        <v>2008</v>
      </c>
      <c r="B1379" t="s">
        <v>1992</v>
      </c>
      <c r="C1379" t="s">
        <v>1993</v>
      </c>
      <c r="D1379" s="21" t="s">
        <v>124</v>
      </c>
      <c r="E1379" t="s">
        <v>1198</v>
      </c>
      <c r="F1379" t="s">
        <v>44</v>
      </c>
      <c r="G1379" t="s">
        <v>45</v>
      </c>
      <c r="H1379">
        <v>2</v>
      </c>
      <c r="I1379" t="s">
        <v>46</v>
      </c>
      <c r="J1379" t="s">
        <v>70</v>
      </c>
      <c r="L1379">
        <v>20.94</v>
      </c>
      <c r="M1379" t="s">
        <v>471</v>
      </c>
      <c r="R1379" t="s">
        <v>98</v>
      </c>
      <c r="S1379" t="s">
        <v>98</v>
      </c>
      <c r="T1379" t="s">
        <v>97</v>
      </c>
      <c r="W1379" s="5">
        <v>45627</v>
      </c>
      <c r="X1379" s="5">
        <v>45627</v>
      </c>
      <c r="Y1379" s="5">
        <v>45627</v>
      </c>
      <c r="Z1379" s="10">
        <v>45650</v>
      </c>
      <c r="AA1379" s="10">
        <v>45645</v>
      </c>
      <c r="AB1379" t="s">
        <v>44</v>
      </c>
      <c r="AC1379" t="s">
        <v>44</v>
      </c>
      <c r="AD1379" t="s">
        <v>53</v>
      </c>
      <c r="AE1379" t="s">
        <v>72</v>
      </c>
      <c r="AF1379" t="s">
        <v>52</v>
      </c>
      <c r="AG1379" t="s">
        <v>50</v>
      </c>
      <c r="AH1379">
        <v>62.179673000000001</v>
      </c>
      <c r="AI1379">
        <v>65.397371000000007</v>
      </c>
      <c r="AJ1379">
        <v>70.473591999999996</v>
      </c>
      <c r="AK1379">
        <v>89.557975999999996</v>
      </c>
      <c r="AL1379" t="s">
        <v>73</v>
      </c>
      <c r="AM1379" t="s">
        <v>55</v>
      </c>
      <c r="AN1379" t="s">
        <v>51</v>
      </c>
      <c r="AO1379" s="1">
        <v>45717</v>
      </c>
      <c r="AP1379" s="1" t="s">
        <v>5427</v>
      </c>
      <c r="AR1379" t="s">
        <v>51</v>
      </c>
    </row>
    <row r="1380" spans="1:44" hidden="1" x14ac:dyDescent="0.25">
      <c r="A1380" t="s">
        <v>2009</v>
      </c>
      <c r="B1380" t="s">
        <v>1992</v>
      </c>
      <c r="C1380" t="s">
        <v>1993</v>
      </c>
      <c r="D1380" s="21" t="s">
        <v>203</v>
      </c>
      <c r="E1380" t="s">
        <v>1198</v>
      </c>
      <c r="F1380" t="s">
        <v>44</v>
      </c>
      <c r="G1380" t="s">
        <v>45</v>
      </c>
      <c r="H1380">
        <v>2</v>
      </c>
      <c r="I1380" t="s">
        <v>46</v>
      </c>
      <c r="J1380" t="s">
        <v>70</v>
      </c>
      <c r="L1380">
        <v>19.28</v>
      </c>
      <c r="M1380" t="s">
        <v>471</v>
      </c>
      <c r="R1380" t="s">
        <v>98</v>
      </c>
      <c r="S1380" t="s">
        <v>98</v>
      </c>
      <c r="T1380" t="s">
        <v>97</v>
      </c>
      <c r="W1380" s="5">
        <v>45627</v>
      </c>
      <c r="X1380" s="5">
        <v>45658</v>
      </c>
      <c r="Y1380" s="5">
        <v>45627</v>
      </c>
      <c r="Z1380" s="10">
        <v>45658</v>
      </c>
      <c r="AA1380" s="10">
        <v>45645</v>
      </c>
      <c r="AB1380" t="s">
        <v>44</v>
      </c>
      <c r="AC1380" t="s">
        <v>44</v>
      </c>
      <c r="AD1380" t="s">
        <v>53</v>
      </c>
      <c r="AE1380" t="s">
        <v>72</v>
      </c>
      <c r="AF1380" t="s">
        <v>52</v>
      </c>
      <c r="AG1380" t="s">
        <v>50</v>
      </c>
      <c r="AH1380">
        <v>62.179673000000001</v>
      </c>
      <c r="AI1380">
        <v>65.397371000000007</v>
      </c>
      <c r="AJ1380">
        <v>70.473591999999996</v>
      </c>
      <c r="AK1380">
        <v>89.557975999999996</v>
      </c>
      <c r="AL1380" t="s">
        <v>73</v>
      </c>
      <c r="AM1380" t="s">
        <v>55</v>
      </c>
      <c r="AN1380" t="s">
        <v>51</v>
      </c>
      <c r="AO1380" s="1">
        <v>45717</v>
      </c>
      <c r="AP1380" s="1" t="s">
        <v>5427</v>
      </c>
      <c r="AR1380" t="s">
        <v>51</v>
      </c>
    </row>
    <row r="1381" spans="1:44" hidden="1" x14ac:dyDescent="0.25">
      <c r="A1381" t="s">
        <v>2010</v>
      </c>
      <c r="B1381" t="s">
        <v>1992</v>
      </c>
      <c r="C1381" t="s">
        <v>1993</v>
      </c>
      <c r="D1381" s="21" t="s">
        <v>166</v>
      </c>
      <c r="E1381" t="s">
        <v>1198</v>
      </c>
      <c r="F1381" t="s">
        <v>44</v>
      </c>
      <c r="G1381" t="s">
        <v>45</v>
      </c>
      <c r="H1381">
        <v>2</v>
      </c>
      <c r="I1381" t="s">
        <v>46</v>
      </c>
      <c r="J1381" t="s">
        <v>70</v>
      </c>
      <c r="L1381">
        <v>16.010000000000002</v>
      </c>
      <c r="M1381" t="s">
        <v>471</v>
      </c>
      <c r="R1381" t="s">
        <v>98</v>
      </c>
      <c r="S1381" t="s">
        <v>98</v>
      </c>
      <c r="T1381" t="s">
        <v>97</v>
      </c>
      <c r="W1381" s="5">
        <v>45627</v>
      </c>
      <c r="X1381" s="5">
        <v>45658</v>
      </c>
      <c r="Y1381" s="5">
        <v>45627</v>
      </c>
      <c r="Z1381" s="10">
        <v>45658</v>
      </c>
      <c r="AA1381" s="10">
        <v>45650</v>
      </c>
      <c r="AB1381" t="s">
        <v>44</v>
      </c>
      <c r="AC1381" t="s">
        <v>44</v>
      </c>
      <c r="AD1381" t="s">
        <v>53</v>
      </c>
      <c r="AE1381" t="s">
        <v>72</v>
      </c>
      <c r="AF1381" t="s">
        <v>52</v>
      </c>
      <c r="AG1381" t="s">
        <v>50</v>
      </c>
      <c r="AH1381">
        <v>62.179673000000001</v>
      </c>
      <c r="AI1381">
        <v>65.397371000000007</v>
      </c>
      <c r="AJ1381">
        <v>70.473591999999996</v>
      </c>
      <c r="AK1381">
        <v>89.557975999999996</v>
      </c>
      <c r="AL1381" t="s">
        <v>73</v>
      </c>
      <c r="AM1381" t="s">
        <v>55</v>
      </c>
      <c r="AN1381" t="s">
        <v>51</v>
      </c>
      <c r="AO1381" s="1">
        <v>45717</v>
      </c>
      <c r="AP1381" s="1" t="s">
        <v>5427</v>
      </c>
      <c r="AR1381" t="s">
        <v>51</v>
      </c>
    </row>
    <row r="1382" spans="1:44" hidden="1" x14ac:dyDescent="0.25">
      <c r="A1382" t="s">
        <v>2011</v>
      </c>
      <c r="B1382" t="s">
        <v>1992</v>
      </c>
      <c r="C1382" t="s">
        <v>1993</v>
      </c>
      <c r="D1382" s="21" t="s">
        <v>128</v>
      </c>
      <c r="E1382" t="s">
        <v>1198</v>
      </c>
      <c r="F1382" t="s">
        <v>44</v>
      </c>
      <c r="G1382" t="s">
        <v>45</v>
      </c>
      <c r="H1382">
        <v>2</v>
      </c>
      <c r="I1382" t="s">
        <v>46</v>
      </c>
      <c r="J1382" t="s">
        <v>70</v>
      </c>
      <c r="L1382">
        <v>6.13</v>
      </c>
      <c r="M1382" t="s">
        <v>471</v>
      </c>
      <c r="R1382" t="s">
        <v>98</v>
      </c>
      <c r="S1382" t="s">
        <v>98</v>
      </c>
      <c r="T1382" t="s">
        <v>97</v>
      </c>
      <c r="W1382" s="5">
        <v>45627</v>
      </c>
      <c r="X1382" s="5">
        <v>45658</v>
      </c>
      <c r="Y1382" s="5">
        <v>45627</v>
      </c>
      <c r="Z1382" s="10">
        <v>45662</v>
      </c>
      <c r="AA1382" s="10">
        <v>45650</v>
      </c>
      <c r="AB1382" t="s">
        <v>44</v>
      </c>
      <c r="AC1382" t="s">
        <v>44</v>
      </c>
      <c r="AD1382" t="s">
        <v>53</v>
      </c>
      <c r="AE1382" t="s">
        <v>72</v>
      </c>
      <c r="AF1382" t="s">
        <v>52</v>
      </c>
      <c r="AG1382" t="s">
        <v>50</v>
      </c>
      <c r="AH1382">
        <v>62.179673000000001</v>
      </c>
      <c r="AI1382">
        <v>65.397371000000007</v>
      </c>
      <c r="AJ1382">
        <v>70.473591999999996</v>
      </c>
      <c r="AK1382">
        <v>89.557975999999996</v>
      </c>
      <c r="AL1382" t="s">
        <v>27</v>
      </c>
      <c r="AM1382" t="s">
        <v>55</v>
      </c>
      <c r="AN1382" t="s">
        <v>51</v>
      </c>
      <c r="AO1382" s="1">
        <v>45717</v>
      </c>
      <c r="AP1382" s="1" t="s">
        <v>5427</v>
      </c>
      <c r="AR1382" t="s">
        <v>51</v>
      </c>
    </row>
    <row r="1383" spans="1:44" hidden="1" x14ac:dyDescent="0.25">
      <c r="A1383" t="s">
        <v>2012</v>
      </c>
      <c r="B1383" t="s">
        <v>1992</v>
      </c>
      <c r="C1383" t="s">
        <v>1993</v>
      </c>
      <c r="D1383" s="21" t="s">
        <v>130</v>
      </c>
      <c r="E1383" t="s">
        <v>1198</v>
      </c>
      <c r="F1383" t="s">
        <v>44</v>
      </c>
      <c r="G1383" t="s">
        <v>45</v>
      </c>
      <c r="H1383">
        <v>2</v>
      </c>
      <c r="I1383" t="s">
        <v>46</v>
      </c>
      <c r="J1383" t="s">
        <v>70</v>
      </c>
      <c r="L1383">
        <v>22.93</v>
      </c>
      <c r="M1383" t="s">
        <v>471</v>
      </c>
      <c r="R1383" t="s">
        <v>98</v>
      </c>
      <c r="S1383" t="s">
        <v>98</v>
      </c>
      <c r="T1383" t="s">
        <v>97</v>
      </c>
      <c r="W1383" s="5">
        <v>45627</v>
      </c>
      <c r="X1383" s="5">
        <v>45658</v>
      </c>
      <c r="Y1383" s="5">
        <v>45627</v>
      </c>
      <c r="Z1383" s="10">
        <v>45660</v>
      </c>
      <c r="AA1383" s="10">
        <v>45654</v>
      </c>
      <c r="AB1383" t="s">
        <v>44</v>
      </c>
      <c r="AC1383" t="s">
        <v>44</v>
      </c>
      <c r="AD1383" t="s">
        <v>53</v>
      </c>
      <c r="AE1383" t="s">
        <v>72</v>
      </c>
      <c r="AF1383" t="s">
        <v>52</v>
      </c>
      <c r="AG1383" t="s">
        <v>50</v>
      </c>
      <c r="AH1383">
        <v>62.179673000000001</v>
      </c>
      <c r="AI1383">
        <v>65.397371000000007</v>
      </c>
      <c r="AJ1383">
        <v>70.473591999999996</v>
      </c>
      <c r="AK1383">
        <v>89.557975999999996</v>
      </c>
      <c r="AL1383" t="s">
        <v>27</v>
      </c>
      <c r="AM1383" t="s">
        <v>55</v>
      </c>
      <c r="AN1383" t="s">
        <v>51</v>
      </c>
      <c r="AO1383" s="1">
        <v>45717</v>
      </c>
      <c r="AP1383" s="1" t="s">
        <v>5427</v>
      </c>
      <c r="AR1383" t="s">
        <v>51</v>
      </c>
    </row>
    <row r="1384" spans="1:44" hidden="1" x14ac:dyDescent="0.25">
      <c r="A1384" t="s">
        <v>2013</v>
      </c>
      <c r="B1384" t="s">
        <v>1992</v>
      </c>
      <c r="C1384" t="s">
        <v>1993</v>
      </c>
      <c r="D1384" s="21" t="s">
        <v>170</v>
      </c>
      <c r="E1384" t="s">
        <v>1198</v>
      </c>
      <c r="F1384" t="s">
        <v>44</v>
      </c>
      <c r="G1384" t="s">
        <v>45</v>
      </c>
      <c r="H1384">
        <v>2</v>
      </c>
      <c r="I1384" t="s">
        <v>46</v>
      </c>
      <c r="J1384" t="s">
        <v>70</v>
      </c>
      <c r="L1384">
        <v>26.4</v>
      </c>
      <c r="M1384" t="s">
        <v>471</v>
      </c>
      <c r="R1384" t="s">
        <v>98</v>
      </c>
      <c r="S1384" t="s">
        <v>98</v>
      </c>
      <c r="T1384" t="s">
        <v>97</v>
      </c>
      <c r="W1384" s="5">
        <v>45627</v>
      </c>
      <c r="X1384" s="5">
        <v>45658</v>
      </c>
      <c r="Y1384" s="5">
        <v>45627</v>
      </c>
      <c r="Z1384" s="10">
        <v>45660</v>
      </c>
      <c r="AA1384" s="10">
        <v>45653</v>
      </c>
      <c r="AB1384" t="s">
        <v>44</v>
      </c>
      <c r="AC1384" t="s">
        <v>44</v>
      </c>
      <c r="AD1384" t="s">
        <v>53</v>
      </c>
      <c r="AE1384" t="s">
        <v>72</v>
      </c>
      <c r="AF1384" t="s">
        <v>52</v>
      </c>
      <c r="AG1384" t="s">
        <v>50</v>
      </c>
      <c r="AH1384">
        <v>62.179673000000001</v>
      </c>
      <c r="AI1384">
        <v>65.397371000000007</v>
      </c>
      <c r="AJ1384">
        <v>70.473591999999996</v>
      </c>
      <c r="AK1384">
        <v>89.557975999999996</v>
      </c>
      <c r="AL1384" t="s">
        <v>27</v>
      </c>
      <c r="AM1384" t="s">
        <v>55</v>
      </c>
      <c r="AN1384" t="s">
        <v>51</v>
      </c>
      <c r="AO1384" s="1">
        <v>45717</v>
      </c>
      <c r="AP1384" s="1" t="s">
        <v>5427</v>
      </c>
      <c r="AR1384" t="s">
        <v>51</v>
      </c>
    </row>
    <row r="1385" spans="1:44" hidden="1" x14ac:dyDescent="0.25">
      <c r="A1385" t="s">
        <v>2014</v>
      </c>
      <c r="B1385" t="s">
        <v>1992</v>
      </c>
      <c r="C1385" t="s">
        <v>1993</v>
      </c>
      <c r="D1385" s="21" t="s">
        <v>174</v>
      </c>
      <c r="E1385" t="s">
        <v>1198</v>
      </c>
      <c r="F1385" t="s">
        <v>44</v>
      </c>
      <c r="G1385" t="s">
        <v>45</v>
      </c>
      <c r="H1385">
        <v>2</v>
      </c>
      <c r="I1385" t="s">
        <v>46</v>
      </c>
      <c r="J1385" t="s">
        <v>70</v>
      </c>
      <c r="L1385">
        <v>6.31</v>
      </c>
      <c r="M1385" t="s">
        <v>471</v>
      </c>
      <c r="R1385" t="s">
        <v>98</v>
      </c>
      <c r="S1385" t="s">
        <v>98</v>
      </c>
      <c r="T1385" t="s">
        <v>97</v>
      </c>
      <c r="W1385" s="5">
        <v>45627</v>
      </c>
      <c r="X1385" s="5">
        <v>45658</v>
      </c>
      <c r="Y1385" s="5">
        <v>45627</v>
      </c>
      <c r="Z1385" s="10">
        <v>45658</v>
      </c>
      <c r="AA1385" s="10">
        <v>45649</v>
      </c>
      <c r="AB1385" t="s">
        <v>44</v>
      </c>
      <c r="AC1385" t="s">
        <v>44</v>
      </c>
      <c r="AD1385" t="s">
        <v>53</v>
      </c>
      <c r="AE1385" t="s">
        <v>72</v>
      </c>
      <c r="AF1385" t="s">
        <v>52</v>
      </c>
      <c r="AG1385" t="s">
        <v>50</v>
      </c>
      <c r="AH1385">
        <v>62.179673000000001</v>
      </c>
      <c r="AI1385">
        <v>65.397371000000007</v>
      </c>
      <c r="AJ1385">
        <v>70.473591999999996</v>
      </c>
      <c r="AK1385">
        <v>89.557975999999996</v>
      </c>
      <c r="AL1385" t="s">
        <v>27</v>
      </c>
      <c r="AM1385" t="s">
        <v>55</v>
      </c>
      <c r="AN1385" t="s">
        <v>51</v>
      </c>
      <c r="AO1385" s="1">
        <v>45717</v>
      </c>
      <c r="AP1385" s="1" t="s">
        <v>5427</v>
      </c>
      <c r="AR1385" t="s">
        <v>51</v>
      </c>
    </row>
    <row r="1386" spans="1:44" hidden="1" x14ac:dyDescent="0.25">
      <c r="A1386" t="s">
        <v>2015</v>
      </c>
      <c r="B1386" t="s">
        <v>1992</v>
      </c>
      <c r="C1386" t="s">
        <v>1993</v>
      </c>
      <c r="D1386" s="21" t="s">
        <v>132</v>
      </c>
      <c r="E1386" t="s">
        <v>1198</v>
      </c>
      <c r="F1386" t="s">
        <v>44</v>
      </c>
      <c r="G1386" t="s">
        <v>45</v>
      </c>
      <c r="H1386">
        <v>2</v>
      </c>
      <c r="I1386" t="s">
        <v>46</v>
      </c>
      <c r="J1386" t="s">
        <v>70</v>
      </c>
      <c r="L1386">
        <v>12.29</v>
      </c>
      <c r="M1386" t="s">
        <v>471</v>
      </c>
      <c r="R1386" t="s">
        <v>98</v>
      </c>
      <c r="S1386" t="s">
        <v>98</v>
      </c>
      <c r="T1386" t="s">
        <v>97</v>
      </c>
      <c r="W1386" s="5">
        <v>45627</v>
      </c>
      <c r="X1386" s="5">
        <v>45658</v>
      </c>
      <c r="Y1386" s="5">
        <v>45627</v>
      </c>
      <c r="Z1386" s="10">
        <v>45662</v>
      </c>
      <c r="AA1386" s="10">
        <v>45657</v>
      </c>
      <c r="AB1386" t="s">
        <v>44</v>
      </c>
      <c r="AC1386" t="s">
        <v>44</v>
      </c>
      <c r="AD1386" t="s">
        <v>53</v>
      </c>
      <c r="AE1386" t="s">
        <v>72</v>
      </c>
      <c r="AF1386" t="s">
        <v>52</v>
      </c>
      <c r="AG1386" t="s">
        <v>50</v>
      </c>
      <c r="AH1386">
        <v>62.179673000000001</v>
      </c>
      <c r="AI1386">
        <v>65.397371000000007</v>
      </c>
      <c r="AJ1386">
        <v>70.473591999999996</v>
      </c>
      <c r="AK1386">
        <v>89.557975999999996</v>
      </c>
      <c r="AL1386" t="s">
        <v>27</v>
      </c>
      <c r="AM1386" t="s">
        <v>55</v>
      </c>
      <c r="AN1386" t="s">
        <v>51</v>
      </c>
      <c r="AO1386" s="1">
        <v>45717</v>
      </c>
      <c r="AP1386" s="1" t="s">
        <v>5427</v>
      </c>
      <c r="AR1386" t="s">
        <v>51</v>
      </c>
    </row>
    <row r="1387" spans="1:44" hidden="1" x14ac:dyDescent="0.25">
      <c r="A1387" t="s">
        <v>2016</v>
      </c>
      <c r="B1387" t="s">
        <v>1992</v>
      </c>
      <c r="C1387" t="s">
        <v>1993</v>
      </c>
      <c r="D1387" s="30" t="s">
        <v>42</v>
      </c>
      <c r="E1387" t="s">
        <v>1198</v>
      </c>
      <c r="F1387" t="s">
        <v>44</v>
      </c>
      <c r="G1387" t="s">
        <v>45</v>
      </c>
      <c r="H1387">
        <v>2</v>
      </c>
      <c r="I1387" t="s">
        <v>46</v>
      </c>
      <c r="J1387" t="s">
        <v>70</v>
      </c>
      <c r="L1387">
        <v>35.270000000000003</v>
      </c>
      <c r="M1387" t="s">
        <v>471</v>
      </c>
      <c r="R1387" t="s">
        <v>98</v>
      </c>
      <c r="S1387" t="s">
        <v>98</v>
      </c>
      <c r="T1387" t="s">
        <v>97</v>
      </c>
      <c r="W1387" s="5">
        <v>45627</v>
      </c>
      <c r="X1387" s="5">
        <v>45658</v>
      </c>
      <c r="Y1387" s="5">
        <v>45627</v>
      </c>
      <c r="Z1387" s="10">
        <v>45663</v>
      </c>
      <c r="AA1387" s="10">
        <v>45663</v>
      </c>
      <c r="AB1387" t="s">
        <v>44</v>
      </c>
      <c r="AC1387" t="s">
        <v>44</v>
      </c>
      <c r="AD1387" t="s">
        <v>53</v>
      </c>
      <c r="AE1387" t="s">
        <v>72</v>
      </c>
      <c r="AF1387" t="s">
        <v>52</v>
      </c>
      <c r="AG1387" t="s">
        <v>50</v>
      </c>
      <c r="AH1387">
        <v>62.179673000000001</v>
      </c>
      <c r="AI1387">
        <v>65.397371000000007</v>
      </c>
      <c r="AJ1387">
        <v>70.473591999999996</v>
      </c>
      <c r="AK1387">
        <v>89.557975999999996</v>
      </c>
      <c r="AL1387" t="s">
        <v>27</v>
      </c>
      <c r="AM1387" t="s">
        <v>55</v>
      </c>
      <c r="AN1387" t="s">
        <v>51</v>
      </c>
      <c r="AO1387" s="1">
        <v>45717</v>
      </c>
      <c r="AP1387" s="1" t="s">
        <v>5427</v>
      </c>
      <c r="AR1387" t="s">
        <v>51</v>
      </c>
    </row>
    <row r="1388" spans="1:44" hidden="1" x14ac:dyDescent="0.25">
      <c r="A1388" t="s">
        <v>2017</v>
      </c>
      <c r="B1388" t="s">
        <v>1992</v>
      </c>
      <c r="C1388" t="s">
        <v>1993</v>
      </c>
      <c r="D1388" s="30" t="s">
        <v>137</v>
      </c>
      <c r="E1388" t="s">
        <v>1198</v>
      </c>
      <c r="F1388" t="s">
        <v>44</v>
      </c>
      <c r="G1388" t="s">
        <v>45</v>
      </c>
      <c r="H1388">
        <v>2</v>
      </c>
      <c r="I1388" t="s">
        <v>46</v>
      </c>
      <c r="J1388" t="s">
        <v>70</v>
      </c>
      <c r="L1388">
        <v>8.61</v>
      </c>
      <c r="M1388" t="s">
        <v>471</v>
      </c>
      <c r="R1388" t="s">
        <v>98</v>
      </c>
      <c r="S1388" t="s">
        <v>98</v>
      </c>
      <c r="T1388" t="s">
        <v>97</v>
      </c>
      <c r="W1388" s="5">
        <v>45627</v>
      </c>
      <c r="X1388" s="5">
        <v>45658</v>
      </c>
      <c r="Y1388" s="5">
        <v>45627</v>
      </c>
      <c r="Z1388" s="10">
        <v>45668</v>
      </c>
      <c r="AA1388" s="10">
        <v>45665</v>
      </c>
      <c r="AB1388" t="s">
        <v>44</v>
      </c>
      <c r="AC1388" t="s">
        <v>44</v>
      </c>
      <c r="AD1388" t="s">
        <v>53</v>
      </c>
      <c r="AE1388" t="s">
        <v>72</v>
      </c>
      <c r="AF1388" t="s">
        <v>52</v>
      </c>
      <c r="AG1388" t="s">
        <v>50</v>
      </c>
      <c r="AH1388">
        <v>62.179673000000001</v>
      </c>
      <c r="AI1388">
        <v>65.397371000000007</v>
      </c>
      <c r="AJ1388">
        <v>70.473591999999996</v>
      </c>
      <c r="AK1388">
        <v>89.557975999999996</v>
      </c>
      <c r="AL1388" t="s">
        <v>27</v>
      </c>
      <c r="AM1388" t="s">
        <v>55</v>
      </c>
      <c r="AN1388" t="s">
        <v>51</v>
      </c>
      <c r="AO1388" s="1">
        <v>45717</v>
      </c>
      <c r="AP1388" s="1" t="s">
        <v>5427</v>
      </c>
      <c r="AR1388" t="s">
        <v>51</v>
      </c>
    </row>
    <row r="1389" spans="1:44" hidden="1" x14ac:dyDescent="0.25">
      <c r="A1389" t="s">
        <v>2018</v>
      </c>
      <c r="B1389" t="s">
        <v>1992</v>
      </c>
      <c r="C1389" t="s">
        <v>1993</v>
      </c>
      <c r="D1389" s="30" t="s">
        <v>370</v>
      </c>
      <c r="E1389" t="s">
        <v>1198</v>
      </c>
      <c r="F1389" t="s">
        <v>44</v>
      </c>
      <c r="G1389" t="s">
        <v>45</v>
      </c>
      <c r="H1389">
        <v>2</v>
      </c>
      <c r="I1389" t="s">
        <v>46</v>
      </c>
      <c r="J1389" t="s">
        <v>70</v>
      </c>
      <c r="L1389">
        <v>16.29</v>
      </c>
      <c r="M1389" t="s">
        <v>471</v>
      </c>
      <c r="R1389" t="s">
        <v>98</v>
      </c>
      <c r="S1389" t="s">
        <v>98</v>
      </c>
      <c r="T1389" t="s">
        <v>97</v>
      </c>
      <c r="W1389" s="5">
        <v>45627</v>
      </c>
      <c r="X1389" s="5">
        <v>45658</v>
      </c>
      <c r="Y1389" s="5">
        <v>45627</v>
      </c>
      <c r="Z1389" s="10">
        <v>45669</v>
      </c>
      <c r="AA1389" s="10">
        <v>45667</v>
      </c>
      <c r="AB1389" t="s">
        <v>44</v>
      </c>
      <c r="AC1389" t="s">
        <v>44</v>
      </c>
      <c r="AD1389" t="s">
        <v>53</v>
      </c>
      <c r="AE1389" t="s">
        <v>72</v>
      </c>
      <c r="AF1389" t="s">
        <v>52</v>
      </c>
      <c r="AG1389" t="s">
        <v>50</v>
      </c>
      <c r="AH1389">
        <v>62.179673000000001</v>
      </c>
      <c r="AI1389">
        <v>65.397371000000007</v>
      </c>
      <c r="AJ1389">
        <v>70.473591999999996</v>
      </c>
      <c r="AK1389">
        <v>89.557975999999996</v>
      </c>
      <c r="AL1389" t="s">
        <v>27</v>
      </c>
      <c r="AM1389" t="s">
        <v>55</v>
      </c>
      <c r="AN1389" t="s">
        <v>51</v>
      </c>
      <c r="AO1389" s="1">
        <v>45717</v>
      </c>
      <c r="AP1389" s="1" t="s">
        <v>5427</v>
      </c>
      <c r="AR1389" t="s">
        <v>51</v>
      </c>
    </row>
    <row r="1390" spans="1:44" hidden="1" x14ac:dyDescent="0.25">
      <c r="A1390" t="s">
        <v>2019</v>
      </c>
      <c r="B1390" t="s">
        <v>1992</v>
      </c>
      <c r="C1390" t="s">
        <v>1993</v>
      </c>
      <c r="D1390" s="30" t="s">
        <v>374</v>
      </c>
      <c r="E1390" t="s">
        <v>1198</v>
      </c>
      <c r="F1390" t="s">
        <v>44</v>
      </c>
      <c r="G1390" t="s">
        <v>45</v>
      </c>
      <c r="H1390">
        <v>2</v>
      </c>
      <c r="I1390" t="s">
        <v>46</v>
      </c>
      <c r="J1390" t="s">
        <v>70</v>
      </c>
      <c r="L1390">
        <v>14.2</v>
      </c>
      <c r="M1390" t="s">
        <v>471</v>
      </c>
      <c r="R1390" t="s">
        <v>98</v>
      </c>
      <c r="S1390" t="s">
        <v>98</v>
      </c>
      <c r="T1390" t="s">
        <v>97</v>
      </c>
      <c r="W1390" s="5">
        <v>45627</v>
      </c>
      <c r="X1390" s="5">
        <v>45658</v>
      </c>
      <c r="Y1390" s="5">
        <v>45627</v>
      </c>
      <c r="Z1390" s="10">
        <v>45665</v>
      </c>
      <c r="AA1390" s="10">
        <v>45661</v>
      </c>
      <c r="AB1390" t="s">
        <v>44</v>
      </c>
      <c r="AC1390" t="s">
        <v>44</v>
      </c>
      <c r="AD1390" t="s">
        <v>53</v>
      </c>
      <c r="AE1390" t="s">
        <v>72</v>
      </c>
      <c r="AF1390" t="s">
        <v>52</v>
      </c>
      <c r="AG1390" t="s">
        <v>50</v>
      </c>
      <c r="AH1390">
        <v>62.179673000000001</v>
      </c>
      <c r="AI1390">
        <v>65.397371000000007</v>
      </c>
      <c r="AJ1390">
        <v>70.473591999999996</v>
      </c>
      <c r="AK1390">
        <v>89.557975999999996</v>
      </c>
      <c r="AL1390" t="s">
        <v>27</v>
      </c>
      <c r="AM1390" t="s">
        <v>55</v>
      </c>
      <c r="AN1390" t="s">
        <v>51</v>
      </c>
      <c r="AO1390" s="1">
        <v>45717</v>
      </c>
      <c r="AP1390" s="1" t="s">
        <v>5427</v>
      </c>
      <c r="AR1390" t="s">
        <v>51</v>
      </c>
    </row>
    <row r="1391" spans="1:44" hidden="1" x14ac:dyDescent="0.25">
      <c r="A1391" t="s">
        <v>2020</v>
      </c>
      <c r="B1391" t="s">
        <v>1992</v>
      </c>
      <c r="C1391" t="s">
        <v>1993</v>
      </c>
      <c r="D1391" s="30" t="s">
        <v>427</v>
      </c>
      <c r="E1391" t="s">
        <v>1198</v>
      </c>
      <c r="F1391" t="s">
        <v>44</v>
      </c>
      <c r="G1391" t="s">
        <v>45</v>
      </c>
      <c r="H1391">
        <v>2</v>
      </c>
      <c r="I1391" t="s">
        <v>46</v>
      </c>
      <c r="J1391" t="s">
        <v>70</v>
      </c>
      <c r="L1391">
        <v>28.76</v>
      </c>
      <c r="M1391" t="s">
        <v>471</v>
      </c>
      <c r="R1391" t="s">
        <v>98</v>
      </c>
      <c r="S1391" t="s">
        <v>98</v>
      </c>
      <c r="T1391" t="s">
        <v>97</v>
      </c>
      <c r="W1391" s="5">
        <v>45627</v>
      </c>
      <c r="X1391" s="5">
        <v>45658</v>
      </c>
      <c r="Y1391" s="5">
        <v>45627</v>
      </c>
      <c r="Z1391" s="10">
        <v>45662</v>
      </c>
      <c r="AA1391" s="10">
        <v>45656</v>
      </c>
      <c r="AB1391" t="s">
        <v>44</v>
      </c>
      <c r="AC1391" t="s">
        <v>44</v>
      </c>
      <c r="AD1391" t="s">
        <v>53</v>
      </c>
      <c r="AE1391" t="s">
        <v>72</v>
      </c>
      <c r="AF1391" t="s">
        <v>52</v>
      </c>
      <c r="AG1391" t="s">
        <v>50</v>
      </c>
      <c r="AH1391">
        <v>62.179673000000001</v>
      </c>
      <c r="AI1391">
        <v>65.397371000000007</v>
      </c>
      <c r="AJ1391">
        <v>70.473591999999996</v>
      </c>
      <c r="AK1391">
        <v>89.557975999999996</v>
      </c>
      <c r="AL1391" t="s">
        <v>27</v>
      </c>
      <c r="AM1391" t="s">
        <v>55</v>
      </c>
      <c r="AN1391" t="s">
        <v>51</v>
      </c>
      <c r="AO1391" s="1">
        <v>45717</v>
      </c>
      <c r="AP1391" s="1" t="s">
        <v>5427</v>
      </c>
      <c r="AR1391" t="s">
        <v>51</v>
      </c>
    </row>
    <row r="1392" spans="1:44" hidden="1" x14ac:dyDescent="0.25">
      <c r="A1392" t="s">
        <v>2021</v>
      </c>
      <c r="B1392" t="s">
        <v>1992</v>
      </c>
      <c r="C1392" t="s">
        <v>1993</v>
      </c>
      <c r="D1392" s="30" t="s">
        <v>77</v>
      </c>
      <c r="E1392" t="s">
        <v>1198</v>
      </c>
      <c r="F1392" t="s">
        <v>44</v>
      </c>
      <c r="G1392" t="s">
        <v>45</v>
      </c>
      <c r="H1392">
        <v>2</v>
      </c>
      <c r="I1392" t="s">
        <v>46</v>
      </c>
      <c r="J1392" t="s">
        <v>70</v>
      </c>
      <c r="L1392">
        <v>19.18</v>
      </c>
      <c r="M1392" t="s">
        <v>471</v>
      </c>
      <c r="R1392" t="s">
        <v>98</v>
      </c>
      <c r="S1392" t="s">
        <v>98</v>
      </c>
      <c r="T1392" t="s">
        <v>97</v>
      </c>
      <c r="W1392" s="5">
        <v>45627</v>
      </c>
      <c r="X1392" s="5">
        <v>45658</v>
      </c>
      <c r="Y1392" s="5">
        <v>45627</v>
      </c>
      <c r="Z1392" s="10">
        <v>45658</v>
      </c>
      <c r="AA1392" s="10">
        <v>45650</v>
      </c>
      <c r="AB1392" t="s">
        <v>44</v>
      </c>
      <c r="AC1392" t="s">
        <v>44</v>
      </c>
      <c r="AD1392" t="s">
        <v>53</v>
      </c>
      <c r="AE1392" t="s">
        <v>72</v>
      </c>
      <c r="AF1392" t="s">
        <v>52</v>
      </c>
      <c r="AG1392" t="s">
        <v>50</v>
      </c>
      <c r="AH1392">
        <v>62.179673000000001</v>
      </c>
      <c r="AI1392">
        <v>65.397371000000007</v>
      </c>
      <c r="AJ1392">
        <v>70.473591999999996</v>
      </c>
      <c r="AK1392">
        <v>89.557975999999996</v>
      </c>
      <c r="AL1392" t="s">
        <v>27</v>
      </c>
      <c r="AM1392" t="s">
        <v>55</v>
      </c>
      <c r="AN1392" t="s">
        <v>51</v>
      </c>
      <c r="AO1392" s="1">
        <v>45717</v>
      </c>
      <c r="AP1392" s="1" t="s">
        <v>5427</v>
      </c>
      <c r="AR1392" t="s">
        <v>51</v>
      </c>
    </row>
    <row r="1393" spans="1:44" hidden="1" x14ac:dyDescent="0.25">
      <c r="A1393" t="s">
        <v>2022</v>
      </c>
      <c r="B1393" t="s">
        <v>1992</v>
      </c>
      <c r="C1393" t="s">
        <v>1993</v>
      </c>
      <c r="D1393" s="30" t="s">
        <v>430</v>
      </c>
      <c r="E1393" t="s">
        <v>1198</v>
      </c>
      <c r="F1393" t="s">
        <v>44</v>
      </c>
      <c r="G1393" t="s">
        <v>45</v>
      </c>
      <c r="H1393">
        <v>2</v>
      </c>
      <c r="I1393" t="s">
        <v>46</v>
      </c>
      <c r="J1393" t="s">
        <v>70</v>
      </c>
      <c r="L1393">
        <v>7.6</v>
      </c>
      <c r="M1393" t="s">
        <v>471</v>
      </c>
      <c r="R1393" t="s">
        <v>98</v>
      </c>
      <c r="S1393" t="s">
        <v>98</v>
      </c>
      <c r="T1393" t="s">
        <v>97</v>
      </c>
      <c r="W1393" s="5">
        <v>45627</v>
      </c>
      <c r="X1393" s="5">
        <v>45658</v>
      </c>
      <c r="Y1393" s="5">
        <v>45627</v>
      </c>
      <c r="Z1393" s="10">
        <v>45658</v>
      </c>
      <c r="AA1393" s="10">
        <v>45650</v>
      </c>
      <c r="AB1393" t="s">
        <v>44</v>
      </c>
      <c r="AC1393" t="s">
        <v>44</v>
      </c>
      <c r="AD1393" t="s">
        <v>53</v>
      </c>
      <c r="AE1393" t="s">
        <v>72</v>
      </c>
      <c r="AF1393" t="s">
        <v>52</v>
      </c>
      <c r="AG1393" t="s">
        <v>50</v>
      </c>
      <c r="AH1393">
        <v>62.179673000000001</v>
      </c>
      <c r="AI1393">
        <v>65.397371000000007</v>
      </c>
      <c r="AJ1393">
        <v>70.473591999999996</v>
      </c>
      <c r="AK1393">
        <v>89.557975999999996</v>
      </c>
      <c r="AL1393" t="s">
        <v>73</v>
      </c>
      <c r="AM1393" t="s">
        <v>55</v>
      </c>
      <c r="AN1393" t="s">
        <v>51</v>
      </c>
      <c r="AO1393" s="1">
        <v>45717</v>
      </c>
      <c r="AP1393" s="1" t="s">
        <v>5427</v>
      </c>
      <c r="AR1393" t="s">
        <v>51</v>
      </c>
    </row>
    <row r="1394" spans="1:44" hidden="1" x14ac:dyDescent="0.25">
      <c r="A1394" t="s">
        <v>2025</v>
      </c>
      <c r="B1394" t="s">
        <v>2023</v>
      </c>
      <c r="C1394" t="s">
        <v>2024</v>
      </c>
      <c r="D1394" t="s">
        <v>162</v>
      </c>
      <c r="E1394" t="s">
        <v>702</v>
      </c>
      <c r="F1394" t="s">
        <v>79</v>
      </c>
      <c r="G1394" t="s">
        <v>80</v>
      </c>
      <c r="H1394">
        <v>2</v>
      </c>
      <c r="I1394" t="s">
        <v>46</v>
      </c>
      <c r="J1394" t="s">
        <v>70</v>
      </c>
      <c r="L1394">
        <v>16.57</v>
      </c>
      <c r="M1394" t="s">
        <v>226</v>
      </c>
      <c r="R1394" t="s">
        <v>98</v>
      </c>
      <c r="S1394" t="s">
        <v>98</v>
      </c>
      <c r="T1394" t="s">
        <v>97</v>
      </c>
      <c r="W1394" s="5">
        <v>45507</v>
      </c>
      <c r="Y1394" s="5">
        <v>45474</v>
      </c>
      <c r="Z1394" s="10">
        <v>45507</v>
      </c>
      <c r="AA1394" s="10">
        <v>45488</v>
      </c>
      <c r="AB1394" t="s">
        <v>79</v>
      </c>
      <c r="AC1394" t="s">
        <v>79</v>
      </c>
      <c r="AD1394" t="s">
        <v>84</v>
      </c>
      <c r="AE1394" t="s">
        <v>247</v>
      </c>
      <c r="AF1394" t="s">
        <v>53</v>
      </c>
      <c r="AG1394" t="s">
        <v>72</v>
      </c>
      <c r="AH1394">
        <v>30.306273000000001</v>
      </c>
      <c r="AI1394">
        <v>34.433512</v>
      </c>
      <c r="AJ1394">
        <v>37.842889</v>
      </c>
      <c r="AK1394">
        <v>39.602756999999997</v>
      </c>
      <c r="AL1394" t="s">
        <v>73</v>
      </c>
      <c r="AM1394" t="s">
        <v>474</v>
      </c>
      <c r="AN1394" t="s">
        <v>72</v>
      </c>
      <c r="AO1394" s="1">
        <v>45717</v>
      </c>
      <c r="AP1394" s="1" t="s">
        <v>5427</v>
      </c>
      <c r="AR1394" t="s">
        <v>72</v>
      </c>
    </row>
    <row r="1395" spans="1:44" hidden="1" x14ac:dyDescent="0.25">
      <c r="A1395" t="s">
        <v>2026</v>
      </c>
      <c r="B1395" t="s">
        <v>2023</v>
      </c>
      <c r="C1395" t="s">
        <v>2024</v>
      </c>
      <c r="D1395" s="21" t="s">
        <v>174</v>
      </c>
      <c r="E1395" t="s">
        <v>702</v>
      </c>
      <c r="F1395" t="s">
        <v>79</v>
      </c>
      <c r="G1395" t="s">
        <v>58</v>
      </c>
      <c r="H1395">
        <v>2</v>
      </c>
      <c r="I1395" t="s">
        <v>46</v>
      </c>
      <c r="J1395" t="s">
        <v>70</v>
      </c>
      <c r="L1395" s="21">
        <v>2.76</v>
      </c>
      <c r="M1395" t="s">
        <v>226</v>
      </c>
      <c r="R1395" t="s">
        <v>98</v>
      </c>
      <c r="S1395" t="s">
        <v>98</v>
      </c>
      <c r="T1395" t="s">
        <v>98</v>
      </c>
      <c r="W1395" s="5">
        <v>45543</v>
      </c>
      <c r="Y1395" s="5">
        <v>45505</v>
      </c>
      <c r="Z1395" s="10">
        <v>45543</v>
      </c>
      <c r="AA1395" s="10">
        <v>45514</v>
      </c>
      <c r="AB1395" t="s">
        <v>79</v>
      </c>
      <c r="AC1395" t="s">
        <v>79</v>
      </c>
      <c r="AD1395" t="s">
        <v>84</v>
      </c>
      <c r="AE1395" t="s">
        <v>247</v>
      </c>
      <c r="AF1395" t="s">
        <v>53</v>
      </c>
      <c r="AG1395" t="s">
        <v>72</v>
      </c>
      <c r="AH1395">
        <v>30.306273000000001</v>
      </c>
      <c r="AI1395">
        <v>34.433512</v>
      </c>
      <c r="AJ1395">
        <v>37.842889</v>
      </c>
      <c r="AK1395">
        <v>39.602756999999997</v>
      </c>
      <c r="AL1395" t="s">
        <v>73</v>
      </c>
      <c r="AM1395" t="s">
        <v>474</v>
      </c>
      <c r="AN1395" t="s">
        <v>5451</v>
      </c>
      <c r="AO1395" s="1">
        <v>45689</v>
      </c>
      <c r="AP1395" s="1" t="s">
        <v>5426</v>
      </c>
      <c r="AR1395" t="s">
        <v>5451</v>
      </c>
    </row>
    <row r="1396" spans="1:44" hidden="1" x14ac:dyDescent="0.25">
      <c r="A1396" t="s">
        <v>2029</v>
      </c>
      <c r="B1396" t="s">
        <v>2027</v>
      </c>
      <c r="C1396" t="s">
        <v>2028</v>
      </c>
      <c r="D1396" t="s">
        <v>100</v>
      </c>
      <c r="E1396" t="s">
        <v>244</v>
      </c>
      <c r="F1396" t="s">
        <v>245</v>
      </c>
      <c r="G1396" t="s">
        <v>45</v>
      </c>
      <c r="H1396">
        <v>2</v>
      </c>
      <c r="I1396" t="s">
        <v>46</v>
      </c>
      <c r="J1396" t="s">
        <v>70</v>
      </c>
      <c r="L1396">
        <v>32.64</v>
      </c>
      <c r="M1396" t="s">
        <v>226</v>
      </c>
      <c r="R1396" t="s">
        <v>98</v>
      </c>
      <c r="S1396" t="s">
        <v>98</v>
      </c>
      <c r="T1396" t="s">
        <v>98</v>
      </c>
      <c r="W1396" s="5">
        <v>45658</v>
      </c>
      <c r="X1396" s="5">
        <v>45627</v>
      </c>
      <c r="Y1396" s="5">
        <v>45597</v>
      </c>
      <c r="Z1396" s="10">
        <v>45653</v>
      </c>
      <c r="AA1396" s="10">
        <v>45623</v>
      </c>
      <c r="AB1396" t="s">
        <v>245</v>
      </c>
      <c r="AC1396" t="s">
        <v>245</v>
      </c>
      <c r="AD1396" t="s">
        <v>72</v>
      </c>
      <c r="AE1396" t="s">
        <v>53</v>
      </c>
      <c r="AF1396" t="s">
        <v>52</v>
      </c>
      <c r="AG1396" t="s">
        <v>247</v>
      </c>
      <c r="AH1396">
        <v>27.283928</v>
      </c>
      <c r="AI1396">
        <v>30.318905999999998</v>
      </c>
      <c r="AJ1396">
        <v>45.443159999999999</v>
      </c>
      <c r="AK1396">
        <v>59.175260999999999</v>
      </c>
      <c r="AL1396" t="s">
        <v>73</v>
      </c>
      <c r="AM1396" t="s">
        <v>248</v>
      </c>
      <c r="AN1396" t="s">
        <v>53</v>
      </c>
      <c r="AO1396" s="1">
        <v>45689</v>
      </c>
      <c r="AP1396" s="1" t="s">
        <v>5426</v>
      </c>
      <c r="AR1396" t="s">
        <v>53</v>
      </c>
    </row>
    <row r="1397" spans="1:44" hidden="1" x14ac:dyDescent="0.25">
      <c r="A1397" t="s">
        <v>2030</v>
      </c>
      <c r="B1397" t="s">
        <v>2027</v>
      </c>
      <c r="C1397" t="s">
        <v>2028</v>
      </c>
      <c r="D1397" t="s">
        <v>275</v>
      </c>
      <c r="E1397" t="s">
        <v>244</v>
      </c>
      <c r="F1397" t="s">
        <v>245</v>
      </c>
      <c r="G1397" t="s">
        <v>45</v>
      </c>
      <c r="H1397">
        <v>2</v>
      </c>
      <c r="I1397" t="s">
        <v>46</v>
      </c>
      <c r="J1397" t="s">
        <v>70</v>
      </c>
      <c r="L1397">
        <v>12.49</v>
      </c>
      <c r="M1397" t="s">
        <v>226</v>
      </c>
      <c r="R1397" t="s">
        <v>98</v>
      </c>
      <c r="S1397" t="s">
        <v>98</v>
      </c>
      <c r="T1397" t="s">
        <v>98</v>
      </c>
      <c r="W1397" s="5">
        <v>45658</v>
      </c>
      <c r="X1397" s="5">
        <v>45597</v>
      </c>
      <c r="Y1397" s="5">
        <v>45597</v>
      </c>
      <c r="Z1397" s="10">
        <v>45656</v>
      </c>
      <c r="AA1397" s="10">
        <v>45620</v>
      </c>
      <c r="AB1397" t="s">
        <v>245</v>
      </c>
      <c r="AC1397" t="s">
        <v>245</v>
      </c>
      <c r="AD1397" t="s">
        <v>72</v>
      </c>
      <c r="AE1397" t="s">
        <v>53</v>
      </c>
      <c r="AF1397" t="s">
        <v>52</v>
      </c>
      <c r="AG1397" t="s">
        <v>247</v>
      </c>
      <c r="AH1397">
        <v>27.283928</v>
      </c>
      <c r="AI1397">
        <v>30.318905999999998</v>
      </c>
      <c r="AJ1397">
        <v>45.443159999999999</v>
      </c>
      <c r="AK1397">
        <v>59.175260999999999</v>
      </c>
      <c r="AL1397" t="s">
        <v>73</v>
      </c>
      <c r="AM1397" t="s">
        <v>248</v>
      </c>
      <c r="AN1397" t="s">
        <v>53</v>
      </c>
      <c r="AO1397" s="1">
        <v>45689</v>
      </c>
      <c r="AP1397" s="1" t="s">
        <v>5426</v>
      </c>
      <c r="AR1397" t="s">
        <v>53</v>
      </c>
    </row>
    <row r="1398" spans="1:44" hidden="1" x14ac:dyDescent="0.25">
      <c r="A1398" t="s">
        <v>2034</v>
      </c>
      <c r="B1398" t="s">
        <v>2031</v>
      </c>
      <c r="C1398" t="s">
        <v>2032</v>
      </c>
      <c r="D1398" t="s">
        <v>95</v>
      </c>
      <c r="E1398" t="s">
        <v>2033</v>
      </c>
      <c r="F1398" t="s">
        <v>245</v>
      </c>
      <c r="G1398" t="s">
        <v>80</v>
      </c>
      <c r="H1398">
        <v>1</v>
      </c>
      <c r="I1398" t="s">
        <v>197</v>
      </c>
      <c r="J1398" t="s">
        <v>47</v>
      </c>
      <c r="K1398" s="1">
        <v>43779</v>
      </c>
      <c r="L1398">
        <v>32.049999999999997</v>
      </c>
      <c r="M1398" t="s">
        <v>48</v>
      </c>
      <c r="W1398" s="5">
        <v>45689</v>
      </c>
      <c r="X1398" s="5">
        <v>45689</v>
      </c>
      <c r="Y1398" s="5">
        <v>45658</v>
      </c>
      <c r="Z1398" s="10">
        <v>45689</v>
      </c>
      <c r="AB1398" t="s">
        <v>245</v>
      </c>
      <c r="AC1398" t="s">
        <v>245</v>
      </c>
      <c r="AD1398" t="s">
        <v>566</v>
      </c>
      <c r="AE1398" t="s">
        <v>690</v>
      </c>
      <c r="AF1398" t="s">
        <v>932</v>
      </c>
      <c r="AG1398" t="s">
        <v>247</v>
      </c>
      <c r="AH1398">
        <v>50.089257000000003</v>
      </c>
      <c r="AI1398">
        <v>55.946103000000001</v>
      </c>
      <c r="AJ1398">
        <v>69.827985999999996</v>
      </c>
      <c r="AK1398">
        <v>71.902996999999999</v>
      </c>
      <c r="AL1398" t="s">
        <v>27</v>
      </c>
      <c r="AM1398" t="s">
        <v>248</v>
      </c>
      <c r="AN1398" t="s">
        <v>5452</v>
      </c>
      <c r="AO1398" s="1">
        <v>45778</v>
      </c>
      <c r="AP1398" s="1" t="s">
        <v>5429</v>
      </c>
      <c r="AR1398" t="s">
        <v>5452</v>
      </c>
    </row>
    <row r="1399" spans="1:44" hidden="1" x14ac:dyDescent="0.25">
      <c r="A1399" t="s">
        <v>2035</v>
      </c>
      <c r="B1399" t="s">
        <v>2031</v>
      </c>
      <c r="C1399" t="s">
        <v>2032</v>
      </c>
      <c r="D1399" t="s">
        <v>143</v>
      </c>
      <c r="E1399" t="s">
        <v>2033</v>
      </c>
      <c r="F1399" t="s">
        <v>245</v>
      </c>
      <c r="G1399" t="s">
        <v>80</v>
      </c>
      <c r="H1399">
        <v>1</v>
      </c>
      <c r="I1399" t="s">
        <v>197</v>
      </c>
      <c r="J1399" t="s">
        <v>47</v>
      </c>
      <c r="K1399" s="1">
        <v>43769</v>
      </c>
      <c r="L1399">
        <v>11.09</v>
      </c>
      <c r="M1399" t="s">
        <v>48</v>
      </c>
      <c r="W1399" s="5">
        <v>45689</v>
      </c>
      <c r="X1399" s="5">
        <v>45689</v>
      </c>
      <c r="Y1399" s="5">
        <v>45658</v>
      </c>
      <c r="Z1399" s="10">
        <v>45689</v>
      </c>
      <c r="AB1399" t="s">
        <v>245</v>
      </c>
      <c r="AC1399" t="s">
        <v>245</v>
      </c>
      <c r="AD1399" t="s">
        <v>566</v>
      </c>
      <c r="AE1399" t="s">
        <v>690</v>
      </c>
      <c r="AF1399" t="s">
        <v>932</v>
      </c>
      <c r="AG1399" t="s">
        <v>247</v>
      </c>
      <c r="AH1399">
        <v>50.089257000000003</v>
      </c>
      <c r="AI1399">
        <v>55.946103000000001</v>
      </c>
      <c r="AJ1399">
        <v>69.827985999999996</v>
      </c>
      <c r="AK1399">
        <v>71.902996999999999</v>
      </c>
      <c r="AL1399" t="s">
        <v>27</v>
      </c>
      <c r="AM1399" t="s">
        <v>248</v>
      </c>
      <c r="AN1399" t="s">
        <v>5452</v>
      </c>
      <c r="AO1399" s="1">
        <v>45778</v>
      </c>
      <c r="AP1399" s="1" t="s">
        <v>5429</v>
      </c>
      <c r="AR1399" t="s">
        <v>5452</v>
      </c>
    </row>
    <row r="1400" spans="1:44" hidden="1" x14ac:dyDescent="0.25">
      <c r="A1400" t="s">
        <v>2036</v>
      </c>
      <c r="B1400" t="s">
        <v>2031</v>
      </c>
      <c r="C1400" t="s">
        <v>2032</v>
      </c>
      <c r="D1400" t="s">
        <v>145</v>
      </c>
      <c r="E1400" t="s">
        <v>2033</v>
      </c>
      <c r="F1400" t="s">
        <v>245</v>
      </c>
      <c r="G1400" t="s">
        <v>80</v>
      </c>
      <c r="H1400">
        <v>1</v>
      </c>
      <c r="I1400" t="s">
        <v>197</v>
      </c>
      <c r="J1400" t="s">
        <v>47</v>
      </c>
      <c r="K1400" s="1">
        <v>43798</v>
      </c>
      <c r="L1400">
        <v>15.25</v>
      </c>
      <c r="M1400" t="s">
        <v>48</v>
      </c>
      <c r="W1400" s="5">
        <v>45689</v>
      </c>
      <c r="X1400" s="5">
        <v>45689</v>
      </c>
      <c r="Y1400" s="5">
        <v>45658</v>
      </c>
      <c r="Z1400" s="10">
        <v>45689</v>
      </c>
      <c r="AB1400" t="s">
        <v>245</v>
      </c>
      <c r="AC1400" t="s">
        <v>245</v>
      </c>
      <c r="AD1400" t="s">
        <v>566</v>
      </c>
      <c r="AE1400" t="s">
        <v>690</v>
      </c>
      <c r="AF1400" t="s">
        <v>932</v>
      </c>
      <c r="AG1400" t="s">
        <v>247</v>
      </c>
      <c r="AH1400">
        <v>50.089257000000003</v>
      </c>
      <c r="AI1400">
        <v>55.946103000000001</v>
      </c>
      <c r="AJ1400">
        <v>69.827985999999996</v>
      </c>
      <c r="AK1400">
        <v>71.902996999999999</v>
      </c>
      <c r="AL1400" t="s">
        <v>27</v>
      </c>
      <c r="AM1400" t="s">
        <v>248</v>
      </c>
      <c r="AN1400" t="s">
        <v>5452</v>
      </c>
      <c r="AO1400" s="1">
        <v>45778</v>
      </c>
      <c r="AP1400" s="1" t="s">
        <v>5429</v>
      </c>
      <c r="AR1400" t="s">
        <v>5452</v>
      </c>
    </row>
    <row r="1401" spans="1:44" hidden="1" x14ac:dyDescent="0.25">
      <c r="A1401" t="s">
        <v>2037</v>
      </c>
      <c r="B1401" t="s">
        <v>2031</v>
      </c>
      <c r="C1401" t="s">
        <v>2032</v>
      </c>
      <c r="D1401" t="s">
        <v>255</v>
      </c>
      <c r="E1401" t="s">
        <v>2033</v>
      </c>
      <c r="F1401" t="s">
        <v>245</v>
      </c>
      <c r="G1401" t="s">
        <v>80</v>
      </c>
      <c r="H1401">
        <v>1</v>
      </c>
      <c r="I1401" t="s">
        <v>197</v>
      </c>
      <c r="J1401" t="s">
        <v>47</v>
      </c>
      <c r="K1401" s="1">
        <v>43770</v>
      </c>
      <c r="L1401">
        <v>24.65</v>
      </c>
      <c r="M1401" t="s">
        <v>48</v>
      </c>
      <c r="W1401" s="5">
        <v>45689</v>
      </c>
      <c r="X1401" s="5">
        <v>45689</v>
      </c>
      <c r="Y1401" s="5">
        <v>45658</v>
      </c>
      <c r="Z1401" s="10">
        <v>45689</v>
      </c>
      <c r="AB1401" t="s">
        <v>245</v>
      </c>
      <c r="AC1401" t="s">
        <v>245</v>
      </c>
      <c r="AD1401" t="s">
        <v>566</v>
      </c>
      <c r="AE1401" t="s">
        <v>690</v>
      </c>
      <c r="AF1401" t="s">
        <v>932</v>
      </c>
      <c r="AG1401" t="s">
        <v>247</v>
      </c>
      <c r="AH1401">
        <v>50.089257000000003</v>
      </c>
      <c r="AI1401">
        <v>55.946103000000001</v>
      </c>
      <c r="AJ1401">
        <v>69.827985999999996</v>
      </c>
      <c r="AK1401">
        <v>71.902996999999999</v>
      </c>
      <c r="AL1401" t="s">
        <v>27</v>
      </c>
      <c r="AM1401" t="s">
        <v>248</v>
      </c>
      <c r="AN1401" t="s">
        <v>5452</v>
      </c>
      <c r="AO1401" s="1">
        <v>45778</v>
      </c>
      <c r="AP1401" s="1" t="s">
        <v>5429</v>
      </c>
      <c r="AR1401" t="s">
        <v>5452</v>
      </c>
    </row>
    <row r="1402" spans="1:44" hidden="1" x14ac:dyDescent="0.25">
      <c r="A1402" t="s">
        <v>2038</v>
      </c>
      <c r="B1402" t="s">
        <v>2031</v>
      </c>
      <c r="C1402" t="s">
        <v>2032</v>
      </c>
      <c r="D1402" t="s">
        <v>87</v>
      </c>
      <c r="E1402" t="s">
        <v>2033</v>
      </c>
      <c r="F1402" t="s">
        <v>245</v>
      </c>
      <c r="G1402" t="s">
        <v>80</v>
      </c>
      <c r="H1402">
        <v>1</v>
      </c>
      <c r="I1402" t="s">
        <v>197</v>
      </c>
      <c r="J1402" t="s">
        <v>47</v>
      </c>
      <c r="K1402" s="1">
        <v>43759</v>
      </c>
      <c r="L1402">
        <v>12.88</v>
      </c>
      <c r="M1402" t="s">
        <v>48</v>
      </c>
      <c r="W1402" s="5">
        <v>45689</v>
      </c>
      <c r="X1402" s="5">
        <v>45689</v>
      </c>
      <c r="Y1402" s="5">
        <v>45658</v>
      </c>
      <c r="Z1402" s="10">
        <v>45689</v>
      </c>
      <c r="AB1402" t="s">
        <v>245</v>
      </c>
      <c r="AC1402" t="s">
        <v>245</v>
      </c>
      <c r="AD1402" t="s">
        <v>566</v>
      </c>
      <c r="AE1402" t="s">
        <v>690</v>
      </c>
      <c r="AF1402" t="s">
        <v>932</v>
      </c>
      <c r="AG1402" t="s">
        <v>247</v>
      </c>
      <c r="AH1402">
        <v>50.089257000000003</v>
      </c>
      <c r="AI1402">
        <v>55.946103000000001</v>
      </c>
      <c r="AJ1402">
        <v>69.827985999999996</v>
      </c>
      <c r="AK1402">
        <v>71.902996999999999</v>
      </c>
      <c r="AL1402" t="s">
        <v>27</v>
      </c>
      <c r="AM1402" t="s">
        <v>248</v>
      </c>
      <c r="AN1402" t="s">
        <v>5452</v>
      </c>
      <c r="AO1402" s="1">
        <v>45778</v>
      </c>
      <c r="AP1402" s="1" t="s">
        <v>5429</v>
      </c>
      <c r="AR1402" t="s">
        <v>5452</v>
      </c>
    </row>
    <row r="1403" spans="1:44" hidden="1" x14ac:dyDescent="0.25">
      <c r="A1403" t="s">
        <v>2039</v>
      </c>
      <c r="B1403" t="s">
        <v>2031</v>
      </c>
      <c r="C1403" t="s">
        <v>2032</v>
      </c>
      <c r="D1403" t="s">
        <v>100</v>
      </c>
      <c r="E1403" t="s">
        <v>2033</v>
      </c>
      <c r="F1403" t="s">
        <v>245</v>
      </c>
      <c r="G1403" t="s">
        <v>80</v>
      </c>
      <c r="H1403">
        <v>1</v>
      </c>
      <c r="I1403" t="s">
        <v>197</v>
      </c>
      <c r="J1403" t="s">
        <v>47</v>
      </c>
      <c r="K1403" s="1">
        <v>43768</v>
      </c>
      <c r="L1403">
        <v>26.16</v>
      </c>
      <c r="M1403" t="s">
        <v>48</v>
      </c>
      <c r="W1403" s="5">
        <v>45689</v>
      </c>
      <c r="X1403" s="5">
        <v>45689</v>
      </c>
      <c r="Y1403" s="5">
        <v>45658</v>
      </c>
      <c r="Z1403" s="10">
        <v>45689</v>
      </c>
      <c r="AB1403" t="s">
        <v>245</v>
      </c>
      <c r="AC1403" t="s">
        <v>245</v>
      </c>
      <c r="AD1403" t="s">
        <v>566</v>
      </c>
      <c r="AE1403" t="s">
        <v>690</v>
      </c>
      <c r="AF1403" t="s">
        <v>932</v>
      </c>
      <c r="AG1403" t="s">
        <v>247</v>
      </c>
      <c r="AH1403">
        <v>50.089257000000003</v>
      </c>
      <c r="AI1403">
        <v>55.946103000000001</v>
      </c>
      <c r="AJ1403">
        <v>69.827985999999996</v>
      </c>
      <c r="AK1403">
        <v>71.902996999999999</v>
      </c>
      <c r="AL1403" t="s">
        <v>27</v>
      </c>
      <c r="AM1403" t="s">
        <v>248</v>
      </c>
      <c r="AN1403" t="s">
        <v>5452</v>
      </c>
      <c r="AO1403" s="1">
        <v>45839</v>
      </c>
      <c r="AP1403" s="1" t="s">
        <v>5438</v>
      </c>
      <c r="AR1403" t="s">
        <v>5452</v>
      </c>
    </row>
    <row r="1404" spans="1:44" hidden="1" x14ac:dyDescent="0.25">
      <c r="A1404" t="s">
        <v>2040</v>
      </c>
      <c r="B1404" t="s">
        <v>2031</v>
      </c>
      <c r="C1404" t="s">
        <v>2032</v>
      </c>
      <c r="D1404" t="s">
        <v>259</v>
      </c>
      <c r="E1404" t="s">
        <v>2033</v>
      </c>
      <c r="F1404" t="s">
        <v>245</v>
      </c>
      <c r="G1404" t="s">
        <v>80</v>
      </c>
      <c r="H1404">
        <v>1</v>
      </c>
      <c r="I1404" t="s">
        <v>197</v>
      </c>
      <c r="J1404" t="s">
        <v>47</v>
      </c>
      <c r="K1404" s="1">
        <v>43766</v>
      </c>
      <c r="L1404">
        <v>11.7</v>
      </c>
      <c r="M1404" t="s">
        <v>48</v>
      </c>
      <c r="W1404" s="5">
        <v>45689</v>
      </c>
      <c r="X1404" s="5">
        <v>45689</v>
      </c>
      <c r="Y1404" s="5">
        <v>45658</v>
      </c>
      <c r="Z1404" s="10">
        <v>45689</v>
      </c>
      <c r="AB1404" t="s">
        <v>245</v>
      </c>
      <c r="AC1404" t="s">
        <v>245</v>
      </c>
      <c r="AD1404" t="s">
        <v>566</v>
      </c>
      <c r="AE1404" t="s">
        <v>690</v>
      </c>
      <c r="AF1404" t="s">
        <v>932</v>
      </c>
      <c r="AG1404" t="s">
        <v>247</v>
      </c>
      <c r="AH1404">
        <v>50.089257000000003</v>
      </c>
      <c r="AI1404">
        <v>55.946103000000001</v>
      </c>
      <c r="AJ1404">
        <v>69.827985999999996</v>
      </c>
      <c r="AK1404">
        <v>71.902996999999999</v>
      </c>
      <c r="AL1404" t="s">
        <v>27</v>
      </c>
      <c r="AM1404" t="s">
        <v>248</v>
      </c>
      <c r="AN1404" t="s">
        <v>5452</v>
      </c>
      <c r="AO1404" s="1">
        <v>45839</v>
      </c>
      <c r="AP1404" s="1" t="s">
        <v>5438</v>
      </c>
      <c r="AR1404" t="s">
        <v>5452</v>
      </c>
    </row>
    <row r="1405" spans="1:44" hidden="1" x14ac:dyDescent="0.25">
      <c r="A1405" t="s">
        <v>2041</v>
      </c>
      <c r="B1405" t="s">
        <v>2031</v>
      </c>
      <c r="C1405" t="s">
        <v>2032</v>
      </c>
      <c r="D1405" t="s">
        <v>275</v>
      </c>
      <c r="E1405" t="s">
        <v>2033</v>
      </c>
      <c r="F1405" t="s">
        <v>245</v>
      </c>
      <c r="G1405" t="s">
        <v>80</v>
      </c>
      <c r="H1405">
        <v>1</v>
      </c>
      <c r="I1405" t="s">
        <v>197</v>
      </c>
      <c r="J1405" t="s">
        <v>47</v>
      </c>
      <c r="K1405" s="1">
        <v>43755</v>
      </c>
      <c r="L1405">
        <v>25.68</v>
      </c>
      <c r="M1405" t="s">
        <v>48</v>
      </c>
      <c r="W1405" s="5">
        <v>45689</v>
      </c>
      <c r="X1405" s="5">
        <v>45689</v>
      </c>
      <c r="Y1405" s="5">
        <v>45658</v>
      </c>
      <c r="Z1405" s="10">
        <v>45689</v>
      </c>
      <c r="AB1405" t="s">
        <v>245</v>
      </c>
      <c r="AC1405" t="s">
        <v>245</v>
      </c>
      <c r="AD1405" t="s">
        <v>566</v>
      </c>
      <c r="AE1405" t="s">
        <v>690</v>
      </c>
      <c r="AF1405" t="s">
        <v>932</v>
      </c>
      <c r="AG1405" t="s">
        <v>247</v>
      </c>
      <c r="AH1405">
        <v>50.089257000000003</v>
      </c>
      <c r="AI1405">
        <v>55.946103000000001</v>
      </c>
      <c r="AJ1405">
        <v>69.827985999999996</v>
      </c>
      <c r="AK1405">
        <v>71.902996999999999</v>
      </c>
      <c r="AL1405" t="s">
        <v>27</v>
      </c>
      <c r="AM1405" t="s">
        <v>248</v>
      </c>
      <c r="AN1405" t="s">
        <v>5452</v>
      </c>
      <c r="AO1405" s="1">
        <v>45839</v>
      </c>
      <c r="AP1405" s="1" t="s">
        <v>5438</v>
      </c>
      <c r="AR1405" t="s">
        <v>5452</v>
      </c>
    </row>
    <row r="1406" spans="1:44" hidden="1" x14ac:dyDescent="0.25">
      <c r="A1406" t="s">
        <v>2042</v>
      </c>
      <c r="B1406" t="s">
        <v>2031</v>
      </c>
      <c r="C1406" t="s">
        <v>2032</v>
      </c>
      <c r="D1406" t="s">
        <v>207</v>
      </c>
      <c r="E1406" t="s">
        <v>2033</v>
      </c>
      <c r="F1406" t="s">
        <v>245</v>
      </c>
      <c r="G1406" t="s">
        <v>80</v>
      </c>
      <c r="H1406">
        <v>1</v>
      </c>
      <c r="I1406" t="s">
        <v>197</v>
      </c>
      <c r="J1406" t="s">
        <v>47</v>
      </c>
      <c r="K1406" s="1">
        <v>43756</v>
      </c>
      <c r="L1406">
        <v>19.399999999999999</v>
      </c>
      <c r="M1406" t="s">
        <v>48</v>
      </c>
      <c r="W1406" s="5">
        <v>45689</v>
      </c>
      <c r="X1406" s="5">
        <v>45689</v>
      </c>
      <c r="Y1406" s="5">
        <v>45627</v>
      </c>
      <c r="Z1406" s="10">
        <v>45689</v>
      </c>
      <c r="AA1406" s="10">
        <v>45640</v>
      </c>
      <c r="AB1406" t="s">
        <v>245</v>
      </c>
      <c r="AC1406" t="s">
        <v>245</v>
      </c>
      <c r="AD1406" t="s">
        <v>566</v>
      </c>
      <c r="AE1406" t="s">
        <v>690</v>
      </c>
      <c r="AF1406" t="s">
        <v>932</v>
      </c>
      <c r="AG1406" t="s">
        <v>247</v>
      </c>
      <c r="AH1406">
        <v>50.089257000000003</v>
      </c>
      <c r="AI1406">
        <v>55.946103000000001</v>
      </c>
      <c r="AJ1406">
        <v>69.827985999999996</v>
      </c>
      <c r="AK1406">
        <v>71.902996999999999</v>
      </c>
      <c r="AL1406" t="s">
        <v>27</v>
      </c>
      <c r="AM1406" t="s">
        <v>248</v>
      </c>
      <c r="AN1406" t="s">
        <v>5452</v>
      </c>
      <c r="AO1406" s="1">
        <v>45809</v>
      </c>
      <c r="AP1406" s="1" t="s">
        <v>5437</v>
      </c>
      <c r="AR1406" t="s">
        <v>5452</v>
      </c>
    </row>
    <row r="1407" spans="1:44" hidden="1" x14ac:dyDescent="0.25">
      <c r="A1407" t="s">
        <v>2043</v>
      </c>
      <c r="B1407" t="s">
        <v>2031</v>
      </c>
      <c r="C1407" t="s">
        <v>2032</v>
      </c>
      <c r="D1407" t="s">
        <v>104</v>
      </c>
      <c r="E1407" t="s">
        <v>2033</v>
      </c>
      <c r="F1407" t="s">
        <v>245</v>
      </c>
      <c r="G1407" t="s">
        <v>80</v>
      </c>
      <c r="H1407">
        <v>1</v>
      </c>
      <c r="I1407" t="s">
        <v>197</v>
      </c>
      <c r="J1407" t="s">
        <v>47</v>
      </c>
      <c r="K1407" s="1">
        <v>43765</v>
      </c>
      <c r="L1407">
        <v>39.020000000000003</v>
      </c>
      <c r="M1407" t="s">
        <v>48</v>
      </c>
      <c r="W1407" s="5">
        <v>45689</v>
      </c>
      <c r="X1407" s="5">
        <v>45689</v>
      </c>
      <c r="Y1407" s="5">
        <v>45627</v>
      </c>
      <c r="Z1407" s="10">
        <v>45689</v>
      </c>
      <c r="AA1407" s="10">
        <v>45641</v>
      </c>
      <c r="AB1407" t="s">
        <v>245</v>
      </c>
      <c r="AC1407" t="s">
        <v>245</v>
      </c>
      <c r="AD1407" t="s">
        <v>566</v>
      </c>
      <c r="AE1407" t="s">
        <v>690</v>
      </c>
      <c r="AF1407" t="s">
        <v>932</v>
      </c>
      <c r="AG1407" t="s">
        <v>247</v>
      </c>
      <c r="AH1407">
        <v>50.089257000000003</v>
      </c>
      <c r="AI1407">
        <v>55.946103000000001</v>
      </c>
      <c r="AJ1407">
        <v>69.827985999999996</v>
      </c>
      <c r="AK1407">
        <v>71.902996999999999</v>
      </c>
      <c r="AL1407" t="s">
        <v>27</v>
      </c>
      <c r="AM1407" t="s">
        <v>248</v>
      </c>
      <c r="AN1407" t="s">
        <v>5452</v>
      </c>
      <c r="AO1407" s="1">
        <v>45809</v>
      </c>
      <c r="AP1407" s="1" t="s">
        <v>5437</v>
      </c>
      <c r="AR1407" t="s">
        <v>5452</v>
      </c>
    </row>
    <row r="1408" spans="1:44" hidden="1" x14ac:dyDescent="0.25">
      <c r="A1408" t="s">
        <v>2044</v>
      </c>
      <c r="B1408" t="s">
        <v>2031</v>
      </c>
      <c r="C1408" t="s">
        <v>2032</v>
      </c>
      <c r="D1408" t="s">
        <v>149</v>
      </c>
      <c r="E1408" t="s">
        <v>2033</v>
      </c>
      <c r="F1408" t="s">
        <v>245</v>
      </c>
      <c r="G1408" t="s">
        <v>80</v>
      </c>
      <c r="H1408">
        <v>1</v>
      </c>
      <c r="I1408" t="s">
        <v>197</v>
      </c>
      <c r="J1408" t="s">
        <v>47</v>
      </c>
      <c r="K1408" s="1">
        <v>43802</v>
      </c>
      <c r="L1408">
        <v>26.14</v>
      </c>
      <c r="M1408" t="s">
        <v>48</v>
      </c>
      <c r="W1408" s="5">
        <v>45689</v>
      </c>
      <c r="X1408" s="5">
        <v>45689</v>
      </c>
      <c r="Y1408" s="5">
        <v>45627</v>
      </c>
      <c r="Z1408" s="10">
        <v>45689</v>
      </c>
      <c r="AA1408" s="10">
        <v>45644</v>
      </c>
      <c r="AB1408" t="s">
        <v>245</v>
      </c>
      <c r="AC1408" t="s">
        <v>245</v>
      </c>
      <c r="AD1408" t="s">
        <v>566</v>
      </c>
      <c r="AE1408" t="s">
        <v>690</v>
      </c>
      <c r="AF1408" t="s">
        <v>932</v>
      </c>
      <c r="AG1408" t="s">
        <v>247</v>
      </c>
      <c r="AH1408">
        <v>50.089257000000003</v>
      </c>
      <c r="AI1408">
        <v>55.946103000000001</v>
      </c>
      <c r="AJ1408">
        <v>69.827985999999996</v>
      </c>
      <c r="AK1408">
        <v>71.902996999999999</v>
      </c>
      <c r="AL1408" t="s">
        <v>27</v>
      </c>
      <c r="AM1408" t="s">
        <v>248</v>
      </c>
      <c r="AN1408" t="s">
        <v>5452</v>
      </c>
      <c r="AO1408" s="1">
        <v>45809</v>
      </c>
      <c r="AP1408" s="1" t="s">
        <v>5437</v>
      </c>
      <c r="AR1408" t="s">
        <v>5452</v>
      </c>
    </row>
    <row r="1409" spans="1:44" hidden="1" x14ac:dyDescent="0.25">
      <c r="A1409" t="s">
        <v>2045</v>
      </c>
      <c r="B1409" t="s">
        <v>2031</v>
      </c>
      <c r="C1409" t="s">
        <v>2032</v>
      </c>
      <c r="D1409" t="s">
        <v>107</v>
      </c>
      <c r="E1409" t="s">
        <v>2033</v>
      </c>
      <c r="F1409" t="s">
        <v>245</v>
      </c>
      <c r="G1409" t="s">
        <v>80</v>
      </c>
      <c r="H1409">
        <v>1</v>
      </c>
      <c r="I1409" t="s">
        <v>197</v>
      </c>
      <c r="J1409" t="s">
        <v>47</v>
      </c>
      <c r="K1409" s="1">
        <v>43739</v>
      </c>
      <c r="L1409">
        <v>29.93</v>
      </c>
      <c r="M1409" t="s">
        <v>48</v>
      </c>
      <c r="W1409" s="5">
        <v>45658</v>
      </c>
      <c r="X1409" s="5">
        <v>45658</v>
      </c>
      <c r="Y1409" s="5">
        <v>45597</v>
      </c>
      <c r="Z1409" s="10">
        <v>45684</v>
      </c>
      <c r="AA1409" s="10">
        <v>45649</v>
      </c>
      <c r="AB1409" t="s">
        <v>245</v>
      </c>
      <c r="AC1409" t="s">
        <v>245</v>
      </c>
      <c r="AD1409" t="s">
        <v>566</v>
      </c>
      <c r="AE1409" t="s">
        <v>690</v>
      </c>
      <c r="AF1409" t="s">
        <v>932</v>
      </c>
      <c r="AG1409" t="s">
        <v>247</v>
      </c>
      <c r="AH1409">
        <v>50.089257000000003</v>
      </c>
      <c r="AI1409">
        <v>55.946103000000001</v>
      </c>
      <c r="AJ1409">
        <v>69.827985999999996</v>
      </c>
      <c r="AK1409">
        <v>71.902996999999999</v>
      </c>
      <c r="AL1409" t="s">
        <v>27</v>
      </c>
      <c r="AM1409" t="s">
        <v>248</v>
      </c>
      <c r="AN1409" t="s">
        <v>5452</v>
      </c>
      <c r="AO1409" s="1">
        <v>45809</v>
      </c>
      <c r="AP1409" s="1" t="s">
        <v>5437</v>
      </c>
      <c r="AR1409" t="s">
        <v>5452</v>
      </c>
    </row>
    <row r="1410" spans="1:44" hidden="1" x14ac:dyDescent="0.25">
      <c r="A1410" t="s">
        <v>2046</v>
      </c>
      <c r="B1410" t="s">
        <v>2031</v>
      </c>
      <c r="C1410" t="s">
        <v>2032</v>
      </c>
      <c r="D1410" t="s">
        <v>109</v>
      </c>
      <c r="E1410" t="s">
        <v>2033</v>
      </c>
      <c r="F1410" t="s">
        <v>245</v>
      </c>
      <c r="G1410" t="s">
        <v>80</v>
      </c>
      <c r="H1410">
        <v>1</v>
      </c>
      <c r="I1410" t="s">
        <v>197</v>
      </c>
      <c r="J1410" t="s">
        <v>47</v>
      </c>
      <c r="K1410" s="1">
        <v>43738</v>
      </c>
      <c r="L1410">
        <v>35.56</v>
      </c>
      <c r="M1410" t="s">
        <v>48</v>
      </c>
      <c r="W1410" s="5">
        <v>45658</v>
      </c>
      <c r="X1410" s="5">
        <v>45658</v>
      </c>
      <c r="Y1410" s="5">
        <v>45627</v>
      </c>
      <c r="AA1410" s="10">
        <v>45647</v>
      </c>
      <c r="AB1410" t="s">
        <v>245</v>
      </c>
      <c r="AC1410" t="s">
        <v>245</v>
      </c>
      <c r="AD1410" t="s">
        <v>566</v>
      </c>
      <c r="AE1410" t="s">
        <v>690</v>
      </c>
      <c r="AF1410" t="s">
        <v>932</v>
      </c>
      <c r="AG1410" t="s">
        <v>247</v>
      </c>
      <c r="AH1410">
        <v>50.089257000000003</v>
      </c>
      <c r="AI1410">
        <v>55.946103000000001</v>
      </c>
      <c r="AJ1410">
        <v>69.827985999999996</v>
      </c>
      <c r="AK1410">
        <v>71.902996999999999</v>
      </c>
      <c r="AL1410" t="s">
        <v>28</v>
      </c>
      <c r="AM1410" t="s">
        <v>248</v>
      </c>
      <c r="AN1410" t="s">
        <v>5452</v>
      </c>
      <c r="AO1410" s="1">
        <v>45778</v>
      </c>
      <c r="AP1410" s="1" t="s">
        <v>5429</v>
      </c>
      <c r="AR1410" t="s">
        <v>5452</v>
      </c>
    </row>
    <row r="1411" spans="1:44" hidden="1" x14ac:dyDescent="0.25">
      <c r="A1411" t="s">
        <v>2047</v>
      </c>
      <c r="B1411" t="s">
        <v>2031</v>
      </c>
      <c r="C1411" t="s">
        <v>2032</v>
      </c>
      <c r="D1411" t="s">
        <v>154</v>
      </c>
      <c r="E1411" t="s">
        <v>2033</v>
      </c>
      <c r="F1411" t="s">
        <v>245</v>
      </c>
      <c r="G1411" t="s">
        <v>80</v>
      </c>
      <c r="H1411">
        <v>1</v>
      </c>
      <c r="I1411" t="s">
        <v>197</v>
      </c>
      <c r="J1411" t="s">
        <v>47</v>
      </c>
      <c r="K1411" s="1">
        <v>43736</v>
      </c>
      <c r="L1411">
        <v>4.03</v>
      </c>
      <c r="M1411" t="s">
        <v>48</v>
      </c>
      <c r="W1411" s="5">
        <v>45658</v>
      </c>
      <c r="X1411" s="5">
        <v>45658</v>
      </c>
      <c r="Y1411" s="5">
        <v>45627</v>
      </c>
      <c r="AA1411" s="10">
        <v>45645</v>
      </c>
      <c r="AB1411" t="s">
        <v>245</v>
      </c>
      <c r="AC1411" t="s">
        <v>245</v>
      </c>
      <c r="AD1411" t="s">
        <v>566</v>
      </c>
      <c r="AE1411" t="s">
        <v>690</v>
      </c>
      <c r="AF1411" t="s">
        <v>932</v>
      </c>
      <c r="AG1411" t="s">
        <v>247</v>
      </c>
      <c r="AH1411">
        <v>50.089257000000003</v>
      </c>
      <c r="AI1411">
        <v>55.946103000000001</v>
      </c>
      <c r="AJ1411">
        <v>69.827985999999996</v>
      </c>
      <c r="AK1411">
        <v>71.902996999999999</v>
      </c>
      <c r="AL1411" t="s">
        <v>28</v>
      </c>
      <c r="AM1411" t="s">
        <v>248</v>
      </c>
      <c r="AN1411" t="s">
        <v>5452</v>
      </c>
      <c r="AO1411" s="1">
        <v>45778</v>
      </c>
      <c r="AP1411" s="1" t="s">
        <v>5429</v>
      </c>
      <c r="AR1411" t="s">
        <v>5452</v>
      </c>
    </row>
    <row r="1412" spans="1:44" hidden="1" x14ac:dyDescent="0.25">
      <c r="A1412" t="s">
        <v>2048</v>
      </c>
      <c r="B1412" t="s">
        <v>2031</v>
      </c>
      <c r="C1412" t="s">
        <v>2032</v>
      </c>
      <c r="D1412" t="s">
        <v>229</v>
      </c>
      <c r="E1412" t="s">
        <v>2033</v>
      </c>
      <c r="F1412" t="s">
        <v>245</v>
      </c>
      <c r="G1412" t="s">
        <v>80</v>
      </c>
      <c r="H1412">
        <v>1</v>
      </c>
      <c r="I1412" t="s">
        <v>197</v>
      </c>
      <c r="J1412" t="s">
        <v>47</v>
      </c>
      <c r="K1412" s="1">
        <v>43684</v>
      </c>
      <c r="L1412">
        <v>32.729999999999997</v>
      </c>
      <c r="M1412" t="s">
        <v>48</v>
      </c>
      <c r="W1412" s="5">
        <v>45658</v>
      </c>
      <c r="X1412" s="5">
        <v>45658</v>
      </c>
      <c r="Y1412" s="5">
        <v>45627</v>
      </c>
      <c r="AA1412" s="10">
        <v>45652</v>
      </c>
      <c r="AB1412" t="s">
        <v>245</v>
      </c>
      <c r="AC1412" t="s">
        <v>245</v>
      </c>
      <c r="AD1412" t="s">
        <v>566</v>
      </c>
      <c r="AE1412" t="s">
        <v>690</v>
      </c>
      <c r="AF1412" t="s">
        <v>932</v>
      </c>
      <c r="AG1412" t="s">
        <v>247</v>
      </c>
      <c r="AH1412">
        <v>50.089257000000003</v>
      </c>
      <c r="AI1412">
        <v>55.946103000000001</v>
      </c>
      <c r="AJ1412">
        <v>69.827985999999996</v>
      </c>
      <c r="AK1412">
        <v>71.902996999999999</v>
      </c>
      <c r="AL1412" t="s">
        <v>28</v>
      </c>
      <c r="AM1412" t="s">
        <v>248</v>
      </c>
      <c r="AN1412" t="s">
        <v>5452</v>
      </c>
      <c r="AO1412" s="1">
        <v>45778</v>
      </c>
      <c r="AP1412" s="1" t="s">
        <v>5429</v>
      </c>
      <c r="AR1412" t="s">
        <v>5452</v>
      </c>
    </row>
    <row r="1413" spans="1:44" hidden="1" x14ac:dyDescent="0.25">
      <c r="A1413" t="s">
        <v>2049</v>
      </c>
      <c r="B1413" t="s">
        <v>2031</v>
      </c>
      <c r="C1413" t="s">
        <v>2032</v>
      </c>
      <c r="D1413" t="s">
        <v>195</v>
      </c>
      <c r="E1413" t="s">
        <v>1268</v>
      </c>
      <c r="F1413" t="s">
        <v>245</v>
      </c>
      <c r="G1413" t="s">
        <v>80</v>
      </c>
      <c r="H1413">
        <v>1</v>
      </c>
      <c r="I1413" t="s">
        <v>197</v>
      </c>
      <c r="J1413" t="s">
        <v>47</v>
      </c>
      <c r="K1413" s="1">
        <v>43738</v>
      </c>
      <c r="L1413">
        <v>26.96</v>
      </c>
      <c r="M1413" t="s">
        <v>48</v>
      </c>
      <c r="W1413" s="5">
        <v>45658</v>
      </c>
      <c r="X1413" s="5">
        <v>45658</v>
      </c>
      <c r="Y1413" s="5">
        <v>45627</v>
      </c>
      <c r="AA1413" s="10">
        <v>45659</v>
      </c>
      <c r="AB1413" t="s">
        <v>245</v>
      </c>
      <c r="AC1413" t="s">
        <v>245</v>
      </c>
      <c r="AD1413" t="s">
        <v>566</v>
      </c>
      <c r="AE1413" t="s">
        <v>690</v>
      </c>
      <c r="AF1413" t="s">
        <v>932</v>
      </c>
      <c r="AG1413" t="s">
        <v>247</v>
      </c>
      <c r="AH1413">
        <v>50.089257000000003</v>
      </c>
      <c r="AI1413">
        <v>55.946103000000001</v>
      </c>
      <c r="AJ1413">
        <v>69.827985999999996</v>
      </c>
      <c r="AK1413">
        <v>71.902996999999999</v>
      </c>
      <c r="AL1413" t="s">
        <v>28</v>
      </c>
      <c r="AM1413" t="s">
        <v>248</v>
      </c>
      <c r="AN1413" t="s">
        <v>5452</v>
      </c>
      <c r="AO1413" s="1">
        <v>45778</v>
      </c>
      <c r="AP1413" s="1" t="s">
        <v>5429</v>
      </c>
      <c r="AR1413" t="s">
        <v>5452</v>
      </c>
    </row>
    <row r="1414" spans="1:44" hidden="1" x14ac:dyDescent="0.25">
      <c r="A1414" t="s">
        <v>2050</v>
      </c>
      <c r="B1414" t="s">
        <v>2031</v>
      </c>
      <c r="C1414" t="s">
        <v>2032</v>
      </c>
      <c r="D1414" t="s">
        <v>156</v>
      </c>
      <c r="E1414" t="s">
        <v>1268</v>
      </c>
      <c r="F1414" t="s">
        <v>245</v>
      </c>
      <c r="G1414" t="s">
        <v>80</v>
      </c>
      <c r="H1414">
        <v>1</v>
      </c>
      <c r="I1414" t="s">
        <v>197</v>
      </c>
      <c r="J1414" t="s">
        <v>47</v>
      </c>
      <c r="K1414" s="1">
        <v>43745</v>
      </c>
      <c r="L1414">
        <v>14.49</v>
      </c>
      <c r="M1414" t="s">
        <v>48</v>
      </c>
      <c r="W1414" s="5">
        <v>45658</v>
      </c>
      <c r="X1414" s="5">
        <v>45658</v>
      </c>
      <c r="Y1414" s="5">
        <v>45627</v>
      </c>
      <c r="AA1414" s="10">
        <v>45652</v>
      </c>
      <c r="AB1414" t="s">
        <v>245</v>
      </c>
      <c r="AC1414" t="s">
        <v>245</v>
      </c>
      <c r="AD1414" t="s">
        <v>566</v>
      </c>
      <c r="AE1414" t="s">
        <v>690</v>
      </c>
      <c r="AF1414" t="s">
        <v>932</v>
      </c>
      <c r="AG1414" t="s">
        <v>247</v>
      </c>
      <c r="AH1414">
        <v>50.089257000000003</v>
      </c>
      <c r="AI1414">
        <v>55.946103000000001</v>
      </c>
      <c r="AJ1414">
        <v>69.827985999999996</v>
      </c>
      <c r="AK1414">
        <v>71.902996999999999</v>
      </c>
      <c r="AL1414" t="s">
        <v>28</v>
      </c>
      <c r="AM1414" t="s">
        <v>248</v>
      </c>
      <c r="AN1414" t="s">
        <v>5452</v>
      </c>
      <c r="AO1414" s="1">
        <v>45778</v>
      </c>
      <c r="AP1414" s="1" t="s">
        <v>5429</v>
      </c>
      <c r="AR1414" t="s">
        <v>5452</v>
      </c>
    </row>
    <row r="1415" spans="1:44" hidden="1" x14ac:dyDescent="0.25">
      <c r="A1415" t="s">
        <v>2051</v>
      </c>
      <c r="B1415" t="s">
        <v>2031</v>
      </c>
      <c r="C1415" t="s">
        <v>2032</v>
      </c>
      <c r="D1415" t="s">
        <v>158</v>
      </c>
      <c r="E1415" t="s">
        <v>1268</v>
      </c>
      <c r="F1415" t="s">
        <v>245</v>
      </c>
      <c r="G1415" t="s">
        <v>80</v>
      </c>
      <c r="H1415">
        <v>1</v>
      </c>
      <c r="I1415" t="s">
        <v>197</v>
      </c>
      <c r="J1415" t="s">
        <v>47</v>
      </c>
      <c r="K1415" s="1">
        <v>43753</v>
      </c>
      <c r="L1415">
        <v>58</v>
      </c>
      <c r="M1415" t="s">
        <v>48</v>
      </c>
      <c r="W1415" s="5">
        <v>45689</v>
      </c>
      <c r="X1415" s="5">
        <v>45689</v>
      </c>
      <c r="Y1415" s="5">
        <v>45627</v>
      </c>
      <c r="AA1415" s="10">
        <v>45657</v>
      </c>
      <c r="AB1415" t="s">
        <v>245</v>
      </c>
      <c r="AC1415" t="s">
        <v>245</v>
      </c>
      <c r="AD1415" t="s">
        <v>566</v>
      </c>
      <c r="AE1415" t="s">
        <v>690</v>
      </c>
      <c r="AF1415" t="s">
        <v>932</v>
      </c>
      <c r="AG1415" t="s">
        <v>247</v>
      </c>
      <c r="AH1415">
        <v>50.089257000000003</v>
      </c>
      <c r="AI1415">
        <v>55.946103000000001</v>
      </c>
      <c r="AJ1415">
        <v>69.827985999999996</v>
      </c>
      <c r="AK1415">
        <v>71.902996999999999</v>
      </c>
      <c r="AL1415" t="s">
        <v>28</v>
      </c>
      <c r="AM1415" t="s">
        <v>248</v>
      </c>
      <c r="AN1415" t="s">
        <v>5452</v>
      </c>
      <c r="AO1415" s="1">
        <v>45809</v>
      </c>
      <c r="AP1415" s="1" t="s">
        <v>5437</v>
      </c>
      <c r="AR1415" t="s">
        <v>5452</v>
      </c>
    </row>
    <row r="1416" spans="1:44" hidden="1" x14ac:dyDescent="0.25">
      <c r="A1416" t="s">
        <v>2052</v>
      </c>
      <c r="B1416" t="s">
        <v>2031</v>
      </c>
      <c r="C1416" t="s">
        <v>2032</v>
      </c>
      <c r="D1416" t="s">
        <v>122</v>
      </c>
      <c r="E1416" t="s">
        <v>1268</v>
      </c>
      <c r="F1416" t="s">
        <v>245</v>
      </c>
      <c r="G1416" t="s">
        <v>80</v>
      </c>
      <c r="H1416">
        <v>1</v>
      </c>
      <c r="I1416" t="s">
        <v>197</v>
      </c>
      <c r="J1416" t="s">
        <v>47</v>
      </c>
      <c r="K1416" s="1">
        <v>43783</v>
      </c>
      <c r="L1416">
        <v>9.24</v>
      </c>
      <c r="M1416" t="s">
        <v>48</v>
      </c>
      <c r="W1416" s="5">
        <v>45689</v>
      </c>
      <c r="X1416" s="5">
        <v>45689</v>
      </c>
      <c r="Y1416" s="5">
        <v>45627</v>
      </c>
      <c r="AA1416" s="10">
        <v>45657</v>
      </c>
      <c r="AB1416" t="s">
        <v>245</v>
      </c>
      <c r="AC1416" t="s">
        <v>245</v>
      </c>
      <c r="AD1416" t="s">
        <v>566</v>
      </c>
      <c r="AE1416" t="s">
        <v>690</v>
      </c>
      <c r="AF1416" t="s">
        <v>932</v>
      </c>
      <c r="AG1416" t="s">
        <v>247</v>
      </c>
      <c r="AH1416">
        <v>50.089257000000003</v>
      </c>
      <c r="AI1416">
        <v>55.946103000000001</v>
      </c>
      <c r="AJ1416">
        <v>69.827985999999996</v>
      </c>
      <c r="AK1416">
        <v>71.902996999999999</v>
      </c>
      <c r="AL1416" t="s">
        <v>28</v>
      </c>
      <c r="AM1416" t="s">
        <v>248</v>
      </c>
      <c r="AN1416" t="s">
        <v>5452</v>
      </c>
      <c r="AO1416" s="1">
        <v>45809</v>
      </c>
      <c r="AP1416" s="1" t="s">
        <v>5437</v>
      </c>
      <c r="AR1416" t="s">
        <v>5452</v>
      </c>
    </row>
    <row r="1417" spans="1:44" hidden="1" x14ac:dyDescent="0.25">
      <c r="A1417" t="s">
        <v>2053</v>
      </c>
      <c r="B1417" t="s">
        <v>2031</v>
      </c>
      <c r="C1417" t="s">
        <v>2032</v>
      </c>
      <c r="D1417" t="s">
        <v>112</v>
      </c>
      <c r="E1417" t="s">
        <v>1268</v>
      </c>
      <c r="F1417" t="s">
        <v>245</v>
      </c>
      <c r="G1417" t="s">
        <v>80</v>
      </c>
      <c r="H1417">
        <v>1</v>
      </c>
      <c r="I1417" t="s">
        <v>197</v>
      </c>
      <c r="J1417" t="s">
        <v>47</v>
      </c>
      <c r="K1417" s="1">
        <v>43781</v>
      </c>
      <c r="L1417">
        <v>13.12</v>
      </c>
      <c r="M1417" t="s">
        <v>48</v>
      </c>
      <c r="W1417" s="5">
        <v>45689</v>
      </c>
      <c r="X1417" s="5">
        <v>45689</v>
      </c>
      <c r="Y1417" s="5">
        <v>45870</v>
      </c>
      <c r="AB1417" t="s">
        <v>245</v>
      </c>
      <c r="AC1417" t="s">
        <v>245</v>
      </c>
      <c r="AD1417" t="s">
        <v>566</v>
      </c>
      <c r="AE1417" t="s">
        <v>690</v>
      </c>
      <c r="AF1417" t="s">
        <v>932</v>
      </c>
      <c r="AG1417" t="s">
        <v>247</v>
      </c>
      <c r="AH1417">
        <v>50.089257000000003</v>
      </c>
      <c r="AI1417">
        <v>55.946103000000001</v>
      </c>
      <c r="AJ1417">
        <v>69.827985999999996</v>
      </c>
      <c r="AK1417">
        <v>71.902996999999999</v>
      </c>
      <c r="AL1417" t="s">
        <v>54</v>
      </c>
      <c r="AM1417" t="s">
        <v>248</v>
      </c>
      <c r="AN1417" t="s">
        <v>5452</v>
      </c>
      <c r="AO1417" s="1">
        <v>45809</v>
      </c>
      <c r="AP1417" s="1" t="s">
        <v>5437</v>
      </c>
      <c r="AR1417" t="s">
        <v>5452</v>
      </c>
    </row>
    <row r="1418" spans="1:44" hidden="1" x14ac:dyDescent="0.25">
      <c r="A1418" t="s">
        <v>2054</v>
      </c>
      <c r="B1418" t="s">
        <v>2031</v>
      </c>
      <c r="C1418" t="s">
        <v>2032</v>
      </c>
      <c r="D1418" t="s">
        <v>114</v>
      </c>
      <c r="E1418" t="s">
        <v>1268</v>
      </c>
      <c r="F1418" t="s">
        <v>245</v>
      </c>
      <c r="G1418" t="s">
        <v>80</v>
      </c>
      <c r="H1418">
        <v>1</v>
      </c>
      <c r="I1418" t="s">
        <v>197</v>
      </c>
      <c r="J1418" t="s">
        <v>47</v>
      </c>
      <c r="K1418" s="1">
        <v>43781</v>
      </c>
      <c r="L1418">
        <v>21.36</v>
      </c>
      <c r="M1418" t="s">
        <v>48</v>
      </c>
      <c r="W1418" s="5">
        <v>45689</v>
      </c>
      <c r="X1418" s="5">
        <v>45689</v>
      </c>
      <c r="Y1418" s="5">
        <v>45870</v>
      </c>
      <c r="AB1418" t="s">
        <v>245</v>
      </c>
      <c r="AC1418" t="s">
        <v>245</v>
      </c>
      <c r="AD1418" t="s">
        <v>566</v>
      </c>
      <c r="AE1418" t="s">
        <v>690</v>
      </c>
      <c r="AF1418" t="s">
        <v>932</v>
      </c>
      <c r="AG1418" t="s">
        <v>247</v>
      </c>
      <c r="AH1418">
        <v>50.089257000000003</v>
      </c>
      <c r="AI1418">
        <v>55.946103000000001</v>
      </c>
      <c r="AJ1418">
        <v>69.827985999999996</v>
      </c>
      <c r="AK1418">
        <v>71.902996999999999</v>
      </c>
      <c r="AL1418" t="s">
        <v>54</v>
      </c>
      <c r="AM1418" t="s">
        <v>248</v>
      </c>
      <c r="AN1418" t="s">
        <v>5452</v>
      </c>
      <c r="AO1418" s="1">
        <v>45809</v>
      </c>
      <c r="AP1418" s="1" t="s">
        <v>5437</v>
      </c>
      <c r="AR1418" t="s">
        <v>5452</v>
      </c>
    </row>
    <row r="1419" spans="1:44" hidden="1" x14ac:dyDescent="0.25">
      <c r="A1419" t="s">
        <v>2055</v>
      </c>
      <c r="B1419" t="s">
        <v>2031</v>
      </c>
      <c r="C1419" t="s">
        <v>2032</v>
      </c>
      <c r="D1419" t="s">
        <v>116</v>
      </c>
      <c r="E1419" t="s">
        <v>1268</v>
      </c>
      <c r="F1419" t="s">
        <v>245</v>
      </c>
      <c r="G1419" t="s">
        <v>80</v>
      </c>
      <c r="H1419">
        <v>1</v>
      </c>
      <c r="I1419" t="s">
        <v>197</v>
      </c>
      <c r="J1419" t="s">
        <v>47</v>
      </c>
      <c r="K1419" s="1">
        <v>43780</v>
      </c>
      <c r="L1419">
        <v>11.76</v>
      </c>
      <c r="M1419" t="s">
        <v>48</v>
      </c>
      <c r="W1419" s="5">
        <v>45689</v>
      </c>
      <c r="X1419" s="5">
        <v>45689</v>
      </c>
      <c r="Y1419" s="5">
        <v>45870</v>
      </c>
      <c r="AB1419" t="s">
        <v>245</v>
      </c>
      <c r="AC1419" t="s">
        <v>245</v>
      </c>
      <c r="AD1419" t="s">
        <v>566</v>
      </c>
      <c r="AE1419" t="s">
        <v>690</v>
      </c>
      <c r="AF1419" t="s">
        <v>932</v>
      </c>
      <c r="AG1419" t="s">
        <v>247</v>
      </c>
      <c r="AH1419">
        <v>50.089257000000003</v>
      </c>
      <c r="AI1419">
        <v>55.946103000000001</v>
      </c>
      <c r="AJ1419">
        <v>69.827985999999996</v>
      </c>
      <c r="AK1419">
        <v>71.902996999999999</v>
      </c>
      <c r="AL1419" t="s">
        <v>54</v>
      </c>
      <c r="AM1419" t="s">
        <v>248</v>
      </c>
      <c r="AN1419" t="s">
        <v>5452</v>
      </c>
      <c r="AO1419" s="1">
        <v>45809</v>
      </c>
      <c r="AP1419" s="1" t="s">
        <v>5437</v>
      </c>
      <c r="AR1419" t="s">
        <v>5452</v>
      </c>
    </row>
    <row r="1420" spans="1:44" hidden="1" x14ac:dyDescent="0.25">
      <c r="A1420" t="s">
        <v>2056</v>
      </c>
      <c r="B1420" t="s">
        <v>2031</v>
      </c>
      <c r="C1420" t="s">
        <v>2032</v>
      </c>
      <c r="D1420" t="s">
        <v>160</v>
      </c>
      <c r="E1420" t="s">
        <v>1268</v>
      </c>
      <c r="F1420" t="s">
        <v>245</v>
      </c>
      <c r="G1420" t="s">
        <v>80</v>
      </c>
      <c r="H1420">
        <v>1</v>
      </c>
      <c r="I1420" t="s">
        <v>197</v>
      </c>
      <c r="J1420" t="s">
        <v>47</v>
      </c>
      <c r="K1420" s="1">
        <v>43783</v>
      </c>
      <c r="L1420">
        <v>2.1800000000000002</v>
      </c>
      <c r="M1420" t="s">
        <v>48</v>
      </c>
      <c r="W1420" s="5">
        <v>45689</v>
      </c>
      <c r="X1420" s="5">
        <v>45689</v>
      </c>
      <c r="Y1420" s="5">
        <v>45870</v>
      </c>
      <c r="AB1420" t="s">
        <v>245</v>
      </c>
      <c r="AC1420" t="s">
        <v>245</v>
      </c>
      <c r="AD1420" t="s">
        <v>566</v>
      </c>
      <c r="AE1420" t="s">
        <v>690</v>
      </c>
      <c r="AF1420" t="s">
        <v>932</v>
      </c>
      <c r="AG1420" t="s">
        <v>247</v>
      </c>
      <c r="AH1420">
        <v>50.089257000000003</v>
      </c>
      <c r="AI1420">
        <v>55.946103000000001</v>
      </c>
      <c r="AJ1420">
        <v>69.827985999999996</v>
      </c>
      <c r="AK1420">
        <v>71.902996999999999</v>
      </c>
      <c r="AL1420" t="s">
        <v>54</v>
      </c>
      <c r="AM1420" t="s">
        <v>248</v>
      </c>
      <c r="AN1420" t="s">
        <v>5452</v>
      </c>
      <c r="AO1420" s="1">
        <v>45809</v>
      </c>
      <c r="AP1420" s="1" t="s">
        <v>5437</v>
      </c>
      <c r="AR1420" t="s">
        <v>5452</v>
      </c>
    </row>
    <row r="1421" spans="1:44" hidden="1" x14ac:dyDescent="0.25">
      <c r="A1421" t="s">
        <v>2057</v>
      </c>
      <c r="B1421" t="s">
        <v>2031</v>
      </c>
      <c r="C1421" t="s">
        <v>2032</v>
      </c>
      <c r="D1421" t="s">
        <v>200</v>
      </c>
      <c r="E1421" t="s">
        <v>2033</v>
      </c>
      <c r="F1421" t="s">
        <v>245</v>
      </c>
      <c r="G1421" t="s">
        <v>80</v>
      </c>
      <c r="H1421">
        <v>1</v>
      </c>
      <c r="I1421" t="s">
        <v>197</v>
      </c>
      <c r="J1421" t="s">
        <v>47</v>
      </c>
      <c r="K1421" s="1">
        <v>43761</v>
      </c>
      <c r="L1421">
        <v>12.01</v>
      </c>
      <c r="M1421" t="s">
        <v>48</v>
      </c>
      <c r="W1421" s="5">
        <v>45658</v>
      </c>
      <c r="X1421" s="5">
        <v>45658</v>
      </c>
      <c r="Y1421" s="5">
        <v>45627</v>
      </c>
      <c r="Z1421" s="10">
        <v>45676</v>
      </c>
      <c r="AA1421" s="10">
        <v>45630</v>
      </c>
      <c r="AB1421" t="s">
        <v>245</v>
      </c>
      <c r="AC1421" t="s">
        <v>245</v>
      </c>
      <c r="AD1421" t="s">
        <v>566</v>
      </c>
      <c r="AE1421" t="s">
        <v>690</v>
      </c>
      <c r="AF1421" t="s">
        <v>932</v>
      </c>
      <c r="AG1421" t="s">
        <v>247</v>
      </c>
      <c r="AH1421">
        <v>50.089257000000003</v>
      </c>
      <c r="AI1421">
        <v>55.946103000000001</v>
      </c>
      <c r="AJ1421">
        <v>69.827985999999996</v>
      </c>
      <c r="AK1421">
        <v>71.902996999999999</v>
      </c>
      <c r="AL1421" t="s">
        <v>27</v>
      </c>
      <c r="AM1421" t="s">
        <v>248</v>
      </c>
      <c r="AN1421" t="s">
        <v>5452</v>
      </c>
      <c r="AO1421" s="1">
        <v>45809</v>
      </c>
      <c r="AP1421" s="1" t="s">
        <v>5437</v>
      </c>
      <c r="AR1421" t="s">
        <v>5452</v>
      </c>
    </row>
    <row r="1422" spans="1:44" hidden="1" x14ac:dyDescent="0.25">
      <c r="A1422" t="s">
        <v>2058</v>
      </c>
      <c r="B1422" t="s">
        <v>2031</v>
      </c>
      <c r="C1422" t="s">
        <v>2032</v>
      </c>
      <c r="D1422" t="s">
        <v>124</v>
      </c>
      <c r="E1422" t="s">
        <v>2033</v>
      </c>
      <c r="F1422" t="s">
        <v>245</v>
      </c>
      <c r="G1422" t="s">
        <v>80</v>
      </c>
      <c r="H1422">
        <v>1</v>
      </c>
      <c r="I1422" t="s">
        <v>197</v>
      </c>
      <c r="J1422" t="s">
        <v>47</v>
      </c>
      <c r="K1422" s="1">
        <v>43734</v>
      </c>
      <c r="L1422">
        <v>17.8</v>
      </c>
      <c r="M1422" t="s">
        <v>48</v>
      </c>
      <c r="W1422" s="5">
        <v>45658</v>
      </c>
      <c r="X1422" s="5">
        <v>45658</v>
      </c>
      <c r="Y1422" s="5">
        <v>45627</v>
      </c>
      <c r="Z1422" s="10">
        <v>45673</v>
      </c>
      <c r="AA1422" s="10">
        <v>45632</v>
      </c>
      <c r="AB1422" t="s">
        <v>245</v>
      </c>
      <c r="AC1422" t="s">
        <v>245</v>
      </c>
      <c r="AD1422" t="s">
        <v>566</v>
      </c>
      <c r="AE1422" t="s">
        <v>690</v>
      </c>
      <c r="AF1422" t="s">
        <v>932</v>
      </c>
      <c r="AG1422" t="s">
        <v>247</v>
      </c>
      <c r="AH1422">
        <v>50.089257000000003</v>
      </c>
      <c r="AI1422">
        <v>55.946103000000001</v>
      </c>
      <c r="AJ1422">
        <v>69.827985999999996</v>
      </c>
      <c r="AK1422">
        <v>71.902996999999999</v>
      </c>
      <c r="AL1422" t="s">
        <v>27</v>
      </c>
      <c r="AM1422" t="s">
        <v>248</v>
      </c>
      <c r="AN1422" t="s">
        <v>5452</v>
      </c>
      <c r="AO1422" s="1">
        <v>45809</v>
      </c>
      <c r="AP1422" s="1" t="s">
        <v>5437</v>
      </c>
      <c r="AR1422" t="s">
        <v>5452</v>
      </c>
    </row>
    <row r="1423" spans="1:44" hidden="1" x14ac:dyDescent="0.25">
      <c r="A1423" t="s">
        <v>2059</v>
      </c>
      <c r="B1423" t="s">
        <v>2031</v>
      </c>
      <c r="C1423" t="s">
        <v>2032</v>
      </c>
      <c r="D1423" t="s">
        <v>203</v>
      </c>
      <c r="E1423" t="s">
        <v>2033</v>
      </c>
      <c r="F1423" t="s">
        <v>245</v>
      </c>
      <c r="G1423" t="s">
        <v>80</v>
      </c>
      <c r="H1423">
        <v>1</v>
      </c>
      <c r="I1423" t="s">
        <v>197</v>
      </c>
      <c r="J1423" t="s">
        <v>47</v>
      </c>
      <c r="K1423" s="1">
        <v>43734</v>
      </c>
      <c r="L1423">
        <v>10.46</v>
      </c>
      <c r="M1423" t="s">
        <v>48</v>
      </c>
      <c r="W1423" s="5">
        <v>45658</v>
      </c>
      <c r="X1423" s="5">
        <v>45658</v>
      </c>
      <c r="Y1423" s="5">
        <v>45627</v>
      </c>
      <c r="Z1423" s="10">
        <v>45676</v>
      </c>
      <c r="AA1423" s="10">
        <v>45630</v>
      </c>
      <c r="AB1423" t="s">
        <v>245</v>
      </c>
      <c r="AC1423" t="s">
        <v>245</v>
      </c>
      <c r="AD1423" t="s">
        <v>566</v>
      </c>
      <c r="AE1423" t="s">
        <v>690</v>
      </c>
      <c r="AF1423" t="s">
        <v>932</v>
      </c>
      <c r="AG1423" t="s">
        <v>247</v>
      </c>
      <c r="AH1423">
        <v>50.089257000000003</v>
      </c>
      <c r="AI1423">
        <v>55.946103000000001</v>
      </c>
      <c r="AJ1423">
        <v>69.827985999999996</v>
      </c>
      <c r="AK1423">
        <v>71.902996999999999</v>
      </c>
      <c r="AL1423" t="s">
        <v>27</v>
      </c>
      <c r="AM1423" t="s">
        <v>248</v>
      </c>
      <c r="AN1423" t="s">
        <v>5452</v>
      </c>
      <c r="AO1423" s="1">
        <v>45809</v>
      </c>
      <c r="AP1423" s="1" t="s">
        <v>5437</v>
      </c>
      <c r="AR1423" t="s">
        <v>5452</v>
      </c>
    </row>
    <row r="1424" spans="1:44" hidden="1" x14ac:dyDescent="0.25">
      <c r="A1424" t="s">
        <v>2060</v>
      </c>
      <c r="B1424" t="s">
        <v>2031</v>
      </c>
      <c r="C1424" t="s">
        <v>2032</v>
      </c>
      <c r="D1424" t="s">
        <v>162</v>
      </c>
      <c r="E1424" t="s">
        <v>2033</v>
      </c>
      <c r="F1424" t="s">
        <v>245</v>
      </c>
      <c r="G1424" t="s">
        <v>80</v>
      </c>
      <c r="H1424">
        <v>1</v>
      </c>
      <c r="I1424" t="s">
        <v>197</v>
      </c>
      <c r="J1424" t="s">
        <v>47</v>
      </c>
      <c r="K1424" s="1">
        <v>43735</v>
      </c>
      <c r="L1424">
        <v>12.52</v>
      </c>
      <c r="M1424" t="s">
        <v>48</v>
      </c>
      <c r="W1424" s="5">
        <v>45658</v>
      </c>
      <c r="X1424" s="5">
        <v>45658</v>
      </c>
      <c r="Y1424" s="5">
        <v>45627</v>
      </c>
      <c r="Z1424" s="10">
        <v>45675</v>
      </c>
      <c r="AA1424" s="10">
        <v>45630</v>
      </c>
      <c r="AB1424" t="s">
        <v>245</v>
      </c>
      <c r="AC1424" t="s">
        <v>245</v>
      </c>
      <c r="AD1424" t="s">
        <v>566</v>
      </c>
      <c r="AE1424" t="s">
        <v>690</v>
      </c>
      <c r="AF1424" t="s">
        <v>932</v>
      </c>
      <c r="AG1424" t="s">
        <v>247</v>
      </c>
      <c r="AH1424">
        <v>50.089257000000003</v>
      </c>
      <c r="AI1424">
        <v>55.946103000000001</v>
      </c>
      <c r="AJ1424">
        <v>69.827985999999996</v>
      </c>
      <c r="AK1424">
        <v>71.902996999999999</v>
      </c>
      <c r="AL1424" t="s">
        <v>27</v>
      </c>
      <c r="AM1424" t="s">
        <v>248</v>
      </c>
      <c r="AN1424" t="s">
        <v>5452</v>
      </c>
      <c r="AO1424" s="1">
        <v>45809</v>
      </c>
      <c r="AP1424" s="1" t="s">
        <v>5437</v>
      </c>
      <c r="AR1424" t="s">
        <v>5452</v>
      </c>
    </row>
    <row r="1425" spans="1:44" hidden="1" x14ac:dyDescent="0.25">
      <c r="A1425" t="s">
        <v>2061</v>
      </c>
      <c r="B1425" t="s">
        <v>2031</v>
      </c>
      <c r="C1425" t="s">
        <v>2032</v>
      </c>
      <c r="D1425" t="s">
        <v>126</v>
      </c>
      <c r="E1425" t="s">
        <v>2033</v>
      </c>
      <c r="F1425" t="s">
        <v>245</v>
      </c>
      <c r="G1425" t="s">
        <v>80</v>
      </c>
      <c r="H1425">
        <v>1</v>
      </c>
      <c r="I1425" t="s">
        <v>197</v>
      </c>
      <c r="J1425" t="s">
        <v>47</v>
      </c>
      <c r="K1425" s="1">
        <v>43735</v>
      </c>
      <c r="L1425">
        <v>18.149999999999999</v>
      </c>
      <c r="M1425" t="s">
        <v>48</v>
      </c>
      <c r="W1425" s="5">
        <v>45658</v>
      </c>
      <c r="X1425" s="5">
        <v>45658</v>
      </c>
      <c r="Y1425" s="5">
        <v>45627</v>
      </c>
      <c r="Z1425" s="10">
        <v>45675</v>
      </c>
      <c r="AA1425" s="10">
        <v>45628</v>
      </c>
      <c r="AB1425" t="s">
        <v>245</v>
      </c>
      <c r="AC1425" t="s">
        <v>245</v>
      </c>
      <c r="AD1425" t="s">
        <v>566</v>
      </c>
      <c r="AE1425" t="s">
        <v>690</v>
      </c>
      <c r="AF1425" t="s">
        <v>932</v>
      </c>
      <c r="AG1425" t="s">
        <v>247</v>
      </c>
      <c r="AH1425">
        <v>50.089257000000003</v>
      </c>
      <c r="AI1425">
        <v>55.946103000000001</v>
      </c>
      <c r="AJ1425">
        <v>69.827985999999996</v>
      </c>
      <c r="AK1425">
        <v>71.902996999999999</v>
      </c>
      <c r="AL1425" t="s">
        <v>27</v>
      </c>
      <c r="AM1425" t="s">
        <v>248</v>
      </c>
      <c r="AN1425" t="s">
        <v>5452</v>
      </c>
      <c r="AO1425" s="1">
        <v>45809</v>
      </c>
      <c r="AP1425" s="1" t="s">
        <v>5437</v>
      </c>
      <c r="AR1425" t="s">
        <v>5452</v>
      </c>
    </row>
    <row r="1426" spans="1:44" hidden="1" x14ac:dyDescent="0.25">
      <c r="A1426" t="s">
        <v>2062</v>
      </c>
      <c r="B1426" t="s">
        <v>2031</v>
      </c>
      <c r="C1426" t="s">
        <v>2032</v>
      </c>
      <c r="D1426" t="s">
        <v>118</v>
      </c>
      <c r="E1426" t="s">
        <v>2033</v>
      </c>
      <c r="F1426" t="s">
        <v>245</v>
      </c>
      <c r="G1426" t="s">
        <v>80</v>
      </c>
      <c r="H1426">
        <v>1</v>
      </c>
      <c r="I1426" t="s">
        <v>197</v>
      </c>
      <c r="J1426" t="s">
        <v>47</v>
      </c>
      <c r="K1426" s="1">
        <v>43759</v>
      </c>
      <c r="L1426">
        <v>5.08</v>
      </c>
      <c r="M1426" t="s">
        <v>48</v>
      </c>
      <c r="W1426" s="5">
        <v>45658</v>
      </c>
      <c r="X1426" s="5">
        <v>45658</v>
      </c>
      <c r="Y1426" s="5">
        <v>45627</v>
      </c>
      <c r="Z1426" s="10">
        <v>45676</v>
      </c>
      <c r="AA1426" s="10">
        <v>45630</v>
      </c>
      <c r="AB1426" t="s">
        <v>245</v>
      </c>
      <c r="AC1426" t="s">
        <v>245</v>
      </c>
      <c r="AD1426" t="s">
        <v>566</v>
      </c>
      <c r="AE1426" t="s">
        <v>690</v>
      </c>
      <c r="AF1426" t="s">
        <v>932</v>
      </c>
      <c r="AG1426" t="s">
        <v>247</v>
      </c>
      <c r="AH1426">
        <v>50.089257000000003</v>
      </c>
      <c r="AI1426">
        <v>55.946103000000001</v>
      </c>
      <c r="AJ1426">
        <v>69.827985999999996</v>
      </c>
      <c r="AK1426">
        <v>71.902996999999999</v>
      </c>
      <c r="AL1426" t="s">
        <v>27</v>
      </c>
      <c r="AM1426" t="s">
        <v>248</v>
      </c>
      <c r="AN1426" t="s">
        <v>5452</v>
      </c>
      <c r="AO1426" s="1">
        <v>45809</v>
      </c>
      <c r="AP1426" s="1" t="s">
        <v>5437</v>
      </c>
      <c r="AR1426" t="s">
        <v>5452</v>
      </c>
    </row>
    <row r="1427" spans="1:44" hidden="1" x14ac:dyDescent="0.25">
      <c r="A1427" t="s">
        <v>2063</v>
      </c>
      <c r="B1427" t="s">
        <v>2031</v>
      </c>
      <c r="C1427" t="s">
        <v>2032</v>
      </c>
      <c r="D1427" t="s">
        <v>166</v>
      </c>
      <c r="E1427" t="s">
        <v>2033</v>
      </c>
      <c r="F1427" t="s">
        <v>245</v>
      </c>
      <c r="G1427" t="s">
        <v>80</v>
      </c>
      <c r="H1427">
        <v>1</v>
      </c>
      <c r="I1427" t="s">
        <v>197</v>
      </c>
      <c r="J1427" t="s">
        <v>47</v>
      </c>
      <c r="K1427" s="1">
        <v>43775</v>
      </c>
      <c r="L1427">
        <v>8.98</v>
      </c>
      <c r="M1427" t="s">
        <v>48</v>
      </c>
      <c r="W1427" s="5">
        <v>45689</v>
      </c>
      <c r="X1427" s="5">
        <v>45689</v>
      </c>
      <c r="Y1427" s="5">
        <v>45627</v>
      </c>
      <c r="Z1427" s="10">
        <v>45689</v>
      </c>
      <c r="AA1427" s="10">
        <v>45631</v>
      </c>
      <c r="AB1427" t="s">
        <v>245</v>
      </c>
      <c r="AC1427" t="s">
        <v>245</v>
      </c>
      <c r="AD1427" t="s">
        <v>566</v>
      </c>
      <c r="AE1427" t="s">
        <v>690</v>
      </c>
      <c r="AF1427" t="s">
        <v>932</v>
      </c>
      <c r="AG1427" t="s">
        <v>247</v>
      </c>
      <c r="AH1427">
        <v>50.089257000000003</v>
      </c>
      <c r="AI1427">
        <v>55.946103000000001</v>
      </c>
      <c r="AJ1427">
        <v>69.827985999999996</v>
      </c>
      <c r="AK1427">
        <v>71.902996999999999</v>
      </c>
      <c r="AL1427" t="s">
        <v>27</v>
      </c>
      <c r="AM1427" t="s">
        <v>248</v>
      </c>
      <c r="AN1427" t="s">
        <v>5452</v>
      </c>
      <c r="AO1427" s="1">
        <v>45809</v>
      </c>
      <c r="AP1427" s="1" t="s">
        <v>5437</v>
      </c>
      <c r="AR1427" t="s">
        <v>5452</v>
      </c>
    </row>
    <row r="1428" spans="1:44" hidden="1" x14ac:dyDescent="0.25">
      <c r="A1428" t="s">
        <v>2064</v>
      </c>
      <c r="B1428" t="s">
        <v>2031</v>
      </c>
      <c r="C1428" t="s">
        <v>2032</v>
      </c>
      <c r="D1428" t="s">
        <v>128</v>
      </c>
      <c r="E1428" t="s">
        <v>2033</v>
      </c>
      <c r="F1428" t="s">
        <v>245</v>
      </c>
      <c r="G1428" t="s">
        <v>80</v>
      </c>
      <c r="H1428">
        <v>1</v>
      </c>
      <c r="I1428" t="s">
        <v>197</v>
      </c>
      <c r="J1428" t="s">
        <v>47</v>
      </c>
      <c r="K1428" s="1">
        <v>43776</v>
      </c>
      <c r="L1428">
        <v>27.32</v>
      </c>
      <c r="M1428" t="s">
        <v>48</v>
      </c>
      <c r="W1428" s="5">
        <v>45689</v>
      </c>
      <c r="X1428" s="5">
        <v>45689</v>
      </c>
      <c r="Y1428" s="5">
        <v>45627</v>
      </c>
      <c r="Z1428" s="10">
        <v>45689</v>
      </c>
      <c r="AB1428" t="s">
        <v>245</v>
      </c>
      <c r="AC1428" t="s">
        <v>245</v>
      </c>
      <c r="AD1428" t="s">
        <v>566</v>
      </c>
      <c r="AE1428" t="s">
        <v>690</v>
      </c>
      <c r="AF1428" t="s">
        <v>932</v>
      </c>
      <c r="AG1428" t="s">
        <v>247</v>
      </c>
      <c r="AH1428">
        <v>50.089257000000003</v>
      </c>
      <c r="AI1428">
        <v>55.946103000000001</v>
      </c>
      <c r="AJ1428">
        <v>69.827985999999996</v>
      </c>
      <c r="AK1428">
        <v>71.902996999999999</v>
      </c>
      <c r="AL1428" t="s">
        <v>27</v>
      </c>
      <c r="AM1428" t="s">
        <v>248</v>
      </c>
      <c r="AN1428" t="s">
        <v>5452</v>
      </c>
      <c r="AO1428" s="1">
        <v>45809</v>
      </c>
      <c r="AP1428" s="1" t="s">
        <v>5437</v>
      </c>
      <c r="AR1428" t="s">
        <v>5452</v>
      </c>
    </row>
    <row r="1429" spans="1:44" hidden="1" x14ac:dyDescent="0.25">
      <c r="A1429" t="s">
        <v>2065</v>
      </c>
      <c r="B1429" t="s">
        <v>2031</v>
      </c>
      <c r="C1429" t="s">
        <v>2032</v>
      </c>
      <c r="D1429" t="s">
        <v>130</v>
      </c>
      <c r="E1429" t="s">
        <v>2033</v>
      </c>
      <c r="F1429" t="s">
        <v>245</v>
      </c>
      <c r="G1429" t="s">
        <v>80</v>
      </c>
      <c r="H1429">
        <v>1</v>
      </c>
      <c r="I1429" t="s">
        <v>197</v>
      </c>
      <c r="J1429" t="s">
        <v>47</v>
      </c>
      <c r="K1429" s="1">
        <v>43783</v>
      </c>
      <c r="L1429">
        <v>7.9</v>
      </c>
      <c r="M1429" t="s">
        <v>48</v>
      </c>
      <c r="W1429" s="5">
        <v>45689</v>
      </c>
      <c r="X1429" s="5">
        <v>45689</v>
      </c>
      <c r="Y1429" s="5">
        <v>45627</v>
      </c>
      <c r="Z1429" s="10">
        <v>45689</v>
      </c>
      <c r="AA1429" s="10">
        <v>45676</v>
      </c>
      <c r="AB1429" t="s">
        <v>245</v>
      </c>
      <c r="AC1429" t="s">
        <v>245</v>
      </c>
      <c r="AD1429" t="s">
        <v>566</v>
      </c>
      <c r="AE1429" t="s">
        <v>690</v>
      </c>
      <c r="AF1429" t="s">
        <v>932</v>
      </c>
      <c r="AG1429" t="s">
        <v>247</v>
      </c>
      <c r="AH1429">
        <v>50.089257000000003</v>
      </c>
      <c r="AI1429">
        <v>55.946103000000001</v>
      </c>
      <c r="AJ1429">
        <v>69.827985999999996</v>
      </c>
      <c r="AK1429">
        <v>71.902996999999999</v>
      </c>
      <c r="AL1429" t="s">
        <v>27</v>
      </c>
      <c r="AM1429" t="s">
        <v>248</v>
      </c>
      <c r="AN1429" t="s">
        <v>5452</v>
      </c>
      <c r="AO1429" s="1">
        <v>45809</v>
      </c>
      <c r="AP1429" s="1" t="s">
        <v>5437</v>
      </c>
      <c r="AR1429" t="s">
        <v>5452</v>
      </c>
    </row>
    <row r="1430" spans="1:44" hidden="1" x14ac:dyDescent="0.25">
      <c r="A1430" t="s">
        <v>2066</v>
      </c>
      <c r="B1430" t="s">
        <v>2031</v>
      </c>
      <c r="C1430" t="s">
        <v>2032</v>
      </c>
      <c r="D1430" t="s">
        <v>170</v>
      </c>
      <c r="E1430" t="s">
        <v>2033</v>
      </c>
      <c r="F1430" t="s">
        <v>245</v>
      </c>
      <c r="G1430" t="s">
        <v>80</v>
      </c>
      <c r="H1430">
        <v>1</v>
      </c>
      <c r="I1430" t="s">
        <v>197</v>
      </c>
      <c r="J1430" t="s">
        <v>47</v>
      </c>
      <c r="K1430" s="1">
        <v>43776</v>
      </c>
      <c r="L1430">
        <v>33.409999999999997</v>
      </c>
      <c r="M1430" t="s">
        <v>48</v>
      </c>
      <c r="W1430" s="5">
        <v>45689</v>
      </c>
      <c r="X1430" s="5">
        <v>45689</v>
      </c>
      <c r="Y1430" s="5">
        <v>45627</v>
      </c>
      <c r="Z1430" s="10">
        <v>45689</v>
      </c>
      <c r="AB1430" t="s">
        <v>245</v>
      </c>
      <c r="AC1430" t="s">
        <v>245</v>
      </c>
      <c r="AD1430" t="s">
        <v>566</v>
      </c>
      <c r="AE1430" t="s">
        <v>690</v>
      </c>
      <c r="AF1430" t="s">
        <v>932</v>
      </c>
      <c r="AG1430" t="s">
        <v>247</v>
      </c>
      <c r="AH1430">
        <v>50.089257000000003</v>
      </c>
      <c r="AI1430">
        <v>55.946103000000001</v>
      </c>
      <c r="AJ1430">
        <v>69.827985999999996</v>
      </c>
      <c r="AK1430">
        <v>71.902996999999999</v>
      </c>
      <c r="AL1430" t="s">
        <v>27</v>
      </c>
      <c r="AM1430" t="s">
        <v>248</v>
      </c>
      <c r="AN1430" t="s">
        <v>5452</v>
      </c>
      <c r="AO1430" s="1">
        <v>45809</v>
      </c>
      <c r="AP1430" s="1" t="s">
        <v>5437</v>
      </c>
      <c r="AR1430" t="s">
        <v>5452</v>
      </c>
    </row>
    <row r="1431" spans="1:44" hidden="1" x14ac:dyDescent="0.25">
      <c r="A1431" t="s">
        <v>2067</v>
      </c>
      <c r="B1431" t="s">
        <v>2031</v>
      </c>
      <c r="C1431" t="s">
        <v>2032</v>
      </c>
      <c r="D1431" t="s">
        <v>172</v>
      </c>
      <c r="E1431" t="s">
        <v>2033</v>
      </c>
      <c r="F1431" t="s">
        <v>245</v>
      </c>
      <c r="G1431" t="s">
        <v>80</v>
      </c>
      <c r="H1431">
        <v>1</v>
      </c>
      <c r="I1431" t="s">
        <v>197</v>
      </c>
      <c r="J1431" t="s">
        <v>47</v>
      </c>
      <c r="K1431" s="1">
        <v>43776</v>
      </c>
      <c r="L1431">
        <v>12.49</v>
      </c>
      <c r="M1431" t="s">
        <v>48</v>
      </c>
      <c r="W1431" s="5">
        <v>45689</v>
      </c>
      <c r="X1431" s="5">
        <v>45689</v>
      </c>
      <c r="Y1431" s="5">
        <v>45627</v>
      </c>
      <c r="Z1431" s="10">
        <v>45689</v>
      </c>
      <c r="AB1431" t="s">
        <v>245</v>
      </c>
      <c r="AC1431" t="s">
        <v>245</v>
      </c>
      <c r="AD1431" t="s">
        <v>566</v>
      </c>
      <c r="AE1431" t="s">
        <v>690</v>
      </c>
      <c r="AF1431" t="s">
        <v>932</v>
      </c>
      <c r="AG1431" t="s">
        <v>247</v>
      </c>
      <c r="AH1431">
        <v>50.089257000000003</v>
      </c>
      <c r="AI1431">
        <v>55.946103000000001</v>
      </c>
      <c r="AJ1431">
        <v>69.827985999999996</v>
      </c>
      <c r="AK1431">
        <v>71.902996999999999</v>
      </c>
      <c r="AL1431" t="s">
        <v>27</v>
      </c>
      <c r="AM1431" t="s">
        <v>248</v>
      </c>
      <c r="AN1431" t="s">
        <v>5452</v>
      </c>
      <c r="AO1431" s="1">
        <v>45809</v>
      </c>
      <c r="AP1431" s="1" t="s">
        <v>5437</v>
      </c>
      <c r="AR1431" t="s">
        <v>5452</v>
      </c>
    </row>
    <row r="1432" spans="1:44" hidden="1" x14ac:dyDescent="0.25">
      <c r="A1432" t="s">
        <v>2068</v>
      </c>
      <c r="B1432" t="s">
        <v>2031</v>
      </c>
      <c r="C1432" t="s">
        <v>2032</v>
      </c>
      <c r="D1432" t="s">
        <v>174</v>
      </c>
      <c r="E1432" t="s">
        <v>2033</v>
      </c>
      <c r="F1432" t="s">
        <v>245</v>
      </c>
      <c r="G1432" t="s">
        <v>80</v>
      </c>
      <c r="H1432">
        <v>1</v>
      </c>
      <c r="I1432" t="s">
        <v>197</v>
      </c>
      <c r="J1432" t="s">
        <v>47</v>
      </c>
      <c r="K1432" s="1">
        <v>43780</v>
      </c>
      <c r="L1432">
        <v>27.38</v>
      </c>
      <c r="M1432" t="s">
        <v>48</v>
      </c>
      <c r="W1432" s="5">
        <v>45689</v>
      </c>
      <c r="X1432" s="5">
        <v>45689</v>
      </c>
      <c r="Y1432" s="5">
        <v>45627</v>
      </c>
      <c r="Z1432" s="10">
        <v>45689</v>
      </c>
      <c r="AB1432" t="s">
        <v>245</v>
      </c>
      <c r="AC1432" t="s">
        <v>245</v>
      </c>
      <c r="AD1432" t="s">
        <v>566</v>
      </c>
      <c r="AE1432" t="s">
        <v>690</v>
      </c>
      <c r="AF1432" t="s">
        <v>932</v>
      </c>
      <c r="AG1432" t="s">
        <v>247</v>
      </c>
      <c r="AH1432">
        <v>50.089257000000003</v>
      </c>
      <c r="AI1432">
        <v>55.946103000000001</v>
      </c>
      <c r="AJ1432">
        <v>69.827985999999996</v>
      </c>
      <c r="AK1432">
        <v>71.902996999999999</v>
      </c>
      <c r="AL1432" t="s">
        <v>27</v>
      </c>
      <c r="AM1432" t="s">
        <v>248</v>
      </c>
      <c r="AN1432" t="s">
        <v>5452</v>
      </c>
      <c r="AO1432" s="1">
        <v>45809</v>
      </c>
      <c r="AP1432" s="1" t="s">
        <v>5437</v>
      </c>
      <c r="AR1432" t="s">
        <v>5452</v>
      </c>
    </row>
    <row r="1433" spans="1:44" hidden="1" x14ac:dyDescent="0.25">
      <c r="A1433" t="s">
        <v>2069</v>
      </c>
      <c r="B1433" t="s">
        <v>2031</v>
      </c>
      <c r="C1433" t="s">
        <v>2032</v>
      </c>
      <c r="D1433" t="s">
        <v>361</v>
      </c>
      <c r="E1433" t="s">
        <v>2033</v>
      </c>
      <c r="F1433" t="s">
        <v>245</v>
      </c>
      <c r="G1433" t="s">
        <v>80</v>
      </c>
      <c r="H1433">
        <v>1</v>
      </c>
      <c r="I1433" t="s">
        <v>197</v>
      </c>
      <c r="J1433" t="s">
        <v>47</v>
      </c>
      <c r="K1433" s="1">
        <v>43780</v>
      </c>
      <c r="L1433">
        <v>2.74</v>
      </c>
      <c r="M1433" t="s">
        <v>48</v>
      </c>
      <c r="W1433" s="5">
        <v>45689</v>
      </c>
      <c r="X1433" s="5">
        <v>45689</v>
      </c>
      <c r="Y1433" s="5">
        <v>45627</v>
      </c>
      <c r="AB1433" t="s">
        <v>245</v>
      </c>
      <c r="AC1433" t="s">
        <v>245</v>
      </c>
      <c r="AD1433" t="s">
        <v>566</v>
      </c>
      <c r="AE1433" t="s">
        <v>690</v>
      </c>
      <c r="AF1433" t="s">
        <v>932</v>
      </c>
      <c r="AG1433" t="s">
        <v>247</v>
      </c>
      <c r="AH1433">
        <v>50.089257000000003</v>
      </c>
      <c r="AI1433">
        <v>55.946103000000001</v>
      </c>
      <c r="AJ1433">
        <v>69.827985999999996</v>
      </c>
      <c r="AK1433">
        <v>71.902996999999999</v>
      </c>
      <c r="AL1433" t="s">
        <v>54</v>
      </c>
      <c r="AM1433" t="s">
        <v>248</v>
      </c>
      <c r="AN1433" t="s">
        <v>5452</v>
      </c>
      <c r="AO1433" s="1">
        <v>45809</v>
      </c>
      <c r="AP1433" s="1" t="s">
        <v>5437</v>
      </c>
      <c r="AR1433" t="s">
        <v>5452</v>
      </c>
    </row>
    <row r="1434" spans="1:44" hidden="1" x14ac:dyDescent="0.25">
      <c r="A1434" t="s">
        <v>2070</v>
      </c>
      <c r="B1434" t="s">
        <v>2031</v>
      </c>
      <c r="C1434" t="s">
        <v>2032</v>
      </c>
      <c r="D1434" t="s">
        <v>367</v>
      </c>
      <c r="E1434" t="s">
        <v>2033</v>
      </c>
      <c r="F1434" t="s">
        <v>245</v>
      </c>
      <c r="G1434" t="s">
        <v>80</v>
      </c>
      <c r="H1434">
        <v>1</v>
      </c>
      <c r="I1434" t="s">
        <v>197</v>
      </c>
      <c r="J1434" t="s">
        <v>47</v>
      </c>
      <c r="K1434" s="1">
        <v>44307</v>
      </c>
      <c r="L1434">
        <v>3.49</v>
      </c>
      <c r="M1434" t="s">
        <v>48</v>
      </c>
      <c r="W1434" s="5">
        <v>45689</v>
      </c>
      <c r="X1434" s="5">
        <v>45689</v>
      </c>
      <c r="Y1434" s="5">
        <v>45658</v>
      </c>
      <c r="Z1434" s="10">
        <v>45689</v>
      </c>
      <c r="AB1434" t="s">
        <v>245</v>
      </c>
      <c r="AC1434" t="s">
        <v>245</v>
      </c>
      <c r="AD1434" t="s">
        <v>566</v>
      </c>
      <c r="AE1434" t="s">
        <v>690</v>
      </c>
      <c r="AF1434" t="s">
        <v>932</v>
      </c>
      <c r="AG1434" t="s">
        <v>247</v>
      </c>
      <c r="AH1434">
        <v>50.089257000000003</v>
      </c>
      <c r="AI1434">
        <v>55.946103000000001</v>
      </c>
      <c r="AJ1434">
        <v>69.827985999999996</v>
      </c>
      <c r="AK1434">
        <v>71.902996999999999</v>
      </c>
      <c r="AL1434" t="s">
        <v>27</v>
      </c>
      <c r="AM1434" t="s">
        <v>248</v>
      </c>
      <c r="AN1434" t="s">
        <v>5452</v>
      </c>
      <c r="AO1434" s="1">
        <v>45809</v>
      </c>
      <c r="AP1434" s="1" t="s">
        <v>5437</v>
      </c>
      <c r="AR1434" t="s">
        <v>5452</v>
      </c>
    </row>
    <row r="1435" spans="1:44" hidden="1" x14ac:dyDescent="0.25">
      <c r="A1435" t="s">
        <v>2071</v>
      </c>
      <c r="B1435" t="s">
        <v>2031</v>
      </c>
      <c r="C1435" t="s">
        <v>2032</v>
      </c>
      <c r="D1435" t="s">
        <v>137</v>
      </c>
      <c r="E1435" t="s">
        <v>2033</v>
      </c>
      <c r="F1435" t="s">
        <v>245</v>
      </c>
      <c r="G1435" t="s">
        <v>80</v>
      </c>
      <c r="H1435">
        <v>1</v>
      </c>
      <c r="I1435" t="s">
        <v>197</v>
      </c>
      <c r="J1435" t="s">
        <v>47</v>
      </c>
      <c r="K1435" s="1">
        <v>43776</v>
      </c>
      <c r="L1435">
        <v>5.26</v>
      </c>
      <c r="M1435" t="s">
        <v>48</v>
      </c>
      <c r="W1435" s="5">
        <v>45689</v>
      </c>
      <c r="X1435" s="5">
        <v>45689</v>
      </c>
      <c r="Y1435" s="5">
        <v>45658</v>
      </c>
      <c r="Z1435" s="10">
        <v>45689</v>
      </c>
      <c r="AB1435" t="s">
        <v>245</v>
      </c>
      <c r="AC1435" t="s">
        <v>245</v>
      </c>
      <c r="AD1435" t="s">
        <v>566</v>
      </c>
      <c r="AE1435" t="s">
        <v>690</v>
      </c>
      <c r="AF1435" t="s">
        <v>932</v>
      </c>
      <c r="AG1435" t="s">
        <v>247</v>
      </c>
      <c r="AH1435">
        <v>50.089257000000003</v>
      </c>
      <c r="AI1435">
        <v>55.946103000000001</v>
      </c>
      <c r="AJ1435">
        <v>69.827985999999996</v>
      </c>
      <c r="AK1435">
        <v>71.902996999999999</v>
      </c>
      <c r="AL1435" t="s">
        <v>27</v>
      </c>
      <c r="AM1435" t="s">
        <v>248</v>
      </c>
      <c r="AN1435" t="s">
        <v>5452</v>
      </c>
      <c r="AO1435" s="1">
        <v>45809</v>
      </c>
      <c r="AP1435" s="1" t="s">
        <v>5437</v>
      </c>
      <c r="AR1435" t="s">
        <v>5452</v>
      </c>
    </row>
    <row r="1436" spans="1:44" hidden="1" x14ac:dyDescent="0.25">
      <c r="A1436" t="s">
        <v>2072</v>
      </c>
      <c r="B1436" t="s">
        <v>2031</v>
      </c>
      <c r="C1436" t="s">
        <v>2032</v>
      </c>
      <c r="D1436" t="s">
        <v>372</v>
      </c>
      <c r="E1436" t="s">
        <v>1268</v>
      </c>
      <c r="F1436" t="s">
        <v>245</v>
      </c>
      <c r="G1436" t="s">
        <v>80</v>
      </c>
      <c r="H1436">
        <v>1</v>
      </c>
      <c r="I1436" t="s">
        <v>197</v>
      </c>
      <c r="J1436" t="s">
        <v>47</v>
      </c>
      <c r="K1436" s="1">
        <v>43753</v>
      </c>
      <c r="L1436">
        <v>2.4500000000000002</v>
      </c>
      <c r="M1436" t="s">
        <v>48</v>
      </c>
      <c r="W1436" s="5">
        <v>45689</v>
      </c>
      <c r="X1436" s="5">
        <v>45689</v>
      </c>
      <c r="Y1436" s="5">
        <v>45658</v>
      </c>
      <c r="AB1436" t="s">
        <v>245</v>
      </c>
      <c r="AC1436" t="s">
        <v>245</v>
      </c>
      <c r="AD1436" t="s">
        <v>566</v>
      </c>
      <c r="AE1436" t="s">
        <v>690</v>
      </c>
      <c r="AF1436" t="s">
        <v>932</v>
      </c>
      <c r="AG1436" t="s">
        <v>247</v>
      </c>
      <c r="AH1436">
        <v>50.089257000000003</v>
      </c>
      <c r="AI1436">
        <v>55.946103000000001</v>
      </c>
      <c r="AJ1436">
        <v>69.827985999999996</v>
      </c>
      <c r="AK1436">
        <v>71.902996999999999</v>
      </c>
      <c r="AL1436" t="s">
        <v>54</v>
      </c>
      <c r="AM1436" t="s">
        <v>248</v>
      </c>
      <c r="AN1436" t="s">
        <v>5452</v>
      </c>
      <c r="AO1436" s="1">
        <v>45809</v>
      </c>
      <c r="AP1436" s="1" t="s">
        <v>5437</v>
      </c>
      <c r="AR1436" t="s">
        <v>5452</v>
      </c>
    </row>
    <row r="1437" spans="1:44" hidden="1" x14ac:dyDescent="0.25">
      <c r="A1437" t="s">
        <v>2073</v>
      </c>
      <c r="B1437" t="s">
        <v>2031</v>
      </c>
      <c r="C1437" t="s">
        <v>2032</v>
      </c>
      <c r="D1437" t="s">
        <v>77</v>
      </c>
      <c r="E1437" t="s">
        <v>2033</v>
      </c>
      <c r="F1437" t="s">
        <v>245</v>
      </c>
      <c r="G1437" t="s">
        <v>80</v>
      </c>
      <c r="H1437">
        <v>1</v>
      </c>
      <c r="I1437" t="s">
        <v>197</v>
      </c>
      <c r="J1437" t="s">
        <v>47</v>
      </c>
      <c r="K1437" s="1">
        <v>44180</v>
      </c>
      <c r="L1437">
        <v>10.66</v>
      </c>
      <c r="M1437" t="s">
        <v>48</v>
      </c>
      <c r="W1437" s="5">
        <v>45689</v>
      </c>
      <c r="X1437" s="5">
        <v>45689</v>
      </c>
      <c r="Y1437" s="5">
        <v>45658</v>
      </c>
      <c r="Z1437" s="10">
        <v>45689</v>
      </c>
      <c r="AB1437" t="s">
        <v>245</v>
      </c>
      <c r="AC1437" t="s">
        <v>245</v>
      </c>
      <c r="AD1437" t="s">
        <v>566</v>
      </c>
      <c r="AE1437" t="s">
        <v>690</v>
      </c>
      <c r="AF1437" t="s">
        <v>932</v>
      </c>
      <c r="AG1437" t="s">
        <v>247</v>
      </c>
      <c r="AH1437">
        <v>50.089257000000003</v>
      </c>
      <c r="AI1437">
        <v>55.946103000000001</v>
      </c>
      <c r="AJ1437">
        <v>69.827985999999996</v>
      </c>
      <c r="AK1437">
        <v>71.902996999999999</v>
      </c>
      <c r="AL1437" t="s">
        <v>27</v>
      </c>
      <c r="AM1437" t="s">
        <v>248</v>
      </c>
      <c r="AN1437" t="s">
        <v>5452</v>
      </c>
      <c r="AO1437" s="1">
        <v>45809</v>
      </c>
      <c r="AP1437" s="1" t="s">
        <v>5437</v>
      </c>
      <c r="AR1437" t="s">
        <v>5452</v>
      </c>
    </row>
    <row r="1438" spans="1:44" hidden="1" x14ac:dyDescent="0.25">
      <c r="A1438" t="s">
        <v>2074</v>
      </c>
      <c r="B1438" t="s">
        <v>2031</v>
      </c>
      <c r="C1438" t="s">
        <v>2032</v>
      </c>
      <c r="D1438" t="s">
        <v>430</v>
      </c>
      <c r="E1438" t="s">
        <v>1268</v>
      </c>
      <c r="F1438" t="s">
        <v>245</v>
      </c>
      <c r="G1438" t="s">
        <v>80</v>
      </c>
      <c r="H1438">
        <v>1</v>
      </c>
      <c r="I1438" t="s">
        <v>197</v>
      </c>
      <c r="J1438" t="s">
        <v>47</v>
      </c>
      <c r="K1438" s="1">
        <v>44180</v>
      </c>
      <c r="L1438">
        <v>11.36</v>
      </c>
      <c r="M1438" t="s">
        <v>48</v>
      </c>
      <c r="W1438" s="5">
        <v>45689</v>
      </c>
      <c r="X1438" s="5">
        <v>45689</v>
      </c>
      <c r="Y1438" s="5">
        <v>45870</v>
      </c>
      <c r="AB1438" t="s">
        <v>245</v>
      </c>
      <c r="AC1438" t="s">
        <v>245</v>
      </c>
      <c r="AD1438" t="s">
        <v>566</v>
      </c>
      <c r="AE1438" t="s">
        <v>690</v>
      </c>
      <c r="AF1438" t="s">
        <v>932</v>
      </c>
      <c r="AG1438" t="s">
        <v>247</v>
      </c>
      <c r="AH1438">
        <v>50.089257000000003</v>
      </c>
      <c r="AI1438">
        <v>55.946103000000001</v>
      </c>
      <c r="AJ1438">
        <v>69.827985999999996</v>
      </c>
      <c r="AK1438">
        <v>71.902996999999999</v>
      </c>
      <c r="AL1438" t="s">
        <v>54</v>
      </c>
      <c r="AM1438" t="s">
        <v>248</v>
      </c>
      <c r="AN1438" t="s">
        <v>5452</v>
      </c>
      <c r="AO1438" s="1">
        <v>45809</v>
      </c>
      <c r="AP1438" s="1" t="s">
        <v>5437</v>
      </c>
      <c r="AR1438" t="s">
        <v>5452</v>
      </c>
    </row>
    <row r="1439" spans="1:44" hidden="1" x14ac:dyDescent="0.25">
      <c r="A1439" t="s">
        <v>2075</v>
      </c>
      <c r="B1439" t="s">
        <v>2031</v>
      </c>
      <c r="C1439" t="s">
        <v>2032</v>
      </c>
      <c r="D1439" t="s">
        <v>432</v>
      </c>
      <c r="E1439" t="s">
        <v>2033</v>
      </c>
      <c r="F1439" t="s">
        <v>245</v>
      </c>
      <c r="G1439" t="s">
        <v>80</v>
      </c>
      <c r="H1439">
        <v>1</v>
      </c>
      <c r="I1439" t="s">
        <v>197</v>
      </c>
      <c r="J1439" t="s">
        <v>47</v>
      </c>
      <c r="K1439" s="1">
        <v>44307</v>
      </c>
      <c r="L1439">
        <v>4.7300000000000004</v>
      </c>
      <c r="M1439" t="s">
        <v>48</v>
      </c>
      <c r="W1439" s="5">
        <v>45689</v>
      </c>
      <c r="X1439" s="5">
        <v>45689</v>
      </c>
      <c r="Y1439" s="5">
        <v>45658</v>
      </c>
      <c r="Z1439" s="10">
        <v>45689</v>
      </c>
      <c r="AB1439" t="s">
        <v>245</v>
      </c>
      <c r="AC1439" t="s">
        <v>245</v>
      </c>
      <c r="AD1439" t="s">
        <v>566</v>
      </c>
      <c r="AE1439" t="s">
        <v>690</v>
      </c>
      <c r="AF1439" t="s">
        <v>932</v>
      </c>
      <c r="AG1439" t="s">
        <v>247</v>
      </c>
      <c r="AH1439">
        <v>50.089257000000003</v>
      </c>
      <c r="AI1439">
        <v>55.946103000000001</v>
      </c>
      <c r="AJ1439">
        <v>69.827985999999996</v>
      </c>
      <c r="AK1439">
        <v>71.902996999999999</v>
      </c>
      <c r="AL1439" t="s">
        <v>27</v>
      </c>
      <c r="AM1439" t="s">
        <v>248</v>
      </c>
      <c r="AN1439" t="s">
        <v>5452</v>
      </c>
      <c r="AO1439" s="1">
        <v>45809</v>
      </c>
      <c r="AP1439" s="1" t="s">
        <v>5437</v>
      </c>
      <c r="AR1439" t="s">
        <v>5452</v>
      </c>
    </row>
    <row r="1440" spans="1:44" hidden="1" x14ac:dyDescent="0.25">
      <c r="A1440" t="s">
        <v>2076</v>
      </c>
      <c r="B1440" t="s">
        <v>2031</v>
      </c>
      <c r="C1440" t="s">
        <v>2032</v>
      </c>
      <c r="D1440" t="s">
        <v>434</v>
      </c>
      <c r="E1440" t="s">
        <v>2033</v>
      </c>
      <c r="F1440" t="s">
        <v>245</v>
      </c>
      <c r="G1440" t="s">
        <v>80</v>
      </c>
      <c r="H1440">
        <v>1</v>
      </c>
      <c r="I1440" t="s">
        <v>197</v>
      </c>
      <c r="J1440" t="s">
        <v>47</v>
      </c>
      <c r="K1440" s="1">
        <v>44307</v>
      </c>
      <c r="L1440">
        <v>1.91</v>
      </c>
      <c r="M1440" t="s">
        <v>48</v>
      </c>
      <c r="W1440" s="5">
        <v>45689</v>
      </c>
      <c r="X1440" s="5">
        <v>45689</v>
      </c>
      <c r="Y1440" s="5">
        <v>45658</v>
      </c>
      <c r="Z1440" s="10">
        <v>45689</v>
      </c>
      <c r="AB1440" t="s">
        <v>245</v>
      </c>
      <c r="AC1440" t="s">
        <v>245</v>
      </c>
      <c r="AD1440" t="s">
        <v>566</v>
      </c>
      <c r="AE1440" t="s">
        <v>690</v>
      </c>
      <c r="AF1440" t="s">
        <v>932</v>
      </c>
      <c r="AG1440" t="s">
        <v>247</v>
      </c>
      <c r="AH1440">
        <v>50.089257000000003</v>
      </c>
      <c r="AI1440">
        <v>55.946103000000001</v>
      </c>
      <c r="AJ1440">
        <v>69.827985999999996</v>
      </c>
      <c r="AK1440">
        <v>71.902996999999999</v>
      </c>
      <c r="AL1440" t="s">
        <v>27</v>
      </c>
      <c r="AM1440" t="s">
        <v>248</v>
      </c>
      <c r="AN1440" t="s">
        <v>5452</v>
      </c>
      <c r="AO1440" s="1">
        <v>45809</v>
      </c>
      <c r="AP1440" s="1" t="s">
        <v>5437</v>
      </c>
      <c r="AR1440" t="s">
        <v>5452</v>
      </c>
    </row>
    <row r="1441" spans="1:44" hidden="1" x14ac:dyDescent="0.25">
      <c r="A1441" t="s">
        <v>2077</v>
      </c>
      <c r="B1441" t="s">
        <v>2031</v>
      </c>
      <c r="C1441" t="s">
        <v>2032</v>
      </c>
      <c r="D1441" t="s">
        <v>378</v>
      </c>
      <c r="E1441" t="s">
        <v>1268</v>
      </c>
      <c r="F1441" t="s">
        <v>245</v>
      </c>
      <c r="G1441" t="s">
        <v>80</v>
      </c>
      <c r="H1441">
        <v>1</v>
      </c>
      <c r="I1441" t="s">
        <v>197</v>
      </c>
      <c r="J1441" t="s">
        <v>70</v>
      </c>
      <c r="L1441">
        <v>0.16</v>
      </c>
      <c r="M1441" t="s">
        <v>48</v>
      </c>
      <c r="W1441" s="5">
        <v>44425</v>
      </c>
      <c r="AB1441" t="s">
        <v>245</v>
      </c>
      <c r="AC1441" t="s">
        <v>245</v>
      </c>
      <c r="AD1441" t="s">
        <v>566</v>
      </c>
      <c r="AE1441" t="s">
        <v>690</v>
      </c>
      <c r="AF1441" t="s">
        <v>932</v>
      </c>
      <c r="AG1441" t="s">
        <v>247</v>
      </c>
      <c r="AH1441">
        <v>50.089257000000003</v>
      </c>
      <c r="AI1441">
        <v>55.946103000000001</v>
      </c>
      <c r="AJ1441">
        <v>69.827985999999996</v>
      </c>
      <c r="AK1441">
        <v>71.902996999999999</v>
      </c>
      <c r="AL1441" t="s">
        <v>73</v>
      </c>
      <c r="AM1441" t="s">
        <v>248</v>
      </c>
      <c r="AN1441" t="s">
        <v>5452</v>
      </c>
      <c r="AO1441" s="1">
        <v>45809</v>
      </c>
      <c r="AP1441" s="1" t="s">
        <v>5437</v>
      </c>
      <c r="AR1441" t="s">
        <v>5452</v>
      </c>
    </row>
    <row r="1442" spans="1:44" hidden="1" x14ac:dyDescent="0.25">
      <c r="A1442" t="s">
        <v>2078</v>
      </c>
      <c r="B1442" t="s">
        <v>2031</v>
      </c>
      <c r="C1442" t="s">
        <v>2032</v>
      </c>
      <c r="D1442" t="s">
        <v>444</v>
      </c>
      <c r="E1442" t="s">
        <v>1268</v>
      </c>
      <c r="F1442" t="s">
        <v>245</v>
      </c>
      <c r="G1442" t="s">
        <v>80</v>
      </c>
      <c r="H1442">
        <v>1</v>
      </c>
      <c r="I1442" t="s">
        <v>197</v>
      </c>
      <c r="J1442" t="s">
        <v>70</v>
      </c>
      <c r="L1442">
        <v>0.34</v>
      </c>
      <c r="M1442" t="s">
        <v>48</v>
      </c>
      <c r="W1442" s="5">
        <v>43776</v>
      </c>
      <c r="AB1442" t="s">
        <v>245</v>
      </c>
      <c r="AC1442" t="s">
        <v>245</v>
      </c>
      <c r="AD1442" t="s">
        <v>566</v>
      </c>
      <c r="AE1442" t="s">
        <v>690</v>
      </c>
      <c r="AF1442" t="s">
        <v>932</v>
      </c>
      <c r="AG1442" t="s">
        <v>247</v>
      </c>
      <c r="AH1442">
        <v>50.089257000000003</v>
      </c>
      <c r="AI1442">
        <v>55.946103000000001</v>
      </c>
      <c r="AJ1442">
        <v>69.827985999999996</v>
      </c>
      <c r="AK1442">
        <v>71.902996999999999</v>
      </c>
      <c r="AL1442" t="s">
        <v>73</v>
      </c>
      <c r="AM1442" t="s">
        <v>248</v>
      </c>
      <c r="AN1442" t="s">
        <v>5452</v>
      </c>
      <c r="AO1442" s="1">
        <v>45809</v>
      </c>
      <c r="AP1442" s="1" t="s">
        <v>5437</v>
      </c>
      <c r="AR1442" t="s">
        <v>5452</v>
      </c>
    </row>
    <row r="1443" spans="1:44" hidden="1" x14ac:dyDescent="0.25">
      <c r="A1443" t="s">
        <v>2079</v>
      </c>
      <c r="B1443" t="s">
        <v>2031</v>
      </c>
      <c r="C1443" t="s">
        <v>2032</v>
      </c>
      <c r="D1443" t="s">
        <v>542</v>
      </c>
      <c r="E1443" t="s">
        <v>2033</v>
      </c>
      <c r="F1443" t="s">
        <v>245</v>
      </c>
      <c r="G1443" t="s">
        <v>80</v>
      </c>
      <c r="H1443">
        <v>1</v>
      </c>
      <c r="I1443" t="s">
        <v>197</v>
      </c>
      <c r="J1443" t="s">
        <v>70</v>
      </c>
      <c r="L1443">
        <v>0.23</v>
      </c>
      <c r="M1443" t="s">
        <v>48</v>
      </c>
      <c r="W1443" s="5">
        <v>44634</v>
      </c>
      <c r="AB1443" t="s">
        <v>245</v>
      </c>
      <c r="AC1443" t="s">
        <v>245</v>
      </c>
      <c r="AD1443" t="s">
        <v>566</v>
      </c>
      <c r="AE1443" t="s">
        <v>690</v>
      </c>
      <c r="AF1443" t="s">
        <v>932</v>
      </c>
      <c r="AG1443" t="s">
        <v>247</v>
      </c>
      <c r="AH1443">
        <v>50.089257000000003</v>
      </c>
      <c r="AI1443">
        <v>55.946103000000001</v>
      </c>
      <c r="AJ1443">
        <v>69.827985999999996</v>
      </c>
      <c r="AK1443">
        <v>71.902996999999999</v>
      </c>
      <c r="AL1443" t="s">
        <v>73</v>
      </c>
      <c r="AM1443" t="s">
        <v>248</v>
      </c>
      <c r="AN1443" t="s">
        <v>5452</v>
      </c>
      <c r="AO1443" s="1">
        <v>45809</v>
      </c>
      <c r="AP1443" s="1" t="s">
        <v>5437</v>
      </c>
      <c r="AR1443" t="s">
        <v>5452</v>
      </c>
    </row>
    <row r="1444" spans="1:44" hidden="1" x14ac:dyDescent="0.25">
      <c r="A1444" t="s">
        <v>2080</v>
      </c>
      <c r="B1444" t="s">
        <v>2031</v>
      </c>
      <c r="C1444" t="s">
        <v>2032</v>
      </c>
      <c r="D1444" t="s">
        <v>176</v>
      </c>
      <c r="E1444" t="s">
        <v>2033</v>
      </c>
      <c r="F1444" t="s">
        <v>245</v>
      </c>
      <c r="G1444" t="s">
        <v>80</v>
      </c>
      <c r="H1444">
        <v>1</v>
      </c>
      <c r="I1444" t="s">
        <v>197</v>
      </c>
      <c r="J1444" t="s">
        <v>70</v>
      </c>
      <c r="L1444">
        <v>0.4</v>
      </c>
      <c r="M1444" t="s">
        <v>48</v>
      </c>
      <c r="W1444" s="5">
        <v>44634</v>
      </c>
      <c r="AB1444" t="s">
        <v>245</v>
      </c>
      <c r="AC1444" t="s">
        <v>245</v>
      </c>
      <c r="AD1444" t="s">
        <v>566</v>
      </c>
      <c r="AE1444" t="s">
        <v>690</v>
      </c>
      <c r="AF1444" t="s">
        <v>932</v>
      </c>
      <c r="AG1444" t="s">
        <v>247</v>
      </c>
      <c r="AH1444">
        <v>50.089257000000003</v>
      </c>
      <c r="AI1444">
        <v>55.946103000000001</v>
      </c>
      <c r="AJ1444">
        <v>69.827985999999996</v>
      </c>
      <c r="AK1444">
        <v>71.902996999999999</v>
      </c>
      <c r="AL1444" t="s">
        <v>73</v>
      </c>
      <c r="AM1444" t="s">
        <v>248</v>
      </c>
      <c r="AN1444" t="s">
        <v>5452</v>
      </c>
      <c r="AO1444" s="1">
        <v>45809</v>
      </c>
      <c r="AP1444" s="1" t="s">
        <v>5437</v>
      </c>
      <c r="AR1444" t="s">
        <v>5452</v>
      </c>
    </row>
    <row r="1445" spans="1:44" hidden="1" x14ac:dyDescent="0.25">
      <c r="A1445" t="s">
        <v>2081</v>
      </c>
      <c r="B1445" t="s">
        <v>2031</v>
      </c>
      <c r="C1445" t="s">
        <v>2032</v>
      </c>
      <c r="D1445" t="s">
        <v>183</v>
      </c>
      <c r="E1445" t="s">
        <v>2033</v>
      </c>
      <c r="F1445" t="s">
        <v>245</v>
      </c>
      <c r="G1445" t="s">
        <v>80</v>
      </c>
      <c r="H1445">
        <v>1</v>
      </c>
      <c r="I1445" t="s">
        <v>197</v>
      </c>
      <c r="J1445" t="s">
        <v>70</v>
      </c>
      <c r="L1445">
        <v>0.1</v>
      </c>
      <c r="M1445" t="s">
        <v>48</v>
      </c>
      <c r="W1445" s="5">
        <v>43776</v>
      </c>
      <c r="AB1445" t="s">
        <v>245</v>
      </c>
      <c r="AC1445" t="s">
        <v>245</v>
      </c>
      <c r="AD1445" t="s">
        <v>566</v>
      </c>
      <c r="AE1445" t="s">
        <v>690</v>
      </c>
      <c r="AF1445" t="s">
        <v>932</v>
      </c>
      <c r="AG1445" t="s">
        <v>247</v>
      </c>
      <c r="AH1445">
        <v>50.089257000000003</v>
      </c>
      <c r="AI1445">
        <v>55.946103000000001</v>
      </c>
      <c r="AJ1445">
        <v>69.827985999999996</v>
      </c>
      <c r="AK1445">
        <v>71.902996999999999</v>
      </c>
      <c r="AL1445" t="s">
        <v>73</v>
      </c>
      <c r="AM1445" t="s">
        <v>248</v>
      </c>
      <c r="AN1445" t="s">
        <v>5452</v>
      </c>
      <c r="AO1445" s="1">
        <v>45809</v>
      </c>
      <c r="AP1445" s="1" t="s">
        <v>5437</v>
      </c>
      <c r="AR1445" t="s">
        <v>5452</v>
      </c>
    </row>
    <row r="1446" spans="1:44" hidden="1" x14ac:dyDescent="0.25">
      <c r="A1446" t="s">
        <v>2082</v>
      </c>
      <c r="B1446" t="s">
        <v>2031</v>
      </c>
      <c r="C1446" t="s">
        <v>2032</v>
      </c>
      <c r="D1446" t="s">
        <v>870</v>
      </c>
      <c r="E1446" t="s">
        <v>2033</v>
      </c>
      <c r="F1446" t="s">
        <v>245</v>
      </c>
      <c r="G1446" t="s">
        <v>80</v>
      </c>
      <c r="H1446">
        <v>1</v>
      </c>
      <c r="I1446" t="s">
        <v>197</v>
      </c>
      <c r="J1446" t="s">
        <v>70</v>
      </c>
      <c r="L1446">
        <v>7.02</v>
      </c>
      <c r="M1446" t="s">
        <v>48</v>
      </c>
      <c r="W1446" s="5">
        <v>45519</v>
      </c>
      <c r="AB1446" t="s">
        <v>245</v>
      </c>
      <c r="AC1446" t="s">
        <v>245</v>
      </c>
      <c r="AD1446" t="s">
        <v>566</v>
      </c>
      <c r="AE1446" t="s">
        <v>690</v>
      </c>
      <c r="AF1446" t="s">
        <v>932</v>
      </c>
      <c r="AG1446" t="s">
        <v>247</v>
      </c>
      <c r="AH1446">
        <v>50.089257000000003</v>
      </c>
      <c r="AI1446">
        <v>55.946103000000001</v>
      </c>
      <c r="AJ1446">
        <v>69.827985999999996</v>
      </c>
      <c r="AK1446">
        <v>71.902996999999999</v>
      </c>
      <c r="AL1446" t="s">
        <v>73</v>
      </c>
      <c r="AM1446" t="s">
        <v>248</v>
      </c>
      <c r="AN1446" t="s">
        <v>5452</v>
      </c>
      <c r="AO1446" s="1">
        <v>45809</v>
      </c>
      <c r="AP1446" s="1" t="s">
        <v>5437</v>
      </c>
      <c r="AR1446" t="s">
        <v>5452</v>
      </c>
    </row>
    <row r="1447" spans="1:44" hidden="1" x14ac:dyDescent="0.25">
      <c r="A1447" t="s">
        <v>2083</v>
      </c>
      <c r="B1447" t="s">
        <v>2031</v>
      </c>
      <c r="C1447" t="s">
        <v>2032</v>
      </c>
      <c r="D1447" t="s">
        <v>551</v>
      </c>
      <c r="E1447" t="s">
        <v>2033</v>
      </c>
      <c r="F1447" t="s">
        <v>245</v>
      </c>
      <c r="G1447" t="s">
        <v>80</v>
      </c>
      <c r="H1447">
        <v>1</v>
      </c>
      <c r="I1447" t="s">
        <v>197</v>
      </c>
      <c r="J1447" t="s">
        <v>47</v>
      </c>
      <c r="K1447" s="1">
        <v>44515</v>
      </c>
      <c r="L1447">
        <v>1.05</v>
      </c>
      <c r="M1447" t="s">
        <v>48</v>
      </c>
      <c r="W1447" s="5">
        <v>45689</v>
      </c>
      <c r="X1447" s="5">
        <v>45689</v>
      </c>
      <c r="Y1447" s="5">
        <v>45658</v>
      </c>
      <c r="Z1447" s="10">
        <v>45689</v>
      </c>
      <c r="AB1447" t="s">
        <v>245</v>
      </c>
      <c r="AC1447" t="s">
        <v>245</v>
      </c>
      <c r="AD1447" t="s">
        <v>566</v>
      </c>
      <c r="AE1447" t="s">
        <v>690</v>
      </c>
      <c r="AF1447" t="s">
        <v>932</v>
      </c>
      <c r="AG1447" t="s">
        <v>247</v>
      </c>
      <c r="AH1447">
        <v>50.089257000000003</v>
      </c>
      <c r="AI1447">
        <v>55.946103000000001</v>
      </c>
      <c r="AJ1447">
        <v>69.827985999999996</v>
      </c>
      <c r="AK1447">
        <v>71.902996999999999</v>
      </c>
      <c r="AL1447" t="s">
        <v>27</v>
      </c>
      <c r="AM1447" t="s">
        <v>248</v>
      </c>
      <c r="AN1447" t="s">
        <v>5452</v>
      </c>
      <c r="AO1447" s="1">
        <v>45809</v>
      </c>
      <c r="AP1447" s="1" t="s">
        <v>5437</v>
      </c>
      <c r="AR1447" t="s">
        <v>5452</v>
      </c>
    </row>
    <row r="1448" spans="1:44" hidden="1" x14ac:dyDescent="0.25">
      <c r="A1448" t="s">
        <v>2084</v>
      </c>
      <c r="B1448" t="s">
        <v>2031</v>
      </c>
      <c r="C1448" t="s">
        <v>2032</v>
      </c>
      <c r="D1448" t="s">
        <v>909</v>
      </c>
      <c r="E1448" t="s">
        <v>2033</v>
      </c>
      <c r="F1448" t="s">
        <v>245</v>
      </c>
      <c r="G1448" t="s">
        <v>80</v>
      </c>
      <c r="H1448">
        <v>1</v>
      </c>
      <c r="I1448" t="s">
        <v>197</v>
      </c>
      <c r="J1448" t="s">
        <v>47</v>
      </c>
      <c r="K1448" s="1">
        <v>44515</v>
      </c>
      <c r="L1448">
        <v>2.4900000000000002</v>
      </c>
      <c r="M1448" t="s">
        <v>48</v>
      </c>
      <c r="W1448" s="5">
        <v>45689</v>
      </c>
      <c r="X1448" s="5">
        <v>45689</v>
      </c>
      <c r="Y1448" s="5">
        <v>45658</v>
      </c>
      <c r="Z1448" s="10">
        <v>45689</v>
      </c>
      <c r="AB1448" t="s">
        <v>245</v>
      </c>
      <c r="AC1448" t="s">
        <v>245</v>
      </c>
      <c r="AD1448" t="s">
        <v>566</v>
      </c>
      <c r="AE1448" t="s">
        <v>690</v>
      </c>
      <c r="AF1448" t="s">
        <v>932</v>
      </c>
      <c r="AG1448" t="s">
        <v>247</v>
      </c>
      <c r="AH1448">
        <v>50.089257000000003</v>
      </c>
      <c r="AI1448">
        <v>55.946103000000001</v>
      </c>
      <c r="AJ1448">
        <v>69.827985999999996</v>
      </c>
      <c r="AK1448">
        <v>71.902996999999999</v>
      </c>
      <c r="AL1448" t="s">
        <v>27</v>
      </c>
      <c r="AM1448" t="s">
        <v>248</v>
      </c>
      <c r="AN1448" t="s">
        <v>5452</v>
      </c>
      <c r="AO1448" s="1">
        <v>45809</v>
      </c>
      <c r="AP1448" s="1" t="s">
        <v>5437</v>
      </c>
      <c r="AR1448" t="s">
        <v>5452</v>
      </c>
    </row>
    <row r="1449" spans="1:44" hidden="1" x14ac:dyDescent="0.25">
      <c r="A1449" t="s">
        <v>2085</v>
      </c>
      <c r="B1449" t="s">
        <v>2031</v>
      </c>
      <c r="C1449" t="s">
        <v>2032</v>
      </c>
      <c r="D1449" t="s">
        <v>861</v>
      </c>
      <c r="E1449" t="s">
        <v>2033</v>
      </c>
      <c r="F1449" t="s">
        <v>245</v>
      </c>
      <c r="G1449" t="s">
        <v>80</v>
      </c>
      <c r="H1449">
        <v>1</v>
      </c>
      <c r="I1449" t="s">
        <v>197</v>
      </c>
      <c r="J1449" t="s">
        <v>47</v>
      </c>
      <c r="K1449" s="1">
        <v>44521</v>
      </c>
      <c r="L1449">
        <v>2.1</v>
      </c>
      <c r="M1449" t="s">
        <v>48</v>
      </c>
      <c r="W1449" s="5">
        <v>45689</v>
      </c>
      <c r="X1449" s="5">
        <v>45689</v>
      </c>
      <c r="Y1449" s="5">
        <v>45658</v>
      </c>
      <c r="Z1449" s="10">
        <v>45689</v>
      </c>
      <c r="AB1449" t="s">
        <v>245</v>
      </c>
      <c r="AC1449" t="s">
        <v>245</v>
      </c>
      <c r="AD1449" t="s">
        <v>566</v>
      </c>
      <c r="AE1449" t="s">
        <v>690</v>
      </c>
      <c r="AF1449" t="s">
        <v>932</v>
      </c>
      <c r="AG1449" t="s">
        <v>247</v>
      </c>
      <c r="AH1449">
        <v>50.089257000000003</v>
      </c>
      <c r="AI1449">
        <v>55.946103000000001</v>
      </c>
      <c r="AJ1449">
        <v>69.827985999999996</v>
      </c>
      <c r="AK1449">
        <v>71.902996999999999</v>
      </c>
      <c r="AL1449" t="s">
        <v>27</v>
      </c>
      <c r="AM1449" t="s">
        <v>248</v>
      </c>
      <c r="AN1449" t="s">
        <v>5452</v>
      </c>
      <c r="AO1449" s="1">
        <v>45809</v>
      </c>
      <c r="AP1449" s="1" t="s">
        <v>5437</v>
      </c>
      <c r="AR1449" t="s">
        <v>5452</v>
      </c>
    </row>
    <row r="1450" spans="1:44" hidden="1" x14ac:dyDescent="0.25">
      <c r="A1450" t="s">
        <v>2086</v>
      </c>
      <c r="B1450" t="s">
        <v>2031</v>
      </c>
      <c r="C1450" t="s">
        <v>2032</v>
      </c>
      <c r="D1450" t="s">
        <v>775</v>
      </c>
      <c r="E1450" t="s">
        <v>2033</v>
      </c>
      <c r="F1450" t="s">
        <v>245</v>
      </c>
      <c r="G1450" t="s">
        <v>80</v>
      </c>
      <c r="H1450">
        <v>1</v>
      </c>
      <c r="I1450" t="s">
        <v>197</v>
      </c>
      <c r="J1450" t="s">
        <v>47</v>
      </c>
      <c r="K1450" s="1">
        <v>44515</v>
      </c>
      <c r="L1450">
        <v>1.35</v>
      </c>
      <c r="M1450" t="s">
        <v>48</v>
      </c>
      <c r="W1450" s="5">
        <v>45689</v>
      </c>
      <c r="X1450" s="5">
        <v>45689</v>
      </c>
      <c r="Y1450" s="5">
        <v>45658</v>
      </c>
      <c r="Z1450" s="10">
        <v>45689</v>
      </c>
      <c r="AB1450" t="s">
        <v>245</v>
      </c>
      <c r="AC1450" t="s">
        <v>245</v>
      </c>
      <c r="AD1450" t="s">
        <v>566</v>
      </c>
      <c r="AE1450" t="s">
        <v>690</v>
      </c>
      <c r="AF1450" t="s">
        <v>932</v>
      </c>
      <c r="AG1450" t="s">
        <v>247</v>
      </c>
      <c r="AH1450">
        <v>50.089257000000003</v>
      </c>
      <c r="AI1450">
        <v>55.946103000000001</v>
      </c>
      <c r="AJ1450">
        <v>69.827985999999996</v>
      </c>
      <c r="AK1450">
        <v>71.902996999999999</v>
      </c>
      <c r="AL1450" t="s">
        <v>27</v>
      </c>
      <c r="AM1450" t="s">
        <v>248</v>
      </c>
      <c r="AN1450" t="s">
        <v>5452</v>
      </c>
      <c r="AO1450" s="1">
        <v>45809</v>
      </c>
      <c r="AP1450" s="1" t="s">
        <v>5437</v>
      </c>
      <c r="AR1450" t="s">
        <v>5452</v>
      </c>
    </row>
    <row r="1451" spans="1:44" hidden="1" x14ac:dyDescent="0.25">
      <c r="A1451" t="s">
        <v>2087</v>
      </c>
      <c r="B1451" t="s">
        <v>2031</v>
      </c>
      <c r="C1451" t="s">
        <v>2032</v>
      </c>
      <c r="D1451" t="s">
        <v>864</v>
      </c>
      <c r="E1451" t="s">
        <v>2033</v>
      </c>
      <c r="F1451" t="s">
        <v>245</v>
      </c>
      <c r="G1451" t="s">
        <v>80</v>
      </c>
      <c r="H1451">
        <v>1</v>
      </c>
      <c r="I1451" t="s">
        <v>197</v>
      </c>
      <c r="J1451" t="s">
        <v>47</v>
      </c>
      <c r="K1451" s="1">
        <v>44515</v>
      </c>
      <c r="L1451">
        <v>1.82</v>
      </c>
      <c r="M1451" t="s">
        <v>48</v>
      </c>
      <c r="W1451" s="5">
        <v>45689</v>
      </c>
      <c r="X1451" s="5">
        <v>45689</v>
      </c>
      <c r="Y1451" s="5">
        <v>45658</v>
      </c>
      <c r="AB1451" t="s">
        <v>245</v>
      </c>
      <c r="AC1451" t="s">
        <v>245</v>
      </c>
      <c r="AD1451" t="s">
        <v>566</v>
      </c>
      <c r="AE1451" t="s">
        <v>690</v>
      </c>
      <c r="AF1451" t="s">
        <v>932</v>
      </c>
      <c r="AG1451" t="s">
        <v>247</v>
      </c>
      <c r="AH1451">
        <v>50.089257000000003</v>
      </c>
      <c r="AI1451">
        <v>55.946103000000001</v>
      </c>
      <c r="AJ1451">
        <v>69.827985999999996</v>
      </c>
      <c r="AK1451">
        <v>71.902996999999999</v>
      </c>
      <c r="AL1451" t="s">
        <v>54</v>
      </c>
      <c r="AM1451" t="s">
        <v>248</v>
      </c>
      <c r="AN1451" t="s">
        <v>5452</v>
      </c>
      <c r="AO1451" s="1">
        <v>45809</v>
      </c>
      <c r="AP1451" s="1" t="s">
        <v>5437</v>
      </c>
      <c r="AR1451" t="s">
        <v>5452</v>
      </c>
    </row>
    <row r="1452" spans="1:44" hidden="1" x14ac:dyDescent="0.25">
      <c r="A1452" t="s">
        <v>2088</v>
      </c>
      <c r="B1452" t="s">
        <v>2031</v>
      </c>
      <c r="C1452" t="s">
        <v>2032</v>
      </c>
      <c r="D1452" t="s">
        <v>380</v>
      </c>
      <c r="E1452" t="s">
        <v>2033</v>
      </c>
      <c r="F1452" t="s">
        <v>245</v>
      </c>
      <c r="G1452" t="s">
        <v>80</v>
      </c>
      <c r="H1452">
        <v>1</v>
      </c>
      <c r="I1452" t="s">
        <v>197</v>
      </c>
      <c r="J1452" t="s">
        <v>47</v>
      </c>
      <c r="K1452" s="1">
        <v>44521</v>
      </c>
      <c r="L1452">
        <v>0.76</v>
      </c>
      <c r="M1452" t="s">
        <v>48</v>
      </c>
      <c r="W1452" s="5">
        <v>45689</v>
      </c>
      <c r="X1452" s="5">
        <v>45689</v>
      </c>
      <c r="Y1452" s="5">
        <v>45658</v>
      </c>
      <c r="Z1452" s="10">
        <v>45689</v>
      </c>
      <c r="AB1452" t="s">
        <v>245</v>
      </c>
      <c r="AC1452" t="s">
        <v>245</v>
      </c>
      <c r="AD1452" t="s">
        <v>566</v>
      </c>
      <c r="AE1452" t="s">
        <v>690</v>
      </c>
      <c r="AF1452" t="s">
        <v>932</v>
      </c>
      <c r="AG1452" t="s">
        <v>247</v>
      </c>
      <c r="AH1452">
        <v>50.089257000000003</v>
      </c>
      <c r="AI1452">
        <v>55.946103000000001</v>
      </c>
      <c r="AJ1452">
        <v>69.827985999999996</v>
      </c>
      <c r="AK1452">
        <v>71.902996999999999</v>
      </c>
      <c r="AL1452" t="s">
        <v>27</v>
      </c>
      <c r="AM1452" t="s">
        <v>248</v>
      </c>
      <c r="AN1452" t="s">
        <v>5452</v>
      </c>
      <c r="AO1452" s="1">
        <v>45809</v>
      </c>
      <c r="AP1452" s="1" t="s">
        <v>5437</v>
      </c>
      <c r="AR1452" t="s">
        <v>5452</v>
      </c>
    </row>
    <row r="1453" spans="1:44" hidden="1" x14ac:dyDescent="0.25">
      <c r="A1453" t="s">
        <v>2089</v>
      </c>
      <c r="B1453" t="s">
        <v>2031</v>
      </c>
      <c r="C1453" t="s">
        <v>2032</v>
      </c>
      <c r="D1453" t="s">
        <v>382</v>
      </c>
      <c r="E1453" t="s">
        <v>2033</v>
      </c>
      <c r="F1453" t="s">
        <v>245</v>
      </c>
      <c r="G1453" t="s">
        <v>80</v>
      </c>
      <c r="H1453">
        <v>1</v>
      </c>
      <c r="I1453" t="s">
        <v>197</v>
      </c>
      <c r="J1453" t="s">
        <v>47</v>
      </c>
      <c r="K1453" s="1">
        <v>44530</v>
      </c>
      <c r="L1453">
        <v>1.01</v>
      </c>
      <c r="M1453" t="s">
        <v>48</v>
      </c>
      <c r="W1453" s="5">
        <v>45689</v>
      </c>
      <c r="X1453" s="5">
        <v>45689</v>
      </c>
      <c r="Y1453" s="5">
        <v>45658</v>
      </c>
      <c r="Z1453" s="10">
        <v>45689</v>
      </c>
      <c r="AB1453" t="s">
        <v>245</v>
      </c>
      <c r="AC1453" t="s">
        <v>245</v>
      </c>
      <c r="AD1453" t="s">
        <v>566</v>
      </c>
      <c r="AE1453" t="s">
        <v>690</v>
      </c>
      <c r="AF1453" t="s">
        <v>932</v>
      </c>
      <c r="AG1453" t="s">
        <v>247</v>
      </c>
      <c r="AH1453">
        <v>50.089257000000003</v>
      </c>
      <c r="AI1453">
        <v>55.946103000000001</v>
      </c>
      <c r="AJ1453">
        <v>69.827985999999996</v>
      </c>
      <c r="AK1453">
        <v>71.902996999999999</v>
      </c>
      <c r="AL1453" t="s">
        <v>27</v>
      </c>
      <c r="AM1453" t="s">
        <v>248</v>
      </c>
      <c r="AN1453" t="s">
        <v>5452</v>
      </c>
      <c r="AO1453" s="1">
        <v>45809</v>
      </c>
      <c r="AP1453" s="1" t="s">
        <v>5437</v>
      </c>
      <c r="AR1453" t="s">
        <v>5452</v>
      </c>
    </row>
    <row r="1454" spans="1:44" hidden="1" x14ac:dyDescent="0.25">
      <c r="A1454" t="s">
        <v>2090</v>
      </c>
      <c r="B1454" t="s">
        <v>2031</v>
      </c>
      <c r="C1454" t="s">
        <v>2032</v>
      </c>
      <c r="D1454" t="s">
        <v>945</v>
      </c>
      <c r="E1454" t="s">
        <v>2033</v>
      </c>
      <c r="F1454" t="s">
        <v>245</v>
      </c>
      <c r="G1454" t="s">
        <v>80</v>
      </c>
      <c r="H1454">
        <v>1</v>
      </c>
      <c r="I1454" t="s">
        <v>197</v>
      </c>
      <c r="J1454" t="s">
        <v>47</v>
      </c>
      <c r="K1454" s="1">
        <v>44543</v>
      </c>
      <c r="L1454">
        <v>2.63</v>
      </c>
      <c r="M1454" t="s">
        <v>48</v>
      </c>
      <c r="W1454" s="5">
        <v>45689</v>
      </c>
      <c r="X1454" s="5">
        <v>45689</v>
      </c>
      <c r="Y1454" s="5">
        <v>45658</v>
      </c>
      <c r="AB1454" t="s">
        <v>245</v>
      </c>
      <c r="AC1454" t="s">
        <v>245</v>
      </c>
      <c r="AD1454" t="s">
        <v>566</v>
      </c>
      <c r="AE1454" t="s">
        <v>690</v>
      </c>
      <c r="AF1454" t="s">
        <v>932</v>
      </c>
      <c r="AG1454" t="s">
        <v>247</v>
      </c>
      <c r="AH1454">
        <v>50.089257000000003</v>
      </c>
      <c r="AI1454">
        <v>55.946103000000001</v>
      </c>
      <c r="AJ1454">
        <v>69.827985999999996</v>
      </c>
      <c r="AK1454">
        <v>71.902996999999999</v>
      </c>
      <c r="AL1454" t="s">
        <v>54</v>
      </c>
      <c r="AM1454" t="s">
        <v>248</v>
      </c>
      <c r="AN1454" t="s">
        <v>5452</v>
      </c>
      <c r="AO1454" s="1">
        <v>45809</v>
      </c>
      <c r="AP1454" s="1" t="s">
        <v>5437</v>
      </c>
      <c r="AR1454" t="s">
        <v>5452</v>
      </c>
    </row>
    <row r="1455" spans="1:44" hidden="1" x14ac:dyDescent="0.25">
      <c r="A1455" t="s">
        <v>2091</v>
      </c>
      <c r="B1455" t="s">
        <v>2031</v>
      </c>
      <c r="C1455" t="s">
        <v>2032</v>
      </c>
      <c r="D1455" t="s">
        <v>949</v>
      </c>
      <c r="E1455" t="s">
        <v>2033</v>
      </c>
      <c r="F1455" t="s">
        <v>245</v>
      </c>
      <c r="G1455" t="s">
        <v>80</v>
      </c>
      <c r="H1455">
        <v>1</v>
      </c>
      <c r="I1455" t="s">
        <v>197</v>
      </c>
      <c r="J1455" t="s">
        <v>236</v>
      </c>
      <c r="L1455">
        <v>0.05</v>
      </c>
      <c r="M1455" t="s">
        <v>48</v>
      </c>
      <c r="W1455" s="5">
        <v>43779</v>
      </c>
      <c r="AB1455" t="s">
        <v>245</v>
      </c>
      <c r="AC1455" t="s">
        <v>245</v>
      </c>
      <c r="AD1455" t="s">
        <v>566</v>
      </c>
      <c r="AE1455" t="s">
        <v>690</v>
      </c>
      <c r="AF1455" t="s">
        <v>932</v>
      </c>
      <c r="AG1455" t="s">
        <v>247</v>
      </c>
      <c r="AH1455">
        <v>50.089257000000003</v>
      </c>
      <c r="AI1455">
        <v>55.946103000000001</v>
      </c>
      <c r="AJ1455">
        <v>69.827985999999996</v>
      </c>
      <c r="AK1455">
        <v>71.902996999999999</v>
      </c>
      <c r="AL1455" t="s">
        <v>73</v>
      </c>
      <c r="AM1455" t="s">
        <v>248</v>
      </c>
      <c r="AN1455" t="s">
        <v>5452</v>
      </c>
      <c r="AO1455" s="1">
        <v>45809</v>
      </c>
      <c r="AP1455" s="1" t="s">
        <v>5437</v>
      </c>
      <c r="AR1455" t="s">
        <v>5452</v>
      </c>
    </row>
    <row r="1456" spans="1:44" hidden="1" x14ac:dyDescent="0.25">
      <c r="A1456" t="s">
        <v>2092</v>
      </c>
      <c r="B1456" t="s">
        <v>2031</v>
      </c>
      <c r="C1456" t="s">
        <v>2032</v>
      </c>
      <c r="D1456" t="s">
        <v>555</v>
      </c>
      <c r="E1456" t="s">
        <v>2033</v>
      </c>
      <c r="F1456" t="s">
        <v>245</v>
      </c>
      <c r="G1456" t="s">
        <v>80</v>
      </c>
      <c r="H1456">
        <v>2</v>
      </c>
      <c r="I1456" t="s">
        <v>46</v>
      </c>
      <c r="J1456" t="s">
        <v>236</v>
      </c>
      <c r="L1456">
        <v>8.68</v>
      </c>
      <c r="M1456" t="s">
        <v>48</v>
      </c>
      <c r="W1456" s="5">
        <v>45191</v>
      </c>
      <c r="AB1456" t="s">
        <v>245</v>
      </c>
      <c r="AC1456" t="s">
        <v>245</v>
      </c>
      <c r="AD1456" t="s">
        <v>566</v>
      </c>
      <c r="AE1456" t="s">
        <v>690</v>
      </c>
      <c r="AF1456" t="s">
        <v>932</v>
      </c>
      <c r="AG1456" t="s">
        <v>247</v>
      </c>
      <c r="AH1456">
        <v>50.089257000000003</v>
      </c>
      <c r="AI1456">
        <v>55.946103000000001</v>
      </c>
      <c r="AJ1456">
        <v>69.827985999999996</v>
      </c>
      <c r="AK1456">
        <v>71.902996999999999</v>
      </c>
      <c r="AL1456" t="s">
        <v>73</v>
      </c>
      <c r="AM1456" t="s">
        <v>248</v>
      </c>
      <c r="AN1456" t="s">
        <v>5452</v>
      </c>
      <c r="AO1456" s="1">
        <v>45809</v>
      </c>
      <c r="AP1456" s="1" t="s">
        <v>5437</v>
      </c>
      <c r="AR1456" t="s">
        <v>5452</v>
      </c>
    </row>
    <row r="1457" spans="1:44" hidden="1" x14ac:dyDescent="0.25">
      <c r="A1457" t="s">
        <v>2096</v>
      </c>
      <c r="B1457" t="s">
        <v>2093</v>
      </c>
      <c r="C1457" t="s">
        <v>2094</v>
      </c>
      <c r="D1457" t="s">
        <v>95</v>
      </c>
      <c r="E1457" t="s">
        <v>2095</v>
      </c>
      <c r="F1457" t="s">
        <v>245</v>
      </c>
      <c r="G1457" t="s">
        <v>45</v>
      </c>
      <c r="H1457">
        <v>1</v>
      </c>
      <c r="I1457" t="s">
        <v>197</v>
      </c>
      <c r="J1457" t="s">
        <v>47</v>
      </c>
      <c r="K1457" s="1">
        <v>43676</v>
      </c>
      <c r="L1457">
        <v>23.65</v>
      </c>
      <c r="M1457" t="s">
        <v>226</v>
      </c>
      <c r="W1457" s="5">
        <v>45658</v>
      </c>
      <c r="X1457" s="5">
        <v>45627</v>
      </c>
      <c r="Y1457" s="5">
        <v>45627</v>
      </c>
      <c r="Z1457" s="10">
        <v>45681</v>
      </c>
      <c r="AA1457" s="10">
        <v>45656</v>
      </c>
      <c r="AB1457" t="s">
        <v>245</v>
      </c>
      <c r="AC1457" t="s">
        <v>245</v>
      </c>
      <c r="AD1457" t="s">
        <v>72</v>
      </c>
      <c r="AE1457" t="s">
        <v>53</v>
      </c>
      <c r="AF1457" t="s">
        <v>247</v>
      </c>
      <c r="AG1457" t="s">
        <v>52</v>
      </c>
      <c r="AH1457">
        <v>24.085003</v>
      </c>
      <c r="AI1457">
        <v>27.120085</v>
      </c>
      <c r="AJ1457">
        <v>47.891347000000003</v>
      </c>
      <c r="AK1457">
        <v>58.577970999999998</v>
      </c>
      <c r="AL1457" t="s">
        <v>27</v>
      </c>
      <c r="AM1457" t="s">
        <v>248</v>
      </c>
      <c r="AN1457" t="s">
        <v>53</v>
      </c>
      <c r="AO1457" s="1">
        <v>45717</v>
      </c>
      <c r="AP1457" s="1" t="s">
        <v>5427</v>
      </c>
      <c r="AR1457" t="s">
        <v>53</v>
      </c>
    </row>
    <row r="1458" spans="1:44" hidden="1" x14ac:dyDescent="0.25">
      <c r="A1458" t="s">
        <v>2097</v>
      </c>
      <c r="B1458" t="s">
        <v>2093</v>
      </c>
      <c r="C1458" t="s">
        <v>2094</v>
      </c>
      <c r="D1458" t="s">
        <v>143</v>
      </c>
      <c r="E1458" t="s">
        <v>2095</v>
      </c>
      <c r="F1458" t="s">
        <v>245</v>
      </c>
      <c r="G1458" t="s">
        <v>45</v>
      </c>
      <c r="H1458">
        <v>1</v>
      </c>
      <c r="I1458" t="s">
        <v>197</v>
      </c>
      <c r="J1458" t="s">
        <v>47</v>
      </c>
      <c r="K1458" s="1">
        <v>43672</v>
      </c>
      <c r="L1458">
        <v>25.04</v>
      </c>
      <c r="M1458" t="s">
        <v>226</v>
      </c>
      <c r="N1458" t="s">
        <v>13</v>
      </c>
      <c r="W1458" s="5">
        <v>45658</v>
      </c>
      <c r="X1458" s="5">
        <v>45627</v>
      </c>
      <c r="Y1458" s="5">
        <v>45627</v>
      </c>
      <c r="Z1458" s="10">
        <v>45681</v>
      </c>
      <c r="AA1458" s="10">
        <v>45654</v>
      </c>
      <c r="AB1458" t="s">
        <v>245</v>
      </c>
      <c r="AC1458" t="s">
        <v>13</v>
      </c>
      <c r="AD1458" t="s">
        <v>72</v>
      </c>
      <c r="AE1458" t="s">
        <v>53</v>
      </c>
      <c r="AF1458" t="s">
        <v>247</v>
      </c>
      <c r="AG1458" t="s">
        <v>52</v>
      </c>
      <c r="AH1458">
        <v>24.085003</v>
      </c>
      <c r="AI1458">
        <v>27.120085</v>
      </c>
      <c r="AJ1458">
        <v>47.891347000000003</v>
      </c>
      <c r="AK1458">
        <v>58.577970999999998</v>
      </c>
      <c r="AL1458" t="s">
        <v>27</v>
      </c>
      <c r="AM1458" t="s">
        <v>248</v>
      </c>
      <c r="AP1458" s="1" t="s">
        <v>5439</v>
      </c>
    </row>
    <row r="1459" spans="1:44" hidden="1" x14ac:dyDescent="0.25">
      <c r="A1459" t="s">
        <v>2098</v>
      </c>
      <c r="B1459" t="s">
        <v>2093</v>
      </c>
      <c r="C1459" t="s">
        <v>2094</v>
      </c>
      <c r="D1459" t="s">
        <v>145</v>
      </c>
      <c r="E1459" t="s">
        <v>2095</v>
      </c>
      <c r="F1459" t="s">
        <v>245</v>
      </c>
      <c r="G1459" t="s">
        <v>45</v>
      </c>
      <c r="H1459">
        <v>1</v>
      </c>
      <c r="I1459" t="s">
        <v>197</v>
      </c>
      <c r="J1459" t="s">
        <v>47</v>
      </c>
      <c r="K1459" s="1">
        <v>43670</v>
      </c>
      <c r="L1459">
        <v>19.66</v>
      </c>
      <c r="M1459" t="s">
        <v>226</v>
      </c>
      <c r="W1459" s="5">
        <v>45658</v>
      </c>
      <c r="X1459" s="5">
        <v>45627</v>
      </c>
      <c r="Y1459" s="5">
        <v>45627</v>
      </c>
      <c r="Z1459" s="10">
        <v>45680</v>
      </c>
      <c r="AA1459" s="10">
        <v>45648</v>
      </c>
      <c r="AB1459" t="s">
        <v>245</v>
      </c>
      <c r="AC1459" t="s">
        <v>245</v>
      </c>
      <c r="AD1459" t="s">
        <v>72</v>
      </c>
      <c r="AE1459" t="s">
        <v>53</v>
      </c>
      <c r="AF1459" t="s">
        <v>247</v>
      </c>
      <c r="AG1459" t="s">
        <v>52</v>
      </c>
      <c r="AH1459">
        <v>24.085003</v>
      </c>
      <c r="AI1459">
        <v>27.120085</v>
      </c>
      <c r="AJ1459">
        <v>47.891347000000003</v>
      </c>
      <c r="AK1459">
        <v>58.577970999999998</v>
      </c>
      <c r="AL1459" t="s">
        <v>27</v>
      </c>
      <c r="AM1459" t="s">
        <v>248</v>
      </c>
      <c r="AN1459" t="s">
        <v>53</v>
      </c>
      <c r="AO1459" s="1">
        <v>45717</v>
      </c>
      <c r="AP1459" s="1" t="s">
        <v>5427</v>
      </c>
      <c r="AR1459" t="s">
        <v>53</v>
      </c>
    </row>
    <row r="1460" spans="1:44" hidden="1" x14ac:dyDescent="0.25">
      <c r="A1460" t="s">
        <v>2099</v>
      </c>
      <c r="B1460" t="s">
        <v>2093</v>
      </c>
      <c r="C1460" t="s">
        <v>2094</v>
      </c>
      <c r="D1460" t="s">
        <v>255</v>
      </c>
      <c r="E1460" t="s">
        <v>2095</v>
      </c>
      <c r="F1460" t="s">
        <v>245</v>
      </c>
      <c r="G1460" t="s">
        <v>45</v>
      </c>
      <c r="H1460">
        <v>1</v>
      </c>
      <c r="I1460" t="s">
        <v>197</v>
      </c>
      <c r="J1460" t="s">
        <v>47</v>
      </c>
      <c r="K1460" s="1">
        <v>43673</v>
      </c>
      <c r="L1460">
        <v>21.81</v>
      </c>
      <c r="M1460" t="s">
        <v>226</v>
      </c>
      <c r="N1460" t="s">
        <v>13</v>
      </c>
      <c r="W1460" s="5">
        <v>45658</v>
      </c>
      <c r="X1460" s="5">
        <v>45627</v>
      </c>
      <c r="Y1460" s="5">
        <v>45627</v>
      </c>
      <c r="Z1460" s="10">
        <v>45678</v>
      </c>
      <c r="AA1460" s="10">
        <v>45648</v>
      </c>
      <c r="AB1460" t="s">
        <v>245</v>
      </c>
      <c r="AC1460" t="s">
        <v>13</v>
      </c>
      <c r="AD1460" t="s">
        <v>72</v>
      </c>
      <c r="AE1460" t="s">
        <v>53</v>
      </c>
      <c r="AF1460" t="s">
        <v>247</v>
      </c>
      <c r="AG1460" t="s">
        <v>52</v>
      </c>
      <c r="AH1460">
        <v>24.085003</v>
      </c>
      <c r="AI1460">
        <v>27.120085</v>
      </c>
      <c r="AJ1460">
        <v>47.891347000000003</v>
      </c>
      <c r="AK1460">
        <v>58.577970999999998</v>
      </c>
      <c r="AL1460" t="s">
        <v>27</v>
      </c>
      <c r="AM1460" t="s">
        <v>248</v>
      </c>
      <c r="AP1460" s="1" t="s">
        <v>5439</v>
      </c>
    </row>
    <row r="1461" spans="1:44" hidden="1" x14ac:dyDescent="0.25">
      <c r="A1461" t="s">
        <v>2100</v>
      </c>
      <c r="B1461" t="s">
        <v>2093</v>
      </c>
      <c r="C1461" t="s">
        <v>2094</v>
      </c>
      <c r="D1461" t="s">
        <v>87</v>
      </c>
      <c r="E1461" t="s">
        <v>2095</v>
      </c>
      <c r="F1461" t="s">
        <v>245</v>
      </c>
      <c r="G1461" t="s">
        <v>45</v>
      </c>
      <c r="H1461">
        <v>1</v>
      </c>
      <c r="I1461" t="s">
        <v>197</v>
      </c>
      <c r="J1461" t="s">
        <v>47</v>
      </c>
      <c r="K1461" s="1">
        <v>43673</v>
      </c>
      <c r="L1461">
        <v>1.79</v>
      </c>
      <c r="M1461" t="s">
        <v>226</v>
      </c>
      <c r="N1461" t="s">
        <v>13</v>
      </c>
      <c r="W1461" s="5">
        <v>45658</v>
      </c>
      <c r="X1461" s="5">
        <v>45627</v>
      </c>
      <c r="Y1461" s="5">
        <v>45627</v>
      </c>
      <c r="Z1461" s="10">
        <v>45679</v>
      </c>
      <c r="AA1461" s="10">
        <v>45644</v>
      </c>
      <c r="AB1461" t="s">
        <v>245</v>
      </c>
      <c r="AC1461" t="s">
        <v>13</v>
      </c>
      <c r="AD1461" t="s">
        <v>72</v>
      </c>
      <c r="AE1461" t="s">
        <v>53</v>
      </c>
      <c r="AF1461" t="s">
        <v>247</v>
      </c>
      <c r="AG1461" t="s">
        <v>52</v>
      </c>
      <c r="AH1461">
        <v>24.085003</v>
      </c>
      <c r="AI1461">
        <v>27.120085</v>
      </c>
      <c r="AJ1461">
        <v>47.891347000000003</v>
      </c>
      <c r="AK1461">
        <v>58.577970999999998</v>
      </c>
      <c r="AL1461" t="s">
        <v>27</v>
      </c>
      <c r="AM1461" t="s">
        <v>248</v>
      </c>
      <c r="AP1461" s="1" t="s">
        <v>5439</v>
      </c>
    </row>
    <row r="1462" spans="1:44" hidden="1" x14ac:dyDescent="0.25">
      <c r="A1462" t="s">
        <v>2101</v>
      </c>
      <c r="B1462" t="s">
        <v>2093</v>
      </c>
      <c r="C1462" t="s">
        <v>2094</v>
      </c>
      <c r="D1462" t="s">
        <v>100</v>
      </c>
      <c r="E1462" t="s">
        <v>2095</v>
      </c>
      <c r="F1462" t="s">
        <v>245</v>
      </c>
      <c r="G1462" t="s">
        <v>45</v>
      </c>
      <c r="H1462">
        <v>1</v>
      </c>
      <c r="I1462" t="s">
        <v>197</v>
      </c>
      <c r="J1462" t="s">
        <v>47</v>
      </c>
      <c r="K1462" s="1">
        <v>43666</v>
      </c>
      <c r="L1462">
        <v>12.06</v>
      </c>
      <c r="M1462" t="s">
        <v>226</v>
      </c>
      <c r="N1462" t="s">
        <v>13</v>
      </c>
      <c r="W1462" s="5">
        <v>45658</v>
      </c>
      <c r="X1462" s="5">
        <v>45627</v>
      </c>
      <c r="Y1462" s="5">
        <v>45627</v>
      </c>
      <c r="Z1462" s="10">
        <v>45678</v>
      </c>
      <c r="AA1462" s="10">
        <v>45654</v>
      </c>
      <c r="AB1462" t="s">
        <v>245</v>
      </c>
      <c r="AC1462" t="s">
        <v>13</v>
      </c>
      <c r="AD1462" t="s">
        <v>72</v>
      </c>
      <c r="AE1462" t="s">
        <v>53</v>
      </c>
      <c r="AF1462" t="s">
        <v>247</v>
      </c>
      <c r="AG1462" t="s">
        <v>52</v>
      </c>
      <c r="AH1462">
        <v>24.085003</v>
      </c>
      <c r="AI1462">
        <v>27.120085</v>
      </c>
      <c r="AJ1462">
        <v>47.891347000000003</v>
      </c>
      <c r="AK1462">
        <v>58.577970999999998</v>
      </c>
      <c r="AL1462" t="s">
        <v>27</v>
      </c>
      <c r="AM1462" t="s">
        <v>248</v>
      </c>
      <c r="AP1462" s="1" t="s">
        <v>5439</v>
      </c>
    </row>
    <row r="1463" spans="1:44" hidden="1" x14ac:dyDescent="0.25">
      <c r="A1463" t="s">
        <v>2102</v>
      </c>
      <c r="B1463" t="s">
        <v>2093</v>
      </c>
      <c r="C1463" t="s">
        <v>2094</v>
      </c>
      <c r="D1463" t="s">
        <v>259</v>
      </c>
      <c r="E1463" t="s">
        <v>2095</v>
      </c>
      <c r="F1463" t="s">
        <v>245</v>
      </c>
      <c r="G1463" t="s">
        <v>45</v>
      </c>
      <c r="H1463">
        <v>1</v>
      </c>
      <c r="I1463" t="s">
        <v>197</v>
      </c>
      <c r="J1463" t="s">
        <v>47</v>
      </c>
      <c r="K1463" s="1">
        <v>43668</v>
      </c>
      <c r="L1463">
        <v>15.84</v>
      </c>
      <c r="M1463" t="s">
        <v>226</v>
      </c>
      <c r="N1463" t="s">
        <v>13</v>
      </c>
      <c r="W1463" s="5">
        <v>45658</v>
      </c>
      <c r="X1463" s="5">
        <v>45627</v>
      </c>
      <c r="Y1463" s="5">
        <v>45627</v>
      </c>
      <c r="Z1463" s="10">
        <v>45677</v>
      </c>
      <c r="AA1463" s="10">
        <v>45655</v>
      </c>
      <c r="AB1463" t="s">
        <v>245</v>
      </c>
      <c r="AC1463" t="s">
        <v>13</v>
      </c>
      <c r="AD1463" t="s">
        <v>72</v>
      </c>
      <c r="AE1463" t="s">
        <v>53</v>
      </c>
      <c r="AF1463" t="s">
        <v>247</v>
      </c>
      <c r="AG1463" t="s">
        <v>52</v>
      </c>
      <c r="AH1463">
        <v>24.085003</v>
      </c>
      <c r="AI1463">
        <v>27.120085</v>
      </c>
      <c r="AJ1463">
        <v>47.891347000000003</v>
      </c>
      <c r="AK1463">
        <v>58.577970999999998</v>
      </c>
      <c r="AL1463" t="s">
        <v>27</v>
      </c>
      <c r="AM1463" t="s">
        <v>248</v>
      </c>
      <c r="AP1463" s="1" t="s">
        <v>5439</v>
      </c>
    </row>
    <row r="1464" spans="1:44" hidden="1" x14ac:dyDescent="0.25">
      <c r="A1464" t="s">
        <v>2103</v>
      </c>
      <c r="B1464" t="s">
        <v>2093</v>
      </c>
      <c r="C1464" t="s">
        <v>2094</v>
      </c>
      <c r="D1464" t="s">
        <v>275</v>
      </c>
      <c r="E1464" t="s">
        <v>2095</v>
      </c>
      <c r="F1464" t="s">
        <v>245</v>
      </c>
      <c r="G1464" t="s">
        <v>45</v>
      </c>
      <c r="H1464">
        <v>1</v>
      </c>
      <c r="I1464" t="s">
        <v>197</v>
      </c>
      <c r="J1464" t="s">
        <v>47</v>
      </c>
      <c r="K1464" s="1">
        <v>43664</v>
      </c>
      <c r="L1464">
        <v>43.28</v>
      </c>
      <c r="M1464" t="s">
        <v>226</v>
      </c>
      <c r="W1464" s="5">
        <v>45658</v>
      </c>
      <c r="X1464" s="5">
        <v>45627</v>
      </c>
      <c r="Y1464" s="5">
        <v>45658</v>
      </c>
      <c r="Z1464" s="10">
        <v>45684</v>
      </c>
      <c r="AB1464" t="s">
        <v>245</v>
      </c>
      <c r="AC1464" t="s">
        <v>245</v>
      </c>
      <c r="AD1464" t="s">
        <v>72</v>
      </c>
      <c r="AE1464" t="s">
        <v>53</v>
      </c>
      <c r="AF1464" t="s">
        <v>247</v>
      </c>
      <c r="AG1464" t="s">
        <v>52</v>
      </c>
      <c r="AH1464">
        <v>24.085003</v>
      </c>
      <c r="AI1464">
        <v>27.120085</v>
      </c>
      <c r="AJ1464">
        <v>47.891347000000003</v>
      </c>
      <c r="AK1464">
        <v>58.577970999999998</v>
      </c>
      <c r="AL1464" t="s">
        <v>27</v>
      </c>
      <c r="AM1464" t="s">
        <v>248</v>
      </c>
      <c r="AN1464" t="s">
        <v>53</v>
      </c>
      <c r="AO1464" s="1">
        <v>45717</v>
      </c>
      <c r="AP1464" s="1" t="s">
        <v>5427</v>
      </c>
      <c r="AR1464" t="s">
        <v>53</v>
      </c>
    </row>
    <row r="1465" spans="1:44" hidden="1" x14ac:dyDescent="0.25">
      <c r="A1465" t="s">
        <v>2104</v>
      </c>
      <c r="B1465" t="s">
        <v>2093</v>
      </c>
      <c r="C1465" t="s">
        <v>2094</v>
      </c>
      <c r="D1465" t="s">
        <v>207</v>
      </c>
      <c r="E1465" t="s">
        <v>2095</v>
      </c>
      <c r="F1465" t="s">
        <v>245</v>
      </c>
      <c r="G1465" t="s">
        <v>45</v>
      </c>
      <c r="H1465">
        <v>1</v>
      </c>
      <c r="I1465" t="s">
        <v>197</v>
      </c>
      <c r="J1465" t="s">
        <v>47</v>
      </c>
      <c r="K1465" s="1">
        <v>43670</v>
      </c>
      <c r="L1465">
        <v>35.97</v>
      </c>
      <c r="M1465" t="s">
        <v>226</v>
      </c>
      <c r="W1465" s="5">
        <v>45658</v>
      </c>
      <c r="X1465" s="5">
        <v>45627</v>
      </c>
      <c r="Y1465" s="5">
        <v>45658</v>
      </c>
      <c r="Z1465" s="10">
        <v>45684</v>
      </c>
      <c r="AB1465" t="s">
        <v>245</v>
      </c>
      <c r="AC1465" t="s">
        <v>245</v>
      </c>
      <c r="AD1465" t="s">
        <v>72</v>
      </c>
      <c r="AE1465" t="s">
        <v>53</v>
      </c>
      <c r="AF1465" t="s">
        <v>247</v>
      </c>
      <c r="AG1465" t="s">
        <v>52</v>
      </c>
      <c r="AH1465">
        <v>24.085003</v>
      </c>
      <c r="AI1465">
        <v>27.120085</v>
      </c>
      <c r="AJ1465">
        <v>47.891347000000003</v>
      </c>
      <c r="AK1465">
        <v>58.577970999999998</v>
      </c>
      <c r="AL1465" t="s">
        <v>27</v>
      </c>
      <c r="AM1465" t="s">
        <v>248</v>
      </c>
      <c r="AN1465" t="s">
        <v>53</v>
      </c>
      <c r="AO1465" s="1">
        <v>45717</v>
      </c>
      <c r="AP1465" s="1" t="s">
        <v>5427</v>
      </c>
      <c r="AR1465" t="s">
        <v>53</v>
      </c>
    </row>
    <row r="1466" spans="1:44" hidden="1" x14ac:dyDescent="0.25">
      <c r="A1466" t="s">
        <v>2105</v>
      </c>
      <c r="B1466" t="s">
        <v>2093</v>
      </c>
      <c r="C1466" t="s">
        <v>2094</v>
      </c>
      <c r="D1466" t="s">
        <v>102</v>
      </c>
      <c r="E1466" t="s">
        <v>2095</v>
      </c>
      <c r="F1466" t="s">
        <v>245</v>
      </c>
      <c r="G1466" t="s">
        <v>45</v>
      </c>
      <c r="H1466">
        <v>1</v>
      </c>
      <c r="I1466" t="s">
        <v>197</v>
      </c>
      <c r="J1466" t="s">
        <v>47</v>
      </c>
      <c r="K1466" s="1">
        <v>43673</v>
      </c>
      <c r="L1466">
        <v>21.46</v>
      </c>
      <c r="M1466" t="s">
        <v>226</v>
      </c>
      <c r="W1466" s="5">
        <v>45658</v>
      </c>
      <c r="X1466" s="5">
        <v>45627</v>
      </c>
      <c r="Y1466" s="5">
        <v>45658</v>
      </c>
      <c r="Z1466" s="10">
        <v>45677</v>
      </c>
      <c r="AB1466" t="s">
        <v>245</v>
      </c>
      <c r="AC1466" t="s">
        <v>245</v>
      </c>
      <c r="AD1466" t="s">
        <v>72</v>
      </c>
      <c r="AE1466" t="s">
        <v>53</v>
      </c>
      <c r="AF1466" t="s">
        <v>247</v>
      </c>
      <c r="AG1466" t="s">
        <v>52</v>
      </c>
      <c r="AH1466">
        <v>24.085003</v>
      </c>
      <c r="AI1466">
        <v>27.120085</v>
      </c>
      <c r="AJ1466">
        <v>47.891347000000003</v>
      </c>
      <c r="AK1466">
        <v>58.577970999999998</v>
      </c>
      <c r="AL1466" t="s">
        <v>27</v>
      </c>
      <c r="AM1466" t="s">
        <v>248</v>
      </c>
      <c r="AN1466" t="s">
        <v>53</v>
      </c>
      <c r="AO1466" s="1">
        <v>45717</v>
      </c>
      <c r="AP1466" s="1" t="s">
        <v>5427</v>
      </c>
      <c r="AR1466" t="s">
        <v>53</v>
      </c>
    </row>
    <row r="1467" spans="1:44" hidden="1" x14ac:dyDescent="0.25">
      <c r="A1467" t="s">
        <v>2106</v>
      </c>
      <c r="B1467" t="s">
        <v>2093</v>
      </c>
      <c r="C1467" t="s">
        <v>2094</v>
      </c>
      <c r="D1467" t="s">
        <v>104</v>
      </c>
      <c r="E1467" t="s">
        <v>2095</v>
      </c>
      <c r="F1467" t="s">
        <v>245</v>
      </c>
      <c r="G1467" t="s">
        <v>45</v>
      </c>
      <c r="H1467">
        <v>1</v>
      </c>
      <c r="I1467" t="s">
        <v>197</v>
      </c>
      <c r="J1467" t="s">
        <v>47</v>
      </c>
      <c r="K1467" s="1">
        <v>43668</v>
      </c>
      <c r="L1467">
        <v>26.97</v>
      </c>
      <c r="M1467" t="s">
        <v>226</v>
      </c>
      <c r="W1467" s="5">
        <v>45658</v>
      </c>
      <c r="X1467" s="5">
        <v>45658</v>
      </c>
      <c r="Y1467" s="5">
        <v>45658</v>
      </c>
      <c r="Z1467" s="10">
        <v>45679</v>
      </c>
      <c r="AB1467" t="s">
        <v>245</v>
      </c>
      <c r="AC1467" t="s">
        <v>245</v>
      </c>
      <c r="AD1467" t="s">
        <v>72</v>
      </c>
      <c r="AE1467" t="s">
        <v>53</v>
      </c>
      <c r="AF1467" t="s">
        <v>247</v>
      </c>
      <c r="AG1467" t="s">
        <v>52</v>
      </c>
      <c r="AH1467">
        <v>24.085003</v>
      </c>
      <c r="AI1467">
        <v>27.120085</v>
      </c>
      <c r="AJ1467">
        <v>47.891347000000003</v>
      </c>
      <c r="AK1467">
        <v>58.577970999999998</v>
      </c>
      <c r="AL1467" t="s">
        <v>27</v>
      </c>
      <c r="AM1467" t="s">
        <v>248</v>
      </c>
      <c r="AN1467" t="s">
        <v>53</v>
      </c>
      <c r="AO1467" s="1">
        <v>45717</v>
      </c>
      <c r="AP1467" s="1" t="s">
        <v>5427</v>
      </c>
      <c r="AR1467" t="s">
        <v>53</v>
      </c>
    </row>
    <row r="1468" spans="1:44" hidden="1" x14ac:dyDescent="0.25">
      <c r="A1468" t="s">
        <v>2107</v>
      </c>
      <c r="B1468" t="s">
        <v>2093</v>
      </c>
      <c r="C1468" t="s">
        <v>2094</v>
      </c>
      <c r="D1468" t="s">
        <v>149</v>
      </c>
      <c r="E1468" t="s">
        <v>2095</v>
      </c>
      <c r="F1468" t="s">
        <v>245</v>
      </c>
      <c r="G1468" t="s">
        <v>45</v>
      </c>
      <c r="H1468">
        <v>1</v>
      </c>
      <c r="I1468" t="s">
        <v>197</v>
      </c>
      <c r="J1468" t="s">
        <v>47</v>
      </c>
      <c r="K1468" s="1">
        <v>43670</v>
      </c>
      <c r="L1468">
        <v>30.68</v>
      </c>
      <c r="M1468" t="s">
        <v>226</v>
      </c>
      <c r="W1468" s="5">
        <v>45658</v>
      </c>
      <c r="X1468" s="5">
        <v>45658</v>
      </c>
      <c r="Y1468" s="5">
        <v>45658</v>
      </c>
      <c r="Z1468" s="10">
        <v>45677</v>
      </c>
      <c r="AB1468" t="s">
        <v>245</v>
      </c>
      <c r="AC1468" t="s">
        <v>245</v>
      </c>
      <c r="AD1468" t="s">
        <v>72</v>
      </c>
      <c r="AE1468" t="s">
        <v>53</v>
      </c>
      <c r="AF1468" t="s">
        <v>247</v>
      </c>
      <c r="AG1468" t="s">
        <v>52</v>
      </c>
      <c r="AH1468">
        <v>24.085003</v>
      </c>
      <c r="AI1468">
        <v>27.120085</v>
      </c>
      <c r="AJ1468">
        <v>47.891347000000003</v>
      </c>
      <c r="AK1468">
        <v>58.577970999999998</v>
      </c>
      <c r="AL1468" t="s">
        <v>27</v>
      </c>
      <c r="AM1468" t="s">
        <v>248</v>
      </c>
      <c r="AN1468" t="s">
        <v>53</v>
      </c>
      <c r="AO1468" s="1">
        <v>45717</v>
      </c>
      <c r="AP1468" s="1" t="s">
        <v>5427</v>
      </c>
      <c r="AR1468" t="s">
        <v>53</v>
      </c>
    </row>
    <row r="1469" spans="1:44" hidden="1" x14ac:dyDescent="0.25">
      <c r="A1469" t="s">
        <v>2108</v>
      </c>
      <c r="B1469" t="s">
        <v>2093</v>
      </c>
      <c r="C1469" t="s">
        <v>2094</v>
      </c>
      <c r="D1469" t="s">
        <v>107</v>
      </c>
      <c r="E1469" t="s">
        <v>2095</v>
      </c>
      <c r="F1469" t="s">
        <v>245</v>
      </c>
      <c r="G1469" t="s">
        <v>45</v>
      </c>
      <c r="H1469">
        <v>1</v>
      </c>
      <c r="I1469" t="s">
        <v>197</v>
      </c>
      <c r="J1469" t="s">
        <v>47</v>
      </c>
      <c r="K1469" s="1">
        <v>43670</v>
      </c>
      <c r="L1469">
        <v>17.079999999999998</v>
      </c>
      <c r="M1469" t="s">
        <v>226</v>
      </c>
      <c r="W1469" s="5">
        <v>45658</v>
      </c>
      <c r="X1469" s="5">
        <v>45658</v>
      </c>
      <c r="Y1469" s="5">
        <v>45658</v>
      </c>
      <c r="Z1469" s="10">
        <v>45674</v>
      </c>
      <c r="AB1469" t="s">
        <v>245</v>
      </c>
      <c r="AC1469" t="s">
        <v>245</v>
      </c>
      <c r="AD1469" t="s">
        <v>72</v>
      </c>
      <c r="AE1469" t="s">
        <v>53</v>
      </c>
      <c r="AF1469" t="s">
        <v>247</v>
      </c>
      <c r="AG1469" t="s">
        <v>52</v>
      </c>
      <c r="AH1469">
        <v>24.085003</v>
      </c>
      <c r="AI1469">
        <v>27.120085</v>
      </c>
      <c r="AJ1469">
        <v>47.891347000000003</v>
      </c>
      <c r="AK1469">
        <v>58.577970999999998</v>
      </c>
      <c r="AL1469" t="s">
        <v>27</v>
      </c>
      <c r="AM1469" t="s">
        <v>248</v>
      </c>
      <c r="AN1469" t="s">
        <v>53</v>
      </c>
      <c r="AO1469" s="1">
        <v>45717</v>
      </c>
      <c r="AP1469" s="1" t="s">
        <v>5427</v>
      </c>
      <c r="AR1469" t="s">
        <v>53</v>
      </c>
    </row>
    <row r="1470" spans="1:44" hidden="1" x14ac:dyDescent="0.25">
      <c r="A1470" t="s">
        <v>2109</v>
      </c>
      <c r="B1470" t="s">
        <v>2093</v>
      </c>
      <c r="C1470" t="s">
        <v>2094</v>
      </c>
      <c r="D1470" t="s">
        <v>109</v>
      </c>
      <c r="E1470" t="s">
        <v>2095</v>
      </c>
      <c r="F1470" t="s">
        <v>245</v>
      </c>
      <c r="G1470" t="s">
        <v>45</v>
      </c>
      <c r="H1470">
        <v>1</v>
      </c>
      <c r="I1470" t="s">
        <v>197</v>
      </c>
      <c r="J1470" t="s">
        <v>47</v>
      </c>
      <c r="K1470" s="1">
        <v>43676</v>
      </c>
      <c r="L1470">
        <v>33.44</v>
      </c>
      <c r="M1470" t="s">
        <v>226</v>
      </c>
      <c r="W1470" s="5">
        <v>45658</v>
      </c>
      <c r="X1470" s="5">
        <v>45658</v>
      </c>
      <c r="Y1470" s="5">
        <v>45658</v>
      </c>
      <c r="Z1470" s="10">
        <v>45680</v>
      </c>
      <c r="AB1470" t="s">
        <v>245</v>
      </c>
      <c r="AC1470" t="s">
        <v>245</v>
      </c>
      <c r="AD1470" t="s">
        <v>72</v>
      </c>
      <c r="AE1470" t="s">
        <v>53</v>
      </c>
      <c r="AF1470" t="s">
        <v>247</v>
      </c>
      <c r="AG1470" t="s">
        <v>52</v>
      </c>
      <c r="AH1470">
        <v>24.085003</v>
      </c>
      <c r="AI1470">
        <v>27.120085</v>
      </c>
      <c r="AJ1470">
        <v>47.891347000000003</v>
      </c>
      <c r="AK1470">
        <v>58.577970999999998</v>
      </c>
      <c r="AL1470" t="s">
        <v>27</v>
      </c>
      <c r="AM1470" t="s">
        <v>248</v>
      </c>
      <c r="AN1470" t="s">
        <v>53</v>
      </c>
      <c r="AO1470" s="1">
        <v>45717</v>
      </c>
      <c r="AP1470" s="1" t="s">
        <v>5427</v>
      </c>
      <c r="AR1470" t="s">
        <v>53</v>
      </c>
    </row>
    <row r="1471" spans="1:44" hidden="1" x14ac:dyDescent="0.25">
      <c r="A1471" t="s">
        <v>2110</v>
      </c>
      <c r="B1471" t="s">
        <v>2093</v>
      </c>
      <c r="C1471" t="s">
        <v>2094</v>
      </c>
      <c r="D1471" t="s">
        <v>154</v>
      </c>
      <c r="E1471" t="s">
        <v>2095</v>
      </c>
      <c r="F1471" t="s">
        <v>245</v>
      </c>
      <c r="G1471" t="s">
        <v>45</v>
      </c>
      <c r="H1471">
        <v>1</v>
      </c>
      <c r="I1471" t="s">
        <v>197</v>
      </c>
      <c r="J1471" t="s">
        <v>47</v>
      </c>
      <c r="K1471" s="1">
        <v>43676</v>
      </c>
      <c r="L1471">
        <v>2.61</v>
      </c>
      <c r="M1471" t="s">
        <v>226</v>
      </c>
      <c r="W1471" s="5">
        <v>45658</v>
      </c>
      <c r="X1471" s="5">
        <v>45658</v>
      </c>
      <c r="Y1471" s="5">
        <v>45658</v>
      </c>
      <c r="Z1471" s="10">
        <v>45681</v>
      </c>
      <c r="AB1471" t="s">
        <v>245</v>
      </c>
      <c r="AC1471" t="s">
        <v>245</v>
      </c>
      <c r="AD1471" t="s">
        <v>72</v>
      </c>
      <c r="AE1471" t="s">
        <v>53</v>
      </c>
      <c r="AF1471" t="s">
        <v>247</v>
      </c>
      <c r="AG1471" t="s">
        <v>52</v>
      </c>
      <c r="AH1471">
        <v>24.085003</v>
      </c>
      <c r="AI1471">
        <v>27.120085</v>
      </c>
      <c r="AJ1471">
        <v>47.891347000000003</v>
      </c>
      <c r="AK1471">
        <v>58.577970999999998</v>
      </c>
      <c r="AL1471" t="s">
        <v>27</v>
      </c>
      <c r="AM1471" t="s">
        <v>248</v>
      </c>
      <c r="AN1471" t="s">
        <v>53</v>
      </c>
      <c r="AO1471" s="1">
        <v>45717</v>
      </c>
      <c r="AP1471" s="1" t="s">
        <v>5427</v>
      </c>
      <c r="AR1471" t="s">
        <v>53</v>
      </c>
    </row>
    <row r="1472" spans="1:44" hidden="1" x14ac:dyDescent="0.25">
      <c r="A1472" t="s">
        <v>2111</v>
      </c>
      <c r="B1472" t="s">
        <v>2093</v>
      </c>
      <c r="C1472" t="s">
        <v>2094</v>
      </c>
      <c r="D1472" t="s">
        <v>158</v>
      </c>
      <c r="E1472" t="s">
        <v>2095</v>
      </c>
      <c r="F1472" t="s">
        <v>245</v>
      </c>
      <c r="G1472" t="s">
        <v>45</v>
      </c>
      <c r="H1472">
        <v>1</v>
      </c>
      <c r="I1472" t="s">
        <v>197</v>
      </c>
      <c r="J1472" t="s">
        <v>47</v>
      </c>
      <c r="K1472" s="1">
        <v>43670</v>
      </c>
      <c r="L1472">
        <v>11.49</v>
      </c>
      <c r="M1472" t="s">
        <v>226</v>
      </c>
      <c r="W1472" s="5">
        <v>45658</v>
      </c>
      <c r="X1472" s="5">
        <v>45658</v>
      </c>
      <c r="Y1472" s="5">
        <v>45658</v>
      </c>
      <c r="AB1472" t="s">
        <v>245</v>
      </c>
      <c r="AC1472" t="s">
        <v>245</v>
      </c>
      <c r="AD1472" t="s">
        <v>72</v>
      </c>
      <c r="AE1472" t="s">
        <v>53</v>
      </c>
      <c r="AF1472" t="s">
        <v>247</v>
      </c>
      <c r="AG1472" t="s">
        <v>52</v>
      </c>
      <c r="AH1472">
        <v>24.085003</v>
      </c>
      <c r="AI1472">
        <v>27.120085</v>
      </c>
      <c r="AJ1472">
        <v>47.891347000000003</v>
      </c>
      <c r="AK1472">
        <v>58.577970999999998</v>
      </c>
      <c r="AL1472" t="s">
        <v>54</v>
      </c>
      <c r="AM1472" t="s">
        <v>248</v>
      </c>
      <c r="AN1472" t="s">
        <v>53</v>
      </c>
      <c r="AO1472" s="1">
        <v>45717</v>
      </c>
      <c r="AP1472" s="1" t="s">
        <v>5427</v>
      </c>
      <c r="AR1472" t="s">
        <v>53</v>
      </c>
    </row>
    <row r="1473" spans="1:44" hidden="1" x14ac:dyDescent="0.25">
      <c r="A1473" t="s">
        <v>2114</v>
      </c>
      <c r="B1473" t="s">
        <v>2112</v>
      </c>
      <c r="C1473" t="s">
        <v>2113</v>
      </c>
      <c r="D1473" t="s">
        <v>95</v>
      </c>
      <c r="E1473" t="s">
        <v>2095</v>
      </c>
      <c r="F1473" t="s">
        <v>245</v>
      </c>
      <c r="G1473" t="s">
        <v>45</v>
      </c>
      <c r="H1473">
        <v>1</v>
      </c>
      <c r="I1473" t="s">
        <v>197</v>
      </c>
      <c r="J1473" t="s">
        <v>47</v>
      </c>
      <c r="K1473" s="1">
        <v>43682</v>
      </c>
      <c r="L1473">
        <v>28.34</v>
      </c>
      <c r="M1473" t="s">
        <v>226</v>
      </c>
      <c r="W1473" s="5">
        <v>45809</v>
      </c>
      <c r="X1473" s="5">
        <v>45809</v>
      </c>
      <c r="Y1473" s="5">
        <v>45658</v>
      </c>
      <c r="AA1473" s="10">
        <v>45674</v>
      </c>
      <c r="AB1473" t="s">
        <v>245</v>
      </c>
      <c r="AC1473" t="s">
        <v>245</v>
      </c>
      <c r="AD1473" t="s">
        <v>72</v>
      </c>
      <c r="AE1473" t="s">
        <v>53</v>
      </c>
      <c r="AF1473" t="s">
        <v>247</v>
      </c>
      <c r="AG1473" t="s">
        <v>52</v>
      </c>
      <c r="AH1473">
        <v>21.799372999999999</v>
      </c>
      <c r="AI1473">
        <v>24.834454999999998</v>
      </c>
      <c r="AJ1473">
        <v>45.614652</v>
      </c>
      <c r="AK1473">
        <v>56.292341</v>
      </c>
      <c r="AL1473" t="s">
        <v>28</v>
      </c>
      <c r="AM1473" t="s">
        <v>474</v>
      </c>
      <c r="AN1473" t="s">
        <v>5451</v>
      </c>
      <c r="AO1473" s="1">
        <v>45717</v>
      </c>
      <c r="AP1473" s="1" t="s">
        <v>5427</v>
      </c>
      <c r="AR1473" t="s">
        <v>5451</v>
      </c>
    </row>
    <row r="1474" spans="1:44" hidden="1" x14ac:dyDescent="0.25">
      <c r="A1474" t="s">
        <v>2115</v>
      </c>
      <c r="B1474" t="s">
        <v>2112</v>
      </c>
      <c r="C1474" t="s">
        <v>2113</v>
      </c>
      <c r="D1474" t="s">
        <v>143</v>
      </c>
      <c r="E1474" t="s">
        <v>2095</v>
      </c>
      <c r="F1474" t="s">
        <v>245</v>
      </c>
      <c r="G1474" t="s">
        <v>58</v>
      </c>
      <c r="H1474">
        <v>1</v>
      </c>
      <c r="I1474" t="s">
        <v>197</v>
      </c>
      <c r="J1474" t="s">
        <v>47</v>
      </c>
      <c r="K1474" s="1">
        <v>43685</v>
      </c>
      <c r="L1474">
        <v>39.619999999999997</v>
      </c>
      <c r="M1474" t="s">
        <v>226</v>
      </c>
      <c r="N1474" t="s">
        <v>13</v>
      </c>
      <c r="W1474" s="5">
        <v>45809</v>
      </c>
      <c r="X1474" s="5">
        <v>45809</v>
      </c>
      <c r="Y1474" s="5">
        <v>45658</v>
      </c>
      <c r="AA1474" s="10">
        <v>45671</v>
      </c>
      <c r="AB1474" t="s">
        <v>245</v>
      </c>
      <c r="AC1474" t="s">
        <v>13</v>
      </c>
      <c r="AD1474" t="s">
        <v>72</v>
      </c>
      <c r="AE1474" t="s">
        <v>53</v>
      </c>
      <c r="AF1474" t="s">
        <v>247</v>
      </c>
      <c r="AG1474" t="s">
        <v>52</v>
      </c>
      <c r="AH1474">
        <v>21.799372999999999</v>
      </c>
      <c r="AI1474">
        <v>24.834454999999998</v>
      </c>
      <c r="AJ1474">
        <v>45.614652</v>
      </c>
      <c r="AK1474">
        <v>56.292341</v>
      </c>
      <c r="AL1474" t="s">
        <v>28</v>
      </c>
      <c r="AM1474" t="s">
        <v>474</v>
      </c>
      <c r="AP1474" s="1" t="s">
        <v>5439</v>
      </c>
    </row>
    <row r="1475" spans="1:44" hidden="1" x14ac:dyDescent="0.25">
      <c r="A1475" t="s">
        <v>2116</v>
      </c>
      <c r="B1475" t="s">
        <v>2112</v>
      </c>
      <c r="C1475" t="s">
        <v>2113</v>
      </c>
      <c r="D1475" t="s">
        <v>145</v>
      </c>
      <c r="E1475" t="s">
        <v>2095</v>
      </c>
      <c r="F1475" t="s">
        <v>245</v>
      </c>
      <c r="G1475" t="s">
        <v>45</v>
      </c>
      <c r="H1475">
        <v>1</v>
      </c>
      <c r="I1475" t="s">
        <v>197</v>
      </c>
      <c r="J1475" t="s">
        <v>47</v>
      </c>
      <c r="K1475" s="1">
        <v>43693</v>
      </c>
      <c r="L1475">
        <v>69.88</v>
      </c>
      <c r="M1475" t="s">
        <v>226</v>
      </c>
      <c r="N1475" t="s">
        <v>13</v>
      </c>
      <c r="W1475" s="5">
        <v>45809</v>
      </c>
      <c r="X1475" s="5">
        <v>45809</v>
      </c>
      <c r="Y1475" s="5">
        <v>45658</v>
      </c>
      <c r="AA1475" s="10">
        <v>45665</v>
      </c>
      <c r="AB1475" t="s">
        <v>245</v>
      </c>
      <c r="AC1475" t="s">
        <v>13</v>
      </c>
      <c r="AD1475" t="s">
        <v>72</v>
      </c>
      <c r="AE1475" t="s">
        <v>53</v>
      </c>
      <c r="AF1475" t="s">
        <v>247</v>
      </c>
      <c r="AG1475" t="s">
        <v>52</v>
      </c>
      <c r="AH1475">
        <v>21.799372999999999</v>
      </c>
      <c r="AI1475">
        <v>24.834454999999998</v>
      </c>
      <c r="AJ1475">
        <v>45.614652</v>
      </c>
      <c r="AK1475">
        <v>56.292341</v>
      </c>
      <c r="AL1475" t="s">
        <v>28</v>
      </c>
      <c r="AM1475" t="s">
        <v>474</v>
      </c>
      <c r="AP1475" s="1" t="s">
        <v>5439</v>
      </c>
    </row>
    <row r="1476" spans="1:44" hidden="1" x14ac:dyDescent="0.25">
      <c r="A1476" t="s">
        <v>2117</v>
      </c>
      <c r="B1476" t="s">
        <v>2112</v>
      </c>
      <c r="C1476" t="s">
        <v>2113</v>
      </c>
      <c r="D1476" t="s">
        <v>255</v>
      </c>
      <c r="E1476" t="s">
        <v>2095</v>
      </c>
      <c r="F1476" t="s">
        <v>245</v>
      </c>
      <c r="G1476" t="s">
        <v>45</v>
      </c>
      <c r="H1476">
        <v>1</v>
      </c>
      <c r="I1476" t="s">
        <v>197</v>
      </c>
      <c r="J1476" t="s">
        <v>47</v>
      </c>
      <c r="K1476" s="1">
        <v>43682</v>
      </c>
      <c r="L1476">
        <v>5.58</v>
      </c>
      <c r="M1476" t="s">
        <v>226</v>
      </c>
      <c r="N1476" t="s">
        <v>13</v>
      </c>
      <c r="W1476" s="5">
        <v>45809</v>
      </c>
      <c r="X1476" s="5">
        <v>45809</v>
      </c>
      <c r="Y1476" s="5">
        <v>45658</v>
      </c>
      <c r="AA1476" s="10">
        <v>45666</v>
      </c>
      <c r="AB1476" t="s">
        <v>245</v>
      </c>
      <c r="AC1476" t="s">
        <v>13</v>
      </c>
      <c r="AD1476" t="s">
        <v>72</v>
      </c>
      <c r="AE1476" t="s">
        <v>53</v>
      </c>
      <c r="AF1476" t="s">
        <v>247</v>
      </c>
      <c r="AG1476" t="s">
        <v>52</v>
      </c>
      <c r="AH1476">
        <v>21.799372999999999</v>
      </c>
      <c r="AI1476">
        <v>24.834454999999998</v>
      </c>
      <c r="AJ1476">
        <v>45.614652</v>
      </c>
      <c r="AK1476">
        <v>56.292341</v>
      </c>
      <c r="AL1476" t="s">
        <v>28</v>
      </c>
      <c r="AM1476" t="s">
        <v>474</v>
      </c>
      <c r="AP1476" s="1" t="s">
        <v>5439</v>
      </c>
    </row>
    <row r="1477" spans="1:44" hidden="1" x14ac:dyDescent="0.25">
      <c r="A1477" t="s">
        <v>2118</v>
      </c>
      <c r="B1477" t="s">
        <v>2112</v>
      </c>
      <c r="C1477" t="s">
        <v>2113</v>
      </c>
      <c r="D1477" t="s">
        <v>87</v>
      </c>
      <c r="E1477" t="s">
        <v>2095</v>
      </c>
      <c r="F1477" t="s">
        <v>245</v>
      </c>
      <c r="G1477" t="s">
        <v>58</v>
      </c>
      <c r="H1477">
        <v>1</v>
      </c>
      <c r="I1477" t="s">
        <v>197</v>
      </c>
      <c r="J1477" t="s">
        <v>47</v>
      </c>
      <c r="K1477" s="1">
        <v>43686</v>
      </c>
      <c r="L1477">
        <v>48.22</v>
      </c>
      <c r="M1477" t="s">
        <v>226</v>
      </c>
      <c r="W1477" s="5">
        <v>45809</v>
      </c>
      <c r="X1477" s="5">
        <v>45809</v>
      </c>
      <c r="Y1477" s="5">
        <v>45658</v>
      </c>
      <c r="AA1477" s="10">
        <v>45667</v>
      </c>
      <c r="AB1477" t="s">
        <v>245</v>
      </c>
      <c r="AC1477" t="s">
        <v>245</v>
      </c>
      <c r="AD1477" t="s">
        <v>72</v>
      </c>
      <c r="AE1477" t="s">
        <v>53</v>
      </c>
      <c r="AF1477" t="s">
        <v>247</v>
      </c>
      <c r="AG1477" t="s">
        <v>52</v>
      </c>
      <c r="AH1477">
        <v>21.799372999999999</v>
      </c>
      <c r="AI1477">
        <v>24.834454999999998</v>
      </c>
      <c r="AJ1477">
        <v>45.614652</v>
      </c>
      <c r="AK1477">
        <v>56.292341</v>
      </c>
      <c r="AL1477" t="s">
        <v>28</v>
      </c>
      <c r="AM1477" t="s">
        <v>474</v>
      </c>
      <c r="AN1477" t="s">
        <v>5451</v>
      </c>
      <c r="AO1477" s="1">
        <v>45717</v>
      </c>
      <c r="AP1477" s="1" t="s">
        <v>5427</v>
      </c>
      <c r="AR1477" t="s">
        <v>5451</v>
      </c>
    </row>
    <row r="1478" spans="1:44" hidden="1" x14ac:dyDescent="0.25">
      <c r="A1478" t="s">
        <v>2119</v>
      </c>
      <c r="B1478" t="s">
        <v>2112</v>
      </c>
      <c r="C1478" t="s">
        <v>2113</v>
      </c>
      <c r="D1478" t="s">
        <v>259</v>
      </c>
      <c r="E1478" t="s">
        <v>2095</v>
      </c>
      <c r="F1478" t="s">
        <v>245</v>
      </c>
      <c r="G1478" t="s">
        <v>58</v>
      </c>
      <c r="H1478">
        <v>1</v>
      </c>
      <c r="I1478" t="s">
        <v>197</v>
      </c>
      <c r="J1478" t="s">
        <v>47</v>
      </c>
      <c r="K1478" s="1">
        <v>43685</v>
      </c>
      <c r="L1478">
        <v>22.46</v>
      </c>
      <c r="M1478" t="s">
        <v>226</v>
      </c>
      <c r="W1478" s="5">
        <v>45809</v>
      </c>
      <c r="X1478" s="5">
        <v>45809</v>
      </c>
      <c r="Y1478" s="5">
        <v>45658</v>
      </c>
      <c r="AA1478" s="10">
        <v>45670</v>
      </c>
      <c r="AB1478" t="s">
        <v>245</v>
      </c>
      <c r="AC1478" t="s">
        <v>245</v>
      </c>
      <c r="AD1478" t="s">
        <v>72</v>
      </c>
      <c r="AE1478" t="s">
        <v>53</v>
      </c>
      <c r="AF1478" t="s">
        <v>247</v>
      </c>
      <c r="AG1478" t="s">
        <v>52</v>
      </c>
      <c r="AH1478">
        <v>21.799372999999999</v>
      </c>
      <c r="AI1478">
        <v>24.834454999999998</v>
      </c>
      <c r="AJ1478">
        <v>45.614652</v>
      </c>
      <c r="AK1478">
        <v>56.292341</v>
      </c>
      <c r="AL1478" t="s">
        <v>28</v>
      </c>
      <c r="AM1478" t="s">
        <v>474</v>
      </c>
      <c r="AN1478" t="s">
        <v>5451</v>
      </c>
      <c r="AO1478" s="1">
        <v>45717</v>
      </c>
      <c r="AP1478" s="1" t="s">
        <v>5427</v>
      </c>
      <c r="AR1478" t="s">
        <v>5451</v>
      </c>
    </row>
    <row r="1479" spans="1:44" hidden="1" x14ac:dyDescent="0.25">
      <c r="A1479" t="s">
        <v>2122</v>
      </c>
      <c r="B1479" t="s">
        <v>2120</v>
      </c>
      <c r="C1479" t="s">
        <v>2121</v>
      </c>
      <c r="D1479" t="s">
        <v>95</v>
      </c>
      <c r="E1479" t="s">
        <v>2095</v>
      </c>
      <c r="F1479" t="s">
        <v>245</v>
      </c>
      <c r="G1479" t="s">
        <v>58</v>
      </c>
      <c r="H1479">
        <v>1</v>
      </c>
      <c r="I1479" t="s">
        <v>197</v>
      </c>
      <c r="J1479" t="s">
        <v>47</v>
      </c>
      <c r="K1479" s="1">
        <v>43735</v>
      </c>
      <c r="L1479">
        <v>44.55</v>
      </c>
      <c r="M1479" t="s">
        <v>226</v>
      </c>
      <c r="W1479" s="5">
        <v>45839</v>
      </c>
      <c r="X1479" s="5">
        <v>45839</v>
      </c>
      <c r="Y1479" s="5">
        <v>45658</v>
      </c>
      <c r="AA1479" s="10">
        <v>45681</v>
      </c>
      <c r="AB1479" t="s">
        <v>245</v>
      </c>
      <c r="AC1479" t="s">
        <v>245</v>
      </c>
      <c r="AD1479" t="s">
        <v>72</v>
      </c>
      <c r="AE1479" t="s">
        <v>53</v>
      </c>
      <c r="AF1479" t="s">
        <v>247</v>
      </c>
      <c r="AG1479" t="s">
        <v>52</v>
      </c>
      <c r="AH1479">
        <v>21.494706000000001</v>
      </c>
      <c r="AI1479">
        <v>24.529788</v>
      </c>
      <c r="AJ1479">
        <v>45.309984999999998</v>
      </c>
      <c r="AK1479">
        <v>55.987673999999998</v>
      </c>
      <c r="AL1479" t="s">
        <v>28</v>
      </c>
      <c r="AM1479" t="s">
        <v>248</v>
      </c>
      <c r="AN1479" t="s">
        <v>5451</v>
      </c>
      <c r="AO1479" s="1">
        <v>45748</v>
      </c>
      <c r="AP1479" s="1" t="s">
        <v>5428</v>
      </c>
      <c r="AR1479" t="s">
        <v>5451</v>
      </c>
    </row>
    <row r="1480" spans="1:44" hidden="1" x14ac:dyDescent="0.25">
      <c r="A1480" t="s">
        <v>2123</v>
      </c>
      <c r="B1480" t="s">
        <v>2120</v>
      </c>
      <c r="C1480" t="s">
        <v>2121</v>
      </c>
      <c r="D1480" t="s">
        <v>143</v>
      </c>
      <c r="E1480" t="s">
        <v>2095</v>
      </c>
      <c r="F1480" t="s">
        <v>245</v>
      </c>
      <c r="G1480" t="s">
        <v>58</v>
      </c>
      <c r="H1480">
        <v>1</v>
      </c>
      <c r="I1480" t="s">
        <v>197</v>
      </c>
      <c r="J1480" t="s">
        <v>47</v>
      </c>
      <c r="K1480" s="1">
        <v>43732</v>
      </c>
      <c r="L1480">
        <v>35.04</v>
      </c>
      <c r="M1480" t="s">
        <v>226</v>
      </c>
      <c r="N1480" t="s">
        <v>13</v>
      </c>
      <c r="W1480" s="5">
        <v>45839</v>
      </c>
      <c r="X1480" s="5">
        <v>45839</v>
      </c>
      <c r="Y1480" s="5">
        <v>45658</v>
      </c>
      <c r="AA1480" s="10">
        <v>45679</v>
      </c>
      <c r="AB1480" t="s">
        <v>245</v>
      </c>
      <c r="AC1480" t="s">
        <v>13</v>
      </c>
      <c r="AD1480" t="s">
        <v>72</v>
      </c>
      <c r="AE1480" t="s">
        <v>53</v>
      </c>
      <c r="AF1480" t="s">
        <v>247</v>
      </c>
      <c r="AG1480" t="s">
        <v>52</v>
      </c>
      <c r="AH1480">
        <v>21.494706000000001</v>
      </c>
      <c r="AI1480">
        <v>24.529788</v>
      </c>
      <c r="AJ1480">
        <v>45.309984999999998</v>
      </c>
      <c r="AK1480">
        <v>55.987673999999998</v>
      </c>
      <c r="AL1480" t="s">
        <v>28</v>
      </c>
      <c r="AM1480" t="s">
        <v>248</v>
      </c>
      <c r="AP1480" s="1" t="s">
        <v>5439</v>
      </c>
    </row>
    <row r="1481" spans="1:44" hidden="1" x14ac:dyDescent="0.25">
      <c r="A1481" t="s">
        <v>2124</v>
      </c>
      <c r="B1481" t="s">
        <v>2120</v>
      </c>
      <c r="C1481" t="s">
        <v>2121</v>
      </c>
      <c r="D1481" t="s">
        <v>145</v>
      </c>
      <c r="E1481" t="s">
        <v>2095</v>
      </c>
      <c r="F1481" t="s">
        <v>245</v>
      </c>
      <c r="G1481" t="s">
        <v>58</v>
      </c>
      <c r="H1481">
        <v>1</v>
      </c>
      <c r="I1481" t="s">
        <v>197</v>
      </c>
      <c r="J1481" t="s">
        <v>47</v>
      </c>
      <c r="K1481" s="1">
        <v>43746</v>
      </c>
      <c r="L1481">
        <v>28.74</v>
      </c>
      <c r="M1481" t="s">
        <v>226</v>
      </c>
      <c r="W1481" s="5">
        <v>45839</v>
      </c>
      <c r="X1481" s="5">
        <v>45839</v>
      </c>
      <c r="Y1481" s="5">
        <v>45658</v>
      </c>
      <c r="AA1481" s="10">
        <v>45679</v>
      </c>
      <c r="AB1481" t="s">
        <v>245</v>
      </c>
      <c r="AC1481" t="s">
        <v>245</v>
      </c>
      <c r="AD1481" t="s">
        <v>72</v>
      </c>
      <c r="AE1481" t="s">
        <v>53</v>
      </c>
      <c r="AF1481" t="s">
        <v>247</v>
      </c>
      <c r="AG1481" t="s">
        <v>52</v>
      </c>
      <c r="AH1481">
        <v>21.494706000000001</v>
      </c>
      <c r="AI1481">
        <v>24.529788</v>
      </c>
      <c r="AJ1481">
        <v>45.309984999999998</v>
      </c>
      <c r="AK1481">
        <v>55.987673999999998</v>
      </c>
      <c r="AL1481" t="s">
        <v>28</v>
      </c>
      <c r="AM1481" t="s">
        <v>248</v>
      </c>
      <c r="AN1481" t="s">
        <v>5451</v>
      </c>
      <c r="AO1481" s="1">
        <v>45748</v>
      </c>
      <c r="AP1481" s="1" t="s">
        <v>5428</v>
      </c>
      <c r="AR1481" t="s">
        <v>5451</v>
      </c>
    </row>
    <row r="1482" spans="1:44" hidden="1" x14ac:dyDescent="0.25">
      <c r="A1482" t="s">
        <v>2125</v>
      </c>
      <c r="B1482" t="s">
        <v>2120</v>
      </c>
      <c r="C1482" t="s">
        <v>2121</v>
      </c>
      <c r="D1482" t="s">
        <v>255</v>
      </c>
      <c r="E1482" t="s">
        <v>2095</v>
      </c>
      <c r="F1482" t="s">
        <v>245</v>
      </c>
      <c r="G1482" t="s">
        <v>58</v>
      </c>
      <c r="H1482">
        <v>1</v>
      </c>
      <c r="I1482" t="s">
        <v>197</v>
      </c>
      <c r="J1482" t="s">
        <v>47</v>
      </c>
      <c r="K1482" s="1">
        <v>43746</v>
      </c>
      <c r="L1482">
        <v>28.62</v>
      </c>
      <c r="M1482" t="s">
        <v>226</v>
      </c>
      <c r="W1482" s="5">
        <v>45839</v>
      </c>
      <c r="X1482" s="5">
        <v>45839</v>
      </c>
      <c r="Y1482" s="5">
        <v>45658</v>
      </c>
      <c r="AA1482" s="10">
        <v>45677</v>
      </c>
      <c r="AB1482" t="s">
        <v>245</v>
      </c>
      <c r="AC1482" t="s">
        <v>245</v>
      </c>
      <c r="AD1482" t="s">
        <v>72</v>
      </c>
      <c r="AE1482" t="s">
        <v>53</v>
      </c>
      <c r="AF1482" t="s">
        <v>247</v>
      </c>
      <c r="AG1482" t="s">
        <v>52</v>
      </c>
      <c r="AH1482">
        <v>21.494706000000001</v>
      </c>
      <c r="AI1482">
        <v>24.529788</v>
      </c>
      <c r="AJ1482">
        <v>45.309984999999998</v>
      </c>
      <c r="AK1482">
        <v>55.987673999999998</v>
      </c>
      <c r="AL1482" t="s">
        <v>28</v>
      </c>
      <c r="AM1482" t="s">
        <v>248</v>
      </c>
      <c r="AN1482" t="s">
        <v>5451</v>
      </c>
      <c r="AO1482" s="1">
        <v>45748</v>
      </c>
      <c r="AP1482" s="1" t="s">
        <v>5428</v>
      </c>
      <c r="AR1482" t="s">
        <v>5451</v>
      </c>
    </row>
    <row r="1483" spans="1:44" hidden="1" x14ac:dyDescent="0.25">
      <c r="A1483" t="s">
        <v>2126</v>
      </c>
      <c r="B1483" t="s">
        <v>2120</v>
      </c>
      <c r="C1483" t="s">
        <v>2121</v>
      </c>
      <c r="D1483" t="s">
        <v>87</v>
      </c>
      <c r="E1483" t="s">
        <v>2095</v>
      </c>
      <c r="F1483" t="s">
        <v>245</v>
      </c>
      <c r="G1483" t="s">
        <v>58</v>
      </c>
      <c r="H1483">
        <v>1</v>
      </c>
      <c r="I1483" t="s">
        <v>197</v>
      </c>
      <c r="J1483" t="s">
        <v>47</v>
      </c>
      <c r="K1483" s="1">
        <v>43742</v>
      </c>
      <c r="L1483">
        <v>20.58</v>
      </c>
      <c r="M1483" t="s">
        <v>226</v>
      </c>
      <c r="N1483" t="s">
        <v>13</v>
      </c>
      <c r="W1483" s="5">
        <v>45839</v>
      </c>
      <c r="X1483" s="5">
        <v>45839</v>
      </c>
      <c r="Y1483" s="5">
        <v>45658</v>
      </c>
      <c r="AA1483" s="10">
        <v>45675</v>
      </c>
      <c r="AB1483" t="s">
        <v>245</v>
      </c>
      <c r="AC1483" t="s">
        <v>13</v>
      </c>
      <c r="AD1483" t="s">
        <v>72</v>
      </c>
      <c r="AE1483" t="s">
        <v>53</v>
      </c>
      <c r="AF1483" t="s">
        <v>247</v>
      </c>
      <c r="AG1483" t="s">
        <v>52</v>
      </c>
      <c r="AH1483">
        <v>21.494706000000001</v>
      </c>
      <c r="AI1483">
        <v>24.529788</v>
      </c>
      <c r="AJ1483">
        <v>45.309984999999998</v>
      </c>
      <c r="AK1483">
        <v>55.987673999999998</v>
      </c>
      <c r="AL1483" t="s">
        <v>28</v>
      </c>
      <c r="AM1483" t="s">
        <v>248</v>
      </c>
      <c r="AP1483" s="1" t="s">
        <v>5439</v>
      </c>
    </row>
    <row r="1484" spans="1:44" hidden="1" x14ac:dyDescent="0.25">
      <c r="A1484" t="s">
        <v>2127</v>
      </c>
      <c r="B1484" t="s">
        <v>2120</v>
      </c>
      <c r="C1484" t="s">
        <v>2121</v>
      </c>
      <c r="D1484" t="s">
        <v>100</v>
      </c>
      <c r="E1484" t="s">
        <v>2095</v>
      </c>
      <c r="F1484" t="s">
        <v>245</v>
      </c>
      <c r="G1484" t="s">
        <v>58</v>
      </c>
      <c r="H1484">
        <v>1</v>
      </c>
      <c r="I1484" t="s">
        <v>197</v>
      </c>
      <c r="J1484" t="s">
        <v>47</v>
      </c>
      <c r="K1484" s="1">
        <v>43752</v>
      </c>
      <c r="L1484">
        <v>24.98</v>
      </c>
      <c r="M1484" t="s">
        <v>226</v>
      </c>
      <c r="N1484" t="s">
        <v>13</v>
      </c>
      <c r="W1484" s="5">
        <v>45839</v>
      </c>
      <c r="X1484" s="5">
        <v>45839</v>
      </c>
      <c r="Y1484" s="5">
        <v>45658</v>
      </c>
      <c r="AA1484" s="10">
        <v>45671</v>
      </c>
      <c r="AB1484" t="s">
        <v>245</v>
      </c>
      <c r="AC1484" t="s">
        <v>13</v>
      </c>
      <c r="AD1484" t="s">
        <v>72</v>
      </c>
      <c r="AE1484" t="s">
        <v>53</v>
      </c>
      <c r="AF1484" t="s">
        <v>247</v>
      </c>
      <c r="AG1484" t="s">
        <v>52</v>
      </c>
      <c r="AH1484">
        <v>21.494706000000001</v>
      </c>
      <c r="AI1484">
        <v>24.529788</v>
      </c>
      <c r="AJ1484">
        <v>45.309984999999998</v>
      </c>
      <c r="AK1484">
        <v>55.987673999999998</v>
      </c>
      <c r="AL1484" t="s">
        <v>28</v>
      </c>
      <c r="AM1484" t="s">
        <v>248</v>
      </c>
      <c r="AP1484" s="1" t="s">
        <v>5439</v>
      </c>
    </row>
    <row r="1485" spans="1:44" hidden="1" x14ac:dyDescent="0.25">
      <c r="A1485" t="s">
        <v>2128</v>
      </c>
      <c r="B1485" t="s">
        <v>2120</v>
      </c>
      <c r="C1485" t="s">
        <v>2121</v>
      </c>
      <c r="D1485" t="s">
        <v>259</v>
      </c>
      <c r="E1485" t="s">
        <v>2095</v>
      </c>
      <c r="F1485" t="s">
        <v>245</v>
      </c>
      <c r="G1485" t="s">
        <v>58</v>
      </c>
      <c r="H1485">
        <v>1</v>
      </c>
      <c r="I1485" t="s">
        <v>197</v>
      </c>
      <c r="J1485" t="s">
        <v>47</v>
      </c>
      <c r="K1485" s="1">
        <v>43753</v>
      </c>
      <c r="L1485">
        <v>25.59</v>
      </c>
      <c r="M1485" t="s">
        <v>226</v>
      </c>
      <c r="W1485" s="5">
        <v>45839</v>
      </c>
      <c r="X1485" s="5">
        <v>45839</v>
      </c>
      <c r="Y1485" s="5">
        <v>45658</v>
      </c>
      <c r="AA1485" s="10">
        <v>45669</v>
      </c>
      <c r="AB1485" t="s">
        <v>245</v>
      </c>
      <c r="AC1485" t="s">
        <v>245</v>
      </c>
      <c r="AD1485" t="s">
        <v>72</v>
      </c>
      <c r="AE1485" t="s">
        <v>53</v>
      </c>
      <c r="AF1485" t="s">
        <v>247</v>
      </c>
      <c r="AG1485" t="s">
        <v>52</v>
      </c>
      <c r="AH1485">
        <v>21.494706000000001</v>
      </c>
      <c r="AI1485">
        <v>24.529788</v>
      </c>
      <c r="AJ1485">
        <v>45.309984999999998</v>
      </c>
      <c r="AK1485">
        <v>55.987673999999998</v>
      </c>
      <c r="AL1485" t="s">
        <v>28</v>
      </c>
      <c r="AM1485" t="s">
        <v>248</v>
      </c>
      <c r="AN1485" t="s">
        <v>5451</v>
      </c>
      <c r="AO1485" s="1">
        <v>45717</v>
      </c>
      <c r="AP1485" s="1" t="s">
        <v>5427</v>
      </c>
      <c r="AR1485" t="s">
        <v>5451</v>
      </c>
    </row>
    <row r="1486" spans="1:44" hidden="1" x14ac:dyDescent="0.25">
      <c r="A1486" t="s">
        <v>2129</v>
      </c>
      <c r="B1486" t="s">
        <v>2120</v>
      </c>
      <c r="C1486" t="s">
        <v>2121</v>
      </c>
      <c r="D1486" t="s">
        <v>275</v>
      </c>
      <c r="E1486" t="s">
        <v>2095</v>
      </c>
      <c r="F1486" t="s">
        <v>245</v>
      </c>
      <c r="G1486" t="s">
        <v>58</v>
      </c>
      <c r="H1486">
        <v>1</v>
      </c>
      <c r="I1486" t="s">
        <v>197</v>
      </c>
      <c r="J1486" t="s">
        <v>47</v>
      </c>
      <c r="K1486" s="1">
        <v>43755</v>
      </c>
      <c r="L1486">
        <v>20.29</v>
      </c>
      <c r="M1486" t="s">
        <v>226</v>
      </c>
      <c r="W1486" s="5">
        <v>45839</v>
      </c>
      <c r="X1486" s="5">
        <v>45839</v>
      </c>
      <c r="Y1486" s="5">
        <v>45658</v>
      </c>
      <c r="AA1486" s="10">
        <v>45666</v>
      </c>
      <c r="AB1486" t="s">
        <v>245</v>
      </c>
      <c r="AC1486" t="s">
        <v>245</v>
      </c>
      <c r="AD1486" t="s">
        <v>72</v>
      </c>
      <c r="AE1486" t="s">
        <v>53</v>
      </c>
      <c r="AF1486" t="s">
        <v>247</v>
      </c>
      <c r="AG1486" t="s">
        <v>52</v>
      </c>
      <c r="AH1486">
        <v>21.494706000000001</v>
      </c>
      <c r="AI1486">
        <v>24.529788</v>
      </c>
      <c r="AJ1486">
        <v>45.309984999999998</v>
      </c>
      <c r="AK1486">
        <v>55.987673999999998</v>
      </c>
      <c r="AL1486" t="s">
        <v>28</v>
      </c>
      <c r="AM1486" t="s">
        <v>248</v>
      </c>
      <c r="AN1486" t="s">
        <v>5451</v>
      </c>
      <c r="AO1486" s="1">
        <v>45717</v>
      </c>
      <c r="AP1486" s="1" t="s">
        <v>5427</v>
      </c>
      <c r="AR1486" t="s">
        <v>5451</v>
      </c>
    </row>
    <row r="1487" spans="1:44" hidden="1" x14ac:dyDescent="0.25">
      <c r="A1487" t="s">
        <v>2130</v>
      </c>
      <c r="B1487" t="s">
        <v>2120</v>
      </c>
      <c r="C1487" t="s">
        <v>2121</v>
      </c>
      <c r="D1487" t="s">
        <v>207</v>
      </c>
      <c r="E1487" t="s">
        <v>2095</v>
      </c>
      <c r="F1487" t="s">
        <v>245</v>
      </c>
      <c r="G1487" t="s">
        <v>58</v>
      </c>
      <c r="H1487">
        <v>1</v>
      </c>
      <c r="I1487" t="s">
        <v>197</v>
      </c>
      <c r="J1487" t="s">
        <v>47</v>
      </c>
      <c r="K1487" s="1">
        <v>43928</v>
      </c>
      <c r="L1487">
        <v>4.87</v>
      </c>
      <c r="M1487" t="s">
        <v>226</v>
      </c>
      <c r="W1487" s="5">
        <v>45839</v>
      </c>
      <c r="X1487" s="5">
        <v>45839</v>
      </c>
      <c r="Y1487" s="5">
        <v>45658</v>
      </c>
      <c r="AA1487" s="10">
        <v>45679</v>
      </c>
      <c r="AB1487" t="s">
        <v>245</v>
      </c>
      <c r="AC1487" t="s">
        <v>245</v>
      </c>
      <c r="AD1487" t="s">
        <v>72</v>
      </c>
      <c r="AE1487" t="s">
        <v>53</v>
      </c>
      <c r="AF1487" t="s">
        <v>247</v>
      </c>
      <c r="AG1487" t="s">
        <v>52</v>
      </c>
      <c r="AH1487">
        <v>21.494706000000001</v>
      </c>
      <c r="AI1487">
        <v>24.529788</v>
      </c>
      <c r="AJ1487">
        <v>45.309984999999998</v>
      </c>
      <c r="AK1487">
        <v>55.987673999999998</v>
      </c>
      <c r="AL1487" t="s">
        <v>28</v>
      </c>
      <c r="AM1487" t="s">
        <v>248</v>
      </c>
      <c r="AN1487" t="s">
        <v>5451</v>
      </c>
      <c r="AO1487" s="1">
        <v>45717</v>
      </c>
      <c r="AP1487" s="1" t="s">
        <v>5427</v>
      </c>
      <c r="AR1487" t="s">
        <v>5451</v>
      </c>
    </row>
    <row r="1488" spans="1:44" hidden="1" x14ac:dyDescent="0.25">
      <c r="A1488" t="s">
        <v>2131</v>
      </c>
      <c r="B1488" t="s">
        <v>2120</v>
      </c>
      <c r="C1488" t="s">
        <v>2121</v>
      </c>
      <c r="D1488" t="s">
        <v>102</v>
      </c>
      <c r="E1488" t="s">
        <v>2095</v>
      </c>
      <c r="F1488" t="s">
        <v>245</v>
      </c>
      <c r="G1488" t="s">
        <v>58</v>
      </c>
      <c r="H1488">
        <v>1</v>
      </c>
      <c r="I1488" t="s">
        <v>197</v>
      </c>
      <c r="J1488" t="s">
        <v>47</v>
      </c>
      <c r="K1488" s="1">
        <v>43923</v>
      </c>
      <c r="L1488">
        <v>9.9499999999999993</v>
      </c>
      <c r="M1488" t="s">
        <v>226</v>
      </c>
      <c r="W1488" s="5">
        <v>45839</v>
      </c>
      <c r="X1488" s="5">
        <v>45839</v>
      </c>
      <c r="Y1488" s="5">
        <v>45689</v>
      </c>
      <c r="AB1488" t="s">
        <v>245</v>
      </c>
      <c r="AC1488" t="s">
        <v>245</v>
      </c>
      <c r="AD1488" t="s">
        <v>72</v>
      </c>
      <c r="AE1488" t="s">
        <v>53</v>
      </c>
      <c r="AF1488" t="s">
        <v>247</v>
      </c>
      <c r="AG1488" t="s">
        <v>52</v>
      </c>
      <c r="AH1488">
        <v>21.494706000000001</v>
      </c>
      <c r="AI1488">
        <v>24.529788</v>
      </c>
      <c r="AJ1488">
        <v>45.309984999999998</v>
      </c>
      <c r="AK1488">
        <v>55.987673999999998</v>
      </c>
      <c r="AL1488" t="s">
        <v>54</v>
      </c>
      <c r="AM1488" t="s">
        <v>248</v>
      </c>
      <c r="AN1488" t="s">
        <v>5451</v>
      </c>
      <c r="AO1488" s="1">
        <v>45778</v>
      </c>
      <c r="AP1488" s="1" t="s">
        <v>5429</v>
      </c>
      <c r="AR1488" t="s">
        <v>5451</v>
      </c>
    </row>
    <row r="1489" spans="1:44" hidden="1" x14ac:dyDescent="0.25">
      <c r="A1489" t="s">
        <v>2132</v>
      </c>
      <c r="B1489" t="s">
        <v>2120</v>
      </c>
      <c r="C1489" t="s">
        <v>2121</v>
      </c>
      <c r="D1489" t="s">
        <v>104</v>
      </c>
      <c r="E1489" t="s">
        <v>2095</v>
      </c>
      <c r="F1489" t="s">
        <v>245</v>
      </c>
      <c r="G1489" t="s">
        <v>45</v>
      </c>
      <c r="H1489">
        <v>1</v>
      </c>
      <c r="I1489" t="s">
        <v>197</v>
      </c>
      <c r="J1489" t="s">
        <v>47</v>
      </c>
      <c r="K1489" s="1">
        <v>43923</v>
      </c>
      <c r="L1489">
        <v>33.44</v>
      </c>
      <c r="M1489" t="s">
        <v>226</v>
      </c>
      <c r="W1489" s="5">
        <v>45839</v>
      </c>
      <c r="X1489" s="5">
        <v>45839</v>
      </c>
      <c r="Y1489" s="5">
        <v>45689</v>
      </c>
      <c r="AB1489" t="s">
        <v>245</v>
      </c>
      <c r="AC1489" t="s">
        <v>245</v>
      </c>
      <c r="AD1489" t="s">
        <v>72</v>
      </c>
      <c r="AE1489" t="s">
        <v>53</v>
      </c>
      <c r="AF1489" t="s">
        <v>247</v>
      </c>
      <c r="AG1489" t="s">
        <v>52</v>
      </c>
      <c r="AH1489">
        <v>21.494706000000001</v>
      </c>
      <c r="AI1489">
        <v>24.529788</v>
      </c>
      <c r="AJ1489">
        <v>45.309984999999998</v>
      </c>
      <c r="AK1489">
        <v>55.987673999999998</v>
      </c>
      <c r="AL1489" t="s">
        <v>54</v>
      </c>
      <c r="AM1489" t="s">
        <v>248</v>
      </c>
      <c r="AN1489" t="s">
        <v>5451</v>
      </c>
      <c r="AO1489" s="1">
        <v>45778</v>
      </c>
      <c r="AP1489" s="1" t="s">
        <v>5429</v>
      </c>
      <c r="AR1489" t="s">
        <v>5451</v>
      </c>
    </row>
    <row r="1490" spans="1:44" hidden="1" x14ac:dyDescent="0.25">
      <c r="A1490" t="s">
        <v>2133</v>
      </c>
      <c r="B1490" t="s">
        <v>2120</v>
      </c>
      <c r="C1490" t="s">
        <v>2121</v>
      </c>
      <c r="D1490" t="s">
        <v>149</v>
      </c>
      <c r="E1490" t="s">
        <v>2095</v>
      </c>
      <c r="F1490" t="s">
        <v>245</v>
      </c>
      <c r="G1490" t="s">
        <v>45</v>
      </c>
      <c r="H1490">
        <v>1</v>
      </c>
      <c r="I1490" t="s">
        <v>197</v>
      </c>
      <c r="J1490" t="s">
        <v>47</v>
      </c>
      <c r="K1490" s="1">
        <v>43927</v>
      </c>
      <c r="L1490">
        <v>9.76</v>
      </c>
      <c r="M1490" t="s">
        <v>226</v>
      </c>
      <c r="N1490" t="s">
        <v>13</v>
      </c>
      <c r="W1490" s="5">
        <v>45839</v>
      </c>
      <c r="X1490" s="5">
        <v>45839</v>
      </c>
      <c r="Y1490" s="5">
        <v>45689</v>
      </c>
      <c r="AB1490" t="s">
        <v>245</v>
      </c>
      <c r="AC1490" t="s">
        <v>13</v>
      </c>
      <c r="AD1490" t="s">
        <v>72</v>
      </c>
      <c r="AE1490" t="s">
        <v>53</v>
      </c>
      <c r="AF1490" t="s">
        <v>247</v>
      </c>
      <c r="AG1490" t="s">
        <v>52</v>
      </c>
      <c r="AH1490">
        <v>21.494706000000001</v>
      </c>
      <c r="AI1490">
        <v>24.529788</v>
      </c>
      <c r="AJ1490">
        <v>45.309984999999998</v>
      </c>
      <c r="AK1490">
        <v>55.987673999999998</v>
      </c>
      <c r="AL1490" t="s">
        <v>54</v>
      </c>
      <c r="AM1490" t="s">
        <v>248</v>
      </c>
      <c r="AP1490" s="1" t="s">
        <v>5439</v>
      </c>
    </row>
    <row r="1491" spans="1:44" hidden="1" x14ac:dyDescent="0.25">
      <c r="A1491" t="s">
        <v>2134</v>
      </c>
      <c r="B1491" t="s">
        <v>2120</v>
      </c>
      <c r="C1491" t="s">
        <v>2121</v>
      </c>
      <c r="D1491" t="s">
        <v>107</v>
      </c>
      <c r="E1491" t="s">
        <v>2095</v>
      </c>
      <c r="F1491" t="s">
        <v>245</v>
      </c>
      <c r="G1491" t="s">
        <v>45</v>
      </c>
      <c r="H1491">
        <v>2</v>
      </c>
      <c r="I1491" t="s">
        <v>46</v>
      </c>
      <c r="J1491" t="s">
        <v>47</v>
      </c>
      <c r="K1491" s="1">
        <v>43927</v>
      </c>
      <c r="L1491">
        <v>48.52</v>
      </c>
      <c r="M1491" t="s">
        <v>226</v>
      </c>
      <c r="W1491" s="5">
        <v>45839</v>
      </c>
      <c r="X1491" s="5">
        <v>45839</v>
      </c>
      <c r="Y1491" s="5">
        <v>45689</v>
      </c>
      <c r="AB1491" t="s">
        <v>245</v>
      </c>
      <c r="AC1491" t="s">
        <v>245</v>
      </c>
      <c r="AD1491" t="s">
        <v>72</v>
      </c>
      <c r="AE1491" t="s">
        <v>53</v>
      </c>
      <c r="AF1491" t="s">
        <v>247</v>
      </c>
      <c r="AG1491" t="s">
        <v>52</v>
      </c>
      <c r="AH1491">
        <v>21.494706000000001</v>
      </c>
      <c r="AI1491">
        <v>24.529788</v>
      </c>
      <c r="AJ1491">
        <v>45.309984999999998</v>
      </c>
      <c r="AK1491">
        <v>55.987673999999998</v>
      </c>
      <c r="AL1491" t="s">
        <v>54</v>
      </c>
      <c r="AM1491" t="s">
        <v>248</v>
      </c>
      <c r="AN1491" t="s">
        <v>5451</v>
      </c>
      <c r="AO1491" s="1">
        <v>45778</v>
      </c>
      <c r="AP1491" s="1" t="s">
        <v>5429</v>
      </c>
      <c r="AR1491" t="s">
        <v>5451</v>
      </c>
    </row>
    <row r="1492" spans="1:44" hidden="1" x14ac:dyDescent="0.25">
      <c r="A1492" t="s">
        <v>2135</v>
      </c>
      <c r="B1492" t="s">
        <v>2120</v>
      </c>
      <c r="C1492" t="s">
        <v>2121</v>
      </c>
      <c r="D1492" t="s">
        <v>109</v>
      </c>
      <c r="E1492" t="s">
        <v>2095</v>
      </c>
      <c r="F1492" t="s">
        <v>245</v>
      </c>
      <c r="G1492" t="s">
        <v>58</v>
      </c>
      <c r="H1492">
        <v>1</v>
      </c>
      <c r="I1492" t="s">
        <v>197</v>
      </c>
      <c r="J1492" t="s">
        <v>47</v>
      </c>
      <c r="K1492" s="1">
        <v>43746</v>
      </c>
      <c r="L1492">
        <v>2.76</v>
      </c>
      <c r="M1492" t="s">
        <v>226</v>
      </c>
      <c r="W1492" s="5">
        <v>45839</v>
      </c>
      <c r="X1492" s="5">
        <v>45839</v>
      </c>
      <c r="Y1492" s="5">
        <v>45689</v>
      </c>
      <c r="AB1492" t="s">
        <v>245</v>
      </c>
      <c r="AC1492" t="s">
        <v>245</v>
      </c>
      <c r="AD1492" t="s">
        <v>72</v>
      </c>
      <c r="AE1492" t="s">
        <v>53</v>
      </c>
      <c r="AF1492" t="s">
        <v>247</v>
      </c>
      <c r="AG1492" t="s">
        <v>52</v>
      </c>
      <c r="AH1492">
        <v>21.494706000000001</v>
      </c>
      <c r="AI1492">
        <v>24.529788</v>
      </c>
      <c r="AJ1492">
        <v>45.309984999999998</v>
      </c>
      <c r="AK1492">
        <v>55.987673999999998</v>
      </c>
      <c r="AL1492" t="s">
        <v>54</v>
      </c>
      <c r="AM1492" t="s">
        <v>248</v>
      </c>
      <c r="AN1492" t="s">
        <v>5451</v>
      </c>
      <c r="AO1492" s="1">
        <v>45778</v>
      </c>
      <c r="AP1492" s="1" t="s">
        <v>5429</v>
      </c>
      <c r="AR1492" t="s">
        <v>5451</v>
      </c>
    </row>
    <row r="1493" spans="1:44" hidden="1" x14ac:dyDescent="0.25">
      <c r="A1493" t="s">
        <v>2138</v>
      </c>
      <c r="B1493" t="s">
        <v>2136</v>
      </c>
      <c r="C1493" t="s">
        <v>2137</v>
      </c>
      <c r="D1493" t="s">
        <v>95</v>
      </c>
      <c r="E1493" t="s">
        <v>833</v>
      </c>
      <c r="F1493" t="s">
        <v>245</v>
      </c>
      <c r="G1493" t="s">
        <v>58</v>
      </c>
      <c r="H1493">
        <v>1</v>
      </c>
      <c r="I1493" t="s">
        <v>197</v>
      </c>
      <c r="J1493" t="s">
        <v>47</v>
      </c>
      <c r="K1493" s="1">
        <v>43783</v>
      </c>
      <c r="L1493">
        <v>1.34</v>
      </c>
      <c r="M1493" t="s">
        <v>48</v>
      </c>
      <c r="N1493" t="s">
        <v>13</v>
      </c>
      <c r="W1493" s="5">
        <v>45809</v>
      </c>
      <c r="X1493" s="5">
        <v>45809</v>
      </c>
      <c r="Y1493" s="5">
        <v>45809</v>
      </c>
      <c r="AB1493" t="s">
        <v>245</v>
      </c>
      <c r="AC1493" t="s">
        <v>13</v>
      </c>
      <c r="AD1493" t="s">
        <v>247</v>
      </c>
      <c r="AE1493" t="s">
        <v>72</v>
      </c>
      <c r="AF1493" t="s">
        <v>690</v>
      </c>
      <c r="AG1493" t="s">
        <v>53</v>
      </c>
      <c r="AH1493">
        <v>20.473797999999999</v>
      </c>
      <c r="AI1493">
        <v>34.916849999999997</v>
      </c>
      <c r="AJ1493">
        <v>38.598782</v>
      </c>
      <c r="AK1493">
        <v>38.986454000000002</v>
      </c>
      <c r="AL1493" t="s">
        <v>54</v>
      </c>
      <c r="AM1493" t="s">
        <v>248</v>
      </c>
      <c r="AP1493" s="1" t="s">
        <v>5439</v>
      </c>
    </row>
    <row r="1494" spans="1:44" hidden="1" x14ac:dyDescent="0.25">
      <c r="A1494" t="s">
        <v>2139</v>
      </c>
      <c r="B1494" t="s">
        <v>2136</v>
      </c>
      <c r="C1494" t="s">
        <v>2137</v>
      </c>
      <c r="D1494" t="s">
        <v>255</v>
      </c>
      <c r="E1494" t="s">
        <v>833</v>
      </c>
      <c r="F1494" t="s">
        <v>245</v>
      </c>
      <c r="G1494" t="s">
        <v>58</v>
      </c>
      <c r="H1494">
        <v>1</v>
      </c>
      <c r="I1494" t="s">
        <v>197</v>
      </c>
      <c r="J1494" t="s">
        <v>47</v>
      </c>
      <c r="K1494" s="1">
        <v>43783</v>
      </c>
      <c r="L1494">
        <v>2.73</v>
      </c>
      <c r="M1494" t="s">
        <v>48</v>
      </c>
      <c r="N1494" t="s">
        <v>13</v>
      </c>
      <c r="W1494" s="5">
        <v>45809</v>
      </c>
      <c r="X1494" s="5">
        <v>45809</v>
      </c>
      <c r="Y1494" s="5">
        <v>45809</v>
      </c>
      <c r="AB1494" t="s">
        <v>245</v>
      </c>
      <c r="AC1494" t="s">
        <v>13</v>
      </c>
      <c r="AD1494" t="s">
        <v>247</v>
      </c>
      <c r="AE1494" t="s">
        <v>72</v>
      </c>
      <c r="AF1494" t="s">
        <v>690</v>
      </c>
      <c r="AG1494" t="s">
        <v>53</v>
      </c>
      <c r="AH1494">
        <v>20.473797999999999</v>
      </c>
      <c r="AI1494">
        <v>34.916849999999997</v>
      </c>
      <c r="AJ1494">
        <v>38.598782</v>
      </c>
      <c r="AK1494">
        <v>38.986454000000002</v>
      </c>
      <c r="AL1494" t="s">
        <v>54</v>
      </c>
      <c r="AM1494" t="s">
        <v>248</v>
      </c>
      <c r="AP1494" s="1" t="s">
        <v>5439</v>
      </c>
    </row>
    <row r="1495" spans="1:44" hidden="1" x14ac:dyDescent="0.25">
      <c r="A1495" t="s">
        <v>2140</v>
      </c>
      <c r="B1495" t="s">
        <v>2136</v>
      </c>
      <c r="C1495" t="s">
        <v>2137</v>
      </c>
      <c r="D1495" t="s">
        <v>87</v>
      </c>
      <c r="E1495" t="s">
        <v>833</v>
      </c>
      <c r="F1495" t="s">
        <v>245</v>
      </c>
      <c r="G1495" t="s">
        <v>58</v>
      </c>
      <c r="H1495">
        <v>1</v>
      </c>
      <c r="I1495" t="s">
        <v>197</v>
      </c>
      <c r="J1495" t="s">
        <v>47</v>
      </c>
      <c r="K1495" s="1">
        <v>43784</v>
      </c>
      <c r="L1495">
        <v>7.3</v>
      </c>
      <c r="M1495" t="s">
        <v>48</v>
      </c>
      <c r="W1495" s="5">
        <v>45809</v>
      </c>
      <c r="X1495" s="5">
        <v>45809</v>
      </c>
      <c r="Y1495" s="5">
        <v>45809</v>
      </c>
      <c r="AB1495" t="s">
        <v>245</v>
      </c>
      <c r="AC1495" t="s">
        <v>245</v>
      </c>
      <c r="AD1495" t="s">
        <v>247</v>
      </c>
      <c r="AE1495" t="s">
        <v>72</v>
      </c>
      <c r="AF1495" t="s">
        <v>690</v>
      </c>
      <c r="AG1495" t="s">
        <v>53</v>
      </c>
      <c r="AH1495">
        <v>20.473797999999999</v>
      </c>
      <c r="AI1495">
        <v>34.916849999999997</v>
      </c>
      <c r="AJ1495">
        <v>38.598782</v>
      </c>
      <c r="AK1495">
        <v>38.986454000000002</v>
      </c>
      <c r="AL1495" t="s">
        <v>54</v>
      </c>
      <c r="AM1495" t="s">
        <v>248</v>
      </c>
      <c r="AN1495" t="s">
        <v>932</v>
      </c>
      <c r="AR1495" t="s">
        <v>932</v>
      </c>
    </row>
    <row r="1496" spans="1:44" hidden="1" x14ac:dyDescent="0.25">
      <c r="A1496" t="s">
        <v>2141</v>
      </c>
      <c r="B1496" t="s">
        <v>2136</v>
      </c>
      <c r="C1496" t="s">
        <v>2137</v>
      </c>
      <c r="D1496" t="s">
        <v>259</v>
      </c>
      <c r="E1496" t="s">
        <v>833</v>
      </c>
      <c r="F1496" t="s">
        <v>245</v>
      </c>
      <c r="G1496" t="s">
        <v>58</v>
      </c>
      <c r="H1496">
        <v>1</v>
      </c>
      <c r="I1496" t="s">
        <v>197</v>
      </c>
      <c r="J1496" t="s">
        <v>47</v>
      </c>
      <c r="K1496" s="1">
        <v>43783</v>
      </c>
      <c r="L1496">
        <v>11.81</v>
      </c>
      <c r="M1496" t="s">
        <v>48</v>
      </c>
      <c r="W1496" s="5">
        <v>45809</v>
      </c>
      <c r="X1496" s="5">
        <v>45809</v>
      </c>
      <c r="Y1496" s="5">
        <v>45809</v>
      </c>
      <c r="AB1496" t="s">
        <v>245</v>
      </c>
      <c r="AC1496" t="s">
        <v>245</v>
      </c>
      <c r="AD1496" t="s">
        <v>247</v>
      </c>
      <c r="AE1496" t="s">
        <v>72</v>
      </c>
      <c r="AF1496" t="s">
        <v>690</v>
      </c>
      <c r="AG1496" t="s">
        <v>53</v>
      </c>
      <c r="AH1496">
        <v>20.473797999999999</v>
      </c>
      <c r="AI1496">
        <v>34.916849999999997</v>
      </c>
      <c r="AJ1496">
        <v>38.598782</v>
      </c>
      <c r="AK1496">
        <v>38.986454000000002</v>
      </c>
      <c r="AL1496" t="s">
        <v>54</v>
      </c>
      <c r="AM1496" t="s">
        <v>248</v>
      </c>
      <c r="AN1496" t="s">
        <v>932</v>
      </c>
      <c r="AR1496" t="s">
        <v>932</v>
      </c>
    </row>
    <row r="1497" spans="1:44" hidden="1" x14ac:dyDescent="0.25">
      <c r="A1497" t="s">
        <v>2142</v>
      </c>
      <c r="B1497" t="s">
        <v>2136</v>
      </c>
      <c r="C1497" t="s">
        <v>2137</v>
      </c>
      <c r="D1497" t="s">
        <v>275</v>
      </c>
      <c r="E1497" t="s">
        <v>833</v>
      </c>
      <c r="F1497" t="s">
        <v>245</v>
      </c>
      <c r="G1497" t="s">
        <v>58</v>
      </c>
      <c r="H1497">
        <v>1</v>
      </c>
      <c r="I1497" t="s">
        <v>197</v>
      </c>
      <c r="J1497" t="s">
        <v>47</v>
      </c>
      <c r="K1497" s="1">
        <v>43783</v>
      </c>
      <c r="L1497">
        <v>9.15</v>
      </c>
      <c r="M1497" t="s">
        <v>48</v>
      </c>
      <c r="W1497" s="5">
        <v>45809</v>
      </c>
      <c r="X1497" s="5">
        <v>45809</v>
      </c>
      <c r="Y1497" s="5">
        <v>45809</v>
      </c>
      <c r="AB1497" t="s">
        <v>245</v>
      </c>
      <c r="AC1497" t="s">
        <v>245</v>
      </c>
      <c r="AD1497" t="s">
        <v>247</v>
      </c>
      <c r="AE1497" t="s">
        <v>72</v>
      </c>
      <c r="AF1497" t="s">
        <v>690</v>
      </c>
      <c r="AG1497" t="s">
        <v>53</v>
      </c>
      <c r="AH1497">
        <v>20.473797999999999</v>
      </c>
      <c r="AI1497">
        <v>34.916849999999997</v>
      </c>
      <c r="AJ1497">
        <v>38.598782</v>
      </c>
      <c r="AK1497">
        <v>38.986454000000002</v>
      </c>
      <c r="AL1497" t="s">
        <v>54</v>
      </c>
      <c r="AM1497" t="s">
        <v>248</v>
      </c>
      <c r="AN1497" t="s">
        <v>932</v>
      </c>
      <c r="AR1497" t="s">
        <v>932</v>
      </c>
    </row>
    <row r="1498" spans="1:44" hidden="1" x14ac:dyDescent="0.25">
      <c r="A1498" t="s">
        <v>2143</v>
      </c>
      <c r="B1498" t="s">
        <v>2136</v>
      </c>
      <c r="C1498" t="s">
        <v>2137</v>
      </c>
      <c r="D1498" t="s">
        <v>207</v>
      </c>
      <c r="E1498" t="s">
        <v>833</v>
      </c>
      <c r="F1498" t="s">
        <v>245</v>
      </c>
      <c r="G1498" t="s">
        <v>58</v>
      </c>
      <c r="H1498">
        <v>1</v>
      </c>
      <c r="I1498" t="s">
        <v>197</v>
      </c>
      <c r="J1498" t="s">
        <v>47</v>
      </c>
      <c r="K1498" s="1">
        <v>43783</v>
      </c>
      <c r="L1498">
        <v>22.38</v>
      </c>
      <c r="M1498" t="s">
        <v>48</v>
      </c>
      <c r="N1498" t="s">
        <v>13</v>
      </c>
      <c r="W1498" s="5">
        <v>45809</v>
      </c>
      <c r="X1498" s="5">
        <v>45809</v>
      </c>
      <c r="Y1498" s="5">
        <v>45809</v>
      </c>
      <c r="AB1498" t="s">
        <v>245</v>
      </c>
      <c r="AC1498" t="s">
        <v>13</v>
      </c>
      <c r="AD1498" t="s">
        <v>247</v>
      </c>
      <c r="AE1498" t="s">
        <v>72</v>
      </c>
      <c r="AF1498" t="s">
        <v>690</v>
      </c>
      <c r="AG1498" t="s">
        <v>53</v>
      </c>
      <c r="AH1498">
        <v>20.473797999999999</v>
      </c>
      <c r="AI1498">
        <v>34.916849999999997</v>
      </c>
      <c r="AJ1498">
        <v>38.598782</v>
      </c>
      <c r="AK1498">
        <v>38.986454000000002</v>
      </c>
      <c r="AL1498" t="s">
        <v>54</v>
      </c>
      <c r="AM1498" t="s">
        <v>248</v>
      </c>
      <c r="AP1498" s="1" t="s">
        <v>5439</v>
      </c>
    </row>
    <row r="1499" spans="1:44" hidden="1" x14ac:dyDescent="0.25">
      <c r="A1499" t="s">
        <v>2144</v>
      </c>
      <c r="B1499" t="s">
        <v>2136</v>
      </c>
      <c r="C1499" t="s">
        <v>2137</v>
      </c>
      <c r="D1499" t="s">
        <v>104</v>
      </c>
      <c r="E1499" t="s">
        <v>833</v>
      </c>
      <c r="F1499" t="s">
        <v>245</v>
      </c>
      <c r="G1499" t="s">
        <v>58</v>
      </c>
      <c r="H1499">
        <v>1</v>
      </c>
      <c r="I1499" t="s">
        <v>197</v>
      </c>
      <c r="J1499" t="s">
        <v>47</v>
      </c>
      <c r="K1499" s="1">
        <v>43782</v>
      </c>
      <c r="L1499">
        <v>22.32</v>
      </c>
      <c r="M1499" t="s">
        <v>48</v>
      </c>
      <c r="W1499" s="5">
        <v>45809</v>
      </c>
      <c r="X1499" s="5">
        <v>45809</v>
      </c>
      <c r="Y1499" s="5">
        <v>45809</v>
      </c>
      <c r="AB1499" t="s">
        <v>245</v>
      </c>
      <c r="AC1499" t="s">
        <v>245</v>
      </c>
      <c r="AD1499" t="s">
        <v>247</v>
      </c>
      <c r="AE1499" t="s">
        <v>72</v>
      </c>
      <c r="AF1499" t="s">
        <v>690</v>
      </c>
      <c r="AG1499" t="s">
        <v>53</v>
      </c>
      <c r="AH1499">
        <v>20.473797999999999</v>
      </c>
      <c r="AI1499">
        <v>34.916849999999997</v>
      </c>
      <c r="AJ1499">
        <v>38.598782</v>
      </c>
      <c r="AK1499">
        <v>38.986454000000002</v>
      </c>
      <c r="AL1499" t="s">
        <v>54</v>
      </c>
      <c r="AM1499" t="s">
        <v>248</v>
      </c>
      <c r="AN1499" t="s">
        <v>932</v>
      </c>
      <c r="AR1499" t="s">
        <v>932</v>
      </c>
    </row>
    <row r="1500" spans="1:44" hidden="1" x14ac:dyDescent="0.25">
      <c r="A1500" t="s">
        <v>2147</v>
      </c>
      <c r="B1500" t="s">
        <v>2145</v>
      </c>
      <c r="C1500" t="s">
        <v>2146</v>
      </c>
      <c r="D1500" t="s">
        <v>95</v>
      </c>
      <c r="E1500" t="s">
        <v>78</v>
      </c>
      <c r="F1500" t="s">
        <v>79</v>
      </c>
      <c r="G1500" t="s">
        <v>80</v>
      </c>
      <c r="H1500">
        <v>1</v>
      </c>
      <c r="I1500" t="s">
        <v>197</v>
      </c>
      <c r="J1500" t="s">
        <v>47</v>
      </c>
      <c r="K1500" s="1">
        <v>43745</v>
      </c>
      <c r="L1500">
        <v>7.35</v>
      </c>
      <c r="M1500" t="s">
        <v>226</v>
      </c>
      <c r="W1500" s="5">
        <v>45778</v>
      </c>
      <c r="X1500" s="5">
        <v>45778</v>
      </c>
      <c r="Y1500" s="5">
        <v>45658</v>
      </c>
      <c r="AB1500" t="s">
        <v>79</v>
      </c>
      <c r="AC1500" t="s">
        <v>79</v>
      </c>
      <c r="AD1500" t="s">
        <v>84</v>
      </c>
      <c r="AE1500" t="s">
        <v>52</v>
      </c>
      <c r="AF1500" t="s">
        <v>53</v>
      </c>
      <c r="AG1500" t="s">
        <v>72</v>
      </c>
      <c r="AH1500">
        <v>37.077201000000002</v>
      </c>
      <c r="AI1500">
        <v>44.665990000000001</v>
      </c>
      <c r="AJ1500">
        <v>46.151544999999999</v>
      </c>
      <c r="AK1500">
        <v>47.911413000000003</v>
      </c>
      <c r="AL1500" t="s">
        <v>54</v>
      </c>
      <c r="AM1500" t="s">
        <v>474</v>
      </c>
      <c r="AN1500" t="s">
        <v>5451</v>
      </c>
      <c r="AO1500" s="1">
        <v>45748</v>
      </c>
      <c r="AP1500" s="1" t="s">
        <v>5428</v>
      </c>
      <c r="AR1500" t="s">
        <v>5451</v>
      </c>
    </row>
    <row r="1501" spans="1:44" hidden="1" x14ac:dyDescent="0.25">
      <c r="A1501" t="s">
        <v>2148</v>
      </c>
      <c r="B1501" t="s">
        <v>2145</v>
      </c>
      <c r="C1501" t="s">
        <v>2146</v>
      </c>
      <c r="D1501" t="s">
        <v>143</v>
      </c>
      <c r="E1501" t="s">
        <v>78</v>
      </c>
      <c r="F1501" t="s">
        <v>79</v>
      </c>
      <c r="G1501" t="s">
        <v>80</v>
      </c>
      <c r="H1501">
        <v>1</v>
      </c>
      <c r="I1501" t="s">
        <v>197</v>
      </c>
      <c r="J1501" t="s">
        <v>47</v>
      </c>
      <c r="K1501" s="1">
        <v>43836</v>
      </c>
      <c r="L1501">
        <v>14.22</v>
      </c>
      <c r="M1501" t="s">
        <v>226</v>
      </c>
      <c r="W1501" s="5">
        <v>45778</v>
      </c>
      <c r="X1501" s="5">
        <v>45778</v>
      </c>
      <c r="Y1501" s="5">
        <v>45658</v>
      </c>
      <c r="AB1501" t="s">
        <v>79</v>
      </c>
      <c r="AC1501" t="s">
        <v>79</v>
      </c>
      <c r="AD1501" t="s">
        <v>84</v>
      </c>
      <c r="AE1501" t="s">
        <v>52</v>
      </c>
      <c r="AF1501" t="s">
        <v>53</v>
      </c>
      <c r="AG1501" t="s">
        <v>72</v>
      </c>
      <c r="AH1501">
        <v>37.077201000000002</v>
      </c>
      <c r="AI1501">
        <v>44.665990000000001</v>
      </c>
      <c r="AJ1501">
        <v>46.151544999999999</v>
      </c>
      <c r="AK1501">
        <v>47.911413000000003</v>
      </c>
      <c r="AL1501" t="s">
        <v>54</v>
      </c>
      <c r="AM1501" t="s">
        <v>474</v>
      </c>
      <c r="AN1501" t="s">
        <v>5451</v>
      </c>
      <c r="AO1501" s="1">
        <v>45748</v>
      </c>
      <c r="AP1501" s="1" t="s">
        <v>5428</v>
      </c>
      <c r="AR1501" t="s">
        <v>5451</v>
      </c>
    </row>
    <row r="1502" spans="1:44" hidden="1" x14ac:dyDescent="0.25">
      <c r="A1502" t="s">
        <v>2149</v>
      </c>
      <c r="B1502" t="s">
        <v>2145</v>
      </c>
      <c r="C1502" t="s">
        <v>2146</v>
      </c>
      <c r="D1502" t="s">
        <v>145</v>
      </c>
      <c r="E1502" t="s">
        <v>78</v>
      </c>
      <c r="F1502" t="s">
        <v>79</v>
      </c>
      <c r="G1502" t="s">
        <v>80</v>
      </c>
      <c r="H1502">
        <v>1</v>
      </c>
      <c r="I1502" t="s">
        <v>197</v>
      </c>
      <c r="J1502" t="s">
        <v>47</v>
      </c>
      <c r="K1502" s="1">
        <v>43745</v>
      </c>
      <c r="L1502">
        <v>62.62</v>
      </c>
      <c r="M1502" t="s">
        <v>226</v>
      </c>
      <c r="W1502" s="5">
        <v>45778</v>
      </c>
      <c r="X1502" s="5">
        <v>45778</v>
      </c>
      <c r="Y1502" s="5">
        <v>45658</v>
      </c>
      <c r="AB1502" t="s">
        <v>79</v>
      </c>
      <c r="AC1502" t="s">
        <v>79</v>
      </c>
      <c r="AD1502" t="s">
        <v>84</v>
      </c>
      <c r="AE1502" t="s">
        <v>52</v>
      </c>
      <c r="AF1502" t="s">
        <v>53</v>
      </c>
      <c r="AG1502" t="s">
        <v>72</v>
      </c>
      <c r="AH1502">
        <v>37.077201000000002</v>
      </c>
      <c r="AI1502">
        <v>44.665990000000001</v>
      </c>
      <c r="AJ1502">
        <v>46.151544999999999</v>
      </c>
      <c r="AK1502">
        <v>47.911413000000003</v>
      </c>
      <c r="AL1502" t="s">
        <v>54</v>
      </c>
      <c r="AM1502" t="s">
        <v>474</v>
      </c>
      <c r="AN1502" t="s">
        <v>5451</v>
      </c>
      <c r="AO1502" s="1">
        <v>45748</v>
      </c>
      <c r="AP1502" s="1" t="s">
        <v>5428</v>
      </c>
      <c r="AR1502" t="s">
        <v>5451</v>
      </c>
    </row>
    <row r="1503" spans="1:44" hidden="1" x14ac:dyDescent="0.25">
      <c r="A1503" t="s">
        <v>2152</v>
      </c>
      <c r="B1503" t="s">
        <v>2150</v>
      </c>
      <c r="C1503" t="s">
        <v>2151</v>
      </c>
      <c r="D1503" t="s">
        <v>95</v>
      </c>
      <c r="E1503" t="s">
        <v>78</v>
      </c>
      <c r="F1503" t="s">
        <v>79</v>
      </c>
      <c r="G1503" t="s">
        <v>80</v>
      </c>
      <c r="H1503">
        <v>1</v>
      </c>
      <c r="I1503" t="s">
        <v>197</v>
      </c>
      <c r="J1503" t="s">
        <v>47</v>
      </c>
      <c r="K1503" s="1">
        <v>43816</v>
      </c>
      <c r="L1503">
        <v>20.7</v>
      </c>
      <c r="M1503" t="s">
        <v>226</v>
      </c>
      <c r="W1503" s="5">
        <v>45778</v>
      </c>
      <c r="X1503" s="5">
        <v>45778</v>
      </c>
      <c r="Y1503" s="5">
        <v>45627</v>
      </c>
      <c r="AB1503" t="s">
        <v>79</v>
      </c>
      <c r="AC1503" t="s">
        <v>79</v>
      </c>
      <c r="AD1503" t="s">
        <v>84</v>
      </c>
      <c r="AE1503" t="s">
        <v>52</v>
      </c>
      <c r="AF1503" t="s">
        <v>53</v>
      </c>
      <c r="AG1503" t="s">
        <v>72</v>
      </c>
      <c r="AH1503">
        <v>37.467936999999999</v>
      </c>
      <c r="AI1503">
        <v>45.056725999999998</v>
      </c>
      <c r="AJ1503">
        <v>46.542281000000003</v>
      </c>
      <c r="AK1503">
        <v>48.302149999999997</v>
      </c>
      <c r="AL1503" t="s">
        <v>54</v>
      </c>
      <c r="AM1503" t="s">
        <v>474</v>
      </c>
      <c r="AN1503" t="s">
        <v>5451</v>
      </c>
      <c r="AO1503" s="1">
        <v>45748</v>
      </c>
      <c r="AP1503" s="1" t="s">
        <v>5428</v>
      </c>
      <c r="AR1503" t="s">
        <v>5451</v>
      </c>
    </row>
    <row r="1504" spans="1:44" hidden="1" x14ac:dyDescent="0.25">
      <c r="A1504" t="s">
        <v>2153</v>
      </c>
      <c r="B1504" t="s">
        <v>2150</v>
      </c>
      <c r="C1504" t="s">
        <v>2151</v>
      </c>
      <c r="D1504" t="s">
        <v>143</v>
      </c>
      <c r="E1504" t="s">
        <v>78</v>
      </c>
      <c r="F1504" t="s">
        <v>79</v>
      </c>
      <c r="G1504" t="s">
        <v>80</v>
      </c>
      <c r="H1504">
        <v>1</v>
      </c>
      <c r="I1504" t="s">
        <v>197</v>
      </c>
      <c r="J1504" t="s">
        <v>47</v>
      </c>
      <c r="K1504" s="1">
        <v>43820</v>
      </c>
      <c r="L1504">
        <v>28.13</v>
      </c>
      <c r="M1504" t="s">
        <v>226</v>
      </c>
      <c r="W1504" s="5">
        <v>45778</v>
      </c>
      <c r="X1504" s="5">
        <v>45778</v>
      </c>
      <c r="Y1504" s="5">
        <v>45658</v>
      </c>
      <c r="AB1504" t="s">
        <v>79</v>
      </c>
      <c r="AC1504" t="s">
        <v>79</v>
      </c>
      <c r="AD1504" t="s">
        <v>84</v>
      </c>
      <c r="AE1504" t="s">
        <v>52</v>
      </c>
      <c r="AF1504" t="s">
        <v>53</v>
      </c>
      <c r="AG1504" t="s">
        <v>72</v>
      </c>
      <c r="AH1504">
        <v>37.467936999999999</v>
      </c>
      <c r="AI1504">
        <v>45.056725999999998</v>
      </c>
      <c r="AJ1504">
        <v>46.542281000000003</v>
      </c>
      <c r="AK1504">
        <v>48.302149999999997</v>
      </c>
      <c r="AL1504" t="s">
        <v>54</v>
      </c>
      <c r="AM1504" t="s">
        <v>474</v>
      </c>
      <c r="AN1504" t="s">
        <v>5451</v>
      </c>
      <c r="AO1504" s="1">
        <v>45748</v>
      </c>
      <c r="AP1504" s="1" t="s">
        <v>5428</v>
      </c>
      <c r="AR1504" t="s">
        <v>5451</v>
      </c>
    </row>
    <row r="1505" spans="1:44" hidden="1" x14ac:dyDescent="0.25">
      <c r="A1505" t="s">
        <v>2154</v>
      </c>
      <c r="B1505" t="s">
        <v>2150</v>
      </c>
      <c r="C1505" t="s">
        <v>2151</v>
      </c>
      <c r="D1505" t="s">
        <v>145</v>
      </c>
      <c r="E1505" t="s">
        <v>78</v>
      </c>
      <c r="F1505" t="s">
        <v>79</v>
      </c>
      <c r="G1505" t="s">
        <v>80</v>
      </c>
      <c r="H1505">
        <v>1</v>
      </c>
      <c r="I1505" t="s">
        <v>197</v>
      </c>
      <c r="J1505" t="s">
        <v>47</v>
      </c>
      <c r="K1505" s="1">
        <v>43818</v>
      </c>
      <c r="L1505">
        <v>12.6</v>
      </c>
      <c r="M1505" t="s">
        <v>226</v>
      </c>
      <c r="W1505" s="5">
        <v>45778</v>
      </c>
      <c r="X1505" s="5">
        <v>45778</v>
      </c>
      <c r="Y1505" s="5">
        <v>45658</v>
      </c>
      <c r="AB1505" t="s">
        <v>79</v>
      </c>
      <c r="AC1505" t="s">
        <v>79</v>
      </c>
      <c r="AD1505" t="s">
        <v>84</v>
      </c>
      <c r="AE1505" t="s">
        <v>52</v>
      </c>
      <c r="AF1505" t="s">
        <v>53</v>
      </c>
      <c r="AG1505" t="s">
        <v>72</v>
      </c>
      <c r="AH1505">
        <v>37.467936999999999</v>
      </c>
      <c r="AI1505">
        <v>45.056725999999998</v>
      </c>
      <c r="AJ1505">
        <v>46.542281000000003</v>
      </c>
      <c r="AK1505">
        <v>48.302149999999997</v>
      </c>
      <c r="AL1505" t="s">
        <v>54</v>
      </c>
      <c r="AM1505" t="s">
        <v>474</v>
      </c>
      <c r="AN1505" t="s">
        <v>5451</v>
      </c>
      <c r="AO1505" s="1">
        <v>45748</v>
      </c>
      <c r="AP1505" s="1" t="s">
        <v>5428</v>
      </c>
      <c r="AR1505" t="s">
        <v>5451</v>
      </c>
    </row>
    <row r="1506" spans="1:44" hidden="1" x14ac:dyDescent="0.25">
      <c r="A1506" t="s">
        <v>2155</v>
      </c>
      <c r="B1506" t="s">
        <v>2150</v>
      </c>
      <c r="C1506" t="s">
        <v>2151</v>
      </c>
      <c r="D1506" t="s">
        <v>255</v>
      </c>
      <c r="E1506" t="s">
        <v>78</v>
      </c>
      <c r="F1506" t="s">
        <v>79</v>
      </c>
      <c r="G1506" t="s">
        <v>80</v>
      </c>
      <c r="H1506">
        <v>1</v>
      </c>
      <c r="I1506" t="s">
        <v>197</v>
      </c>
      <c r="J1506" t="s">
        <v>47</v>
      </c>
      <c r="K1506" s="1">
        <v>43819</v>
      </c>
      <c r="L1506">
        <v>11.92</v>
      </c>
      <c r="M1506" t="s">
        <v>226</v>
      </c>
      <c r="W1506" s="5">
        <v>45778</v>
      </c>
      <c r="X1506" s="5">
        <v>45778</v>
      </c>
      <c r="Y1506" s="5">
        <v>45658</v>
      </c>
      <c r="AB1506" t="s">
        <v>79</v>
      </c>
      <c r="AC1506" t="s">
        <v>79</v>
      </c>
      <c r="AD1506" t="s">
        <v>84</v>
      </c>
      <c r="AE1506" t="s">
        <v>52</v>
      </c>
      <c r="AF1506" t="s">
        <v>53</v>
      </c>
      <c r="AG1506" t="s">
        <v>72</v>
      </c>
      <c r="AH1506">
        <v>37.467936999999999</v>
      </c>
      <c r="AI1506">
        <v>45.056725999999998</v>
      </c>
      <c r="AJ1506">
        <v>46.542281000000003</v>
      </c>
      <c r="AK1506">
        <v>48.302149999999997</v>
      </c>
      <c r="AL1506" t="s">
        <v>54</v>
      </c>
      <c r="AM1506" t="s">
        <v>474</v>
      </c>
      <c r="AN1506" t="s">
        <v>5451</v>
      </c>
      <c r="AO1506" s="1">
        <v>45748</v>
      </c>
      <c r="AP1506" s="1" t="s">
        <v>5428</v>
      </c>
      <c r="AR1506" t="s">
        <v>5451</v>
      </c>
    </row>
    <row r="1507" spans="1:44" hidden="1" x14ac:dyDescent="0.25">
      <c r="A1507" t="s">
        <v>2156</v>
      </c>
      <c r="B1507" t="s">
        <v>2150</v>
      </c>
      <c r="C1507" t="s">
        <v>2151</v>
      </c>
      <c r="D1507" t="s">
        <v>87</v>
      </c>
      <c r="E1507" t="s">
        <v>78</v>
      </c>
      <c r="F1507" t="s">
        <v>79</v>
      </c>
      <c r="G1507" t="s">
        <v>80</v>
      </c>
      <c r="H1507">
        <v>1</v>
      </c>
      <c r="I1507" t="s">
        <v>197</v>
      </c>
      <c r="J1507" t="s">
        <v>47</v>
      </c>
      <c r="K1507" s="1">
        <v>43836</v>
      </c>
      <c r="L1507">
        <v>51.37</v>
      </c>
      <c r="M1507" t="s">
        <v>226</v>
      </c>
      <c r="W1507" s="5">
        <v>45778</v>
      </c>
      <c r="X1507" s="5">
        <v>45778</v>
      </c>
      <c r="Y1507" s="5">
        <v>45658</v>
      </c>
      <c r="AB1507" t="s">
        <v>79</v>
      </c>
      <c r="AC1507" t="s">
        <v>79</v>
      </c>
      <c r="AD1507" t="s">
        <v>84</v>
      </c>
      <c r="AE1507" t="s">
        <v>52</v>
      </c>
      <c r="AF1507" t="s">
        <v>53</v>
      </c>
      <c r="AG1507" t="s">
        <v>72</v>
      </c>
      <c r="AH1507">
        <v>37.467936999999999</v>
      </c>
      <c r="AI1507">
        <v>45.056725999999998</v>
      </c>
      <c r="AJ1507">
        <v>46.542281000000003</v>
      </c>
      <c r="AK1507">
        <v>48.302149999999997</v>
      </c>
      <c r="AL1507" t="s">
        <v>54</v>
      </c>
      <c r="AM1507" t="s">
        <v>474</v>
      </c>
      <c r="AN1507" t="s">
        <v>5451</v>
      </c>
      <c r="AO1507" s="1">
        <v>45748</v>
      </c>
      <c r="AP1507" s="1" t="s">
        <v>5428</v>
      </c>
      <c r="AR1507" t="s">
        <v>5451</v>
      </c>
    </row>
    <row r="1508" spans="1:44" hidden="1" x14ac:dyDescent="0.25">
      <c r="A1508" t="s">
        <v>2157</v>
      </c>
      <c r="B1508" t="s">
        <v>2150</v>
      </c>
      <c r="C1508" t="s">
        <v>2151</v>
      </c>
      <c r="D1508" t="s">
        <v>100</v>
      </c>
      <c r="E1508" t="s">
        <v>78</v>
      </c>
      <c r="F1508" t="s">
        <v>79</v>
      </c>
      <c r="G1508" t="s">
        <v>80</v>
      </c>
      <c r="H1508">
        <v>1</v>
      </c>
      <c r="I1508" t="s">
        <v>197</v>
      </c>
      <c r="J1508" t="s">
        <v>47</v>
      </c>
      <c r="K1508" s="1">
        <v>43836</v>
      </c>
      <c r="L1508">
        <v>12</v>
      </c>
      <c r="M1508" t="s">
        <v>226</v>
      </c>
      <c r="W1508" s="5">
        <v>45778</v>
      </c>
      <c r="X1508" s="5">
        <v>45778</v>
      </c>
      <c r="Y1508" s="5">
        <v>45658</v>
      </c>
      <c r="AB1508" t="s">
        <v>79</v>
      </c>
      <c r="AC1508" t="s">
        <v>79</v>
      </c>
      <c r="AD1508" t="s">
        <v>84</v>
      </c>
      <c r="AE1508" t="s">
        <v>52</v>
      </c>
      <c r="AF1508" t="s">
        <v>53</v>
      </c>
      <c r="AG1508" t="s">
        <v>72</v>
      </c>
      <c r="AH1508">
        <v>37.467936999999999</v>
      </c>
      <c r="AI1508">
        <v>45.056725999999998</v>
      </c>
      <c r="AJ1508">
        <v>46.542281000000003</v>
      </c>
      <c r="AK1508">
        <v>48.302149999999997</v>
      </c>
      <c r="AL1508" t="s">
        <v>54</v>
      </c>
      <c r="AM1508" t="s">
        <v>474</v>
      </c>
      <c r="AN1508" t="s">
        <v>5451</v>
      </c>
      <c r="AO1508" s="1">
        <v>45748</v>
      </c>
      <c r="AP1508" s="1" t="s">
        <v>5428</v>
      </c>
      <c r="AR1508" t="s">
        <v>5451</v>
      </c>
    </row>
    <row r="1509" spans="1:44" hidden="1" x14ac:dyDescent="0.25">
      <c r="A1509" t="s">
        <v>2158</v>
      </c>
      <c r="B1509" t="s">
        <v>2150</v>
      </c>
      <c r="C1509" t="s">
        <v>2151</v>
      </c>
      <c r="D1509" t="s">
        <v>259</v>
      </c>
      <c r="E1509" t="s">
        <v>78</v>
      </c>
      <c r="F1509" t="s">
        <v>79</v>
      </c>
      <c r="G1509" t="s">
        <v>80</v>
      </c>
      <c r="H1509">
        <v>1</v>
      </c>
      <c r="I1509" t="s">
        <v>197</v>
      </c>
      <c r="J1509" t="s">
        <v>47</v>
      </c>
      <c r="K1509" s="1">
        <v>43816</v>
      </c>
      <c r="L1509">
        <v>17.45</v>
      </c>
      <c r="M1509" t="s">
        <v>226</v>
      </c>
      <c r="W1509" s="5">
        <v>45809</v>
      </c>
      <c r="X1509" s="5">
        <v>45778</v>
      </c>
      <c r="Y1509" s="5">
        <v>45658</v>
      </c>
      <c r="AB1509" t="s">
        <v>79</v>
      </c>
      <c r="AC1509" t="s">
        <v>79</v>
      </c>
      <c r="AD1509" t="s">
        <v>84</v>
      </c>
      <c r="AE1509" t="s">
        <v>52</v>
      </c>
      <c r="AF1509" t="s">
        <v>53</v>
      </c>
      <c r="AG1509" t="s">
        <v>72</v>
      </c>
      <c r="AH1509">
        <v>37.467936999999999</v>
      </c>
      <c r="AI1509">
        <v>45.056725999999998</v>
      </c>
      <c r="AJ1509">
        <v>46.542281000000003</v>
      </c>
      <c r="AK1509">
        <v>48.302149999999997</v>
      </c>
      <c r="AL1509" t="s">
        <v>54</v>
      </c>
      <c r="AM1509" t="s">
        <v>474</v>
      </c>
      <c r="AN1509" t="s">
        <v>5451</v>
      </c>
      <c r="AO1509" s="1">
        <v>45748</v>
      </c>
      <c r="AP1509" s="1" t="s">
        <v>5428</v>
      </c>
      <c r="AR1509" t="s">
        <v>5451</v>
      </c>
    </row>
    <row r="1510" spans="1:44" hidden="1" x14ac:dyDescent="0.25">
      <c r="A1510" t="s">
        <v>2159</v>
      </c>
      <c r="B1510" t="s">
        <v>2150</v>
      </c>
      <c r="C1510" t="s">
        <v>2151</v>
      </c>
      <c r="D1510" t="s">
        <v>275</v>
      </c>
      <c r="E1510" t="s">
        <v>78</v>
      </c>
      <c r="F1510" t="s">
        <v>79</v>
      </c>
      <c r="G1510" t="s">
        <v>80</v>
      </c>
      <c r="H1510">
        <v>1</v>
      </c>
      <c r="I1510" t="s">
        <v>197</v>
      </c>
      <c r="J1510" t="s">
        <v>47</v>
      </c>
      <c r="K1510" s="1">
        <v>43816</v>
      </c>
      <c r="L1510">
        <v>8.6300000000000008</v>
      </c>
      <c r="M1510" t="s">
        <v>226</v>
      </c>
      <c r="W1510" s="5">
        <v>45809</v>
      </c>
      <c r="X1510" s="5">
        <v>45778</v>
      </c>
      <c r="Y1510" s="5">
        <v>45658</v>
      </c>
      <c r="AB1510" t="s">
        <v>79</v>
      </c>
      <c r="AC1510" t="s">
        <v>79</v>
      </c>
      <c r="AD1510" t="s">
        <v>84</v>
      </c>
      <c r="AE1510" t="s">
        <v>52</v>
      </c>
      <c r="AF1510" t="s">
        <v>53</v>
      </c>
      <c r="AG1510" t="s">
        <v>72</v>
      </c>
      <c r="AH1510">
        <v>37.467936999999999</v>
      </c>
      <c r="AI1510">
        <v>45.056725999999998</v>
      </c>
      <c r="AJ1510">
        <v>46.542281000000003</v>
      </c>
      <c r="AK1510">
        <v>48.302149999999997</v>
      </c>
      <c r="AL1510" t="s">
        <v>54</v>
      </c>
      <c r="AM1510" t="s">
        <v>474</v>
      </c>
      <c r="AN1510" t="s">
        <v>5451</v>
      </c>
      <c r="AO1510" s="1">
        <v>45748</v>
      </c>
      <c r="AP1510" s="1" t="s">
        <v>5428</v>
      </c>
      <c r="AR1510" t="s">
        <v>5451</v>
      </c>
    </row>
    <row r="1511" spans="1:44" hidden="1" x14ac:dyDescent="0.25">
      <c r="A1511" t="s">
        <v>2160</v>
      </c>
      <c r="B1511" t="s">
        <v>2150</v>
      </c>
      <c r="C1511" t="s">
        <v>2151</v>
      </c>
      <c r="D1511" t="s">
        <v>207</v>
      </c>
      <c r="E1511" t="s">
        <v>78</v>
      </c>
      <c r="F1511" t="s">
        <v>79</v>
      </c>
      <c r="G1511" t="s">
        <v>80</v>
      </c>
      <c r="H1511">
        <v>1</v>
      </c>
      <c r="I1511" t="s">
        <v>197</v>
      </c>
      <c r="J1511" t="s">
        <v>47</v>
      </c>
      <c r="K1511" s="1">
        <v>43816</v>
      </c>
      <c r="L1511">
        <v>20.54</v>
      </c>
      <c r="M1511" t="s">
        <v>226</v>
      </c>
      <c r="W1511" s="5">
        <v>45809</v>
      </c>
      <c r="X1511" s="5">
        <v>45778</v>
      </c>
      <c r="Y1511" s="5">
        <v>45658</v>
      </c>
      <c r="AB1511" t="s">
        <v>79</v>
      </c>
      <c r="AC1511" t="s">
        <v>79</v>
      </c>
      <c r="AD1511" t="s">
        <v>84</v>
      </c>
      <c r="AE1511" t="s">
        <v>52</v>
      </c>
      <c r="AF1511" t="s">
        <v>53</v>
      </c>
      <c r="AG1511" t="s">
        <v>72</v>
      </c>
      <c r="AH1511">
        <v>37.467936999999999</v>
      </c>
      <c r="AI1511">
        <v>45.056725999999998</v>
      </c>
      <c r="AJ1511">
        <v>46.542281000000003</v>
      </c>
      <c r="AK1511">
        <v>48.302149999999997</v>
      </c>
      <c r="AL1511" t="s">
        <v>54</v>
      </c>
      <c r="AM1511" t="s">
        <v>474</v>
      </c>
      <c r="AN1511" t="s">
        <v>5451</v>
      </c>
      <c r="AO1511" s="1">
        <v>45748</v>
      </c>
      <c r="AP1511" s="1" t="s">
        <v>5428</v>
      </c>
      <c r="AR1511" t="s">
        <v>5451</v>
      </c>
    </row>
    <row r="1512" spans="1:44" hidden="1" x14ac:dyDescent="0.25">
      <c r="A1512" t="s">
        <v>2163</v>
      </c>
      <c r="B1512" t="s">
        <v>2161</v>
      </c>
      <c r="C1512" t="s">
        <v>2162</v>
      </c>
      <c r="D1512" t="s">
        <v>95</v>
      </c>
      <c r="E1512" t="s">
        <v>1260</v>
      </c>
      <c r="F1512" t="s">
        <v>245</v>
      </c>
      <c r="G1512" t="s">
        <v>58</v>
      </c>
      <c r="H1512">
        <v>1</v>
      </c>
      <c r="I1512" t="s">
        <v>197</v>
      </c>
      <c r="J1512" t="s">
        <v>47</v>
      </c>
      <c r="K1512" s="1">
        <v>43839</v>
      </c>
      <c r="L1512">
        <v>55.12</v>
      </c>
      <c r="M1512" t="s">
        <v>226</v>
      </c>
      <c r="W1512" s="5">
        <v>45748</v>
      </c>
      <c r="X1512" s="5">
        <v>45748</v>
      </c>
      <c r="Y1512" s="5">
        <v>45689</v>
      </c>
      <c r="AB1512" t="s">
        <v>245</v>
      </c>
      <c r="AC1512" t="s">
        <v>245</v>
      </c>
      <c r="AD1512" t="s">
        <v>247</v>
      </c>
      <c r="AE1512" t="s">
        <v>690</v>
      </c>
      <c r="AF1512" t="s">
        <v>84</v>
      </c>
      <c r="AG1512" t="s">
        <v>53</v>
      </c>
      <c r="AH1512">
        <v>17.576245</v>
      </c>
      <c r="AI1512">
        <v>26.939377</v>
      </c>
      <c r="AJ1512">
        <v>55.315548</v>
      </c>
      <c r="AK1512">
        <v>55.814346999999998</v>
      </c>
      <c r="AL1512" t="s">
        <v>54</v>
      </c>
      <c r="AM1512" t="s">
        <v>248</v>
      </c>
      <c r="AN1512" t="s">
        <v>247</v>
      </c>
      <c r="AO1512" s="1">
        <v>45748</v>
      </c>
      <c r="AP1512" s="1" t="s">
        <v>5428</v>
      </c>
      <c r="AR1512" t="s">
        <v>247</v>
      </c>
    </row>
    <row r="1513" spans="1:44" hidden="1" x14ac:dyDescent="0.25">
      <c r="A1513" t="s">
        <v>2164</v>
      </c>
      <c r="B1513" t="s">
        <v>2161</v>
      </c>
      <c r="C1513" t="s">
        <v>2162</v>
      </c>
      <c r="D1513" t="s">
        <v>143</v>
      </c>
      <c r="E1513" t="s">
        <v>1260</v>
      </c>
      <c r="F1513" t="s">
        <v>245</v>
      </c>
      <c r="G1513" t="s">
        <v>58</v>
      </c>
      <c r="H1513">
        <v>1</v>
      </c>
      <c r="I1513" t="s">
        <v>197</v>
      </c>
      <c r="J1513" t="s">
        <v>47</v>
      </c>
      <c r="K1513" s="1">
        <v>43860</v>
      </c>
      <c r="L1513">
        <v>52.83</v>
      </c>
      <c r="M1513" t="s">
        <v>226</v>
      </c>
      <c r="W1513" s="5">
        <v>45748</v>
      </c>
      <c r="X1513" s="5">
        <v>45748</v>
      </c>
      <c r="Y1513" s="5">
        <v>45689</v>
      </c>
      <c r="AB1513" t="s">
        <v>245</v>
      </c>
      <c r="AC1513" t="s">
        <v>245</v>
      </c>
      <c r="AD1513" t="s">
        <v>247</v>
      </c>
      <c r="AE1513" t="s">
        <v>690</v>
      </c>
      <c r="AF1513" t="s">
        <v>84</v>
      </c>
      <c r="AG1513" t="s">
        <v>53</v>
      </c>
      <c r="AH1513">
        <v>17.576245</v>
      </c>
      <c r="AI1513">
        <v>26.939377</v>
      </c>
      <c r="AJ1513">
        <v>55.315548</v>
      </c>
      <c r="AK1513">
        <v>55.814346999999998</v>
      </c>
      <c r="AL1513" t="s">
        <v>54</v>
      </c>
      <c r="AM1513" t="s">
        <v>248</v>
      </c>
      <c r="AN1513" t="s">
        <v>247</v>
      </c>
      <c r="AO1513" s="1">
        <v>45748</v>
      </c>
      <c r="AP1513" s="1" t="s">
        <v>5428</v>
      </c>
      <c r="AR1513" t="s">
        <v>247</v>
      </c>
    </row>
    <row r="1514" spans="1:44" hidden="1" x14ac:dyDescent="0.25">
      <c r="A1514" t="s">
        <v>2165</v>
      </c>
      <c r="B1514" t="s">
        <v>2161</v>
      </c>
      <c r="C1514" t="s">
        <v>2162</v>
      </c>
      <c r="D1514" t="s">
        <v>145</v>
      </c>
      <c r="E1514" t="s">
        <v>1260</v>
      </c>
      <c r="F1514" t="s">
        <v>245</v>
      </c>
      <c r="G1514" t="s">
        <v>58</v>
      </c>
      <c r="H1514">
        <v>1</v>
      </c>
      <c r="I1514" t="s">
        <v>197</v>
      </c>
      <c r="J1514" t="s">
        <v>47</v>
      </c>
      <c r="K1514" s="1">
        <v>43853</v>
      </c>
      <c r="L1514">
        <v>63.17</v>
      </c>
      <c r="M1514" t="s">
        <v>226</v>
      </c>
      <c r="W1514" s="5">
        <v>45748</v>
      </c>
      <c r="X1514" s="5">
        <v>45748</v>
      </c>
      <c r="Y1514" s="5">
        <v>45689</v>
      </c>
      <c r="AB1514" t="s">
        <v>245</v>
      </c>
      <c r="AC1514" t="s">
        <v>245</v>
      </c>
      <c r="AD1514" t="s">
        <v>247</v>
      </c>
      <c r="AE1514" t="s">
        <v>690</v>
      </c>
      <c r="AF1514" t="s">
        <v>84</v>
      </c>
      <c r="AG1514" t="s">
        <v>53</v>
      </c>
      <c r="AH1514">
        <v>17.576245</v>
      </c>
      <c r="AI1514">
        <v>26.939377</v>
      </c>
      <c r="AJ1514">
        <v>55.315548</v>
      </c>
      <c r="AK1514">
        <v>55.814346999999998</v>
      </c>
      <c r="AL1514" t="s">
        <v>54</v>
      </c>
      <c r="AM1514" t="s">
        <v>248</v>
      </c>
      <c r="AN1514" t="s">
        <v>247</v>
      </c>
      <c r="AO1514" s="1">
        <v>45748</v>
      </c>
      <c r="AP1514" s="1" t="s">
        <v>5428</v>
      </c>
      <c r="AR1514" t="s">
        <v>247</v>
      </c>
    </row>
    <row r="1515" spans="1:44" hidden="1" x14ac:dyDescent="0.25">
      <c r="A1515" t="s">
        <v>2168</v>
      </c>
      <c r="B1515" t="s">
        <v>2166</v>
      </c>
      <c r="C1515" t="s">
        <v>2167</v>
      </c>
      <c r="D1515" t="s">
        <v>95</v>
      </c>
      <c r="E1515" t="s">
        <v>1529</v>
      </c>
      <c r="F1515" t="s">
        <v>311</v>
      </c>
      <c r="G1515" t="s">
        <v>58</v>
      </c>
      <c r="H1515">
        <v>1</v>
      </c>
      <c r="I1515" t="s">
        <v>197</v>
      </c>
      <c r="J1515" t="s">
        <v>47</v>
      </c>
      <c r="K1515" s="1">
        <v>43868</v>
      </c>
      <c r="L1515">
        <v>25.28</v>
      </c>
      <c r="M1515" t="s">
        <v>226</v>
      </c>
      <c r="W1515" s="5">
        <v>45748</v>
      </c>
      <c r="X1515" s="5">
        <v>45748</v>
      </c>
      <c r="Y1515" s="5">
        <v>45717</v>
      </c>
      <c r="AB1515" t="s">
        <v>311</v>
      </c>
      <c r="AC1515" t="s">
        <v>311</v>
      </c>
      <c r="AD1515" t="s">
        <v>1532</v>
      </c>
      <c r="AE1515" t="s">
        <v>51</v>
      </c>
      <c r="AF1515" t="s">
        <v>50</v>
      </c>
      <c r="AG1515" t="s">
        <v>1531</v>
      </c>
      <c r="AH1515">
        <v>62.784849999999999</v>
      </c>
      <c r="AI1515">
        <v>79.778375999999994</v>
      </c>
      <c r="AJ1515">
        <v>80.142632000000006</v>
      </c>
      <c r="AK1515">
        <v>81.127951999999993</v>
      </c>
      <c r="AL1515" t="s">
        <v>54</v>
      </c>
      <c r="AM1515" t="s">
        <v>314</v>
      </c>
      <c r="AN1515" t="s">
        <v>1531</v>
      </c>
      <c r="AO1515" s="1">
        <v>45778</v>
      </c>
      <c r="AP1515" s="1" t="s">
        <v>5429</v>
      </c>
      <c r="AR1515" t="s">
        <v>1532</v>
      </c>
    </row>
    <row r="1516" spans="1:44" hidden="1" x14ac:dyDescent="0.25">
      <c r="A1516" t="s">
        <v>2169</v>
      </c>
      <c r="B1516" t="s">
        <v>2166</v>
      </c>
      <c r="C1516" t="s">
        <v>2167</v>
      </c>
      <c r="D1516" t="s">
        <v>143</v>
      </c>
      <c r="E1516" t="s">
        <v>1529</v>
      </c>
      <c r="F1516" t="s">
        <v>311</v>
      </c>
      <c r="G1516" t="s">
        <v>58</v>
      </c>
      <c r="H1516">
        <v>1</v>
      </c>
      <c r="I1516" t="s">
        <v>197</v>
      </c>
      <c r="J1516" t="s">
        <v>47</v>
      </c>
      <c r="K1516" s="1">
        <v>43868</v>
      </c>
      <c r="L1516">
        <v>20.93</v>
      </c>
      <c r="M1516" t="s">
        <v>226</v>
      </c>
      <c r="W1516" s="5">
        <v>45748</v>
      </c>
      <c r="X1516" s="5">
        <v>45748</v>
      </c>
      <c r="Y1516" s="5">
        <v>45717</v>
      </c>
      <c r="AB1516" t="s">
        <v>311</v>
      </c>
      <c r="AC1516" t="s">
        <v>311</v>
      </c>
      <c r="AD1516" t="s">
        <v>1532</v>
      </c>
      <c r="AE1516" t="s">
        <v>51</v>
      </c>
      <c r="AF1516" t="s">
        <v>50</v>
      </c>
      <c r="AG1516" t="s">
        <v>1531</v>
      </c>
      <c r="AH1516">
        <v>62.784849999999999</v>
      </c>
      <c r="AI1516">
        <v>79.778375999999994</v>
      </c>
      <c r="AJ1516">
        <v>80.142632000000006</v>
      </c>
      <c r="AK1516">
        <v>81.127951999999993</v>
      </c>
      <c r="AL1516" t="s">
        <v>54</v>
      </c>
      <c r="AM1516" t="s">
        <v>314</v>
      </c>
      <c r="AN1516" t="s">
        <v>1531</v>
      </c>
      <c r="AO1516" s="1">
        <v>45778</v>
      </c>
      <c r="AP1516" s="1" t="s">
        <v>5429</v>
      </c>
      <c r="AR1516" t="s">
        <v>1532</v>
      </c>
    </row>
    <row r="1517" spans="1:44" hidden="1" x14ac:dyDescent="0.25">
      <c r="A1517" t="s">
        <v>2172</v>
      </c>
      <c r="B1517" t="s">
        <v>2170</v>
      </c>
      <c r="C1517" t="s">
        <v>2171</v>
      </c>
      <c r="D1517" t="s">
        <v>143</v>
      </c>
      <c r="E1517" t="s">
        <v>244</v>
      </c>
      <c r="F1517" t="s">
        <v>245</v>
      </c>
      <c r="G1517" t="s">
        <v>58</v>
      </c>
      <c r="H1517">
        <v>1</v>
      </c>
      <c r="I1517" t="s">
        <v>197</v>
      </c>
      <c r="J1517" t="s">
        <v>47</v>
      </c>
      <c r="K1517" s="1">
        <v>43712</v>
      </c>
      <c r="L1517" s="61">
        <v>24.55</v>
      </c>
      <c r="M1517" t="s">
        <v>226</v>
      </c>
      <c r="W1517" s="5">
        <v>45689</v>
      </c>
      <c r="X1517" s="5">
        <v>45689</v>
      </c>
      <c r="Y1517" s="5">
        <v>45658</v>
      </c>
      <c r="AB1517" t="s">
        <v>245</v>
      </c>
      <c r="AC1517" t="s">
        <v>245</v>
      </c>
      <c r="AD1517" t="s">
        <v>53</v>
      </c>
      <c r="AE1517" t="s">
        <v>72</v>
      </c>
      <c r="AF1517" t="s">
        <v>52</v>
      </c>
      <c r="AG1517" t="s">
        <v>247</v>
      </c>
      <c r="AH1517">
        <v>20.694025</v>
      </c>
      <c r="AI1517">
        <v>23.161234</v>
      </c>
      <c r="AJ1517">
        <v>45.402071999999997</v>
      </c>
      <c r="AK1517">
        <v>55.264954000000003</v>
      </c>
      <c r="AL1517" t="s">
        <v>54</v>
      </c>
      <c r="AM1517" t="s">
        <v>248</v>
      </c>
      <c r="AN1517" t="s">
        <v>53</v>
      </c>
      <c r="AO1517" s="1">
        <v>45778</v>
      </c>
      <c r="AP1517" s="1" t="s">
        <v>5429</v>
      </c>
      <c r="AR1517" t="s">
        <v>53</v>
      </c>
    </row>
    <row r="1518" spans="1:44" hidden="1" x14ac:dyDescent="0.25">
      <c r="A1518" t="s">
        <v>2173</v>
      </c>
      <c r="B1518" t="s">
        <v>2170</v>
      </c>
      <c r="C1518" t="s">
        <v>2171</v>
      </c>
      <c r="D1518" t="s">
        <v>145</v>
      </c>
      <c r="E1518" t="s">
        <v>244</v>
      </c>
      <c r="F1518" t="s">
        <v>245</v>
      </c>
      <c r="G1518" t="s">
        <v>58</v>
      </c>
      <c r="H1518">
        <v>1</v>
      </c>
      <c r="I1518" t="s">
        <v>197</v>
      </c>
      <c r="J1518" t="s">
        <v>47</v>
      </c>
      <c r="K1518" s="1">
        <v>43712</v>
      </c>
      <c r="L1518" s="61">
        <v>16.12</v>
      </c>
      <c r="M1518" t="s">
        <v>226</v>
      </c>
      <c r="W1518" s="5">
        <v>45689</v>
      </c>
      <c r="X1518" s="5">
        <v>45689</v>
      </c>
      <c r="Y1518" s="5">
        <v>45658</v>
      </c>
      <c r="AB1518" t="s">
        <v>245</v>
      </c>
      <c r="AC1518" t="s">
        <v>245</v>
      </c>
      <c r="AD1518" t="s">
        <v>53</v>
      </c>
      <c r="AE1518" t="s">
        <v>72</v>
      </c>
      <c r="AF1518" t="s">
        <v>52</v>
      </c>
      <c r="AG1518" t="s">
        <v>247</v>
      </c>
      <c r="AH1518">
        <v>20.694025</v>
      </c>
      <c r="AI1518">
        <v>23.161234</v>
      </c>
      <c r="AJ1518">
        <v>45.402071999999997</v>
      </c>
      <c r="AK1518">
        <v>55.264954000000003</v>
      </c>
      <c r="AL1518" t="s">
        <v>54</v>
      </c>
      <c r="AM1518" t="s">
        <v>248</v>
      </c>
      <c r="AN1518" t="s">
        <v>53</v>
      </c>
      <c r="AO1518" s="1">
        <v>45778</v>
      </c>
      <c r="AP1518" s="1" t="s">
        <v>5429</v>
      </c>
      <c r="AR1518" t="s">
        <v>53</v>
      </c>
    </row>
    <row r="1519" spans="1:44" hidden="1" x14ac:dyDescent="0.25">
      <c r="A1519" t="s">
        <v>2177</v>
      </c>
      <c r="B1519" t="s">
        <v>2174</v>
      </c>
      <c r="C1519" t="s">
        <v>2175</v>
      </c>
      <c r="D1519" t="s">
        <v>95</v>
      </c>
      <c r="E1519" t="s">
        <v>2176</v>
      </c>
      <c r="F1519" t="s">
        <v>245</v>
      </c>
      <c r="G1519" t="s">
        <v>80</v>
      </c>
      <c r="H1519">
        <v>1</v>
      </c>
      <c r="I1519" t="s">
        <v>197</v>
      </c>
      <c r="J1519" t="s">
        <v>47</v>
      </c>
      <c r="K1519" s="1">
        <v>43763</v>
      </c>
      <c r="L1519" s="21">
        <v>5.71</v>
      </c>
      <c r="M1519" t="s">
        <v>226</v>
      </c>
      <c r="W1519" s="5">
        <v>45870</v>
      </c>
      <c r="X1519" s="5">
        <v>45870</v>
      </c>
      <c r="Y1519" s="5">
        <v>45658</v>
      </c>
      <c r="AA1519" s="10">
        <v>45661</v>
      </c>
      <c r="AB1519" t="s">
        <v>245</v>
      </c>
      <c r="AC1519" t="s">
        <v>245</v>
      </c>
      <c r="AD1519" t="s">
        <v>566</v>
      </c>
      <c r="AE1519" t="s">
        <v>932</v>
      </c>
      <c r="AF1519" t="s">
        <v>690</v>
      </c>
      <c r="AG1519" t="s">
        <v>247</v>
      </c>
      <c r="AH1519">
        <v>9.6425560000000008</v>
      </c>
      <c r="AI1519">
        <v>37.174854000000003</v>
      </c>
      <c r="AJ1519">
        <v>61.962004</v>
      </c>
      <c r="AK1519">
        <v>77.918897999999999</v>
      </c>
      <c r="AL1519" t="s">
        <v>28</v>
      </c>
      <c r="AM1519" t="s">
        <v>248</v>
      </c>
      <c r="AN1519" t="s">
        <v>932</v>
      </c>
      <c r="AO1519" s="1">
        <v>45809</v>
      </c>
      <c r="AP1519" s="1" t="s">
        <v>5437</v>
      </c>
      <c r="AR1519" t="s">
        <v>932</v>
      </c>
    </row>
    <row r="1520" spans="1:44" hidden="1" x14ac:dyDescent="0.25">
      <c r="A1520" t="s">
        <v>2178</v>
      </c>
      <c r="B1520" t="s">
        <v>2174</v>
      </c>
      <c r="C1520" t="s">
        <v>2175</v>
      </c>
      <c r="D1520" t="s">
        <v>143</v>
      </c>
      <c r="E1520" t="s">
        <v>2176</v>
      </c>
      <c r="F1520" t="s">
        <v>245</v>
      </c>
      <c r="G1520" t="s">
        <v>80</v>
      </c>
      <c r="H1520">
        <v>1</v>
      </c>
      <c r="I1520" t="s">
        <v>197</v>
      </c>
      <c r="J1520" t="s">
        <v>47</v>
      </c>
      <c r="K1520" s="1">
        <v>43762</v>
      </c>
      <c r="L1520" s="21">
        <v>23.75</v>
      </c>
      <c r="M1520" t="s">
        <v>226</v>
      </c>
      <c r="W1520" s="5">
        <v>45870</v>
      </c>
      <c r="X1520" s="5">
        <v>45870</v>
      </c>
      <c r="Y1520" s="5">
        <v>45658</v>
      </c>
      <c r="AA1520" s="10">
        <v>45661</v>
      </c>
      <c r="AB1520" t="s">
        <v>245</v>
      </c>
      <c r="AC1520" t="s">
        <v>245</v>
      </c>
      <c r="AD1520" t="s">
        <v>566</v>
      </c>
      <c r="AE1520" t="s">
        <v>932</v>
      </c>
      <c r="AF1520" t="s">
        <v>690</v>
      </c>
      <c r="AG1520" t="s">
        <v>247</v>
      </c>
      <c r="AH1520">
        <v>9.6425560000000008</v>
      </c>
      <c r="AI1520">
        <v>37.174854000000003</v>
      </c>
      <c r="AJ1520">
        <v>61.962004</v>
      </c>
      <c r="AK1520">
        <v>77.918897999999999</v>
      </c>
      <c r="AL1520" t="s">
        <v>28</v>
      </c>
      <c r="AM1520" t="s">
        <v>248</v>
      </c>
      <c r="AN1520" t="s">
        <v>932</v>
      </c>
      <c r="AO1520" s="1">
        <v>45809</v>
      </c>
      <c r="AP1520" s="1" t="s">
        <v>5437</v>
      </c>
      <c r="AR1520" t="s">
        <v>932</v>
      </c>
    </row>
    <row r="1521" spans="1:44" hidden="1" x14ac:dyDescent="0.25">
      <c r="A1521" t="s">
        <v>2179</v>
      </c>
      <c r="B1521" t="s">
        <v>2174</v>
      </c>
      <c r="C1521" t="s">
        <v>2175</v>
      </c>
      <c r="D1521" t="s">
        <v>145</v>
      </c>
      <c r="E1521" t="s">
        <v>2176</v>
      </c>
      <c r="F1521" t="s">
        <v>245</v>
      </c>
      <c r="G1521" t="s">
        <v>80</v>
      </c>
      <c r="H1521">
        <v>1</v>
      </c>
      <c r="I1521" t="s">
        <v>197</v>
      </c>
      <c r="J1521" t="s">
        <v>47</v>
      </c>
      <c r="K1521" s="1">
        <v>43756</v>
      </c>
      <c r="L1521" s="21">
        <v>13.49</v>
      </c>
      <c r="M1521" t="s">
        <v>226</v>
      </c>
      <c r="W1521" s="5">
        <v>45870</v>
      </c>
      <c r="X1521" s="5">
        <v>45870</v>
      </c>
      <c r="Y1521" s="5">
        <v>45658</v>
      </c>
      <c r="AA1521" s="10">
        <v>45661</v>
      </c>
      <c r="AB1521" t="s">
        <v>245</v>
      </c>
      <c r="AC1521" t="s">
        <v>245</v>
      </c>
      <c r="AD1521" t="s">
        <v>566</v>
      </c>
      <c r="AE1521" t="s">
        <v>932</v>
      </c>
      <c r="AF1521" t="s">
        <v>690</v>
      </c>
      <c r="AG1521" t="s">
        <v>247</v>
      </c>
      <c r="AH1521">
        <v>9.6425560000000008</v>
      </c>
      <c r="AI1521">
        <v>37.174854000000003</v>
      </c>
      <c r="AJ1521">
        <v>61.962004</v>
      </c>
      <c r="AK1521">
        <v>77.918897999999999</v>
      </c>
      <c r="AL1521" t="s">
        <v>28</v>
      </c>
      <c r="AM1521" t="s">
        <v>248</v>
      </c>
      <c r="AN1521" t="s">
        <v>932</v>
      </c>
      <c r="AO1521" s="1">
        <v>45809</v>
      </c>
      <c r="AP1521" s="1" t="s">
        <v>5437</v>
      </c>
      <c r="AR1521" t="s">
        <v>932</v>
      </c>
    </row>
    <row r="1522" spans="1:44" hidden="1" x14ac:dyDescent="0.25">
      <c r="A1522" t="s">
        <v>2180</v>
      </c>
      <c r="B1522" t="s">
        <v>2174</v>
      </c>
      <c r="C1522" t="s">
        <v>2175</v>
      </c>
      <c r="D1522" t="s">
        <v>255</v>
      </c>
      <c r="E1522" t="s">
        <v>2176</v>
      </c>
      <c r="F1522" t="s">
        <v>245</v>
      </c>
      <c r="G1522" t="s">
        <v>80</v>
      </c>
      <c r="H1522">
        <v>1</v>
      </c>
      <c r="I1522" t="s">
        <v>197</v>
      </c>
      <c r="J1522" t="s">
        <v>47</v>
      </c>
      <c r="K1522" s="1">
        <v>43763</v>
      </c>
      <c r="L1522" s="21">
        <v>8.35</v>
      </c>
      <c r="M1522" t="s">
        <v>226</v>
      </c>
      <c r="W1522" s="5">
        <v>45870</v>
      </c>
      <c r="Y1522" s="5">
        <v>45658</v>
      </c>
      <c r="AA1522" s="10">
        <v>45661</v>
      </c>
      <c r="AB1522" t="s">
        <v>245</v>
      </c>
      <c r="AC1522" t="s">
        <v>245</v>
      </c>
      <c r="AD1522" t="s">
        <v>566</v>
      </c>
      <c r="AE1522" t="s">
        <v>932</v>
      </c>
      <c r="AF1522" t="s">
        <v>690</v>
      </c>
      <c r="AG1522" t="s">
        <v>247</v>
      </c>
      <c r="AH1522">
        <v>9.6425560000000008</v>
      </c>
      <c r="AI1522">
        <v>37.174854000000003</v>
      </c>
      <c r="AJ1522">
        <v>61.962004</v>
      </c>
      <c r="AK1522">
        <v>77.918897999999999</v>
      </c>
      <c r="AL1522" t="s">
        <v>28</v>
      </c>
      <c r="AM1522" t="s">
        <v>248</v>
      </c>
      <c r="AN1522" t="s">
        <v>932</v>
      </c>
      <c r="AO1522" s="1">
        <v>45809</v>
      </c>
      <c r="AP1522" s="1" t="s">
        <v>5437</v>
      </c>
      <c r="AR1522" t="s">
        <v>932</v>
      </c>
    </row>
    <row r="1523" spans="1:44" hidden="1" x14ac:dyDescent="0.25">
      <c r="A1523" t="s">
        <v>2181</v>
      </c>
      <c r="B1523" t="s">
        <v>2174</v>
      </c>
      <c r="C1523" t="s">
        <v>2175</v>
      </c>
      <c r="D1523" t="s">
        <v>87</v>
      </c>
      <c r="E1523" t="s">
        <v>2176</v>
      </c>
      <c r="F1523" t="s">
        <v>245</v>
      </c>
      <c r="G1523" t="s">
        <v>80</v>
      </c>
      <c r="H1523">
        <v>1</v>
      </c>
      <c r="I1523" t="s">
        <v>197</v>
      </c>
      <c r="J1523" t="s">
        <v>47</v>
      </c>
      <c r="K1523" s="1">
        <v>43761</v>
      </c>
      <c r="L1523" s="21">
        <v>26.15</v>
      </c>
      <c r="M1523" t="s">
        <v>226</v>
      </c>
      <c r="W1523" s="5">
        <v>45870</v>
      </c>
      <c r="Y1523" s="5">
        <v>45658</v>
      </c>
      <c r="AA1523" s="10">
        <v>45661</v>
      </c>
      <c r="AB1523" t="s">
        <v>245</v>
      </c>
      <c r="AC1523" t="s">
        <v>245</v>
      </c>
      <c r="AD1523" t="s">
        <v>566</v>
      </c>
      <c r="AE1523" t="s">
        <v>932</v>
      </c>
      <c r="AF1523" t="s">
        <v>690</v>
      </c>
      <c r="AG1523" t="s">
        <v>247</v>
      </c>
      <c r="AH1523">
        <v>9.6425560000000008</v>
      </c>
      <c r="AI1523">
        <v>37.174854000000003</v>
      </c>
      <c r="AJ1523">
        <v>61.962004</v>
      </c>
      <c r="AK1523">
        <v>77.918897999999999</v>
      </c>
      <c r="AL1523" t="s">
        <v>28</v>
      </c>
      <c r="AM1523" t="s">
        <v>248</v>
      </c>
      <c r="AN1523" t="s">
        <v>932</v>
      </c>
      <c r="AO1523" s="1">
        <v>45809</v>
      </c>
      <c r="AP1523" s="1" t="s">
        <v>5437</v>
      </c>
      <c r="AR1523" t="s">
        <v>932</v>
      </c>
    </row>
    <row r="1524" spans="1:44" hidden="1" x14ac:dyDescent="0.25">
      <c r="A1524" t="s">
        <v>2182</v>
      </c>
      <c r="B1524" t="s">
        <v>2174</v>
      </c>
      <c r="C1524" t="s">
        <v>2175</v>
      </c>
      <c r="D1524" t="s">
        <v>100</v>
      </c>
      <c r="E1524" t="s">
        <v>2176</v>
      </c>
      <c r="F1524" t="s">
        <v>245</v>
      </c>
      <c r="G1524" t="s">
        <v>80</v>
      </c>
      <c r="H1524">
        <v>1</v>
      </c>
      <c r="I1524" t="s">
        <v>197</v>
      </c>
      <c r="J1524" t="s">
        <v>47</v>
      </c>
      <c r="K1524" s="1">
        <v>43762</v>
      </c>
      <c r="L1524" s="21">
        <v>8.19</v>
      </c>
      <c r="M1524" t="s">
        <v>226</v>
      </c>
      <c r="W1524" s="5">
        <v>45870</v>
      </c>
      <c r="Y1524" s="5">
        <v>45658</v>
      </c>
      <c r="AA1524" s="10">
        <v>45661</v>
      </c>
      <c r="AB1524" t="s">
        <v>245</v>
      </c>
      <c r="AC1524" t="s">
        <v>245</v>
      </c>
      <c r="AD1524" t="s">
        <v>566</v>
      </c>
      <c r="AE1524" t="s">
        <v>932</v>
      </c>
      <c r="AF1524" t="s">
        <v>690</v>
      </c>
      <c r="AG1524" t="s">
        <v>247</v>
      </c>
      <c r="AH1524">
        <v>9.6425560000000008</v>
      </c>
      <c r="AI1524">
        <v>37.174854000000003</v>
      </c>
      <c r="AJ1524">
        <v>61.962004</v>
      </c>
      <c r="AK1524">
        <v>77.918897999999999</v>
      </c>
      <c r="AL1524" t="s">
        <v>28</v>
      </c>
      <c r="AM1524" t="s">
        <v>248</v>
      </c>
      <c r="AN1524" t="s">
        <v>932</v>
      </c>
      <c r="AO1524" s="1">
        <v>45809</v>
      </c>
      <c r="AP1524" s="1" t="s">
        <v>5437</v>
      </c>
      <c r="AR1524" t="s">
        <v>932</v>
      </c>
    </row>
    <row r="1525" spans="1:44" hidden="1" x14ac:dyDescent="0.25">
      <c r="A1525" t="s">
        <v>2183</v>
      </c>
      <c r="B1525" t="s">
        <v>2174</v>
      </c>
      <c r="C1525" t="s">
        <v>2175</v>
      </c>
      <c r="D1525" t="s">
        <v>259</v>
      </c>
      <c r="E1525" t="s">
        <v>2176</v>
      </c>
      <c r="F1525" t="s">
        <v>245</v>
      </c>
      <c r="G1525" t="s">
        <v>80</v>
      </c>
      <c r="H1525">
        <v>1</v>
      </c>
      <c r="I1525" t="s">
        <v>197</v>
      </c>
      <c r="J1525" t="s">
        <v>47</v>
      </c>
      <c r="K1525" s="1">
        <v>43759</v>
      </c>
      <c r="L1525" s="21">
        <v>5.46</v>
      </c>
      <c r="M1525" t="s">
        <v>226</v>
      </c>
      <c r="W1525" s="5">
        <v>45870</v>
      </c>
      <c r="Y1525" s="5">
        <v>45658</v>
      </c>
      <c r="AA1525" s="10">
        <v>45663</v>
      </c>
      <c r="AB1525" t="s">
        <v>245</v>
      </c>
      <c r="AC1525" t="s">
        <v>245</v>
      </c>
      <c r="AD1525" t="s">
        <v>566</v>
      </c>
      <c r="AE1525" t="s">
        <v>932</v>
      </c>
      <c r="AF1525" t="s">
        <v>690</v>
      </c>
      <c r="AG1525" t="s">
        <v>247</v>
      </c>
      <c r="AH1525">
        <v>9.6425560000000008</v>
      </c>
      <c r="AI1525">
        <v>37.174854000000003</v>
      </c>
      <c r="AJ1525">
        <v>61.962004</v>
      </c>
      <c r="AK1525">
        <v>77.918897999999999</v>
      </c>
      <c r="AL1525" t="s">
        <v>28</v>
      </c>
      <c r="AM1525" t="s">
        <v>248</v>
      </c>
      <c r="AN1525" t="s">
        <v>932</v>
      </c>
      <c r="AO1525" s="1">
        <v>45809</v>
      </c>
      <c r="AP1525" s="1" t="s">
        <v>5437</v>
      </c>
      <c r="AR1525" t="s">
        <v>932</v>
      </c>
    </row>
    <row r="1526" spans="1:44" hidden="1" x14ac:dyDescent="0.25">
      <c r="A1526" t="s">
        <v>2184</v>
      </c>
      <c r="B1526" t="s">
        <v>2174</v>
      </c>
      <c r="C1526" t="s">
        <v>2175</v>
      </c>
      <c r="D1526" t="s">
        <v>275</v>
      </c>
      <c r="E1526" t="s">
        <v>2176</v>
      </c>
      <c r="F1526" t="s">
        <v>245</v>
      </c>
      <c r="G1526" t="s">
        <v>80</v>
      </c>
      <c r="H1526">
        <v>1</v>
      </c>
      <c r="I1526" t="s">
        <v>197</v>
      </c>
      <c r="J1526" t="s">
        <v>47</v>
      </c>
      <c r="K1526" s="1">
        <v>43759</v>
      </c>
      <c r="L1526" s="21">
        <v>16.329999999999998</v>
      </c>
      <c r="M1526" t="s">
        <v>226</v>
      </c>
      <c r="W1526" s="5">
        <v>45870</v>
      </c>
      <c r="Y1526" s="5">
        <v>45658</v>
      </c>
      <c r="AA1526" s="10">
        <v>45663</v>
      </c>
      <c r="AB1526" t="s">
        <v>245</v>
      </c>
      <c r="AC1526" t="s">
        <v>245</v>
      </c>
      <c r="AD1526" t="s">
        <v>566</v>
      </c>
      <c r="AE1526" t="s">
        <v>932</v>
      </c>
      <c r="AF1526" t="s">
        <v>690</v>
      </c>
      <c r="AG1526" t="s">
        <v>247</v>
      </c>
      <c r="AH1526">
        <v>9.6425560000000008</v>
      </c>
      <c r="AI1526">
        <v>37.174854000000003</v>
      </c>
      <c r="AJ1526">
        <v>61.962004</v>
      </c>
      <c r="AK1526">
        <v>77.918897999999999</v>
      </c>
      <c r="AL1526" t="s">
        <v>28</v>
      </c>
      <c r="AM1526" t="s">
        <v>248</v>
      </c>
      <c r="AN1526" t="s">
        <v>932</v>
      </c>
      <c r="AO1526" s="1">
        <v>45809</v>
      </c>
      <c r="AP1526" s="1" t="s">
        <v>5437</v>
      </c>
      <c r="AR1526" t="s">
        <v>932</v>
      </c>
    </row>
    <row r="1527" spans="1:44" hidden="1" x14ac:dyDescent="0.25">
      <c r="A1527" t="s">
        <v>2187</v>
      </c>
      <c r="B1527" t="s">
        <v>2185</v>
      </c>
      <c r="C1527" t="s">
        <v>2186</v>
      </c>
      <c r="D1527" t="s">
        <v>95</v>
      </c>
      <c r="E1527" t="s">
        <v>2176</v>
      </c>
      <c r="F1527" t="s">
        <v>245</v>
      </c>
      <c r="G1527" t="s">
        <v>80</v>
      </c>
      <c r="H1527">
        <v>2</v>
      </c>
      <c r="I1527" t="s">
        <v>46</v>
      </c>
      <c r="J1527" t="s">
        <v>70</v>
      </c>
      <c r="L1527">
        <v>23.92</v>
      </c>
      <c r="M1527" t="s">
        <v>226</v>
      </c>
      <c r="R1527" t="s">
        <v>98</v>
      </c>
      <c r="S1527" t="s">
        <v>98</v>
      </c>
      <c r="T1527" t="s">
        <v>97</v>
      </c>
      <c r="W1527" s="5">
        <v>45627</v>
      </c>
      <c r="X1527" s="5">
        <v>45627</v>
      </c>
      <c r="Y1527" s="5">
        <v>45597</v>
      </c>
      <c r="Z1527" s="10">
        <v>45627</v>
      </c>
      <c r="AA1527" s="10">
        <v>45599</v>
      </c>
      <c r="AB1527" t="s">
        <v>245</v>
      </c>
      <c r="AC1527" t="s">
        <v>245</v>
      </c>
      <c r="AD1527" t="s">
        <v>566</v>
      </c>
      <c r="AE1527" t="s">
        <v>932</v>
      </c>
      <c r="AF1527" t="s">
        <v>690</v>
      </c>
      <c r="AG1527" t="s">
        <v>247</v>
      </c>
      <c r="AH1527">
        <v>11.404407000000001</v>
      </c>
      <c r="AI1527">
        <v>38.943998999999998</v>
      </c>
      <c r="AJ1527">
        <v>63.723855</v>
      </c>
      <c r="AK1527">
        <v>79.680749000000006</v>
      </c>
      <c r="AL1527" t="s">
        <v>73</v>
      </c>
      <c r="AM1527" t="s">
        <v>248</v>
      </c>
      <c r="AN1527" t="s">
        <v>932</v>
      </c>
      <c r="AO1527" s="1">
        <v>45717</v>
      </c>
      <c r="AP1527" s="1" t="s">
        <v>5427</v>
      </c>
      <c r="AR1527" t="s">
        <v>932</v>
      </c>
    </row>
    <row r="1528" spans="1:44" hidden="1" x14ac:dyDescent="0.25">
      <c r="A1528" t="s">
        <v>2188</v>
      </c>
      <c r="B1528" t="s">
        <v>2185</v>
      </c>
      <c r="C1528" t="s">
        <v>2186</v>
      </c>
      <c r="D1528" t="s">
        <v>255</v>
      </c>
      <c r="E1528" t="s">
        <v>2176</v>
      </c>
      <c r="F1528" t="s">
        <v>245</v>
      </c>
      <c r="G1528" t="s">
        <v>80</v>
      </c>
      <c r="H1528">
        <v>2</v>
      </c>
      <c r="I1528" t="s">
        <v>46</v>
      </c>
      <c r="J1528" t="s">
        <v>70</v>
      </c>
      <c r="L1528">
        <v>6.41</v>
      </c>
      <c r="M1528" t="s">
        <v>226</v>
      </c>
      <c r="R1528" t="s">
        <v>98</v>
      </c>
      <c r="S1528" t="s">
        <v>98</v>
      </c>
      <c r="T1528" t="s">
        <v>97</v>
      </c>
      <c r="W1528" s="5">
        <v>45627</v>
      </c>
      <c r="X1528" s="5">
        <v>45627</v>
      </c>
      <c r="Y1528" s="5">
        <v>45597</v>
      </c>
      <c r="Z1528" s="10">
        <v>45627</v>
      </c>
      <c r="AA1528" s="10">
        <v>45601</v>
      </c>
      <c r="AB1528" t="s">
        <v>245</v>
      </c>
      <c r="AC1528" t="s">
        <v>245</v>
      </c>
      <c r="AD1528" t="s">
        <v>566</v>
      </c>
      <c r="AE1528" t="s">
        <v>932</v>
      </c>
      <c r="AF1528" t="s">
        <v>690</v>
      </c>
      <c r="AG1528" t="s">
        <v>247</v>
      </c>
      <c r="AH1528">
        <v>11.404407000000001</v>
      </c>
      <c r="AI1528">
        <v>38.943998999999998</v>
      </c>
      <c r="AJ1528">
        <v>63.723855</v>
      </c>
      <c r="AK1528">
        <v>79.680749000000006</v>
      </c>
      <c r="AL1528" t="s">
        <v>73</v>
      </c>
      <c r="AM1528" t="s">
        <v>248</v>
      </c>
      <c r="AN1528" t="s">
        <v>932</v>
      </c>
      <c r="AO1528" s="1">
        <v>45717</v>
      </c>
      <c r="AP1528" s="1" t="s">
        <v>5427</v>
      </c>
      <c r="AR1528" t="s">
        <v>932</v>
      </c>
    </row>
    <row r="1529" spans="1:44" hidden="1" x14ac:dyDescent="0.25">
      <c r="A1529" t="s">
        <v>2189</v>
      </c>
      <c r="B1529" t="s">
        <v>2185</v>
      </c>
      <c r="C1529" t="s">
        <v>2186</v>
      </c>
      <c r="D1529" t="s">
        <v>87</v>
      </c>
      <c r="E1529" t="s">
        <v>2176</v>
      </c>
      <c r="F1529" t="s">
        <v>245</v>
      </c>
      <c r="G1529" t="s">
        <v>80</v>
      </c>
      <c r="H1529">
        <v>2</v>
      </c>
      <c r="I1529" t="s">
        <v>46</v>
      </c>
      <c r="J1529" t="s">
        <v>70</v>
      </c>
      <c r="L1529">
        <v>13.2</v>
      </c>
      <c r="M1529" t="s">
        <v>226</v>
      </c>
      <c r="R1529" t="s">
        <v>98</v>
      </c>
      <c r="S1529" t="s">
        <v>98</v>
      </c>
      <c r="T1529" t="s">
        <v>97</v>
      </c>
      <c r="W1529" s="5">
        <v>45627</v>
      </c>
      <c r="X1529" s="5">
        <v>45627</v>
      </c>
      <c r="Y1529" s="5">
        <v>45597</v>
      </c>
      <c r="Z1529" s="10">
        <v>45627</v>
      </c>
      <c r="AA1529" s="10">
        <v>45601</v>
      </c>
      <c r="AB1529" t="s">
        <v>245</v>
      </c>
      <c r="AC1529" t="s">
        <v>245</v>
      </c>
      <c r="AD1529" t="s">
        <v>566</v>
      </c>
      <c r="AE1529" t="s">
        <v>932</v>
      </c>
      <c r="AF1529" t="s">
        <v>690</v>
      </c>
      <c r="AG1529" t="s">
        <v>247</v>
      </c>
      <c r="AH1529">
        <v>11.404407000000001</v>
      </c>
      <c r="AI1529">
        <v>38.943998999999998</v>
      </c>
      <c r="AJ1529">
        <v>63.723855</v>
      </c>
      <c r="AK1529">
        <v>79.680749000000006</v>
      </c>
      <c r="AL1529" t="s">
        <v>73</v>
      </c>
      <c r="AM1529" t="s">
        <v>248</v>
      </c>
      <c r="AN1529" t="s">
        <v>932</v>
      </c>
      <c r="AO1529" s="1">
        <v>45717</v>
      </c>
      <c r="AP1529" s="1" t="s">
        <v>5427</v>
      </c>
      <c r="AR1529" t="s">
        <v>932</v>
      </c>
    </row>
    <row r="1530" spans="1:44" hidden="1" x14ac:dyDescent="0.25">
      <c r="A1530" t="s">
        <v>2190</v>
      </c>
      <c r="B1530" t="s">
        <v>2185</v>
      </c>
      <c r="C1530" t="s">
        <v>2186</v>
      </c>
      <c r="D1530" t="s">
        <v>100</v>
      </c>
      <c r="E1530" t="s">
        <v>2176</v>
      </c>
      <c r="F1530" t="s">
        <v>245</v>
      </c>
      <c r="G1530" t="s">
        <v>80</v>
      </c>
      <c r="H1530">
        <v>2</v>
      </c>
      <c r="I1530" t="s">
        <v>46</v>
      </c>
      <c r="J1530" t="s">
        <v>70</v>
      </c>
      <c r="L1530">
        <v>12.56</v>
      </c>
      <c r="M1530" t="s">
        <v>226</v>
      </c>
      <c r="N1530" t="s">
        <v>13</v>
      </c>
      <c r="R1530" t="s">
        <v>98</v>
      </c>
      <c r="S1530" t="s">
        <v>98</v>
      </c>
      <c r="T1530" t="s">
        <v>97</v>
      </c>
      <c r="W1530" s="5">
        <v>45627</v>
      </c>
      <c r="X1530" s="5">
        <v>45627</v>
      </c>
      <c r="Y1530" s="5">
        <v>45597</v>
      </c>
      <c r="Z1530" s="10">
        <v>45627</v>
      </c>
      <c r="AA1530" s="10">
        <v>45603</v>
      </c>
      <c r="AB1530" t="s">
        <v>245</v>
      </c>
      <c r="AC1530" t="s">
        <v>13</v>
      </c>
      <c r="AD1530" t="s">
        <v>566</v>
      </c>
      <c r="AE1530" t="s">
        <v>932</v>
      </c>
      <c r="AF1530" t="s">
        <v>690</v>
      </c>
      <c r="AG1530" t="s">
        <v>247</v>
      </c>
      <c r="AH1530">
        <v>11.404407000000001</v>
      </c>
      <c r="AI1530">
        <v>38.943998999999998</v>
      </c>
      <c r="AJ1530">
        <v>63.723855</v>
      </c>
      <c r="AK1530">
        <v>79.680749000000006</v>
      </c>
      <c r="AL1530" t="s">
        <v>27</v>
      </c>
      <c r="AM1530" t="s">
        <v>248</v>
      </c>
      <c r="AP1530" s="1" t="s">
        <v>5439</v>
      </c>
    </row>
    <row r="1531" spans="1:44" hidden="1" x14ac:dyDescent="0.25">
      <c r="A1531" t="s">
        <v>2191</v>
      </c>
      <c r="B1531" t="s">
        <v>2185</v>
      </c>
      <c r="C1531" t="s">
        <v>2186</v>
      </c>
      <c r="D1531" t="s">
        <v>259</v>
      </c>
      <c r="E1531" t="s">
        <v>2176</v>
      </c>
      <c r="F1531" t="s">
        <v>245</v>
      </c>
      <c r="G1531" t="s">
        <v>80</v>
      </c>
      <c r="H1531">
        <v>2</v>
      </c>
      <c r="I1531" t="s">
        <v>46</v>
      </c>
      <c r="J1531" t="s">
        <v>70</v>
      </c>
      <c r="L1531">
        <v>5.47</v>
      </c>
      <c r="M1531" t="s">
        <v>226</v>
      </c>
      <c r="R1531" t="s">
        <v>98</v>
      </c>
      <c r="S1531" t="s">
        <v>98</v>
      </c>
      <c r="T1531" t="s">
        <v>97</v>
      </c>
      <c r="W1531" s="5">
        <v>45627</v>
      </c>
      <c r="X1531" s="5">
        <v>45627</v>
      </c>
      <c r="Y1531" s="5">
        <v>45597</v>
      </c>
      <c r="Z1531" s="10">
        <v>45627</v>
      </c>
      <c r="AA1531" s="10">
        <v>45605</v>
      </c>
      <c r="AB1531" t="s">
        <v>245</v>
      </c>
      <c r="AC1531" t="s">
        <v>245</v>
      </c>
      <c r="AD1531" t="s">
        <v>566</v>
      </c>
      <c r="AE1531" t="s">
        <v>932</v>
      </c>
      <c r="AF1531" t="s">
        <v>690</v>
      </c>
      <c r="AG1531" t="s">
        <v>247</v>
      </c>
      <c r="AH1531">
        <v>11.404407000000001</v>
      </c>
      <c r="AI1531">
        <v>38.943998999999998</v>
      </c>
      <c r="AJ1531">
        <v>63.723855</v>
      </c>
      <c r="AK1531">
        <v>79.680749000000006</v>
      </c>
      <c r="AL1531" t="s">
        <v>73</v>
      </c>
      <c r="AM1531" t="s">
        <v>248</v>
      </c>
      <c r="AN1531" t="s">
        <v>932</v>
      </c>
      <c r="AO1531" s="1">
        <v>45717</v>
      </c>
      <c r="AP1531" s="1" t="s">
        <v>5427</v>
      </c>
      <c r="AR1531" t="s">
        <v>932</v>
      </c>
    </row>
    <row r="1532" spans="1:44" hidden="1" x14ac:dyDescent="0.25">
      <c r="A1532" t="s">
        <v>2192</v>
      </c>
      <c r="B1532" t="s">
        <v>2185</v>
      </c>
      <c r="C1532" t="s">
        <v>2186</v>
      </c>
      <c r="D1532" t="s">
        <v>275</v>
      </c>
      <c r="E1532" t="s">
        <v>2176</v>
      </c>
      <c r="F1532" t="s">
        <v>245</v>
      </c>
      <c r="G1532" t="s">
        <v>80</v>
      </c>
      <c r="H1532">
        <v>2</v>
      </c>
      <c r="I1532" t="s">
        <v>46</v>
      </c>
      <c r="J1532" t="s">
        <v>70</v>
      </c>
      <c r="L1532">
        <v>61.01</v>
      </c>
      <c r="M1532" t="s">
        <v>226</v>
      </c>
      <c r="R1532" t="s">
        <v>98</v>
      </c>
      <c r="S1532" t="s">
        <v>98</v>
      </c>
      <c r="T1532" t="s">
        <v>97</v>
      </c>
      <c r="W1532" s="5">
        <v>45627</v>
      </c>
      <c r="X1532" s="5">
        <v>45627</v>
      </c>
      <c r="Y1532" s="5">
        <v>45597</v>
      </c>
      <c r="Z1532" s="10">
        <v>45627</v>
      </c>
      <c r="AA1532" s="10">
        <v>45611</v>
      </c>
      <c r="AB1532" t="s">
        <v>245</v>
      </c>
      <c r="AC1532" t="s">
        <v>245</v>
      </c>
      <c r="AD1532" t="s">
        <v>566</v>
      </c>
      <c r="AE1532" t="s">
        <v>932</v>
      </c>
      <c r="AF1532" t="s">
        <v>690</v>
      </c>
      <c r="AG1532" t="s">
        <v>247</v>
      </c>
      <c r="AH1532">
        <v>11.404407000000001</v>
      </c>
      <c r="AI1532">
        <v>38.943998999999998</v>
      </c>
      <c r="AJ1532">
        <v>63.723855</v>
      </c>
      <c r="AK1532">
        <v>79.680749000000006</v>
      </c>
      <c r="AL1532" t="s">
        <v>73</v>
      </c>
      <c r="AM1532" t="s">
        <v>248</v>
      </c>
      <c r="AN1532" t="s">
        <v>932</v>
      </c>
      <c r="AO1532" s="1">
        <v>45717</v>
      </c>
      <c r="AP1532" s="1" t="s">
        <v>5427</v>
      </c>
      <c r="AR1532" t="s">
        <v>932</v>
      </c>
    </row>
    <row r="1533" spans="1:44" hidden="1" x14ac:dyDescent="0.25">
      <c r="A1533" t="s">
        <v>2193</v>
      </c>
      <c r="B1533" t="s">
        <v>2185</v>
      </c>
      <c r="C1533" t="s">
        <v>2186</v>
      </c>
      <c r="D1533" t="s">
        <v>207</v>
      </c>
      <c r="E1533" t="s">
        <v>2176</v>
      </c>
      <c r="F1533" t="s">
        <v>245</v>
      </c>
      <c r="G1533" t="s">
        <v>80</v>
      </c>
      <c r="H1533">
        <v>2</v>
      </c>
      <c r="I1533" t="s">
        <v>46</v>
      </c>
      <c r="J1533" t="s">
        <v>70</v>
      </c>
      <c r="L1533">
        <v>42.53</v>
      </c>
      <c r="M1533" t="s">
        <v>226</v>
      </c>
      <c r="R1533" t="s">
        <v>98</v>
      </c>
      <c r="S1533" t="s">
        <v>98</v>
      </c>
      <c r="T1533" t="s">
        <v>97</v>
      </c>
      <c r="W1533" s="5">
        <v>45627</v>
      </c>
      <c r="X1533" s="5">
        <v>45627</v>
      </c>
      <c r="Y1533" s="5">
        <v>45597</v>
      </c>
      <c r="Z1533" s="10">
        <v>45627</v>
      </c>
      <c r="AA1533" s="10">
        <v>45612</v>
      </c>
      <c r="AB1533" t="s">
        <v>245</v>
      </c>
      <c r="AC1533" t="s">
        <v>245</v>
      </c>
      <c r="AD1533" t="s">
        <v>566</v>
      </c>
      <c r="AE1533" t="s">
        <v>932</v>
      </c>
      <c r="AF1533" t="s">
        <v>690</v>
      </c>
      <c r="AG1533" t="s">
        <v>247</v>
      </c>
      <c r="AH1533">
        <v>11.404407000000001</v>
      </c>
      <c r="AI1533">
        <v>38.943998999999998</v>
      </c>
      <c r="AJ1533">
        <v>63.723855</v>
      </c>
      <c r="AK1533">
        <v>79.680749000000006</v>
      </c>
      <c r="AL1533" t="s">
        <v>73</v>
      </c>
      <c r="AM1533" t="s">
        <v>248</v>
      </c>
      <c r="AN1533" t="s">
        <v>932</v>
      </c>
      <c r="AO1533" s="1">
        <v>45717</v>
      </c>
      <c r="AP1533" s="1" t="s">
        <v>5427</v>
      </c>
      <c r="AR1533" t="s">
        <v>932</v>
      </c>
    </row>
    <row r="1534" spans="1:44" hidden="1" x14ac:dyDescent="0.25">
      <c r="A1534" t="s">
        <v>2194</v>
      </c>
      <c r="B1534" t="s">
        <v>2185</v>
      </c>
      <c r="C1534" t="s">
        <v>2186</v>
      </c>
      <c r="D1534" t="s">
        <v>102</v>
      </c>
      <c r="E1534" t="s">
        <v>2176</v>
      </c>
      <c r="F1534" t="s">
        <v>245</v>
      </c>
      <c r="G1534" t="s">
        <v>80</v>
      </c>
      <c r="H1534">
        <v>2</v>
      </c>
      <c r="I1534" t="s">
        <v>46</v>
      </c>
      <c r="J1534" t="s">
        <v>70</v>
      </c>
      <c r="L1534">
        <v>17.54</v>
      </c>
      <c r="M1534" t="s">
        <v>226</v>
      </c>
      <c r="R1534" t="s">
        <v>98</v>
      </c>
      <c r="S1534" t="s">
        <v>98</v>
      </c>
      <c r="T1534" t="s">
        <v>97</v>
      </c>
      <c r="W1534" s="5">
        <v>45627</v>
      </c>
      <c r="X1534" s="5">
        <v>45627</v>
      </c>
      <c r="Y1534" s="5">
        <v>45597</v>
      </c>
      <c r="Z1534" s="10">
        <v>45629</v>
      </c>
      <c r="AA1534" s="10">
        <v>45611</v>
      </c>
      <c r="AB1534" t="s">
        <v>245</v>
      </c>
      <c r="AC1534" t="s">
        <v>245</v>
      </c>
      <c r="AD1534" t="s">
        <v>566</v>
      </c>
      <c r="AE1534" t="s">
        <v>932</v>
      </c>
      <c r="AF1534" t="s">
        <v>690</v>
      </c>
      <c r="AG1534" t="s">
        <v>247</v>
      </c>
      <c r="AH1534">
        <v>11.404407000000001</v>
      </c>
      <c r="AI1534">
        <v>38.943998999999998</v>
      </c>
      <c r="AJ1534">
        <v>63.723855</v>
      </c>
      <c r="AK1534">
        <v>79.680749000000006</v>
      </c>
      <c r="AL1534" t="s">
        <v>73</v>
      </c>
      <c r="AM1534" t="s">
        <v>248</v>
      </c>
      <c r="AN1534" t="s">
        <v>932</v>
      </c>
      <c r="AO1534" s="1">
        <v>45717</v>
      </c>
      <c r="AP1534" s="1" t="s">
        <v>5427</v>
      </c>
      <c r="AR1534" t="s">
        <v>932</v>
      </c>
    </row>
    <row r="1535" spans="1:44" hidden="1" x14ac:dyDescent="0.25">
      <c r="A1535" t="s">
        <v>2195</v>
      </c>
      <c r="B1535" t="s">
        <v>2185</v>
      </c>
      <c r="C1535" t="s">
        <v>2186</v>
      </c>
      <c r="D1535" t="s">
        <v>104</v>
      </c>
      <c r="E1535" t="s">
        <v>2176</v>
      </c>
      <c r="F1535" t="s">
        <v>245</v>
      </c>
      <c r="G1535" t="s">
        <v>80</v>
      </c>
      <c r="H1535">
        <v>2</v>
      </c>
      <c r="I1535" t="s">
        <v>46</v>
      </c>
      <c r="J1535" t="s">
        <v>70</v>
      </c>
      <c r="L1535">
        <v>27.32</v>
      </c>
      <c r="M1535" t="s">
        <v>226</v>
      </c>
      <c r="R1535" t="s">
        <v>98</v>
      </c>
      <c r="S1535" t="s">
        <v>98</v>
      </c>
      <c r="T1535" t="s">
        <v>97</v>
      </c>
      <c r="W1535" s="5">
        <v>45627</v>
      </c>
      <c r="X1535" s="5">
        <v>45627</v>
      </c>
      <c r="Y1535" s="5">
        <v>45597</v>
      </c>
      <c r="Z1535" s="10">
        <v>45629</v>
      </c>
      <c r="AA1535" s="10">
        <v>45610</v>
      </c>
      <c r="AB1535" t="s">
        <v>245</v>
      </c>
      <c r="AC1535" t="s">
        <v>245</v>
      </c>
      <c r="AD1535" t="s">
        <v>566</v>
      </c>
      <c r="AE1535" t="s">
        <v>932</v>
      </c>
      <c r="AF1535" t="s">
        <v>690</v>
      </c>
      <c r="AG1535" t="s">
        <v>247</v>
      </c>
      <c r="AH1535">
        <v>11.404407000000001</v>
      </c>
      <c r="AI1535">
        <v>38.943998999999998</v>
      </c>
      <c r="AJ1535">
        <v>63.723855</v>
      </c>
      <c r="AK1535">
        <v>79.680749000000006</v>
      </c>
      <c r="AL1535" t="s">
        <v>73</v>
      </c>
      <c r="AM1535" t="s">
        <v>248</v>
      </c>
      <c r="AN1535" t="s">
        <v>932</v>
      </c>
      <c r="AO1535" s="1">
        <v>45717</v>
      </c>
      <c r="AP1535" s="1" t="s">
        <v>5427</v>
      </c>
      <c r="AR1535" t="s">
        <v>932</v>
      </c>
    </row>
    <row r="1536" spans="1:44" hidden="1" x14ac:dyDescent="0.25">
      <c r="A1536" t="s">
        <v>2196</v>
      </c>
      <c r="B1536" t="s">
        <v>2185</v>
      </c>
      <c r="C1536" t="s">
        <v>2186</v>
      </c>
      <c r="D1536" t="s">
        <v>149</v>
      </c>
      <c r="E1536" t="s">
        <v>2176</v>
      </c>
      <c r="F1536" t="s">
        <v>245</v>
      </c>
      <c r="G1536" t="s">
        <v>80</v>
      </c>
      <c r="H1536">
        <v>2</v>
      </c>
      <c r="I1536" t="s">
        <v>46</v>
      </c>
      <c r="J1536" t="s">
        <v>70</v>
      </c>
      <c r="L1536">
        <v>35.26</v>
      </c>
      <c r="M1536" t="s">
        <v>226</v>
      </c>
      <c r="R1536" t="s">
        <v>98</v>
      </c>
      <c r="S1536" t="s">
        <v>98</v>
      </c>
      <c r="T1536" t="s">
        <v>97</v>
      </c>
      <c r="W1536" s="5">
        <v>45627</v>
      </c>
      <c r="X1536" s="5">
        <v>45627</v>
      </c>
      <c r="Y1536" s="5">
        <v>45597</v>
      </c>
      <c r="Z1536" s="10">
        <v>45634</v>
      </c>
      <c r="AA1536" s="10">
        <v>45610</v>
      </c>
      <c r="AB1536" t="s">
        <v>245</v>
      </c>
      <c r="AC1536" t="s">
        <v>245</v>
      </c>
      <c r="AD1536" t="s">
        <v>566</v>
      </c>
      <c r="AE1536" t="s">
        <v>932</v>
      </c>
      <c r="AF1536" t="s">
        <v>690</v>
      </c>
      <c r="AG1536" t="s">
        <v>247</v>
      </c>
      <c r="AH1536">
        <v>11.404407000000001</v>
      </c>
      <c r="AI1536">
        <v>38.943998999999998</v>
      </c>
      <c r="AJ1536">
        <v>63.723855</v>
      </c>
      <c r="AK1536">
        <v>79.680749000000006</v>
      </c>
      <c r="AL1536" t="s">
        <v>73</v>
      </c>
      <c r="AM1536" t="s">
        <v>248</v>
      </c>
      <c r="AN1536" t="s">
        <v>932</v>
      </c>
      <c r="AO1536" s="1">
        <v>45717</v>
      </c>
      <c r="AP1536" s="1" t="s">
        <v>5427</v>
      </c>
      <c r="AR1536" t="s">
        <v>932</v>
      </c>
    </row>
    <row r="1537" spans="1:44" hidden="1" x14ac:dyDescent="0.25">
      <c r="A1537" t="s">
        <v>2197</v>
      </c>
      <c r="B1537" t="s">
        <v>2185</v>
      </c>
      <c r="C1537" t="s">
        <v>2186</v>
      </c>
      <c r="D1537" t="s">
        <v>107</v>
      </c>
      <c r="E1537" t="s">
        <v>2176</v>
      </c>
      <c r="F1537" t="s">
        <v>245</v>
      </c>
      <c r="G1537" t="s">
        <v>80</v>
      </c>
      <c r="H1537">
        <v>2</v>
      </c>
      <c r="I1537" t="s">
        <v>46</v>
      </c>
      <c r="J1537" t="s">
        <v>70</v>
      </c>
      <c r="L1537">
        <v>13.18</v>
      </c>
      <c r="M1537" t="s">
        <v>226</v>
      </c>
      <c r="R1537" t="s">
        <v>98</v>
      </c>
      <c r="S1537" t="s">
        <v>98</v>
      </c>
      <c r="T1537" t="s">
        <v>97</v>
      </c>
      <c r="W1537" s="5">
        <v>45627</v>
      </c>
      <c r="X1537" s="5">
        <v>45627</v>
      </c>
      <c r="Y1537" s="5">
        <v>45597</v>
      </c>
      <c r="Z1537" s="10">
        <v>45630</v>
      </c>
      <c r="AA1537" s="10">
        <v>45610</v>
      </c>
      <c r="AB1537" t="s">
        <v>245</v>
      </c>
      <c r="AC1537" t="s">
        <v>245</v>
      </c>
      <c r="AD1537" t="s">
        <v>566</v>
      </c>
      <c r="AE1537" t="s">
        <v>932</v>
      </c>
      <c r="AF1537" t="s">
        <v>690</v>
      </c>
      <c r="AG1537" t="s">
        <v>247</v>
      </c>
      <c r="AH1537">
        <v>11.404407000000001</v>
      </c>
      <c r="AI1537">
        <v>38.943998999999998</v>
      </c>
      <c r="AJ1537">
        <v>63.723855</v>
      </c>
      <c r="AK1537">
        <v>79.680749000000006</v>
      </c>
      <c r="AL1537" t="s">
        <v>73</v>
      </c>
      <c r="AM1537" t="s">
        <v>248</v>
      </c>
      <c r="AN1537" t="s">
        <v>932</v>
      </c>
      <c r="AO1537" s="1">
        <v>45717</v>
      </c>
      <c r="AP1537" s="1" t="s">
        <v>5427</v>
      </c>
      <c r="AR1537" t="s">
        <v>932</v>
      </c>
    </row>
    <row r="1538" spans="1:44" hidden="1" x14ac:dyDescent="0.25">
      <c r="A1538" t="s">
        <v>2198</v>
      </c>
      <c r="B1538" t="s">
        <v>2185</v>
      </c>
      <c r="C1538" t="s">
        <v>2186</v>
      </c>
      <c r="D1538" t="s">
        <v>109</v>
      </c>
      <c r="E1538" t="s">
        <v>2176</v>
      </c>
      <c r="F1538" t="s">
        <v>245</v>
      </c>
      <c r="G1538" t="s">
        <v>80</v>
      </c>
      <c r="H1538">
        <v>2</v>
      </c>
      <c r="I1538" t="s">
        <v>46</v>
      </c>
      <c r="J1538" t="s">
        <v>70</v>
      </c>
      <c r="L1538">
        <v>16.350000000000001</v>
      </c>
      <c r="M1538" t="s">
        <v>226</v>
      </c>
      <c r="R1538" t="s">
        <v>98</v>
      </c>
      <c r="S1538" t="s">
        <v>98</v>
      </c>
      <c r="T1538" t="s">
        <v>97</v>
      </c>
      <c r="W1538" s="5">
        <v>45627</v>
      </c>
      <c r="X1538" s="5">
        <v>45627</v>
      </c>
      <c r="Y1538" s="5">
        <v>45597</v>
      </c>
      <c r="Z1538" s="10">
        <v>45632</v>
      </c>
      <c r="AA1538" s="10">
        <v>45610</v>
      </c>
      <c r="AB1538" t="s">
        <v>245</v>
      </c>
      <c r="AC1538" t="s">
        <v>245</v>
      </c>
      <c r="AD1538" t="s">
        <v>566</v>
      </c>
      <c r="AE1538" t="s">
        <v>932</v>
      </c>
      <c r="AF1538" t="s">
        <v>690</v>
      </c>
      <c r="AG1538" t="s">
        <v>247</v>
      </c>
      <c r="AH1538">
        <v>11.404407000000001</v>
      </c>
      <c r="AI1538">
        <v>38.943998999999998</v>
      </c>
      <c r="AJ1538">
        <v>63.723855</v>
      </c>
      <c r="AK1538">
        <v>79.680749000000006</v>
      </c>
      <c r="AL1538" t="s">
        <v>73</v>
      </c>
      <c r="AM1538" t="s">
        <v>248</v>
      </c>
      <c r="AN1538" t="s">
        <v>932</v>
      </c>
      <c r="AO1538" s="1">
        <v>45717</v>
      </c>
      <c r="AP1538" s="1" t="s">
        <v>5427</v>
      </c>
      <c r="AR1538" t="s">
        <v>932</v>
      </c>
    </row>
    <row r="1539" spans="1:44" hidden="1" x14ac:dyDescent="0.25">
      <c r="A1539" t="s">
        <v>2201</v>
      </c>
      <c r="B1539" t="s">
        <v>2199</v>
      </c>
      <c r="C1539" t="s">
        <v>2200</v>
      </c>
      <c r="D1539" t="s">
        <v>511</v>
      </c>
      <c r="E1539" t="s">
        <v>1260</v>
      </c>
      <c r="F1539" t="s">
        <v>245</v>
      </c>
      <c r="G1539" t="s">
        <v>45</v>
      </c>
      <c r="H1539">
        <v>1</v>
      </c>
      <c r="I1539" t="s">
        <v>197</v>
      </c>
      <c r="J1539" t="s">
        <v>236</v>
      </c>
      <c r="L1539">
        <v>0.28999999999999998</v>
      </c>
      <c r="M1539" t="s">
        <v>48</v>
      </c>
      <c r="W1539" s="5">
        <v>43770</v>
      </c>
      <c r="AB1539" t="s">
        <v>245</v>
      </c>
      <c r="AC1539" t="s">
        <v>245</v>
      </c>
      <c r="AD1539" t="s">
        <v>247</v>
      </c>
      <c r="AE1539" t="s">
        <v>72</v>
      </c>
      <c r="AF1539" t="s">
        <v>53</v>
      </c>
      <c r="AG1539" t="s">
        <v>690</v>
      </c>
      <c r="AH1539">
        <v>31.892990999999999</v>
      </c>
      <c r="AI1539">
        <v>44.341414999999998</v>
      </c>
      <c r="AJ1539">
        <v>45.622709</v>
      </c>
      <c r="AK1539">
        <v>50.017975</v>
      </c>
      <c r="AL1539" t="s">
        <v>73</v>
      </c>
      <c r="AM1539" t="s">
        <v>248</v>
      </c>
      <c r="AN1539" t="s">
        <v>247</v>
      </c>
      <c r="AO1539" s="1">
        <v>45839</v>
      </c>
      <c r="AP1539" s="1" t="s">
        <v>5438</v>
      </c>
      <c r="AR1539" t="s">
        <v>247</v>
      </c>
    </row>
    <row r="1540" spans="1:44" hidden="1" x14ac:dyDescent="0.25">
      <c r="A1540" t="s">
        <v>2204</v>
      </c>
      <c r="B1540" t="s">
        <v>2202</v>
      </c>
      <c r="C1540" t="s">
        <v>2203</v>
      </c>
      <c r="D1540" t="s">
        <v>149</v>
      </c>
      <c r="E1540" t="s">
        <v>2176</v>
      </c>
      <c r="F1540" t="s">
        <v>245</v>
      </c>
      <c r="G1540" t="s">
        <v>80</v>
      </c>
      <c r="H1540">
        <v>2</v>
      </c>
      <c r="I1540" t="s">
        <v>46</v>
      </c>
      <c r="J1540" t="s">
        <v>70</v>
      </c>
      <c r="L1540">
        <v>47.68</v>
      </c>
      <c r="M1540" t="s">
        <v>226</v>
      </c>
      <c r="R1540" t="s">
        <v>98</v>
      </c>
      <c r="S1540" t="s">
        <v>98</v>
      </c>
      <c r="T1540" t="s">
        <v>97</v>
      </c>
      <c r="W1540" s="5">
        <v>45597</v>
      </c>
      <c r="X1540" s="5">
        <v>45597</v>
      </c>
      <c r="Y1540" s="5">
        <v>45566</v>
      </c>
      <c r="Z1540" s="10">
        <v>45598</v>
      </c>
      <c r="AA1540" s="10">
        <v>45571</v>
      </c>
      <c r="AB1540" t="s">
        <v>245</v>
      </c>
      <c r="AC1540" t="s">
        <v>245</v>
      </c>
      <c r="AD1540" t="s">
        <v>566</v>
      </c>
      <c r="AE1540" t="s">
        <v>932</v>
      </c>
      <c r="AF1540" t="s">
        <v>690</v>
      </c>
      <c r="AG1540" t="s">
        <v>247</v>
      </c>
      <c r="AH1540">
        <v>18.352115999999999</v>
      </c>
      <c r="AI1540">
        <v>51.640213000000003</v>
      </c>
      <c r="AJ1540">
        <v>70.671564000000004</v>
      </c>
      <c r="AK1540">
        <v>86.628459000000007</v>
      </c>
      <c r="AL1540" t="s">
        <v>73</v>
      </c>
      <c r="AM1540" t="s">
        <v>248</v>
      </c>
      <c r="AN1540" t="s">
        <v>932</v>
      </c>
      <c r="AO1540" s="1">
        <v>45689</v>
      </c>
      <c r="AP1540" s="1" t="s">
        <v>5426</v>
      </c>
      <c r="AR1540" t="s">
        <v>932</v>
      </c>
    </row>
    <row r="1541" spans="1:44" hidden="1" x14ac:dyDescent="0.25">
      <c r="A1541" t="s">
        <v>2205</v>
      </c>
      <c r="B1541" t="s">
        <v>2202</v>
      </c>
      <c r="C1541" t="s">
        <v>2203</v>
      </c>
      <c r="D1541" t="s">
        <v>109</v>
      </c>
      <c r="E1541" t="s">
        <v>2176</v>
      </c>
      <c r="F1541" t="s">
        <v>245</v>
      </c>
      <c r="G1541" t="s">
        <v>80</v>
      </c>
      <c r="H1541">
        <v>2</v>
      </c>
      <c r="I1541" t="s">
        <v>46</v>
      </c>
      <c r="J1541" t="s">
        <v>70</v>
      </c>
      <c r="L1541">
        <v>36.5</v>
      </c>
      <c r="M1541" t="s">
        <v>226</v>
      </c>
      <c r="R1541" t="s">
        <v>98</v>
      </c>
      <c r="S1541" t="s">
        <v>98</v>
      </c>
      <c r="T1541" t="s">
        <v>97</v>
      </c>
      <c r="W1541" s="5">
        <v>45597</v>
      </c>
      <c r="X1541" s="5">
        <v>45597</v>
      </c>
      <c r="Y1541" s="5">
        <v>45566</v>
      </c>
      <c r="Z1541" s="10">
        <v>45597</v>
      </c>
      <c r="AA1541" s="10">
        <v>45576</v>
      </c>
      <c r="AB1541" t="s">
        <v>245</v>
      </c>
      <c r="AC1541" t="s">
        <v>245</v>
      </c>
      <c r="AD1541" t="s">
        <v>566</v>
      </c>
      <c r="AE1541" t="s">
        <v>932</v>
      </c>
      <c r="AF1541" t="s">
        <v>690</v>
      </c>
      <c r="AG1541" t="s">
        <v>247</v>
      </c>
      <c r="AH1541">
        <v>18.352115999999999</v>
      </c>
      <c r="AI1541">
        <v>51.640213000000003</v>
      </c>
      <c r="AJ1541">
        <v>70.671564000000004</v>
      </c>
      <c r="AK1541">
        <v>86.628459000000007</v>
      </c>
      <c r="AL1541" t="s">
        <v>73</v>
      </c>
      <c r="AM1541" t="s">
        <v>248</v>
      </c>
      <c r="AN1541" t="s">
        <v>932</v>
      </c>
      <c r="AO1541" s="1">
        <v>45689</v>
      </c>
      <c r="AP1541" s="1" t="s">
        <v>5426</v>
      </c>
      <c r="AR1541" t="s">
        <v>932</v>
      </c>
    </row>
    <row r="1542" spans="1:44" hidden="1" x14ac:dyDescent="0.25">
      <c r="A1542" t="s">
        <v>2206</v>
      </c>
      <c r="B1542" t="s">
        <v>2202</v>
      </c>
      <c r="C1542" t="s">
        <v>2203</v>
      </c>
      <c r="D1542" t="s">
        <v>154</v>
      </c>
      <c r="E1542" t="s">
        <v>2176</v>
      </c>
      <c r="F1542" t="s">
        <v>245</v>
      </c>
      <c r="G1542" t="s">
        <v>80</v>
      </c>
      <c r="H1542">
        <v>2</v>
      </c>
      <c r="I1542" t="s">
        <v>46</v>
      </c>
      <c r="J1542" t="s">
        <v>70</v>
      </c>
      <c r="L1542">
        <v>16.78</v>
      </c>
      <c r="M1542" t="s">
        <v>226</v>
      </c>
      <c r="R1542" t="s">
        <v>98</v>
      </c>
      <c r="S1542" t="s">
        <v>98</v>
      </c>
      <c r="T1542" t="s">
        <v>97</v>
      </c>
      <c r="W1542" s="5">
        <v>45597</v>
      </c>
      <c r="X1542" s="5">
        <v>45597</v>
      </c>
      <c r="Y1542" s="5">
        <v>45566</v>
      </c>
      <c r="Z1542" s="10">
        <v>45624</v>
      </c>
      <c r="AA1542" s="10">
        <v>45576</v>
      </c>
      <c r="AB1542" t="s">
        <v>245</v>
      </c>
      <c r="AC1542" t="s">
        <v>245</v>
      </c>
      <c r="AD1542" t="s">
        <v>566</v>
      </c>
      <c r="AE1542" t="s">
        <v>932</v>
      </c>
      <c r="AF1542" t="s">
        <v>690</v>
      </c>
      <c r="AG1542" t="s">
        <v>247</v>
      </c>
      <c r="AH1542">
        <v>18.352115999999999</v>
      </c>
      <c r="AI1542">
        <v>51.640213000000003</v>
      </c>
      <c r="AJ1542">
        <v>70.671564000000004</v>
      </c>
      <c r="AK1542">
        <v>86.628459000000007</v>
      </c>
      <c r="AL1542" t="s">
        <v>73</v>
      </c>
      <c r="AM1542" t="s">
        <v>248</v>
      </c>
      <c r="AN1542" t="s">
        <v>932</v>
      </c>
      <c r="AO1542" s="1">
        <v>45689</v>
      </c>
      <c r="AP1542" s="1" t="s">
        <v>5426</v>
      </c>
      <c r="AR1542" t="s">
        <v>932</v>
      </c>
    </row>
    <row r="1543" spans="1:44" hidden="1" x14ac:dyDescent="0.25">
      <c r="A1543" t="s">
        <v>2207</v>
      </c>
      <c r="B1543" t="s">
        <v>2202</v>
      </c>
      <c r="C1543" t="s">
        <v>2203</v>
      </c>
      <c r="D1543" t="s">
        <v>229</v>
      </c>
      <c r="E1543" t="s">
        <v>2176</v>
      </c>
      <c r="F1543" t="s">
        <v>245</v>
      </c>
      <c r="G1543" t="s">
        <v>80</v>
      </c>
      <c r="H1543">
        <v>2</v>
      </c>
      <c r="I1543" t="s">
        <v>46</v>
      </c>
      <c r="J1543" t="s">
        <v>70</v>
      </c>
      <c r="L1543">
        <v>25.36</v>
      </c>
      <c r="M1543" t="s">
        <v>226</v>
      </c>
      <c r="R1543" t="s">
        <v>98</v>
      </c>
      <c r="S1543" t="s">
        <v>98</v>
      </c>
      <c r="T1543" t="s">
        <v>97</v>
      </c>
      <c r="W1543" s="5">
        <v>45597</v>
      </c>
      <c r="X1543" s="5">
        <v>45597</v>
      </c>
      <c r="Y1543" s="5">
        <v>45566</v>
      </c>
      <c r="Z1543" s="10">
        <v>45597</v>
      </c>
      <c r="AA1543" s="10">
        <v>45576</v>
      </c>
      <c r="AB1543" t="s">
        <v>245</v>
      </c>
      <c r="AC1543" t="s">
        <v>245</v>
      </c>
      <c r="AD1543" t="s">
        <v>566</v>
      </c>
      <c r="AE1543" t="s">
        <v>932</v>
      </c>
      <c r="AF1543" t="s">
        <v>690</v>
      </c>
      <c r="AG1543" t="s">
        <v>247</v>
      </c>
      <c r="AH1543">
        <v>18.352115999999999</v>
      </c>
      <c r="AI1543">
        <v>51.640213000000003</v>
      </c>
      <c r="AJ1543">
        <v>70.671564000000004</v>
      </c>
      <c r="AK1543">
        <v>86.628459000000007</v>
      </c>
      <c r="AL1543" t="s">
        <v>73</v>
      </c>
      <c r="AM1543" t="s">
        <v>248</v>
      </c>
      <c r="AN1543" t="s">
        <v>932</v>
      </c>
      <c r="AO1543" s="1">
        <v>45689</v>
      </c>
      <c r="AP1543" s="1" t="s">
        <v>5426</v>
      </c>
      <c r="AR1543" t="s">
        <v>932</v>
      </c>
    </row>
    <row r="1544" spans="1:44" hidden="1" x14ac:dyDescent="0.25">
      <c r="A1544" t="s">
        <v>2208</v>
      </c>
      <c r="B1544" t="s">
        <v>2202</v>
      </c>
      <c r="C1544" t="s">
        <v>2203</v>
      </c>
      <c r="D1544" t="s">
        <v>195</v>
      </c>
      <c r="E1544" t="s">
        <v>2176</v>
      </c>
      <c r="F1544" t="s">
        <v>245</v>
      </c>
      <c r="G1544" t="s">
        <v>80</v>
      </c>
      <c r="H1544">
        <v>2</v>
      </c>
      <c r="I1544" t="s">
        <v>46</v>
      </c>
      <c r="J1544" t="s">
        <v>70</v>
      </c>
      <c r="L1544">
        <v>24.49</v>
      </c>
      <c r="M1544" t="s">
        <v>226</v>
      </c>
      <c r="R1544" t="s">
        <v>98</v>
      </c>
      <c r="S1544" t="s">
        <v>98</v>
      </c>
      <c r="T1544" t="s">
        <v>97</v>
      </c>
      <c r="W1544" s="5">
        <v>45597</v>
      </c>
      <c r="X1544" s="5">
        <v>45597</v>
      </c>
      <c r="Y1544" s="5">
        <v>45566</v>
      </c>
      <c r="Z1544" s="10">
        <v>45597</v>
      </c>
      <c r="AA1544" s="10">
        <v>45576</v>
      </c>
      <c r="AB1544" t="s">
        <v>245</v>
      </c>
      <c r="AC1544" t="s">
        <v>245</v>
      </c>
      <c r="AD1544" t="s">
        <v>566</v>
      </c>
      <c r="AE1544" t="s">
        <v>932</v>
      </c>
      <c r="AF1544" t="s">
        <v>690</v>
      </c>
      <c r="AG1544" t="s">
        <v>247</v>
      </c>
      <c r="AH1544">
        <v>18.352115999999999</v>
      </c>
      <c r="AI1544">
        <v>51.640213000000003</v>
      </c>
      <c r="AJ1544">
        <v>70.671564000000004</v>
      </c>
      <c r="AK1544">
        <v>86.628459000000007</v>
      </c>
      <c r="AL1544" t="s">
        <v>73</v>
      </c>
      <c r="AM1544" t="s">
        <v>248</v>
      </c>
      <c r="AN1544" t="s">
        <v>932</v>
      </c>
      <c r="AO1544" s="1">
        <v>45689</v>
      </c>
      <c r="AP1544" s="1" t="s">
        <v>5426</v>
      </c>
      <c r="AR1544" t="s">
        <v>932</v>
      </c>
    </row>
    <row r="1545" spans="1:44" hidden="1" x14ac:dyDescent="0.25">
      <c r="A1545" t="s">
        <v>2209</v>
      </c>
      <c r="B1545" t="s">
        <v>2202</v>
      </c>
      <c r="C1545" t="s">
        <v>2203</v>
      </c>
      <c r="D1545" t="s">
        <v>156</v>
      </c>
      <c r="E1545" t="s">
        <v>2176</v>
      </c>
      <c r="F1545" t="s">
        <v>245</v>
      </c>
      <c r="G1545" t="s">
        <v>80</v>
      </c>
      <c r="H1545">
        <v>2</v>
      </c>
      <c r="I1545" t="s">
        <v>46</v>
      </c>
      <c r="J1545" t="s">
        <v>70</v>
      </c>
      <c r="L1545">
        <v>23.19</v>
      </c>
      <c r="M1545" t="s">
        <v>226</v>
      </c>
      <c r="R1545" t="s">
        <v>98</v>
      </c>
      <c r="S1545" t="s">
        <v>98</v>
      </c>
      <c r="T1545" t="s">
        <v>97</v>
      </c>
      <c r="W1545" s="5">
        <v>45597</v>
      </c>
      <c r="X1545" s="5">
        <v>45597</v>
      </c>
      <c r="Y1545" s="5">
        <v>45566</v>
      </c>
      <c r="Z1545" s="10">
        <v>45597</v>
      </c>
      <c r="AA1545" s="10">
        <v>45579</v>
      </c>
      <c r="AB1545" t="s">
        <v>245</v>
      </c>
      <c r="AC1545" t="s">
        <v>245</v>
      </c>
      <c r="AD1545" t="s">
        <v>566</v>
      </c>
      <c r="AE1545" t="s">
        <v>932</v>
      </c>
      <c r="AF1545" t="s">
        <v>690</v>
      </c>
      <c r="AG1545" t="s">
        <v>247</v>
      </c>
      <c r="AH1545">
        <v>18.352115999999999</v>
      </c>
      <c r="AI1545">
        <v>51.640213000000003</v>
      </c>
      <c r="AJ1545">
        <v>70.671564000000004</v>
      </c>
      <c r="AK1545">
        <v>86.628459000000007</v>
      </c>
      <c r="AL1545" t="s">
        <v>73</v>
      </c>
      <c r="AM1545" t="s">
        <v>248</v>
      </c>
      <c r="AN1545" t="s">
        <v>932</v>
      </c>
      <c r="AO1545" s="1">
        <v>45689</v>
      </c>
      <c r="AP1545" s="1" t="s">
        <v>5426</v>
      </c>
      <c r="AR1545" t="s">
        <v>932</v>
      </c>
    </row>
    <row r="1546" spans="1:44" hidden="1" x14ac:dyDescent="0.25">
      <c r="A1546" t="s">
        <v>2210</v>
      </c>
      <c r="B1546" t="s">
        <v>2202</v>
      </c>
      <c r="C1546" t="s">
        <v>2203</v>
      </c>
      <c r="D1546" t="s">
        <v>158</v>
      </c>
      <c r="E1546" t="s">
        <v>2176</v>
      </c>
      <c r="F1546" t="s">
        <v>245</v>
      </c>
      <c r="G1546" t="s">
        <v>80</v>
      </c>
      <c r="H1546">
        <v>2</v>
      </c>
      <c r="I1546" t="s">
        <v>46</v>
      </c>
      <c r="J1546" t="s">
        <v>70</v>
      </c>
      <c r="L1546">
        <v>9.8800000000000008</v>
      </c>
      <c r="M1546" t="s">
        <v>226</v>
      </c>
      <c r="R1546" t="s">
        <v>98</v>
      </c>
      <c r="S1546" t="s">
        <v>98</v>
      </c>
      <c r="T1546" t="s">
        <v>97</v>
      </c>
      <c r="W1546" s="5">
        <v>45597</v>
      </c>
      <c r="X1546" s="5">
        <v>45597</v>
      </c>
      <c r="Y1546" s="5">
        <v>45566</v>
      </c>
      <c r="Z1546" s="10">
        <v>45608</v>
      </c>
      <c r="AA1546" s="10">
        <v>45580</v>
      </c>
      <c r="AB1546" t="s">
        <v>245</v>
      </c>
      <c r="AC1546" t="s">
        <v>245</v>
      </c>
      <c r="AD1546" t="s">
        <v>566</v>
      </c>
      <c r="AE1546" t="s">
        <v>932</v>
      </c>
      <c r="AF1546" t="s">
        <v>690</v>
      </c>
      <c r="AG1546" t="s">
        <v>247</v>
      </c>
      <c r="AH1546">
        <v>18.352115999999999</v>
      </c>
      <c r="AI1546">
        <v>51.640213000000003</v>
      </c>
      <c r="AJ1546">
        <v>70.671564000000004</v>
      </c>
      <c r="AK1546">
        <v>86.628459000000007</v>
      </c>
      <c r="AL1546" t="s">
        <v>73</v>
      </c>
      <c r="AM1546" t="s">
        <v>248</v>
      </c>
      <c r="AN1546" t="s">
        <v>932</v>
      </c>
      <c r="AO1546" s="1">
        <v>45689</v>
      </c>
      <c r="AP1546" s="1" t="s">
        <v>5426</v>
      </c>
      <c r="AR1546" t="s">
        <v>932</v>
      </c>
    </row>
    <row r="1547" spans="1:44" hidden="1" x14ac:dyDescent="0.25">
      <c r="A1547" t="s">
        <v>2211</v>
      </c>
      <c r="B1547" t="s">
        <v>2202</v>
      </c>
      <c r="C1547" t="s">
        <v>2203</v>
      </c>
      <c r="D1547" t="s">
        <v>122</v>
      </c>
      <c r="E1547" t="s">
        <v>2176</v>
      </c>
      <c r="F1547" t="s">
        <v>245</v>
      </c>
      <c r="G1547" t="s">
        <v>80</v>
      </c>
      <c r="H1547">
        <v>2</v>
      </c>
      <c r="I1547" t="s">
        <v>46</v>
      </c>
      <c r="J1547" t="s">
        <v>70</v>
      </c>
      <c r="L1547">
        <v>49.32</v>
      </c>
      <c r="M1547" t="s">
        <v>226</v>
      </c>
      <c r="R1547" t="s">
        <v>98</v>
      </c>
      <c r="S1547" t="s">
        <v>98</v>
      </c>
      <c r="T1547" t="s">
        <v>97</v>
      </c>
      <c r="W1547" s="5">
        <v>45597</v>
      </c>
      <c r="X1547" s="5">
        <v>45597</v>
      </c>
      <c r="Y1547" s="5">
        <v>45566</v>
      </c>
      <c r="Z1547" s="10">
        <v>45608</v>
      </c>
      <c r="AA1547" s="10">
        <v>45580</v>
      </c>
      <c r="AB1547" t="s">
        <v>245</v>
      </c>
      <c r="AC1547" t="s">
        <v>245</v>
      </c>
      <c r="AD1547" t="s">
        <v>566</v>
      </c>
      <c r="AE1547" t="s">
        <v>932</v>
      </c>
      <c r="AF1547" t="s">
        <v>690</v>
      </c>
      <c r="AG1547" t="s">
        <v>247</v>
      </c>
      <c r="AH1547">
        <v>18.352115999999999</v>
      </c>
      <c r="AI1547">
        <v>51.640213000000003</v>
      </c>
      <c r="AJ1547">
        <v>70.671564000000004</v>
      </c>
      <c r="AK1547">
        <v>86.628459000000007</v>
      </c>
      <c r="AL1547" t="s">
        <v>73</v>
      </c>
      <c r="AM1547" t="s">
        <v>248</v>
      </c>
      <c r="AN1547" t="s">
        <v>932</v>
      </c>
      <c r="AO1547" s="1">
        <v>45689</v>
      </c>
      <c r="AP1547" s="1" t="s">
        <v>5426</v>
      </c>
      <c r="AR1547" t="s">
        <v>932</v>
      </c>
    </row>
    <row r="1548" spans="1:44" hidden="1" x14ac:dyDescent="0.25">
      <c r="A1548" t="s">
        <v>2212</v>
      </c>
      <c r="B1548" t="s">
        <v>2202</v>
      </c>
      <c r="C1548" t="s">
        <v>2203</v>
      </c>
      <c r="D1548" t="s">
        <v>114</v>
      </c>
      <c r="E1548" t="s">
        <v>2176</v>
      </c>
      <c r="F1548" t="s">
        <v>245</v>
      </c>
      <c r="G1548" t="s">
        <v>80</v>
      </c>
      <c r="H1548">
        <v>2</v>
      </c>
      <c r="I1548" t="s">
        <v>46</v>
      </c>
      <c r="J1548" t="s">
        <v>70</v>
      </c>
      <c r="L1548">
        <v>12.12</v>
      </c>
      <c r="M1548" t="s">
        <v>226</v>
      </c>
      <c r="R1548" t="s">
        <v>98</v>
      </c>
      <c r="S1548" t="s">
        <v>98</v>
      </c>
      <c r="T1548" t="s">
        <v>97</v>
      </c>
      <c r="W1548" s="5">
        <v>45597</v>
      </c>
      <c r="X1548" s="5">
        <v>45597</v>
      </c>
      <c r="Y1548" s="5">
        <v>45566</v>
      </c>
      <c r="Z1548" s="10">
        <v>45609</v>
      </c>
      <c r="AA1548" s="10">
        <v>45584</v>
      </c>
      <c r="AB1548" t="s">
        <v>245</v>
      </c>
      <c r="AC1548" t="s">
        <v>245</v>
      </c>
      <c r="AD1548" t="s">
        <v>566</v>
      </c>
      <c r="AE1548" t="s">
        <v>932</v>
      </c>
      <c r="AF1548" t="s">
        <v>690</v>
      </c>
      <c r="AG1548" t="s">
        <v>247</v>
      </c>
      <c r="AH1548">
        <v>18.352115999999999</v>
      </c>
      <c r="AI1548">
        <v>51.640213000000003</v>
      </c>
      <c r="AJ1548">
        <v>70.671564000000004</v>
      </c>
      <c r="AK1548">
        <v>86.628459000000007</v>
      </c>
      <c r="AL1548" t="s">
        <v>73</v>
      </c>
      <c r="AM1548" t="s">
        <v>248</v>
      </c>
      <c r="AN1548" t="s">
        <v>932</v>
      </c>
      <c r="AO1548" s="1">
        <v>45689</v>
      </c>
      <c r="AP1548" s="1" t="s">
        <v>5426</v>
      </c>
      <c r="AR1548" t="s">
        <v>932</v>
      </c>
    </row>
    <row r="1549" spans="1:44" hidden="1" x14ac:dyDescent="0.25">
      <c r="A1549" t="s">
        <v>2213</v>
      </c>
      <c r="B1549" t="s">
        <v>2202</v>
      </c>
      <c r="C1549" t="s">
        <v>2203</v>
      </c>
      <c r="D1549" t="s">
        <v>116</v>
      </c>
      <c r="E1549" t="s">
        <v>2176</v>
      </c>
      <c r="F1549" t="s">
        <v>245</v>
      </c>
      <c r="G1549" t="s">
        <v>80</v>
      </c>
      <c r="H1549">
        <v>2</v>
      </c>
      <c r="I1549" t="s">
        <v>46</v>
      </c>
      <c r="J1549" t="s">
        <v>70</v>
      </c>
      <c r="L1549">
        <v>26.61</v>
      </c>
      <c r="M1549" t="s">
        <v>226</v>
      </c>
      <c r="R1549" t="s">
        <v>98</v>
      </c>
      <c r="S1549" t="s">
        <v>98</v>
      </c>
      <c r="T1549" t="s">
        <v>97</v>
      </c>
      <c r="W1549" s="5">
        <v>45597</v>
      </c>
      <c r="X1549" s="5">
        <v>45597</v>
      </c>
      <c r="Y1549" s="5">
        <v>45566</v>
      </c>
      <c r="Z1549" s="10">
        <v>45597</v>
      </c>
      <c r="AA1549" s="10">
        <v>45579</v>
      </c>
      <c r="AB1549" t="s">
        <v>245</v>
      </c>
      <c r="AC1549" t="s">
        <v>245</v>
      </c>
      <c r="AD1549" t="s">
        <v>566</v>
      </c>
      <c r="AE1549" t="s">
        <v>932</v>
      </c>
      <c r="AF1549" t="s">
        <v>690</v>
      </c>
      <c r="AG1549" t="s">
        <v>247</v>
      </c>
      <c r="AH1549">
        <v>18.352115999999999</v>
      </c>
      <c r="AI1549">
        <v>51.640213000000003</v>
      </c>
      <c r="AJ1549">
        <v>70.671564000000004</v>
      </c>
      <c r="AK1549">
        <v>86.628459000000007</v>
      </c>
      <c r="AL1549" t="s">
        <v>73</v>
      </c>
      <c r="AM1549" t="s">
        <v>248</v>
      </c>
      <c r="AN1549" t="s">
        <v>932</v>
      </c>
      <c r="AO1549" s="1">
        <v>45689</v>
      </c>
      <c r="AP1549" s="1" t="s">
        <v>5426</v>
      </c>
      <c r="AR1549" t="s">
        <v>932</v>
      </c>
    </row>
    <row r="1550" spans="1:44" hidden="1" x14ac:dyDescent="0.25">
      <c r="A1550" t="s">
        <v>2216</v>
      </c>
      <c r="B1550" t="s">
        <v>2214</v>
      </c>
      <c r="C1550" t="s">
        <v>2215</v>
      </c>
      <c r="D1550" t="s">
        <v>95</v>
      </c>
      <c r="E1550" t="s">
        <v>2176</v>
      </c>
      <c r="F1550" t="s">
        <v>245</v>
      </c>
      <c r="G1550" t="s">
        <v>80</v>
      </c>
      <c r="H1550">
        <v>1</v>
      </c>
      <c r="I1550" t="s">
        <v>197</v>
      </c>
      <c r="J1550" t="s">
        <v>47</v>
      </c>
      <c r="K1550" s="1">
        <v>43733</v>
      </c>
      <c r="L1550">
        <v>19.12</v>
      </c>
      <c r="M1550" t="s">
        <v>226</v>
      </c>
      <c r="W1550" s="5">
        <v>45809</v>
      </c>
      <c r="X1550" s="5">
        <v>45809</v>
      </c>
      <c r="Y1550" s="5">
        <v>45870</v>
      </c>
      <c r="AB1550" t="s">
        <v>245</v>
      </c>
      <c r="AC1550" t="s">
        <v>245</v>
      </c>
      <c r="AD1550" t="s">
        <v>566</v>
      </c>
      <c r="AE1550" t="s">
        <v>932</v>
      </c>
      <c r="AF1550" t="s">
        <v>690</v>
      </c>
      <c r="AG1550" t="s">
        <v>247</v>
      </c>
      <c r="AH1550">
        <v>13.168592</v>
      </c>
      <c r="AI1550">
        <v>40.700890000000001</v>
      </c>
      <c r="AJ1550">
        <v>65.488039999999998</v>
      </c>
      <c r="AK1550">
        <v>81.444935000000001</v>
      </c>
      <c r="AL1550" t="s">
        <v>54</v>
      </c>
      <c r="AM1550" t="s">
        <v>248</v>
      </c>
      <c r="AN1550" t="s">
        <v>182</v>
      </c>
      <c r="AO1550" s="1">
        <v>45962</v>
      </c>
      <c r="AR1550" t="s">
        <v>182</v>
      </c>
    </row>
    <row r="1551" spans="1:44" hidden="1" x14ac:dyDescent="0.25">
      <c r="A1551" t="s">
        <v>2217</v>
      </c>
      <c r="B1551" t="s">
        <v>2214</v>
      </c>
      <c r="C1551" t="s">
        <v>2215</v>
      </c>
      <c r="D1551" t="s">
        <v>143</v>
      </c>
      <c r="E1551" t="s">
        <v>2176</v>
      </c>
      <c r="F1551" t="s">
        <v>245</v>
      </c>
      <c r="G1551" t="s">
        <v>80</v>
      </c>
      <c r="H1551">
        <v>1</v>
      </c>
      <c r="I1551" t="s">
        <v>197</v>
      </c>
      <c r="J1551" t="s">
        <v>47</v>
      </c>
      <c r="K1551" s="1">
        <v>43738</v>
      </c>
      <c r="L1551">
        <v>16.32</v>
      </c>
      <c r="M1551" t="s">
        <v>226</v>
      </c>
      <c r="W1551" s="5">
        <v>45809</v>
      </c>
      <c r="X1551" s="5">
        <v>45809</v>
      </c>
      <c r="Y1551" s="5">
        <v>45870</v>
      </c>
      <c r="AB1551" t="s">
        <v>245</v>
      </c>
      <c r="AC1551" t="s">
        <v>245</v>
      </c>
      <c r="AD1551" t="s">
        <v>566</v>
      </c>
      <c r="AE1551" t="s">
        <v>932</v>
      </c>
      <c r="AF1551" t="s">
        <v>690</v>
      </c>
      <c r="AG1551" t="s">
        <v>247</v>
      </c>
      <c r="AH1551">
        <v>13.168592</v>
      </c>
      <c r="AI1551">
        <v>40.700890000000001</v>
      </c>
      <c r="AJ1551">
        <v>65.488039999999998</v>
      </c>
      <c r="AK1551">
        <v>81.444935000000001</v>
      </c>
      <c r="AL1551" t="s">
        <v>54</v>
      </c>
      <c r="AM1551" t="s">
        <v>248</v>
      </c>
      <c r="AN1551" t="s">
        <v>182</v>
      </c>
      <c r="AO1551" s="1">
        <v>45962</v>
      </c>
      <c r="AR1551" t="s">
        <v>182</v>
      </c>
    </row>
    <row r="1552" spans="1:44" hidden="1" x14ac:dyDescent="0.25">
      <c r="A1552" t="s">
        <v>2218</v>
      </c>
      <c r="B1552" t="s">
        <v>2214</v>
      </c>
      <c r="C1552" t="s">
        <v>2215</v>
      </c>
      <c r="D1552" t="s">
        <v>145</v>
      </c>
      <c r="E1552" t="s">
        <v>2176</v>
      </c>
      <c r="F1552" t="s">
        <v>245</v>
      </c>
      <c r="G1552" t="s">
        <v>80</v>
      </c>
      <c r="H1552">
        <v>1</v>
      </c>
      <c r="I1552" t="s">
        <v>197</v>
      </c>
      <c r="J1552" t="s">
        <v>47</v>
      </c>
      <c r="K1552" s="1">
        <v>43741</v>
      </c>
      <c r="L1552">
        <v>15.01</v>
      </c>
      <c r="M1552" t="s">
        <v>226</v>
      </c>
      <c r="W1552" s="5">
        <v>45809</v>
      </c>
      <c r="X1552" s="5">
        <v>45809</v>
      </c>
      <c r="Y1552" s="5">
        <v>45870</v>
      </c>
      <c r="AB1552" t="s">
        <v>245</v>
      </c>
      <c r="AC1552" t="s">
        <v>245</v>
      </c>
      <c r="AD1552" t="s">
        <v>566</v>
      </c>
      <c r="AE1552" t="s">
        <v>932</v>
      </c>
      <c r="AF1552" t="s">
        <v>690</v>
      </c>
      <c r="AG1552" t="s">
        <v>247</v>
      </c>
      <c r="AH1552">
        <v>13.168592</v>
      </c>
      <c r="AI1552">
        <v>40.700890000000001</v>
      </c>
      <c r="AJ1552">
        <v>65.488039999999998</v>
      </c>
      <c r="AK1552">
        <v>81.444935000000001</v>
      </c>
      <c r="AL1552" t="s">
        <v>54</v>
      </c>
      <c r="AM1552" t="s">
        <v>248</v>
      </c>
      <c r="AN1552" t="s">
        <v>182</v>
      </c>
      <c r="AO1552" s="1">
        <v>45962</v>
      </c>
      <c r="AR1552" t="s">
        <v>182</v>
      </c>
    </row>
    <row r="1553" spans="1:44" hidden="1" x14ac:dyDescent="0.25">
      <c r="A1553" t="s">
        <v>2219</v>
      </c>
      <c r="B1553" t="s">
        <v>2214</v>
      </c>
      <c r="C1553" t="s">
        <v>2215</v>
      </c>
      <c r="D1553" t="s">
        <v>255</v>
      </c>
      <c r="E1553" t="s">
        <v>2176</v>
      </c>
      <c r="F1553" t="s">
        <v>245</v>
      </c>
      <c r="G1553" t="s">
        <v>80</v>
      </c>
      <c r="H1553">
        <v>1</v>
      </c>
      <c r="I1553" t="s">
        <v>197</v>
      </c>
      <c r="J1553" t="s">
        <v>47</v>
      </c>
      <c r="K1553" s="1">
        <v>43740</v>
      </c>
      <c r="L1553">
        <v>27.55</v>
      </c>
      <c r="M1553" t="s">
        <v>226</v>
      </c>
      <c r="W1553" s="5">
        <v>45809</v>
      </c>
      <c r="X1553" s="5">
        <v>45809</v>
      </c>
      <c r="Y1553" s="5">
        <v>45870</v>
      </c>
      <c r="AB1553" t="s">
        <v>245</v>
      </c>
      <c r="AC1553" t="s">
        <v>245</v>
      </c>
      <c r="AD1553" t="s">
        <v>566</v>
      </c>
      <c r="AE1553" t="s">
        <v>932</v>
      </c>
      <c r="AF1553" t="s">
        <v>690</v>
      </c>
      <c r="AG1553" t="s">
        <v>247</v>
      </c>
      <c r="AH1553">
        <v>13.168592</v>
      </c>
      <c r="AI1553">
        <v>40.700890000000001</v>
      </c>
      <c r="AJ1553">
        <v>65.488039999999998</v>
      </c>
      <c r="AK1553">
        <v>81.444935000000001</v>
      </c>
      <c r="AL1553" t="s">
        <v>54</v>
      </c>
      <c r="AM1553" t="s">
        <v>248</v>
      </c>
      <c r="AN1553" t="s">
        <v>182</v>
      </c>
      <c r="AO1553" s="1">
        <v>45962</v>
      </c>
      <c r="AR1553" t="s">
        <v>182</v>
      </c>
    </row>
    <row r="1554" spans="1:44" hidden="1" x14ac:dyDescent="0.25">
      <c r="A1554" t="s">
        <v>2220</v>
      </c>
      <c r="B1554" t="s">
        <v>2214</v>
      </c>
      <c r="C1554" t="s">
        <v>2215</v>
      </c>
      <c r="D1554" t="s">
        <v>87</v>
      </c>
      <c r="E1554" t="s">
        <v>2176</v>
      </c>
      <c r="F1554" t="s">
        <v>245</v>
      </c>
      <c r="G1554" t="s">
        <v>80</v>
      </c>
      <c r="H1554">
        <v>1</v>
      </c>
      <c r="I1554" t="s">
        <v>197</v>
      </c>
      <c r="J1554" t="s">
        <v>47</v>
      </c>
      <c r="K1554" s="1">
        <v>43736</v>
      </c>
      <c r="L1554">
        <v>33.19</v>
      </c>
      <c r="M1554" t="s">
        <v>226</v>
      </c>
      <c r="W1554" s="5">
        <v>45839</v>
      </c>
      <c r="X1554" s="5">
        <v>45809</v>
      </c>
      <c r="Y1554" s="5">
        <v>45870</v>
      </c>
      <c r="AB1554" t="s">
        <v>245</v>
      </c>
      <c r="AC1554" t="s">
        <v>245</v>
      </c>
      <c r="AD1554" t="s">
        <v>566</v>
      </c>
      <c r="AE1554" t="s">
        <v>932</v>
      </c>
      <c r="AF1554" t="s">
        <v>690</v>
      </c>
      <c r="AG1554" t="s">
        <v>247</v>
      </c>
      <c r="AH1554">
        <v>13.168592</v>
      </c>
      <c r="AI1554">
        <v>40.700890000000001</v>
      </c>
      <c r="AJ1554">
        <v>65.488039999999998</v>
      </c>
      <c r="AK1554">
        <v>81.444935000000001</v>
      </c>
      <c r="AL1554" t="s">
        <v>54</v>
      </c>
      <c r="AM1554" t="s">
        <v>248</v>
      </c>
      <c r="AN1554" t="s">
        <v>182</v>
      </c>
      <c r="AO1554" s="1">
        <v>45962</v>
      </c>
      <c r="AR1554" t="s">
        <v>182</v>
      </c>
    </row>
    <row r="1555" spans="1:44" hidden="1" x14ac:dyDescent="0.25">
      <c r="A1555" t="s">
        <v>2221</v>
      </c>
      <c r="B1555" t="s">
        <v>2214</v>
      </c>
      <c r="C1555" t="s">
        <v>2215</v>
      </c>
      <c r="D1555" t="s">
        <v>100</v>
      </c>
      <c r="E1555" t="s">
        <v>2176</v>
      </c>
      <c r="F1555" t="s">
        <v>245</v>
      </c>
      <c r="G1555" t="s">
        <v>80</v>
      </c>
      <c r="H1555">
        <v>1</v>
      </c>
      <c r="I1555" t="s">
        <v>197</v>
      </c>
      <c r="J1555" t="s">
        <v>47</v>
      </c>
      <c r="K1555" s="1">
        <v>43733</v>
      </c>
      <c r="L1555">
        <v>50.16</v>
      </c>
      <c r="M1555" t="s">
        <v>226</v>
      </c>
      <c r="W1555" s="5">
        <v>45839</v>
      </c>
      <c r="X1555" s="5">
        <v>45809</v>
      </c>
      <c r="Y1555" s="5">
        <v>45870</v>
      </c>
      <c r="AB1555" t="s">
        <v>245</v>
      </c>
      <c r="AC1555" t="s">
        <v>245</v>
      </c>
      <c r="AD1555" t="s">
        <v>566</v>
      </c>
      <c r="AE1555" t="s">
        <v>932</v>
      </c>
      <c r="AF1555" t="s">
        <v>690</v>
      </c>
      <c r="AG1555" t="s">
        <v>247</v>
      </c>
      <c r="AH1555">
        <v>13.168592</v>
      </c>
      <c r="AI1555">
        <v>40.700890000000001</v>
      </c>
      <c r="AJ1555">
        <v>65.488039999999998</v>
      </c>
      <c r="AK1555">
        <v>81.444935000000001</v>
      </c>
      <c r="AL1555" t="s">
        <v>54</v>
      </c>
      <c r="AM1555" t="s">
        <v>248</v>
      </c>
      <c r="AN1555" t="s">
        <v>182</v>
      </c>
      <c r="AO1555" s="1">
        <v>45962</v>
      </c>
      <c r="AR1555" t="s">
        <v>182</v>
      </c>
    </row>
    <row r="1556" spans="1:44" hidden="1" x14ac:dyDescent="0.25">
      <c r="A1556" t="s">
        <v>2222</v>
      </c>
      <c r="B1556" t="s">
        <v>2214</v>
      </c>
      <c r="C1556" t="s">
        <v>2215</v>
      </c>
      <c r="D1556" t="s">
        <v>259</v>
      </c>
      <c r="E1556" t="s">
        <v>2176</v>
      </c>
      <c r="F1556" t="s">
        <v>245</v>
      </c>
      <c r="G1556" t="s">
        <v>80</v>
      </c>
      <c r="H1556">
        <v>1</v>
      </c>
      <c r="I1556" t="s">
        <v>197</v>
      </c>
      <c r="J1556" t="s">
        <v>47</v>
      </c>
      <c r="K1556" s="1">
        <v>43736</v>
      </c>
      <c r="L1556">
        <v>38</v>
      </c>
      <c r="M1556" t="s">
        <v>226</v>
      </c>
      <c r="W1556" s="5">
        <v>45839</v>
      </c>
      <c r="X1556" s="5">
        <v>45809</v>
      </c>
      <c r="Y1556" s="5">
        <v>45870</v>
      </c>
      <c r="AB1556" t="s">
        <v>245</v>
      </c>
      <c r="AC1556" t="s">
        <v>245</v>
      </c>
      <c r="AD1556" t="s">
        <v>566</v>
      </c>
      <c r="AE1556" t="s">
        <v>932</v>
      </c>
      <c r="AF1556" t="s">
        <v>690</v>
      </c>
      <c r="AG1556" t="s">
        <v>247</v>
      </c>
      <c r="AH1556">
        <v>13.168592</v>
      </c>
      <c r="AI1556">
        <v>40.700890000000001</v>
      </c>
      <c r="AJ1556">
        <v>65.488039999999998</v>
      </c>
      <c r="AK1556">
        <v>81.444935000000001</v>
      </c>
      <c r="AL1556" t="s">
        <v>54</v>
      </c>
      <c r="AM1556" t="s">
        <v>248</v>
      </c>
      <c r="AN1556" t="s">
        <v>182</v>
      </c>
      <c r="AO1556" s="1">
        <v>45962</v>
      </c>
      <c r="AR1556" t="s">
        <v>182</v>
      </c>
    </row>
    <row r="1557" spans="1:44" hidden="1" x14ac:dyDescent="0.25">
      <c r="A1557" t="s">
        <v>2223</v>
      </c>
      <c r="B1557" t="s">
        <v>2214</v>
      </c>
      <c r="C1557" t="s">
        <v>2215</v>
      </c>
      <c r="D1557" t="s">
        <v>275</v>
      </c>
      <c r="E1557" t="s">
        <v>2176</v>
      </c>
      <c r="F1557" t="s">
        <v>245</v>
      </c>
      <c r="G1557" t="s">
        <v>80</v>
      </c>
      <c r="H1557">
        <v>1</v>
      </c>
      <c r="I1557" t="s">
        <v>197</v>
      </c>
      <c r="J1557" t="s">
        <v>47</v>
      </c>
      <c r="K1557" s="1">
        <v>43739</v>
      </c>
      <c r="L1557">
        <v>9.81</v>
      </c>
      <c r="M1557" t="s">
        <v>226</v>
      </c>
      <c r="W1557" s="5">
        <v>45839</v>
      </c>
      <c r="X1557" s="5">
        <v>45809</v>
      </c>
      <c r="Y1557" s="5">
        <v>45870</v>
      </c>
      <c r="AB1557" t="s">
        <v>245</v>
      </c>
      <c r="AC1557" t="s">
        <v>245</v>
      </c>
      <c r="AD1557" t="s">
        <v>566</v>
      </c>
      <c r="AE1557" t="s">
        <v>932</v>
      </c>
      <c r="AF1557" t="s">
        <v>690</v>
      </c>
      <c r="AG1557" t="s">
        <v>247</v>
      </c>
      <c r="AH1557">
        <v>13.168592</v>
      </c>
      <c r="AI1557">
        <v>40.700890000000001</v>
      </c>
      <c r="AJ1557">
        <v>65.488039999999998</v>
      </c>
      <c r="AK1557">
        <v>81.444935000000001</v>
      </c>
      <c r="AL1557" t="s">
        <v>54</v>
      </c>
      <c r="AM1557" t="s">
        <v>248</v>
      </c>
      <c r="AN1557" t="s">
        <v>182</v>
      </c>
      <c r="AO1557" s="1">
        <v>45962</v>
      </c>
      <c r="AR1557" t="s">
        <v>182</v>
      </c>
    </row>
    <row r="1558" spans="1:44" hidden="1" x14ac:dyDescent="0.25">
      <c r="A1558" t="s">
        <v>2224</v>
      </c>
      <c r="B1558" t="s">
        <v>2214</v>
      </c>
      <c r="C1558" t="s">
        <v>2215</v>
      </c>
      <c r="D1558" t="s">
        <v>207</v>
      </c>
      <c r="E1558" t="s">
        <v>2176</v>
      </c>
      <c r="F1558" t="s">
        <v>245</v>
      </c>
      <c r="G1558" t="s">
        <v>80</v>
      </c>
      <c r="H1558">
        <v>1</v>
      </c>
      <c r="I1558" t="s">
        <v>197</v>
      </c>
      <c r="J1558" t="s">
        <v>47</v>
      </c>
      <c r="K1558" s="1">
        <v>43760</v>
      </c>
      <c r="L1558">
        <v>24.09</v>
      </c>
      <c r="M1558" t="s">
        <v>226</v>
      </c>
      <c r="W1558" s="5">
        <v>45839</v>
      </c>
      <c r="X1558" s="5">
        <v>45809</v>
      </c>
      <c r="Y1558" s="5">
        <v>45870</v>
      </c>
      <c r="AB1558" t="s">
        <v>245</v>
      </c>
      <c r="AC1558" t="s">
        <v>245</v>
      </c>
      <c r="AD1558" t="s">
        <v>566</v>
      </c>
      <c r="AE1558" t="s">
        <v>932</v>
      </c>
      <c r="AF1558" t="s">
        <v>690</v>
      </c>
      <c r="AG1558" t="s">
        <v>247</v>
      </c>
      <c r="AH1558">
        <v>13.168592</v>
      </c>
      <c r="AI1558">
        <v>40.700890000000001</v>
      </c>
      <c r="AJ1558">
        <v>65.488039999999998</v>
      </c>
      <c r="AK1558">
        <v>81.444935000000001</v>
      </c>
      <c r="AL1558" t="s">
        <v>54</v>
      </c>
      <c r="AM1558" t="s">
        <v>248</v>
      </c>
      <c r="AN1558" t="s">
        <v>182</v>
      </c>
      <c r="AO1558" s="1">
        <v>45962</v>
      </c>
      <c r="AR1558" t="s">
        <v>182</v>
      </c>
    </row>
    <row r="1559" spans="1:44" hidden="1" x14ac:dyDescent="0.25">
      <c r="A1559" t="s">
        <v>2225</v>
      </c>
      <c r="B1559" t="s">
        <v>2214</v>
      </c>
      <c r="C1559" t="s">
        <v>2215</v>
      </c>
      <c r="D1559" t="s">
        <v>102</v>
      </c>
      <c r="E1559" t="s">
        <v>2176</v>
      </c>
      <c r="F1559" t="s">
        <v>245</v>
      </c>
      <c r="G1559" t="s">
        <v>80</v>
      </c>
      <c r="H1559">
        <v>1</v>
      </c>
      <c r="I1559" t="s">
        <v>197</v>
      </c>
      <c r="J1559" t="s">
        <v>47</v>
      </c>
      <c r="K1559" s="1">
        <v>43738</v>
      </c>
      <c r="L1559">
        <v>33</v>
      </c>
      <c r="M1559" t="s">
        <v>226</v>
      </c>
      <c r="W1559" s="5">
        <v>45839</v>
      </c>
      <c r="X1559" s="5">
        <v>45839</v>
      </c>
      <c r="Y1559" s="5">
        <v>45870</v>
      </c>
      <c r="AB1559" t="s">
        <v>245</v>
      </c>
      <c r="AC1559" t="s">
        <v>245</v>
      </c>
      <c r="AD1559" t="s">
        <v>566</v>
      </c>
      <c r="AE1559" t="s">
        <v>932</v>
      </c>
      <c r="AF1559" t="s">
        <v>690</v>
      </c>
      <c r="AG1559" t="s">
        <v>247</v>
      </c>
      <c r="AH1559">
        <v>13.168592</v>
      </c>
      <c r="AI1559">
        <v>40.700890000000001</v>
      </c>
      <c r="AJ1559">
        <v>65.488039999999998</v>
      </c>
      <c r="AK1559">
        <v>81.444935000000001</v>
      </c>
      <c r="AL1559" t="s">
        <v>54</v>
      </c>
      <c r="AM1559" t="s">
        <v>248</v>
      </c>
      <c r="AN1559" t="s">
        <v>182</v>
      </c>
      <c r="AO1559" s="1">
        <v>45962</v>
      </c>
      <c r="AR1559" t="s">
        <v>182</v>
      </c>
    </row>
    <row r="1560" spans="1:44" hidden="1" x14ac:dyDescent="0.25">
      <c r="A1560" t="s">
        <v>2226</v>
      </c>
      <c r="B1560" t="s">
        <v>2214</v>
      </c>
      <c r="C1560" t="s">
        <v>2215</v>
      </c>
      <c r="D1560" t="s">
        <v>104</v>
      </c>
      <c r="E1560" t="s">
        <v>2176</v>
      </c>
      <c r="F1560" t="s">
        <v>245</v>
      </c>
      <c r="G1560" t="s">
        <v>80</v>
      </c>
      <c r="H1560">
        <v>1</v>
      </c>
      <c r="I1560" t="s">
        <v>197</v>
      </c>
      <c r="J1560" t="s">
        <v>47</v>
      </c>
      <c r="K1560" s="1">
        <v>43741</v>
      </c>
      <c r="L1560">
        <v>9.86</v>
      </c>
      <c r="M1560" t="s">
        <v>226</v>
      </c>
      <c r="W1560" s="5">
        <v>45839</v>
      </c>
      <c r="X1560" s="5">
        <v>45839</v>
      </c>
      <c r="Y1560" s="5">
        <v>45870</v>
      </c>
      <c r="AB1560" t="s">
        <v>245</v>
      </c>
      <c r="AC1560" t="s">
        <v>245</v>
      </c>
      <c r="AD1560" t="s">
        <v>566</v>
      </c>
      <c r="AE1560" t="s">
        <v>932</v>
      </c>
      <c r="AF1560" t="s">
        <v>690</v>
      </c>
      <c r="AG1560" t="s">
        <v>247</v>
      </c>
      <c r="AH1560">
        <v>13.168592</v>
      </c>
      <c r="AI1560">
        <v>40.700890000000001</v>
      </c>
      <c r="AJ1560">
        <v>65.488039999999998</v>
      </c>
      <c r="AK1560">
        <v>81.444935000000001</v>
      </c>
      <c r="AL1560" t="s">
        <v>54</v>
      </c>
      <c r="AM1560" t="s">
        <v>248</v>
      </c>
      <c r="AN1560" t="s">
        <v>182</v>
      </c>
      <c r="AO1560" s="1">
        <v>45962</v>
      </c>
      <c r="AR1560" t="s">
        <v>182</v>
      </c>
    </row>
    <row r="1561" spans="1:44" hidden="1" x14ac:dyDescent="0.25">
      <c r="A1561" t="s">
        <v>2227</v>
      </c>
      <c r="B1561" t="s">
        <v>2214</v>
      </c>
      <c r="C1561" t="s">
        <v>2215</v>
      </c>
      <c r="D1561" t="s">
        <v>149</v>
      </c>
      <c r="E1561" t="s">
        <v>2176</v>
      </c>
      <c r="F1561" t="s">
        <v>245</v>
      </c>
      <c r="G1561" t="s">
        <v>80</v>
      </c>
      <c r="H1561">
        <v>1</v>
      </c>
      <c r="I1561" t="s">
        <v>197</v>
      </c>
      <c r="J1561" t="s">
        <v>47</v>
      </c>
      <c r="K1561" s="1">
        <v>43731</v>
      </c>
      <c r="L1561">
        <v>19.93</v>
      </c>
      <c r="M1561" t="s">
        <v>226</v>
      </c>
      <c r="W1561" s="5">
        <v>45839</v>
      </c>
      <c r="X1561" s="5">
        <v>45839</v>
      </c>
      <c r="Y1561" s="5">
        <v>45870</v>
      </c>
      <c r="AB1561" t="s">
        <v>245</v>
      </c>
      <c r="AC1561" t="s">
        <v>245</v>
      </c>
      <c r="AD1561" t="s">
        <v>566</v>
      </c>
      <c r="AE1561" t="s">
        <v>932</v>
      </c>
      <c r="AF1561" t="s">
        <v>690</v>
      </c>
      <c r="AG1561" t="s">
        <v>247</v>
      </c>
      <c r="AH1561">
        <v>13.168592</v>
      </c>
      <c r="AI1561">
        <v>40.700890000000001</v>
      </c>
      <c r="AJ1561">
        <v>65.488039999999998</v>
      </c>
      <c r="AK1561">
        <v>81.444935000000001</v>
      </c>
      <c r="AL1561" t="s">
        <v>54</v>
      </c>
      <c r="AM1561" t="s">
        <v>248</v>
      </c>
      <c r="AN1561" t="s">
        <v>182</v>
      </c>
      <c r="AO1561" s="1">
        <v>45962</v>
      </c>
      <c r="AR1561" t="s">
        <v>182</v>
      </c>
    </row>
    <row r="1562" spans="1:44" hidden="1" x14ac:dyDescent="0.25">
      <c r="A1562" t="s">
        <v>2228</v>
      </c>
      <c r="B1562" t="s">
        <v>2214</v>
      </c>
      <c r="C1562" t="s">
        <v>2215</v>
      </c>
      <c r="D1562" t="s">
        <v>107</v>
      </c>
      <c r="E1562" t="s">
        <v>2176</v>
      </c>
      <c r="F1562" t="s">
        <v>245</v>
      </c>
      <c r="G1562" t="s">
        <v>80</v>
      </c>
      <c r="H1562">
        <v>1</v>
      </c>
      <c r="I1562" t="s">
        <v>197</v>
      </c>
      <c r="J1562" t="s">
        <v>47</v>
      </c>
      <c r="K1562" s="1">
        <v>43734</v>
      </c>
      <c r="L1562">
        <v>10.25</v>
      </c>
      <c r="M1562" t="s">
        <v>226</v>
      </c>
      <c r="W1562" s="5">
        <v>45839</v>
      </c>
      <c r="X1562" s="5">
        <v>45839</v>
      </c>
      <c r="Y1562" s="5">
        <v>45901</v>
      </c>
      <c r="AB1562" t="s">
        <v>245</v>
      </c>
      <c r="AC1562" t="s">
        <v>245</v>
      </c>
      <c r="AD1562" t="s">
        <v>566</v>
      </c>
      <c r="AE1562" t="s">
        <v>932</v>
      </c>
      <c r="AF1562" t="s">
        <v>690</v>
      </c>
      <c r="AG1562" t="s">
        <v>247</v>
      </c>
      <c r="AH1562">
        <v>13.168592</v>
      </c>
      <c r="AI1562">
        <v>40.700890000000001</v>
      </c>
      <c r="AJ1562">
        <v>65.488039999999998</v>
      </c>
      <c r="AK1562">
        <v>81.444935000000001</v>
      </c>
      <c r="AL1562" t="s">
        <v>54</v>
      </c>
      <c r="AM1562" t="s">
        <v>248</v>
      </c>
      <c r="AN1562" t="s">
        <v>182</v>
      </c>
      <c r="AO1562" s="1">
        <v>45962</v>
      </c>
      <c r="AR1562" t="s">
        <v>182</v>
      </c>
    </row>
    <row r="1563" spans="1:44" hidden="1" x14ac:dyDescent="0.25">
      <c r="A1563" t="s">
        <v>2229</v>
      </c>
      <c r="B1563" t="s">
        <v>2214</v>
      </c>
      <c r="C1563" t="s">
        <v>2215</v>
      </c>
      <c r="D1563" t="s">
        <v>109</v>
      </c>
      <c r="E1563" t="s">
        <v>2176</v>
      </c>
      <c r="F1563" t="s">
        <v>245</v>
      </c>
      <c r="G1563" t="s">
        <v>80</v>
      </c>
      <c r="H1563">
        <v>1</v>
      </c>
      <c r="I1563" t="s">
        <v>197</v>
      </c>
      <c r="J1563" t="s">
        <v>47</v>
      </c>
      <c r="K1563" s="1">
        <v>43735</v>
      </c>
      <c r="L1563">
        <v>17.86</v>
      </c>
      <c r="M1563" t="s">
        <v>226</v>
      </c>
      <c r="W1563" s="5">
        <v>45839</v>
      </c>
      <c r="X1563" s="5">
        <v>45839</v>
      </c>
      <c r="Y1563" s="5">
        <v>45901</v>
      </c>
      <c r="AB1563" t="s">
        <v>245</v>
      </c>
      <c r="AC1563" t="s">
        <v>245</v>
      </c>
      <c r="AD1563" t="s">
        <v>566</v>
      </c>
      <c r="AE1563" t="s">
        <v>932</v>
      </c>
      <c r="AF1563" t="s">
        <v>690</v>
      </c>
      <c r="AG1563" t="s">
        <v>247</v>
      </c>
      <c r="AH1563">
        <v>13.168592</v>
      </c>
      <c r="AI1563">
        <v>40.700890000000001</v>
      </c>
      <c r="AJ1563">
        <v>65.488039999999998</v>
      </c>
      <c r="AK1563">
        <v>81.444935000000001</v>
      </c>
      <c r="AL1563" t="s">
        <v>54</v>
      </c>
      <c r="AM1563" t="s">
        <v>248</v>
      </c>
      <c r="AN1563" t="s">
        <v>182</v>
      </c>
      <c r="AO1563" s="1">
        <v>45962</v>
      </c>
      <c r="AR1563" t="s">
        <v>182</v>
      </c>
    </row>
    <row r="1564" spans="1:44" hidden="1" x14ac:dyDescent="0.25">
      <c r="A1564" t="s">
        <v>2230</v>
      </c>
      <c r="B1564" t="s">
        <v>2214</v>
      </c>
      <c r="C1564" t="s">
        <v>2215</v>
      </c>
      <c r="D1564" t="s">
        <v>154</v>
      </c>
      <c r="E1564" t="s">
        <v>2176</v>
      </c>
      <c r="F1564" t="s">
        <v>245</v>
      </c>
      <c r="G1564" t="s">
        <v>80</v>
      </c>
      <c r="H1564">
        <v>1</v>
      </c>
      <c r="I1564" t="s">
        <v>197</v>
      </c>
      <c r="J1564" t="s">
        <v>47</v>
      </c>
      <c r="K1564" s="1">
        <v>44488</v>
      </c>
      <c r="L1564">
        <v>19.75</v>
      </c>
      <c r="M1564" t="s">
        <v>226</v>
      </c>
      <c r="W1564" s="5">
        <v>45839</v>
      </c>
      <c r="X1564" s="5">
        <v>45839</v>
      </c>
      <c r="Y1564" s="5">
        <v>45901</v>
      </c>
      <c r="AB1564" t="s">
        <v>245</v>
      </c>
      <c r="AC1564" t="s">
        <v>245</v>
      </c>
      <c r="AD1564" t="s">
        <v>566</v>
      </c>
      <c r="AE1564" t="s">
        <v>932</v>
      </c>
      <c r="AF1564" t="s">
        <v>690</v>
      </c>
      <c r="AG1564" t="s">
        <v>247</v>
      </c>
      <c r="AH1564">
        <v>13.168592</v>
      </c>
      <c r="AI1564">
        <v>40.700890000000001</v>
      </c>
      <c r="AJ1564">
        <v>65.488039999999998</v>
      </c>
      <c r="AK1564">
        <v>81.444935000000001</v>
      </c>
      <c r="AL1564" t="s">
        <v>54</v>
      </c>
      <c r="AM1564" t="s">
        <v>248</v>
      </c>
      <c r="AN1564" t="s">
        <v>247</v>
      </c>
      <c r="AO1564" s="1">
        <v>45962</v>
      </c>
      <c r="AR1564" t="s">
        <v>247</v>
      </c>
    </row>
    <row r="1565" spans="1:44" hidden="1" x14ac:dyDescent="0.25">
      <c r="A1565" t="s">
        <v>2231</v>
      </c>
      <c r="B1565" t="s">
        <v>2214</v>
      </c>
      <c r="C1565" t="s">
        <v>2215</v>
      </c>
      <c r="D1565" t="s">
        <v>158</v>
      </c>
      <c r="E1565" t="s">
        <v>2176</v>
      </c>
      <c r="F1565" t="s">
        <v>245</v>
      </c>
      <c r="G1565" t="s">
        <v>80</v>
      </c>
      <c r="H1565">
        <v>1</v>
      </c>
      <c r="I1565" t="s">
        <v>197</v>
      </c>
      <c r="J1565" t="s">
        <v>70</v>
      </c>
      <c r="L1565">
        <v>1.37</v>
      </c>
      <c r="M1565" t="s">
        <v>226</v>
      </c>
      <c r="AB1565" t="s">
        <v>245</v>
      </c>
      <c r="AC1565" t="s">
        <v>245</v>
      </c>
      <c r="AD1565" t="s">
        <v>566</v>
      </c>
      <c r="AE1565" t="s">
        <v>932</v>
      </c>
      <c r="AF1565" t="s">
        <v>690</v>
      </c>
      <c r="AG1565" t="s">
        <v>247</v>
      </c>
      <c r="AH1565">
        <v>13.168592</v>
      </c>
      <c r="AI1565">
        <v>40.700890000000001</v>
      </c>
      <c r="AJ1565">
        <v>65.488039999999998</v>
      </c>
      <c r="AK1565">
        <v>81.444935000000001</v>
      </c>
      <c r="AM1565" t="s">
        <v>248</v>
      </c>
      <c r="AN1565" t="s">
        <v>182</v>
      </c>
      <c r="AO1565" s="1">
        <v>45962</v>
      </c>
      <c r="AR1565" t="s">
        <v>182</v>
      </c>
    </row>
    <row r="1566" spans="1:44" hidden="1" x14ac:dyDescent="0.25">
      <c r="A1566" t="s">
        <v>2235</v>
      </c>
      <c r="B1566" t="s">
        <v>2232</v>
      </c>
      <c r="C1566" t="s">
        <v>2233</v>
      </c>
      <c r="D1566" s="30" t="s">
        <v>143</v>
      </c>
      <c r="E1566" t="s">
        <v>2176</v>
      </c>
      <c r="F1566" t="s">
        <v>245</v>
      </c>
      <c r="G1566" t="s">
        <v>80</v>
      </c>
      <c r="H1566">
        <v>2</v>
      </c>
      <c r="I1566" t="s">
        <v>46</v>
      </c>
      <c r="J1566" t="s">
        <v>70</v>
      </c>
      <c r="L1566">
        <v>15.61</v>
      </c>
      <c r="M1566" t="s">
        <v>226</v>
      </c>
      <c r="R1566" t="s">
        <v>98</v>
      </c>
      <c r="S1566" t="s">
        <v>98</v>
      </c>
      <c r="T1566" t="s">
        <v>97</v>
      </c>
      <c r="W1566" s="5">
        <v>45597</v>
      </c>
      <c r="X1566" s="5">
        <v>45597</v>
      </c>
      <c r="Y1566" s="5">
        <v>45566</v>
      </c>
      <c r="Z1566" s="10">
        <v>45603</v>
      </c>
      <c r="AA1566" s="10">
        <v>45594</v>
      </c>
      <c r="AB1566" t="s">
        <v>245</v>
      </c>
      <c r="AC1566" t="s">
        <v>245</v>
      </c>
      <c r="AD1566" t="s">
        <v>566</v>
      </c>
      <c r="AE1566" t="s">
        <v>932</v>
      </c>
      <c r="AF1566" t="s">
        <v>690</v>
      </c>
      <c r="AG1566" t="s">
        <v>247</v>
      </c>
      <c r="AH1566">
        <v>5.9522259999999996</v>
      </c>
      <c r="AI1566">
        <v>33.484524</v>
      </c>
      <c r="AJ1566">
        <v>58.271673999999997</v>
      </c>
      <c r="AK1566">
        <v>74.228567999999996</v>
      </c>
      <c r="AL1566" t="s">
        <v>73</v>
      </c>
      <c r="AM1566" t="s">
        <v>248</v>
      </c>
      <c r="AN1566" t="s">
        <v>932</v>
      </c>
      <c r="AO1566" s="1">
        <v>45689</v>
      </c>
      <c r="AP1566" s="1" t="s">
        <v>5426</v>
      </c>
      <c r="AR1566" t="s">
        <v>932</v>
      </c>
    </row>
    <row r="1567" spans="1:44" hidden="1" x14ac:dyDescent="0.25">
      <c r="A1567" t="s">
        <v>2236</v>
      </c>
      <c r="B1567" t="s">
        <v>2232</v>
      </c>
      <c r="C1567" t="s">
        <v>2233</v>
      </c>
      <c r="D1567" s="30" t="s">
        <v>145</v>
      </c>
      <c r="E1567" t="s">
        <v>2176</v>
      </c>
      <c r="F1567" t="s">
        <v>245</v>
      </c>
      <c r="G1567" t="s">
        <v>80</v>
      </c>
      <c r="H1567">
        <v>2</v>
      </c>
      <c r="I1567" t="s">
        <v>46</v>
      </c>
      <c r="J1567" t="s">
        <v>70</v>
      </c>
      <c r="L1567">
        <v>42.22</v>
      </c>
      <c r="M1567" t="s">
        <v>226</v>
      </c>
      <c r="R1567" t="s">
        <v>98</v>
      </c>
      <c r="S1567" t="s">
        <v>98</v>
      </c>
      <c r="T1567" t="s">
        <v>97</v>
      </c>
      <c r="W1567" s="5">
        <v>45597</v>
      </c>
      <c r="X1567" s="5">
        <v>45597</v>
      </c>
      <c r="Y1567" s="5">
        <v>45566</v>
      </c>
      <c r="Z1567" s="10">
        <v>45603</v>
      </c>
      <c r="AA1567" s="10">
        <v>45594</v>
      </c>
      <c r="AB1567" t="s">
        <v>245</v>
      </c>
      <c r="AC1567" t="s">
        <v>245</v>
      </c>
      <c r="AD1567" t="s">
        <v>566</v>
      </c>
      <c r="AE1567" t="s">
        <v>932</v>
      </c>
      <c r="AF1567" t="s">
        <v>690</v>
      </c>
      <c r="AG1567" t="s">
        <v>247</v>
      </c>
      <c r="AH1567">
        <v>5.9522259999999996</v>
      </c>
      <c r="AI1567">
        <v>33.484524</v>
      </c>
      <c r="AJ1567">
        <v>58.271673999999997</v>
      </c>
      <c r="AK1567">
        <v>74.228567999999996</v>
      </c>
      <c r="AL1567" t="s">
        <v>73</v>
      </c>
      <c r="AM1567" t="s">
        <v>248</v>
      </c>
      <c r="AN1567" t="s">
        <v>932</v>
      </c>
      <c r="AO1567" s="1">
        <v>45689</v>
      </c>
      <c r="AP1567" s="1" t="s">
        <v>5426</v>
      </c>
      <c r="AR1567" t="s">
        <v>932</v>
      </c>
    </row>
    <row r="1568" spans="1:44" hidden="1" x14ac:dyDescent="0.25">
      <c r="A1568" t="s">
        <v>2237</v>
      </c>
      <c r="B1568" t="s">
        <v>2232</v>
      </c>
      <c r="C1568" t="s">
        <v>2233</v>
      </c>
      <c r="D1568" s="30" t="s">
        <v>255</v>
      </c>
      <c r="E1568" t="s">
        <v>2176</v>
      </c>
      <c r="F1568" t="s">
        <v>245</v>
      </c>
      <c r="G1568" t="s">
        <v>80</v>
      </c>
      <c r="H1568">
        <v>2</v>
      </c>
      <c r="I1568" t="s">
        <v>46</v>
      </c>
      <c r="J1568" t="s">
        <v>70</v>
      </c>
      <c r="L1568">
        <v>17.989999999999998</v>
      </c>
      <c r="M1568" t="s">
        <v>226</v>
      </c>
      <c r="R1568" t="s">
        <v>98</v>
      </c>
      <c r="S1568" t="s">
        <v>98</v>
      </c>
      <c r="T1568" t="s">
        <v>97</v>
      </c>
      <c r="W1568" s="5">
        <v>45597</v>
      </c>
      <c r="X1568" s="5">
        <v>45597</v>
      </c>
      <c r="Y1568" s="5">
        <v>45566</v>
      </c>
      <c r="Z1568" s="10">
        <v>45602</v>
      </c>
      <c r="AA1568" s="10">
        <v>45588</v>
      </c>
      <c r="AB1568" t="s">
        <v>245</v>
      </c>
      <c r="AC1568" t="s">
        <v>245</v>
      </c>
      <c r="AD1568" t="s">
        <v>566</v>
      </c>
      <c r="AE1568" t="s">
        <v>932</v>
      </c>
      <c r="AF1568" t="s">
        <v>690</v>
      </c>
      <c r="AG1568" t="s">
        <v>247</v>
      </c>
      <c r="AH1568">
        <v>5.9522259999999996</v>
      </c>
      <c r="AI1568">
        <v>33.484524</v>
      </c>
      <c r="AJ1568">
        <v>58.271673999999997</v>
      </c>
      <c r="AK1568">
        <v>74.228567999999996</v>
      </c>
      <c r="AL1568" t="s">
        <v>73</v>
      </c>
      <c r="AM1568" t="s">
        <v>248</v>
      </c>
      <c r="AN1568" t="s">
        <v>932</v>
      </c>
      <c r="AO1568" s="1">
        <v>45689</v>
      </c>
      <c r="AP1568" s="1" t="s">
        <v>5426</v>
      </c>
      <c r="AR1568" t="s">
        <v>932</v>
      </c>
    </row>
    <row r="1569" spans="1:44" hidden="1" x14ac:dyDescent="0.25">
      <c r="A1569" t="s">
        <v>2238</v>
      </c>
      <c r="B1569" t="s">
        <v>2232</v>
      </c>
      <c r="C1569" t="s">
        <v>2233</v>
      </c>
      <c r="D1569" s="30" t="s">
        <v>87</v>
      </c>
      <c r="E1569" t="s">
        <v>2176</v>
      </c>
      <c r="F1569" t="s">
        <v>245</v>
      </c>
      <c r="G1569" t="s">
        <v>80</v>
      </c>
      <c r="H1569">
        <v>2</v>
      </c>
      <c r="I1569" t="s">
        <v>46</v>
      </c>
      <c r="J1569" t="s">
        <v>70</v>
      </c>
      <c r="L1569">
        <v>25.73</v>
      </c>
      <c r="M1569" t="s">
        <v>226</v>
      </c>
      <c r="R1569" t="s">
        <v>98</v>
      </c>
      <c r="S1569" t="s">
        <v>98</v>
      </c>
      <c r="T1569" t="s">
        <v>97</v>
      </c>
      <c r="W1569" s="5">
        <v>45597</v>
      </c>
      <c r="X1569" s="5">
        <v>45597</v>
      </c>
      <c r="Y1569" s="5">
        <v>45566</v>
      </c>
      <c r="Z1569" s="10">
        <v>45602</v>
      </c>
      <c r="AA1569" s="10">
        <v>45588</v>
      </c>
      <c r="AB1569" t="s">
        <v>245</v>
      </c>
      <c r="AC1569" t="s">
        <v>245</v>
      </c>
      <c r="AD1569" t="s">
        <v>566</v>
      </c>
      <c r="AE1569" t="s">
        <v>932</v>
      </c>
      <c r="AF1569" t="s">
        <v>690</v>
      </c>
      <c r="AG1569" t="s">
        <v>247</v>
      </c>
      <c r="AH1569">
        <v>5.9522259999999996</v>
      </c>
      <c r="AI1569">
        <v>33.484524</v>
      </c>
      <c r="AJ1569">
        <v>58.271673999999997</v>
      </c>
      <c r="AK1569">
        <v>74.228567999999996</v>
      </c>
      <c r="AL1569" t="s">
        <v>73</v>
      </c>
      <c r="AM1569" t="s">
        <v>248</v>
      </c>
      <c r="AN1569" t="s">
        <v>932</v>
      </c>
      <c r="AO1569" s="1">
        <v>45689</v>
      </c>
      <c r="AP1569" s="1" t="s">
        <v>5426</v>
      </c>
      <c r="AR1569" t="s">
        <v>932</v>
      </c>
    </row>
    <row r="1570" spans="1:44" hidden="1" x14ac:dyDescent="0.25">
      <c r="A1570" t="s">
        <v>2242</v>
      </c>
      <c r="B1570" t="s">
        <v>2232</v>
      </c>
      <c r="C1570" t="s">
        <v>2233</v>
      </c>
      <c r="D1570" s="22" t="s">
        <v>149</v>
      </c>
      <c r="E1570" t="s">
        <v>2176</v>
      </c>
      <c r="F1570" t="s">
        <v>245</v>
      </c>
      <c r="G1570" t="s">
        <v>80</v>
      </c>
      <c r="H1570">
        <v>2</v>
      </c>
      <c r="I1570" t="s">
        <v>46</v>
      </c>
      <c r="J1570" t="s">
        <v>70</v>
      </c>
      <c r="L1570">
        <v>25.01</v>
      </c>
      <c r="M1570" t="s">
        <v>226</v>
      </c>
      <c r="R1570" t="s">
        <v>98</v>
      </c>
      <c r="S1570" t="s">
        <v>98</v>
      </c>
      <c r="T1570" t="s">
        <v>97</v>
      </c>
      <c r="W1570" s="5">
        <v>45597</v>
      </c>
      <c r="X1570" s="5">
        <v>45597</v>
      </c>
      <c r="Y1570" s="5">
        <v>45566</v>
      </c>
      <c r="Z1570" s="10">
        <v>45608</v>
      </c>
      <c r="AA1570" s="10">
        <v>45594</v>
      </c>
      <c r="AB1570" t="s">
        <v>245</v>
      </c>
      <c r="AC1570" t="s">
        <v>245</v>
      </c>
      <c r="AD1570" t="s">
        <v>566</v>
      </c>
      <c r="AE1570" t="s">
        <v>932</v>
      </c>
      <c r="AF1570" t="s">
        <v>690</v>
      </c>
      <c r="AG1570" t="s">
        <v>247</v>
      </c>
      <c r="AH1570">
        <v>5.9522259999999996</v>
      </c>
      <c r="AI1570">
        <v>33.484524</v>
      </c>
      <c r="AJ1570">
        <v>58.271673999999997</v>
      </c>
      <c r="AK1570">
        <v>74.228567999999996</v>
      </c>
      <c r="AL1570" t="s">
        <v>73</v>
      </c>
      <c r="AM1570" t="s">
        <v>248</v>
      </c>
      <c r="AN1570" t="s">
        <v>932</v>
      </c>
      <c r="AO1570" s="1">
        <v>45689</v>
      </c>
      <c r="AP1570" s="1" t="s">
        <v>5426</v>
      </c>
      <c r="AR1570" t="s">
        <v>932</v>
      </c>
    </row>
    <row r="1571" spans="1:44" hidden="1" x14ac:dyDescent="0.25">
      <c r="A1571" t="s">
        <v>2243</v>
      </c>
      <c r="B1571" t="s">
        <v>2232</v>
      </c>
      <c r="C1571" t="s">
        <v>2233</v>
      </c>
      <c r="D1571" s="22" t="s">
        <v>107</v>
      </c>
      <c r="E1571" t="s">
        <v>2176</v>
      </c>
      <c r="F1571" t="s">
        <v>245</v>
      </c>
      <c r="G1571" t="s">
        <v>80</v>
      </c>
      <c r="H1571">
        <v>2</v>
      </c>
      <c r="I1571" t="s">
        <v>46</v>
      </c>
      <c r="J1571" t="s">
        <v>70</v>
      </c>
      <c r="L1571">
        <v>18.600000000000001</v>
      </c>
      <c r="M1571" t="s">
        <v>226</v>
      </c>
      <c r="R1571" t="s">
        <v>98</v>
      </c>
      <c r="S1571" t="s">
        <v>98</v>
      </c>
      <c r="T1571" t="s">
        <v>97</v>
      </c>
      <c r="W1571" s="5">
        <v>45597</v>
      </c>
      <c r="X1571" s="5">
        <v>45597</v>
      </c>
      <c r="Y1571" s="5">
        <v>45566</v>
      </c>
      <c r="Z1571" s="10">
        <v>45605</v>
      </c>
      <c r="AA1571" s="10">
        <v>45594</v>
      </c>
      <c r="AB1571" t="s">
        <v>245</v>
      </c>
      <c r="AC1571" t="s">
        <v>245</v>
      </c>
      <c r="AD1571" t="s">
        <v>566</v>
      </c>
      <c r="AE1571" t="s">
        <v>932</v>
      </c>
      <c r="AF1571" t="s">
        <v>690</v>
      </c>
      <c r="AG1571" t="s">
        <v>247</v>
      </c>
      <c r="AH1571">
        <v>5.9522259999999996</v>
      </c>
      <c r="AI1571">
        <v>33.484524</v>
      </c>
      <c r="AJ1571">
        <v>58.271673999999997</v>
      </c>
      <c r="AK1571">
        <v>74.228567999999996</v>
      </c>
      <c r="AL1571" t="s">
        <v>73</v>
      </c>
      <c r="AM1571" t="s">
        <v>248</v>
      </c>
      <c r="AN1571" t="s">
        <v>932</v>
      </c>
      <c r="AO1571" s="1">
        <v>45689</v>
      </c>
      <c r="AP1571" s="1" t="s">
        <v>5426</v>
      </c>
      <c r="AR1571" t="s">
        <v>932</v>
      </c>
    </row>
    <row r="1572" spans="1:44" hidden="1" x14ac:dyDescent="0.25">
      <c r="A1572" t="s">
        <v>2249</v>
      </c>
      <c r="B1572" t="s">
        <v>2232</v>
      </c>
      <c r="C1572" t="s">
        <v>2233</v>
      </c>
      <c r="D1572" s="30" t="s">
        <v>114</v>
      </c>
      <c r="E1572" t="s">
        <v>2176</v>
      </c>
      <c r="F1572" t="s">
        <v>245</v>
      </c>
      <c r="G1572" t="s">
        <v>80</v>
      </c>
      <c r="H1572">
        <v>1</v>
      </c>
      <c r="I1572" t="s">
        <v>197</v>
      </c>
      <c r="J1572" t="s">
        <v>70</v>
      </c>
      <c r="L1572">
        <v>23.72</v>
      </c>
      <c r="M1572" t="s">
        <v>226</v>
      </c>
      <c r="R1572" t="s">
        <v>98</v>
      </c>
      <c r="S1572" t="s">
        <v>98</v>
      </c>
      <c r="T1572" t="s">
        <v>98</v>
      </c>
      <c r="AB1572" t="s">
        <v>245</v>
      </c>
      <c r="AC1572" t="s">
        <v>245</v>
      </c>
      <c r="AD1572" t="s">
        <v>566</v>
      </c>
      <c r="AE1572" t="s">
        <v>932</v>
      </c>
      <c r="AF1572" t="s">
        <v>690</v>
      </c>
      <c r="AG1572" t="s">
        <v>247</v>
      </c>
      <c r="AH1572">
        <v>5.9522259999999996</v>
      </c>
      <c r="AI1572">
        <v>33.484524</v>
      </c>
      <c r="AJ1572">
        <v>58.271673999999997</v>
      </c>
      <c r="AK1572">
        <v>74.228567999999996</v>
      </c>
      <c r="AM1572" t="s">
        <v>248</v>
      </c>
      <c r="AN1572" t="s">
        <v>932</v>
      </c>
      <c r="AO1572" s="1">
        <v>45689</v>
      </c>
      <c r="AP1572" s="1" t="s">
        <v>5426</v>
      </c>
      <c r="AR1572" t="s">
        <v>932</v>
      </c>
    </row>
    <row r="1573" spans="1:44" hidden="1" x14ac:dyDescent="0.25">
      <c r="A1573" t="s">
        <v>2234</v>
      </c>
      <c r="B1573" t="s">
        <v>2232</v>
      </c>
      <c r="C1573" t="s">
        <v>2233</v>
      </c>
      <c r="D1573" s="21" t="s">
        <v>95</v>
      </c>
      <c r="E1573" t="s">
        <v>2176</v>
      </c>
      <c r="F1573" t="s">
        <v>245</v>
      </c>
      <c r="G1573" t="s">
        <v>80</v>
      </c>
      <c r="H1573">
        <v>2</v>
      </c>
      <c r="I1573" t="s">
        <v>46</v>
      </c>
      <c r="J1573" t="s">
        <v>70</v>
      </c>
      <c r="L1573">
        <v>7.09</v>
      </c>
      <c r="M1573" t="s">
        <v>226</v>
      </c>
      <c r="R1573" t="s">
        <v>98</v>
      </c>
      <c r="S1573" t="s">
        <v>98</v>
      </c>
      <c r="T1573" t="s">
        <v>97</v>
      </c>
      <c r="W1573" s="5">
        <v>45597</v>
      </c>
      <c r="X1573" s="5">
        <v>45597</v>
      </c>
      <c r="Y1573" s="5">
        <v>45566</v>
      </c>
      <c r="Z1573" s="10">
        <v>45605</v>
      </c>
      <c r="AA1573" s="10">
        <v>45590</v>
      </c>
      <c r="AB1573" t="s">
        <v>245</v>
      </c>
      <c r="AC1573" t="s">
        <v>245</v>
      </c>
      <c r="AD1573" t="s">
        <v>566</v>
      </c>
      <c r="AE1573" t="s">
        <v>932</v>
      </c>
      <c r="AF1573" t="s">
        <v>690</v>
      </c>
      <c r="AG1573" t="s">
        <v>247</v>
      </c>
      <c r="AH1573">
        <v>5.9522259999999996</v>
      </c>
      <c r="AI1573">
        <v>33.484524</v>
      </c>
      <c r="AJ1573">
        <v>58.271673999999997</v>
      </c>
      <c r="AK1573">
        <v>74.228567999999996</v>
      </c>
      <c r="AL1573" t="s">
        <v>73</v>
      </c>
      <c r="AM1573" t="s">
        <v>248</v>
      </c>
      <c r="AN1573" t="s">
        <v>932</v>
      </c>
      <c r="AO1573" s="1">
        <v>45717</v>
      </c>
      <c r="AP1573" s="1" t="s">
        <v>5427</v>
      </c>
      <c r="AR1573" t="s">
        <v>932</v>
      </c>
    </row>
    <row r="1574" spans="1:44" hidden="1" x14ac:dyDescent="0.25">
      <c r="A1574" t="s">
        <v>2239</v>
      </c>
      <c r="B1574" t="s">
        <v>2232</v>
      </c>
      <c r="C1574" t="s">
        <v>2233</v>
      </c>
      <c r="D1574" s="21" t="s">
        <v>259</v>
      </c>
      <c r="E1574" t="s">
        <v>2176</v>
      </c>
      <c r="F1574" t="s">
        <v>245</v>
      </c>
      <c r="G1574" t="s">
        <v>80</v>
      </c>
      <c r="H1574">
        <v>2</v>
      </c>
      <c r="I1574" t="s">
        <v>46</v>
      </c>
      <c r="J1574" t="s">
        <v>70</v>
      </c>
      <c r="L1574">
        <v>27.93</v>
      </c>
      <c r="M1574" t="s">
        <v>226</v>
      </c>
      <c r="R1574" t="s">
        <v>98</v>
      </c>
      <c r="S1574" t="s">
        <v>98</v>
      </c>
      <c r="T1574" t="s">
        <v>97</v>
      </c>
      <c r="W1574" s="5">
        <v>45597</v>
      </c>
      <c r="X1574" s="5">
        <v>45597</v>
      </c>
      <c r="Y1574" s="5">
        <v>45566</v>
      </c>
      <c r="Z1574" s="10">
        <v>45605</v>
      </c>
      <c r="AA1574" s="10">
        <v>45586</v>
      </c>
      <c r="AB1574" t="s">
        <v>245</v>
      </c>
      <c r="AC1574" t="s">
        <v>245</v>
      </c>
      <c r="AD1574" t="s">
        <v>566</v>
      </c>
      <c r="AE1574" t="s">
        <v>932</v>
      </c>
      <c r="AF1574" t="s">
        <v>690</v>
      </c>
      <c r="AG1574" t="s">
        <v>247</v>
      </c>
      <c r="AH1574">
        <v>5.9522259999999996</v>
      </c>
      <c r="AI1574">
        <v>33.484524</v>
      </c>
      <c r="AJ1574">
        <v>58.271673999999997</v>
      </c>
      <c r="AK1574">
        <v>74.228567999999996</v>
      </c>
      <c r="AL1574" t="s">
        <v>73</v>
      </c>
      <c r="AM1574" t="s">
        <v>248</v>
      </c>
      <c r="AN1574" t="s">
        <v>932</v>
      </c>
      <c r="AO1574" s="1">
        <v>45717</v>
      </c>
      <c r="AP1574" s="1" t="s">
        <v>5427</v>
      </c>
      <c r="AR1574" t="s">
        <v>932</v>
      </c>
    </row>
    <row r="1575" spans="1:44" hidden="1" x14ac:dyDescent="0.25">
      <c r="A1575" t="s">
        <v>2240</v>
      </c>
      <c r="B1575" t="s">
        <v>2232</v>
      </c>
      <c r="C1575" t="s">
        <v>2233</v>
      </c>
      <c r="D1575" s="21" t="s">
        <v>207</v>
      </c>
      <c r="E1575" t="s">
        <v>2176</v>
      </c>
      <c r="F1575" t="s">
        <v>245</v>
      </c>
      <c r="G1575" t="s">
        <v>80</v>
      </c>
      <c r="H1575">
        <v>2</v>
      </c>
      <c r="I1575" t="s">
        <v>46</v>
      </c>
      <c r="J1575" t="s">
        <v>70</v>
      </c>
      <c r="L1575">
        <v>17.09</v>
      </c>
      <c r="M1575" t="s">
        <v>226</v>
      </c>
      <c r="R1575" t="s">
        <v>98</v>
      </c>
      <c r="S1575" t="s">
        <v>98</v>
      </c>
      <c r="T1575" t="s">
        <v>97</v>
      </c>
      <c r="W1575" s="5">
        <v>45597</v>
      </c>
      <c r="X1575" s="5">
        <v>45597</v>
      </c>
      <c r="Y1575" s="5">
        <v>45566</v>
      </c>
      <c r="Z1575" s="10">
        <v>45605</v>
      </c>
      <c r="AA1575" s="10">
        <v>45587</v>
      </c>
      <c r="AB1575" t="s">
        <v>245</v>
      </c>
      <c r="AC1575" t="s">
        <v>245</v>
      </c>
      <c r="AD1575" t="s">
        <v>566</v>
      </c>
      <c r="AE1575" t="s">
        <v>932</v>
      </c>
      <c r="AF1575" t="s">
        <v>690</v>
      </c>
      <c r="AG1575" t="s">
        <v>247</v>
      </c>
      <c r="AH1575">
        <v>5.9522259999999996</v>
      </c>
      <c r="AI1575">
        <v>33.484524</v>
      </c>
      <c r="AJ1575">
        <v>58.271673999999997</v>
      </c>
      <c r="AK1575">
        <v>74.228567999999996</v>
      </c>
      <c r="AL1575" t="s">
        <v>73</v>
      </c>
      <c r="AM1575" t="s">
        <v>248</v>
      </c>
      <c r="AN1575" t="s">
        <v>932</v>
      </c>
      <c r="AO1575" s="1">
        <v>45717</v>
      </c>
      <c r="AP1575" s="1" t="s">
        <v>5427</v>
      </c>
      <c r="AR1575" t="s">
        <v>932</v>
      </c>
    </row>
    <row r="1576" spans="1:44" hidden="1" x14ac:dyDescent="0.25">
      <c r="A1576" t="s">
        <v>2241</v>
      </c>
      <c r="B1576" t="s">
        <v>2232</v>
      </c>
      <c r="C1576" t="s">
        <v>2233</v>
      </c>
      <c r="D1576" s="21" t="s">
        <v>102</v>
      </c>
      <c r="E1576" t="s">
        <v>2176</v>
      </c>
      <c r="F1576" t="s">
        <v>245</v>
      </c>
      <c r="G1576" t="s">
        <v>80</v>
      </c>
      <c r="H1576">
        <v>2</v>
      </c>
      <c r="I1576" t="s">
        <v>46</v>
      </c>
      <c r="J1576" t="s">
        <v>70</v>
      </c>
      <c r="L1576">
        <v>26.3</v>
      </c>
      <c r="M1576" t="s">
        <v>226</v>
      </c>
      <c r="R1576" t="s">
        <v>98</v>
      </c>
      <c r="S1576" t="s">
        <v>98</v>
      </c>
      <c r="T1576" t="s">
        <v>97</v>
      </c>
      <c r="W1576" s="5">
        <v>45597</v>
      </c>
      <c r="X1576" s="5">
        <v>45597</v>
      </c>
      <c r="Y1576" s="5">
        <v>45566</v>
      </c>
      <c r="Z1576" s="10">
        <v>45604</v>
      </c>
      <c r="AA1576" s="10">
        <v>45586</v>
      </c>
      <c r="AB1576" t="s">
        <v>245</v>
      </c>
      <c r="AC1576" t="s">
        <v>245</v>
      </c>
      <c r="AD1576" t="s">
        <v>566</v>
      </c>
      <c r="AE1576" t="s">
        <v>932</v>
      </c>
      <c r="AF1576" t="s">
        <v>690</v>
      </c>
      <c r="AG1576" t="s">
        <v>247</v>
      </c>
      <c r="AH1576">
        <v>5.9522259999999996</v>
      </c>
      <c r="AI1576">
        <v>33.484524</v>
      </c>
      <c r="AJ1576">
        <v>58.271673999999997</v>
      </c>
      <c r="AK1576">
        <v>74.228567999999996</v>
      </c>
      <c r="AL1576" t="s">
        <v>73</v>
      </c>
      <c r="AM1576" t="s">
        <v>248</v>
      </c>
      <c r="AN1576" t="s">
        <v>932</v>
      </c>
      <c r="AO1576" s="1">
        <v>45717</v>
      </c>
      <c r="AP1576" s="1" t="s">
        <v>5427</v>
      </c>
      <c r="AR1576" t="s">
        <v>932</v>
      </c>
    </row>
    <row r="1577" spans="1:44" hidden="1" x14ac:dyDescent="0.25">
      <c r="A1577" t="s">
        <v>2244</v>
      </c>
      <c r="B1577" t="s">
        <v>2232</v>
      </c>
      <c r="C1577" t="s">
        <v>2233</v>
      </c>
      <c r="D1577" t="s">
        <v>109</v>
      </c>
      <c r="E1577" t="s">
        <v>2176</v>
      </c>
      <c r="F1577" t="s">
        <v>245</v>
      </c>
      <c r="G1577" t="s">
        <v>80</v>
      </c>
      <c r="H1577">
        <v>2</v>
      </c>
      <c r="I1577" t="s">
        <v>46</v>
      </c>
      <c r="J1577" t="s">
        <v>70</v>
      </c>
      <c r="L1577">
        <v>28</v>
      </c>
      <c r="M1577" t="s">
        <v>226</v>
      </c>
      <c r="R1577" t="s">
        <v>98</v>
      </c>
      <c r="S1577" t="s">
        <v>98</v>
      </c>
      <c r="T1577" t="s">
        <v>97</v>
      </c>
      <c r="W1577" s="5">
        <v>45597</v>
      </c>
      <c r="X1577" s="5">
        <v>45597</v>
      </c>
      <c r="Y1577" s="5">
        <v>45566</v>
      </c>
      <c r="Z1577" s="10">
        <v>45607</v>
      </c>
      <c r="AA1577" s="10">
        <v>45595</v>
      </c>
      <c r="AB1577" t="s">
        <v>245</v>
      </c>
      <c r="AC1577" t="s">
        <v>245</v>
      </c>
      <c r="AD1577" t="s">
        <v>566</v>
      </c>
      <c r="AE1577" t="s">
        <v>932</v>
      </c>
      <c r="AF1577" t="s">
        <v>690</v>
      </c>
      <c r="AG1577" t="s">
        <v>247</v>
      </c>
      <c r="AH1577">
        <v>5.9522259999999996</v>
      </c>
      <c r="AI1577">
        <v>33.484524</v>
      </c>
      <c r="AJ1577">
        <v>58.271673999999997</v>
      </c>
      <c r="AK1577">
        <v>74.228567999999996</v>
      </c>
      <c r="AL1577" t="s">
        <v>73</v>
      </c>
      <c r="AM1577" t="s">
        <v>248</v>
      </c>
      <c r="AN1577" t="s">
        <v>932</v>
      </c>
      <c r="AO1577" s="1">
        <v>45717</v>
      </c>
      <c r="AP1577" s="1" t="s">
        <v>5427</v>
      </c>
      <c r="AR1577" t="s">
        <v>932</v>
      </c>
    </row>
    <row r="1578" spans="1:44" hidden="1" x14ac:dyDescent="0.25">
      <c r="A1578" t="s">
        <v>2245</v>
      </c>
      <c r="B1578" t="s">
        <v>2232</v>
      </c>
      <c r="C1578" t="s">
        <v>2233</v>
      </c>
      <c r="D1578" t="s">
        <v>229</v>
      </c>
      <c r="E1578" t="s">
        <v>2176</v>
      </c>
      <c r="F1578" t="s">
        <v>245</v>
      </c>
      <c r="G1578" t="s">
        <v>80</v>
      </c>
      <c r="H1578">
        <v>2</v>
      </c>
      <c r="I1578" t="s">
        <v>46</v>
      </c>
      <c r="J1578" t="s">
        <v>70</v>
      </c>
      <c r="L1578">
        <v>24.43</v>
      </c>
      <c r="M1578" t="s">
        <v>226</v>
      </c>
      <c r="R1578" t="s">
        <v>98</v>
      </c>
      <c r="S1578" t="s">
        <v>98</v>
      </c>
      <c r="T1578" t="s">
        <v>97</v>
      </c>
      <c r="W1578" s="5">
        <v>45597</v>
      </c>
      <c r="X1578" s="5">
        <v>45597</v>
      </c>
      <c r="Y1578" s="5">
        <v>45566</v>
      </c>
      <c r="Z1578" s="10">
        <v>45606</v>
      </c>
      <c r="AA1578" s="10">
        <v>45595</v>
      </c>
      <c r="AB1578" t="s">
        <v>245</v>
      </c>
      <c r="AC1578" t="s">
        <v>245</v>
      </c>
      <c r="AD1578" t="s">
        <v>566</v>
      </c>
      <c r="AE1578" t="s">
        <v>932</v>
      </c>
      <c r="AF1578" t="s">
        <v>690</v>
      </c>
      <c r="AG1578" t="s">
        <v>247</v>
      </c>
      <c r="AH1578">
        <v>5.9522259999999996</v>
      </c>
      <c r="AI1578">
        <v>33.484524</v>
      </c>
      <c r="AJ1578">
        <v>58.271673999999997</v>
      </c>
      <c r="AK1578">
        <v>74.228567999999996</v>
      </c>
      <c r="AL1578" t="s">
        <v>73</v>
      </c>
      <c r="AM1578" t="s">
        <v>248</v>
      </c>
      <c r="AN1578" t="s">
        <v>932</v>
      </c>
      <c r="AO1578" s="1">
        <v>45717</v>
      </c>
      <c r="AP1578" s="1" t="s">
        <v>5427</v>
      </c>
      <c r="AR1578" t="s">
        <v>932</v>
      </c>
    </row>
    <row r="1579" spans="1:44" hidden="1" x14ac:dyDescent="0.25">
      <c r="A1579" t="s">
        <v>2246</v>
      </c>
      <c r="B1579" t="s">
        <v>2232</v>
      </c>
      <c r="C1579" t="s">
        <v>2233</v>
      </c>
      <c r="D1579" t="s">
        <v>195</v>
      </c>
      <c r="E1579" t="s">
        <v>2176</v>
      </c>
      <c r="F1579" t="s">
        <v>245</v>
      </c>
      <c r="G1579" t="s">
        <v>80</v>
      </c>
      <c r="H1579">
        <v>2</v>
      </c>
      <c r="I1579" t="s">
        <v>46</v>
      </c>
      <c r="J1579" t="s">
        <v>70</v>
      </c>
      <c r="L1579">
        <v>16.989999999999998</v>
      </c>
      <c r="M1579" t="s">
        <v>226</v>
      </c>
      <c r="R1579" t="s">
        <v>98</v>
      </c>
      <c r="S1579" t="s">
        <v>98</v>
      </c>
      <c r="T1579" t="s">
        <v>97</v>
      </c>
      <c r="W1579" s="5">
        <v>45597</v>
      </c>
      <c r="X1579" s="5">
        <v>45597</v>
      </c>
      <c r="Y1579" s="5">
        <v>45566</v>
      </c>
      <c r="Z1579" s="10">
        <v>45605</v>
      </c>
      <c r="AA1579" s="10">
        <v>45597</v>
      </c>
      <c r="AB1579" t="s">
        <v>245</v>
      </c>
      <c r="AC1579" t="s">
        <v>245</v>
      </c>
      <c r="AD1579" t="s">
        <v>566</v>
      </c>
      <c r="AE1579" t="s">
        <v>932</v>
      </c>
      <c r="AF1579" t="s">
        <v>690</v>
      </c>
      <c r="AG1579" t="s">
        <v>247</v>
      </c>
      <c r="AH1579">
        <v>5.9522259999999996</v>
      </c>
      <c r="AI1579">
        <v>33.484524</v>
      </c>
      <c r="AJ1579">
        <v>58.271673999999997</v>
      </c>
      <c r="AK1579">
        <v>74.228567999999996</v>
      </c>
      <c r="AL1579" t="s">
        <v>73</v>
      </c>
      <c r="AM1579" t="s">
        <v>248</v>
      </c>
      <c r="AN1579" t="s">
        <v>932</v>
      </c>
      <c r="AO1579" s="1">
        <v>45717</v>
      </c>
      <c r="AP1579" s="1" t="s">
        <v>5427</v>
      </c>
      <c r="AR1579" t="s">
        <v>932</v>
      </c>
    </row>
    <row r="1580" spans="1:44" hidden="1" x14ac:dyDescent="0.25">
      <c r="A1580" t="s">
        <v>2247</v>
      </c>
      <c r="B1580" t="s">
        <v>2232</v>
      </c>
      <c r="C1580" t="s">
        <v>2233</v>
      </c>
      <c r="D1580" t="s">
        <v>156</v>
      </c>
      <c r="E1580" t="s">
        <v>2176</v>
      </c>
      <c r="F1580" t="s">
        <v>245</v>
      </c>
      <c r="G1580" t="s">
        <v>80</v>
      </c>
      <c r="H1580">
        <v>2</v>
      </c>
      <c r="I1580" t="s">
        <v>46</v>
      </c>
      <c r="J1580" t="s">
        <v>70</v>
      </c>
      <c r="L1580">
        <v>16.88</v>
      </c>
      <c r="M1580" t="s">
        <v>226</v>
      </c>
      <c r="R1580" t="s">
        <v>98</v>
      </c>
      <c r="S1580" t="s">
        <v>98</v>
      </c>
      <c r="T1580" t="s">
        <v>97</v>
      </c>
      <c r="W1580" s="5">
        <v>45597</v>
      </c>
      <c r="X1580" s="5">
        <v>45597</v>
      </c>
      <c r="Y1580" s="5">
        <v>45597</v>
      </c>
      <c r="Z1580" s="10">
        <v>45605</v>
      </c>
      <c r="AA1580" s="10">
        <v>45597</v>
      </c>
      <c r="AB1580" t="s">
        <v>245</v>
      </c>
      <c r="AC1580" t="s">
        <v>245</v>
      </c>
      <c r="AD1580" t="s">
        <v>566</v>
      </c>
      <c r="AE1580" t="s">
        <v>932</v>
      </c>
      <c r="AF1580" t="s">
        <v>690</v>
      </c>
      <c r="AG1580" t="s">
        <v>247</v>
      </c>
      <c r="AH1580">
        <v>5.9522259999999996</v>
      </c>
      <c r="AI1580">
        <v>33.484524</v>
      </c>
      <c r="AJ1580">
        <v>58.271673999999997</v>
      </c>
      <c r="AK1580">
        <v>74.228567999999996</v>
      </c>
      <c r="AL1580" t="s">
        <v>73</v>
      </c>
      <c r="AM1580" t="s">
        <v>248</v>
      </c>
      <c r="AN1580" t="s">
        <v>932</v>
      </c>
      <c r="AO1580" s="1">
        <v>45717</v>
      </c>
      <c r="AP1580" s="1" t="s">
        <v>5427</v>
      </c>
      <c r="AR1580" t="s">
        <v>932</v>
      </c>
    </row>
    <row r="1581" spans="1:44" hidden="1" x14ac:dyDescent="0.25">
      <c r="A1581" t="s">
        <v>2248</v>
      </c>
      <c r="B1581" t="s">
        <v>2232</v>
      </c>
      <c r="C1581" t="s">
        <v>2233</v>
      </c>
      <c r="D1581" t="s">
        <v>122</v>
      </c>
      <c r="E1581" t="s">
        <v>2176</v>
      </c>
      <c r="F1581" t="s">
        <v>245</v>
      </c>
      <c r="G1581" t="s">
        <v>80</v>
      </c>
      <c r="H1581">
        <v>2</v>
      </c>
      <c r="I1581" t="s">
        <v>46</v>
      </c>
      <c r="J1581" t="s">
        <v>70</v>
      </c>
      <c r="L1581">
        <v>5.0199999999999996</v>
      </c>
      <c r="M1581" t="s">
        <v>226</v>
      </c>
      <c r="R1581" t="s">
        <v>98</v>
      </c>
      <c r="S1581" t="s">
        <v>98</v>
      </c>
      <c r="T1581" t="s">
        <v>97</v>
      </c>
      <c r="W1581" s="5">
        <v>45597</v>
      </c>
      <c r="X1581" s="5">
        <v>45597</v>
      </c>
      <c r="Y1581" s="5">
        <v>45597</v>
      </c>
      <c r="Z1581" s="10">
        <v>45606</v>
      </c>
      <c r="AA1581" s="10">
        <v>45599</v>
      </c>
      <c r="AB1581" t="s">
        <v>245</v>
      </c>
      <c r="AC1581" t="s">
        <v>245</v>
      </c>
      <c r="AD1581" t="s">
        <v>566</v>
      </c>
      <c r="AE1581" t="s">
        <v>932</v>
      </c>
      <c r="AF1581" t="s">
        <v>690</v>
      </c>
      <c r="AG1581" t="s">
        <v>247</v>
      </c>
      <c r="AH1581">
        <v>5.9522259999999996</v>
      </c>
      <c r="AI1581">
        <v>33.484524</v>
      </c>
      <c r="AJ1581">
        <v>58.271673999999997</v>
      </c>
      <c r="AK1581">
        <v>74.228567999999996</v>
      </c>
      <c r="AL1581" t="s">
        <v>73</v>
      </c>
      <c r="AM1581" t="s">
        <v>248</v>
      </c>
      <c r="AN1581" t="s">
        <v>932</v>
      </c>
      <c r="AO1581" s="1">
        <v>45717</v>
      </c>
      <c r="AP1581" s="1" t="s">
        <v>5427</v>
      </c>
      <c r="AR1581" t="s">
        <v>932</v>
      </c>
    </row>
    <row r="1582" spans="1:44" hidden="1" x14ac:dyDescent="0.25">
      <c r="A1582" t="s">
        <v>2250</v>
      </c>
      <c r="B1582" t="s">
        <v>2232</v>
      </c>
      <c r="C1582" t="s">
        <v>2233</v>
      </c>
      <c r="D1582" t="s">
        <v>116</v>
      </c>
      <c r="E1582" t="s">
        <v>2176</v>
      </c>
      <c r="F1582" t="s">
        <v>245</v>
      </c>
      <c r="G1582" t="s">
        <v>80</v>
      </c>
      <c r="H1582">
        <v>1</v>
      </c>
      <c r="I1582" t="s">
        <v>197</v>
      </c>
      <c r="J1582" t="s">
        <v>70</v>
      </c>
      <c r="L1582">
        <v>1.1399999999999999</v>
      </c>
      <c r="M1582" t="s">
        <v>226</v>
      </c>
      <c r="R1582" t="s">
        <v>98</v>
      </c>
      <c r="S1582" t="s">
        <v>98</v>
      </c>
      <c r="T1582" t="s">
        <v>98</v>
      </c>
      <c r="AB1582" t="s">
        <v>245</v>
      </c>
      <c r="AC1582" t="s">
        <v>245</v>
      </c>
      <c r="AD1582" t="s">
        <v>566</v>
      </c>
      <c r="AE1582" t="s">
        <v>932</v>
      </c>
      <c r="AF1582" t="s">
        <v>690</v>
      </c>
      <c r="AG1582" t="s">
        <v>247</v>
      </c>
      <c r="AH1582">
        <v>5.9522259999999996</v>
      </c>
      <c r="AI1582">
        <v>33.484524</v>
      </c>
      <c r="AJ1582">
        <v>58.271673999999997</v>
      </c>
      <c r="AK1582">
        <v>74.228567999999996</v>
      </c>
      <c r="AM1582" t="s">
        <v>248</v>
      </c>
      <c r="AN1582" t="s">
        <v>932</v>
      </c>
      <c r="AO1582" s="1">
        <v>45717</v>
      </c>
      <c r="AP1582" s="1" t="s">
        <v>5427</v>
      </c>
      <c r="AR1582" t="s">
        <v>932</v>
      </c>
    </row>
    <row r="1583" spans="1:44" hidden="1" x14ac:dyDescent="0.25">
      <c r="A1583" t="s">
        <v>2251</v>
      </c>
      <c r="B1583" t="s">
        <v>2232</v>
      </c>
      <c r="C1583" t="s">
        <v>2233</v>
      </c>
      <c r="D1583" t="s">
        <v>160</v>
      </c>
      <c r="E1583" t="s">
        <v>2176</v>
      </c>
      <c r="F1583" t="s">
        <v>245</v>
      </c>
      <c r="G1583" t="s">
        <v>80</v>
      </c>
      <c r="H1583">
        <v>1</v>
      </c>
      <c r="I1583" t="s">
        <v>197</v>
      </c>
      <c r="J1583" t="s">
        <v>70</v>
      </c>
      <c r="L1583">
        <v>0.85</v>
      </c>
      <c r="M1583" t="s">
        <v>226</v>
      </c>
      <c r="R1583" t="s">
        <v>98</v>
      </c>
      <c r="S1583" t="s">
        <v>98</v>
      </c>
      <c r="T1583" t="s">
        <v>98</v>
      </c>
      <c r="AB1583" t="s">
        <v>245</v>
      </c>
      <c r="AC1583" t="s">
        <v>245</v>
      </c>
      <c r="AD1583" t="s">
        <v>566</v>
      </c>
      <c r="AE1583" t="s">
        <v>932</v>
      </c>
      <c r="AF1583" t="s">
        <v>690</v>
      </c>
      <c r="AG1583" t="s">
        <v>247</v>
      </c>
      <c r="AH1583">
        <v>5.9522259999999996</v>
      </c>
      <c r="AI1583">
        <v>33.484524</v>
      </c>
      <c r="AJ1583">
        <v>58.271673999999997</v>
      </c>
      <c r="AK1583">
        <v>74.228567999999996</v>
      </c>
      <c r="AM1583" t="s">
        <v>248</v>
      </c>
      <c r="AN1583" t="s">
        <v>932</v>
      </c>
      <c r="AO1583" s="1">
        <v>45717</v>
      </c>
      <c r="AP1583" s="1" t="s">
        <v>5427</v>
      </c>
      <c r="AR1583" t="s">
        <v>932</v>
      </c>
    </row>
    <row r="1584" spans="1:44" hidden="1" x14ac:dyDescent="0.25">
      <c r="A1584" t="s">
        <v>2254</v>
      </c>
      <c r="B1584" t="s">
        <v>2252</v>
      </c>
      <c r="C1584" t="s">
        <v>2253</v>
      </c>
      <c r="D1584" t="s">
        <v>95</v>
      </c>
      <c r="E1584" t="s">
        <v>930</v>
      </c>
      <c r="F1584" t="s">
        <v>79</v>
      </c>
      <c r="G1584" t="s">
        <v>80</v>
      </c>
      <c r="H1584">
        <v>2</v>
      </c>
      <c r="I1584" t="s">
        <v>46</v>
      </c>
      <c r="J1584" t="s">
        <v>70</v>
      </c>
      <c r="L1584">
        <v>19.13</v>
      </c>
      <c r="M1584" t="s">
        <v>48</v>
      </c>
      <c r="R1584" t="s">
        <v>98</v>
      </c>
      <c r="S1584" t="s">
        <v>98</v>
      </c>
      <c r="T1584" t="s">
        <v>97</v>
      </c>
      <c r="W1584" s="5">
        <v>45509</v>
      </c>
      <c r="Y1584" s="5">
        <v>45505</v>
      </c>
      <c r="Z1584" s="10">
        <v>45509</v>
      </c>
      <c r="AA1584" s="10">
        <v>45507</v>
      </c>
      <c r="AB1584" t="s">
        <v>79</v>
      </c>
      <c r="AC1584" t="s">
        <v>79</v>
      </c>
      <c r="AD1584" t="s">
        <v>84</v>
      </c>
      <c r="AE1584" t="s">
        <v>247</v>
      </c>
      <c r="AF1584" t="s">
        <v>690</v>
      </c>
      <c r="AG1584" t="s">
        <v>53</v>
      </c>
      <c r="AH1584">
        <v>21.851690000000001</v>
      </c>
      <c r="AI1584">
        <v>30.402227</v>
      </c>
      <c r="AJ1584">
        <v>48.527211000000001</v>
      </c>
      <c r="AK1584">
        <v>59.511001</v>
      </c>
      <c r="AL1584" t="s">
        <v>73</v>
      </c>
      <c r="AM1584" t="s">
        <v>474</v>
      </c>
      <c r="AN1584" t="s">
        <v>72</v>
      </c>
      <c r="AO1584" s="1">
        <v>45748</v>
      </c>
      <c r="AP1584" s="1" t="s">
        <v>5428</v>
      </c>
      <c r="AR1584" t="s">
        <v>566</v>
      </c>
    </row>
    <row r="1585" spans="1:44" hidden="1" x14ac:dyDescent="0.25">
      <c r="A1585" t="s">
        <v>2255</v>
      </c>
      <c r="B1585" t="s">
        <v>2252</v>
      </c>
      <c r="C1585" t="s">
        <v>2253</v>
      </c>
      <c r="D1585" t="s">
        <v>143</v>
      </c>
      <c r="E1585" t="s">
        <v>930</v>
      </c>
      <c r="F1585" t="s">
        <v>79</v>
      </c>
      <c r="G1585" t="s">
        <v>80</v>
      </c>
      <c r="H1585">
        <v>2</v>
      </c>
      <c r="I1585" t="s">
        <v>46</v>
      </c>
      <c r="J1585" t="s">
        <v>70</v>
      </c>
      <c r="L1585">
        <v>25.79</v>
      </c>
      <c r="M1585" t="s">
        <v>48</v>
      </c>
      <c r="R1585" t="s">
        <v>98</v>
      </c>
      <c r="S1585" t="s">
        <v>98</v>
      </c>
      <c r="T1585" t="s">
        <v>97</v>
      </c>
      <c r="W1585" s="5">
        <v>45509</v>
      </c>
      <c r="Y1585" s="5">
        <v>45505</v>
      </c>
      <c r="Z1585" s="10">
        <v>45509</v>
      </c>
      <c r="AA1585" s="10">
        <v>45508</v>
      </c>
      <c r="AB1585" t="s">
        <v>79</v>
      </c>
      <c r="AC1585" t="s">
        <v>79</v>
      </c>
      <c r="AD1585" t="s">
        <v>84</v>
      </c>
      <c r="AE1585" t="s">
        <v>247</v>
      </c>
      <c r="AF1585" t="s">
        <v>690</v>
      </c>
      <c r="AG1585" t="s">
        <v>53</v>
      </c>
      <c r="AH1585">
        <v>21.851690000000001</v>
      </c>
      <c r="AI1585">
        <v>30.402227</v>
      </c>
      <c r="AJ1585">
        <v>48.527211000000001</v>
      </c>
      <c r="AK1585">
        <v>59.511001</v>
      </c>
      <c r="AL1585" t="s">
        <v>73</v>
      </c>
      <c r="AM1585" t="s">
        <v>474</v>
      </c>
      <c r="AN1585" t="s">
        <v>72</v>
      </c>
      <c r="AO1585" s="1">
        <v>45748</v>
      </c>
      <c r="AP1585" s="1" t="s">
        <v>5428</v>
      </c>
      <c r="AR1585" t="s">
        <v>566</v>
      </c>
    </row>
    <row r="1586" spans="1:44" hidden="1" x14ac:dyDescent="0.25">
      <c r="A1586" t="s">
        <v>2256</v>
      </c>
      <c r="B1586" t="s">
        <v>2252</v>
      </c>
      <c r="C1586" t="s">
        <v>2253</v>
      </c>
      <c r="D1586" t="s">
        <v>145</v>
      </c>
      <c r="E1586" t="s">
        <v>930</v>
      </c>
      <c r="F1586" t="s">
        <v>79</v>
      </c>
      <c r="G1586" t="s">
        <v>80</v>
      </c>
      <c r="H1586">
        <v>2</v>
      </c>
      <c r="I1586" t="s">
        <v>46</v>
      </c>
      <c r="J1586" t="s">
        <v>70</v>
      </c>
      <c r="L1586">
        <v>6.32</v>
      </c>
      <c r="M1586" t="s">
        <v>48</v>
      </c>
      <c r="R1586" t="s">
        <v>98</v>
      </c>
      <c r="S1586" t="s">
        <v>98</v>
      </c>
      <c r="T1586" t="s">
        <v>98</v>
      </c>
      <c r="W1586" s="5">
        <v>45508</v>
      </c>
      <c r="Y1586" s="5">
        <v>45505</v>
      </c>
      <c r="Z1586" s="10">
        <v>45508</v>
      </c>
      <c r="AB1586" t="s">
        <v>79</v>
      </c>
      <c r="AC1586" t="s">
        <v>79</v>
      </c>
      <c r="AD1586" t="s">
        <v>84</v>
      </c>
      <c r="AE1586" t="s">
        <v>247</v>
      </c>
      <c r="AF1586" t="s">
        <v>690</v>
      </c>
      <c r="AG1586" t="s">
        <v>53</v>
      </c>
      <c r="AH1586">
        <v>21.851690000000001</v>
      </c>
      <c r="AI1586">
        <v>30.402227</v>
      </c>
      <c r="AJ1586">
        <v>48.527211000000001</v>
      </c>
      <c r="AK1586">
        <v>59.511001</v>
      </c>
      <c r="AL1586" t="s">
        <v>73</v>
      </c>
      <c r="AM1586" t="s">
        <v>474</v>
      </c>
      <c r="AN1586" t="s">
        <v>72</v>
      </c>
      <c r="AO1586" s="1">
        <v>45748</v>
      </c>
      <c r="AP1586" s="1" t="s">
        <v>5428</v>
      </c>
      <c r="AR1586" t="s">
        <v>566</v>
      </c>
    </row>
    <row r="1587" spans="1:44" hidden="1" x14ac:dyDescent="0.25">
      <c r="A1587" t="s">
        <v>2257</v>
      </c>
      <c r="B1587" t="s">
        <v>2252</v>
      </c>
      <c r="C1587" t="s">
        <v>2253</v>
      </c>
      <c r="D1587" t="s">
        <v>255</v>
      </c>
      <c r="E1587" t="s">
        <v>930</v>
      </c>
      <c r="F1587" t="s">
        <v>79</v>
      </c>
      <c r="G1587" t="s">
        <v>80</v>
      </c>
      <c r="H1587">
        <v>2</v>
      </c>
      <c r="I1587" t="s">
        <v>46</v>
      </c>
      <c r="J1587" t="s">
        <v>70</v>
      </c>
      <c r="L1587" s="21">
        <v>41.66</v>
      </c>
      <c r="M1587" t="s">
        <v>48</v>
      </c>
      <c r="R1587" t="s">
        <v>98</v>
      </c>
      <c r="S1587" t="s">
        <v>98</v>
      </c>
      <c r="T1587" t="s">
        <v>97</v>
      </c>
      <c r="W1587" s="5">
        <v>45509</v>
      </c>
      <c r="Y1587" s="5">
        <v>45505</v>
      </c>
      <c r="Z1587" s="10">
        <v>45509</v>
      </c>
      <c r="AA1587" s="10">
        <v>45507</v>
      </c>
      <c r="AB1587" t="s">
        <v>79</v>
      </c>
      <c r="AC1587" t="s">
        <v>79</v>
      </c>
      <c r="AD1587" t="s">
        <v>84</v>
      </c>
      <c r="AE1587" t="s">
        <v>247</v>
      </c>
      <c r="AF1587" t="s">
        <v>690</v>
      </c>
      <c r="AG1587" t="s">
        <v>53</v>
      </c>
      <c r="AH1587">
        <v>21.851690000000001</v>
      </c>
      <c r="AI1587">
        <v>30.402227</v>
      </c>
      <c r="AJ1587">
        <v>48.527211000000001</v>
      </c>
      <c r="AK1587">
        <v>59.511001</v>
      </c>
      <c r="AL1587" t="s">
        <v>73</v>
      </c>
      <c r="AM1587" t="s">
        <v>474</v>
      </c>
      <c r="AN1587" t="s">
        <v>72</v>
      </c>
      <c r="AO1587" s="1">
        <v>45778</v>
      </c>
      <c r="AP1587" s="1" t="s">
        <v>5429</v>
      </c>
      <c r="AR1587" t="s">
        <v>566</v>
      </c>
    </row>
    <row r="1588" spans="1:44" hidden="1" x14ac:dyDescent="0.25">
      <c r="A1588" t="s">
        <v>2258</v>
      </c>
      <c r="B1588" t="s">
        <v>2252</v>
      </c>
      <c r="C1588" t="s">
        <v>2253</v>
      </c>
      <c r="D1588" t="s">
        <v>100</v>
      </c>
      <c r="E1588" t="s">
        <v>930</v>
      </c>
      <c r="F1588" t="s">
        <v>79</v>
      </c>
      <c r="G1588" t="s">
        <v>80</v>
      </c>
      <c r="H1588">
        <v>2</v>
      </c>
      <c r="I1588" t="s">
        <v>46</v>
      </c>
      <c r="J1588" t="s">
        <v>70</v>
      </c>
      <c r="L1588">
        <v>19.190000000000001</v>
      </c>
      <c r="M1588" t="s">
        <v>48</v>
      </c>
      <c r="R1588" t="s">
        <v>98</v>
      </c>
      <c r="S1588" t="s">
        <v>98</v>
      </c>
      <c r="T1588" t="s">
        <v>97</v>
      </c>
      <c r="W1588" s="5">
        <v>45509</v>
      </c>
      <c r="Y1588" s="5">
        <v>45505</v>
      </c>
      <c r="Z1588" s="10">
        <v>45509</v>
      </c>
      <c r="AB1588" t="s">
        <v>79</v>
      </c>
      <c r="AC1588" t="s">
        <v>79</v>
      </c>
      <c r="AD1588" t="s">
        <v>84</v>
      </c>
      <c r="AE1588" t="s">
        <v>247</v>
      </c>
      <c r="AF1588" t="s">
        <v>690</v>
      </c>
      <c r="AG1588" t="s">
        <v>53</v>
      </c>
      <c r="AH1588">
        <v>21.851690000000001</v>
      </c>
      <c r="AI1588">
        <v>30.402227</v>
      </c>
      <c r="AJ1588">
        <v>48.527211000000001</v>
      </c>
      <c r="AK1588">
        <v>59.511001</v>
      </c>
      <c r="AL1588" t="s">
        <v>73</v>
      </c>
      <c r="AM1588" t="s">
        <v>474</v>
      </c>
      <c r="AN1588" t="s">
        <v>72</v>
      </c>
      <c r="AO1588" s="1">
        <v>45748</v>
      </c>
      <c r="AP1588" s="1" t="s">
        <v>5428</v>
      </c>
      <c r="AR1588" t="s">
        <v>566</v>
      </c>
    </row>
    <row r="1589" spans="1:44" hidden="1" x14ac:dyDescent="0.25">
      <c r="A1589" t="s">
        <v>2259</v>
      </c>
      <c r="B1589" t="s">
        <v>2252</v>
      </c>
      <c r="C1589" t="s">
        <v>2253</v>
      </c>
      <c r="D1589" t="s">
        <v>275</v>
      </c>
      <c r="E1589" t="s">
        <v>930</v>
      </c>
      <c r="F1589" t="s">
        <v>79</v>
      </c>
      <c r="G1589" t="s">
        <v>80</v>
      </c>
      <c r="H1589">
        <v>2</v>
      </c>
      <c r="I1589" t="s">
        <v>46</v>
      </c>
      <c r="J1589" t="s">
        <v>70</v>
      </c>
      <c r="L1589" s="21">
        <v>9</v>
      </c>
      <c r="M1589" t="s">
        <v>48</v>
      </c>
      <c r="R1589" t="s">
        <v>98</v>
      </c>
      <c r="S1589" t="s">
        <v>98</v>
      </c>
      <c r="T1589" t="s">
        <v>97</v>
      </c>
      <c r="W1589" s="5">
        <v>45507</v>
      </c>
      <c r="Y1589" s="5">
        <v>45505</v>
      </c>
      <c r="Z1589" s="10">
        <v>45507</v>
      </c>
      <c r="AB1589" t="s">
        <v>79</v>
      </c>
      <c r="AC1589" t="s">
        <v>79</v>
      </c>
      <c r="AD1589" t="s">
        <v>84</v>
      </c>
      <c r="AE1589" t="s">
        <v>247</v>
      </c>
      <c r="AF1589" t="s">
        <v>690</v>
      </c>
      <c r="AG1589" t="s">
        <v>53</v>
      </c>
      <c r="AH1589">
        <v>21.851690000000001</v>
      </c>
      <c r="AI1589">
        <v>30.402227</v>
      </c>
      <c r="AJ1589">
        <v>48.527211000000001</v>
      </c>
      <c r="AK1589">
        <v>59.511001</v>
      </c>
      <c r="AL1589" t="s">
        <v>73</v>
      </c>
      <c r="AM1589" t="s">
        <v>474</v>
      </c>
      <c r="AN1589" t="s">
        <v>72</v>
      </c>
      <c r="AO1589" s="1">
        <v>45778</v>
      </c>
      <c r="AP1589" s="1" t="s">
        <v>5429</v>
      </c>
      <c r="AR1589" t="s">
        <v>566</v>
      </c>
    </row>
    <row r="1590" spans="1:44" hidden="1" x14ac:dyDescent="0.25">
      <c r="A1590" t="s">
        <v>2260</v>
      </c>
      <c r="B1590" t="s">
        <v>2252</v>
      </c>
      <c r="C1590" t="s">
        <v>2253</v>
      </c>
      <c r="D1590" t="s">
        <v>207</v>
      </c>
      <c r="E1590" t="s">
        <v>930</v>
      </c>
      <c r="F1590" t="s">
        <v>79</v>
      </c>
      <c r="G1590" t="s">
        <v>80</v>
      </c>
      <c r="H1590">
        <v>2</v>
      </c>
      <c r="I1590" t="s">
        <v>46</v>
      </c>
      <c r="J1590" t="s">
        <v>70</v>
      </c>
      <c r="L1590" s="21">
        <v>18.96</v>
      </c>
      <c r="M1590" t="s">
        <v>48</v>
      </c>
      <c r="R1590" t="s">
        <v>98</v>
      </c>
      <c r="S1590" t="s">
        <v>98</v>
      </c>
      <c r="T1590" t="s">
        <v>97</v>
      </c>
      <c r="W1590" s="5">
        <v>45507</v>
      </c>
      <c r="Y1590" s="5">
        <v>45474</v>
      </c>
      <c r="Z1590" s="10">
        <v>45507</v>
      </c>
      <c r="AA1590" s="10">
        <v>45502</v>
      </c>
      <c r="AB1590" t="s">
        <v>79</v>
      </c>
      <c r="AC1590" t="s">
        <v>79</v>
      </c>
      <c r="AD1590" t="s">
        <v>84</v>
      </c>
      <c r="AE1590" t="s">
        <v>247</v>
      </c>
      <c r="AF1590" t="s">
        <v>690</v>
      </c>
      <c r="AG1590" t="s">
        <v>53</v>
      </c>
      <c r="AH1590">
        <v>21.851690000000001</v>
      </c>
      <c r="AI1590">
        <v>30.402227</v>
      </c>
      <c r="AJ1590">
        <v>48.527211000000001</v>
      </c>
      <c r="AK1590">
        <v>59.511001</v>
      </c>
      <c r="AL1590" t="s">
        <v>73</v>
      </c>
      <c r="AM1590" t="s">
        <v>474</v>
      </c>
      <c r="AN1590" t="s">
        <v>72</v>
      </c>
      <c r="AO1590" s="1">
        <v>45778</v>
      </c>
      <c r="AP1590" s="1" t="s">
        <v>5429</v>
      </c>
      <c r="AR1590" t="s">
        <v>566</v>
      </c>
    </row>
    <row r="1591" spans="1:44" hidden="1" x14ac:dyDescent="0.25">
      <c r="A1591" t="s">
        <v>2261</v>
      </c>
      <c r="B1591" t="s">
        <v>2252</v>
      </c>
      <c r="C1591" t="s">
        <v>2253</v>
      </c>
      <c r="D1591" t="s">
        <v>102</v>
      </c>
      <c r="E1591" t="s">
        <v>930</v>
      </c>
      <c r="F1591" t="s">
        <v>79</v>
      </c>
      <c r="G1591" t="s">
        <v>80</v>
      </c>
      <c r="H1591">
        <v>2</v>
      </c>
      <c r="I1591" t="s">
        <v>46</v>
      </c>
      <c r="J1591" t="s">
        <v>70</v>
      </c>
      <c r="L1591" s="21">
        <v>7.64</v>
      </c>
      <c r="M1591" t="s">
        <v>48</v>
      </c>
      <c r="R1591" t="s">
        <v>98</v>
      </c>
      <c r="S1591" t="s">
        <v>98</v>
      </c>
      <c r="T1591" t="s">
        <v>97</v>
      </c>
      <c r="W1591" s="5">
        <v>45507</v>
      </c>
      <c r="Y1591" s="5">
        <v>45474</v>
      </c>
      <c r="Z1591" s="10">
        <v>45507</v>
      </c>
      <c r="AA1591" s="10">
        <v>45500</v>
      </c>
      <c r="AB1591" t="s">
        <v>79</v>
      </c>
      <c r="AC1591" t="s">
        <v>79</v>
      </c>
      <c r="AD1591" t="s">
        <v>84</v>
      </c>
      <c r="AE1591" t="s">
        <v>247</v>
      </c>
      <c r="AF1591" t="s">
        <v>690</v>
      </c>
      <c r="AG1591" t="s">
        <v>53</v>
      </c>
      <c r="AH1591">
        <v>21.851690000000001</v>
      </c>
      <c r="AI1591">
        <v>30.402227</v>
      </c>
      <c r="AJ1591">
        <v>48.527211000000001</v>
      </c>
      <c r="AK1591">
        <v>59.511001</v>
      </c>
      <c r="AL1591" t="s">
        <v>73</v>
      </c>
      <c r="AM1591" t="s">
        <v>474</v>
      </c>
      <c r="AN1591" t="s">
        <v>72</v>
      </c>
      <c r="AO1591" s="1">
        <v>45778</v>
      </c>
      <c r="AP1591" s="1" t="s">
        <v>5429</v>
      </c>
      <c r="AR1591" t="s">
        <v>566</v>
      </c>
    </row>
    <row r="1592" spans="1:44" hidden="1" x14ac:dyDescent="0.25">
      <c r="A1592" t="s">
        <v>2262</v>
      </c>
      <c r="B1592" t="s">
        <v>2252</v>
      </c>
      <c r="C1592" t="s">
        <v>2253</v>
      </c>
      <c r="D1592" t="s">
        <v>104</v>
      </c>
      <c r="E1592" t="s">
        <v>930</v>
      </c>
      <c r="F1592" t="s">
        <v>79</v>
      </c>
      <c r="G1592" t="s">
        <v>80</v>
      </c>
      <c r="H1592">
        <v>2</v>
      </c>
      <c r="I1592" t="s">
        <v>46</v>
      </c>
      <c r="J1592" t="s">
        <v>70</v>
      </c>
      <c r="L1592" s="21">
        <v>7.65</v>
      </c>
      <c r="M1592" t="s">
        <v>48</v>
      </c>
      <c r="R1592" t="s">
        <v>98</v>
      </c>
      <c r="S1592" t="s">
        <v>98</v>
      </c>
      <c r="T1592" t="s">
        <v>97</v>
      </c>
      <c r="W1592" s="5">
        <v>45512</v>
      </c>
      <c r="Y1592" s="5">
        <v>45474</v>
      </c>
      <c r="Z1592" s="10">
        <v>45512</v>
      </c>
      <c r="AA1592" s="10">
        <v>45502</v>
      </c>
      <c r="AB1592" t="s">
        <v>79</v>
      </c>
      <c r="AC1592" t="s">
        <v>79</v>
      </c>
      <c r="AD1592" t="s">
        <v>84</v>
      </c>
      <c r="AE1592" t="s">
        <v>247</v>
      </c>
      <c r="AF1592" t="s">
        <v>690</v>
      </c>
      <c r="AG1592" t="s">
        <v>53</v>
      </c>
      <c r="AH1592">
        <v>21.851690000000001</v>
      </c>
      <c r="AI1592">
        <v>30.402227</v>
      </c>
      <c r="AJ1592">
        <v>48.527211000000001</v>
      </c>
      <c r="AK1592">
        <v>59.511001</v>
      </c>
      <c r="AL1592" t="s">
        <v>73</v>
      </c>
      <c r="AM1592" t="s">
        <v>474</v>
      </c>
      <c r="AN1592" t="s">
        <v>72</v>
      </c>
      <c r="AO1592" s="1">
        <v>45778</v>
      </c>
      <c r="AP1592" s="1" t="s">
        <v>5429</v>
      </c>
      <c r="AR1592" t="s">
        <v>566</v>
      </c>
    </row>
    <row r="1593" spans="1:44" hidden="1" x14ac:dyDescent="0.25">
      <c r="A1593" t="s">
        <v>2263</v>
      </c>
      <c r="B1593" t="s">
        <v>2252</v>
      </c>
      <c r="C1593" t="s">
        <v>2253</v>
      </c>
      <c r="D1593" t="s">
        <v>149</v>
      </c>
      <c r="E1593" t="s">
        <v>930</v>
      </c>
      <c r="F1593" t="s">
        <v>79</v>
      </c>
      <c r="G1593" t="s">
        <v>80</v>
      </c>
      <c r="H1593">
        <v>2</v>
      </c>
      <c r="I1593" t="s">
        <v>46</v>
      </c>
      <c r="J1593" t="s">
        <v>70</v>
      </c>
      <c r="L1593" s="21">
        <v>19.8</v>
      </c>
      <c r="M1593" t="s">
        <v>48</v>
      </c>
      <c r="R1593" t="s">
        <v>98</v>
      </c>
      <c r="S1593" t="s">
        <v>98</v>
      </c>
      <c r="T1593" t="s">
        <v>97</v>
      </c>
      <c r="W1593" s="5">
        <v>45507</v>
      </c>
      <c r="Y1593" s="5">
        <v>45474</v>
      </c>
      <c r="Z1593" s="10">
        <v>45507</v>
      </c>
      <c r="AA1593" s="10">
        <v>45502</v>
      </c>
      <c r="AB1593" t="s">
        <v>79</v>
      </c>
      <c r="AC1593" t="s">
        <v>79</v>
      </c>
      <c r="AD1593" t="s">
        <v>84</v>
      </c>
      <c r="AE1593" t="s">
        <v>247</v>
      </c>
      <c r="AF1593" t="s">
        <v>690</v>
      </c>
      <c r="AG1593" t="s">
        <v>53</v>
      </c>
      <c r="AH1593">
        <v>21.851690000000001</v>
      </c>
      <c r="AI1593">
        <v>30.402227</v>
      </c>
      <c r="AJ1593">
        <v>48.527211000000001</v>
      </c>
      <c r="AK1593">
        <v>59.511001</v>
      </c>
      <c r="AL1593" t="s">
        <v>73</v>
      </c>
      <c r="AM1593" t="s">
        <v>474</v>
      </c>
      <c r="AN1593" t="s">
        <v>72</v>
      </c>
      <c r="AO1593" s="1">
        <v>45778</v>
      </c>
      <c r="AP1593" s="1" t="s">
        <v>5429</v>
      </c>
      <c r="AR1593" t="s">
        <v>566</v>
      </c>
    </row>
    <row r="1594" spans="1:44" hidden="1" x14ac:dyDescent="0.25">
      <c r="A1594" t="s">
        <v>2264</v>
      </c>
      <c r="B1594" t="s">
        <v>2252</v>
      </c>
      <c r="C1594" t="s">
        <v>2253</v>
      </c>
      <c r="D1594" t="s">
        <v>107</v>
      </c>
      <c r="E1594" t="s">
        <v>930</v>
      </c>
      <c r="F1594" t="s">
        <v>79</v>
      </c>
      <c r="G1594" t="s">
        <v>80</v>
      </c>
      <c r="H1594">
        <v>2</v>
      </c>
      <c r="I1594" t="s">
        <v>46</v>
      </c>
      <c r="J1594" t="s">
        <v>70</v>
      </c>
      <c r="L1594" s="21">
        <v>13.16</v>
      </c>
      <c r="M1594" t="s">
        <v>48</v>
      </c>
      <c r="R1594" t="s">
        <v>98</v>
      </c>
      <c r="S1594" t="s">
        <v>98</v>
      </c>
      <c r="T1594" t="s">
        <v>97</v>
      </c>
      <c r="W1594" s="5">
        <v>45505</v>
      </c>
      <c r="Y1594" s="5">
        <v>45474</v>
      </c>
      <c r="Z1594" s="10">
        <v>45505</v>
      </c>
      <c r="AA1594" s="10">
        <v>45496</v>
      </c>
      <c r="AB1594" t="s">
        <v>79</v>
      </c>
      <c r="AC1594" t="s">
        <v>79</v>
      </c>
      <c r="AD1594" t="s">
        <v>84</v>
      </c>
      <c r="AE1594" t="s">
        <v>247</v>
      </c>
      <c r="AF1594" t="s">
        <v>690</v>
      </c>
      <c r="AG1594" t="s">
        <v>53</v>
      </c>
      <c r="AH1594">
        <v>21.851690000000001</v>
      </c>
      <c r="AI1594">
        <v>30.402227</v>
      </c>
      <c r="AJ1594">
        <v>48.527211000000001</v>
      </c>
      <c r="AK1594">
        <v>59.511001</v>
      </c>
      <c r="AL1594" t="s">
        <v>73</v>
      </c>
      <c r="AM1594" t="s">
        <v>474</v>
      </c>
      <c r="AN1594" t="s">
        <v>72</v>
      </c>
      <c r="AO1594" s="1">
        <v>45778</v>
      </c>
      <c r="AP1594" s="1" t="s">
        <v>5429</v>
      </c>
      <c r="AR1594" t="s">
        <v>566</v>
      </c>
    </row>
    <row r="1595" spans="1:44" hidden="1" x14ac:dyDescent="0.25">
      <c r="A1595" t="s">
        <v>2265</v>
      </c>
      <c r="B1595" t="s">
        <v>2252</v>
      </c>
      <c r="C1595" t="s">
        <v>2253</v>
      </c>
      <c r="D1595" t="s">
        <v>109</v>
      </c>
      <c r="E1595" t="s">
        <v>930</v>
      </c>
      <c r="F1595" t="s">
        <v>79</v>
      </c>
      <c r="G1595" t="s">
        <v>80</v>
      </c>
      <c r="H1595">
        <v>2</v>
      </c>
      <c r="I1595" t="s">
        <v>46</v>
      </c>
      <c r="J1595" t="s">
        <v>70</v>
      </c>
      <c r="L1595" s="21">
        <v>41.62</v>
      </c>
      <c r="M1595" t="s">
        <v>48</v>
      </c>
      <c r="R1595" t="s">
        <v>98</v>
      </c>
      <c r="S1595" t="s">
        <v>98</v>
      </c>
      <c r="T1595" t="s">
        <v>97</v>
      </c>
      <c r="W1595" s="5">
        <v>45506</v>
      </c>
      <c r="Y1595" s="5">
        <v>45474</v>
      </c>
      <c r="Z1595" s="10">
        <v>45506</v>
      </c>
      <c r="AA1595" s="10">
        <v>45499</v>
      </c>
      <c r="AB1595" t="s">
        <v>79</v>
      </c>
      <c r="AC1595" t="s">
        <v>79</v>
      </c>
      <c r="AD1595" t="s">
        <v>84</v>
      </c>
      <c r="AE1595" t="s">
        <v>247</v>
      </c>
      <c r="AF1595" t="s">
        <v>690</v>
      </c>
      <c r="AG1595" t="s">
        <v>53</v>
      </c>
      <c r="AH1595">
        <v>21.851690000000001</v>
      </c>
      <c r="AI1595">
        <v>30.402227</v>
      </c>
      <c r="AJ1595">
        <v>48.527211000000001</v>
      </c>
      <c r="AK1595">
        <v>59.511001</v>
      </c>
      <c r="AL1595" t="s">
        <v>73</v>
      </c>
      <c r="AM1595" t="s">
        <v>474</v>
      </c>
      <c r="AN1595" t="s">
        <v>72</v>
      </c>
      <c r="AO1595" s="1">
        <v>45778</v>
      </c>
      <c r="AP1595" s="1" t="s">
        <v>5429</v>
      </c>
      <c r="AR1595" t="s">
        <v>566</v>
      </c>
    </row>
    <row r="1596" spans="1:44" hidden="1" x14ac:dyDescent="0.25">
      <c r="A1596" t="s">
        <v>2266</v>
      </c>
      <c r="B1596" t="s">
        <v>2252</v>
      </c>
      <c r="C1596" t="s">
        <v>2253</v>
      </c>
      <c r="D1596" t="s">
        <v>154</v>
      </c>
      <c r="E1596" t="s">
        <v>930</v>
      </c>
      <c r="F1596" t="s">
        <v>79</v>
      </c>
      <c r="G1596" t="s">
        <v>80</v>
      </c>
      <c r="H1596">
        <v>2</v>
      </c>
      <c r="I1596" t="s">
        <v>46</v>
      </c>
      <c r="J1596" t="s">
        <v>70</v>
      </c>
      <c r="L1596" s="21">
        <v>12.53</v>
      </c>
      <c r="M1596" t="s">
        <v>48</v>
      </c>
      <c r="R1596" t="s">
        <v>98</v>
      </c>
      <c r="S1596" t="s">
        <v>98</v>
      </c>
      <c r="T1596" t="s">
        <v>97</v>
      </c>
      <c r="W1596" s="5">
        <v>45507</v>
      </c>
      <c r="Y1596" s="5">
        <v>45474</v>
      </c>
      <c r="Z1596" s="10">
        <v>45507</v>
      </c>
      <c r="AA1596" s="10">
        <v>45499</v>
      </c>
      <c r="AB1596" t="s">
        <v>79</v>
      </c>
      <c r="AC1596" t="s">
        <v>79</v>
      </c>
      <c r="AD1596" t="s">
        <v>84</v>
      </c>
      <c r="AE1596" t="s">
        <v>247</v>
      </c>
      <c r="AF1596" t="s">
        <v>690</v>
      </c>
      <c r="AG1596" t="s">
        <v>53</v>
      </c>
      <c r="AH1596">
        <v>21.851690000000001</v>
      </c>
      <c r="AI1596">
        <v>30.402227</v>
      </c>
      <c r="AJ1596">
        <v>48.527211000000001</v>
      </c>
      <c r="AK1596">
        <v>59.511001</v>
      </c>
      <c r="AL1596" t="s">
        <v>73</v>
      </c>
      <c r="AM1596" t="s">
        <v>474</v>
      </c>
      <c r="AN1596" t="s">
        <v>72</v>
      </c>
      <c r="AO1596" s="1">
        <v>45778</v>
      </c>
      <c r="AP1596" s="1" t="s">
        <v>5429</v>
      </c>
      <c r="AR1596" t="s">
        <v>566</v>
      </c>
    </row>
    <row r="1597" spans="1:44" hidden="1" x14ac:dyDescent="0.25">
      <c r="A1597" t="s">
        <v>2267</v>
      </c>
      <c r="B1597" t="s">
        <v>2252</v>
      </c>
      <c r="C1597" t="s">
        <v>2253</v>
      </c>
      <c r="D1597" t="s">
        <v>229</v>
      </c>
      <c r="E1597" t="s">
        <v>930</v>
      </c>
      <c r="F1597" t="s">
        <v>79</v>
      </c>
      <c r="G1597" t="s">
        <v>80</v>
      </c>
      <c r="H1597">
        <v>2</v>
      </c>
      <c r="I1597" t="s">
        <v>46</v>
      </c>
      <c r="J1597" t="s">
        <v>70</v>
      </c>
      <c r="L1597" s="21">
        <v>22.92</v>
      </c>
      <c r="M1597" t="s">
        <v>48</v>
      </c>
      <c r="R1597" t="s">
        <v>98</v>
      </c>
      <c r="S1597" t="s">
        <v>98</v>
      </c>
      <c r="T1597" t="s">
        <v>97</v>
      </c>
      <c r="W1597" s="5">
        <v>45505</v>
      </c>
      <c r="Y1597" s="5">
        <v>45474</v>
      </c>
      <c r="Z1597" s="10">
        <v>45505</v>
      </c>
      <c r="AA1597" s="10">
        <v>45499</v>
      </c>
      <c r="AB1597" t="s">
        <v>79</v>
      </c>
      <c r="AC1597" t="s">
        <v>79</v>
      </c>
      <c r="AD1597" t="s">
        <v>84</v>
      </c>
      <c r="AE1597" t="s">
        <v>247</v>
      </c>
      <c r="AF1597" t="s">
        <v>690</v>
      </c>
      <c r="AG1597" t="s">
        <v>53</v>
      </c>
      <c r="AH1597">
        <v>21.851690000000001</v>
      </c>
      <c r="AI1597">
        <v>30.402227</v>
      </c>
      <c r="AJ1597">
        <v>48.527211000000001</v>
      </c>
      <c r="AK1597">
        <v>59.511001</v>
      </c>
      <c r="AL1597" t="s">
        <v>73</v>
      </c>
      <c r="AM1597" t="s">
        <v>474</v>
      </c>
      <c r="AN1597" t="s">
        <v>72</v>
      </c>
      <c r="AO1597" s="1">
        <v>45778</v>
      </c>
      <c r="AP1597" s="1" t="s">
        <v>5429</v>
      </c>
      <c r="AR1597" t="s">
        <v>566</v>
      </c>
    </row>
    <row r="1598" spans="1:44" hidden="1" x14ac:dyDescent="0.25">
      <c r="A1598" t="s">
        <v>2268</v>
      </c>
      <c r="B1598" t="s">
        <v>2252</v>
      </c>
      <c r="C1598" t="s">
        <v>2253</v>
      </c>
      <c r="D1598" t="s">
        <v>156</v>
      </c>
      <c r="E1598" t="s">
        <v>930</v>
      </c>
      <c r="F1598" t="s">
        <v>79</v>
      </c>
      <c r="G1598" t="s">
        <v>80</v>
      </c>
      <c r="H1598">
        <v>2</v>
      </c>
      <c r="I1598" t="s">
        <v>46</v>
      </c>
      <c r="J1598" t="s">
        <v>70</v>
      </c>
      <c r="L1598" s="21">
        <v>15.53</v>
      </c>
      <c r="M1598" t="s">
        <v>48</v>
      </c>
      <c r="R1598" t="s">
        <v>98</v>
      </c>
      <c r="S1598" t="s">
        <v>98</v>
      </c>
      <c r="T1598" t="s">
        <v>97</v>
      </c>
      <c r="W1598" s="5">
        <v>45502</v>
      </c>
      <c r="Y1598" s="5">
        <v>45474</v>
      </c>
      <c r="Z1598" s="10">
        <v>45502</v>
      </c>
      <c r="AA1598" s="10">
        <v>45483</v>
      </c>
      <c r="AB1598" t="s">
        <v>79</v>
      </c>
      <c r="AC1598" t="s">
        <v>79</v>
      </c>
      <c r="AD1598" t="s">
        <v>84</v>
      </c>
      <c r="AE1598" t="s">
        <v>247</v>
      </c>
      <c r="AF1598" t="s">
        <v>690</v>
      </c>
      <c r="AG1598" t="s">
        <v>53</v>
      </c>
      <c r="AH1598">
        <v>21.851690000000001</v>
      </c>
      <c r="AI1598">
        <v>30.402227</v>
      </c>
      <c r="AJ1598">
        <v>48.527211000000001</v>
      </c>
      <c r="AK1598">
        <v>59.511001</v>
      </c>
      <c r="AL1598" t="s">
        <v>73</v>
      </c>
      <c r="AM1598" t="s">
        <v>474</v>
      </c>
      <c r="AN1598" t="s">
        <v>72</v>
      </c>
      <c r="AO1598" s="1">
        <v>45778</v>
      </c>
      <c r="AP1598" s="1" t="s">
        <v>5429</v>
      </c>
      <c r="AR1598" t="s">
        <v>566</v>
      </c>
    </row>
    <row r="1599" spans="1:44" hidden="1" x14ac:dyDescent="0.25">
      <c r="A1599" t="s">
        <v>2269</v>
      </c>
      <c r="B1599" t="s">
        <v>2252</v>
      </c>
      <c r="C1599" t="s">
        <v>2253</v>
      </c>
      <c r="D1599" t="s">
        <v>158</v>
      </c>
      <c r="E1599" t="s">
        <v>930</v>
      </c>
      <c r="F1599" t="s">
        <v>79</v>
      </c>
      <c r="G1599" t="s">
        <v>80</v>
      </c>
      <c r="H1599">
        <v>2</v>
      </c>
      <c r="I1599" t="s">
        <v>46</v>
      </c>
      <c r="J1599" t="s">
        <v>70</v>
      </c>
      <c r="L1599" s="21">
        <v>6.48</v>
      </c>
      <c r="M1599" t="s">
        <v>48</v>
      </c>
      <c r="R1599" t="s">
        <v>98</v>
      </c>
      <c r="S1599" t="s">
        <v>98</v>
      </c>
      <c r="T1599" t="s">
        <v>97</v>
      </c>
      <c r="W1599" s="5">
        <v>45502</v>
      </c>
      <c r="Y1599" s="5">
        <v>45474</v>
      </c>
      <c r="Z1599" s="10">
        <v>45502</v>
      </c>
      <c r="AA1599" s="10">
        <v>45481</v>
      </c>
      <c r="AB1599" t="s">
        <v>79</v>
      </c>
      <c r="AC1599" t="s">
        <v>79</v>
      </c>
      <c r="AD1599" t="s">
        <v>84</v>
      </c>
      <c r="AE1599" t="s">
        <v>247</v>
      </c>
      <c r="AF1599" t="s">
        <v>690</v>
      </c>
      <c r="AG1599" t="s">
        <v>53</v>
      </c>
      <c r="AH1599">
        <v>21.851690000000001</v>
      </c>
      <c r="AI1599">
        <v>30.402227</v>
      </c>
      <c r="AJ1599">
        <v>48.527211000000001</v>
      </c>
      <c r="AK1599">
        <v>59.511001</v>
      </c>
      <c r="AL1599" t="s">
        <v>73</v>
      </c>
      <c r="AM1599" t="s">
        <v>474</v>
      </c>
      <c r="AN1599" t="s">
        <v>72</v>
      </c>
      <c r="AO1599" s="1">
        <v>45778</v>
      </c>
      <c r="AP1599" s="1" t="s">
        <v>5429</v>
      </c>
      <c r="AR1599" t="s">
        <v>566</v>
      </c>
    </row>
    <row r="1600" spans="1:44" hidden="1" x14ac:dyDescent="0.25">
      <c r="A1600" t="s">
        <v>2270</v>
      </c>
      <c r="B1600" t="s">
        <v>2252</v>
      </c>
      <c r="C1600" t="s">
        <v>2253</v>
      </c>
      <c r="D1600" t="s">
        <v>122</v>
      </c>
      <c r="E1600" t="s">
        <v>930</v>
      </c>
      <c r="F1600" t="s">
        <v>79</v>
      </c>
      <c r="G1600" t="s">
        <v>80</v>
      </c>
      <c r="H1600">
        <v>2</v>
      </c>
      <c r="I1600" t="s">
        <v>46</v>
      </c>
      <c r="J1600" t="s">
        <v>70</v>
      </c>
      <c r="L1600" s="21">
        <v>21.23</v>
      </c>
      <c r="M1600" t="s">
        <v>48</v>
      </c>
      <c r="R1600" t="s">
        <v>98</v>
      </c>
      <c r="S1600" t="s">
        <v>98</v>
      </c>
      <c r="T1600" t="s">
        <v>97</v>
      </c>
      <c r="W1600" s="5">
        <v>45503</v>
      </c>
      <c r="Y1600" s="5">
        <v>45474</v>
      </c>
      <c r="Z1600" s="10">
        <v>45503</v>
      </c>
      <c r="AA1600" s="10">
        <v>45495</v>
      </c>
      <c r="AB1600" t="s">
        <v>79</v>
      </c>
      <c r="AC1600" t="s">
        <v>79</v>
      </c>
      <c r="AD1600" t="s">
        <v>84</v>
      </c>
      <c r="AE1600" t="s">
        <v>247</v>
      </c>
      <c r="AF1600" t="s">
        <v>690</v>
      </c>
      <c r="AG1600" t="s">
        <v>53</v>
      </c>
      <c r="AH1600">
        <v>21.851690000000001</v>
      </c>
      <c r="AI1600">
        <v>30.402227</v>
      </c>
      <c r="AJ1600">
        <v>48.527211000000001</v>
      </c>
      <c r="AK1600">
        <v>59.511001</v>
      </c>
      <c r="AL1600" t="s">
        <v>73</v>
      </c>
      <c r="AM1600" t="s">
        <v>474</v>
      </c>
      <c r="AN1600" t="s">
        <v>72</v>
      </c>
      <c r="AO1600" s="1">
        <v>45778</v>
      </c>
      <c r="AP1600" s="1" t="s">
        <v>5429</v>
      </c>
      <c r="AR1600" t="s">
        <v>566</v>
      </c>
    </row>
    <row r="1601" spans="1:44" hidden="1" x14ac:dyDescent="0.25">
      <c r="A1601" t="s">
        <v>2271</v>
      </c>
      <c r="B1601" t="s">
        <v>2252</v>
      </c>
      <c r="C1601" t="s">
        <v>2253</v>
      </c>
      <c r="D1601" t="s">
        <v>112</v>
      </c>
      <c r="E1601" t="s">
        <v>702</v>
      </c>
      <c r="F1601" t="s">
        <v>79</v>
      </c>
      <c r="G1601" t="s">
        <v>80</v>
      </c>
      <c r="H1601">
        <v>2</v>
      </c>
      <c r="I1601" t="s">
        <v>46</v>
      </c>
      <c r="J1601" t="s">
        <v>70</v>
      </c>
      <c r="L1601" s="21">
        <v>32.840000000000003</v>
      </c>
      <c r="M1601" t="s">
        <v>48</v>
      </c>
      <c r="R1601" t="s">
        <v>98</v>
      </c>
      <c r="S1601" t="s">
        <v>98</v>
      </c>
      <c r="T1601" t="s">
        <v>97</v>
      </c>
      <c r="W1601" s="5">
        <v>45507</v>
      </c>
      <c r="Y1601" s="5">
        <v>45474</v>
      </c>
      <c r="Z1601" s="10">
        <v>45507</v>
      </c>
      <c r="AA1601" s="10">
        <v>45494</v>
      </c>
      <c r="AB1601" t="s">
        <v>79</v>
      </c>
      <c r="AC1601" t="s">
        <v>79</v>
      </c>
      <c r="AD1601" t="s">
        <v>84</v>
      </c>
      <c r="AE1601" t="s">
        <v>247</v>
      </c>
      <c r="AF1601" t="s">
        <v>690</v>
      </c>
      <c r="AG1601" t="s">
        <v>53</v>
      </c>
      <c r="AH1601">
        <v>21.851690000000001</v>
      </c>
      <c r="AI1601">
        <v>30.402227</v>
      </c>
      <c r="AJ1601">
        <v>48.527211000000001</v>
      </c>
      <c r="AK1601">
        <v>59.511001</v>
      </c>
      <c r="AL1601" t="s">
        <v>73</v>
      </c>
      <c r="AM1601" t="s">
        <v>474</v>
      </c>
      <c r="AN1601" t="s">
        <v>72</v>
      </c>
      <c r="AO1601" s="1">
        <v>45778</v>
      </c>
      <c r="AP1601" s="1" t="s">
        <v>5429</v>
      </c>
      <c r="AR1601" t="s">
        <v>566</v>
      </c>
    </row>
    <row r="1602" spans="1:44" hidden="1" x14ac:dyDescent="0.25">
      <c r="A1602" t="s">
        <v>2272</v>
      </c>
      <c r="B1602" t="s">
        <v>2252</v>
      </c>
      <c r="C1602" t="s">
        <v>2253</v>
      </c>
      <c r="D1602" t="s">
        <v>116</v>
      </c>
      <c r="E1602" t="s">
        <v>702</v>
      </c>
      <c r="F1602" t="s">
        <v>79</v>
      </c>
      <c r="G1602" t="s">
        <v>80</v>
      </c>
      <c r="H1602">
        <v>2</v>
      </c>
      <c r="I1602" t="s">
        <v>46</v>
      </c>
      <c r="J1602" t="s">
        <v>70</v>
      </c>
      <c r="L1602" s="21">
        <v>23.27</v>
      </c>
      <c r="M1602" t="s">
        <v>48</v>
      </c>
      <c r="R1602" t="s">
        <v>98</v>
      </c>
      <c r="S1602" t="s">
        <v>98</v>
      </c>
      <c r="T1602" t="s">
        <v>97</v>
      </c>
      <c r="W1602" s="5">
        <v>45507</v>
      </c>
      <c r="Y1602" s="5">
        <v>45474</v>
      </c>
      <c r="Z1602" s="10">
        <v>45507</v>
      </c>
      <c r="AA1602" s="10">
        <v>45492</v>
      </c>
      <c r="AB1602" t="s">
        <v>79</v>
      </c>
      <c r="AC1602" t="s">
        <v>79</v>
      </c>
      <c r="AD1602" t="s">
        <v>84</v>
      </c>
      <c r="AE1602" t="s">
        <v>247</v>
      </c>
      <c r="AF1602" t="s">
        <v>690</v>
      </c>
      <c r="AG1602" t="s">
        <v>53</v>
      </c>
      <c r="AH1602">
        <v>21.851690000000001</v>
      </c>
      <c r="AI1602">
        <v>30.402227</v>
      </c>
      <c r="AJ1602">
        <v>48.527211000000001</v>
      </c>
      <c r="AK1602">
        <v>59.511001</v>
      </c>
      <c r="AL1602" t="s">
        <v>73</v>
      </c>
      <c r="AM1602" t="s">
        <v>474</v>
      </c>
      <c r="AN1602" t="s">
        <v>72</v>
      </c>
      <c r="AO1602" s="1">
        <v>45809</v>
      </c>
      <c r="AP1602" s="1" t="s">
        <v>5437</v>
      </c>
      <c r="AR1602" t="s">
        <v>566</v>
      </c>
    </row>
    <row r="1603" spans="1:44" hidden="1" x14ac:dyDescent="0.25">
      <c r="A1603" t="s">
        <v>2273</v>
      </c>
      <c r="B1603" t="s">
        <v>2252</v>
      </c>
      <c r="C1603" t="s">
        <v>2253</v>
      </c>
      <c r="D1603" t="s">
        <v>160</v>
      </c>
      <c r="E1603" t="s">
        <v>702</v>
      </c>
      <c r="F1603" t="s">
        <v>79</v>
      </c>
      <c r="G1603" t="s">
        <v>80</v>
      </c>
      <c r="H1603">
        <v>2</v>
      </c>
      <c r="I1603" t="s">
        <v>46</v>
      </c>
      <c r="J1603" t="s">
        <v>70</v>
      </c>
      <c r="L1603" s="21">
        <v>7.71</v>
      </c>
      <c r="M1603" t="s">
        <v>48</v>
      </c>
      <c r="R1603" t="s">
        <v>98</v>
      </c>
      <c r="S1603" t="s">
        <v>98</v>
      </c>
      <c r="T1603" t="s">
        <v>97</v>
      </c>
      <c r="W1603" s="5">
        <v>45507</v>
      </c>
      <c r="Y1603" s="5">
        <v>45474</v>
      </c>
      <c r="Z1603" s="10">
        <v>45507</v>
      </c>
      <c r="AA1603" s="10">
        <v>45492</v>
      </c>
      <c r="AB1603" t="s">
        <v>79</v>
      </c>
      <c r="AC1603" t="s">
        <v>79</v>
      </c>
      <c r="AD1603" t="s">
        <v>84</v>
      </c>
      <c r="AE1603" t="s">
        <v>247</v>
      </c>
      <c r="AF1603" t="s">
        <v>690</v>
      </c>
      <c r="AG1603" t="s">
        <v>53</v>
      </c>
      <c r="AH1603">
        <v>21.851690000000001</v>
      </c>
      <c r="AI1603">
        <v>30.402227</v>
      </c>
      <c r="AJ1603">
        <v>48.527211000000001</v>
      </c>
      <c r="AK1603">
        <v>59.511001</v>
      </c>
      <c r="AL1603" t="s">
        <v>73</v>
      </c>
      <c r="AM1603" t="s">
        <v>474</v>
      </c>
      <c r="AN1603" t="s">
        <v>72</v>
      </c>
      <c r="AO1603" s="1">
        <v>45809</v>
      </c>
      <c r="AP1603" s="1" t="s">
        <v>5437</v>
      </c>
      <c r="AR1603" t="s">
        <v>566</v>
      </c>
    </row>
    <row r="1604" spans="1:44" hidden="1" x14ac:dyDescent="0.25">
      <c r="A1604" t="s">
        <v>2274</v>
      </c>
      <c r="B1604" t="s">
        <v>2252</v>
      </c>
      <c r="C1604" t="s">
        <v>2253</v>
      </c>
      <c r="D1604" t="s">
        <v>200</v>
      </c>
      <c r="E1604" t="s">
        <v>702</v>
      </c>
      <c r="F1604" t="s">
        <v>79</v>
      </c>
      <c r="G1604" t="s">
        <v>80</v>
      </c>
      <c r="H1604">
        <v>2</v>
      </c>
      <c r="I1604" t="s">
        <v>46</v>
      </c>
      <c r="J1604" t="s">
        <v>70</v>
      </c>
      <c r="L1604" s="21">
        <v>10.7</v>
      </c>
      <c r="M1604" t="s">
        <v>48</v>
      </c>
      <c r="R1604" t="s">
        <v>98</v>
      </c>
      <c r="S1604" t="s">
        <v>98</v>
      </c>
      <c r="T1604" t="s">
        <v>97</v>
      </c>
      <c r="W1604" s="5">
        <v>45507</v>
      </c>
      <c r="Y1604" s="5">
        <v>45474</v>
      </c>
      <c r="Z1604" s="10">
        <v>45507</v>
      </c>
      <c r="AA1604" s="10">
        <v>45492</v>
      </c>
      <c r="AB1604" t="s">
        <v>79</v>
      </c>
      <c r="AC1604" t="s">
        <v>79</v>
      </c>
      <c r="AD1604" t="s">
        <v>84</v>
      </c>
      <c r="AE1604" t="s">
        <v>247</v>
      </c>
      <c r="AF1604" t="s">
        <v>690</v>
      </c>
      <c r="AG1604" t="s">
        <v>53</v>
      </c>
      <c r="AH1604">
        <v>21.851690000000001</v>
      </c>
      <c r="AI1604">
        <v>30.402227</v>
      </c>
      <c r="AJ1604">
        <v>48.527211000000001</v>
      </c>
      <c r="AK1604">
        <v>59.511001</v>
      </c>
      <c r="AL1604" t="s">
        <v>73</v>
      </c>
      <c r="AM1604" t="s">
        <v>474</v>
      </c>
      <c r="AN1604" t="s">
        <v>72</v>
      </c>
      <c r="AO1604" s="1">
        <v>45809</v>
      </c>
      <c r="AP1604" s="1" t="s">
        <v>5437</v>
      </c>
      <c r="AR1604" t="s">
        <v>566</v>
      </c>
    </row>
    <row r="1605" spans="1:44" hidden="1" x14ac:dyDescent="0.25">
      <c r="A1605" t="s">
        <v>2275</v>
      </c>
      <c r="B1605" t="s">
        <v>2252</v>
      </c>
      <c r="C1605" t="s">
        <v>2253</v>
      </c>
      <c r="D1605" t="s">
        <v>124</v>
      </c>
      <c r="E1605" t="s">
        <v>930</v>
      </c>
      <c r="F1605" t="s">
        <v>79</v>
      </c>
      <c r="G1605" t="s">
        <v>80</v>
      </c>
      <c r="H1605">
        <v>2</v>
      </c>
      <c r="I1605" t="s">
        <v>46</v>
      </c>
      <c r="J1605" t="s">
        <v>70</v>
      </c>
      <c r="L1605" s="21">
        <v>49.9</v>
      </c>
      <c r="M1605" t="s">
        <v>48</v>
      </c>
      <c r="R1605" t="s">
        <v>98</v>
      </c>
      <c r="S1605" t="s">
        <v>98</v>
      </c>
      <c r="T1605" t="s">
        <v>97</v>
      </c>
      <c r="W1605" s="5">
        <v>45506</v>
      </c>
      <c r="Y1605" s="5">
        <v>45474</v>
      </c>
      <c r="Z1605" s="10">
        <v>45506</v>
      </c>
      <c r="AA1605" s="10">
        <v>45488</v>
      </c>
      <c r="AB1605" t="s">
        <v>79</v>
      </c>
      <c r="AC1605" t="s">
        <v>79</v>
      </c>
      <c r="AD1605" t="s">
        <v>84</v>
      </c>
      <c r="AE1605" t="s">
        <v>247</v>
      </c>
      <c r="AF1605" t="s">
        <v>690</v>
      </c>
      <c r="AG1605" t="s">
        <v>53</v>
      </c>
      <c r="AH1605">
        <v>21.851690000000001</v>
      </c>
      <c r="AI1605">
        <v>30.402227</v>
      </c>
      <c r="AJ1605">
        <v>48.527211000000001</v>
      </c>
      <c r="AK1605">
        <v>59.511001</v>
      </c>
      <c r="AL1605" t="s">
        <v>73</v>
      </c>
      <c r="AM1605" t="s">
        <v>474</v>
      </c>
      <c r="AN1605" t="s">
        <v>72</v>
      </c>
      <c r="AO1605" s="1">
        <v>45809</v>
      </c>
      <c r="AP1605" s="1" t="s">
        <v>5437</v>
      </c>
      <c r="AR1605" t="s">
        <v>566</v>
      </c>
    </row>
    <row r="1606" spans="1:44" hidden="1" x14ac:dyDescent="0.25">
      <c r="A1606" t="s">
        <v>2276</v>
      </c>
      <c r="B1606" t="s">
        <v>2252</v>
      </c>
      <c r="C1606" t="s">
        <v>2253</v>
      </c>
      <c r="D1606" t="s">
        <v>203</v>
      </c>
      <c r="E1606" t="s">
        <v>930</v>
      </c>
      <c r="F1606" t="s">
        <v>79</v>
      </c>
      <c r="G1606" t="s">
        <v>80</v>
      </c>
      <c r="H1606">
        <v>2</v>
      </c>
      <c r="I1606" t="s">
        <v>46</v>
      </c>
      <c r="J1606" t="s">
        <v>70</v>
      </c>
      <c r="L1606" s="21">
        <v>16.37</v>
      </c>
      <c r="M1606" t="s">
        <v>48</v>
      </c>
      <c r="R1606" t="s">
        <v>98</v>
      </c>
      <c r="S1606" t="s">
        <v>98</v>
      </c>
      <c r="T1606" t="s">
        <v>97</v>
      </c>
      <c r="W1606" s="5">
        <v>45503</v>
      </c>
      <c r="Y1606" s="5">
        <v>45474</v>
      </c>
      <c r="Z1606" s="10">
        <v>45503</v>
      </c>
      <c r="AA1606" s="10">
        <v>45483</v>
      </c>
      <c r="AB1606" t="s">
        <v>79</v>
      </c>
      <c r="AC1606" t="s">
        <v>79</v>
      </c>
      <c r="AD1606" t="s">
        <v>84</v>
      </c>
      <c r="AE1606" t="s">
        <v>247</v>
      </c>
      <c r="AF1606" t="s">
        <v>690</v>
      </c>
      <c r="AG1606" t="s">
        <v>53</v>
      </c>
      <c r="AH1606">
        <v>21.851690000000001</v>
      </c>
      <c r="AI1606">
        <v>30.402227</v>
      </c>
      <c r="AJ1606">
        <v>48.527211000000001</v>
      </c>
      <c r="AK1606">
        <v>59.511001</v>
      </c>
      <c r="AL1606" t="s">
        <v>73</v>
      </c>
      <c r="AM1606" t="s">
        <v>474</v>
      </c>
      <c r="AN1606" t="s">
        <v>72</v>
      </c>
      <c r="AO1606" s="1">
        <v>45809</v>
      </c>
      <c r="AP1606" s="1" t="s">
        <v>5437</v>
      </c>
      <c r="AR1606" t="s">
        <v>566</v>
      </c>
    </row>
    <row r="1607" spans="1:44" hidden="1" x14ac:dyDescent="0.25">
      <c r="A1607" t="s">
        <v>2277</v>
      </c>
      <c r="B1607" t="s">
        <v>2252</v>
      </c>
      <c r="C1607" t="s">
        <v>2253</v>
      </c>
      <c r="D1607" t="s">
        <v>126</v>
      </c>
      <c r="E1607" t="s">
        <v>930</v>
      </c>
      <c r="F1607" t="s">
        <v>79</v>
      </c>
      <c r="G1607" t="s">
        <v>80</v>
      </c>
      <c r="H1607">
        <v>2</v>
      </c>
      <c r="I1607" t="s">
        <v>46</v>
      </c>
      <c r="J1607" t="s">
        <v>70</v>
      </c>
      <c r="L1607" s="21">
        <v>23.58</v>
      </c>
      <c r="M1607" t="s">
        <v>48</v>
      </c>
      <c r="R1607" t="s">
        <v>98</v>
      </c>
      <c r="S1607" t="s">
        <v>98</v>
      </c>
      <c r="T1607" t="s">
        <v>97</v>
      </c>
      <c r="W1607" s="5">
        <v>45503</v>
      </c>
      <c r="Y1607" s="5">
        <v>45474</v>
      </c>
      <c r="Z1607" s="10">
        <v>45503</v>
      </c>
      <c r="AA1607" s="10">
        <v>45484</v>
      </c>
      <c r="AB1607" t="s">
        <v>79</v>
      </c>
      <c r="AC1607" t="s">
        <v>79</v>
      </c>
      <c r="AD1607" t="s">
        <v>84</v>
      </c>
      <c r="AE1607" t="s">
        <v>247</v>
      </c>
      <c r="AF1607" t="s">
        <v>690</v>
      </c>
      <c r="AG1607" t="s">
        <v>53</v>
      </c>
      <c r="AH1607">
        <v>21.851690000000001</v>
      </c>
      <c r="AI1607">
        <v>30.402227</v>
      </c>
      <c r="AJ1607">
        <v>48.527211000000001</v>
      </c>
      <c r="AK1607">
        <v>59.511001</v>
      </c>
      <c r="AL1607" t="s">
        <v>73</v>
      </c>
      <c r="AM1607" t="s">
        <v>474</v>
      </c>
      <c r="AN1607" t="s">
        <v>72</v>
      </c>
      <c r="AO1607" s="1">
        <v>45809</v>
      </c>
      <c r="AP1607" s="1" t="s">
        <v>5437</v>
      </c>
      <c r="AR1607" t="s">
        <v>566</v>
      </c>
    </row>
    <row r="1608" spans="1:44" hidden="1" x14ac:dyDescent="0.25">
      <c r="A1608" t="s">
        <v>2278</v>
      </c>
      <c r="B1608" t="s">
        <v>2252</v>
      </c>
      <c r="C1608" t="s">
        <v>2253</v>
      </c>
      <c r="D1608" t="s">
        <v>118</v>
      </c>
      <c r="E1608" t="s">
        <v>930</v>
      </c>
      <c r="F1608" t="s">
        <v>79</v>
      </c>
      <c r="G1608" t="s">
        <v>80</v>
      </c>
      <c r="H1608">
        <v>2</v>
      </c>
      <c r="I1608" t="s">
        <v>46</v>
      </c>
      <c r="J1608" t="s">
        <v>70</v>
      </c>
      <c r="L1608" s="21">
        <v>17.75</v>
      </c>
      <c r="M1608" t="s">
        <v>48</v>
      </c>
      <c r="R1608" t="s">
        <v>98</v>
      </c>
      <c r="S1608" t="s">
        <v>98</v>
      </c>
      <c r="T1608" t="s">
        <v>97</v>
      </c>
      <c r="W1608" s="5">
        <v>45505</v>
      </c>
      <c r="Y1608" s="5">
        <v>45474</v>
      </c>
      <c r="Z1608" s="10">
        <v>45505</v>
      </c>
      <c r="AA1608" s="10">
        <v>45485</v>
      </c>
      <c r="AB1608" t="s">
        <v>79</v>
      </c>
      <c r="AC1608" t="s">
        <v>79</v>
      </c>
      <c r="AD1608" t="s">
        <v>84</v>
      </c>
      <c r="AE1608" t="s">
        <v>247</v>
      </c>
      <c r="AF1608" t="s">
        <v>690</v>
      </c>
      <c r="AG1608" t="s">
        <v>53</v>
      </c>
      <c r="AH1608">
        <v>21.851690000000001</v>
      </c>
      <c r="AI1608">
        <v>30.402227</v>
      </c>
      <c r="AJ1608">
        <v>48.527211000000001</v>
      </c>
      <c r="AK1608">
        <v>59.511001</v>
      </c>
      <c r="AL1608" t="s">
        <v>73</v>
      </c>
      <c r="AM1608" t="s">
        <v>474</v>
      </c>
      <c r="AN1608" t="s">
        <v>72</v>
      </c>
      <c r="AO1608" s="1">
        <v>45809</v>
      </c>
      <c r="AP1608" s="1" t="s">
        <v>5437</v>
      </c>
      <c r="AR1608" t="s">
        <v>566</v>
      </c>
    </row>
    <row r="1609" spans="1:44" hidden="1" x14ac:dyDescent="0.25">
      <c r="A1609" t="s">
        <v>2279</v>
      </c>
      <c r="B1609" t="s">
        <v>2252</v>
      </c>
      <c r="C1609" t="s">
        <v>2253</v>
      </c>
      <c r="D1609" t="s">
        <v>170</v>
      </c>
      <c r="E1609" t="s">
        <v>930</v>
      </c>
      <c r="F1609" t="s">
        <v>79</v>
      </c>
      <c r="G1609" t="s">
        <v>80</v>
      </c>
      <c r="H1609">
        <v>2</v>
      </c>
      <c r="I1609" t="s">
        <v>46</v>
      </c>
      <c r="J1609" t="s">
        <v>70</v>
      </c>
      <c r="L1609" s="21">
        <v>8.9600000000000009</v>
      </c>
      <c r="M1609" t="s">
        <v>48</v>
      </c>
      <c r="R1609" t="s">
        <v>98</v>
      </c>
      <c r="S1609" t="s">
        <v>98</v>
      </c>
      <c r="T1609" t="s">
        <v>97</v>
      </c>
      <c r="W1609" s="5">
        <v>45508</v>
      </c>
      <c r="Y1609" s="5">
        <v>45474</v>
      </c>
      <c r="Z1609" s="10">
        <v>45508</v>
      </c>
      <c r="AA1609" s="10">
        <v>45489</v>
      </c>
      <c r="AB1609" t="s">
        <v>79</v>
      </c>
      <c r="AC1609" t="s">
        <v>79</v>
      </c>
      <c r="AD1609" t="s">
        <v>84</v>
      </c>
      <c r="AE1609" t="s">
        <v>247</v>
      </c>
      <c r="AF1609" t="s">
        <v>690</v>
      </c>
      <c r="AG1609" t="s">
        <v>53</v>
      </c>
      <c r="AH1609">
        <v>21.851690000000001</v>
      </c>
      <c r="AI1609">
        <v>30.402227</v>
      </c>
      <c r="AJ1609">
        <v>48.527211000000001</v>
      </c>
      <c r="AK1609">
        <v>59.511001</v>
      </c>
      <c r="AL1609" t="s">
        <v>73</v>
      </c>
      <c r="AM1609" t="s">
        <v>474</v>
      </c>
      <c r="AN1609" t="s">
        <v>72</v>
      </c>
      <c r="AO1609" s="1">
        <v>45809</v>
      </c>
      <c r="AP1609" s="1" t="s">
        <v>5437</v>
      </c>
      <c r="AR1609" t="s">
        <v>566</v>
      </c>
    </row>
    <row r="1610" spans="1:44" hidden="1" x14ac:dyDescent="0.25">
      <c r="A1610" t="s">
        <v>2280</v>
      </c>
      <c r="B1610" t="s">
        <v>2252</v>
      </c>
      <c r="C1610" t="s">
        <v>2253</v>
      </c>
      <c r="D1610" t="s">
        <v>172</v>
      </c>
      <c r="E1610" t="s">
        <v>930</v>
      </c>
      <c r="F1610" t="s">
        <v>79</v>
      </c>
      <c r="G1610" t="s">
        <v>80</v>
      </c>
      <c r="H1610">
        <v>2</v>
      </c>
      <c r="I1610" t="s">
        <v>46</v>
      </c>
      <c r="J1610" t="s">
        <v>70</v>
      </c>
      <c r="L1610" s="21">
        <v>8.26</v>
      </c>
      <c r="M1610" t="s">
        <v>48</v>
      </c>
      <c r="R1610" t="s">
        <v>98</v>
      </c>
      <c r="S1610" t="s">
        <v>98</v>
      </c>
      <c r="T1610" t="s">
        <v>97</v>
      </c>
      <c r="W1610" s="5">
        <v>45507</v>
      </c>
      <c r="Y1610" s="5">
        <v>45474</v>
      </c>
      <c r="Z1610" s="10">
        <v>45507</v>
      </c>
      <c r="AA1610" s="10">
        <v>45489</v>
      </c>
      <c r="AB1610" t="s">
        <v>79</v>
      </c>
      <c r="AC1610" t="s">
        <v>79</v>
      </c>
      <c r="AD1610" t="s">
        <v>84</v>
      </c>
      <c r="AE1610" t="s">
        <v>247</v>
      </c>
      <c r="AF1610" t="s">
        <v>690</v>
      </c>
      <c r="AG1610" t="s">
        <v>53</v>
      </c>
      <c r="AH1610">
        <v>21.851690000000001</v>
      </c>
      <c r="AI1610">
        <v>30.402227</v>
      </c>
      <c r="AJ1610">
        <v>48.527211000000001</v>
      </c>
      <c r="AK1610">
        <v>59.511001</v>
      </c>
      <c r="AL1610" t="s">
        <v>73</v>
      </c>
      <c r="AM1610" t="s">
        <v>474</v>
      </c>
      <c r="AN1610" t="s">
        <v>72</v>
      </c>
      <c r="AO1610" s="1">
        <v>45809</v>
      </c>
      <c r="AP1610" s="1" t="s">
        <v>5437</v>
      </c>
      <c r="AR1610" t="s">
        <v>566</v>
      </c>
    </row>
    <row r="1611" spans="1:44" hidden="1" x14ac:dyDescent="0.25">
      <c r="A1611" t="s">
        <v>2281</v>
      </c>
      <c r="B1611" t="s">
        <v>2252</v>
      </c>
      <c r="C1611" t="s">
        <v>2253</v>
      </c>
      <c r="D1611" t="s">
        <v>174</v>
      </c>
      <c r="E1611" t="s">
        <v>930</v>
      </c>
      <c r="F1611" t="s">
        <v>79</v>
      </c>
      <c r="G1611" t="s">
        <v>80</v>
      </c>
      <c r="H1611">
        <v>2</v>
      </c>
      <c r="I1611" t="s">
        <v>46</v>
      </c>
      <c r="J1611" t="s">
        <v>70</v>
      </c>
      <c r="L1611" s="21">
        <v>5.41</v>
      </c>
      <c r="M1611" t="s">
        <v>48</v>
      </c>
      <c r="R1611" t="s">
        <v>98</v>
      </c>
      <c r="S1611" t="s">
        <v>98</v>
      </c>
      <c r="T1611" t="s">
        <v>97</v>
      </c>
      <c r="W1611" s="5">
        <v>45507</v>
      </c>
      <c r="Y1611" s="5">
        <v>45474</v>
      </c>
      <c r="Z1611" s="10">
        <v>45507</v>
      </c>
      <c r="AA1611" s="10">
        <v>45489</v>
      </c>
      <c r="AB1611" t="s">
        <v>79</v>
      </c>
      <c r="AC1611" t="s">
        <v>79</v>
      </c>
      <c r="AD1611" t="s">
        <v>84</v>
      </c>
      <c r="AE1611" t="s">
        <v>247</v>
      </c>
      <c r="AF1611" t="s">
        <v>690</v>
      </c>
      <c r="AG1611" t="s">
        <v>53</v>
      </c>
      <c r="AH1611">
        <v>21.851690000000001</v>
      </c>
      <c r="AI1611">
        <v>30.402227</v>
      </c>
      <c r="AJ1611">
        <v>48.527211000000001</v>
      </c>
      <c r="AK1611">
        <v>59.511001</v>
      </c>
      <c r="AL1611" t="s">
        <v>73</v>
      </c>
      <c r="AM1611" t="s">
        <v>474</v>
      </c>
      <c r="AN1611" t="s">
        <v>72</v>
      </c>
      <c r="AO1611" s="1">
        <v>45778</v>
      </c>
      <c r="AP1611" s="1" t="s">
        <v>5429</v>
      </c>
      <c r="AR1611" t="s">
        <v>566</v>
      </c>
    </row>
    <row r="1612" spans="1:44" hidden="1" x14ac:dyDescent="0.25">
      <c r="A1612" t="s">
        <v>2282</v>
      </c>
      <c r="B1612" t="s">
        <v>2252</v>
      </c>
      <c r="C1612" t="s">
        <v>2253</v>
      </c>
      <c r="D1612" t="s">
        <v>361</v>
      </c>
      <c r="E1612" t="s">
        <v>930</v>
      </c>
      <c r="F1612" t="s">
        <v>79</v>
      </c>
      <c r="G1612" t="s">
        <v>80</v>
      </c>
      <c r="H1612">
        <v>2</v>
      </c>
      <c r="I1612" t="s">
        <v>46</v>
      </c>
      <c r="J1612" t="s">
        <v>70</v>
      </c>
      <c r="L1612" s="21">
        <v>12.23</v>
      </c>
      <c r="M1612" t="s">
        <v>48</v>
      </c>
      <c r="R1612" t="s">
        <v>98</v>
      </c>
      <c r="S1612" t="s">
        <v>98</v>
      </c>
      <c r="T1612" t="s">
        <v>97</v>
      </c>
      <c r="W1612" s="5">
        <v>45507</v>
      </c>
      <c r="Y1612" s="5">
        <v>45474</v>
      </c>
      <c r="Z1612" s="10">
        <v>45507</v>
      </c>
      <c r="AA1612" s="10">
        <v>45491</v>
      </c>
      <c r="AB1612" t="s">
        <v>79</v>
      </c>
      <c r="AC1612" t="s">
        <v>79</v>
      </c>
      <c r="AD1612" t="s">
        <v>84</v>
      </c>
      <c r="AE1612" t="s">
        <v>247</v>
      </c>
      <c r="AF1612" t="s">
        <v>690</v>
      </c>
      <c r="AG1612" t="s">
        <v>53</v>
      </c>
      <c r="AH1612">
        <v>21.851690000000001</v>
      </c>
      <c r="AI1612">
        <v>30.402227</v>
      </c>
      <c r="AJ1612">
        <v>48.527211000000001</v>
      </c>
      <c r="AK1612">
        <v>59.511001</v>
      </c>
      <c r="AL1612" t="s">
        <v>73</v>
      </c>
      <c r="AM1612" t="s">
        <v>474</v>
      </c>
      <c r="AN1612" t="s">
        <v>72</v>
      </c>
      <c r="AO1612" s="1">
        <v>45809</v>
      </c>
      <c r="AP1612" s="1" t="s">
        <v>5437</v>
      </c>
      <c r="AR1612" t="s">
        <v>566</v>
      </c>
    </row>
    <row r="1613" spans="1:44" hidden="1" x14ac:dyDescent="0.25">
      <c r="A1613" t="s">
        <v>2283</v>
      </c>
      <c r="B1613" t="s">
        <v>2252</v>
      </c>
      <c r="C1613" t="s">
        <v>2253</v>
      </c>
      <c r="D1613" t="s">
        <v>132</v>
      </c>
      <c r="E1613" t="s">
        <v>930</v>
      </c>
      <c r="F1613" t="s">
        <v>79</v>
      </c>
      <c r="G1613" t="s">
        <v>80</v>
      </c>
      <c r="H1613">
        <v>2</v>
      </c>
      <c r="I1613" t="s">
        <v>46</v>
      </c>
      <c r="J1613" t="s">
        <v>70</v>
      </c>
      <c r="L1613" s="21">
        <v>6.93</v>
      </c>
      <c r="M1613" t="s">
        <v>48</v>
      </c>
      <c r="R1613" t="s">
        <v>98</v>
      </c>
      <c r="S1613" t="s">
        <v>98</v>
      </c>
      <c r="T1613" t="s">
        <v>97</v>
      </c>
      <c r="W1613" s="5">
        <v>45507</v>
      </c>
      <c r="Y1613" s="5">
        <v>45474</v>
      </c>
      <c r="Z1613" s="10">
        <v>45507</v>
      </c>
      <c r="AA1613" s="10">
        <v>45490</v>
      </c>
      <c r="AB1613" t="s">
        <v>79</v>
      </c>
      <c r="AC1613" t="s">
        <v>79</v>
      </c>
      <c r="AD1613" t="s">
        <v>84</v>
      </c>
      <c r="AE1613" t="s">
        <v>247</v>
      </c>
      <c r="AF1613" t="s">
        <v>690</v>
      </c>
      <c r="AG1613" t="s">
        <v>53</v>
      </c>
      <c r="AH1613">
        <v>21.851690000000001</v>
      </c>
      <c r="AI1613">
        <v>30.402227</v>
      </c>
      <c r="AJ1613">
        <v>48.527211000000001</v>
      </c>
      <c r="AK1613">
        <v>59.511001</v>
      </c>
      <c r="AL1613" t="s">
        <v>73</v>
      </c>
      <c r="AM1613" t="s">
        <v>474</v>
      </c>
      <c r="AN1613" t="s">
        <v>72</v>
      </c>
      <c r="AO1613" s="1">
        <v>45809</v>
      </c>
      <c r="AP1613" s="1" t="s">
        <v>5437</v>
      </c>
      <c r="AR1613" t="s">
        <v>566</v>
      </c>
    </row>
    <row r="1614" spans="1:44" hidden="1" x14ac:dyDescent="0.25">
      <c r="A1614" t="s">
        <v>2284</v>
      </c>
      <c r="B1614" t="s">
        <v>2252</v>
      </c>
      <c r="C1614" t="s">
        <v>2253</v>
      </c>
      <c r="D1614" t="s">
        <v>134</v>
      </c>
      <c r="E1614" t="s">
        <v>702</v>
      </c>
      <c r="F1614" t="s">
        <v>79</v>
      </c>
      <c r="G1614" t="s">
        <v>80</v>
      </c>
      <c r="H1614">
        <v>2</v>
      </c>
      <c r="I1614" t="s">
        <v>46</v>
      </c>
      <c r="J1614" t="s">
        <v>70</v>
      </c>
      <c r="L1614" s="21">
        <v>6.44</v>
      </c>
      <c r="M1614" t="s">
        <v>48</v>
      </c>
      <c r="R1614" t="s">
        <v>98</v>
      </c>
      <c r="S1614" t="s">
        <v>98</v>
      </c>
      <c r="T1614" t="s">
        <v>97</v>
      </c>
      <c r="W1614" s="5">
        <v>45507</v>
      </c>
      <c r="Y1614" s="5">
        <v>45474</v>
      </c>
      <c r="Z1614" s="10">
        <v>45507</v>
      </c>
      <c r="AA1614" s="10">
        <v>45490</v>
      </c>
      <c r="AB1614" t="s">
        <v>79</v>
      </c>
      <c r="AC1614" t="s">
        <v>79</v>
      </c>
      <c r="AD1614" t="s">
        <v>84</v>
      </c>
      <c r="AE1614" t="s">
        <v>247</v>
      </c>
      <c r="AF1614" t="s">
        <v>690</v>
      </c>
      <c r="AG1614" t="s">
        <v>53</v>
      </c>
      <c r="AH1614">
        <v>21.851690000000001</v>
      </c>
      <c r="AI1614">
        <v>30.402227</v>
      </c>
      <c r="AJ1614">
        <v>48.527211000000001</v>
      </c>
      <c r="AK1614">
        <v>59.511001</v>
      </c>
      <c r="AL1614" t="s">
        <v>73</v>
      </c>
      <c r="AM1614" t="s">
        <v>474</v>
      </c>
      <c r="AN1614" t="s">
        <v>72</v>
      </c>
      <c r="AO1614" s="1">
        <v>45809</v>
      </c>
      <c r="AP1614" s="1" t="s">
        <v>5437</v>
      </c>
      <c r="AR1614" t="s">
        <v>566</v>
      </c>
    </row>
    <row r="1615" spans="1:44" hidden="1" x14ac:dyDescent="0.25">
      <c r="A1615" t="s">
        <v>2285</v>
      </c>
      <c r="B1615" t="s">
        <v>2252</v>
      </c>
      <c r="C1615" t="s">
        <v>2253</v>
      </c>
      <c r="D1615" t="s">
        <v>787</v>
      </c>
      <c r="E1615" t="s">
        <v>930</v>
      </c>
      <c r="F1615" t="s">
        <v>79</v>
      </c>
      <c r="G1615" t="s">
        <v>80</v>
      </c>
      <c r="H1615">
        <v>1</v>
      </c>
      <c r="I1615" t="s">
        <v>197</v>
      </c>
      <c r="J1615" t="s">
        <v>236</v>
      </c>
      <c r="L1615" s="21">
        <v>0.64</v>
      </c>
      <c r="M1615" t="s">
        <v>48</v>
      </c>
      <c r="W1615" s="5">
        <v>43796</v>
      </c>
      <c r="AB1615" t="s">
        <v>79</v>
      </c>
      <c r="AC1615" t="s">
        <v>79</v>
      </c>
      <c r="AD1615" t="s">
        <v>84</v>
      </c>
      <c r="AE1615" t="s">
        <v>247</v>
      </c>
      <c r="AF1615" t="s">
        <v>690</v>
      </c>
      <c r="AG1615" t="s">
        <v>53</v>
      </c>
      <c r="AH1615">
        <v>21.851690000000001</v>
      </c>
      <c r="AI1615">
        <v>30.402227</v>
      </c>
      <c r="AJ1615">
        <v>48.527211000000001</v>
      </c>
      <c r="AK1615">
        <v>59.511001</v>
      </c>
      <c r="AL1615" t="s">
        <v>73</v>
      </c>
      <c r="AM1615" t="s">
        <v>474</v>
      </c>
      <c r="AN1615" t="s">
        <v>72</v>
      </c>
      <c r="AO1615" s="1">
        <v>45778</v>
      </c>
      <c r="AP1615" s="1" t="s">
        <v>5429</v>
      </c>
      <c r="AR1615" t="s">
        <v>566</v>
      </c>
    </row>
    <row r="1616" spans="1:44" hidden="1" x14ac:dyDescent="0.25">
      <c r="A1616" t="s">
        <v>2287</v>
      </c>
      <c r="B1616" t="s">
        <v>2252</v>
      </c>
      <c r="C1616" t="s">
        <v>2253</v>
      </c>
      <c r="D1616" t="s">
        <v>2286</v>
      </c>
      <c r="E1616" t="s">
        <v>930</v>
      </c>
      <c r="F1616" t="s">
        <v>79</v>
      </c>
      <c r="G1616" t="s">
        <v>80</v>
      </c>
      <c r="H1616">
        <v>1</v>
      </c>
      <c r="I1616" t="s">
        <v>197</v>
      </c>
      <c r="J1616" t="s">
        <v>236</v>
      </c>
      <c r="L1616" s="21">
        <v>0.45</v>
      </c>
      <c r="M1616" t="s">
        <v>48</v>
      </c>
      <c r="W1616" s="5">
        <v>43796</v>
      </c>
      <c r="AB1616" t="s">
        <v>79</v>
      </c>
      <c r="AC1616" t="s">
        <v>79</v>
      </c>
      <c r="AD1616" t="s">
        <v>84</v>
      </c>
      <c r="AE1616" t="s">
        <v>247</v>
      </c>
      <c r="AF1616" t="s">
        <v>690</v>
      </c>
      <c r="AG1616" t="s">
        <v>53</v>
      </c>
      <c r="AH1616">
        <v>21.851690000000001</v>
      </c>
      <c r="AI1616">
        <v>30.402227</v>
      </c>
      <c r="AJ1616">
        <v>48.527211000000001</v>
      </c>
      <c r="AK1616">
        <v>59.511001</v>
      </c>
      <c r="AL1616" t="s">
        <v>73</v>
      </c>
      <c r="AM1616" t="s">
        <v>474</v>
      </c>
      <c r="AN1616" t="s">
        <v>72</v>
      </c>
      <c r="AO1616" s="1">
        <v>45778</v>
      </c>
      <c r="AP1616" s="1" t="s">
        <v>5429</v>
      </c>
      <c r="AR1616" t="s">
        <v>566</v>
      </c>
    </row>
    <row r="1617" spans="1:44" hidden="1" x14ac:dyDescent="0.25">
      <c r="A1617" t="s">
        <v>2288</v>
      </c>
      <c r="B1617" t="s">
        <v>2252</v>
      </c>
      <c r="C1617" t="s">
        <v>2253</v>
      </c>
      <c r="D1617" t="s">
        <v>791</v>
      </c>
      <c r="E1617" t="s">
        <v>930</v>
      </c>
      <c r="F1617" t="s">
        <v>79</v>
      </c>
      <c r="G1617" t="s">
        <v>80</v>
      </c>
      <c r="H1617">
        <v>1</v>
      </c>
      <c r="I1617" t="s">
        <v>197</v>
      </c>
      <c r="J1617" t="s">
        <v>236</v>
      </c>
      <c r="L1617" s="21">
        <v>0.67</v>
      </c>
      <c r="M1617" t="s">
        <v>48</v>
      </c>
      <c r="W1617" s="5">
        <v>43796</v>
      </c>
      <c r="AB1617" t="s">
        <v>79</v>
      </c>
      <c r="AC1617" t="s">
        <v>79</v>
      </c>
      <c r="AD1617" t="s">
        <v>84</v>
      </c>
      <c r="AE1617" t="s">
        <v>247</v>
      </c>
      <c r="AF1617" t="s">
        <v>690</v>
      </c>
      <c r="AG1617" t="s">
        <v>53</v>
      </c>
      <c r="AH1617">
        <v>21.851690000000001</v>
      </c>
      <c r="AI1617">
        <v>30.402227</v>
      </c>
      <c r="AJ1617">
        <v>48.527211000000001</v>
      </c>
      <c r="AK1617">
        <v>59.511001</v>
      </c>
      <c r="AL1617" t="s">
        <v>73</v>
      </c>
      <c r="AM1617" t="s">
        <v>474</v>
      </c>
      <c r="AN1617" t="s">
        <v>72</v>
      </c>
      <c r="AO1617" s="1">
        <v>45778</v>
      </c>
      <c r="AP1617" s="1" t="s">
        <v>5429</v>
      </c>
      <c r="AR1617" t="s">
        <v>566</v>
      </c>
    </row>
    <row r="1618" spans="1:44" hidden="1" x14ac:dyDescent="0.25">
      <c r="A1618" t="s">
        <v>2289</v>
      </c>
      <c r="B1618" t="s">
        <v>2252</v>
      </c>
      <c r="C1618" t="s">
        <v>2253</v>
      </c>
      <c r="D1618" t="s">
        <v>793</v>
      </c>
      <c r="E1618" t="s">
        <v>930</v>
      </c>
      <c r="F1618" t="s">
        <v>79</v>
      </c>
      <c r="G1618" t="s">
        <v>80</v>
      </c>
      <c r="H1618">
        <v>1</v>
      </c>
      <c r="I1618" t="s">
        <v>197</v>
      </c>
      <c r="J1618" t="s">
        <v>236</v>
      </c>
      <c r="L1618" s="21">
        <v>0.36</v>
      </c>
      <c r="M1618" t="s">
        <v>48</v>
      </c>
      <c r="W1618" s="5">
        <v>43796</v>
      </c>
      <c r="AB1618" t="s">
        <v>79</v>
      </c>
      <c r="AC1618" t="s">
        <v>79</v>
      </c>
      <c r="AD1618" t="s">
        <v>84</v>
      </c>
      <c r="AE1618" t="s">
        <v>247</v>
      </c>
      <c r="AF1618" t="s">
        <v>690</v>
      </c>
      <c r="AG1618" t="s">
        <v>53</v>
      </c>
      <c r="AH1618">
        <v>21.851690000000001</v>
      </c>
      <c r="AI1618">
        <v>30.402227</v>
      </c>
      <c r="AJ1618">
        <v>48.527211000000001</v>
      </c>
      <c r="AK1618">
        <v>59.511001</v>
      </c>
      <c r="AL1618" t="s">
        <v>73</v>
      </c>
      <c r="AM1618" t="s">
        <v>474</v>
      </c>
      <c r="AN1618" t="s">
        <v>72</v>
      </c>
      <c r="AO1618" s="1">
        <v>45778</v>
      </c>
      <c r="AP1618" s="1" t="s">
        <v>5429</v>
      </c>
      <c r="AR1618" t="s">
        <v>566</v>
      </c>
    </row>
    <row r="1619" spans="1:44" hidden="1" x14ac:dyDescent="0.25">
      <c r="A1619" t="s">
        <v>2292</v>
      </c>
      <c r="B1619" t="s">
        <v>2290</v>
      </c>
      <c r="C1619" t="s">
        <v>2291</v>
      </c>
      <c r="D1619" t="s">
        <v>95</v>
      </c>
      <c r="E1619" t="s">
        <v>833</v>
      </c>
      <c r="F1619" t="s">
        <v>245</v>
      </c>
      <c r="G1619" t="s">
        <v>45</v>
      </c>
      <c r="H1619">
        <v>1</v>
      </c>
      <c r="I1619" t="s">
        <v>197</v>
      </c>
      <c r="J1619" t="s">
        <v>47</v>
      </c>
      <c r="K1619" s="1">
        <v>43753</v>
      </c>
      <c r="L1619">
        <v>7.55</v>
      </c>
      <c r="M1619" t="s">
        <v>48</v>
      </c>
      <c r="W1619" s="5">
        <v>45870</v>
      </c>
      <c r="X1619" s="5">
        <v>45870</v>
      </c>
      <c r="Y1619" s="5">
        <v>45809</v>
      </c>
      <c r="AB1619" t="s">
        <v>245</v>
      </c>
      <c r="AC1619" t="s">
        <v>245</v>
      </c>
      <c r="AD1619" t="s">
        <v>247</v>
      </c>
      <c r="AE1619" t="s">
        <v>72</v>
      </c>
      <c r="AF1619" t="s">
        <v>53</v>
      </c>
      <c r="AG1619" t="s">
        <v>690</v>
      </c>
      <c r="AH1619">
        <v>37.724626999999998</v>
      </c>
      <c r="AI1619">
        <v>41.125230000000002</v>
      </c>
      <c r="AJ1619">
        <v>44.160311999999998</v>
      </c>
      <c r="AK1619">
        <v>55.849611000000003</v>
      </c>
      <c r="AL1619" t="s">
        <v>54</v>
      </c>
      <c r="AM1619" t="s">
        <v>248</v>
      </c>
      <c r="AN1619" t="s">
        <v>5451</v>
      </c>
      <c r="AO1619" s="1">
        <v>45931</v>
      </c>
      <c r="AP1619" s="1" t="s">
        <v>5456</v>
      </c>
      <c r="AR1619" t="s">
        <v>5451</v>
      </c>
    </row>
    <row r="1620" spans="1:44" hidden="1" x14ac:dyDescent="0.25">
      <c r="A1620" t="s">
        <v>2293</v>
      </c>
      <c r="B1620" t="s">
        <v>2290</v>
      </c>
      <c r="C1620" t="s">
        <v>2291</v>
      </c>
      <c r="D1620" t="s">
        <v>143</v>
      </c>
      <c r="E1620" t="s">
        <v>833</v>
      </c>
      <c r="F1620" t="s">
        <v>245</v>
      </c>
      <c r="G1620" t="s">
        <v>45</v>
      </c>
      <c r="H1620">
        <v>1</v>
      </c>
      <c r="I1620" t="s">
        <v>197</v>
      </c>
      <c r="J1620" t="s">
        <v>47</v>
      </c>
      <c r="K1620" s="1">
        <v>43754</v>
      </c>
      <c r="L1620">
        <v>14.35</v>
      </c>
      <c r="M1620" t="s">
        <v>48</v>
      </c>
      <c r="W1620" s="5">
        <v>45870</v>
      </c>
      <c r="X1620" s="5">
        <v>45870</v>
      </c>
      <c r="Y1620" s="5">
        <v>45809</v>
      </c>
      <c r="AB1620" t="s">
        <v>245</v>
      </c>
      <c r="AC1620" t="s">
        <v>245</v>
      </c>
      <c r="AD1620" t="s">
        <v>247</v>
      </c>
      <c r="AE1620" t="s">
        <v>72</v>
      </c>
      <c r="AF1620" t="s">
        <v>53</v>
      </c>
      <c r="AG1620" t="s">
        <v>690</v>
      </c>
      <c r="AH1620">
        <v>37.724626999999998</v>
      </c>
      <c r="AI1620">
        <v>41.125230000000002</v>
      </c>
      <c r="AJ1620">
        <v>44.160311999999998</v>
      </c>
      <c r="AK1620">
        <v>55.849611000000003</v>
      </c>
      <c r="AL1620" t="s">
        <v>54</v>
      </c>
      <c r="AM1620" t="s">
        <v>248</v>
      </c>
      <c r="AN1620" t="s">
        <v>5451</v>
      </c>
      <c r="AO1620" s="1">
        <v>45931</v>
      </c>
      <c r="AP1620" s="1" t="s">
        <v>5456</v>
      </c>
      <c r="AR1620" t="s">
        <v>5451</v>
      </c>
    </row>
    <row r="1621" spans="1:44" hidden="1" x14ac:dyDescent="0.25">
      <c r="A1621" t="s">
        <v>2294</v>
      </c>
      <c r="B1621" t="s">
        <v>2290</v>
      </c>
      <c r="C1621" t="s">
        <v>2291</v>
      </c>
      <c r="D1621" t="s">
        <v>145</v>
      </c>
      <c r="E1621" t="s">
        <v>833</v>
      </c>
      <c r="F1621" t="s">
        <v>245</v>
      </c>
      <c r="G1621" t="s">
        <v>45</v>
      </c>
      <c r="H1621">
        <v>1</v>
      </c>
      <c r="I1621" t="s">
        <v>197</v>
      </c>
      <c r="J1621" t="s">
        <v>47</v>
      </c>
      <c r="K1621" s="1">
        <v>43746</v>
      </c>
      <c r="L1621">
        <v>26.45</v>
      </c>
      <c r="M1621" t="s">
        <v>48</v>
      </c>
      <c r="W1621" s="5">
        <v>45901</v>
      </c>
      <c r="X1621" s="5">
        <v>45870</v>
      </c>
      <c r="Y1621" s="5">
        <v>45809</v>
      </c>
      <c r="AB1621" t="s">
        <v>245</v>
      </c>
      <c r="AC1621" t="s">
        <v>245</v>
      </c>
      <c r="AD1621" t="s">
        <v>247</v>
      </c>
      <c r="AE1621" t="s">
        <v>72</v>
      </c>
      <c r="AF1621" t="s">
        <v>53</v>
      </c>
      <c r="AG1621" t="s">
        <v>690</v>
      </c>
      <c r="AH1621">
        <v>37.724626999999998</v>
      </c>
      <c r="AI1621">
        <v>41.125230000000002</v>
      </c>
      <c r="AJ1621">
        <v>44.160311999999998</v>
      </c>
      <c r="AK1621">
        <v>55.849611000000003</v>
      </c>
      <c r="AL1621" t="s">
        <v>54</v>
      </c>
      <c r="AM1621" t="s">
        <v>248</v>
      </c>
      <c r="AN1621" t="s">
        <v>5451</v>
      </c>
      <c r="AO1621" s="1">
        <v>45931</v>
      </c>
      <c r="AP1621" s="1" t="s">
        <v>5456</v>
      </c>
      <c r="AR1621" t="s">
        <v>5451</v>
      </c>
    </row>
    <row r="1622" spans="1:44" hidden="1" x14ac:dyDescent="0.25">
      <c r="A1622" t="s">
        <v>2295</v>
      </c>
      <c r="B1622" t="s">
        <v>2290</v>
      </c>
      <c r="C1622" t="s">
        <v>2291</v>
      </c>
      <c r="D1622" t="s">
        <v>255</v>
      </c>
      <c r="E1622" t="s">
        <v>833</v>
      </c>
      <c r="F1622" t="s">
        <v>245</v>
      </c>
      <c r="G1622" t="s">
        <v>45</v>
      </c>
      <c r="H1622">
        <v>1</v>
      </c>
      <c r="I1622" t="s">
        <v>197</v>
      </c>
      <c r="J1622" t="s">
        <v>47</v>
      </c>
      <c r="K1622" s="1">
        <v>43758</v>
      </c>
      <c r="L1622">
        <v>67.94</v>
      </c>
      <c r="M1622" t="s">
        <v>48</v>
      </c>
      <c r="W1622" s="5">
        <v>45901</v>
      </c>
      <c r="X1622" s="5">
        <v>45870</v>
      </c>
      <c r="Y1622" s="5">
        <v>45809</v>
      </c>
      <c r="AB1622" t="s">
        <v>245</v>
      </c>
      <c r="AC1622" t="s">
        <v>245</v>
      </c>
      <c r="AD1622" t="s">
        <v>247</v>
      </c>
      <c r="AE1622" t="s">
        <v>72</v>
      </c>
      <c r="AF1622" t="s">
        <v>53</v>
      </c>
      <c r="AG1622" t="s">
        <v>690</v>
      </c>
      <c r="AH1622">
        <v>37.724626999999998</v>
      </c>
      <c r="AI1622">
        <v>41.125230000000002</v>
      </c>
      <c r="AJ1622">
        <v>44.160311999999998</v>
      </c>
      <c r="AK1622">
        <v>55.849611000000003</v>
      </c>
      <c r="AL1622" t="s">
        <v>54</v>
      </c>
      <c r="AM1622" t="s">
        <v>248</v>
      </c>
      <c r="AN1622" t="s">
        <v>5451</v>
      </c>
      <c r="AO1622" s="1">
        <v>45931</v>
      </c>
      <c r="AP1622" s="1" t="s">
        <v>5456</v>
      </c>
      <c r="AR1622" t="s">
        <v>5451</v>
      </c>
    </row>
    <row r="1623" spans="1:44" hidden="1" x14ac:dyDescent="0.25">
      <c r="A1623" t="s">
        <v>2296</v>
      </c>
      <c r="B1623" t="s">
        <v>2290</v>
      </c>
      <c r="C1623" t="s">
        <v>2291</v>
      </c>
      <c r="D1623" t="s">
        <v>87</v>
      </c>
      <c r="E1623" t="s">
        <v>833</v>
      </c>
      <c r="F1623" t="s">
        <v>245</v>
      </c>
      <c r="G1623" t="s">
        <v>45</v>
      </c>
      <c r="H1623">
        <v>1</v>
      </c>
      <c r="I1623" t="s">
        <v>197</v>
      </c>
      <c r="J1623" t="s">
        <v>47</v>
      </c>
      <c r="K1623" s="1">
        <v>43747</v>
      </c>
      <c r="L1623">
        <v>15.67</v>
      </c>
      <c r="M1623" t="s">
        <v>48</v>
      </c>
      <c r="W1623" s="5">
        <v>45901</v>
      </c>
      <c r="X1623" s="5">
        <v>45870</v>
      </c>
      <c r="Y1623" s="5">
        <v>45809</v>
      </c>
      <c r="AB1623" t="s">
        <v>245</v>
      </c>
      <c r="AC1623" t="s">
        <v>245</v>
      </c>
      <c r="AD1623" t="s">
        <v>247</v>
      </c>
      <c r="AE1623" t="s">
        <v>72</v>
      </c>
      <c r="AF1623" t="s">
        <v>53</v>
      </c>
      <c r="AG1623" t="s">
        <v>690</v>
      </c>
      <c r="AH1623">
        <v>37.724626999999998</v>
      </c>
      <c r="AI1623">
        <v>41.125230000000002</v>
      </c>
      <c r="AJ1623">
        <v>44.160311999999998</v>
      </c>
      <c r="AK1623">
        <v>55.849611000000003</v>
      </c>
      <c r="AL1623" t="s">
        <v>54</v>
      </c>
      <c r="AM1623" t="s">
        <v>248</v>
      </c>
      <c r="AN1623" t="s">
        <v>5451</v>
      </c>
      <c r="AO1623" s="1">
        <v>45931</v>
      </c>
      <c r="AP1623" s="1" t="s">
        <v>5456</v>
      </c>
      <c r="AR1623" t="s">
        <v>5451</v>
      </c>
    </row>
    <row r="1624" spans="1:44" hidden="1" x14ac:dyDescent="0.25">
      <c r="A1624" t="s">
        <v>2298</v>
      </c>
      <c r="B1624" t="s">
        <v>2290</v>
      </c>
      <c r="C1624" t="s">
        <v>2291</v>
      </c>
      <c r="D1624" t="s">
        <v>100</v>
      </c>
      <c r="E1624" t="s">
        <v>2297</v>
      </c>
      <c r="F1624" t="s">
        <v>245</v>
      </c>
      <c r="G1624" t="s">
        <v>45</v>
      </c>
      <c r="H1624">
        <v>1</v>
      </c>
      <c r="I1624" t="s">
        <v>197</v>
      </c>
      <c r="J1624" t="s">
        <v>47</v>
      </c>
      <c r="K1624" s="1">
        <v>43752</v>
      </c>
      <c r="L1624">
        <v>23.46</v>
      </c>
      <c r="M1624" t="s">
        <v>48</v>
      </c>
      <c r="W1624" s="5">
        <v>45901</v>
      </c>
      <c r="X1624" s="5">
        <v>45870</v>
      </c>
      <c r="Y1624" s="5">
        <v>45809</v>
      </c>
      <c r="AB1624" t="s">
        <v>245</v>
      </c>
      <c r="AC1624" t="s">
        <v>245</v>
      </c>
      <c r="AD1624" t="s">
        <v>247</v>
      </c>
      <c r="AE1624" t="s">
        <v>72</v>
      </c>
      <c r="AF1624" t="s">
        <v>53</v>
      </c>
      <c r="AG1624" t="s">
        <v>690</v>
      </c>
      <c r="AH1624">
        <v>37.724626999999998</v>
      </c>
      <c r="AI1624">
        <v>41.125230000000002</v>
      </c>
      <c r="AJ1624">
        <v>44.160311999999998</v>
      </c>
      <c r="AK1624">
        <v>55.849611000000003</v>
      </c>
      <c r="AL1624" t="s">
        <v>54</v>
      </c>
      <c r="AM1624" t="s">
        <v>248</v>
      </c>
      <c r="AN1624" t="s">
        <v>5451</v>
      </c>
      <c r="AO1624" s="1">
        <v>45931</v>
      </c>
      <c r="AP1624" s="1" t="s">
        <v>5456</v>
      </c>
      <c r="AR1624" t="s">
        <v>5451</v>
      </c>
    </row>
    <row r="1625" spans="1:44" hidden="1" x14ac:dyDescent="0.25">
      <c r="A1625" t="s">
        <v>2299</v>
      </c>
      <c r="B1625" t="s">
        <v>2290</v>
      </c>
      <c r="C1625" t="s">
        <v>2291</v>
      </c>
      <c r="D1625" t="s">
        <v>259</v>
      </c>
      <c r="E1625" t="s">
        <v>2297</v>
      </c>
      <c r="F1625" t="s">
        <v>245</v>
      </c>
      <c r="G1625" t="s">
        <v>45</v>
      </c>
      <c r="H1625">
        <v>1</v>
      </c>
      <c r="I1625" t="s">
        <v>197</v>
      </c>
      <c r="J1625" t="s">
        <v>47</v>
      </c>
      <c r="K1625" s="1">
        <v>43759</v>
      </c>
      <c r="L1625">
        <v>17.760000000000002</v>
      </c>
      <c r="M1625" t="s">
        <v>48</v>
      </c>
      <c r="W1625" s="5">
        <v>45901</v>
      </c>
      <c r="X1625" s="5">
        <v>45870</v>
      </c>
      <c r="Y1625" s="5">
        <v>45809</v>
      </c>
      <c r="AB1625" t="s">
        <v>245</v>
      </c>
      <c r="AC1625" t="s">
        <v>245</v>
      </c>
      <c r="AD1625" t="s">
        <v>247</v>
      </c>
      <c r="AE1625" t="s">
        <v>72</v>
      </c>
      <c r="AF1625" t="s">
        <v>53</v>
      </c>
      <c r="AG1625" t="s">
        <v>690</v>
      </c>
      <c r="AH1625">
        <v>37.724626999999998</v>
      </c>
      <c r="AI1625">
        <v>41.125230000000002</v>
      </c>
      <c r="AJ1625">
        <v>44.160311999999998</v>
      </c>
      <c r="AK1625">
        <v>55.849611000000003</v>
      </c>
      <c r="AL1625" t="s">
        <v>54</v>
      </c>
      <c r="AM1625" t="s">
        <v>248</v>
      </c>
      <c r="AN1625" t="s">
        <v>5451</v>
      </c>
      <c r="AO1625" s="1">
        <v>45931</v>
      </c>
      <c r="AP1625" s="1" t="s">
        <v>5456</v>
      </c>
      <c r="AR1625" t="s">
        <v>5451</v>
      </c>
    </row>
    <row r="1626" spans="1:44" hidden="1" x14ac:dyDescent="0.25">
      <c r="A1626" t="s">
        <v>2300</v>
      </c>
      <c r="B1626" t="s">
        <v>2290</v>
      </c>
      <c r="C1626" t="s">
        <v>2291</v>
      </c>
      <c r="D1626" t="s">
        <v>275</v>
      </c>
      <c r="E1626" t="s">
        <v>2297</v>
      </c>
      <c r="F1626" t="s">
        <v>245</v>
      </c>
      <c r="G1626" t="s">
        <v>45</v>
      </c>
      <c r="H1626">
        <v>1</v>
      </c>
      <c r="I1626" t="s">
        <v>197</v>
      </c>
      <c r="J1626" t="s">
        <v>47</v>
      </c>
      <c r="K1626" s="1">
        <v>43759</v>
      </c>
      <c r="L1626">
        <v>17.64</v>
      </c>
      <c r="M1626" t="s">
        <v>48</v>
      </c>
      <c r="W1626" s="5">
        <v>45901</v>
      </c>
      <c r="X1626" s="5">
        <v>45870</v>
      </c>
      <c r="Y1626" s="5">
        <v>45809</v>
      </c>
      <c r="AB1626" t="s">
        <v>245</v>
      </c>
      <c r="AC1626" t="s">
        <v>245</v>
      </c>
      <c r="AD1626" t="s">
        <v>247</v>
      </c>
      <c r="AE1626" t="s">
        <v>72</v>
      </c>
      <c r="AF1626" t="s">
        <v>53</v>
      </c>
      <c r="AG1626" t="s">
        <v>690</v>
      </c>
      <c r="AH1626">
        <v>37.724626999999998</v>
      </c>
      <c r="AI1626">
        <v>41.125230000000002</v>
      </c>
      <c r="AJ1626">
        <v>44.160311999999998</v>
      </c>
      <c r="AK1626">
        <v>55.849611000000003</v>
      </c>
      <c r="AL1626" t="s">
        <v>54</v>
      </c>
      <c r="AM1626" t="s">
        <v>248</v>
      </c>
      <c r="AN1626" t="s">
        <v>5451</v>
      </c>
      <c r="AO1626" s="1">
        <v>45931</v>
      </c>
      <c r="AP1626" s="1" t="s">
        <v>5456</v>
      </c>
      <c r="AR1626" t="s">
        <v>5451</v>
      </c>
    </row>
    <row r="1627" spans="1:44" hidden="1" x14ac:dyDescent="0.25">
      <c r="A1627" t="s">
        <v>2301</v>
      </c>
      <c r="B1627" t="s">
        <v>2290</v>
      </c>
      <c r="C1627" t="s">
        <v>2291</v>
      </c>
      <c r="D1627" t="s">
        <v>207</v>
      </c>
      <c r="E1627" t="s">
        <v>2297</v>
      </c>
      <c r="F1627" t="s">
        <v>245</v>
      </c>
      <c r="G1627" t="s">
        <v>45</v>
      </c>
      <c r="H1627">
        <v>1</v>
      </c>
      <c r="I1627" t="s">
        <v>151</v>
      </c>
      <c r="J1627" t="s">
        <v>47</v>
      </c>
      <c r="K1627" s="1">
        <v>39203</v>
      </c>
      <c r="L1627">
        <v>3.53</v>
      </c>
      <c r="M1627" t="s">
        <v>48</v>
      </c>
      <c r="W1627" s="5">
        <v>45901</v>
      </c>
      <c r="X1627" s="5">
        <v>45870</v>
      </c>
      <c r="Y1627" s="5">
        <v>45809</v>
      </c>
      <c r="AB1627" t="s">
        <v>245</v>
      </c>
      <c r="AC1627" t="s">
        <v>245</v>
      </c>
      <c r="AD1627" t="s">
        <v>247</v>
      </c>
      <c r="AE1627" t="s">
        <v>72</v>
      </c>
      <c r="AF1627" t="s">
        <v>53</v>
      </c>
      <c r="AG1627" t="s">
        <v>690</v>
      </c>
      <c r="AH1627">
        <v>37.724626999999998</v>
      </c>
      <c r="AI1627">
        <v>41.125230000000002</v>
      </c>
      <c r="AJ1627">
        <v>44.160311999999998</v>
      </c>
      <c r="AK1627">
        <v>55.849611000000003</v>
      </c>
      <c r="AL1627" t="s">
        <v>54</v>
      </c>
      <c r="AM1627" t="s">
        <v>248</v>
      </c>
      <c r="AN1627" t="s">
        <v>5451</v>
      </c>
      <c r="AO1627" s="1">
        <v>45931</v>
      </c>
      <c r="AP1627" s="1" t="s">
        <v>5456</v>
      </c>
      <c r="AR1627" t="s">
        <v>5451</v>
      </c>
    </row>
    <row r="1628" spans="1:44" hidden="1" x14ac:dyDescent="0.25">
      <c r="A1628" t="s">
        <v>2304</v>
      </c>
      <c r="B1628" t="s">
        <v>2302</v>
      </c>
      <c r="C1628" t="s">
        <v>2303</v>
      </c>
      <c r="D1628" t="s">
        <v>95</v>
      </c>
      <c r="E1628" t="s">
        <v>2033</v>
      </c>
      <c r="F1628" t="s">
        <v>245</v>
      </c>
      <c r="G1628" t="s">
        <v>58</v>
      </c>
      <c r="H1628">
        <v>1</v>
      </c>
      <c r="I1628" t="s">
        <v>197</v>
      </c>
      <c r="J1628" t="s">
        <v>47</v>
      </c>
      <c r="K1628" s="1">
        <v>43935</v>
      </c>
      <c r="L1628">
        <v>34.549999999999997</v>
      </c>
      <c r="M1628" t="s">
        <v>48</v>
      </c>
      <c r="N1628" t="s">
        <v>13</v>
      </c>
      <c r="W1628" s="5">
        <v>45839</v>
      </c>
      <c r="X1628" s="5">
        <v>45839</v>
      </c>
      <c r="Y1628" s="5">
        <v>45748</v>
      </c>
      <c r="AB1628" t="s">
        <v>245</v>
      </c>
      <c r="AC1628" t="s">
        <v>13</v>
      </c>
      <c r="AD1628" t="s">
        <v>566</v>
      </c>
      <c r="AE1628" t="s">
        <v>690</v>
      </c>
      <c r="AF1628" t="s">
        <v>247</v>
      </c>
      <c r="AG1628" t="s">
        <v>932</v>
      </c>
      <c r="AH1628">
        <v>57.334634000000001</v>
      </c>
      <c r="AI1628">
        <v>63.191479000000001</v>
      </c>
      <c r="AJ1628">
        <v>71.416766999999993</v>
      </c>
      <c r="AK1628">
        <v>77.073362000000003</v>
      </c>
      <c r="AL1628" t="s">
        <v>54</v>
      </c>
      <c r="AM1628" t="s">
        <v>248</v>
      </c>
      <c r="AP1628" s="1" t="s">
        <v>5439</v>
      </c>
    </row>
    <row r="1629" spans="1:44" hidden="1" x14ac:dyDescent="0.25">
      <c r="A1629" t="s">
        <v>2305</v>
      </c>
      <c r="B1629" t="s">
        <v>2302</v>
      </c>
      <c r="C1629" t="s">
        <v>2303</v>
      </c>
      <c r="D1629" t="s">
        <v>143</v>
      </c>
      <c r="E1629" t="s">
        <v>2033</v>
      </c>
      <c r="F1629" t="s">
        <v>245</v>
      </c>
      <c r="G1629" t="s">
        <v>58</v>
      </c>
      <c r="H1629">
        <v>1</v>
      </c>
      <c r="I1629" t="s">
        <v>197</v>
      </c>
      <c r="J1629" t="s">
        <v>47</v>
      </c>
      <c r="K1629" s="1">
        <v>43934</v>
      </c>
      <c r="L1629">
        <v>35.46</v>
      </c>
      <c r="M1629" t="s">
        <v>48</v>
      </c>
      <c r="W1629" s="5">
        <v>45839</v>
      </c>
      <c r="X1629" s="5">
        <v>45839</v>
      </c>
      <c r="Y1629" s="5">
        <v>45748</v>
      </c>
      <c r="AB1629" t="s">
        <v>245</v>
      </c>
      <c r="AC1629" t="s">
        <v>245</v>
      </c>
      <c r="AD1629" t="s">
        <v>566</v>
      </c>
      <c r="AE1629" t="s">
        <v>690</v>
      </c>
      <c r="AF1629" t="s">
        <v>247</v>
      </c>
      <c r="AG1629" t="s">
        <v>932</v>
      </c>
      <c r="AH1629">
        <v>57.334634000000001</v>
      </c>
      <c r="AI1629">
        <v>63.191479000000001</v>
      </c>
      <c r="AJ1629">
        <v>71.416766999999993</v>
      </c>
      <c r="AK1629">
        <v>77.073362000000003</v>
      </c>
      <c r="AL1629" t="s">
        <v>54</v>
      </c>
      <c r="AM1629" t="s">
        <v>248</v>
      </c>
      <c r="AN1629" t="s">
        <v>247</v>
      </c>
      <c r="AO1629" s="1">
        <v>45778</v>
      </c>
      <c r="AP1629" s="1" t="s">
        <v>5429</v>
      </c>
      <c r="AR1629" t="s">
        <v>247</v>
      </c>
    </row>
    <row r="1630" spans="1:44" hidden="1" x14ac:dyDescent="0.25">
      <c r="A1630" t="s">
        <v>2306</v>
      </c>
      <c r="B1630" t="s">
        <v>2302</v>
      </c>
      <c r="C1630" t="s">
        <v>2303</v>
      </c>
      <c r="D1630" t="s">
        <v>145</v>
      </c>
      <c r="E1630" t="s">
        <v>2033</v>
      </c>
      <c r="F1630" t="s">
        <v>245</v>
      </c>
      <c r="G1630" t="s">
        <v>80</v>
      </c>
      <c r="H1630">
        <v>1</v>
      </c>
      <c r="I1630" t="s">
        <v>197</v>
      </c>
      <c r="J1630" t="s">
        <v>47</v>
      </c>
      <c r="K1630" s="1">
        <v>43939</v>
      </c>
      <c r="L1630">
        <v>40.85</v>
      </c>
      <c r="M1630" t="s">
        <v>48</v>
      </c>
      <c r="W1630" s="5">
        <v>45839</v>
      </c>
      <c r="X1630" s="5">
        <v>45839</v>
      </c>
      <c r="Y1630" s="5">
        <v>45748</v>
      </c>
      <c r="AB1630" t="s">
        <v>245</v>
      </c>
      <c r="AC1630" t="s">
        <v>245</v>
      </c>
      <c r="AD1630" t="s">
        <v>566</v>
      </c>
      <c r="AE1630" t="s">
        <v>690</v>
      </c>
      <c r="AF1630" t="s">
        <v>247</v>
      </c>
      <c r="AG1630" t="s">
        <v>932</v>
      </c>
      <c r="AH1630">
        <v>57.334634000000001</v>
      </c>
      <c r="AI1630">
        <v>63.191479000000001</v>
      </c>
      <c r="AJ1630">
        <v>71.416766999999993</v>
      </c>
      <c r="AK1630">
        <v>77.073362000000003</v>
      </c>
      <c r="AL1630" t="s">
        <v>54</v>
      </c>
      <c r="AM1630" t="s">
        <v>248</v>
      </c>
      <c r="AN1630" t="s">
        <v>247</v>
      </c>
      <c r="AO1630" s="1">
        <v>45778</v>
      </c>
      <c r="AP1630" s="1" t="s">
        <v>5429</v>
      </c>
      <c r="AR1630" t="s">
        <v>247</v>
      </c>
    </row>
    <row r="1631" spans="1:44" hidden="1" x14ac:dyDescent="0.25">
      <c r="A1631" t="s">
        <v>2307</v>
      </c>
      <c r="B1631" t="s">
        <v>2302</v>
      </c>
      <c r="C1631" t="s">
        <v>2303</v>
      </c>
      <c r="D1631" t="s">
        <v>255</v>
      </c>
      <c r="E1631" t="s">
        <v>2033</v>
      </c>
      <c r="F1631" t="s">
        <v>245</v>
      </c>
      <c r="G1631" t="s">
        <v>80</v>
      </c>
      <c r="H1631">
        <v>1</v>
      </c>
      <c r="I1631" t="s">
        <v>197</v>
      </c>
      <c r="J1631" t="s">
        <v>47</v>
      </c>
      <c r="K1631" s="1">
        <v>43939</v>
      </c>
      <c r="L1631">
        <v>11.72</v>
      </c>
      <c r="M1631" t="s">
        <v>48</v>
      </c>
      <c r="W1631" s="5">
        <v>45839</v>
      </c>
      <c r="X1631" s="5">
        <v>45839</v>
      </c>
      <c r="Y1631" s="5">
        <v>45748</v>
      </c>
      <c r="AB1631" t="s">
        <v>245</v>
      </c>
      <c r="AC1631" t="s">
        <v>245</v>
      </c>
      <c r="AD1631" t="s">
        <v>566</v>
      </c>
      <c r="AE1631" t="s">
        <v>690</v>
      </c>
      <c r="AF1631" t="s">
        <v>247</v>
      </c>
      <c r="AG1631" t="s">
        <v>932</v>
      </c>
      <c r="AH1631">
        <v>57.334634000000001</v>
      </c>
      <c r="AI1631">
        <v>63.191479000000001</v>
      </c>
      <c r="AJ1631">
        <v>71.416766999999993</v>
      </c>
      <c r="AK1631">
        <v>77.073362000000003</v>
      </c>
      <c r="AL1631" t="s">
        <v>54</v>
      </c>
      <c r="AM1631" t="s">
        <v>248</v>
      </c>
      <c r="AN1631" t="s">
        <v>247</v>
      </c>
      <c r="AO1631" s="1">
        <v>45778</v>
      </c>
      <c r="AP1631" s="1" t="s">
        <v>5429</v>
      </c>
      <c r="AR1631" t="s">
        <v>247</v>
      </c>
    </row>
    <row r="1632" spans="1:44" hidden="1" x14ac:dyDescent="0.25">
      <c r="A1632" t="s">
        <v>2308</v>
      </c>
      <c r="B1632" t="s">
        <v>2302</v>
      </c>
      <c r="C1632" t="s">
        <v>2303</v>
      </c>
      <c r="D1632" t="s">
        <v>87</v>
      </c>
      <c r="E1632" t="s">
        <v>2033</v>
      </c>
      <c r="F1632" t="s">
        <v>245</v>
      </c>
      <c r="G1632" t="s">
        <v>80</v>
      </c>
      <c r="H1632">
        <v>1</v>
      </c>
      <c r="I1632" t="s">
        <v>197</v>
      </c>
      <c r="J1632" t="s">
        <v>47</v>
      </c>
      <c r="K1632" s="1">
        <v>43973</v>
      </c>
      <c r="L1632">
        <v>30.28</v>
      </c>
      <c r="M1632" t="s">
        <v>48</v>
      </c>
      <c r="W1632" s="5">
        <v>45839</v>
      </c>
      <c r="X1632" s="5">
        <v>45839</v>
      </c>
      <c r="Y1632" s="5">
        <v>45748</v>
      </c>
      <c r="AB1632" t="s">
        <v>245</v>
      </c>
      <c r="AC1632" t="s">
        <v>245</v>
      </c>
      <c r="AD1632" t="s">
        <v>566</v>
      </c>
      <c r="AE1632" t="s">
        <v>690</v>
      </c>
      <c r="AF1632" t="s">
        <v>247</v>
      </c>
      <c r="AG1632" t="s">
        <v>932</v>
      </c>
      <c r="AH1632">
        <v>57.334634000000001</v>
      </c>
      <c r="AI1632">
        <v>63.191479000000001</v>
      </c>
      <c r="AJ1632">
        <v>71.416766999999993</v>
      </c>
      <c r="AK1632">
        <v>77.073362000000003</v>
      </c>
      <c r="AL1632" t="s">
        <v>54</v>
      </c>
      <c r="AM1632" t="s">
        <v>248</v>
      </c>
      <c r="AN1632" t="s">
        <v>247</v>
      </c>
      <c r="AO1632" s="1">
        <v>45778</v>
      </c>
      <c r="AP1632" s="1" t="s">
        <v>5429</v>
      </c>
      <c r="AR1632" t="s">
        <v>247</v>
      </c>
    </row>
    <row r="1633" spans="1:44" hidden="1" x14ac:dyDescent="0.25">
      <c r="A1633" t="s">
        <v>2309</v>
      </c>
      <c r="B1633" t="s">
        <v>2302</v>
      </c>
      <c r="C1633" t="s">
        <v>2303</v>
      </c>
      <c r="D1633" t="s">
        <v>100</v>
      </c>
      <c r="E1633" t="s">
        <v>2033</v>
      </c>
      <c r="F1633" t="s">
        <v>245</v>
      </c>
      <c r="G1633" t="s">
        <v>80</v>
      </c>
      <c r="H1633">
        <v>1</v>
      </c>
      <c r="I1633" t="s">
        <v>197</v>
      </c>
      <c r="J1633" t="s">
        <v>47</v>
      </c>
      <c r="K1633" s="1">
        <v>43973</v>
      </c>
      <c r="L1633">
        <v>11.23</v>
      </c>
      <c r="M1633" t="s">
        <v>48</v>
      </c>
      <c r="W1633" s="5">
        <v>45839</v>
      </c>
      <c r="X1633" s="5">
        <v>45839</v>
      </c>
      <c r="Y1633" s="5">
        <v>45748</v>
      </c>
      <c r="AB1633" t="s">
        <v>245</v>
      </c>
      <c r="AC1633" t="s">
        <v>245</v>
      </c>
      <c r="AD1633" t="s">
        <v>566</v>
      </c>
      <c r="AE1633" t="s">
        <v>690</v>
      </c>
      <c r="AF1633" t="s">
        <v>247</v>
      </c>
      <c r="AG1633" t="s">
        <v>932</v>
      </c>
      <c r="AH1633">
        <v>57.334634000000001</v>
      </c>
      <c r="AI1633">
        <v>63.191479000000001</v>
      </c>
      <c r="AJ1633">
        <v>71.416766999999993</v>
      </c>
      <c r="AK1633">
        <v>77.073362000000003</v>
      </c>
      <c r="AL1633" t="s">
        <v>54</v>
      </c>
      <c r="AM1633" t="s">
        <v>248</v>
      </c>
      <c r="AN1633" t="s">
        <v>247</v>
      </c>
      <c r="AO1633" s="1">
        <v>45778</v>
      </c>
      <c r="AP1633" s="1" t="s">
        <v>5429</v>
      </c>
      <c r="AR1633" t="s">
        <v>247</v>
      </c>
    </row>
    <row r="1634" spans="1:44" hidden="1" x14ac:dyDescent="0.25">
      <c r="A1634" t="s">
        <v>2310</v>
      </c>
      <c r="B1634" t="s">
        <v>2302</v>
      </c>
      <c r="C1634" t="s">
        <v>2303</v>
      </c>
      <c r="D1634" t="s">
        <v>259</v>
      </c>
      <c r="E1634" t="s">
        <v>2033</v>
      </c>
      <c r="F1634" t="s">
        <v>245</v>
      </c>
      <c r="G1634" t="s">
        <v>80</v>
      </c>
      <c r="H1634">
        <v>1</v>
      </c>
      <c r="I1634" t="s">
        <v>197</v>
      </c>
      <c r="J1634" t="s">
        <v>47</v>
      </c>
      <c r="K1634" s="1">
        <v>43971</v>
      </c>
      <c r="L1634">
        <v>28.34</v>
      </c>
      <c r="M1634" t="s">
        <v>48</v>
      </c>
      <c r="W1634" s="5">
        <v>45839</v>
      </c>
      <c r="X1634" s="5">
        <v>45839</v>
      </c>
      <c r="Y1634" s="5">
        <v>45748</v>
      </c>
      <c r="AB1634" t="s">
        <v>245</v>
      </c>
      <c r="AC1634" t="s">
        <v>245</v>
      </c>
      <c r="AD1634" t="s">
        <v>566</v>
      </c>
      <c r="AE1634" t="s">
        <v>690</v>
      </c>
      <c r="AF1634" t="s">
        <v>247</v>
      </c>
      <c r="AG1634" t="s">
        <v>932</v>
      </c>
      <c r="AH1634">
        <v>57.334634000000001</v>
      </c>
      <c r="AI1634">
        <v>63.191479000000001</v>
      </c>
      <c r="AJ1634">
        <v>71.416766999999993</v>
      </c>
      <c r="AK1634">
        <v>77.073362000000003</v>
      </c>
      <c r="AL1634" t="s">
        <v>54</v>
      </c>
      <c r="AM1634" t="s">
        <v>248</v>
      </c>
      <c r="AN1634" t="s">
        <v>247</v>
      </c>
      <c r="AO1634" s="1">
        <v>45778</v>
      </c>
      <c r="AP1634" s="1" t="s">
        <v>5429</v>
      </c>
      <c r="AR1634" t="s">
        <v>247</v>
      </c>
    </row>
    <row r="1635" spans="1:44" hidden="1" x14ac:dyDescent="0.25">
      <c r="A1635" t="s">
        <v>2311</v>
      </c>
      <c r="B1635" t="s">
        <v>2302</v>
      </c>
      <c r="C1635" t="s">
        <v>2303</v>
      </c>
      <c r="D1635" t="s">
        <v>275</v>
      </c>
      <c r="E1635" t="s">
        <v>2033</v>
      </c>
      <c r="F1635" t="s">
        <v>245</v>
      </c>
      <c r="G1635" t="s">
        <v>80</v>
      </c>
      <c r="H1635">
        <v>1</v>
      </c>
      <c r="I1635" t="s">
        <v>197</v>
      </c>
      <c r="J1635" t="s">
        <v>47</v>
      </c>
      <c r="K1635" s="1">
        <v>43971</v>
      </c>
      <c r="L1635">
        <v>10.81</v>
      </c>
      <c r="M1635" t="s">
        <v>48</v>
      </c>
      <c r="W1635" s="5">
        <v>45839</v>
      </c>
      <c r="X1635" s="5">
        <v>45839</v>
      </c>
      <c r="Y1635" s="5">
        <v>45748</v>
      </c>
      <c r="AB1635" t="s">
        <v>245</v>
      </c>
      <c r="AC1635" t="s">
        <v>245</v>
      </c>
      <c r="AD1635" t="s">
        <v>566</v>
      </c>
      <c r="AE1635" t="s">
        <v>690</v>
      </c>
      <c r="AF1635" t="s">
        <v>247</v>
      </c>
      <c r="AG1635" t="s">
        <v>932</v>
      </c>
      <c r="AH1635">
        <v>57.334634000000001</v>
      </c>
      <c r="AI1635">
        <v>63.191479000000001</v>
      </c>
      <c r="AJ1635">
        <v>71.416766999999993</v>
      </c>
      <c r="AK1635">
        <v>77.073362000000003</v>
      </c>
      <c r="AL1635" t="s">
        <v>54</v>
      </c>
      <c r="AM1635" t="s">
        <v>248</v>
      </c>
      <c r="AN1635" t="s">
        <v>247</v>
      </c>
      <c r="AR1635" t="s">
        <v>247</v>
      </c>
    </row>
    <row r="1636" spans="1:44" hidden="1" x14ac:dyDescent="0.25">
      <c r="A1636" t="s">
        <v>2312</v>
      </c>
      <c r="B1636" t="s">
        <v>2302</v>
      </c>
      <c r="C1636" t="s">
        <v>2303</v>
      </c>
      <c r="D1636" t="s">
        <v>207</v>
      </c>
      <c r="E1636" t="s">
        <v>2033</v>
      </c>
      <c r="F1636" t="s">
        <v>245</v>
      </c>
      <c r="G1636" t="s">
        <v>80</v>
      </c>
      <c r="H1636">
        <v>1</v>
      </c>
      <c r="I1636" t="s">
        <v>197</v>
      </c>
      <c r="J1636" t="s">
        <v>47</v>
      </c>
      <c r="K1636" s="1">
        <v>44005</v>
      </c>
      <c r="L1636">
        <v>35.35</v>
      </c>
      <c r="M1636" t="s">
        <v>48</v>
      </c>
      <c r="N1636" t="s">
        <v>13</v>
      </c>
      <c r="W1636" s="5">
        <v>45839</v>
      </c>
      <c r="X1636" s="5">
        <v>45839</v>
      </c>
      <c r="Y1636" s="5">
        <v>45778</v>
      </c>
      <c r="AB1636" t="s">
        <v>245</v>
      </c>
      <c r="AC1636" t="s">
        <v>13</v>
      </c>
      <c r="AD1636" t="s">
        <v>566</v>
      </c>
      <c r="AE1636" t="s">
        <v>690</v>
      </c>
      <c r="AF1636" t="s">
        <v>247</v>
      </c>
      <c r="AG1636" t="s">
        <v>932</v>
      </c>
      <c r="AH1636">
        <v>57.334634000000001</v>
      </c>
      <c r="AI1636">
        <v>63.191479000000001</v>
      </c>
      <c r="AJ1636">
        <v>71.416766999999993</v>
      </c>
      <c r="AK1636">
        <v>77.073362000000003</v>
      </c>
      <c r="AL1636" t="s">
        <v>54</v>
      </c>
      <c r="AM1636" t="s">
        <v>248</v>
      </c>
      <c r="AP1636" s="1" t="s">
        <v>5439</v>
      </c>
    </row>
    <row r="1637" spans="1:44" hidden="1" x14ac:dyDescent="0.25">
      <c r="A1637" t="s">
        <v>2313</v>
      </c>
      <c r="B1637" t="s">
        <v>2302</v>
      </c>
      <c r="C1637" t="s">
        <v>2303</v>
      </c>
      <c r="D1637" t="s">
        <v>102</v>
      </c>
      <c r="E1637" t="s">
        <v>2033</v>
      </c>
      <c r="F1637" t="s">
        <v>245</v>
      </c>
      <c r="G1637" t="s">
        <v>80</v>
      </c>
      <c r="H1637">
        <v>1</v>
      </c>
      <c r="I1637" t="s">
        <v>197</v>
      </c>
      <c r="J1637" t="s">
        <v>47</v>
      </c>
      <c r="K1637" s="1">
        <v>44008</v>
      </c>
      <c r="L1637">
        <v>3.53</v>
      </c>
      <c r="M1637" t="s">
        <v>48</v>
      </c>
      <c r="N1637" t="s">
        <v>13</v>
      </c>
      <c r="W1637" s="5">
        <v>45839</v>
      </c>
      <c r="X1637" s="5">
        <v>45839</v>
      </c>
      <c r="Y1637" s="5">
        <v>45778</v>
      </c>
      <c r="AB1637" t="s">
        <v>245</v>
      </c>
      <c r="AC1637" t="s">
        <v>13</v>
      </c>
      <c r="AD1637" t="s">
        <v>566</v>
      </c>
      <c r="AE1637" t="s">
        <v>690</v>
      </c>
      <c r="AF1637" t="s">
        <v>247</v>
      </c>
      <c r="AG1637" t="s">
        <v>932</v>
      </c>
      <c r="AH1637">
        <v>57.334634000000001</v>
      </c>
      <c r="AI1637">
        <v>63.191479000000001</v>
      </c>
      <c r="AJ1637">
        <v>71.416766999999993</v>
      </c>
      <c r="AK1637">
        <v>77.073362000000003</v>
      </c>
      <c r="AL1637" t="s">
        <v>54</v>
      </c>
      <c r="AM1637" t="s">
        <v>248</v>
      </c>
      <c r="AP1637" s="1" t="s">
        <v>5439</v>
      </c>
    </row>
    <row r="1638" spans="1:44" hidden="1" x14ac:dyDescent="0.25">
      <c r="A1638" t="s">
        <v>2314</v>
      </c>
      <c r="B1638" t="s">
        <v>2302</v>
      </c>
      <c r="C1638" t="s">
        <v>2303</v>
      </c>
      <c r="D1638" t="s">
        <v>104</v>
      </c>
      <c r="E1638" t="s">
        <v>2033</v>
      </c>
      <c r="F1638" t="s">
        <v>245</v>
      </c>
      <c r="G1638" t="s">
        <v>80</v>
      </c>
      <c r="H1638">
        <v>1</v>
      </c>
      <c r="I1638" t="s">
        <v>197</v>
      </c>
      <c r="J1638" t="s">
        <v>47</v>
      </c>
      <c r="K1638" s="1">
        <v>44006</v>
      </c>
      <c r="L1638">
        <v>13.19</v>
      </c>
      <c r="M1638" t="s">
        <v>48</v>
      </c>
      <c r="N1638" t="s">
        <v>13</v>
      </c>
      <c r="W1638" s="5">
        <v>45839</v>
      </c>
      <c r="X1638" s="5">
        <v>45839</v>
      </c>
      <c r="Y1638" s="5">
        <v>45778</v>
      </c>
      <c r="AB1638" t="s">
        <v>245</v>
      </c>
      <c r="AC1638" t="s">
        <v>13</v>
      </c>
      <c r="AD1638" t="s">
        <v>566</v>
      </c>
      <c r="AE1638" t="s">
        <v>690</v>
      </c>
      <c r="AF1638" t="s">
        <v>247</v>
      </c>
      <c r="AG1638" t="s">
        <v>932</v>
      </c>
      <c r="AH1638">
        <v>57.334634000000001</v>
      </c>
      <c r="AI1638">
        <v>63.191479000000001</v>
      </c>
      <c r="AJ1638">
        <v>71.416766999999993</v>
      </c>
      <c r="AK1638">
        <v>77.073362000000003</v>
      </c>
      <c r="AL1638" t="s">
        <v>54</v>
      </c>
      <c r="AM1638" t="s">
        <v>248</v>
      </c>
      <c r="AP1638" s="1" t="s">
        <v>5439</v>
      </c>
    </row>
    <row r="1639" spans="1:44" hidden="1" x14ac:dyDescent="0.25">
      <c r="A1639" t="s">
        <v>2315</v>
      </c>
      <c r="B1639" t="s">
        <v>2302</v>
      </c>
      <c r="C1639" t="s">
        <v>2303</v>
      </c>
      <c r="D1639" t="s">
        <v>149</v>
      </c>
      <c r="E1639" t="s">
        <v>2033</v>
      </c>
      <c r="F1639" t="s">
        <v>245</v>
      </c>
      <c r="G1639" t="s">
        <v>80</v>
      </c>
      <c r="H1639">
        <v>1</v>
      </c>
      <c r="I1639" t="s">
        <v>197</v>
      </c>
      <c r="J1639" t="s">
        <v>47</v>
      </c>
      <c r="K1639" s="1">
        <v>44007</v>
      </c>
      <c r="L1639">
        <v>22.35</v>
      </c>
      <c r="M1639" t="s">
        <v>48</v>
      </c>
      <c r="W1639" s="5">
        <v>45839</v>
      </c>
      <c r="X1639" s="5">
        <v>45839</v>
      </c>
      <c r="Y1639" s="5">
        <v>45778</v>
      </c>
      <c r="AB1639" t="s">
        <v>245</v>
      </c>
      <c r="AC1639" t="s">
        <v>245</v>
      </c>
      <c r="AD1639" t="s">
        <v>566</v>
      </c>
      <c r="AE1639" t="s">
        <v>690</v>
      </c>
      <c r="AF1639" t="s">
        <v>247</v>
      </c>
      <c r="AG1639" t="s">
        <v>932</v>
      </c>
      <c r="AH1639">
        <v>57.334634000000001</v>
      </c>
      <c r="AI1639">
        <v>63.191479000000001</v>
      </c>
      <c r="AJ1639">
        <v>71.416766999999993</v>
      </c>
      <c r="AK1639">
        <v>77.073362000000003</v>
      </c>
      <c r="AL1639" t="s">
        <v>54</v>
      </c>
      <c r="AM1639" t="s">
        <v>248</v>
      </c>
      <c r="AN1639" t="s">
        <v>247</v>
      </c>
      <c r="AR1639" t="s">
        <v>247</v>
      </c>
    </row>
    <row r="1640" spans="1:44" hidden="1" x14ac:dyDescent="0.25">
      <c r="A1640" t="s">
        <v>2316</v>
      </c>
      <c r="B1640" t="s">
        <v>2302</v>
      </c>
      <c r="C1640" t="s">
        <v>2303</v>
      </c>
      <c r="D1640" t="s">
        <v>109</v>
      </c>
      <c r="E1640" t="s">
        <v>2033</v>
      </c>
      <c r="F1640" t="s">
        <v>245</v>
      </c>
      <c r="G1640" t="s">
        <v>80</v>
      </c>
      <c r="H1640">
        <v>1</v>
      </c>
      <c r="I1640" t="s">
        <v>197</v>
      </c>
      <c r="J1640" t="s">
        <v>47</v>
      </c>
      <c r="K1640" s="1">
        <v>44013</v>
      </c>
      <c r="L1640">
        <v>10.42</v>
      </c>
      <c r="M1640" t="s">
        <v>48</v>
      </c>
      <c r="W1640" s="5">
        <v>45839</v>
      </c>
      <c r="X1640" s="5">
        <v>45839</v>
      </c>
      <c r="Y1640" s="5">
        <v>45778</v>
      </c>
      <c r="AB1640" t="s">
        <v>245</v>
      </c>
      <c r="AC1640" t="s">
        <v>245</v>
      </c>
      <c r="AD1640" t="s">
        <v>566</v>
      </c>
      <c r="AE1640" t="s">
        <v>690</v>
      </c>
      <c r="AF1640" t="s">
        <v>247</v>
      </c>
      <c r="AG1640" t="s">
        <v>932</v>
      </c>
      <c r="AH1640">
        <v>57.334634000000001</v>
      </c>
      <c r="AI1640">
        <v>63.191479000000001</v>
      </c>
      <c r="AJ1640">
        <v>71.416766999999993</v>
      </c>
      <c r="AK1640">
        <v>77.073362000000003</v>
      </c>
      <c r="AL1640" t="s">
        <v>54</v>
      </c>
      <c r="AM1640" t="s">
        <v>248</v>
      </c>
      <c r="AN1640" t="s">
        <v>247</v>
      </c>
      <c r="AR1640" t="s">
        <v>247</v>
      </c>
    </row>
    <row r="1641" spans="1:44" hidden="1" x14ac:dyDescent="0.25">
      <c r="A1641" t="s">
        <v>2317</v>
      </c>
      <c r="B1641" t="s">
        <v>2302</v>
      </c>
      <c r="C1641" t="s">
        <v>2303</v>
      </c>
      <c r="D1641" t="s">
        <v>154</v>
      </c>
      <c r="E1641" t="s">
        <v>2033</v>
      </c>
      <c r="F1641" t="s">
        <v>245</v>
      </c>
      <c r="G1641" t="s">
        <v>80</v>
      </c>
      <c r="H1641">
        <v>1</v>
      </c>
      <c r="I1641" t="s">
        <v>197</v>
      </c>
      <c r="J1641" t="s">
        <v>47</v>
      </c>
      <c r="K1641" s="1">
        <v>44013</v>
      </c>
      <c r="L1641">
        <v>14.26</v>
      </c>
      <c r="M1641" t="s">
        <v>48</v>
      </c>
      <c r="N1641" t="s">
        <v>13</v>
      </c>
      <c r="W1641" s="5">
        <v>45839</v>
      </c>
      <c r="X1641" s="5">
        <v>45839</v>
      </c>
      <c r="Y1641" s="5">
        <v>45778</v>
      </c>
      <c r="AB1641" t="s">
        <v>245</v>
      </c>
      <c r="AC1641" t="s">
        <v>13</v>
      </c>
      <c r="AD1641" t="s">
        <v>566</v>
      </c>
      <c r="AE1641" t="s">
        <v>690</v>
      </c>
      <c r="AF1641" t="s">
        <v>247</v>
      </c>
      <c r="AG1641" t="s">
        <v>932</v>
      </c>
      <c r="AH1641">
        <v>57.334634000000001</v>
      </c>
      <c r="AI1641">
        <v>63.191479000000001</v>
      </c>
      <c r="AJ1641">
        <v>71.416766999999993</v>
      </c>
      <c r="AK1641">
        <v>77.073362000000003</v>
      </c>
      <c r="AL1641" t="s">
        <v>54</v>
      </c>
      <c r="AM1641" t="s">
        <v>248</v>
      </c>
      <c r="AP1641" s="1" t="s">
        <v>5439</v>
      </c>
    </row>
    <row r="1642" spans="1:44" hidden="1" x14ac:dyDescent="0.25">
      <c r="A1642" t="s">
        <v>2318</v>
      </c>
      <c r="B1642" t="s">
        <v>2302</v>
      </c>
      <c r="C1642" t="s">
        <v>2303</v>
      </c>
      <c r="D1642" t="s">
        <v>229</v>
      </c>
      <c r="E1642" t="s">
        <v>2033</v>
      </c>
      <c r="F1642" t="s">
        <v>245</v>
      </c>
      <c r="G1642" t="s">
        <v>80</v>
      </c>
      <c r="H1642">
        <v>1</v>
      </c>
      <c r="I1642" t="s">
        <v>197</v>
      </c>
      <c r="J1642" t="s">
        <v>47</v>
      </c>
      <c r="K1642" s="1">
        <v>44014</v>
      </c>
      <c r="L1642">
        <v>15.97</v>
      </c>
      <c r="M1642" t="s">
        <v>48</v>
      </c>
      <c r="N1642" t="s">
        <v>13</v>
      </c>
      <c r="W1642" s="5">
        <v>45839</v>
      </c>
      <c r="X1642" s="5">
        <v>45839</v>
      </c>
      <c r="Y1642" s="5">
        <v>45778</v>
      </c>
      <c r="AB1642" t="s">
        <v>245</v>
      </c>
      <c r="AC1642" t="s">
        <v>13</v>
      </c>
      <c r="AD1642" t="s">
        <v>566</v>
      </c>
      <c r="AE1642" t="s">
        <v>690</v>
      </c>
      <c r="AF1642" t="s">
        <v>247</v>
      </c>
      <c r="AG1642" t="s">
        <v>932</v>
      </c>
      <c r="AH1642">
        <v>57.334634000000001</v>
      </c>
      <c r="AI1642">
        <v>63.191479000000001</v>
      </c>
      <c r="AJ1642">
        <v>71.416766999999993</v>
      </c>
      <c r="AK1642">
        <v>77.073362000000003</v>
      </c>
      <c r="AL1642" t="s">
        <v>54</v>
      </c>
      <c r="AM1642" t="s">
        <v>248</v>
      </c>
      <c r="AP1642" s="1" t="s">
        <v>5439</v>
      </c>
    </row>
    <row r="1643" spans="1:44" hidden="1" x14ac:dyDescent="0.25">
      <c r="A1643" t="s">
        <v>2319</v>
      </c>
      <c r="B1643" t="s">
        <v>2302</v>
      </c>
      <c r="C1643" t="s">
        <v>2303</v>
      </c>
      <c r="D1643" t="s">
        <v>156</v>
      </c>
      <c r="E1643" t="s">
        <v>2033</v>
      </c>
      <c r="F1643" t="s">
        <v>245</v>
      </c>
      <c r="G1643" t="s">
        <v>58</v>
      </c>
      <c r="H1643">
        <v>1</v>
      </c>
      <c r="I1643" t="s">
        <v>197</v>
      </c>
      <c r="J1643" t="s">
        <v>47</v>
      </c>
      <c r="K1643" s="1">
        <v>44130</v>
      </c>
      <c r="L1643">
        <v>63.39</v>
      </c>
      <c r="M1643" t="s">
        <v>48</v>
      </c>
      <c r="N1643" t="s">
        <v>13</v>
      </c>
      <c r="W1643" s="5">
        <v>45839</v>
      </c>
      <c r="X1643" s="5">
        <v>45839</v>
      </c>
      <c r="Y1643" s="5">
        <v>45839</v>
      </c>
      <c r="AB1643" t="s">
        <v>245</v>
      </c>
      <c r="AC1643" t="s">
        <v>13</v>
      </c>
      <c r="AD1643" t="s">
        <v>566</v>
      </c>
      <c r="AE1643" t="s">
        <v>690</v>
      </c>
      <c r="AF1643" t="s">
        <v>247</v>
      </c>
      <c r="AG1643" t="s">
        <v>932</v>
      </c>
      <c r="AH1643">
        <v>57.334634000000001</v>
      </c>
      <c r="AI1643">
        <v>63.191479000000001</v>
      </c>
      <c r="AJ1643">
        <v>71.416766999999993</v>
      </c>
      <c r="AK1643">
        <v>77.073362000000003</v>
      </c>
      <c r="AL1643" t="s">
        <v>54</v>
      </c>
      <c r="AM1643" t="s">
        <v>248</v>
      </c>
      <c r="AP1643" s="1" t="s">
        <v>5439</v>
      </c>
    </row>
    <row r="1644" spans="1:44" hidden="1" x14ac:dyDescent="0.25">
      <c r="A1644" t="s">
        <v>2320</v>
      </c>
      <c r="B1644" t="s">
        <v>2302</v>
      </c>
      <c r="C1644" t="s">
        <v>2303</v>
      </c>
      <c r="D1644" t="s">
        <v>122</v>
      </c>
      <c r="E1644" t="s">
        <v>2033</v>
      </c>
      <c r="F1644" t="s">
        <v>245</v>
      </c>
      <c r="G1644" t="s">
        <v>58</v>
      </c>
      <c r="H1644">
        <v>1</v>
      </c>
      <c r="I1644" t="s">
        <v>197</v>
      </c>
      <c r="J1644" t="s">
        <v>47</v>
      </c>
      <c r="K1644" s="1">
        <v>43980</v>
      </c>
      <c r="L1644">
        <v>19.77</v>
      </c>
      <c r="M1644" t="s">
        <v>48</v>
      </c>
      <c r="W1644" s="5">
        <v>45839</v>
      </c>
      <c r="X1644" s="5">
        <v>45839</v>
      </c>
      <c r="Y1644" s="5">
        <v>45748</v>
      </c>
      <c r="AB1644" t="s">
        <v>245</v>
      </c>
      <c r="AC1644" t="s">
        <v>245</v>
      </c>
      <c r="AD1644" t="s">
        <v>566</v>
      </c>
      <c r="AE1644" t="s">
        <v>690</v>
      </c>
      <c r="AF1644" t="s">
        <v>247</v>
      </c>
      <c r="AG1644" t="s">
        <v>932</v>
      </c>
      <c r="AH1644">
        <v>57.334634000000001</v>
      </c>
      <c r="AI1644">
        <v>63.191479000000001</v>
      </c>
      <c r="AJ1644">
        <v>71.416766999999993</v>
      </c>
      <c r="AK1644">
        <v>77.073362000000003</v>
      </c>
      <c r="AL1644" t="s">
        <v>54</v>
      </c>
      <c r="AM1644" t="s">
        <v>248</v>
      </c>
      <c r="AN1644" t="s">
        <v>247</v>
      </c>
      <c r="AO1644" s="1">
        <v>45778</v>
      </c>
      <c r="AP1644" s="1" t="s">
        <v>5429</v>
      </c>
      <c r="AR1644" t="s">
        <v>247</v>
      </c>
    </row>
    <row r="1645" spans="1:44" hidden="1" x14ac:dyDescent="0.25">
      <c r="A1645" t="s">
        <v>2321</v>
      </c>
      <c r="B1645" t="s">
        <v>2302</v>
      </c>
      <c r="C1645" t="s">
        <v>2303</v>
      </c>
      <c r="D1645" t="s">
        <v>112</v>
      </c>
      <c r="E1645" t="s">
        <v>2033</v>
      </c>
      <c r="F1645" t="s">
        <v>245</v>
      </c>
      <c r="G1645" t="s">
        <v>58</v>
      </c>
      <c r="H1645">
        <v>1</v>
      </c>
      <c r="I1645" t="s">
        <v>197</v>
      </c>
      <c r="J1645" t="s">
        <v>47</v>
      </c>
      <c r="K1645" s="1">
        <v>43978</v>
      </c>
      <c r="L1645">
        <v>34.4</v>
      </c>
      <c r="M1645" t="s">
        <v>48</v>
      </c>
      <c r="W1645" s="5">
        <v>45839</v>
      </c>
      <c r="X1645" s="5">
        <v>45839</v>
      </c>
      <c r="Y1645" s="5">
        <v>45748</v>
      </c>
      <c r="AB1645" t="s">
        <v>245</v>
      </c>
      <c r="AC1645" t="s">
        <v>245</v>
      </c>
      <c r="AD1645" t="s">
        <v>566</v>
      </c>
      <c r="AE1645" t="s">
        <v>690</v>
      </c>
      <c r="AF1645" t="s">
        <v>247</v>
      </c>
      <c r="AG1645" t="s">
        <v>932</v>
      </c>
      <c r="AH1645">
        <v>57.334634000000001</v>
      </c>
      <c r="AI1645">
        <v>63.191479000000001</v>
      </c>
      <c r="AJ1645">
        <v>71.416766999999993</v>
      </c>
      <c r="AK1645">
        <v>77.073362000000003</v>
      </c>
      <c r="AL1645" t="s">
        <v>54</v>
      </c>
      <c r="AM1645" t="s">
        <v>248</v>
      </c>
      <c r="AN1645" t="s">
        <v>247</v>
      </c>
      <c r="AO1645" s="1">
        <v>45778</v>
      </c>
      <c r="AP1645" s="1" t="s">
        <v>5429</v>
      </c>
      <c r="AR1645" t="s">
        <v>247</v>
      </c>
    </row>
    <row r="1646" spans="1:44" hidden="1" x14ac:dyDescent="0.25">
      <c r="A1646" t="s">
        <v>2322</v>
      </c>
      <c r="B1646" t="s">
        <v>2302</v>
      </c>
      <c r="C1646" t="s">
        <v>2303</v>
      </c>
      <c r="D1646" t="s">
        <v>114</v>
      </c>
      <c r="E1646" t="s">
        <v>2033</v>
      </c>
      <c r="F1646" t="s">
        <v>245</v>
      </c>
      <c r="G1646" t="s">
        <v>80</v>
      </c>
      <c r="H1646">
        <v>1</v>
      </c>
      <c r="I1646" t="s">
        <v>197</v>
      </c>
      <c r="J1646" t="s">
        <v>47</v>
      </c>
      <c r="K1646" s="1">
        <v>43980</v>
      </c>
      <c r="L1646">
        <v>59.01</v>
      </c>
      <c r="M1646" t="s">
        <v>48</v>
      </c>
      <c r="W1646" s="5">
        <v>45839</v>
      </c>
      <c r="X1646" s="5">
        <v>45839</v>
      </c>
      <c r="Y1646" s="5">
        <v>45748</v>
      </c>
      <c r="AB1646" t="s">
        <v>245</v>
      </c>
      <c r="AC1646" t="s">
        <v>245</v>
      </c>
      <c r="AD1646" t="s">
        <v>566</v>
      </c>
      <c r="AE1646" t="s">
        <v>690</v>
      </c>
      <c r="AF1646" t="s">
        <v>247</v>
      </c>
      <c r="AG1646" t="s">
        <v>932</v>
      </c>
      <c r="AH1646">
        <v>57.334634000000001</v>
      </c>
      <c r="AI1646">
        <v>63.191479000000001</v>
      </c>
      <c r="AJ1646">
        <v>71.416766999999993</v>
      </c>
      <c r="AK1646">
        <v>77.073362000000003</v>
      </c>
      <c r="AL1646" t="s">
        <v>54</v>
      </c>
      <c r="AM1646" t="s">
        <v>248</v>
      </c>
      <c r="AN1646" t="s">
        <v>247</v>
      </c>
      <c r="AO1646" s="1">
        <v>45809</v>
      </c>
      <c r="AP1646" s="1" t="s">
        <v>5437</v>
      </c>
      <c r="AR1646" t="s">
        <v>247</v>
      </c>
    </row>
    <row r="1647" spans="1:44" hidden="1" x14ac:dyDescent="0.25">
      <c r="A1647" t="s">
        <v>2323</v>
      </c>
      <c r="B1647" t="s">
        <v>2302</v>
      </c>
      <c r="C1647" t="s">
        <v>2303</v>
      </c>
      <c r="D1647" t="s">
        <v>116</v>
      </c>
      <c r="E1647" t="s">
        <v>2033</v>
      </c>
      <c r="F1647" t="s">
        <v>245</v>
      </c>
      <c r="G1647" t="s">
        <v>80</v>
      </c>
      <c r="H1647">
        <v>1</v>
      </c>
      <c r="I1647" t="s">
        <v>197</v>
      </c>
      <c r="J1647" t="s">
        <v>47</v>
      </c>
      <c r="K1647" s="1">
        <v>43984</v>
      </c>
      <c r="L1647">
        <v>33.19</v>
      </c>
      <c r="M1647" t="s">
        <v>48</v>
      </c>
      <c r="W1647" s="5">
        <v>45839</v>
      </c>
      <c r="X1647" s="5">
        <v>45839</v>
      </c>
      <c r="Y1647" s="5">
        <v>45748</v>
      </c>
      <c r="AB1647" t="s">
        <v>245</v>
      </c>
      <c r="AC1647" t="s">
        <v>245</v>
      </c>
      <c r="AD1647" t="s">
        <v>566</v>
      </c>
      <c r="AE1647" t="s">
        <v>690</v>
      </c>
      <c r="AF1647" t="s">
        <v>247</v>
      </c>
      <c r="AG1647" t="s">
        <v>932</v>
      </c>
      <c r="AH1647">
        <v>57.334634000000001</v>
      </c>
      <c r="AI1647">
        <v>63.191479000000001</v>
      </c>
      <c r="AJ1647">
        <v>71.416766999999993</v>
      </c>
      <c r="AK1647">
        <v>77.073362000000003</v>
      </c>
      <c r="AL1647" t="s">
        <v>54</v>
      </c>
      <c r="AM1647" t="s">
        <v>248</v>
      </c>
      <c r="AN1647" t="s">
        <v>247</v>
      </c>
      <c r="AO1647" s="1">
        <v>45809</v>
      </c>
      <c r="AP1647" s="1" t="s">
        <v>5437</v>
      </c>
      <c r="AR1647" t="s">
        <v>247</v>
      </c>
    </row>
    <row r="1648" spans="1:44" hidden="1" x14ac:dyDescent="0.25">
      <c r="A1648" t="s">
        <v>2324</v>
      </c>
      <c r="B1648" t="s">
        <v>2302</v>
      </c>
      <c r="C1648" t="s">
        <v>2303</v>
      </c>
      <c r="D1648" t="s">
        <v>160</v>
      </c>
      <c r="E1648" t="s">
        <v>2033</v>
      </c>
      <c r="F1648" t="s">
        <v>245</v>
      </c>
      <c r="G1648" t="s">
        <v>80</v>
      </c>
      <c r="H1648">
        <v>1</v>
      </c>
      <c r="I1648" t="s">
        <v>197</v>
      </c>
      <c r="J1648" t="s">
        <v>47</v>
      </c>
      <c r="K1648" s="1">
        <v>43980</v>
      </c>
      <c r="L1648">
        <v>32.85</v>
      </c>
      <c r="M1648" t="s">
        <v>48</v>
      </c>
      <c r="W1648" s="5">
        <v>45839</v>
      </c>
      <c r="X1648" s="5">
        <v>45839</v>
      </c>
      <c r="Y1648" s="5">
        <v>45748</v>
      </c>
      <c r="AB1648" t="s">
        <v>245</v>
      </c>
      <c r="AC1648" t="s">
        <v>245</v>
      </c>
      <c r="AD1648" t="s">
        <v>566</v>
      </c>
      <c r="AE1648" t="s">
        <v>690</v>
      </c>
      <c r="AF1648" t="s">
        <v>247</v>
      </c>
      <c r="AG1648" t="s">
        <v>932</v>
      </c>
      <c r="AH1648">
        <v>57.334634000000001</v>
      </c>
      <c r="AI1648">
        <v>63.191479000000001</v>
      </c>
      <c r="AJ1648">
        <v>71.416766999999993</v>
      </c>
      <c r="AK1648">
        <v>77.073362000000003</v>
      </c>
      <c r="AL1648" t="s">
        <v>54</v>
      </c>
      <c r="AM1648" t="s">
        <v>248</v>
      </c>
      <c r="AN1648" t="s">
        <v>247</v>
      </c>
      <c r="AO1648" s="1">
        <v>45809</v>
      </c>
      <c r="AP1648" s="1" t="s">
        <v>5437</v>
      </c>
      <c r="AR1648" t="s">
        <v>247</v>
      </c>
    </row>
    <row r="1649" spans="1:44" hidden="1" x14ac:dyDescent="0.25">
      <c r="A1649" t="s">
        <v>2325</v>
      </c>
      <c r="B1649" t="s">
        <v>2302</v>
      </c>
      <c r="C1649" t="s">
        <v>2303</v>
      </c>
      <c r="D1649" t="s">
        <v>200</v>
      </c>
      <c r="E1649" t="s">
        <v>2033</v>
      </c>
      <c r="F1649" t="s">
        <v>245</v>
      </c>
      <c r="G1649" t="s">
        <v>80</v>
      </c>
      <c r="H1649">
        <v>1</v>
      </c>
      <c r="I1649" t="s">
        <v>197</v>
      </c>
      <c r="J1649" t="s">
        <v>47</v>
      </c>
      <c r="K1649" s="1">
        <v>43980</v>
      </c>
      <c r="L1649">
        <v>47.56</v>
      </c>
      <c r="M1649" t="s">
        <v>48</v>
      </c>
      <c r="W1649" s="5">
        <v>45839</v>
      </c>
      <c r="X1649" s="5">
        <v>45839</v>
      </c>
      <c r="Y1649" s="5">
        <v>45748</v>
      </c>
      <c r="AB1649" t="s">
        <v>245</v>
      </c>
      <c r="AC1649" t="s">
        <v>245</v>
      </c>
      <c r="AD1649" t="s">
        <v>566</v>
      </c>
      <c r="AE1649" t="s">
        <v>690</v>
      </c>
      <c r="AF1649" t="s">
        <v>247</v>
      </c>
      <c r="AG1649" t="s">
        <v>932</v>
      </c>
      <c r="AH1649">
        <v>57.334634000000001</v>
      </c>
      <c r="AI1649">
        <v>63.191479000000001</v>
      </c>
      <c r="AJ1649">
        <v>71.416766999999993</v>
      </c>
      <c r="AK1649">
        <v>77.073362000000003</v>
      </c>
      <c r="AL1649" t="s">
        <v>54</v>
      </c>
      <c r="AM1649" t="s">
        <v>248</v>
      </c>
      <c r="AN1649" t="s">
        <v>247</v>
      </c>
      <c r="AO1649" s="1">
        <v>45809</v>
      </c>
      <c r="AP1649" s="1" t="s">
        <v>5437</v>
      </c>
      <c r="AR1649" t="s">
        <v>247</v>
      </c>
    </row>
    <row r="1650" spans="1:44" hidden="1" x14ac:dyDescent="0.25">
      <c r="A1650" t="s">
        <v>2326</v>
      </c>
      <c r="B1650" t="s">
        <v>2302</v>
      </c>
      <c r="C1650" t="s">
        <v>2303</v>
      </c>
      <c r="D1650" t="s">
        <v>124</v>
      </c>
      <c r="E1650" t="s">
        <v>2033</v>
      </c>
      <c r="F1650" t="s">
        <v>245</v>
      </c>
      <c r="G1650" t="s">
        <v>80</v>
      </c>
      <c r="H1650">
        <v>1</v>
      </c>
      <c r="I1650" t="s">
        <v>197</v>
      </c>
      <c r="J1650" t="s">
        <v>47</v>
      </c>
      <c r="K1650" s="1">
        <v>43985</v>
      </c>
      <c r="L1650">
        <v>35.25</v>
      </c>
      <c r="M1650" t="s">
        <v>48</v>
      </c>
      <c r="W1650" s="5">
        <v>45870</v>
      </c>
      <c r="X1650" s="5">
        <v>45839</v>
      </c>
      <c r="Y1650" s="5">
        <v>45748</v>
      </c>
      <c r="AB1650" t="s">
        <v>245</v>
      </c>
      <c r="AC1650" t="s">
        <v>245</v>
      </c>
      <c r="AD1650" t="s">
        <v>566</v>
      </c>
      <c r="AE1650" t="s">
        <v>690</v>
      </c>
      <c r="AF1650" t="s">
        <v>247</v>
      </c>
      <c r="AG1650" t="s">
        <v>932</v>
      </c>
      <c r="AH1650">
        <v>57.334634000000001</v>
      </c>
      <c r="AI1650">
        <v>63.191479000000001</v>
      </c>
      <c r="AJ1650">
        <v>71.416766999999993</v>
      </c>
      <c r="AK1650">
        <v>77.073362000000003</v>
      </c>
      <c r="AL1650" t="s">
        <v>54</v>
      </c>
      <c r="AM1650" t="s">
        <v>248</v>
      </c>
      <c r="AN1650" t="s">
        <v>247</v>
      </c>
      <c r="AR1650" t="s">
        <v>247</v>
      </c>
    </row>
    <row r="1651" spans="1:44" hidden="1" x14ac:dyDescent="0.25">
      <c r="A1651" t="s">
        <v>2327</v>
      </c>
      <c r="B1651" t="s">
        <v>2302</v>
      </c>
      <c r="C1651" t="s">
        <v>2303</v>
      </c>
      <c r="D1651" t="s">
        <v>203</v>
      </c>
      <c r="E1651" t="s">
        <v>2033</v>
      </c>
      <c r="F1651" t="s">
        <v>245</v>
      </c>
      <c r="G1651" t="s">
        <v>80</v>
      </c>
      <c r="H1651">
        <v>1</v>
      </c>
      <c r="I1651" t="s">
        <v>197</v>
      </c>
      <c r="J1651" t="s">
        <v>47</v>
      </c>
      <c r="K1651" s="1">
        <v>43984</v>
      </c>
      <c r="L1651">
        <v>17.71</v>
      </c>
      <c r="M1651" t="s">
        <v>48</v>
      </c>
      <c r="W1651" s="5">
        <v>45870</v>
      </c>
      <c r="X1651" s="5">
        <v>45839</v>
      </c>
      <c r="Y1651" s="5">
        <v>45748</v>
      </c>
      <c r="AB1651" t="s">
        <v>245</v>
      </c>
      <c r="AC1651" t="s">
        <v>245</v>
      </c>
      <c r="AD1651" t="s">
        <v>566</v>
      </c>
      <c r="AE1651" t="s">
        <v>690</v>
      </c>
      <c r="AF1651" t="s">
        <v>247</v>
      </c>
      <c r="AG1651" t="s">
        <v>932</v>
      </c>
      <c r="AH1651">
        <v>57.334634000000001</v>
      </c>
      <c r="AI1651">
        <v>63.191479000000001</v>
      </c>
      <c r="AJ1651">
        <v>71.416766999999993</v>
      </c>
      <c r="AK1651">
        <v>77.073362000000003</v>
      </c>
      <c r="AL1651" t="s">
        <v>54</v>
      </c>
      <c r="AM1651" t="s">
        <v>248</v>
      </c>
      <c r="AN1651" t="s">
        <v>247</v>
      </c>
      <c r="AR1651" t="s">
        <v>247</v>
      </c>
    </row>
    <row r="1652" spans="1:44" hidden="1" x14ac:dyDescent="0.25">
      <c r="A1652" t="s">
        <v>2328</v>
      </c>
      <c r="B1652" t="s">
        <v>2302</v>
      </c>
      <c r="C1652" t="s">
        <v>2303</v>
      </c>
      <c r="D1652" t="s">
        <v>162</v>
      </c>
      <c r="E1652" t="s">
        <v>2033</v>
      </c>
      <c r="F1652" t="s">
        <v>245</v>
      </c>
      <c r="G1652" t="s">
        <v>80</v>
      </c>
      <c r="H1652">
        <v>1</v>
      </c>
      <c r="I1652" t="s">
        <v>197</v>
      </c>
      <c r="J1652" t="s">
        <v>47</v>
      </c>
      <c r="K1652" s="1">
        <v>43986</v>
      </c>
      <c r="L1652">
        <v>40.29</v>
      </c>
      <c r="M1652" t="s">
        <v>48</v>
      </c>
      <c r="W1652" s="5">
        <v>45870</v>
      </c>
      <c r="X1652" s="5">
        <v>45839</v>
      </c>
      <c r="Y1652" s="5">
        <v>45748</v>
      </c>
      <c r="AB1652" t="s">
        <v>245</v>
      </c>
      <c r="AC1652" t="s">
        <v>245</v>
      </c>
      <c r="AD1652" t="s">
        <v>566</v>
      </c>
      <c r="AE1652" t="s">
        <v>690</v>
      </c>
      <c r="AF1652" t="s">
        <v>247</v>
      </c>
      <c r="AG1652" t="s">
        <v>932</v>
      </c>
      <c r="AH1652">
        <v>57.334634000000001</v>
      </c>
      <c r="AI1652">
        <v>63.191479000000001</v>
      </c>
      <c r="AJ1652">
        <v>71.416766999999993</v>
      </c>
      <c r="AK1652">
        <v>77.073362000000003</v>
      </c>
      <c r="AL1652" t="s">
        <v>54</v>
      </c>
      <c r="AM1652" t="s">
        <v>248</v>
      </c>
      <c r="AN1652" t="s">
        <v>247</v>
      </c>
      <c r="AR1652" t="s">
        <v>247</v>
      </c>
    </row>
    <row r="1653" spans="1:44" hidden="1" x14ac:dyDescent="0.25">
      <c r="A1653" t="s">
        <v>2329</v>
      </c>
      <c r="B1653" t="s">
        <v>2302</v>
      </c>
      <c r="C1653" t="s">
        <v>2303</v>
      </c>
      <c r="D1653" t="s">
        <v>126</v>
      </c>
      <c r="E1653" t="s">
        <v>2033</v>
      </c>
      <c r="F1653" t="s">
        <v>245</v>
      </c>
      <c r="G1653" t="s">
        <v>80</v>
      </c>
      <c r="H1653">
        <v>1</v>
      </c>
      <c r="I1653" t="s">
        <v>197</v>
      </c>
      <c r="J1653" t="s">
        <v>47</v>
      </c>
      <c r="K1653" s="1">
        <v>43987</v>
      </c>
      <c r="L1653">
        <v>59.57</v>
      </c>
      <c r="M1653" t="s">
        <v>48</v>
      </c>
      <c r="W1653" s="5">
        <v>45870</v>
      </c>
      <c r="X1653" s="5">
        <v>45839</v>
      </c>
      <c r="Y1653" s="5">
        <v>45748</v>
      </c>
      <c r="AB1653" t="s">
        <v>245</v>
      </c>
      <c r="AC1653" t="s">
        <v>245</v>
      </c>
      <c r="AD1653" t="s">
        <v>566</v>
      </c>
      <c r="AE1653" t="s">
        <v>690</v>
      </c>
      <c r="AF1653" t="s">
        <v>247</v>
      </c>
      <c r="AG1653" t="s">
        <v>932</v>
      </c>
      <c r="AH1653">
        <v>57.334634000000001</v>
      </c>
      <c r="AI1653">
        <v>63.191479000000001</v>
      </c>
      <c r="AJ1653">
        <v>71.416766999999993</v>
      </c>
      <c r="AK1653">
        <v>77.073362000000003</v>
      </c>
      <c r="AL1653" t="s">
        <v>54</v>
      </c>
      <c r="AM1653" t="s">
        <v>248</v>
      </c>
      <c r="AN1653" t="s">
        <v>247</v>
      </c>
      <c r="AR1653" t="s">
        <v>247</v>
      </c>
    </row>
    <row r="1654" spans="1:44" hidden="1" x14ac:dyDescent="0.25">
      <c r="A1654" t="s">
        <v>2330</v>
      </c>
      <c r="B1654" t="s">
        <v>2302</v>
      </c>
      <c r="C1654" t="s">
        <v>2303</v>
      </c>
      <c r="D1654" t="s">
        <v>118</v>
      </c>
      <c r="E1654" t="s">
        <v>2033</v>
      </c>
      <c r="F1654" t="s">
        <v>245</v>
      </c>
      <c r="G1654" t="s">
        <v>80</v>
      </c>
      <c r="H1654">
        <v>1</v>
      </c>
      <c r="I1654" t="s">
        <v>197</v>
      </c>
      <c r="J1654" t="s">
        <v>47</v>
      </c>
      <c r="K1654" s="1">
        <v>43990</v>
      </c>
      <c r="L1654">
        <v>33.049999999999997</v>
      </c>
      <c r="M1654" t="s">
        <v>48</v>
      </c>
      <c r="W1654" s="5">
        <v>45870</v>
      </c>
      <c r="X1654" s="5">
        <v>45870</v>
      </c>
      <c r="Y1654" s="5">
        <v>45748</v>
      </c>
      <c r="AB1654" t="s">
        <v>245</v>
      </c>
      <c r="AC1654" t="s">
        <v>245</v>
      </c>
      <c r="AD1654" t="s">
        <v>566</v>
      </c>
      <c r="AE1654" t="s">
        <v>690</v>
      </c>
      <c r="AF1654" t="s">
        <v>247</v>
      </c>
      <c r="AG1654" t="s">
        <v>932</v>
      </c>
      <c r="AH1654">
        <v>57.334634000000001</v>
      </c>
      <c r="AI1654">
        <v>63.191479000000001</v>
      </c>
      <c r="AJ1654">
        <v>71.416766999999993</v>
      </c>
      <c r="AK1654">
        <v>77.073362000000003</v>
      </c>
      <c r="AL1654" t="s">
        <v>54</v>
      </c>
      <c r="AM1654" t="s">
        <v>248</v>
      </c>
      <c r="AN1654" t="s">
        <v>247</v>
      </c>
      <c r="AR1654" t="s">
        <v>247</v>
      </c>
    </row>
    <row r="1655" spans="1:44" hidden="1" x14ac:dyDescent="0.25">
      <c r="A1655" t="s">
        <v>2331</v>
      </c>
      <c r="B1655" t="s">
        <v>2302</v>
      </c>
      <c r="C1655" t="s">
        <v>2303</v>
      </c>
      <c r="D1655" t="s">
        <v>166</v>
      </c>
      <c r="E1655" t="s">
        <v>2033</v>
      </c>
      <c r="F1655" t="s">
        <v>245</v>
      </c>
      <c r="G1655" t="s">
        <v>80</v>
      </c>
      <c r="H1655">
        <v>1</v>
      </c>
      <c r="I1655" t="s">
        <v>197</v>
      </c>
      <c r="J1655" t="s">
        <v>47</v>
      </c>
      <c r="K1655" s="1">
        <v>43991</v>
      </c>
      <c r="L1655">
        <v>23.38</v>
      </c>
      <c r="M1655" t="s">
        <v>48</v>
      </c>
      <c r="W1655" s="5">
        <v>45870</v>
      </c>
      <c r="X1655" s="5">
        <v>45870</v>
      </c>
      <c r="Y1655" s="5">
        <v>45748</v>
      </c>
      <c r="AB1655" t="s">
        <v>245</v>
      </c>
      <c r="AC1655" t="s">
        <v>245</v>
      </c>
      <c r="AD1655" t="s">
        <v>566</v>
      </c>
      <c r="AE1655" t="s">
        <v>690</v>
      </c>
      <c r="AF1655" t="s">
        <v>247</v>
      </c>
      <c r="AG1655" t="s">
        <v>932</v>
      </c>
      <c r="AH1655">
        <v>57.334634000000001</v>
      </c>
      <c r="AI1655">
        <v>63.191479000000001</v>
      </c>
      <c r="AJ1655">
        <v>71.416766999999993</v>
      </c>
      <c r="AK1655">
        <v>77.073362000000003</v>
      </c>
      <c r="AL1655" t="s">
        <v>54</v>
      </c>
      <c r="AM1655" t="s">
        <v>248</v>
      </c>
      <c r="AN1655" t="s">
        <v>247</v>
      </c>
      <c r="AR1655" t="s">
        <v>247</v>
      </c>
    </row>
    <row r="1656" spans="1:44" hidden="1" x14ac:dyDescent="0.25">
      <c r="A1656" t="s">
        <v>2332</v>
      </c>
      <c r="B1656" t="s">
        <v>2302</v>
      </c>
      <c r="C1656" t="s">
        <v>2303</v>
      </c>
      <c r="D1656" t="s">
        <v>128</v>
      </c>
      <c r="E1656" t="s">
        <v>2033</v>
      </c>
      <c r="F1656" t="s">
        <v>245</v>
      </c>
      <c r="G1656" t="s">
        <v>80</v>
      </c>
      <c r="H1656">
        <v>1</v>
      </c>
      <c r="I1656" t="s">
        <v>197</v>
      </c>
      <c r="J1656" t="s">
        <v>47</v>
      </c>
      <c r="K1656" s="1">
        <v>43991</v>
      </c>
      <c r="L1656">
        <v>18.600000000000001</v>
      </c>
      <c r="M1656" t="s">
        <v>48</v>
      </c>
      <c r="W1656" s="5">
        <v>45870</v>
      </c>
      <c r="X1656" s="5">
        <v>45870</v>
      </c>
      <c r="Y1656" s="5">
        <v>45778</v>
      </c>
      <c r="AB1656" t="s">
        <v>245</v>
      </c>
      <c r="AC1656" t="s">
        <v>245</v>
      </c>
      <c r="AD1656" t="s">
        <v>566</v>
      </c>
      <c r="AE1656" t="s">
        <v>690</v>
      </c>
      <c r="AF1656" t="s">
        <v>247</v>
      </c>
      <c r="AG1656" t="s">
        <v>932</v>
      </c>
      <c r="AH1656">
        <v>57.334634000000001</v>
      </c>
      <c r="AI1656">
        <v>63.191479000000001</v>
      </c>
      <c r="AJ1656">
        <v>71.416766999999993</v>
      </c>
      <c r="AK1656">
        <v>77.073362000000003</v>
      </c>
      <c r="AL1656" t="s">
        <v>54</v>
      </c>
      <c r="AM1656" t="s">
        <v>248</v>
      </c>
      <c r="AN1656" t="s">
        <v>247</v>
      </c>
      <c r="AR1656" t="s">
        <v>247</v>
      </c>
    </row>
    <row r="1657" spans="1:44" hidden="1" x14ac:dyDescent="0.25">
      <c r="A1657" t="s">
        <v>2333</v>
      </c>
      <c r="B1657" t="s">
        <v>2302</v>
      </c>
      <c r="C1657" t="s">
        <v>2303</v>
      </c>
      <c r="D1657" t="s">
        <v>130</v>
      </c>
      <c r="E1657" t="s">
        <v>2033</v>
      </c>
      <c r="F1657" t="s">
        <v>245</v>
      </c>
      <c r="G1657" t="s">
        <v>80</v>
      </c>
      <c r="H1657">
        <v>1</v>
      </c>
      <c r="I1657" t="s">
        <v>197</v>
      </c>
      <c r="J1657" t="s">
        <v>47</v>
      </c>
      <c r="K1657" s="1">
        <v>43992</v>
      </c>
      <c r="L1657">
        <v>18.809999999999999</v>
      </c>
      <c r="M1657" t="s">
        <v>48</v>
      </c>
      <c r="W1657" s="5">
        <v>45870</v>
      </c>
      <c r="X1657" s="5">
        <v>45870</v>
      </c>
      <c r="Y1657" s="5">
        <v>45778</v>
      </c>
      <c r="AB1657" t="s">
        <v>245</v>
      </c>
      <c r="AC1657" t="s">
        <v>245</v>
      </c>
      <c r="AD1657" t="s">
        <v>566</v>
      </c>
      <c r="AE1657" t="s">
        <v>690</v>
      </c>
      <c r="AF1657" t="s">
        <v>247</v>
      </c>
      <c r="AG1657" t="s">
        <v>932</v>
      </c>
      <c r="AH1657">
        <v>57.334634000000001</v>
      </c>
      <c r="AI1657">
        <v>63.191479000000001</v>
      </c>
      <c r="AJ1657">
        <v>71.416766999999993</v>
      </c>
      <c r="AK1657">
        <v>77.073362000000003</v>
      </c>
      <c r="AL1657" t="s">
        <v>54</v>
      </c>
      <c r="AM1657" t="s">
        <v>248</v>
      </c>
      <c r="AN1657" t="s">
        <v>247</v>
      </c>
      <c r="AR1657" t="s">
        <v>247</v>
      </c>
    </row>
    <row r="1658" spans="1:44" hidden="1" x14ac:dyDescent="0.25">
      <c r="A1658" t="s">
        <v>2334</v>
      </c>
      <c r="B1658" t="s">
        <v>2302</v>
      </c>
      <c r="C1658" t="s">
        <v>2303</v>
      </c>
      <c r="D1658" t="s">
        <v>170</v>
      </c>
      <c r="E1658" t="s">
        <v>2033</v>
      </c>
      <c r="F1658" t="s">
        <v>245</v>
      </c>
      <c r="G1658" t="s">
        <v>80</v>
      </c>
      <c r="H1658">
        <v>1</v>
      </c>
      <c r="I1658" t="s">
        <v>197</v>
      </c>
      <c r="J1658" t="s">
        <v>47</v>
      </c>
      <c r="K1658" s="1">
        <v>44001</v>
      </c>
      <c r="L1658">
        <v>41.92</v>
      </c>
      <c r="M1658" t="s">
        <v>48</v>
      </c>
      <c r="W1658" s="5">
        <v>45870</v>
      </c>
      <c r="X1658" s="5">
        <v>45870</v>
      </c>
      <c r="Y1658" s="5">
        <v>45778</v>
      </c>
      <c r="AB1658" t="s">
        <v>245</v>
      </c>
      <c r="AC1658" t="s">
        <v>245</v>
      </c>
      <c r="AD1658" t="s">
        <v>566</v>
      </c>
      <c r="AE1658" t="s">
        <v>690</v>
      </c>
      <c r="AF1658" t="s">
        <v>247</v>
      </c>
      <c r="AG1658" t="s">
        <v>932</v>
      </c>
      <c r="AH1658">
        <v>57.334634000000001</v>
      </c>
      <c r="AI1658">
        <v>63.191479000000001</v>
      </c>
      <c r="AJ1658">
        <v>71.416766999999993</v>
      </c>
      <c r="AK1658">
        <v>77.073362000000003</v>
      </c>
      <c r="AL1658" t="s">
        <v>54</v>
      </c>
      <c r="AM1658" t="s">
        <v>248</v>
      </c>
      <c r="AN1658" t="s">
        <v>247</v>
      </c>
      <c r="AR1658" t="s">
        <v>247</v>
      </c>
    </row>
    <row r="1659" spans="1:44" hidden="1" x14ac:dyDescent="0.25">
      <c r="A1659" t="s">
        <v>2335</v>
      </c>
      <c r="B1659" t="s">
        <v>2302</v>
      </c>
      <c r="C1659" t="s">
        <v>2303</v>
      </c>
      <c r="D1659" t="s">
        <v>172</v>
      </c>
      <c r="E1659" t="s">
        <v>2033</v>
      </c>
      <c r="F1659" t="s">
        <v>245</v>
      </c>
      <c r="G1659" t="s">
        <v>80</v>
      </c>
      <c r="H1659">
        <v>1</v>
      </c>
      <c r="I1659" t="s">
        <v>197</v>
      </c>
      <c r="J1659" t="s">
        <v>47</v>
      </c>
      <c r="K1659" s="1">
        <v>43997</v>
      </c>
      <c r="L1659">
        <v>46.42</v>
      </c>
      <c r="M1659" t="s">
        <v>48</v>
      </c>
      <c r="W1659" s="5">
        <v>45870</v>
      </c>
      <c r="X1659" s="5">
        <v>45870</v>
      </c>
      <c r="Y1659" s="5">
        <v>45778</v>
      </c>
      <c r="AB1659" t="s">
        <v>245</v>
      </c>
      <c r="AC1659" t="s">
        <v>245</v>
      </c>
      <c r="AD1659" t="s">
        <v>566</v>
      </c>
      <c r="AE1659" t="s">
        <v>690</v>
      </c>
      <c r="AF1659" t="s">
        <v>247</v>
      </c>
      <c r="AG1659" t="s">
        <v>932</v>
      </c>
      <c r="AH1659">
        <v>57.334634000000001</v>
      </c>
      <c r="AI1659">
        <v>63.191479000000001</v>
      </c>
      <c r="AJ1659">
        <v>71.416766999999993</v>
      </c>
      <c r="AK1659">
        <v>77.073362000000003</v>
      </c>
      <c r="AL1659" t="s">
        <v>54</v>
      </c>
      <c r="AM1659" t="s">
        <v>248</v>
      </c>
      <c r="AN1659" t="s">
        <v>247</v>
      </c>
      <c r="AR1659" t="s">
        <v>247</v>
      </c>
    </row>
    <row r="1660" spans="1:44" hidden="1" x14ac:dyDescent="0.25">
      <c r="A1660" t="s">
        <v>2336</v>
      </c>
      <c r="B1660" t="s">
        <v>2302</v>
      </c>
      <c r="C1660" t="s">
        <v>2303</v>
      </c>
      <c r="D1660" t="s">
        <v>174</v>
      </c>
      <c r="E1660" t="s">
        <v>2033</v>
      </c>
      <c r="F1660" t="s">
        <v>245</v>
      </c>
      <c r="G1660" t="s">
        <v>80</v>
      </c>
      <c r="H1660">
        <v>1</v>
      </c>
      <c r="I1660" t="s">
        <v>197</v>
      </c>
      <c r="J1660" t="s">
        <v>47</v>
      </c>
      <c r="K1660" s="1">
        <v>43994</v>
      </c>
      <c r="L1660">
        <v>8.4600000000000009</v>
      </c>
      <c r="M1660" t="s">
        <v>48</v>
      </c>
      <c r="W1660" s="5">
        <v>45870</v>
      </c>
      <c r="X1660" s="5">
        <v>45870</v>
      </c>
      <c r="Y1660" s="5">
        <v>45778</v>
      </c>
      <c r="AB1660" t="s">
        <v>245</v>
      </c>
      <c r="AC1660" t="s">
        <v>245</v>
      </c>
      <c r="AD1660" t="s">
        <v>566</v>
      </c>
      <c r="AE1660" t="s">
        <v>690</v>
      </c>
      <c r="AF1660" t="s">
        <v>247</v>
      </c>
      <c r="AG1660" t="s">
        <v>932</v>
      </c>
      <c r="AH1660">
        <v>57.334634000000001</v>
      </c>
      <c r="AI1660">
        <v>63.191479000000001</v>
      </c>
      <c r="AJ1660">
        <v>71.416766999999993</v>
      </c>
      <c r="AK1660">
        <v>77.073362000000003</v>
      </c>
      <c r="AL1660" t="s">
        <v>54</v>
      </c>
      <c r="AM1660" t="s">
        <v>248</v>
      </c>
      <c r="AN1660" t="s">
        <v>247</v>
      </c>
      <c r="AR1660" t="s">
        <v>247</v>
      </c>
    </row>
    <row r="1661" spans="1:44" hidden="1" x14ac:dyDescent="0.25">
      <c r="A1661" t="s">
        <v>2337</v>
      </c>
      <c r="B1661" t="s">
        <v>2302</v>
      </c>
      <c r="C1661" t="s">
        <v>2303</v>
      </c>
      <c r="D1661" t="s">
        <v>361</v>
      </c>
      <c r="E1661" t="s">
        <v>2033</v>
      </c>
      <c r="F1661" t="s">
        <v>245</v>
      </c>
      <c r="G1661" t="s">
        <v>80</v>
      </c>
      <c r="H1661">
        <v>1</v>
      </c>
      <c r="I1661" t="s">
        <v>197</v>
      </c>
      <c r="J1661" t="s">
        <v>47</v>
      </c>
      <c r="K1661" s="1">
        <v>43998</v>
      </c>
      <c r="L1661">
        <v>19.850000000000001</v>
      </c>
      <c r="M1661" t="s">
        <v>48</v>
      </c>
      <c r="W1661" s="5">
        <v>45870</v>
      </c>
      <c r="X1661" s="5">
        <v>45870</v>
      </c>
      <c r="Y1661" s="5">
        <v>45778</v>
      </c>
      <c r="AB1661" t="s">
        <v>245</v>
      </c>
      <c r="AC1661" t="s">
        <v>245</v>
      </c>
      <c r="AD1661" t="s">
        <v>566</v>
      </c>
      <c r="AE1661" t="s">
        <v>690</v>
      </c>
      <c r="AF1661" t="s">
        <v>247</v>
      </c>
      <c r="AG1661" t="s">
        <v>932</v>
      </c>
      <c r="AH1661">
        <v>57.334634000000001</v>
      </c>
      <c r="AI1661">
        <v>63.191479000000001</v>
      </c>
      <c r="AJ1661">
        <v>71.416766999999993</v>
      </c>
      <c r="AK1661">
        <v>77.073362000000003</v>
      </c>
      <c r="AL1661" t="s">
        <v>54</v>
      </c>
      <c r="AM1661" t="s">
        <v>248</v>
      </c>
      <c r="AN1661" t="s">
        <v>247</v>
      </c>
      <c r="AR1661" t="s">
        <v>247</v>
      </c>
    </row>
    <row r="1662" spans="1:44" hidden="1" x14ac:dyDescent="0.25">
      <c r="A1662" t="s">
        <v>2338</v>
      </c>
      <c r="B1662" t="s">
        <v>2302</v>
      </c>
      <c r="C1662" t="s">
        <v>2303</v>
      </c>
      <c r="D1662" t="s">
        <v>134</v>
      </c>
      <c r="E1662" t="s">
        <v>2033</v>
      </c>
      <c r="F1662" t="s">
        <v>245</v>
      </c>
      <c r="G1662" t="s">
        <v>80</v>
      </c>
      <c r="H1662">
        <v>1</v>
      </c>
      <c r="I1662" t="s">
        <v>197</v>
      </c>
      <c r="J1662" t="s">
        <v>47</v>
      </c>
      <c r="K1662" s="1">
        <v>43999</v>
      </c>
      <c r="L1662">
        <v>15.82</v>
      </c>
      <c r="M1662" t="s">
        <v>48</v>
      </c>
      <c r="W1662" s="5">
        <v>45870</v>
      </c>
      <c r="X1662" s="5">
        <v>45870</v>
      </c>
      <c r="Y1662" s="5">
        <v>45778</v>
      </c>
      <c r="AB1662" t="s">
        <v>245</v>
      </c>
      <c r="AC1662" t="s">
        <v>245</v>
      </c>
      <c r="AD1662" t="s">
        <v>566</v>
      </c>
      <c r="AE1662" t="s">
        <v>690</v>
      </c>
      <c r="AF1662" t="s">
        <v>247</v>
      </c>
      <c r="AG1662" t="s">
        <v>932</v>
      </c>
      <c r="AH1662">
        <v>57.334634000000001</v>
      </c>
      <c r="AI1662">
        <v>63.191479000000001</v>
      </c>
      <c r="AJ1662">
        <v>71.416766999999993</v>
      </c>
      <c r="AK1662">
        <v>77.073362000000003</v>
      </c>
      <c r="AL1662" t="s">
        <v>54</v>
      </c>
      <c r="AM1662" t="s">
        <v>248</v>
      </c>
      <c r="AN1662" t="s">
        <v>247</v>
      </c>
      <c r="AR1662" t="s">
        <v>247</v>
      </c>
    </row>
    <row r="1663" spans="1:44" hidden="1" x14ac:dyDescent="0.25">
      <c r="A1663" t="s">
        <v>2339</v>
      </c>
      <c r="B1663" t="s">
        <v>2302</v>
      </c>
      <c r="C1663" t="s">
        <v>2303</v>
      </c>
      <c r="D1663" t="s">
        <v>42</v>
      </c>
      <c r="E1663" t="s">
        <v>2033</v>
      </c>
      <c r="F1663" t="s">
        <v>245</v>
      </c>
      <c r="G1663" t="s">
        <v>80</v>
      </c>
      <c r="H1663">
        <v>1</v>
      </c>
      <c r="I1663" t="s">
        <v>197</v>
      </c>
      <c r="J1663" t="s">
        <v>47</v>
      </c>
      <c r="K1663" s="1">
        <v>44002</v>
      </c>
      <c r="L1663">
        <v>5.03</v>
      </c>
      <c r="M1663" t="s">
        <v>48</v>
      </c>
      <c r="W1663" s="5">
        <v>45870</v>
      </c>
      <c r="X1663" s="5">
        <v>45870</v>
      </c>
      <c r="Y1663" s="5">
        <v>45778</v>
      </c>
      <c r="AB1663" t="s">
        <v>245</v>
      </c>
      <c r="AC1663" t="s">
        <v>245</v>
      </c>
      <c r="AD1663" t="s">
        <v>566</v>
      </c>
      <c r="AE1663" t="s">
        <v>690</v>
      </c>
      <c r="AF1663" t="s">
        <v>247</v>
      </c>
      <c r="AG1663" t="s">
        <v>932</v>
      </c>
      <c r="AH1663">
        <v>57.334634000000001</v>
      </c>
      <c r="AI1663">
        <v>63.191479000000001</v>
      </c>
      <c r="AJ1663">
        <v>71.416766999999993</v>
      </c>
      <c r="AK1663">
        <v>77.073362000000003</v>
      </c>
      <c r="AL1663" t="s">
        <v>54</v>
      </c>
      <c r="AM1663" t="s">
        <v>248</v>
      </c>
      <c r="AN1663" t="s">
        <v>247</v>
      </c>
      <c r="AR1663" t="s">
        <v>247</v>
      </c>
    </row>
    <row r="1664" spans="1:44" hidden="1" x14ac:dyDescent="0.25">
      <c r="A1664" t="s">
        <v>2340</v>
      </c>
      <c r="B1664" t="s">
        <v>2302</v>
      </c>
      <c r="C1664" t="s">
        <v>2303</v>
      </c>
      <c r="D1664" t="s">
        <v>367</v>
      </c>
      <c r="E1664" t="s">
        <v>2033</v>
      </c>
      <c r="F1664" t="s">
        <v>245</v>
      </c>
      <c r="G1664" t="s">
        <v>80</v>
      </c>
      <c r="H1664">
        <v>1</v>
      </c>
      <c r="I1664" t="s">
        <v>197</v>
      </c>
      <c r="J1664" t="s">
        <v>47</v>
      </c>
      <c r="K1664" s="1">
        <v>44001</v>
      </c>
      <c r="L1664">
        <v>12.06</v>
      </c>
      <c r="M1664" t="s">
        <v>48</v>
      </c>
      <c r="W1664" s="5">
        <v>45870</v>
      </c>
      <c r="X1664" s="5">
        <v>45870</v>
      </c>
      <c r="Y1664" s="5">
        <v>45778</v>
      </c>
      <c r="AB1664" t="s">
        <v>245</v>
      </c>
      <c r="AC1664" t="s">
        <v>245</v>
      </c>
      <c r="AD1664" t="s">
        <v>566</v>
      </c>
      <c r="AE1664" t="s">
        <v>690</v>
      </c>
      <c r="AF1664" t="s">
        <v>247</v>
      </c>
      <c r="AG1664" t="s">
        <v>932</v>
      </c>
      <c r="AH1664">
        <v>57.334634000000001</v>
      </c>
      <c r="AI1664">
        <v>63.191479000000001</v>
      </c>
      <c r="AJ1664">
        <v>71.416766999999993</v>
      </c>
      <c r="AK1664">
        <v>77.073362000000003</v>
      </c>
      <c r="AL1664" t="s">
        <v>54</v>
      </c>
      <c r="AM1664" t="s">
        <v>248</v>
      </c>
      <c r="AN1664" t="s">
        <v>247</v>
      </c>
      <c r="AR1664" t="s">
        <v>247</v>
      </c>
    </row>
    <row r="1665" spans="1:44" hidden="1" x14ac:dyDescent="0.25">
      <c r="A1665" t="s">
        <v>2341</v>
      </c>
      <c r="B1665" t="s">
        <v>2302</v>
      </c>
      <c r="C1665" t="s">
        <v>2303</v>
      </c>
      <c r="D1665" t="s">
        <v>427</v>
      </c>
      <c r="E1665" t="s">
        <v>2033</v>
      </c>
      <c r="F1665" t="s">
        <v>245</v>
      </c>
      <c r="G1665" t="s">
        <v>80</v>
      </c>
      <c r="H1665">
        <v>1</v>
      </c>
      <c r="I1665" t="s">
        <v>197</v>
      </c>
      <c r="J1665" t="s">
        <v>47</v>
      </c>
      <c r="K1665" s="1">
        <v>44000</v>
      </c>
      <c r="L1665">
        <v>4.78</v>
      </c>
      <c r="M1665" t="s">
        <v>48</v>
      </c>
      <c r="W1665" s="5">
        <v>45870</v>
      </c>
      <c r="X1665" s="5">
        <v>45870</v>
      </c>
      <c r="Y1665" s="5">
        <v>45778</v>
      </c>
      <c r="AB1665" t="s">
        <v>245</v>
      </c>
      <c r="AC1665" t="s">
        <v>245</v>
      </c>
      <c r="AD1665" t="s">
        <v>566</v>
      </c>
      <c r="AE1665" t="s">
        <v>690</v>
      </c>
      <c r="AF1665" t="s">
        <v>247</v>
      </c>
      <c r="AG1665" t="s">
        <v>932</v>
      </c>
      <c r="AH1665">
        <v>57.334634000000001</v>
      </c>
      <c r="AI1665">
        <v>63.191479000000001</v>
      </c>
      <c r="AJ1665">
        <v>71.416766999999993</v>
      </c>
      <c r="AK1665">
        <v>77.073362000000003</v>
      </c>
      <c r="AL1665" t="s">
        <v>54</v>
      </c>
      <c r="AM1665" t="s">
        <v>248</v>
      </c>
      <c r="AN1665" t="s">
        <v>247</v>
      </c>
      <c r="AR1665" t="s">
        <v>247</v>
      </c>
    </row>
    <row r="1666" spans="1:44" hidden="1" x14ac:dyDescent="0.25">
      <c r="A1666" t="s">
        <v>2342</v>
      </c>
      <c r="B1666" t="s">
        <v>2302</v>
      </c>
      <c r="C1666" t="s">
        <v>2303</v>
      </c>
      <c r="D1666" t="s">
        <v>77</v>
      </c>
      <c r="E1666" t="s">
        <v>2033</v>
      </c>
      <c r="F1666" t="s">
        <v>245</v>
      </c>
      <c r="G1666" t="s">
        <v>80</v>
      </c>
      <c r="H1666">
        <v>1</v>
      </c>
      <c r="I1666" t="s">
        <v>197</v>
      </c>
      <c r="J1666" t="s">
        <v>47</v>
      </c>
      <c r="K1666" s="1">
        <v>44000</v>
      </c>
      <c r="L1666">
        <v>7.41</v>
      </c>
      <c r="M1666" t="s">
        <v>48</v>
      </c>
      <c r="W1666" s="5">
        <v>45870</v>
      </c>
      <c r="X1666" s="5">
        <v>45870</v>
      </c>
      <c r="Y1666" s="5">
        <v>45778</v>
      </c>
      <c r="AB1666" t="s">
        <v>245</v>
      </c>
      <c r="AC1666" t="s">
        <v>245</v>
      </c>
      <c r="AD1666" t="s">
        <v>566</v>
      </c>
      <c r="AE1666" t="s">
        <v>690</v>
      </c>
      <c r="AF1666" t="s">
        <v>247</v>
      </c>
      <c r="AG1666" t="s">
        <v>932</v>
      </c>
      <c r="AH1666">
        <v>57.334634000000001</v>
      </c>
      <c r="AI1666">
        <v>63.191479000000001</v>
      </c>
      <c r="AJ1666">
        <v>71.416766999999993</v>
      </c>
      <c r="AK1666">
        <v>77.073362000000003</v>
      </c>
      <c r="AL1666" t="s">
        <v>54</v>
      </c>
      <c r="AM1666" t="s">
        <v>248</v>
      </c>
      <c r="AN1666" t="s">
        <v>247</v>
      </c>
      <c r="AR1666" t="s">
        <v>247</v>
      </c>
    </row>
    <row r="1667" spans="1:44" hidden="1" x14ac:dyDescent="0.25">
      <c r="A1667" t="s">
        <v>2343</v>
      </c>
      <c r="B1667" t="s">
        <v>2302</v>
      </c>
      <c r="C1667" t="s">
        <v>2303</v>
      </c>
      <c r="D1667" t="s">
        <v>434</v>
      </c>
      <c r="E1667" t="s">
        <v>2033</v>
      </c>
      <c r="F1667" t="s">
        <v>245</v>
      </c>
      <c r="G1667" t="s">
        <v>58</v>
      </c>
      <c r="H1667">
        <v>1</v>
      </c>
      <c r="I1667" t="s">
        <v>197</v>
      </c>
      <c r="J1667" t="s">
        <v>47</v>
      </c>
      <c r="K1667" s="1">
        <v>44013</v>
      </c>
      <c r="L1667">
        <v>63.4</v>
      </c>
      <c r="M1667" t="s">
        <v>48</v>
      </c>
      <c r="N1667" t="s">
        <v>13</v>
      </c>
      <c r="W1667" s="5">
        <v>45870</v>
      </c>
      <c r="X1667" s="5">
        <v>45870</v>
      </c>
      <c r="Y1667" s="5">
        <v>45778</v>
      </c>
      <c r="AB1667" t="s">
        <v>245</v>
      </c>
      <c r="AC1667" t="s">
        <v>13</v>
      </c>
      <c r="AD1667" t="s">
        <v>566</v>
      </c>
      <c r="AE1667" t="s">
        <v>690</v>
      </c>
      <c r="AF1667" t="s">
        <v>247</v>
      </c>
      <c r="AG1667" t="s">
        <v>932</v>
      </c>
      <c r="AH1667">
        <v>57.334634000000001</v>
      </c>
      <c r="AI1667">
        <v>63.191479000000001</v>
      </c>
      <c r="AJ1667">
        <v>71.416766999999993</v>
      </c>
      <c r="AK1667">
        <v>77.073362000000003</v>
      </c>
      <c r="AL1667" t="s">
        <v>54</v>
      </c>
      <c r="AM1667" t="s">
        <v>248</v>
      </c>
      <c r="AP1667" s="1" t="s">
        <v>5439</v>
      </c>
    </row>
    <row r="1668" spans="1:44" hidden="1" x14ac:dyDescent="0.25">
      <c r="A1668" t="s">
        <v>2344</v>
      </c>
      <c r="B1668" t="s">
        <v>2302</v>
      </c>
      <c r="C1668" t="s">
        <v>2303</v>
      </c>
      <c r="D1668" t="s">
        <v>376</v>
      </c>
      <c r="E1668" t="s">
        <v>2033</v>
      </c>
      <c r="F1668" t="s">
        <v>245</v>
      </c>
      <c r="G1668" t="s">
        <v>80</v>
      </c>
      <c r="H1668">
        <v>1</v>
      </c>
      <c r="I1668" t="s">
        <v>197</v>
      </c>
      <c r="J1668" t="s">
        <v>47</v>
      </c>
      <c r="K1668" s="1">
        <v>44018</v>
      </c>
      <c r="L1668">
        <v>24.18</v>
      </c>
      <c r="M1668" t="s">
        <v>48</v>
      </c>
      <c r="W1668" s="5">
        <v>45870</v>
      </c>
      <c r="X1668" s="5">
        <v>45870</v>
      </c>
      <c r="Y1668" s="5">
        <v>45778</v>
      </c>
      <c r="AB1668" t="s">
        <v>245</v>
      </c>
      <c r="AC1668" t="s">
        <v>245</v>
      </c>
      <c r="AD1668" t="s">
        <v>566</v>
      </c>
      <c r="AE1668" t="s">
        <v>690</v>
      </c>
      <c r="AF1668" t="s">
        <v>247</v>
      </c>
      <c r="AG1668" t="s">
        <v>932</v>
      </c>
      <c r="AH1668">
        <v>57.334634000000001</v>
      </c>
      <c r="AI1668">
        <v>63.191479000000001</v>
      </c>
      <c r="AJ1668">
        <v>71.416766999999993</v>
      </c>
      <c r="AK1668">
        <v>77.073362000000003</v>
      </c>
      <c r="AL1668" t="s">
        <v>54</v>
      </c>
      <c r="AM1668" t="s">
        <v>248</v>
      </c>
      <c r="AN1668" t="s">
        <v>247</v>
      </c>
      <c r="AR1668" t="s">
        <v>247</v>
      </c>
    </row>
    <row r="1669" spans="1:44" hidden="1" x14ac:dyDescent="0.25">
      <c r="A1669" t="s">
        <v>2345</v>
      </c>
      <c r="B1669" t="s">
        <v>2302</v>
      </c>
      <c r="C1669" t="s">
        <v>2303</v>
      </c>
      <c r="D1669" t="s">
        <v>378</v>
      </c>
      <c r="E1669" t="s">
        <v>2033</v>
      </c>
      <c r="F1669" t="s">
        <v>245</v>
      </c>
      <c r="G1669" t="s">
        <v>80</v>
      </c>
      <c r="H1669">
        <v>1</v>
      </c>
      <c r="I1669" t="s">
        <v>197</v>
      </c>
      <c r="J1669" t="s">
        <v>47</v>
      </c>
      <c r="K1669" s="1">
        <v>44018</v>
      </c>
      <c r="L1669">
        <v>50.13</v>
      </c>
      <c r="M1669" t="s">
        <v>48</v>
      </c>
      <c r="W1669" s="5">
        <v>45870</v>
      </c>
      <c r="X1669" s="5">
        <v>45870</v>
      </c>
      <c r="Y1669" s="5">
        <v>45778</v>
      </c>
      <c r="AB1669" t="s">
        <v>245</v>
      </c>
      <c r="AC1669" t="s">
        <v>245</v>
      </c>
      <c r="AD1669" t="s">
        <v>566</v>
      </c>
      <c r="AE1669" t="s">
        <v>690</v>
      </c>
      <c r="AF1669" t="s">
        <v>247</v>
      </c>
      <c r="AG1669" t="s">
        <v>932</v>
      </c>
      <c r="AH1669">
        <v>57.334634000000001</v>
      </c>
      <c r="AI1669">
        <v>63.191479000000001</v>
      </c>
      <c r="AJ1669">
        <v>71.416766999999993</v>
      </c>
      <c r="AK1669">
        <v>77.073362000000003</v>
      </c>
      <c r="AL1669" t="s">
        <v>54</v>
      </c>
      <c r="AM1669" t="s">
        <v>248</v>
      </c>
      <c r="AN1669" t="s">
        <v>247</v>
      </c>
      <c r="AR1669" t="s">
        <v>247</v>
      </c>
    </row>
    <row r="1670" spans="1:44" hidden="1" x14ac:dyDescent="0.25">
      <c r="A1670" t="s">
        <v>2346</v>
      </c>
      <c r="B1670" t="s">
        <v>2302</v>
      </c>
      <c r="C1670" t="s">
        <v>2303</v>
      </c>
      <c r="D1670" t="s">
        <v>438</v>
      </c>
      <c r="E1670" t="s">
        <v>2033</v>
      </c>
      <c r="F1670" t="s">
        <v>245</v>
      </c>
      <c r="G1670" t="s">
        <v>80</v>
      </c>
      <c r="H1670">
        <v>1</v>
      </c>
      <c r="I1670" t="s">
        <v>197</v>
      </c>
      <c r="J1670" t="s">
        <v>47</v>
      </c>
      <c r="K1670" s="1">
        <v>44021</v>
      </c>
      <c r="L1670">
        <v>20.45</v>
      </c>
      <c r="M1670" t="s">
        <v>48</v>
      </c>
      <c r="W1670" s="5">
        <v>45901</v>
      </c>
      <c r="X1670" s="5">
        <v>45870</v>
      </c>
      <c r="Y1670" s="5">
        <v>45778</v>
      </c>
      <c r="AB1670" t="s">
        <v>245</v>
      </c>
      <c r="AC1670" t="s">
        <v>245</v>
      </c>
      <c r="AD1670" t="s">
        <v>566</v>
      </c>
      <c r="AE1670" t="s">
        <v>690</v>
      </c>
      <c r="AF1670" t="s">
        <v>247</v>
      </c>
      <c r="AG1670" t="s">
        <v>932</v>
      </c>
      <c r="AH1670">
        <v>57.334634000000001</v>
      </c>
      <c r="AI1670">
        <v>63.191479000000001</v>
      </c>
      <c r="AJ1670">
        <v>71.416766999999993</v>
      </c>
      <c r="AK1670">
        <v>77.073362000000003</v>
      </c>
      <c r="AL1670" t="s">
        <v>54</v>
      </c>
      <c r="AM1670" t="s">
        <v>248</v>
      </c>
      <c r="AN1670" t="s">
        <v>247</v>
      </c>
      <c r="AR1670" t="s">
        <v>247</v>
      </c>
    </row>
    <row r="1671" spans="1:44" hidden="1" x14ac:dyDescent="0.25">
      <c r="A1671" t="s">
        <v>2347</v>
      </c>
      <c r="B1671" t="s">
        <v>2302</v>
      </c>
      <c r="C1671" t="s">
        <v>2303</v>
      </c>
      <c r="D1671" t="s">
        <v>440</v>
      </c>
      <c r="E1671" t="s">
        <v>2033</v>
      </c>
      <c r="F1671" t="s">
        <v>245</v>
      </c>
      <c r="G1671" t="s">
        <v>80</v>
      </c>
      <c r="H1671">
        <v>1</v>
      </c>
      <c r="I1671" t="s">
        <v>197</v>
      </c>
      <c r="J1671" t="s">
        <v>47</v>
      </c>
      <c r="K1671" s="1">
        <v>44020</v>
      </c>
      <c r="L1671">
        <v>38.71</v>
      </c>
      <c r="M1671" t="s">
        <v>48</v>
      </c>
      <c r="W1671" s="5">
        <v>45901</v>
      </c>
      <c r="X1671" s="5">
        <v>45870</v>
      </c>
      <c r="Y1671" s="5">
        <v>45778</v>
      </c>
      <c r="AB1671" t="s">
        <v>245</v>
      </c>
      <c r="AC1671" t="s">
        <v>245</v>
      </c>
      <c r="AD1671" t="s">
        <v>566</v>
      </c>
      <c r="AE1671" t="s">
        <v>690</v>
      </c>
      <c r="AF1671" t="s">
        <v>247</v>
      </c>
      <c r="AG1671" t="s">
        <v>932</v>
      </c>
      <c r="AH1671">
        <v>57.334634000000001</v>
      </c>
      <c r="AI1671">
        <v>63.191479000000001</v>
      </c>
      <c r="AJ1671">
        <v>71.416766999999993</v>
      </c>
      <c r="AK1671">
        <v>77.073362000000003</v>
      </c>
      <c r="AL1671" t="s">
        <v>54</v>
      </c>
      <c r="AM1671" t="s">
        <v>248</v>
      </c>
      <c r="AN1671" t="s">
        <v>247</v>
      </c>
      <c r="AR1671" t="s">
        <v>247</v>
      </c>
    </row>
    <row r="1672" spans="1:44" hidden="1" x14ac:dyDescent="0.25">
      <c r="A1672" t="s">
        <v>2348</v>
      </c>
      <c r="B1672" t="s">
        <v>2302</v>
      </c>
      <c r="C1672" t="s">
        <v>2303</v>
      </c>
      <c r="D1672" t="s">
        <v>442</v>
      </c>
      <c r="E1672" t="s">
        <v>2033</v>
      </c>
      <c r="F1672" t="s">
        <v>245</v>
      </c>
      <c r="G1672" t="s">
        <v>80</v>
      </c>
      <c r="H1672">
        <v>1</v>
      </c>
      <c r="I1672" t="s">
        <v>197</v>
      </c>
      <c r="J1672" t="s">
        <v>47</v>
      </c>
      <c r="K1672" s="1">
        <v>44022</v>
      </c>
      <c r="L1672">
        <v>70.069999999999993</v>
      </c>
      <c r="M1672" t="s">
        <v>48</v>
      </c>
      <c r="W1672" s="5">
        <v>45901</v>
      </c>
      <c r="X1672" s="5">
        <v>45870</v>
      </c>
      <c r="Y1672" s="5">
        <v>45778</v>
      </c>
      <c r="AB1672" t="s">
        <v>245</v>
      </c>
      <c r="AC1672" t="s">
        <v>245</v>
      </c>
      <c r="AD1672" t="s">
        <v>566</v>
      </c>
      <c r="AE1672" t="s">
        <v>690</v>
      </c>
      <c r="AF1672" t="s">
        <v>247</v>
      </c>
      <c r="AG1672" t="s">
        <v>932</v>
      </c>
      <c r="AH1672">
        <v>57.334634000000001</v>
      </c>
      <c r="AI1672">
        <v>63.191479000000001</v>
      </c>
      <c r="AJ1672">
        <v>71.416766999999993</v>
      </c>
      <c r="AK1672">
        <v>77.073362000000003</v>
      </c>
      <c r="AL1672" t="s">
        <v>54</v>
      </c>
      <c r="AM1672" t="s">
        <v>248</v>
      </c>
      <c r="AN1672" t="s">
        <v>247</v>
      </c>
      <c r="AR1672" t="s">
        <v>247</v>
      </c>
    </row>
    <row r="1673" spans="1:44" hidden="1" x14ac:dyDescent="0.25">
      <c r="A1673" t="s">
        <v>2349</v>
      </c>
      <c r="B1673" t="s">
        <v>2302</v>
      </c>
      <c r="C1673" t="s">
        <v>2303</v>
      </c>
      <c r="D1673" t="s">
        <v>444</v>
      </c>
      <c r="E1673" t="s">
        <v>2033</v>
      </c>
      <c r="F1673" t="s">
        <v>245</v>
      </c>
      <c r="G1673" t="s">
        <v>80</v>
      </c>
      <c r="H1673">
        <v>1</v>
      </c>
      <c r="I1673" t="s">
        <v>197</v>
      </c>
      <c r="J1673" t="s">
        <v>47</v>
      </c>
      <c r="K1673" s="1">
        <v>44023</v>
      </c>
      <c r="L1673">
        <v>30.53</v>
      </c>
      <c r="M1673" t="s">
        <v>48</v>
      </c>
      <c r="W1673" s="5">
        <v>45901</v>
      </c>
      <c r="X1673" s="5">
        <v>45870</v>
      </c>
      <c r="Y1673" s="5">
        <v>45778</v>
      </c>
      <c r="AB1673" t="s">
        <v>245</v>
      </c>
      <c r="AC1673" t="s">
        <v>245</v>
      </c>
      <c r="AD1673" t="s">
        <v>566</v>
      </c>
      <c r="AE1673" t="s">
        <v>690</v>
      </c>
      <c r="AF1673" t="s">
        <v>247</v>
      </c>
      <c r="AG1673" t="s">
        <v>932</v>
      </c>
      <c r="AH1673">
        <v>57.334634000000001</v>
      </c>
      <c r="AI1673">
        <v>63.191479000000001</v>
      </c>
      <c r="AJ1673">
        <v>71.416766999999993</v>
      </c>
      <c r="AK1673">
        <v>77.073362000000003</v>
      </c>
      <c r="AL1673" t="s">
        <v>54</v>
      </c>
      <c r="AM1673" t="s">
        <v>248</v>
      </c>
      <c r="AN1673" t="s">
        <v>247</v>
      </c>
      <c r="AR1673" t="s">
        <v>247</v>
      </c>
    </row>
    <row r="1674" spans="1:44" hidden="1" x14ac:dyDescent="0.25">
      <c r="A1674" t="s">
        <v>2350</v>
      </c>
      <c r="B1674" t="s">
        <v>2302</v>
      </c>
      <c r="C1674" t="s">
        <v>2303</v>
      </c>
      <c r="D1674" t="s">
        <v>56</v>
      </c>
      <c r="E1674" t="s">
        <v>2033</v>
      </c>
      <c r="F1674" t="s">
        <v>245</v>
      </c>
      <c r="G1674" t="s">
        <v>80</v>
      </c>
      <c r="H1674">
        <v>1</v>
      </c>
      <c r="I1674" t="s">
        <v>197</v>
      </c>
      <c r="J1674" t="s">
        <v>47</v>
      </c>
      <c r="K1674" s="1">
        <v>44050</v>
      </c>
      <c r="L1674">
        <v>17.04</v>
      </c>
      <c r="M1674" t="s">
        <v>48</v>
      </c>
      <c r="W1674" s="5">
        <v>45901</v>
      </c>
      <c r="X1674" s="5">
        <v>45870</v>
      </c>
      <c r="Y1674" s="5">
        <v>45809</v>
      </c>
      <c r="AB1674" t="s">
        <v>245</v>
      </c>
      <c r="AC1674" t="s">
        <v>245</v>
      </c>
      <c r="AD1674" t="s">
        <v>566</v>
      </c>
      <c r="AE1674" t="s">
        <v>690</v>
      </c>
      <c r="AF1674" t="s">
        <v>247</v>
      </c>
      <c r="AG1674" t="s">
        <v>932</v>
      </c>
      <c r="AH1674">
        <v>57.334634000000001</v>
      </c>
      <c r="AI1674">
        <v>63.191479000000001</v>
      </c>
      <c r="AJ1674">
        <v>71.416766999999993</v>
      </c>
      <c r="AK1674">
        <v>77.073362000000003</v>
      </c>
      <c r="AL1674" t="s">
        <v>54</v>
      </c>
      <c r="AM1674" t="s">
        <v>248</v>
      </c>
      <c r="AN1674" t="s">
        <v>247</v>
      </c>
      <c r="AR1674" t="s">
        <v>247</v>
      </c>
    </row>
    <row r="1675" spans="1:44" hidden="1" x14ac:dyDescent="0.25">
      <c r="A1675" t="s">
        <v>2351</v>
      </c>
      <c r="B1675" t="s">
        <v>2302</v>
      </c>
      <c r="C1675" t="s">
        <v>2303</v>
      </c>
      <c r="D1675" t="s">
        <v>761</v>
      </c>
      <c r="E1675" t="s">
        <v>2033</v>
      </c>
      <c r="F1675" t="s">
        <v>245</v>
      </c>
      <c r="G1675" t="s">
        <v>80</v>
      </c>
      <c r="H1675">
        <v>1</v>
      </c>
      <c r="I1675" t="s">
        <v>197</v>
      </c>
      <c r="J1675" t="s">
        <v>47</v>
      </c>
      <c r="K1675" s="1">
        <v>44055</v>
      </c>
      <c r="L1675">
        <v>27.02</v>
      </c>
      <c r="M1675" t="s">
        <v>48</v>
      </c>
      <c r="W1675" s="5">
        <v>45901</v>
      </c>
      <c r="X1675" s="5">
        <v>45870</v>
      </c>
      <c r="Y1675" s="5">
        <v>45809</v>
      </c>
      <c r="AB1675" t="s">
        <v>245</v>
      </c>
      <c r="AC1675" t="s">
        <v>245</v>
      </c>
      <c r="AD1675" t="s">
        <v>566</v>
      </c>
      <c r="AE1675" t="s">
        <v>690</v>
      </c>
      <c r="AF1675" t="s">
        <v>247</v>
      </c>
      <c r="AG1675" t="s">
        <v>932</v>
      </c>
      <c r="AH1675">
        <v>57.334634000000001</v>
      </c>
      <c r="AI1675">
        <v>63.191479000000001</v>
      </c>
      <c r="AJ1675">
        <v>71.416766999999993</v>
      </c>
      <c r="AK1675">
        <v>77.073362000000003</v>
      </c>
      <c r="AL1675" t="s">
        <v>54</v>
      </c>
      <c r="AM1675" t="s">
        <v>248</v>
      </c>
      <c r="AN1675" t="s">
        <v>247</v>
      </c>
      <c r="AR1675" t="s">
        <v>247</v>
      </c>
    </row>
    <row r="1676" spans="1:44" hidden="1" x14ac:dyDescent="0.25">
      <c r="A1676" t="s">
        <v>2352</v>
      </c>
      <c r="B1676" t="s">
        <v>2302</v>
      </c>
      <c r="C1676" t="s">
        <v>2303</v>
      </c>
      <c r="D1676" t="s">
        <v>189</v>
      </c>
      <c r="E1676" t="s">
        <v>2033</v>
      </c>
      <c r="F1676" t="s">
        <v>245</v>
      </c>
      <c r="G1676" t="s">
        <v>80</v>
      </c>
      <c r="H1676">
        <v>1</v>
      </c>
      <c r="I1676" t="s">
        <v>197</v>
      </c>
      <c r="J1676" t="s">
        <v>47</v>
      </c>
      <c r="K1676" s="1">
        <v>44049</v>
      </c>
      <c r="L1676">
        <v>15.6</v>
      </c>
      <c r="M1676" t="s">
        <v>48</v>
      </c>
      <c r="W1676" s="5">
        <v>45901</v>
      </c>
      <c r="X1676" s="5">
        <v>45870</v>
      </c>
      <c r="Y1676" s="5">
        <v>45809</v>
      </c>
      <c r="AB1676" t="s">
        <v>245</v>
      </c>
      <c r="AC1676" t="s">
        <v>245</v>
      </c>
      <c r="AD1676" t="s">
        <v>566</v>
      </c>
      <c r="AE1676" t="s">
        <v>690</v>
      </c>
      <c r="AF1676" t="s">
        <v>247</v>
      </c>
      <c r="AG1676" t="s">
        <v>932</v>
      </c>
      <c r="AH1676">
        <v>57.334634000000001</v>
      </c>
      <c r="AI1676">
        <v>63.191479000000001</v>
      </c>
      <c r="AJ1676">
        <v>71.416766999999993</v>
      </c>
      <c r="AK1676">
        <v>77.073362000000003</v>
      </c>
      <c r="AL1676" t="s">
        <v>54</v>
      </c>
      <c r="AM1676" t="s">
        <v>248</v>
      </c>
      <c r="AN1676" t="s">
        <v>247</v>
      </c>
      <c r="AR1676" t="s">
        <v>247</v>
      </c>
    </row>
    <row r="1677" spans="1:44" hidden="1" x14ac:dyDescent="0.25">
      <c r="A1677" t="s">
        <v>2353</v>
      </c>
      <c r="B1677" t="s">
        <v>2302</v>
      </c>
      <c r="C1677" t="s">
        <v>2303</v>
      </c>
      <c r="D1677" t="s">
        <v>191</v>
      </c>
      <c r="E1677" t="s">
        <v>2033</v>
      </c>
      <c r="F1677" t="s">
        <v>245</v>
      </c>
      <c r="G1677" t="s">
        <v>80</v>
      </c>
      <c r="H1677">
        <v>1</v>
      </c>
      <c r="I1677" t="s">
        <v>197</v>
      </c>
      <c r="J1677" t="s">
        <v>47</v>
      </c>
      <c r="K1677" s="1">
        <v>44047</v>
      </c>
      <c r="L1677">
        <v>5.55</v>
      </c>
      <c r="M1677" t="s">
        <v>48</v>
      </c>
      <c r="W1677" s="5">
        <v>45901</v>
      </c>
      <c r="X1677" s="5">
        <v>45870</v>
      </c>
      <c r="Y1677" s="5">
        <v>45809</v>
      </c>
      <c r="AB1677" t="s">
        <v>245</v>
      </c>
      <c r="AC1677" t="s">
        <v>245</v>
      </c>
      <c r="AD1677" t="s">
        <v>566</v>
      </c>
      <c r="AE1677" t="s">
        <v>690</v>
      </c>
      <c r="AF1677" t="s">
        <v>247</v>
      </c>
      <c r="AG1677" t="s">
        <v>932</v>
      </c>
      <c r="AH1677">
        <v>57.334634000000001</v>
      </c>
      <c r="AI1677">
        <v>63.191479000000001</v>
      </c>
      <c r="AJ1677">
        <v>71.416766999999993</v>
      </c>
      <c r="AK1677">
        <v>77.073362000000003</v>
      </c>
      <c r="AL1677" t="s">
        <v>54</v>
      </c>
      <c r="AM1677" t="s">
        <v>248</v>
      </c>
      <c r="AN1677" t="s">
        <v>247</v>
      </c>
      <c r="AR1677" t="s">
        <v>247</v>
      </c>
    </row>
    <row r="1678" spans="1:44" hidden="1" x14ac:dyDescent="0.25">
      <c r="A1678" t="s">
        <v>2354</v>
      </c>
      <c r="B1678" t="s">
        <v>2302</v>
      </c>
      <c r="C1678" t="s">
        <v>2303</v>
      </c>
      <c r="D1678" t="s">
        <v>542</v>
      </c>
      <c r="E1678" t="s">
        <v>2033</v>
      </c>
      <c r="F1678" t="s">
        <v>245</v>
      </c>
      <c r="G1678" t="s">
        <v>80</v>
      </c>
      <c r="H1678">
        <v>1</v>
      </c>
      <c r="I1678" t="s">
        <v>197</v>
      </c>
      <c r="J1678" t="s">
        <v>47</v>
      </c>
      <c r="K1678" s="1">
        <v>44046</v>
      </c>
      <c r="L1678">
        <v>8.99</v>
      </c>
      <c r="M1678" t="s">
        <v>48</v>
      </c>
      <c r="W1678" s="5">
        <v>45901</v>
      </c>
      <c r="X1678" s="5">
        <v>45870</v>
      </c>
      <c r="Y1678" s="5">
        <v>45809</v>
      </c>
      <c r="AB1678" t="s">
        <v>245</v>
      </c>
      <c r="AC1678" t="s">
        <v>245</v>
      </c>
      <c r="AD1678" t="s">
        <v>566</v>
      </c>
      <c r="AE1678" t="s">
        <v>690</v>
      </c>
      <c r="AF1678" t="s">
        <v>247</v>
      </c>
      <c r="AG1678" t="s">
        <v>932</v>
      </c>
      <c r="AH1678">
        <v>57.334634000000001</v>
      </c>
      <c r="AI1678">
        <v>63.191479000000001</v>
      </c>
      <c r="AJ1678">
        <v>71.416766999999993</v>
      </c>
      <c r="AK1678">
        <v>77.073362000000003</v>
      </c>
      <c r="AL1678" t="s">
        <v>54</v>
      </c>
      <c r="AM1678" t="s">
        <v>248</v>
      </c>
      <c r="AN1678" t="s">
        <v>247</v>
      </c>
      <c r="AR1678" t="s">
        <v>247</v>
      </c>
    </row>
    <row r="1679" spans="1:44" hidden="1" x14ac:dyDescent="0.25">
      <c r="A1679" t="s">
        <v>2355</v>
      </c>
      <c r="B1679" t="s">
        <v>2302</v>
      </c>
      <c r="C1679" t="s">
        <v>2303</v>
      </c>
      <c r="D1679" t="s">
        <v>176</v>
      </c>
      <c r="E1679" t="s">
        <v>2033</v>
      </c>
      <c r="F1679" t="s">
        <v>245</v>
      </c>
      <c r="G1679" t="s">
        <v>80</v>
      </c>
      <c r="H1679">
        <v>1</v>
      </c>
      <c r="I1679" t="s">
        <v>197</v>
      </c>
      <c r="J1679" t="s">
        <v>47</v>
      </c>
      <c r="K1679" s="1">
        <v>44044</v>
      </c>
      <c r="L1679">
        <v>16.73</v>
      </c>
      <c r="M1679" t="s">
        <v>48</v>
      </c>
      <c r="W1679" s="5">
        <v>45901</v>
      </c>
      <c r="X1679" s="5">
        <v>45870</v>
      </c>
      <c r="Y1679" s="5">
        <v>45809</v>
      </c>
      <c r="AB1679" t="s">
        <v>245</v>
      </c>
      <c r="AC1679" t="s">
        <v>245</v>
      </c>
      <c r="AD1679" t="s">
        <v>566</v>
      </c>
      <c r="AE1679" t="s">
        <v>690</v>
      </c>
      <c r="AF1679" t="s">
        <v>247</v>
      </c>
      <c r="AG1679" t="s">
        <v>932</v>
      </c>
      <c r="AH1679">
        <v>57.334634000000001</v>
      </c>
      <c r="AI1679">
        <v>63.191479000000001</v>
      </c>
      <c r="AJ1679">
        <v>71.416766999999993</v>
      </c>
      <c r="AK1679">
        <v>77.073362000000003</v>
      </c>
      <c r="AL1679" t="s">
        <v>54</v>
      </c>
      <c r="AM1679" t="s">
        <v>248</v>
      </c>
      <c r="AN1679" t="s">
        <v>247</v>
      </c>
      <c r="AR1679" t="s">
        <v>247</v>
      </c>
    </row>
    <row r="1680" spans="1:44" hidden="1" x14ac:dyDescent="0.25">
      <c r="A1680" t="s">
        <v>2356</v>
      </c>
      <c r="B1680" t="s">
        <v>2302</v>
      </c>
      <c r="C1680" t="s">
        <v>2303</v>
      </c>
      <c r="D1680" t="s">
        <v>178</v>
      </c>
      <c r="E1680" t="s">
        <v>2033</v>
      </c>
      <c r="F1680" t="s">
        <v>245</v>
      </c>
      <c r="G1680" t="s">
        <v>80</v>
      </c>
      <c r="H1680">
        <v>1</v>
      </c>
      <c r="I1680" t="s">
        <v>197</v>
      </c>
      <c r="J1680" t="s">
        <v>47</v>
      </c>
      <c r="K1680" s="1">
        <v>44046</v>
      </c>
      <c r="L1680">
        <v>12.46</v>
      </c>
      <c r="M1680" t="s">
        <v>48</v>
      </c>
      <c r="W1680" s="5">
        <v>45901</v>
      </c>
      <c r="X1680" s="5">
        <v>45870</v>
      </c>
      <c r="Y1680" s="5">
        <v>45809</v>
      </c>
      <c r="AB1680" t="s">
        <v>245</v>
      </c>
      <c r="AC1680" t="s">
        <v>245</v>
      </c>
      <c r="AD1680" t="s">
        <v>566</v>
      </c>
      <c r="AE1680" t="s">
        <v>690</v>
      </c>
      <c r="AF1680" t="s">
        <v>247</v>
      </c>
      <c r="AG1680" t="s">
        <v>932</v>
      </c>
      <c r="AH1680">
        <v>57.334634000000001</v>
      </c>
      <c r="AI1680">
        <v>63.191479000000001</v>
      </c>
      <c r="AJ1680">
        <v>71.416766999999993</v>
      </c>
      <c r="AK1680">
        <v>77.073362000000003</v>
      </c>
      <c r="AL1680" t="s">
        <v>54</v>
      </c>
      <c r="AM1680" t="s">
        <v>248</v>
      </c>
      <c r="AN1680" t="s">
        <v>247</v>
      </c>
      <c r="AR1680" t="s">
        <v>247</v>
      </c>
    </row>
    <row r="1681" spans="1:44" hidden="1" x14ac:dyDescent="0.25">
      <c r="A1681" t="s">
        <v>2357</v>
      </c>
      <c r="B1681" t="s">
        <v>2302</v>
      </c>
      <c r="C1681" t="s">
        <v>2303</v>
      </c>
      <c r="D1681" t="s">
        <v>183</v>
      </c>
      <c r="E1681" t="s">
        <v>2033</v>
      </c>
      <c r="F1681" t="s">
        <v>245</v>
      </c>
      <c r="G1681" t="s">
        <v>80</v>
      </c>
      <c r="H1681">
        <v>1</v>
      </c>
      <c r="I1681" t="s">
        <v>197</v>
      </c>
      <c r="J1681" t="s">
        <v>47</v>
      </c>
      <c r="K1681" s="1">
        <v>44074</v>
      </c>
      <c r="L1681">
        <v>4.6900000000000004</v>
      </c>
      <c r="M1681" t="s">
        <v>48</v>
      </c>
      <c r="W1681" s="5">
        <v>45901</v>
      </c>
      <c r="X1681" s="5">
        <v>45870</v>
      </c>
      <c r="Y1681" s="5">
        <v>45809</v>
      </c>
      <c r="AB1681" t="s">
        <v>245</v>
      </c>
      <c r="AC1681" t="s">
        <v>245</v>
      </c>
      <c r="AD1681" t="s">
        <v>566</v>
      </c>
      <c r="AE1681" t="s">
        <v>690</v>
      </c>
      <c r="AF1681" t="s">
        <v>247</v>
      </c>
      <c r="AG1681" t="s">
        <v>932</v>
      </c>
      <c r="AH1681">
        <v>57.334634000000001</v>
      </c>
      <c r="AI1681">
        <v>63.191479000000001</v>
      </c>
      <c r="AJ1681">
        <v>71.416766999999993</v>
      </c>
      <c r="AK1681">
        <v>77.073362000000003</v>
      </c>
      <c r="AL1681" t="s">
        <v>54</v>
      </c>
      <c r="AM1681" t="s">
        <v>248</v>
      </c>
      <c r="AN1681" t="s">
        <v>247</v>
      </c>
      <c r="AR1681" t="s">
        <v>247</v>
      </c>
    </row>
    <row r="1682" spans="1:44" hidden="1" x14ac:dyDescent="0.25">
      <c r="A1682" t="s">
        <v>2358</v>
      </c>
      <c r="B1682" t="s">
        <v>2302</v>
      </c>
      <c r="C1682" t="s">
        <v>2303</v>
      </c>
      <c r="D1682" t="s">
        <v>870</v>
      </c>
      <c r="E1682" t="s">
        <v>2033</v>
      </c>
      <c r="F1682" t="s">
        <v>245</v>
      </c>
      <c r="G1682" t="s">
        <v>80</v>
      </c>
      <c r="H1682">
        <v>1</v>
      </c>
      <c r="I1682" t="s">
        <v>197</v>
      </c>
      <c r="J1682" t="s">
        <v>47</v>
      </c>
      <c r="K1682" s="1">
        <v>44069</v>
      </c>
      <c r="L1682">
        <v>6.08</v>
      </c>
      <c r="M1682" t="s">
        <v>48</v>
      </c>
      <c r="W1682" s="5">
        <v>45901</v>
      </c>
      <c r="X1682" s="5">
        <v>45870</v>
      </c>
      <c r="Y1682" s="5">
        <v>45809</v>
      </c>
      <c r="AB1682" t="s">
        <v>245</v>
      </c>
      <c r="AC1682" t="s">
        <v>245</v>
      </c>
      <c r="AD1682" t="s">
        <v>566</v>
      </c>
      <c r="AE1682" t="s">
        <v>690</v>
      </c>
      <c r="AF1682" t="s">
        <v>247</v>
      </c>
      <c r="AG1682" t="s">
        <v>932</v>
      </c>
      <c r="AH1682">
        <v>57.334634000000001</v>
      </c>
      <c r="AI1682">
        <v>63.191479000000001</v>
      </c>
      <c r="AJ1682">
        <v>71.416766999999993</v>
      </c>
      <c r="AK1682">
        <v>77.073362000000003</v>
      </c>
      <c r="AL1682" t="s">
        <v>54</v>
      </c>
      <c r="AM1682" t="s">
        <v>248</v>
      </c>
      <c r="AN1682" t="s">
        <v>247</v>
      </c>
      <c r="AR1682" t="s">
        <v>247</v>
      </c>
    </row>
    <row r="1683" spans="1:44" hidden="1" x14ac:dyDescent="0.25">
      <c r="A1683" t="s">
        <v>2359</v>
      </c>
      <c r="B1683" t="s">
        <v>2302</v>
      </c>
      <c r="C1683" t="s">
        <v>2303</v>
      </c>
      <c r="D1683" t="s">
        <v>185</v>
      </c>
      <c r="E1683" t="s">
        <v>2033</v>
      </c>
      <c r="F1683" t="s">
        <v>245</v>
      </c>
      <c r="G1683" t="s">
        <v>80</v>
      </c>
      <c r="H1683">
        <v>1</v>
      </c>
      <c r="I1683" t="s">
        <v>197</v>
      </c>
      <c r="J1683" t="s">
        <v>47</v>
      </c>
      <c r="K1683" s="1">
        <v>44064</v>
      </c>
      <c r="L1683">
        <v>18.62</v>
      </c>
      <c r="M1683" t="s">
        <v>48</v>
      </c>
      <c r="W1683" s="5">
        <v>45901</v>
      </c>
      <c r="X1683" s="5">
        <v>45870</v>
      </c>
      <c r="Y1683" s="5">
        <v>45809</v>
      </c>
      <c r="AB1683" t="s">
        <v>245</v>
      </c>
      <c r="AC1683" t="s">
        <v>245</v>
      </c>
      <c r="AD1683" t="s">
        <v>566</v>
      </c>
      <c r="AE1683" t="s">
        <v>690</v>
      </c>
      <c r="AF1683" t="s">
        <v>247</v>
      </c>
      <c r="AG1683" t="s">
        <v>932</v>
      </c>
      <c r="AH1683">
        <v>57.334634000000001</v>
      </c>
      <c r="AI1683">
        <v>63.191479000000001</v>
      </c>
      <c r="AJ1683">
        <v>71.416766999999993</v>
      </c>
      <c r="AK1683">
        <v>77.073362000000003</v>
      </c>
      <c r="AL1683" t="s">
        <v>54</v>
      </c>
      <c r="AM1683" t="s">
        <v>248</v>
      </c>
      <c r="AN1683" t="s">
        <v>247</v>
      </c>
      <c r="AR1683" t="s">
        <v>247</v>
      </c>
    </row>
    <row r="1684" spans="1:44" hidden="1" x14ac:dyDescent="0.25">
      <c r="A1684" t="s">
        <v>2360</v>
      </c>
      <c r="B1684" t="s">
        <v>2302</v>
      </c>
      <c r="C1684" t="s">
        <v>2303</v>
      </c>
      <c r="D1684" t="s">
        <v>768</v>
      </c>
      <c r="E1684" t="s">
        <v>2033</v>
      </c>
      <c r="F1684" t="s">
        <v>245</v>
      </c>
      <c r="G1684" t="s">
        <v>80</v>
      </c>
      <c r="H1684">
        <v>1</v>
      </c>
      <c r="I1684" t="s">
        <v>197</v>
      </c>
      <c r="J1684" t="s">
        <v>47</v>
      </c>
      <c r="K1684" s="1">
        <v>44065</v>
      </c>
      <c r="L1684">
        <v>9.4</v>
      </c>
      <c r="M1684" t="s">
        <v>48</v>
      </c>
      <c r="W1684" s="5">
        <v>45901</v>
      </c>
      <c r="X1684" s="5">
        <v>45870</v>
      </c>
      <c r="Y1684" s="5">
        <v>45809</v>
      </c>
      <c r="AB1684" t="s">
        <v>245</v>
      </c>
      <c r="AC1684" t="s">
        <v>245</v>
      </c>
      <c r="AD1684" t="s">
        <v>566</v>
      </c>
      <c r="AE1684" t="s">
        <v>690</v>
      </c>
      <c r="AF1684" t="s">
        <v>247</v>
      </c>
      <c r="AG1684" t="s">
        <v>932</v>
      </c>
      <c r="AH1684">
        <v>57.334634000000001</v>
      </c>
      <c r="AI1684">
        <v>63.191479000000001</v>
      </c>
      <c r="AJ1684">
        <v>71.416766999999993</v>
      </c>
      <c r="AK1684">
        <v>77.073362000000003</v>
      </c>
      <c r="AL1684" t="s">
        <v>54</v>
      </c>
      <c r="AM1684" t="s">
        <v>248</v>
      </c>
      <c r="AN1684" t="s">
        <v>247</v>
      </c>
      <c r="AR1684" t="s">
        <v>247</v>
      </c>
    </row>
    <row r="1685" spans="1:44" hidden="1" x14ac:dyDescent="0.25">
      <c r="A1685" t="s">
        <v>2361</v>
      </c>
      <c r="B1685" t="s">
        <v>2302</v>
      </c>
      <c r="C1685" t="s">
        <v>2303</v>
      </c>
      <c r="D1685" t="s">
        <v>60</v>
      </c>
      <c r="E1685" t="s">
        <v>2033</v>
      </c>
      <c r="F1685" t="s">
        <v>245</v>
      </c>
      <c r="G1685" t="s">
        <v>80</v>
      </c>
      <c r="H1685">
        <v>1</v>
      </c>
      <c r="I1685" t="s">
        <v>197</v>
      </c>
      <c r="J1685" t="s">
        <v>47</v>
      </c>
      <c r="K1685" s="1">
        <v>44067</v>
      </c>
      <c r="L1685">
        <v>3.16</v>
      </c>
      <c r="M1685" t="s">
        <v>48</v>
      </c>
      <c r="W1685" s="5">
        <v>45901</v>
      </c>
      <c r="X1685" s="5">
        <v>45870</v>
      </c>
      <c r="Y1685" s="5">
        <v>45809</v>
      </c>
      <c r="AB1685" t="s">
        <v>245</v>
      </c>
      <c r="AC1685" t="s">
        <v>245</v>
      </c>
      <c r="AD1685" t="s">
        <v>566</v>
      </c>
      <c r="AE1685" t="s">
        <v>690</v>
      </c>
      <c r="AF1685" t="s">
        <v>247</v>
      </c>
      <c r="AG1685" t="s">
        <v>932</v>
      </c>
      <c r="AH1685">
        <v>57.334634000000001</v>
      </c>
      <c r="AI1685">
        <v>63.191479000000001</v>
      </c>
      <c r="AJ1685">
        <v>71.416766999999993</v>
      </c>
      <c r="AK1685">
        <v>77.073362000000003</v>
      </c>
      <c r="AL1685" t="s">
        <v>54</v>
      </c>
      <c r="AM1685" t="s">
        <v>248</v>
      </c>
      <c r="AN1685" t="s">
        <v>247</v>
      </c>
      <c r="AR1685" t="s">
        <v>247</v>
      </c>
    </row>
    <row r="1686" spans="1:44" hidden="1" x14ac:dyDescent="0.25">
      <c r="A1686" t="s">
        <v>2362</v>
      </c>
      <c r="B1686" t="s">
        <v>2302</v>
      </c>
      <c r="C1686" t="s">
        <v>2303</v>
      </c>
      <c r="D1686" t="s">
        <v>1799</v>
      </c>
      <c r="E1686" t="s">
        <v>2033</v>
      </c>
      <c r="F1686" t="s">
        <v>245</v>
      </c>
      <c r="G1686" t="s">
        <v>80</v>
      </c>
      <c r="H1686">
        <v>1</v>
      </c>
      <c r="I1686" t="s">
        <v>197</v>
      </c>
      <c r="J1686" t="s">
        <v>47</v>
      </c>
      <c r="K1686" s="1">
        <v>44055</v>
      </c>
      <c r="L1686">
        <v>38.369999999999997</v>
      </c>
      <c r="M1686" t="s">
        <v>48</v>
      </c>
      <c r="W1686" s="5">
        <v>45901</v>
      </c>
      <c r="X1686" s="5">
        <v>45870</v>
      </c>
      <c r="Y1686" s="5">
        <v>45809</v>
      </c>
      <c r="AB1686" t="s">
        <v>245</v>
      </c>
      <c r="AC1686" t="s">
        <v>245</v>
      </c>
      <c r="AD1686" t="s">
        <v>566</v>
      </c>
      <c r="AE1686" t="s">
        <v>690</v>
      </c>
      <c r="AF1686" t="s">
        <v>247</v>
      </c>
      <c r="AG1686" t="s">
        <v>932</v>
      </c>
      <c r="AH1686">
        <v>57.334634000000001</v>
      </c>
      <c r="AI1686">
        <v>63.191479000000001</v>
      </c>
      <c r="AJ1686">
        <v>71.416766999999993</v>
      </c>
      <c r="AK1686">
        <v>77.073362000000003</v>
      </c>
      <c r="AL1686" t="s">
        <v>54</v>
      </c>
      <c r="AM1686" t="s">
        <v>248</v>
      </c>
      <c r="AN1686" t="s">
        <v>247</v>
      </c>
      <c r="AR1686" t="s">
        <v>247</v>
      </c>
    </row>
    <row r="1687" spans="1:44" hidden="1" x14ac:dyDescent="0.25">
      <c r="A1687" t="s">
        <v>2363</v>
      </c>
      <c r="B1687" t="s">
        <v>2302</v>
      </c>
      <c r="C1687" t="s">
        <v>2303</v>
      </c>
      <c r="D1687" t="s">
        <v>416</v>
      </c>
      <c r="E1687" t="s">
        <v>2033</v>
      </c>
      <c r="F1687" t="s">
        <v>245</v>
      </c>
      <c r="G1687" t="s">
        <v>80</v>
      </c>
      <c r="H1687">
        <v>1</v>
      </c>
      <c r="I1687" t="s">
        <v>197</v>
      </c>
      <c r="J1687" t="s">
        <v>47</v>
      </c>
      <c r="K1687" s="1">
        <v>44055</v>
      </c>
      <c r="L1687">
        <v>17.95</v>
      </c>
      <c r="M1687" t="s">
        <v>48</v>
      </c>
      <c r="W1687" s="5">
        <v>45901</v>
      </c>
      <c r="X1687" s="5">
        <v>45870</v>
      </c>
      <c r="Y1687" s="5">
        <v>45809</v>
      </c>
      <c r="AB1687" t="s">
        <v>245</v>
      </c>
      <c r="AC1687" t="s">
        <v>245</v>
      </c>
      <c r="AD1687" t="s">
        <v>566</v>
      </c>
      <c r="AE1687" t="s">
        <v>690</v>
      </c>
      <c r="AF1687" t="s">
        <v>247</v>
      </c>
      <c r="AG1687" t="s">
        <v>932</v>
      </c>
      <c r="AH1687">
        <v>57.334634000000001</v>
      </c>
      <c r="AI1687">
        <v>63.191479000000001</v>
      </c>
      <c r="AJ1687">
        <v>71.416766999999993</v>
      </c>
      <c r="AK1687">
        <v>77.073362000000003</v>
      </c>
      <c r="AL1687" t="s">
        <v>54</v>
      </c>
      <c r="AM1687" t="s">
        <v>248</v>
      </c>
      <c r="AN1687" t="s">
        <v>247</v>
      </c>
      <c r="AR1687" t="s">
        <v>247</v>
      </c>
    </row>
    <row r="1688" spans="1:44" hidden="1" x14ac:dyDescent="0.25">
      <c r="A1688" t="s">
        <v>2364</v>
      </c>
      <c r="B1688" t="s">
        <v>2302</v>
      </c>
      <c r="C1688" t="s">
        <v>2303</v>
      </c>
      <c r="D1688" t="s">
        <v>1444</v>
      </c>
      <c r="E1688" t="s">
        <v>2033</v>
      </c>
      <c r="F1688" t="s">
        <v>245</v>
      </c>
      <c r="G1688" t="s">
        <v>80</v>
      </c>
      <c r="H1688">
        <v>1</v>
      </c>
      <c r="I1688" t="s">
        <v>197</v>
      </c>
      <c r="J1688" t="s">
        <v>47</v>
      </c>
      <c r="K1688" s="1">
        <v>44058</v>
      </c>
      <c r="L1688">
        <v>24.28</v>
      </c>
      <c r="M1688" t="s">
        <v>48</v>
      </c>
      <c r="W1688" s="5">
        <v>45901</v>
      </c>
      <c r="X1688" s="5">
        <v>45870</v>
      </c>
      <c r="Y1688" s="5">
        <v>45809</v>
      </c>
      <c r="AB1688" t="s">
        <v>245</v>
      </c>
      <c r="AC1688" t="s">
        <v>245</v>
      </c>
      <c r="AD1688" t="s">
        <v>566</v>
      </c>
      <c r="AE1688" t="s">
        <v>690</v>
      </c>
      <c r="AF1688" t="s">
        <v>247</v>
      </c>
      <c r="AG1688" t="s">
        <v>932</v>
      </c>
      <c r="AH1688">
        <v>57.334634000000001</v>
      </c>
      <c r="AI1688">
        <v>63.191479000000001</v>
      </c>
      <c r="AJ1688">
        <v>71.416766999999993</v>
      </c>
      <c r="AK1688">
        <v>77.073362000000003</v>
      </c>
      <c r="AL1688" t="s">
        <v>54</v>
      </c>
      <c r="AM1688" t="s">
        <v>248</v>
      </c>
      <c r="AN1688" t="s">
        <v>247</v>
      </c>
      <c r="AR1688" t="s">
        <v>247</v>
      </c>
    </row>
    <row r="1689" spans="1:44" hidden="1" x14ac:dyDescent="0.25">
      <c r="A1689" t="s">
        <v>2365</v>
      </c>
      <c r="B1689" t="s">
        <v>2302</v>
      </c>
      <c r="C1689" t="s">
        <v>2303</v>
      </c>
      <c r="D1689" t="s">
        <v>64</v>
      </c>
      <c r="E1689" t="s">
        <v>2033</v>
      </c>
      <c r="F1689" t="s">
        <v>245</v>
      </c>
      <c r="G1689" t="s">
        <v>80</v>
      </c>
      <c r="H1689">
        <v>1</v>
      </c>
      <c r="I1689" t="s">
        <v>197</v>
      </c>
      <c r="J1689" t="s">
        <v>47</v>
      </c>
      <c r="K1689" s="1">
        <v>44057</v>
      </c>
      <c r="L1689">
        <v>4.51</v>
      </c>
      <c r="M1689" t="s">
        <v>48</v>
      </c>
      <c r="W1689" s="5">
        <v>45931</v>
      </c>
      <c r="X1689" s="5">
        <v>45870</v>
      </c>
      <c r="Y1689" s="5">
        <v>45809</v>
      </c>
      <c r="AB1689" t="s">
        <v>245</v>
      </c>
      <c r="AC1689" t="s">
        <v>245</v>
      </c>
      <c r="AD1689" t="s">
        <v>566</v>
      </c>
      <c r="AE1689" t="s">
        <v>690</v>
      </c>
      <c r="AF1689" t="s">
        <v>247</v>
      </c>
      <c r="AG1689" t="s">
        <v>932</v>
      </c>
      <c r="AH1689">
        <v>57.334634000000001</v>
      </c>
      <c r="AI1689">
        <v>63.191479000000001</v>
      </c>
      <c r="AJ1689">
        <v>71.416766999999993</v>
      </c>
      <c r="AK1689">
        <v>77.073362000000003</v>
      </c>
      <c r="AL1689" t="s">
        <v>54</v>
      </c>
      <c r="AM1689" t="s">
        <v>248</v>
      </c>
      <c r="AN1689" t="s">
        <v>247</v>
      </c>
      <c r="AR1689" t="s">
        <v>247</v>
      </c>
    </row>
    <row r="1690" spans="1:44" hidden="1" x14ac:dyDescent="0.25">
      <c r="A1690" t="s">
        <v>2366</v>
      </c>
      <c r="B1690" t="s">
        <v>2302</v>
      </c>
      <c r="C1690" t="s">
        <v>2303</v>
      </c>
      <c r="D1690" t="s">
        <v>1804</v>
      </c>
      <c r="E1690" t="s">
        <v>2033</v>
      </c>
      <c r="F1690" t="s">
        <v>245</v>
      </c>
      <c r="G1690" t="s">
        <v>80</v>
      </c>
      <c r="H1690">
        <v>1</v>
      </c>
      <c r="I1690" t="s">
        <v>197</v>
      </c>
      <c r="J1690" t="s">
        <v>47</v>
      </c>
      <c r="K1690" s="1">
        <v>44060</v>
      </c>
      <c r="L1690">
        <v>24.16</v>
      </c>
      <c r="M1690" t="s">
        <v>48</v>
      </c>
      <c r="W1690" s="5">
        <v>45931</v>
      </c>
      <c r="X1690" s="5">
        <v>45870</v>
      </c>
      <c r="Y1690" s="5">
        <v>45809</v>
      </c>
      <c r="AB1690" t="s">
        <v>245</v>
      </c>
      <c r="AC1690" t="s">
        <v>245</v>
      </c>
      <c r="AD1690" t="s">
        <v>566</v>
      </c>
      <c r="AE1690" t="s">
        <v>690</v>
      </c>
      <c r="AF1690" t="s">
        <v>247</v>
      </c>
      <c r="AG1690" t="s">
        <v>932</v>
      </c>
      <c r="AH1690">
        <v>57.334634000000001</v>
      </c>
      <c r="AI1690">
        <v>63.191479000000001</v>
      </c>
      <c r="AJ1690">
        <v>71.416766999999993</v>
      </c>
      <c r="AK1690">
        <v>77.073362000000003</v>
      </c>
      <c r="AL1690" t="s">
        <v>54</v>
      </c>
      <c r="AM1690" t="s">
        <v>248</v>
      </c>
      <c r="AN1690" t="s">
        <v>247</v>
      </c>
      <c r="AR1690" t="s">
        <v>247</v>
      </c>
    </row>
    <row r="1691" spans="1:44" hidden="1" x14ac:dyDescent="0.25">
      <c r="A1691" t="s">
        <v>2367</v>
      </c>
      <c r="B1691" t="s">
        <v>2302</v>
      </c>
      <c r="C1691" t="s">
        <v>2303</v>
      </c>
      <c r="D1691" t="s">
        <v>1806</v>
      </c>
      <c r="E1691" t="s">
        <v>2033</v>
      </c>
      <c r="F1691" t="s">
        <v>245</v>
      </c>
      <c r="G1691" t="s">
        <v>80</v>
      </c>
      <c r="H1691">
        <v>1</v>
      </c>
      <c r="I1691" t="s">
        <v>197</v>
      </c>
      <c r="J1691" t="s">
        <v>47</v>
      </c>
      <c r="K1691" s="1">
        <v>44074</v>
      </c>
      <c r="L1691">
        <v>9.02</v>
      </c>
      <c r="M1691" t="s">
        <v>48</v>
      </c>
      <c r="W1691" s="5">
        <v>45931</v>
      </c>
      <c r="X1691" s="5">
        <v>45870</v>
      </c>
      <c r="Y1691" s="5">
        <v>45809</v>
      </c>
      <c r="AB1691" t="s">
        <v>245</v>
      </c>
      <c r="AC1691" t="s">
        <v>245</v>
      </c>
      <c r="AD1691" t="s">
        <v>566</v>
      </c>
      <c r="AE1691" t="s">
        <v>690</v>
      </c>
      <c r="AF1691" t="s">
        <v>247</v>
      </c>
      <c r="AG1691" t="s">
        <v>932</v>
      </c>
      <c r="AH1691">
        <v>57.334634000000001</v>
      </c>
      <c r="AI1691">
        <v>63.191479000000001</v>
      </c>
      <c r="AJ1691">
        <v>71.416766999999993</v>
      </c>
      <c r="AK1691">
        <v>77.073362000000003</v>
      </c>
      <c r="AL1691" t="s">
        <v>54</v>
      </c>
      <c r="AM1691" t="s">
        <v>248</v>
      </c>
      <c r="AN1691" t="s">
        <v>247</v>
      </c>
      <c r="AR1691" t="s">
        <v>247</v>
      </c>
    </row>
    <row r="1692" spans="1:44" hidden="1" x14ac:dyDescent="0.25">
      <c r="A1692" t="s">
        <v>2369</v>
      </c>
      <c r="B1692" t="s">
        <v>2302</v>
      </c>
      <c r="C1692" t="s">
        <v>2303</v>
      </c>
      <c r="D1692" t="s">
        <v>2368</v>
      </c>
      <c r="E1692" t="s">
        <v>2033</v>
      </c>
      <c r="F1692" t="s">
        <v>245</v>
      </c>
      <c r="G1692" t="s">
        <v>80</v>
      </c>
      <c r="H1692">
        <v>1</v>
      </c>
      <c r="I1692" t="s">
        <v>197</v>
      </c>
      <c r="J1692" t="s">
        <v>47</v>
      </c>
      <c r="K1692" s="1">
        <v>44084</v>
      </c>
      <c r="L1692">
        <v>18.899999999999999</v>
      </c>
      <c r="M1692" t="s">
        <v>48</v>
      </c>
      <c r="N1692" t="s">
        <v>13</v>
      </c>
      <c r="W1692" s="5">
        <v>45931</v>
      </c>
      <c r="X1692" s="5">
        <v>45870</v>
      </c>
      <c r="Y1692" s="5">
        <v>45809</v>
      </c>
      <c r="AB1692" t="s">
        <v>245</v>
      </c>
      <c r="AC1692" t="s">
        <v>13</v>
      </c>
      <c r="AD1692" t="s">
        <v>566</v>
      </c>
      <c r="AE1692" t="s">
        <v>690</v>
      </c>
      <c r="AF1692" t="s">
        <v>247</v>
      </c>
      <c r="AG1692" t="s">
        <v>932</v>
      </c>
      <c r="AH1692">
        <v>57.334634000000001</v>
      </c>
      <c r="AI1692">
        <v>63.191479000000001</v>
      </c>
      <c r="AJ1692">
        <v>71.416766999999993</v>
      </c>
      <c r="AK1692">
        <v>77.073362000000003</v>
      </c>
      <c r="AL1692" t="s">
        <v>54</v>
      </c>
      <c r="AM1692" t="s">
        <v>248</v>
      </c>
      <c r="AP1692" s="1" t="s">
        <v>5439</v>
      </c>
    </row>
    <row r="1693" spans="1:44" hidden="1" x14ac:dyDescent="0.25">
      <c r="A1693" t="s">
        <v>2371</v>
      </c>
      <c r="B1693" t="s">
        <v>2302</v>
      </c>
      <c r="C1693" t="s">
        <v>2303</v>
      </c>
      <c r="D1693" t="s">
        <v>2370</v>
      </c>
      <c r="E1693" t="s">
        <v>2033</v>
      </c>
      <c r="F1693" t="s">
        <v>245</v>
      </c>
      <c r="G1693" t="s">
        <v>80</v>
      </c>
      <c r="H1693">
        <v>1</v>
      </c>
      <c r="I1693" t="s">
        <v>197</v>
      </c>
      <c r="J1693" t="s">
        <v>47</v>
      </c>
      <c r="K1693" s="1">
        <v>44077</v>
      </c>
      <c r="L1693">
        <v>30.72</v>
      </c>
      <c r="M1693" t="s">
        <v>48</v>
      </c>
      <c r="W1693" s="5">
        <v>45931</v>
      </c>
      <c r="X1693" s="5">
        <v>45870</v>
      </c>
      <c r="Y1693" s="5">
        <v>45809</v>
      </c>
      <c r="AB1693" t="s">
        <v>245</v>
      </c>
      <c r="AC1693" t="s">
        <v>245</v>
      </c>
      <c r="AD1693" t="s">
        <v>566</v>
      </c>
      <c r="AE1693" t="s">
        <v>690</v>
      </c>
      <c r="AF1693" t="s">
        <v>247</v>
      </c>
      <c r="AG1693" t="s">
        <v>932</v>
      </c>
      <c r="AH1693">
        <v>57.334634000000001</v>
      </c>
      <c r="AI1693">
        <v>63.191479000000001</v>
      </c>
      <c r="AJ1693">
        <v>71.416766999999993</v>
      </c>
      <c r="AK1693">
        <v>77.073362000000003</v>
      </c>
      <c r="AL1693" t="s">
        <v>54</v>
      </c>
      <c r="AM1693" t="s">
        <v>248</v>
      </c>
      <c r="AN1693" t="s">
        <v>247</v>
      </c>
      <c r="AR1693" t="s">
        <v>247</v>
      </c>
    </row>
    <row r="1694" spans="1:44" hidden="1" x14ac:dyDescent="0.25">
      <c r="A1694" t="s">
        <v>2372</v>
      </c>
      <c r="B1694" t="s">
        <v>2302</v>
      </c>
      <c r="C1694" t="s">
        <v>2303</v>
      </c>
      <c r="D1694" t="s">
        <v>1391</v>
      </c>
      <c r="E1694" t="s">
        <v>2033</v>
      </c>
      <c r="F1694" t="s">
        <v>245</v>
      </c>
      <c r="G1694" t="s">
        <v>80</v>
      </c>
      <c r="H1694">
        <v>1</v>
      </c>
      <c r="I1694" t="s">
        <v>197</v>
      </c>
      <c r="J1694" t="s">
        <v>47</v>
      </c>
      <c r="K1694" s="1">
        <v>44086</v>
      </c>
      <c r="L1694">
        <v>17.64</v>
      </c>
      <c r="M1694" t="s">
        <v>48</v>
      </c>
      <c r="N1694" t="s">
        <v>13</v>
      </c>
      <c r="W1694" s="5">
        <v>45931</v>
      </c>
      <c r="X1694" s="5">
        <v>45901</v>
      </c>
      <c r="Y1694" s="5">
        <v>45809</v>
      </c>
      <c r="AB1694" t="s">
        <v>245</v>
      </c>
      <c r="AC1694" t="s">
        <v>13</v>
      </c>
      <c r="AD1694" t="s">
        <v>566</v>
      </c>
      <c r="AE1694" t="s">
        <v>690</v>
      </c>
      <c r="AF1694" t="s">
        <v>247</v>
      </c>
      <c r="AG1694" t="s">
        <v>932</v>
      </c>
      <c r="AH1694">
        <v>57.334634000000001</v>
      </c>
      <c r="AI1694">
        <v>63.191479000000001</v>
      </c>
      <c r="AJ1694">
        <v>71.416766999999993</v>
      </c>
      <c r="AK1694">
        <v>77.073362000000003</v>
      </c>
      <c r="AL1694" t="s">
        <v>54</v>
      </c>
      <c r="AM1694" t="s">
        <v>248</v>
      </c>
      <c r="AP1694" s="1" t="s">
        <v>5439</v>
      </c>
    </row>
    <row r="1695" spans="1:44" hidden="1" x14ac:dyDescent="0.25">
      <c r="A1695" t="s">
        <v>2373</v>
      </c>
      <c r="B1695" t="s">
        <v>2302</v>
      </c>
      <c r="C1695" t="s">
        <v>2303</v>
      </c>
      <c r="D1695" t="s">
        <v>1394</v>
      </c>
      <c r="E1695" t="s">
        <v>2033</v>
      </c>
      <c r="F1695" t="s">
        <v>245</v>
      </c>
      <c r="G1695" t="s">
        <v>80</v>
      </c>
      <c r="H1695">
        <v>1</v>
      </c>
      <c r="I1695" t="s">
        <v>197</v>
      </c>
      <c r="J1695" t="s">
        <v>47</v>
      </c>
      <c r="K1695" s="1">
        <v>44093</v>
      </c>
      <c r="L1695">
        <v>28.94</v>
      </c>
      <c r="M1695" t="s">
        <v>48</v>
      </c>
      <c r="V1695" t="s">
        <v>83</v>
      </c>
      <c r="W1695" s="5">
        <v>45931</v>
      </c>
      <c r="X1695" s="5">
        <v>45901</v>
      </c>
      <c r="Y1695" s="5">
        <v>45809</v>
      </c>
      <c r="AB1695" t="s">
        <v>245</v>
      </c>
      <c r="AC1695" t="s">
        <v>245</v>
      </c>
      <c r="AD1695" t="s">
        <v>566</v>
      </c>
      <c r="AE1695" t="s">
        <v>690</v>
      </c>
      <c r="AF1695" t="s">
        <v>247</v>
      </c>
      <c r="AG1695" t="s">
        <v>932</v>
      </c>
      <c r="AH1695">
        <v>57.334634000000001</v>
      </c>
      <c r="AI1695">
        <v>63.191479000000001</v>
      </c>
      <c r="AJ1695">
        <v>71.416766999999993</v>
      </c>
      <c r="AK1695">
        <v>77.073362000000003</v>
      </c>
      <c r="AL1695" t="s">
        <v>54</v>
      </c>
      <c r="AM1695" t="s">
        <v>248</v>
      </c>
      <c r="AN1695" t="s">
        <v>247</v>
      </c>
      <c r="AR1695" t="s">
        <v>247</v>
      </c>
    </row>
    <row r="1696" spans="1:44" hidden="1" x14ac:dyDescent="0.25">
      <c r="A1696" t="s">
        <v>2374</v>
      </c>
      <c r="B1696" t="s">
        <v>2302</v>
      </c>
      <c r="C1696" t="s">
        <v>2303</v>
      </c>
      <c r="D1696" t="s">
        <v>1396</v>
      </c>
      <c r="E1696" t="s">
        <v>2033</v>
      </c>
      <c r="F1696" t="s">
        <v>245</v>
      </c>
      <c r="G1696" t="s">
        <v>80</v>
      </c>
      <c r="H1696">
        <v>1</v>
      </c>
      <c r="I1696" t="s">
        <v>197</v>
      </c>
      <c r="J1696" t="s">
        <v>47</v>
      </c>
      <c r="K1696" s="1">
        <v>44096</v>
      </c>
      <c r="L1696">
        <v>28.62</v>
      </c>
      <c r="M1696" t="s">
        <v>48</v>
      </c>
      <c r="W1696" s="5">
        <v>45931</v>
      </c>
      <c r="X1696" s="5">
        <v>45901</v>
      </c>
      <c r="Y1696" s="5">
        <v>45809</v>
      </c>
      <c r="AB1696" t="s">
        <v>245</v>
      </c>
      <c r="AC1696" t="s">
        <v>245</v>
      </c>
      <c r="AD1696" t="s">
        <v>566</v>
      </c>
      <c r="AE1696" t="s">
        <v>690</v>
      </c>
      <c r="AF1696" t="s">
        <v>247</v>
      </c>
      <c r="AG1696" t="s">
        <v>932</v>
      </c>
      <c r="AH1696">
        <v>57.334634000000001</v>
      </c>
      <c r="AI1696">
        <v>63.191479000000001</v>
      </c>
      <c r="AJ1696">
        <v>71.416766999999993</v>
      </c>
      <c r="AK1696">
        <v>77.073362000000003</v>
      </c>
      <c r="AL1696" t="s">
        <v>54</v>
      </c>
      <c r="AM1696" t="s">
        <v>248</v>
      </c>
      <c r="AN1696" t="s">
        <v>247</v>
      </c>
      <c r="AR1696" t="s">
        <v>247</v>
      </c>
    </row>
    <row r="1697" spans="1:44" hidden="1" x14ac:dyDescent="0.25">
      <c r="A1697" t="s">
        <v>2375</v>
      </c>
      <c r="B1697" t="s">
        <v>2302</v>
      </c>
      <c r="C1697" t="s">
        <v>2303</v>
      </c>
      <c r="D1697" t="s">
        <v>1398</v>
      </c>
      <c r="E1697" t="s">
        <v>1268</v>
      </c>
      <c r="F1697" t="s">
        <v>245</v>
      </c>
      <c r="G1697" t="s">
        <v>80</v>
      </c>
      <c r="H1697">
        <v>1</v>
      </c>
      <c r="I1697" t="s">
        <v>197</v>
      </c>
      <c r="J1697" t="s">
        <v>47</v>
      </c>
      <c r="K1697" s="1">
        <v>44096</v>
      </c>
      <c r="L1697">
        <v>7.27</v>
      </c>
      <c r="M1697" t="s">
        <v>48</v>
      </c>
      <c r="W1697" s="5">
        <v>45931</v>
      </c>
      <c r="X1697" s="5">
        <v>45901</v>
      </c>
      <c r="Y1697" s="5">
        <v>45809</v>
      </c>
      <c r="AB1697" t="s">
        <v>245</v>
      </c>
      <c r="AC1697" t="s">
        <v>245</v>
      </c>
      <c r="AD1697" t="s">
        <v>566</v>
      </c>
      <c r="AE1697" t="s">
        <v>690</v>
      </c>
      <c r="AF1697" t="s">
        <v>247</v>
      </c>
      <c r="AG1697" t="s">
        <v>932</v>
      </c>
      <c r="AH1697">
        <v>57.334634000000001</v>
      </c>
      <c r="AI1697">
        <v>63.191479000000001</v>
      </c>
      <c r="AJ1697">
        <v>71.416766999999993</v>
      </c>
      <c r="AK1697">
        <v>77.073362000000003</v>
      </c>
      <c r="AL1697" t="s">
        <v>54</v>
      </c>
      <c r="AM1697" t="s">
        <v>248</v>
      </c>
      <c r="AN1697" t="s">
        <v>247</v>
      </c>
      <c r="AR1697" t="s">
        <v>247</v>
      </c>
    </row>
    <row r="1698" spans="1:44" hidden="1" x14ac:dyDescent="0.25">
      <c r="A1698" t="s">
        <v>2376</v>
      </c>
      <c r="B1698" t="s">
        <v>2302</v>
      </c>
      <c r="C1698" t="s">
        <v>2303</v>
      </c>
      <c r="D1698" t="s">
        <v>1400</v>
      </c>
      <c r="E1698" t="s">
        <v>1268</v>
      </c>
      <c r="F1698" t="s">
        <v>245</v>
      </c>
      <c r="G1698" t="s">
        <v>80</v>
      </c>
      <c r="H1698">
        <v>1</v>
      </c>
      <c r="I1698" t="s">
        <v>197</v>
      </c>
      <c r="J1698" t="s">
        <v>47</v>
      </c>
      <c r="K1698" s="1">
        <v>44099</v>
      </c>
      <c r="L1698">
        <v>18.329999999999998</v>
      </c>
      <c r="M1698" t="s">
        <v>48</v>
      </c>
      <c r="W1698" s="5">
        <v>45931</v>
      </c>
      <c r="X1698" s="5">
        <v>45901</v>
      </c>
      <c r="Y1698" s="5">
        <v>45809</v>
      </c>
      <c r="AB1698" t="s">
        <v>245</v>
      </c>
      <c r="AC1698" t="s">
        <v>245</v>
      </c>
      <c r="AD1698" t="s">
        <v>566</v>
      </c>
      <c r="AE1698" t="s">
        <v>690</v>
      </c>
      <c r="AF1698" t="s">
        <v>247</v>
      </c>
      <c r="AG1698" t="s">
        <v>932</v>
      </c>
      <c r="AH1698">
        <v>57.334634000000001</v>
      </c>
      <c r="AI1698">
        <v>63.191479000000001</v>
      </c>
      <c r="AJ1698">
        <v>71.416766999999993</v>
      </c>
      <c r="AK1698">
        <v>77.073362000000003</v>
      </c>
      <c r="AL1698" t="s">
        <v>54</v>
      </c>
      <c r="AM1698" t="s">
        <v>248</v>
      </c>
      <c r="AN1698" t="s">
        <v>247</v>
      </c>
      <c r="AR1698" t="s">
        <v>247</v>
      </c>
    </row>
    <row r="1699" spans="1:44" hidden="1" x14ac:dyDescent="0.25">
      <c r="A1699" t="s">
        <v>2378</v>
      </c>
      <c r="B1699" t="s">
        <v>2302</v>
      </c>
      <c r="C1699" t="s">
        <v>2303</v>
      </c>
      <c r="D1699" t="s">
        <v>2377</v>
      </c>
      <c r="E1699" t="s">
        <v>1268</v>
      </c>
      <c r="F1699" t="s">
        <v>245</v>
      </c>
      <c r="G1699" t="s">
        <v>80</v>
      </c>
      <c r="H1699">
        <v>1</v>
      </c>
      <c r="I1699" t="s">
        <v>197</v>
      </c>
      <c r="J1699" t="s">
        <v>47</v>
      </c>
      <c r="K1699" s="1">
        <v>44090</v>
      </c>
      <c r="L1699">
        <v>18.82</v>
      </c>
      <c r="M1699" t="s">
        <v>48</v>
      </c>
      <c r="W1699" s="5">
        <v>45931</v>
      </c>
      <c r="X1699" s="5">
        <v>45901</v>
      </c>
      <c r="Y1699" s="5">
        <v>45809</v>
      </c>
      <c r="AB1699" t="s">
        <v>245</v>
      </c>
      <c r="AC1699" t="s">
        <v>245</v>
      </c>
      <c r="AD1699" t="s">
        <v>566</v>
      </c>
      <c r="AE1699" t="s">
        <v>690</v>
      </c>
      <c r="AF1699" t="s">
        <v>247</v>
      </c>
      <c r="AG1699" t="s">
        <v>932</v>
      </c>
      <c r="AH1699">
        <v>57.334634000000001</v>
      </c>
      <c r="AI1699">
        <v>63.191479000000001</v>
      </c>
      <c r="AJ1699">
        <v>71.416766999999993</v>
      </c>
      <c r="AK1699">
        <v>77.073362000000003</v>
      </c>
      <c r="AL1699" t="s">
        <v>54</v>
      </c>
      <c r="AM1699" t="s">
        <v>248</v>
      </c>
      <c r="AN1699" t="s">
        <v>247</v>
      </c>
      <c r="AR1699" t="s">
        <v>247</v>
      </c>
    </row>
    <row r="1700" spans="1:44" hidden="1" x14ac:dyDescent="0.25">
      <c r="A1700" t="s">
        <v>2380</v>
      </c>
      <c r="B1700" t="s">
        <v>2302</v>
      </c>
      <c r="C1700" t="s">
        <v>2303</v>
      </c>
      <c r="D1700" t="s">
        <v>2379</v>
      </c>
      <c r="E1700" t="s">
        <v>1268</v>
      </c>
      <c r="F1700" t="s">
        <v>245</v>
      </c>
      <c r="G1700" t="s">
        <v>80</v>
      </c>
      <c r="H1700">
        <v>1</v>
      </c>
      <c r="I1700" t="s">
        <v>197</v>
      </c>
      <c r="J1700" t="s">
        <v>47</v>
      </c>
      <c r="K1700" s="1">
        <v>44091</v>
      </c>
      <c r="L1700">
        <v>16.510000000000002</v>
      </c>
      <c r="M1700" t="s">
        <v>48</v>
      </c>
      <c r="V1700" t="s">
        <v>83</v>
      </c>
      <c r="W1700" s="5">
        <v>45931</v>
      </c>
      <c r="X1700" s="5">
        <v>45901</v>
      </c>
      <c r="Y1700" s="5">
        <v>45809</v>
      </c>
      <c r="AB1700" t="s">
        <v>245</v>
      </c>
      <c r="AC1700" t="s">
        <v>245</v>
      </c>
      <c r="AD1700" t="s">
        <v>566</v>
      </c>
      <c r="AE1700" t="s">
        <v>690</v>
      </c>
      <c r="AF1700" t="s">
        <v>247</v>
      </c>
      <c r="AG1700" t="s">
        <v>932</v>
      </c>
      <c r="AH1700">
        <v>57.334634000000001</v>
      </c>
      <c r="AI1700">
        <v>63.191479000000001</v>
      </c>
      <c r="AJ1700">
        <v>71.416766999999993</v>
      </c>
      <c r="AK1700">
        <v>77.073362000000003</v>
      </c>
      <c r="AL1700" t="s">
        <v>54</v>
      </c>
      <c r="AM1700" t="s">
        <v>248</v>
      </c>
      <c r="AN1700" t="s">
        <v>247</v>
      </c>
      <c r="AR1700" t="s">
        <v>247</v>
      </c>
    </row>
    <row r="1701" spans="1:44" hidden="1" x14ac:dyDescent="0.25">
      <c r="A1701" t="s">
        <v>2382</v>
      </c>
      <c r="B1701" t="s">
        <v>2302</v>
      </c>
      <c r="C1701" t="s">
        <v>2303</v>
      </c>
      <c r="D1701" t="s">
        <v>2381</v>
      </c>
      <c r="E1701" t="s">
        <v>2033</v>
      </c>
      <c r="F1701" t="s">
        <v>245</v>
      </c>
      <c r="G1701" t="s">
        <v>80</v>
      </c>
      <c r="H1701">
        <v>1</v>
      </c>
      <c r="I1701" t="s">
        <v>197</v>
      </c>
      <c r="J1701" t="s">
        <v>47</v>
      </c>
      <c r="K1701" s="1">
        <v>44089</v>
      </c>
      <c r="L1701">
        <v>33.25</v>
      </c>
      <c r="M1701" t="s">
        <v>48</v>
      </c>
      <c r="W1701" s="5">
        <v>45931</v>
      </c>
      <c r="X1701" s="5">
        <v>45901</v>
      </c>
      <c r="Y1701" s="5">
        <v>45809</v>
      </c>
      <c r="AB1701" t="s">
        <v>245</v>
      </c>
      <c r="AC1701" t="s">
        <v>245</v>
      </c>
      <c r="AD1701" t="s">
        <v>566</v>
      </c>
      <c r="AE1701" t="s">
        <v>690</v>
      </c>
      <c r="AF1701" t="s">
        <v>247</v>
      </c>
      <c r="AG1701" t="s">
        <v>932</v>
      </c>
      <c r="AH1701">
        <v>57.334634000000001</v>
      </c>
      <c r="AI1701">
        <v>63.191479000000001</v>
      </c>
      <c r="AJ1701">
        <v>71.416766999999993</v>
      </c>
      <c r="AK1701">
        <v>77.073362000000003</v>
      </c>
      <c r="AL1701" t="s">
        <v>54</v>
      </c>
      <c r="AM1701" t="s">
        <v>248</v>
      </c>
      <c r="AN1701" t="s">
        <v>247</v>
      </c>
      <c r="AR1701" t="s">
        <v>247</v>
      </c>
    </row>
    <row r="1702" spans="1:44" hidden="1" x14ac:dyDescent="0.25">
      <c r="A1702" t="s">
        <v>2384</v>
      </c>
      <c r="B1702" t="s">
        <v>2302</v>
      </c>
      <c r="C1702" t="s">
        <v>2303</v>
      </c>
      <c r="D1702" t="s">
        <v>2383</v>
      </c>
      <c r="E1702" t="s">
        <v>2033</v>
      </c>
      <c r="F1702" t="s">
        <v>245</v>
      </c>
      <c r="G1702" t="s">
        <v>80</v>
      </c>
      <c r="H1702">
        <v>1</v>
      </c>
      <c r="I1702" t="s">
        <v>197</v>
      </c>
      <c r="J1702" t="s">
        <v>47</v>
      </c>
      <c r="K1702" s="1">
        <v>44076</v>
      </c>
      <c r="L1702">
        <v>35.229999999999997</v>
      </c>
      <c r="M1702" t="s">
        <v>48</v>
      </c>
      <c r="W1702" s="5">
        <v>45931</v>
      </c>
      <c r="X1702" s="5">
        <v>45901</v>
      </c>
      <c r="Y1702" s="5">
        <v>45809</v>
      </c>
      <c r="AB1702" t="s">
        <v>245</v>
      </c>
      <c r="AC1702" t="s">
        <v>245</v>
      </c>
      <c r="AD1702" t="s">
        <v>566</v>
      </c>
      <c r="AE1702" t="s">
        <v>690</v>
      </c>
      <c r="AF1702" t="s">
        <v>247</v>
      </c>
      <c r="AG1702" t="s">
        <v>932</v>
      </c>
      <c r="AH1702">
        <v>57.334634000000001</v>
      </c>
      <c r="AI1702">
        <v>63.191479000000001</v>
      </c>
      <c r="AJ1702">
        <v>71.416766999999993</v>
      </c>
      <c r="AK1702">
        <v>77.073362000000003</v>
      </c>
      <c r="AL1702" t="s">
        <v>54</v>
      </c>
      <c r="AM1702" t="s">
        <v>248</v>
      </c>
      <c r="AN1702" t="s">
        <v>247</v>
      </c>
      <c r="AR1702" t="s">
        <v>247</v>
      </c>
    </row>
    <row r="1703" spans="1:44" hidden="1" x14ac:dyDescent="0.25">
      <c r="A1703" t="s">
        <v>2385</v>
      </c>
      <c r="B1703" t="s">
        <v>2302</v>
      </c>
      <c r="C1703" t="s">
        <v>2303</v>
      </c>
      <c r="D1703" t="s">
        <v>1447</v>
      </c>
      <c r="E1703" t="s">
        <v>2033</v>
      </c>
      <c r="F1703" t="s">
        <v>245</v>
      </c>
      <c r="G1703" t="s">
        <v>80</v>
      </c>
      <c r="H1703">
        <v>1</v>
      </c>
      <c r="I1703" t="s">
        <v>197</v>
      </c>
      <c r="J1703" t="s">
        <v>47</v>
      </c>
      <c r="K1703" s="1">
        <v>44090</v>
      </c>
      <c r="L1703">
        <v>22.72</v>
      </c>
      <c r="M1703" t="s">
        <v>48</v>
      </c>
      <c r="W1703" s="5">
        <v>45931</v>
      </c>
      <c r="X1703" s="5">
        <v>45901</v>
      </c>
      <c r="Y1703" s="5">
        <v>45809</v>
      </c>
      <c r="AB1703" t="s">
        <v>245</v>
      </c>
      <c r="AC1703" t="s">
        <v>245</v>
      </c>
      <c r="AD1703" t="s">
        <v>566</v>
      </c>
      <c r="AE1703" t="s">
        <v>690</v>
      </c>
      <c r="AF1703" t="s">
        <v>247</v>
      </c>
      <c r="AG1703" t="s">
        <v>932</v>
      </c>
      <c r="AH1703">
        <v>57.334634000000001</v>
      </c>
      <c r="AI1703">
        <v>63.191479000000001</v>
      </c>
      <c r="AJ1703">
        <v>71.416766999999993</v>
      </c>
      <c r="AK1703">
        <v>77.073362000000003</v>
      </c>
      <c r="AL1703" t="s">
        <v>54</v>
      </c>
      <c r="AM1703" t="s">
        <v>248</v>
      </c>
      <c r="AN1703" t="s">
        <v>247</v>
      </c>
      <c r="AR1703" t="s">
        <v>247</v>
      </c>
    </row>
    <row r="1704" spans="1:44" hidden="1" x14ac:dyDescent="0.25">
      <c r="A1704" t="s">
        <v>2387</v>
      </c>
      <c r="B1704" t="s">
        <v>2302</v>
      </c>
      <c r="C1704" t="s">
        <v>2303</v>
      </c>
      <c r="D1704" t="s">
        <v>2386</v>
      </c>
      <c r="E1704" t="s">
        <v>2033</v>
      </c>
      <c r="F1704" t="s">
        <v>245</v>
      </c>
      <c r="G1704" t="s">
        <v>80</v>
      </c>
      <c r="H1704">
        <v>1</v>
      </c>
      <c r="I1704" t="s">
        <v>197</v>
      </c>
      <c r="J1704" t="s">
        <v>47</v>
      </c>
      <c r="K1704" s="1">
        <v>44100</v>
      </c>
      <c r="L1704">
        <v>40.19</v>
      </c>
      <c r="M1704" t="s">
        <v>48</v>
      </c>
      <c r="N1704" t="s">
        <v>13</v>
      </c>
      <c r="W1704" s="5">
        <v>45931</v>
      </c>
      <c r="X1704" s="5">
        <v>45901</v>
      </c>
      <c r="Y1704" s="5">
        <v>45809</v>
      </c>
      <c r="AB1704" t="s">
        <v>245</v>
      </c>
      <c r="AC1704" t="s">
        <v>13</v>
      </c>
      <c r="AD1704" t="s">
        <v>566</v>
      </c>
      <c r="AE1704" t="s">
        <v>690</v>
      </c>
      <c r="AF1704" t="s">
        <v>247</v>
      </c>
      <c r="AG1704" t="s">
        <v>932</v>
      </c>
      <c r="AH1704">
        <v>57.334634000000001</v>
      </c>
      <c r="AI1704">
        <v>63.191479000000001</v>
      </c>
      <c r="AJ1704">
        <v>71.416766999999993</v>
      </c>
      <c r="AK1704">
        <v>77.073362000000003</v>
      </c>
      <c r="AL1704" t="s">
        <v>54</v>
      </c>
      <c r="AM1704" t="s">
        <v>248</v>
      </c>
      <c r="AP1704" s="1" t="s">
        <v>5439</v>
      </c>
    </row>
    <row r="1705" spans="1:44" hidden="1" x14ac:dyDescent="0.25">
      <c r="A1705" t="s">
        <v>2389</v>
      </c>
      <c r="B1705" t="s">
        <v>2302</v>
      </c>
      <c r="C1705" t="s">
        <v>2303</v>
      </c>
      <c r="D1705" t="s">
        <v>2388</v>
      </c>
      <c r="E1705" t="s">
        <v>2033</v>
      </c>
      <c r="F1705" t="s">
        <v>245</v>
      </c>
      <c r="G1705" t="s">
        <v>80</v>
      </c>
      <c r="H1705">
        <v>1</v>
      </c>
      <c r="I1705" t="s">
        <v>197</v>
      </c>
      <c r="J1705" t="s">
        <v>47</v>
      </c>
      <c r="K1705" s="1">
        <v>44075</v>
      </c>
      <c r="L1705">
        <v>18.55</v>
      </c>
      <c r="M1705" t="s">
        <v>48</v>
      </c>
      <c r="W1705" s="5">
        <v>45931</v>
      </c>
      <c r="X1705" s="5">
        <v>45901</v>
      </c>
      <c r="Y1705" s="5">
        <v>45809</v>
      </c>
      <c r="AB1705" t="s">
        <v>245</v>
      </c>
      <c r="AC1705" t="s">
        <v>245</v>
      </c>
      <c r="AD1705" t="s">
        <v>566</v>
      </c>
      <c r="AE1705" t="s">
        <v>690</v>
      </c>
      <c r="AF1705" t="s">
        <v>247</v>
      </c>
      <c r="AG1705" t="s">
        <v>932</v>
      </c>
      <c r="AH1705">
        <v>57.334634000000001</v>
      </c>
      <c r="AI1705">
        <v>63.191479000000001</v>
      </c>
      <c r="AJ1705">
        <v>71.416766999999993</v>
      </c>
      <c r="AK1705">
        <v>77.073362000000003</v>
      </c>
      <c r="AL1705" t="s">
        <v>54</v>
      </c>
      <c r="AM1705" t="s">
        <v>248</v>
      </c>
      <c r="AN1705" t="s">
        <v>247</v>
      </c>
      <c r="AR1705" t="s">
        <v>247</v>
      </c>
    </row>
    <row r="1706" spans="1:44" hidden="1" x14ac:dyDescent="0.25">
      <c r="A1706" t="s">
        <v>2391</v>
      </c>
      <c r="B1706" t="s">
        <v>2302</v>
      </c>
      <c r="C1706" t="s">
        <v>2303</v>
      </c>
      <c r="D1706" t="s">
        <v>2390</v>
      </c>
      <c r="E1706" t="s">
        <v>2033</v>
      </c>
      <c r="F1706" t="s">
        <v>245</v>
      </c>
      <c r="G1706" t="s">
        <v>80</v>
      </c>
      <c r="H1706">
        <v>1</v>
      </c>
      <c r="I1706" t="s">
        <v>197</v>
      </c>
      <c r="J1706" t="s">
        <v>47</v>
      </c>
      <c r="K1706" s="1">
        <v>44075</v>
      </c>
      <c r="L1706">
        <v>15.66</v>
      </c>
      <c r="M1706" t="s">
        <v>48</v>
      </c>
      <c r="W1706" s="5">
        <v>45931</v>
      </c>
      <c r="X1706" s="5">
        <v>45901</v>
      </c>
      <c r="Y1706" s="5">
        <v>45809</v>
      </c>
      <c r="AB1706" t="s">
        <v>245</v>
      </c>
      <c r="AC1706" t="s">
        <v>245</v>
      </c>
      <c r="AD1706" t="s">
        <v>566</v>
      </c>
      <c r="AE1706" t="s">
        <v>690</v>
      </c>
      <c r="AF1706" t="s">
        <v>247</v>
      </c>
      <c r="AG1706" t="s">
        <v>932</v>
      </c>
      <c r="AH1706">
        <v>57.334634000000001</v>
      </c>
      <c r="AI1706">
        <v>63.191479000000001</v>
      </c>
      <c r="AJ1706">
        <v>71.416766999999993</v>
      </c>
      <c r="AK1706">
        <v>77.073362000000003</v>
      </c>
      <c r="AL1706" t="s">
        <v>54</v>
      </c>
      <c r="AM1706" t="s">
        <v>248</v>
      </c>
      <c r="AN1706" t="s">
        <v>247</v>
      </c>
      <c r="AR1706" t="s">
        <v>247</v>
      </c>
    </row>
    <row r="1707" spans="1:44" hidden="1" x14ac:dyDescent="0.25">
      <c r="A1707" t="s">
        <v>2393</v>
      </c>
      <c r="B1707" t="s">
        <v>2302</v>
      </c>
      <c r="C1707" t="s">
        <v>2303</v>
      </c>
      <c r="D1707" t="s">
        <v>2392</v>
      </c>
      <c r="E1707" t="s">
        <v>2033</v>
      </c>
      <c r="F1707" t="s">
        <v>245</v>
      </c>
      <c r="G1707" t="s">
        <v>80</v>
      </c>
      <c r="H1707">
        <v>1</v>
      </c>
      <c r="I1707" t="s">
        <v>197</v>
      </c>
      <c r="J1707" t="s">
        <v>47</v>
      </c>
      <c r="K1707" s="1">
        <v>44078</v>
      </c>
      <c r="L1707">
        <v>11.64</v>
      </c>
      <c r="M1707" t="s">
        <v>48</v>
      </c>
      <c r="W1707" s="5">
        <v>45931</v>
      </c>
      <c r="X1707" s="5">
        <v>45901</v>
      </c>
      <c r="Y1707" s="5">
        <v>45809</v>
      </c>
      <c r="AB1707" t="s">
        <v>245</v>
      </c>
      <c r="AC1707" t="s">
        <v>245</v>
      </c>
      <c r="AD1707" t="s">
        <v>566</v>
      </c>
      <c r="AE1707" t="s">
        <v>690</v>
      </c>
      <c r="AF1707" t="s">
        <v>247</v>
      </c>
      <c r="AG1707" t="s">
        <v>932</v>
      </c>
      <c r="AH1707">
        <v>57.334634000000001</v>
      </c>
      <c r="AI1707">
        <v>63.191479000000001</v>
      </c>
      <c r="AJ1707">
        <v>71.416766999999993</v>
      </c>
      <c r="AK1707">
        <v>77.073362000000003</v>
      </c>
      <c r="AL1707" t="s">
        <v>54</v>
      </c>
      <c r="AM1707" t="s">
        <v>248</v>
      </c>
      <c r="AN1707" t="s">
        <v>247</v>
      </c>
      <c r="AR1707" t="s">
        <v>247</v>
      </c>
    </row>
    <row r="1708" spans="1:44" hidden="1" x14ac:dyDescent="0.25">
      <c r="A1708" t="s">
        <v>2395</v>
      </c>
      <c r="B1708" t="s">
        <v>2302</v>
      </c>
      <c r="C1708" t="s">
        <v>2303</v>
      </c>
      <c r="D1708" t="s">
        <v>2394</v>
      </c>
      <c r="E1708" t="s">
        <v>2033</v>
      </c>
      <c r="F1708" t="s">
        <v>245</v>
      </c>
      <c r="G1708" t="s">
        <v>80</v>
      </c>
      <c r="H1708">
        <v>1</v>
      </c>
      <c r="I1708" t="s">
        <v>197</v>
      </c>
      <c r="J1708" t="s">
        <v>47</v>
      </c>
      <c r="K1708" s="1">
        <v>44077</v>
      </c>
      <c r="L1708">
        <v>13.77</v>
      </c>
      <c r="M1708" t="s">
        <v>48</v>
      </c>
      <c r="N1708" t="s">
        <v>13</v>
      </c>
      <c r="W1708" s="5">
        <v>45931</v>
      </c>
      <c r="X1708" s="5">
        <v>45901</v>
      </c>
      <c r="Y1708" s="5">
        <v>45809</v>
      </c>
      <c r="AB1708" t="s">
        <v>245</v>
      </c>
      <c r="AC1708" t="s">
        <v>13</v>
      </c>
      <c r="AD1708" t="s">
        <v>566</v>
      </c>
      <c r="AE1708" t="s">
        <v>690</v>
      </c>
      <c r="AF1708" t="s">
        <v>247</v>
      </c>
      <c r="AG1708" t="s">
        <v>932</v>
      </c>
      <c r="AH1708">
        <v>57.334634000000001</v>
      </c>
      <c r="AI1708">
        <v>63.191479000000001</v>
      </c>
      <c r="AJ1708">
        <v>71.416766999999993</v>
      </c>
      <c r="AK1708">
        <v>77.073362000000003</v>
      </c>
      <c r="AL1708" t="s">
        <v>54</v>
      </c>
      <c r="AM1708" t="s">
        <v>248</v>
      </c>
      <c r="AP1708" s="1" t="s">
        <v>5439</v>
      </c>
    </row>
    <row r="1709" spans="1:44" hidden="1" x14ac:dyDescent="0.25">
      <c r="A1709" t="s">
        <v>2397</v>
      </c>
      <c r="B1709" t="s">
        <v>2302</v>
      </c>
      <c r="C1709" t="s">
        <v>2303</v>
      </c>
      <c r="D1709" t="s">
        <v>2396</v>
      </c>
      <c r="E1709" t="s">
        <v>2033</v>
      </c>
      <c r="F1709" t="s">
        <v>245</v>
      </c>
      <c r="G1709" t="s">
        <v>80</v>
      </c>
      <c r="H1709">
        <v>1</v>
      </c>
      <c r="I1709" t="s">
        <v>197</v>
      </c>
      <c r="J1709" t="s">
        <v>47</v>
      </c>
      <c r="K1709" s="1">
        <v>44129</v>
      </c>
      <c r="L1709">
        <v>46.47</v>
      </c>
      <c r="M1709" t="s">
        <v>48</v>
      </c>
      <c r="W1709" s="5">
        <v>45962</v>
      </c>
      <c r="X1709" s="5">
        <v>45901</v>
      </c>
      <c r="Y1709" s="5">
        <v>45839</v>
      </c>
      <c r="AB1709" t="s">
        <v>245</v>
      </c>
      <c r="AC1709" t="s">
        <v>245</v>
      </c>
      <c r="AD1709" t="s">
        <v>566</v>
      </c>
      <c r="AE1709" t="s">
        <v>690</v>
      </c>
      <c r="AF1709" t="s">
        <v>247</v>
      </c>
      <c r="AG1709" t="s">
        <v>932</v>
      </c>
      <c r="AH1709">
        <v>57.334634000000001</v>
      </c>
      <c r="AI1709">
        <v>63.191479000000001</v>
      </c>
      <c r="AJ1709">
        <v>71.416766999999993</v>
      </c>
      <c r="AK1709">
        <v>77.073362000000003</v>
      </c>
      <c r="AL1709" t="s">
        <v>54</v>
      </c>
      <c r="AM1709" t="s">
        <v>248</v>
      </c>
      <c r="AN1709" t="s">
        <v>247</v>
      </c>
      <c r="AR1709" t="s">
        <v>247</v>
      </c>
    </row>
    <row r="1710" spans="1:44" hidden="1" x14ac:dyDescent="0.25">
      <c r="A1710" t="s">
        <v>2399</v>
      </c>
      <c r="B1710" t="s">
        <v>2302</v>
      </c>
      <c r="C1710" t="s">
        <v>2303</v>
      </c>
      <c r="D1710" t="s">
        <v>2398</v>
      </c>
      <c r="E1710" t="s">
        <v>2033</v>
      </c>
      <c r="F1710" t="s">
        <v>245</v>
      </c>
      <c r="G1710" t="s">
        <v>80</v>
      </c>
      <c r="H1710">
        <v>1</v>
      </c>
      <c r="I1710" t="s">
        <v>197</v>
      </c>
      <c r="J1710" t="s">
        <v>47</v>
      </c>
      <c r="K1710" s="1">
        <v>44126</v>
      </c>
      <c r="L1710">
        <v>25.92</v>
      </c>
      <c r="M1710" t="s">
        <v>48</v>
      </c>
      <c r="W1710" s="5">
        <v>45962</v>
      </c>
      <c r="X1710" s="5">
        <v>45901</v>
      </c>
      <c r="Y1710" s="5">
        <v>45839</v>
      </c>
      <c r="AB1710" t="s">
        <v>245</v>
      </c>
      <c r="AC1710" t="s">
        <v>245</v>
      </c>
      <c r="AD1710" t="s">
        <v>566</v>
      </c>
      <c r="AE1710" t="s">
        <v>690</v>
      </c>
      <c r="AF1710" t="s">
        <v>247</v>
      </c>
      <c r="AG1710" t="s">
        <v>932</v>
      </c>
      <c r="AH1710">
        <v>57.334634000000001</v>
      </c>
      <c r="AI1710">
        <v>63.191479000000001</v>
      </c>
      <c r="AJ1710">
        <v>71.416766999999993</v>
      </c>
      <c r="AK1710">
        <v>77.073362000000003</v>
      </c>
      <c r="AL1710" t="s">
        <v>54</v>
      </c>
      <c r="AM1710" t="s">
        <v>248</v>
      </c>
      <c r="AN1710" t="s">
        <v>247</v>
      </c>
      <c r="AR1710" t="s">
        <v>247</v>
      </c>
    </row>
    <row r="1711" spans="1:44" hidden="1" x14ac:dyDescent="0.25">
      <c r="A1711" t="s">
        <v>2401</v>
      </c>
      <c r="B1711" t="s">
        <v>2302</v>
      </c>
      <c r="C1711" t="s">
        <v>2303</v>
      </c>
      <c r="D1711" t="s">
        <v>2400</v>
      </c>
      <c r="E1711" t="s">
        <v>2033</v>
      </c>
      <c r="F1711" t="s">
        <v>245</v>
      </c>
      <c r="G1711" t="s">
        <v>80</v>
      </c>
      <c r="H1711">
        <v>1</v>
      </c>
      <c r="I1711" t="s">
        <v>197</v>
      </c>
      <c r="J1711" t="s">
        <v>47</v>
      </c>
      <c r="K1711" s="1">
        <v>44100</v>
      </c>
      <c r="L1711">
        <v>45.63</v>
      </c>
      <c r="M1711" t="s">
        <v>48</v>
      </c>
      <c r="W1711" s="5">
        <v>45962</v>
      </c>
      <c r="X1711" s="5">
        <v>45901</v>
      </c>
      <c r="Y1711" s="5">
        <v>45839</v>
      </c>
      <c r="AB1711" t="s">
        <v>245</v>
      </c>
      <c r="AC1711" t="s">
        <v>245</v>
      </c>
      <c r="AD1711" t="s">
        <v>566</v>
      </c>
      <c r="AE1711" t="s">
        <v>690</v>
      </c>
      <c r="AF1711" t="s">
        <v>247</v>
      </c>
      <c r="AG1711" t="s">
        <v>932</v>
      </c>
      <c r="AH1711">
        <v>57.334634000000001</v>
      </c>
      <c r="AI1711">
        <v>63.191479000000001</v>
      </c>
      <c r="AJ1711">
        <v>71.416766999999993</v>
      </c>
      <c r="AK1711">
        <v>77.073362000000003</v>
      </c>
      <c r="AL1711" t="s">
        <v>54</v>
      </c>
      <c r="AM1711" t="s">
        <v>248</v>
      </c>
      <c r="AN1711" t="s">
        <v>247</v>
      </c>
      <c r="AR1711" t="s">
        <v>247</v>
      </c>
    </row>
    <row r="1712" spans="1:44" hidden="1" x14ac:dyDescent="0.25">
      <c r="A1712" t="s">
        <v>2403</v>
      </c>
      <c r="B1712" t="s">
        <v>2302</v>
      </c>
      <c r="C1712" t="s">
        <v>2303</v>
      </c>
      <c r="D1712" t="s">
        <v>2402</v>
      </c>
      <c r="E1712" t="s">
        <v>2033</v>
      </c>
      <c r="F1712" t="s">
        <v>245</v>
      </c>
      <c r="G1712" t="s">
        <v>80</v>
      </c>
      <c r="H1712">
        <v>1</v>
      </c>
      <c r="I1712" t="s">
        <v>197</v>
      </c>
      <c r="J1712" t="s">
        <v>47</v>
      </c>
      <c r="K1712" s="1">
        <v>44104</v>
      </c>
      <c r="L1712">
        <v>52.67</v>
      </c>
      <c r="M1712" t="s">
        <v>48</v>
      </c>
      <c r="W1712" s="5">
        <v>45962</v>
      </c>
      <c r="X1712" s="5">
        <v>45901</v>
      </c>
      <c r="Y1712" s="5">
        <v>45839</v>
      </c>
      <c r="AB1712" t="s">
        <v>245</v>
      </c>
      <c r="AC1712" t="s">
        <v>245</v>
      </c>
      <c r="AD1712" t="s">
        <v>566</v>
      </c>
      <c r="AE1712" t="s">
        <v>690</v>
      </c>
      <c r="AF1712" t="s">
        <v>247</v>
      </c>
      <c r="AG1712" t="s">
        <v>932</v>
      </c>
      <c r="AH1712">
        <v>57.334634000000001</v>
      </c>
      <c r="AI1712">
        <v>63.191479000000001</v>
      </c>
      <c r="AJ1712">
        <v>71.416766999999993</v>
      </c>
      <c r="AK1712">
        <v>77.073362000000003</v>
      </c>
      <c r="AL1712" t="s">
        <v>54</v>
      </c>
      <c r="AM1712" t="s">
        <v>248</v>
      </c>
      <c r="AN1712" t="s">
        <v>247</v>
      </c>
      <c r="AR1712" t="s">
        <v>247</v>
      </c>
    </row>
    <row r="1713" spans="1:44" hidden="1" x14ac:dyDescent="0.25">
      <c r="A1713" t="s">
        <v>2405</v>
      </c>
      <c r="B1713" t="s">
        <v>2302</v>
      </c>
      <c r="C1713" t="s">
        <v>2303</v>
      </c>
      <c r="D1713" t="s">
        <v>2404</v>
      </c>
      <c r="E1713" t="s">
        <v>2033</v>
      </c>
      <c r="F1713" t="s">
        <v>245</v>
      </c>
      <c r="G1713" t="s">
        <v>80</v>
      </c>
      <c r="H1713">
        <v>1</v>
      </c>
      <c r="I1713" t="s">
        <v>197</v>
      </c>
      <c r="J1713" t="s">
        <v>47</v>
      </c>
      <c r="K1713" s="1">
        <v>44104</v>
      </c>
      <c r="L1713">
        <v>32.49</v>
      </c>
      <c r="M1713" t="s">
        <v>48</v>
      </c>
      <c r="W1713" s="5">
        <v>45962</v>
      </c>
      <c r="X1713" s="5">
        <v>45901</v>
      </c>
      <c r="Y1713" s="5">
        <v>45839</v>
      </c>
      <c r="AB1713" t="s">
        <v>245</v>
      </c>
      <c r="AC1713" t="s">
        <v>245</v>
      </c>
      <c r="AD1713" t="s">
        <v>566</v>
      </c>
      <c r="AE1713" t="s">
        <v>690</v>
      </c>
      <c r="AF1713" t="s">
        <v>247</v>
      </c>
      <c r="AG1713" t="s">
        <v>932</v>
      </c>
      <c r="AH1713">
        <v>57.334634000000001</v>
      </c>
      <c r="AI1713">
        <v>63.191479000000001</v>
      </c>
      <c r="AJ1713">
        <v>71.416766999999993</v>
      </c>
      <c r="AK1713">
        <v>77.073362000000003</v>
      </c>
      <c r="AL1713" t="s">
        <v>54</v>
      </c>
      <c r="AM1713" t="s">
        <v>248</v>
      </c>
      <c r="AN1713" t="s">
        <v>247</v>
      </c>
      <c r="AR1713" t="s">
        <v>247</v>
      </c>
    </row>
    <row r="1714" spans="1:44" hidden="1" x14ac:dyDescent="0.25">
      <c r="A1714" t="s">
        <v>2406</v>
      </c>
      <c r="B1714" t="s">
        <v>2302</v>
      </c>
      <c r="C1714" t="s">
        <v>2303</v>
      </c>
      <c r="D1714" t="s">
        <v>293</v>
      </c>
      <c r="E1714" t="s">
        <v>2033</v>
      </c>
      <c r="F1714" t="s">
        <v>245</v>
      </c>
      <c r="G1714" t="s">
        <v>80</v>
      </c>
      <c r="H1714">
        <v>1</v>
      </c>
      <c r="I1714" t="s">
        <v>197</v>
      </c>
      <c r="J1714" t="s">
        <v>47</v>
      </c>
      <c r="K1714" s="1">
        <v>44131</v>
      </c>
      <c r="L1714">
        <v>42</v>
      </c>
      <c r="M1714" t="s">
        <v>48</v>
      </c>
      <c r="W1714" s="5">
        <v>45962</v>
      </c>
      <c r="X1714" s="5">
        <v>45901</v>
      </c>
      <c r="Y1714" s="5">
        <v>45839</v>
      </c>
      <c r="AB1714" t="s">
        <v>245</v>
      </c>
      <c r="AC1714" t="s">
        <v>245</v>
      </c>
      <c r="AD1714" t="s">
        <v>566</v>
      </c>
      <c r="AE1714" t="s">
        <v>690</v>
      </c>
      <c r="AF1714" t="s">
        <v>247</v>
      </c>
      <c r="AG1714" t="s">
        <v>932</v>
      </c>
      <c r="AH1714">
        <v>57.334634000000001</v>
      </c>
      <c r="AI1714">
        <v>63.191479000000001</v>
      </c>
      <c r="AJ1714">
        <v>71.416766999999993</v>
      </c>
      <c r="AK1714">
        <v>77.073362000000003</v>
      </c>
      <c r="AL1714" t="s">
        <v>54</v>
      </c>
      <c r="AM1714" t="s">
        <v>248</v>
      </c>
      <c r="AN1714" t="s">
        <v>247</v>
      </c>
      <c r="AR1714" t="s">
        <v>247</v>
      </c>
    </row>
    <row r="1715" spans="1:44" hidden="1" x14ac:dyDescent="0.25">
      <c r="A1715" t="s">
        <v>2408</v>
      </c>
      <c r="B1715" t="s">
        <v>2302</v>
      </c>
      <c r="C1715" t="s">
        <v>2303</v>
      </c>
      <c r="D1715" t="s">
        <v>2407</v>
      </c>
      <c r="E1715" t="s">
        <v>2033</v>
      </c>
      <c r="F1715" t="s">
        <v>245</v>
      </c>
      <c r="G1715" t="s">
        <v>80</v>
      </c>
      <c r="H1715">
        <v>1</v>
      </c>
      <c r="I1715" t="s">
        <v>197</v>
      </c>
      <c r="J1715" t="s">
        <v>47</v>
      </c>
      <c r="K1715" s="1">
        <v>44106</v>
      </c>
      <c r="L1715">
        <v>43.37</v>
      </c>
      <c r="M1715" t="s">
        <v>48</v>
      </c>
      <c r="W1715" s="5">
        <v>45962</v>
      </c>
      <c r="X1715" s="5">
        <v>45901</v>
      </c>
      <c r="Y1715" s="5">
        <v>45839</v>
      </c>
      <c r="AB1715" t="s">
        <v>245</v>
      </c>
      <c r="AC1715" t="s">
        <v>245</v>
      </c>
      <c r="AD1715" t="s">
        <v>566</v>
      </c>
      <c r="AE1715" t="s">
        <v>690</v>
      </c>
      <c r="AF1715" t="s">
        <v>247</v>
      </c>
      <c r="AG1715" t="s">
        <v>932</v>
      </c>
      <c r="AH1715">
        <v>57.334634000000001</v>
      </c>
      <c r="AI1715">
        <v>63.191479000000001</v>
      </c>
      <c r="AJ1715">
        <v>71.416766999999993</v>
      </c>
      <c r="AK1715">
        <v>77.073362000000003</v>
      </c>
      <c r="AL1715" t="s">
        <v>54</v>
      </c>
      <c r="AM1715" t="s">
        <v>248</v>
      </c>
      <c r="AN1715" t="s">
        <v>247</v>
      </c>
      <c r="AR1715" t="s">
        <v>247</v>
      </c>
    </row>
    <row r="1716" spans="1:44" hidden="1" x14ac:dyDescent="0.25">
      <c r="A1716" t="s">
        <v>2410</v>
      </c>
      <c r="B1716" t="s">
        <v>2302</v>
      </c>
      <c r="C1716" t="s">
        <v>2303</v>
      </c>
      <c r="D1716" t="s">
        <v>2409</v>
      </c>
      <c r="E1716" t="s">
        <v>2033</v>
      </c>
      <c r="F1716" t="s">
        <v>245</v>
      </c>
      <c r="G1716" t="s">
        <v>80</v>
      </c>
      <c r="H1716">
        <v>1</v>
      </c>
      <c r="I1716" t="s">
        <v>197</v>
      </c>
      <c r="J1716" t="s">
        <v>47</v>
      </c>
      <c r="K1716" s="1">
        <v>44122</v>
      </c>
      <c r="L1716">
        <v>14.88</v>
      </c>
      <c r="M1716" t="s">
        <v>48</v>
      </c>
      <c r="W1716" s="5">
        <v>45962</v>
      </c>
      <c r="X1716" s="5">
        <v>45931</v>
      </c>
      <c r="Y1716" s="5">
        <v>45839</v>
      </c>
      <c r="AB1716" t="s">
        <v>245</v>
      </c>
      <c r="AC1716" t="s">
        <v>245</v>
      </c>
      <c r="AD1716" t="s">
        <v>566</v>
      </c>
      <c r="AE1716" t="s">
        <v>690</v>
      </c>
      <c r="AF1716" t="s">
        <v>247</v>
      </c>
      <c r="AG1716" t="s">
        <v>932</v>
      </c>
      <c r="AH1716">
        <v>57.334634000000001</v>
      </c>
      <c r="AI1716">
        <v>63.191479000000001</v>
      </c>
      <c r="AJ1716">
        <v>71.416766999999993</v>
      </c>
      <c r="AK1716">
        <v>77.073362000000003</v>
      </c>
      <c r="AL1716" t="s">
        <v>54</v>
      </c>
      <c r="AM1716" t="s">
        <v>248</v>
      </c>
      <c r="AN1716" t="s">
        <v>247</v>
      </c>
      <c r="AR1716" t="s">
        <v>247</v>
      </c>
    </row>
    <row r="1717" spans="1:44" hidden="1" x14ac:dyDescent="0.25">
      <c r="A1717" t="s">
        <v>2412</v>
      </c>
      <c r="B1717" t="s">
        <v>2302</v>
      </c>
      <c r="C1717" t="s">
        <v>2303</v>
      </c>
      <c r="D1717" t="s">
        <v>2411</v>
      </c>
      <c r="E1717" t="s">
        <v>2033</v>
      </c>
      <c r="F1717" t="s">
        <v>245</v>
      </c>
      <c r="G1717" t="s">
        <v>80</v>
      </c>
      <c r="H1717">
        <v>1</v>
      </c>
      <c r="I1717" t="s">
        <v>197</v>
      </c>
      <c r="J1717" t="s">
        <v>47</v>
      </c>
      <c r="K1717" s="1">
        <v>44154</v>
      </c>
      <c r="L1717">
        <v>23.99</v>
      </c>
      <c r="M1717" t="s">
        <v>48</v>
      </c>
      <c r="W1717" s="5">
        <v>45962</v>
      </c>
      <c r="X1717" s="5">
        <v>45931</v>
      </c>
      <c r="Y1717" s="5">
        <v>45839</v>
      </c>
      <c r="AB1717" t="s">
        <v>245</v>
      </c>
      <c r="AC1717" t="s">
        <v>245</v>
      </c>
      <c r="AD1717" t="s">
        <v>566</v>
      </c>
      <c r="AE1717" t="s">
        <v>690</v>
      </c>
      <c r="AF1717" t="s">
        <v>247</v>
      </c>
      <c r="AG1717" t="s">
        <v>932</v>
      </c>
      <c r="AH1717">
        <v>57.334634000000001</v>
      </c>
      <c r="AI1717">
        <v>63.191479000000001</v>
      </c>
      <c r="AJ1717">
        <v>71.416766999999993</v>
      </c>
      <c r="AK1717">
        <v>77.073362000000003</v>
      </c>
      <c r="AL1717" t="s">
        <v>54</v>
      </c>
      <c r="AM1717" t="s">
        <v>248</v>
      </c>
      <c r="AN1717" t="s">
        <v>247</v>
      </c>
      <c r="AR1717" t="s">
        <v>247</v>
      </c>
    </row>
    <row r="1718" spans="1:44" hidden="1" x14ac:dyDescent="0.25">
      <c r="A1718" t="s">
        <v>2414</v>
      </c>
      <c r="B1718" t="s">
        <v>2302</v>
      </c>
      <c r="C1718" t="s">
        <v>2303</v>
      </c>
      <c r="D1718" t="s">
        <v>2413</v>
      </c>
      <c r="E1718" t="s">
        <v>2033</v>
      </c>
      <c r="F1718" t="s">
        <v>245</v>
      </c>
      <c r="G1718" t="s">
        <v>80</v>
      </c>
      <c r="H1718">
        <v>1</v>
      </c>
      <c r="I1718" t="s">
        <v>197</v>
      </c>
      <c r="J1718" t="s">
        <v>47</v>
      </c>
      <c r="K1718" s="1">
        <v>44119</v>
      </c>
      <c r="L1718">
        <v>52.61</v>
      </c>
      <c r="M1718" t="s">
        <v>48</v>
      </c>
      <c r="W1718" s="5">
        <v>45962</v>
      </c>
      <c r="X1718" s="5">
        <v>45931</v>
      </c>
      <c r="Y1718" s="5">
        <v>45839</v>
      </c>
      <c r="AB1718" t="s">
        <v>245</v>
      </c>
      <c r="AC1718" t="s">
        <v>245</v>
      </c>
      <c r="AD1718" t="s">
        <v>566</v>
      </c>
      <c r="AE1718" t="s">
        <v>690</v>
      </c>
      <c r="AF1718" t="s">
        <v>247</v>
      </c>
      <c r="AG1718" t="s">
        <v>932</v>
      </c>
      <c r="AH1718">
        <v>57.334634000000001</v>
      </c>
      <c r="AI1718">
        <v>63.191479000000001</v>
      </c>
      <c r="AJ1718">
        <v>71.416766999999993</v>
      </c>
      <c r="AK1718">
        <v>77.073362000000003</v>
      </c>
      <c r="AL1718" t="s">
        <v>54</v>
      </c>
      <c r="AM1718" t="s">
        <v>248</v>
      </c>
      <c r="AN1718" t="s">
        <v>247</v>
      </c>
      <c r="AR1718" t="s">
        <v>247</v>
      </c>
    </row>
    <row r="1719" spans="1:44" hidden="1" x14ac:dyDescent="0.25">
      <c r="A1719" t="s">
        <v>2416</v>
      </c>
      <c r="B1719" t="s">
        <v>2302</v>
      </c>
      <c r="C1719" t="s">
        <v>2303</v>
      </c>
      <c r="D1719" t="s">
        <v>2415</v>
      </c>
      <c r="E1719" t="s">
        <v>2033</v>
      </c>
      <c r="F1719" t="s">
        <v>245</v>
      </c>
      <c r="G1719" t="s">
        <v>80</v>
      </c>
      <c r="H1719">
        <v>1</v>
      </c>
      <c r="I1719" t="s">
        <v>197</v>
      </c>
      <c r="J1719" t="s">
        <v>47</v>
      </c>
      <c r="K1719" s="1">
        <v>44121</v>
      </c>
      <c r="L1719">
        <v>14.57</v>
      </c>
      <c r="M1719" t="s">
        <v>48</v>
      </c>
      <c r="W1719" s="5">
        <v>45962</v>
      </c>
      <c r="X1719" s="5">
        <v>45931</v>
      </c>
      <c r="Y1719" s="5">
        <v>45839</v>
      </c>
      <c r="AB1719" t="s">
        <v>245</v>
      </c>
      <c r="AC1719" t="s">
        <v>245</v>
      </c>
      <c r="AD1719" t="s">
        <v>566</v>
      </c>
      <c r="AE1719" t="s">
        <v>690</v>
      </c>
      <c r="AF1719" t="s">
        <v>247</v>
      </c>
      <c r="AG1719" t="s">
        <v>932</v>
      </c>
      <c r="AH1719">
        <v>57.334634000000001</v>
      </c>
      <c r="AI1719">
        <v>63.191479000000001</v>
      </c>
      <c r="AJ1719">
        <v>71.416766999999993</v>
      </c>
      <c r="AK1719">
        <v>77.073362000000003</v>
      </c>
      <c r="AL1719" t="s">
        <v>54</v>
      </c>
      <c r="AM1719" t="s">
        <v>248</v>
      </c>
      <c r="AN1719" t="s">
        <v>247</v>
      </c>
      <c r="AR1719" t="s">
        <v>247</v>
      </c>
    </row>
    <row r="1720" spans="1:44" hidden="1" x14ac:dyDescent="0.25">
      <c r="A1720" t="s">
        <v>2418</v>
      </c>
      <c r="B1720" t="s">
        <v>2302</v>
      </c>
      <c r="C1720" t="s">
        <v>2303</v>
      </c>
      <c r="D1720" t="s">
        <v>2417</v>
      </c>
      <c r="E1720" t="s">
        <v>2033</v>
      </c>
      <c r="F1720" t="s">
        <v>245</v>
      </c>
      <c r="G1720" t="s">
        <v>80</v>
      </c>
      <c r="H1720">
        <v>1</v>
      </c>
      <c r="I1720" t="s">
        <v>197</v>
      </c>
      <c r="J1720" t="s">
        <v>47</v>
      </c>
      <c r="K1720" s="1">
        <v>44120</v>
      </c>
      <c r="L1720">
        <v>44.21</v>
      </c>
      <c r="M1720" t="s">
        <v>48</v>
      </c>
      <c r="W1720" s="5">
        <v>45962</v>
      </c>
      <c r="X1720" s="5">
        <v>45931</v>
      </c>
      <c r="Y1720" s="5">
        <v>45839</v>
      </c>
      <c r="AB1720" t="s">
        <v>245</v>
      </c>
      <c r="AC1720" t="s">
        <v>245</v>
      </c>
      <c r="AD1720" t="s">
        <v>566</v>
      </c>
      <c r="AE1720" t="s">
        <v>690</v>
      </c>
      <c r="AF1720" t="s">
        <v>247</v>
      </c>
      <c r="AG1720" t="s">
        <v>932</v>
      </c>
      <c r="AH1720">
        <v>57.334634000000001</v>
      </c>
      <c r="AI1720">
        <v>63.191479000000001</v>
      </c>
      <c r="AJ1720">
        <v>71.416766999999993</v>
      </c>
      <c r="AK1720">
        <v>77.073362000000003</v>
      </c>
      <c r="AL1720" t="s">
        <v>54</v>
      </c>
      <c r="AM1720" t="s">
        <v>248</v>
      </c>
      <c r="AN1720" t="s">
        <v>247</v>
      </c>
      <c r="AR1720" t="s">
        <v>247</v>
      </c>
    </row>
    <row r="1721" spans="1:44" hidden="1" x14ac:dyDescent="0.25">
      <c r="A1721" t="s">
        <v>2420</v>
      </c>
      <c r="B1721" t="s">
        <v>2302</v>
      </c>
      <c r="C1721" t="s">
        <v>2303</v>
      </c>
      <c r="D1721" t="s">
        <v>2419</v>
      </c>
      <c r="E1721" t="s">
        <v>2033</v>
      </c>
      <c r="F1721" t="s">
        <v>245</v>
      </c>
      <c r="G1721" t="s">
        <v>58</v>
      </c>
      <c r="H1721">
        <v>1</v>
      </c>
      <c r="I1721" t="s">
        <v>197</v>
      </c>
      <c r="J1721" t="s">
        <v>47</v>
      </c>
      <c r="K1721" s="1">
        <v>44113</v>
      </c>
      <c r="L1721">
        <v>50.96</v>
      </c>
      <c r="M1721" t="s">
        <v>48</v>
      </c>
      <c r="W1721" s="5">
        <v>45962</v>
      </c>
      <c r="X1721" s="5">
        <v>45931</v>
      </c>
      <c r="Y1721" s="5">
        <v>45839</v>
      </c>
      <c r="AB1721" t="s">
        <v>245</v>
      </c>
      <c r="AC1721" t="s">
        <v>245</v>
      </c>
      <c r="AD1721" t="s">
        <v>566</v>
      </c>
      <c r="AE1721" t="s">
        <v>690</v>
      </c>
      <c r="AF1721" t="s">
        <v>247</v>
      </c>
      <c r="AG1721" t="s">
        <v>932</v>
      </c>
      <c r="AH1721">
        <v>57.334634000000001</v>
      </c>
      <c r="AI1721">
        <v>63.191479000000001</v>
      </c>
      <c r="AJ1721">
        <v>71.416766999999993</v>
      </c>
      <c r="AK1721">
        <v>77.073362000000003</v>
      </c>
      <c r="AL1721" t="s">
        <v>54</v>
      </c>
      <c r="AM1721" t="s">
        <v>248</v>
      </c>
      <c r="AN1721" t="s">
        <v>247</v>
      </c>
      <c r="AR1721" t="s">
        <v>247</v>
      </c>
    </row>
    <row r="1722" spans="1:44" hidden="1" x14ac:dyDescent="0.25">
      <c r="A1722" t="s">
        <v>2422</v>
      </c>
      <c r="B1722" t="s">
        <v>2302</v>
      </c>
      <c r="C1722" t="s">
        <v>2303</v>
      </c>
      <c r="D1722" t="s">
        <v>2421</v>
      </c>
      <c r="E1722" t="s">
        <v>2033</v>
      </c>
      <c r="F1722" t="s">
        <v>245</v>
      </c>
      <c r="G1722" t="s">
        <v>58</v>
      </c>
      <c r="H1722">
        <v>1</v>
      </c>
      <c r="I1722" t="s">
        <v>197</v>
      </c>
      <c r="J1722" t="s">
        <v>47</v>
      </c>
      <c r="K1722" s="1">
        <v>44121</v>
      </c>
      <c r="L1722">
        <v>44.64</v>
      </c>
      <c r="M1722" t="s">
        <v>48</v>
      </c>
      <c r="W1722" s="5">
        <v>45962</v>
      </c>
      <c r="X1722" s="5">
        <v>45931</v>
      </c>
      <c r="Y1722" s="5">
        <v>45839</v>
      </c>
      <c r="AB1722" t="s">
        <v>245</v>
      </c>
      <c r="AC1722" t="s">
        <v>245</v>
      </c>
      <c r="AD1722" t="s">
        <v>566</v>
      </c>
      <c r="AE1722" t="s">
        <v>690</v>
      </c>
      <c r="AF1722" t="s">
        <v>247</v>
      </c>
      <c r="AG1722" t="s">
        <v>932</v>
      </c>
      <c r="AH1722">
        <v>57.334634000000001</v>
      </c>
      <c r="AI1722">
        <v>63.191479000000001</v>
      </c>
      <c r="AJ1722">
        <v>71.416766999999993</v>
      </c>
      <c r="AK1722">
        <v>77.073362000000003</v>
      </c>
      <c r="AL1722" t="s">
        <v>54</v>
      </c>
      <c r="AM1722" t="s">
        <v>248</v>
      </c>
      <c r="AN1722" t="s">
        <v>247</v>
      </c>
      <c r="AR1722" t="s">
        <v>247</v>
      </c>
    </row>
    <row r="1723" spans="1:44" hidden="1" x14ac:dyDescent="0.25">
      <c r="A1723" t="s">
        <v>2424</v>
      </c>
      <c r="B1723" t="s">
        <v>2302</v>
      </c>
      <c r="C1723" t="s">
        <v>2303</v>
      </c>
      <c r="D1723" t="s">
        <v>2423</v>
      </c>
      <c r="E1723" t="s">
        <v>2033</v>
      </c>
      <c r="F1723" t="s">
        <v>245</v>
      </c>
      <c r="G1723" t="s">
        <v>58</v>
      </c>
      <c r="H1723">
        <v>2</v>
      </c>
      <c r="I1723" t="s">
        <v>46</v>
      </c>
      <c r="J1723" t="s">
        <v>70</v>
      </c>
      <c r="L1723">
        <v>7.77</v>
      </c>
      <c r="M1723" t="s">
        <v>48</v>
      </c>
      <c r="U1723" t="s">
        <v>300</v>
      </c>
      <c r="W1723" s="5">
        <v>44923</v>
      </c>
      <c r="AB1723" t="s">
        <v>245</v>
      </c>
      <c r="AC1723" t="s">
        <v>245</v>
      </c>
      <c r="AD1723" t="s">
        <v>566</v>
      </c>
      <c r="AE1723" t="s">
        <v>690</v>
      </c>
      <c r="AF1723" t="s">
        <v>247</v>
      </c>
      <c r="AG1723" t="s">
        <v>932</v>
      </c>
      <c r="AH1723">
        <v>57.334634000000001</v>
      </c>
      <c r="AI1723">
        <v>63.191479000000001</v>
      </c>
      <c r="AJ1723">
        <v>71.416766999999993</v>
      </c>
      <c r="AK1723">
        <v>77.073362000000003</v>
      </c>
      <c r="AL1723" t="s">
        <v>73</v>
      </c>
      <c r="AM1723" t="s">
        <v>248</v>
      </c>
      <c r="AN1723" t="s">
        <v>247</v>
      </c>
      <c r="AO1723" s="1">
        <v>45809</v>
      </c>
      <c r="AP1723" s="1" t="s">
        <v>5437</v>
      </c>
      <c r="AR1723" t="s">
        <v>247</v>
      </c>
    </row>
    <row r="1724" spans="1:44" hidden="1" x14ac:dyDescent="0.25">
      <c r="A1724" t="s">
        <v>2426</v>
      </c>
      <c r="B1724" t="s">
        <v>2302</v>
      </c>
      <c r="C1724" t="s">
        <v>2303</v>
      </c>
      <c r="D1724" t="s">
        <v>2425</v>
      </c>
      <c r="E1724" t="s">
        <v>2033</v>
      </c>
      <c r="F1724" t="s">
        <v>245</v>
      </c>
      <c r="G1724" t="s">
        <v>80</v>
      </c>
      <c r="H1724">
        <v>1</v>
      </c>
      <c r="I1724" t="s">
        <v>197</v>
      </c>
      <c r="J1724" t="s">
        <v>47</v>
      </c>
      <c r="K1724" s="1">
        <v>44154</v>
      </c>
      <c r="L1724">
        <v>28.13</v>
      </c>
      <c r="M1724" t="s">
        <v>48</v>
      </c>
      <c r="W1724" s="5">
        <v>45962</v>
      </c>
      <c r="X1724" s="5">
        <v>45931</v>
      </c>
      <c r="Y1724" s="5">
        <v>45839</v>
      </c>
      <c r="AB1724" t="s">
        <v>245</v>
      </c>
      <c r="AC1724" t="s">
        <v>245</v>
      </c>
      <c r="AD1724" t="s">
        <v>566</v>
      </c>
      <c r="AE1724" t="s">
        <v>690</v>
      </c>
      <c r="AF1724" t="s">
        <v>247</v>
      </c>
      <c r="AG1724" t="s">
        <v>932</v>
      </c>
      <c r="AH1724">
        <v>57.334634000000001</v>
      </c>
      <c r="AI1724">
        <v>63.191479000000001</v>
      </c>
      <c r="AJ1724">
        <v>71.416766999999993</v>
      </c>
      <c r="AK1724">
        <v>77.073362000000003</v>
      </c>
      <c r="AL1724" t="s">
        <v>54</v>
      </c>
      <c r="AM1724" t="s">
        <v>248</v>
      </c>
      <c r="AN1724" t="s">
        <v>247</v>
      </c>
      <c r="AR1724" t="s">
        <v>247</v>
      </c>
    </row>
    <row r="1725" spans="1:44" hidden="1" x14ac:dyDescent="0.25">
      <c r="A1725" t="s">
        <v>2428</v>
      </c>
      <c r="B1725" t="s">
        <v>2302</v>
      </c>
      <c r="C1725" t="s">
        <v>2303</v>
      </c>
      <c r="D1725" t="s">
        <v>2427</v>
      </c>
      <c r="E1725" t="s">
        <v>2033</v>
      </c>
      <c r="F1725" t="s">
        <v>245</v>
      </c>
      <c r="G1725" t="s">
        <v>80</v>
      </c>
      <c r="H1725">
        <v>1</v>
      </c>
      <c r="I1725" t="s">
        <v>197</v>
      </c>
      <c r="J1725" t="s">
        <v>47</v>
      </c>
      <c r="K1725" s="1">
        <v>44154</v>
      </c>
      <c r="L1725">
        <v>35.82</v>
      </c>
      <c r="M1725" t="s">
        <v>48</v>
      </c>
      <c r="W1725" s="5">
        <v>45962</v>
      </c>
      <c r="X1725" s="5">
        <v>45931</v>
      </c>
      <c r="Y1725" s="5">
        <v>45870</v>
      </c>
      <c r="AB1725" t="s">
        <v>245</v>
      </c>
      <c r="AC1725" t="s">
        <v>245</v>
      </c>
      <c r="AD1725" t="s">
        <v>566</v>
      </c>
      <c r="AE1725" t="s">
        <v>690</v>
      </c>
      <c r="AF1725" t="s">
        <v>247</v>
      </c>
      <c r="AG1725" t="s">
        <v>932</v>
      </c>
      <c r="AH1725">
        <v>57.334634000000001</v>
      </c>
      <c r="AI1725">
        <v>63.191479000000001</v>
      </c>
      <c r="AJ1725">
        <v>71.416766999999993</v>
      </c>
      <c r="AK1725">
        <v>77.073362000000003</v>
      </c>
      <c r="AL1725" t="s">
        <v>54</v>
      </c>
      <c r="AM1725" t="s">
        <v>248</v>
      </c>
      <c r="AN1725" t="s">
        <v>247</v>
      </c>
      <c r="AR1725" t="s">
        <v>247</v>
      </c>
    </row>
    <row r="1726" spans="1:44" hidden="1" x14ac:dyDescent="0.25">
      <c r="A1726" t="s">
        <v>2430</v>
      </c>
      <c r="B1726" t="s">
        <v>2302</v>
      </c>
      <c r="C1726" t="s">
        <v>2303</v>
      </c>
      <c r="D1726" t="s">
        <v>2429</v>
      </c>
      <c r="E1726" t="s">
        <v>2033</v>
      </c>
      <c r="F1726" t="s">
        <v>245</v>
      </c>
      <c r="G1726" t="s">
        <v>80</v>
      </c>
      <c r="H1726">
        <v>1</v>
      </c>
      <c r="I1726" t="s">
        <v>197</v>
      </c>
      <c r="J1726" t="s">
        <v>47</v>
      </c>
      <c r="K1726" s="1">
        <v>44154</v>
      </c>
      <c r="L1726">
        <v>7.59</v>
      </c>
      <c r="M1726" t="s">
        <v>48</v>
      </c>
      <c r="W1726" s="5">
        <v>45962</v>
      </c>
      <c r="X1726" s="5">
        <v>45931</v>
      </c>
      <c r="Y1726" s="5">
        <v>45870</v>
      </c>
      <c r="AB1726" t="s">
        <v>245</v>
      </c>
      <c r="AC1726" t="s">
        <v>245</v>
      </c>
      <c r="AD1726" t="s">
        <v>566</v>
      </c>
      <c r="AE1726" t="s">
        <v>690</v>
      </c>
      <c r="AF1726" t="s">
        <v>247</v>
      </c>
      <c r="AG1726" t="s">
        <v>932</v>
      </c>
      <c r="AH1726">
        <v>57.334634000000001</v>
      </c>
      <c r="AI1726">
        <v>63.191479000000001</v>
      </c>
      <c r="AJ1726">
        <v>71.416766999999993</v>
      </c>
      <c r="AK1726">
        <v>77.073362000000003</v>
      </c>
      <c r="AL1726" t="s">
        <v>54</v>
      </c>
      <c r="AM1726" t="s">
        <v>248</v>
      </c>
      <c r="AN1726" t="s">
        <v>247</v>
      </c>
      <c r="AR1726" t="s">
        <v>247</v>
      </c>
    </row>
    <row r="1727" spans="1:44" hidden="1" x14ac:dyDescent="0.25">
      <c r="A1727" t="s">
        <v>2432</v>
      </c>
      <c r="B1727" t="s">
        <v>2302</v>
      </c>
      <c r="C1727" t="s">
        <v>2303</v>
      </c>
      <c r="D1727" t="s">
        <v>2431</v>
      </c>
      <c r="E1727" t="s">
        <v>2033</v>
      </c>
      <c r="F1727" t="s">
        <v>245</v>
      </c>
      <c r="G1727" t="s">
        <v>80</v>
      </c>
      <c r="H1727">
        <v>1</v>
      </c>
      <c r="I1727" t="s">
        <v>197</v>
      </c>
      <c r="J1727" t="s">
        <v>47</v>
      </c>
      <c r="K1727" s="1">
        <v>44167</v>
      </c>
      <c r="L1727">
        <v>31.02</v>
      </c>
      <c r="M1727" t="s">
        <v>48</v>
      </c>
      <c r="W1727" s="5">
        <v>45962</v>
      </c>
      <c r="X1727" s="5">
        <v>45931</v>
      </c>
      <c r="Y1727" s="5">
        <v>45870</v>
      </c>
      <c r="AB1727" t="s">
        <v>245</v>
      </c>
      <c r="AC1727" t="s">
        <v>245</v>
      </c>
      <c r="AD1727" t="s">
        <v>566</v>
      </c>
      <c r="AE1727" t="s">
        <v>690</v>
      </c>
      <c r="AF1727" t="s">
        <v>247</v>
      </c>
      <c r="AG1727" t="s">
        <v>932</v>
      </c>
      <c r="AH1727">
        <v>57.334634000000001</v>
      </c>
      <c r="AI1727">
        <v>63.191479000000001</v>
      </c>
      <c r="AJ1727">
        <v>71.416766999999993</v>
      </c>
      <c r="AK1727">
        <v>77.073362000000003</v>
      </c>
      <c r="AL1727" t="s">
        <v>54</v>
      </c>
      <c r="AM1727" t="s">
        <v>248</v>
      </c>
      <c r="AN1727" t="s">
        <v>247</v>
      </c>
      <c r="AR1727" t="s">
        <v>247</v>
      </c>
    </row>
    <row r="1728" spans="1:44" hidden="1" x14ac:dyDescent="0.25">
      <c r="A1728" t="s">
        <v>2434</v>
      </c>
      <c r="B1728" t="s">
        <v>2302</v>
      </c>
      <c r="C1728" t="s">
        <v>2303</v>
      </c>
      <c r="D1728" t="s">
        <v>2433</v>
      </c>
      <c r="E1728" t="s">
        <v>2033</v>
      </c>
      <c r="F1728" t="s">
        <v>245</v>
      </c>
      <c r="G1728" t="s">
        <v>80</v>
      </c>
      <c r="H1728">
        <v>1</v>
      </c>
      <c r="I1728" t="s">
        <v>197</v>
      </c>
      <c r="J1728" t="s">
        <v>47</v>
      </c>
      <c r="K1728" s="1">
        <v>44167</v>
      </c>
      <c r="L1728">
        <v>34.32</v>
      </c>
      <c r="M1728" t="s">
        <v>48</v>
      </c>
      <c r="W1728" s="5">
        <v>45962</v>
      </c>
      <c r="X1728" s="5">
        <v>45931</v>
      </c>
      <c r="Y1728" s="5">
        <v>45870</v>
      </c>
      <c r="AB1728" t="s">
        <v>245</v>
      </c>
      <c r="AC1728" t="s">
        <v>245</v>
      </c>
      <c r="AD1728" t="s">
        <v>566</v>
      </c>
      <c r="AE1728" t="s">
        <v>690</v>
      </c>
      <c r="AF1728" t="s">
        <v>247</v>
      </c>
      <c r="AG1728" t="s">
        <v>932</v>
      </c>
      <c r="AH1728">
        <v>57.334634000000001</v>
      </c>
      <c r="AI1728">
        <v>63.191479000000001</v>
      </c>
      <c r="AJ1728">
        <v>71.416766999999993</v>
      </c>
      <c r="AK1728">
        <v>77.073362000000003</v>
      </c>
      <c r="AL1728" t="s">
        <v>54</v>
      </c>
      <c r="AM1728" t="s">
        <v>248</v>
      </c>
      <c r="AN1728" t="s">
        <v>247</v>
      </c>
      <c r="AR1728" t="s">
        <v>247</v>
      </c>
    </row>
    <row r="1729" spans="1:44" hidden="1" x14ac:dyDescent="0.25">
      <c r="A1729" t="s">
        <v>2436</v>
      </c>
      <c r="B1729" t="s">
        <v>2302</v>
      </c>
      <c r="C1729" t="s">
        <v>2303</v>
      </c>
      <c r="D1729" t="s">
        <v>2435</v>
      </c>
      <c r="E1729" t="s">
        <v>2033</v>
      </c>
      <c r="F1729" t="s">
        <v>245</v>
      </c>
      <c r="G1729" t="s">
        <v>80</v>
      </c>
      <c r="H1729">
        <v>1</v>
      </c>
      <c r="I1729" t="s">
        <v>197</v>
      </c>
      <c r="J1729" t="s">
        <v>47</v>
      </c>
      <c r="K1729" s="1">
        <v>44168</v>
      </c>
      <c r="L1729">
        <v>19.48</v>
      </c>
      <c r="M1729" t="s">
        <v>48</v>
      </c>
      <c r="W1729" s="5">
        <v>45962</v>
      </c>
      <c r="X1729" s="5">
        <v>45931</v>
      </c>
      <c r="Y1729" s="5">
        <v>45870</v>
      </c>
      <c r="AB1729" t="s">
        <v>245</v>
      </c>
      <c r="AC1729" t="s">
        <v>245</v>
      </c>
      <c r="AD1729" t="s">
        <v>566</v>
      </c>
      <c r="AE1729" t="s">
        <v>690</v>
      </c>
      <c r="AF1729" t="s">
        <v>247</v>
      </c>
      <c r="AG1729" t="s">
        <v>932</v>
      </c>
      <c r="AH1729">
        <v>57.334634000000001</v>
      </c>
      <c r="AI1729">
        <v>63.191479000000001</v>
      </c>
      <c r="AJ1729">
        <v>71.416766999999993</v>
      </c>
      <c r="AK1729">
        <v>77.073362000000003</v>
      </c>
      <c r="AL1729" t="s">
        <v>54</v>
      </c>
      <c r="AM1729" t="s">
        <v>248</v>
      </c>
      <c r="AN1729" t="s">
        <v>247</v>
      </c>
      <c r="AR1729" t="s">
        <v>247</v>
      </c>
    </row>
    <row r="1730" spans="1:44" hidden="1" x14ac:dyDescent="0.25">
      <c r="A1730" t="s">
        <v>2438</v>
      </c>
      <c r="B1730" t="s">
        <v>2302</v>
      </c>
      <c r="C1730" t="s">
        <v>2303</v>
      </c>
      <c r="D1730" t="s">
        <v>2437</v>
      </c>
      <c r="E1730" t="s">
        <v>2033</v>
      </c>
      <c r="F1730" t="s">
        <v>245</v>
      </c>
      <c r="G1730" t="s">
        <v>80</v>
      </c>
      <c r="H1730">
        <v>1</v>
      </c>
      <c r="I1730" t="s">
        <v>197</v>
      </c>
      <c r="J1730" t="s">
        <v>47</v>
      </c>
      <c r="K1730" s="1">
        <v>44168</v>
      </c>
      <c r="L1730">
        <v>6.21</v>
      </c>
      <c r="M1730" t="s">
        <v>48</v>
      </c>
      <c r="W1730" s="5">
        <v>45962</v>
      </c>
      <c r="X1730" s="5">
        <v>45931</v>
      </c>
      <c r="Y1730" s="5">
        <v>45870</v>
      </c>
      <c r="AB1730" t="s">
        <v>245</v>
      </c>
      <c r="AC1730" t="s">
        <v>245</v>
      </c>
      <c r="AD1730" t="s">
        <v>566</v>
      </c>
      <c r="AE1730" t="s">
        <v>690</v>
      </c>
      <c r="AF1730" t="s">
        <v>247</v>
      </c>
      <c r="AG1730" t="s">
        <v>932</v>
      </c>
      <c r="AH1730">
        <v>57.334634000000001</v>
      </c>
      <c r="AI1730">
        <v>63.191479000000001</v>
      </c>
      <c r="AJ1730">
        <v>71.416766999999993</v>
      </c>
      <c r="AK1730">
        <v>77.073362000000003</v>
      </c>
      <c r="AL1730" t="s">
        <v>54</v>
      </c>
      <c r="AM1730" t="s">
        <v>248</v>
      </c>
      <c r="AN1730" t="s">
        <v>247</v>
      </c>
      <c r="AR1730" t="s">
        <v>247</v>
      </c>
    </row>
    <row r="1731" spans="1:44" hidden="1" x14ac:dyDescent="0.25">
      <c r="A1731" t="s">
        <v>2440</v>
      </c>
      <c r="B1731" t="s">
        <v>2302</v>
      </c>
      <c r="C1731" t="s">
        <v>2303</v>
      </c>
      <c r="D1731" t="s">
        <v>2439</v>
      </c>
      <c r="E1731" t="s">
        <v>2033</v>
      </c>
      <c r="F1731" t="s">
        <v>245</v>
      </c>
      <c r="G1731" t="s">
        <v>80</v>
      </c>
      <c r="H1731">
        <v>1</v>
      </c>
      <c r="I1731" t="s">
        <v>197</v>
      </c>
      <c r="J1731" t="s">
        <v>47</v>
      </c>
      <c r="K1731" s="1">
        <v>44173</v>
      </c>
      <c r="L1731">
        <v>5.0199999999999996</v>
      </c>
      <c r="M1731" t="s">
        <v>48</v>
      </c>
      <c r="W1731" s="5">
        <v>45962</v>
      </c>
      <c r="X1731" s="5">
        <v>45931</v>
      </c>
      <c r="Y1731" s="5">
        <v>45870</v>
      </c>
      <c r="AB1731" t="s">
        <v>245</v>
      </c>
      <c r="AC1731" t="s">
        <v>245</v>
      </c>
      <c r="AD1731" t="s">
        <v>566</v>
      </c>
      <c r="AE1731" t="s">
        <v>690</v>
      </c>
      <c r="AF1731" t="s">
        <v>247</v>
      </c>
      <c r="AG1731" t="s">
        <v>932</v>
      </c>
      <c r="AH1731">
        <v>57.334634000000001</v>
      </c>
      <c r="AI1731">
        <v>63.191479000000001</v>
      </c>
      <c r="AJ1731">
        <v>71.416766999999993</v>
      </c>
      <c r="AK1731">
        <v>77.073362000000003</v>
      </c>
      <c r="AL1731" t="s">
        <v>54</v>
      </c>
      <c r="AM1731" t="s">
        <v>248</v>
      </c>
      <c r="AN1731" t="s">
        <v>247</v>
      </c>
      <c r="AR1731" t="s">
        <v>247</v>
      </c>
    </row>
    <row r="1732" spans="1:44" hidden="1" x14ac:dyDescent="0.25">
      <c r="A1732" t="s">
        <v>2442</v>
      </c>
      <c r="B1732" t="s">
        <v>2302</v>
      </c>
      <c r="C1732" t="s">
        <v>2303</v>
      </c>
      <c r="D1732" t="s">
        <v>2441</v>
      </c>
      <c r="E1732" t="s">
        <v>2033</v>
      </c>
      <c r="F1732" t="s">
        <v>245</v>
      </c>
      <c r="G1732" t="s">
        <v>80</v>
      </c>
      <c r="H1732">
        <v>1</v>
      </c>
      <c r="I1732" t="s">
        <v>197</v>
      </c>
      <c r="J1732" t="s">
        <v>47</v>
      </c>
      <c r="K1732" s="1">
        <v>44453</v>
      </c>
      <c r="L1732">
        <v>2.38</v>
      </c>
      <c r="M1732" t="s">
        <v>48</v>
      </c>
      <c r="W1732" s="5">
        <v>45962</v>
      </c>
      <c r="X1732" s="5">
        <v>45931</v>
      </c>
      <c r="Y1732" s="5">
        <v>45870</v>
      </c>
      <c r="AB1732" t="s">
        <v>245</v>
      </c>
      <c r="AC1732" t="s">
        <v>245</v>
      </c>
      <c r="AD1732" t="s">
        <v>566</v>
      </c>
      <c r="AE1732" t="s">
        <v>690</v>
      </c>
      <c r="AF1732" t="s">
        <v>247</v>
      </c>
      <c r="AG1732" t="s">
        <v>932</v>
      </c>
      <c r="AH1732">
        <v>57.334634000000001</v>
      </c>
      <c r="AI1732">
        <v>63.191479000000001</v>
      </c>
      <c r="AJ1732">
        <v>71.416766999999993</v>
      </c>
      <c r="AK1732">
        <v>77.073362000000003</v>
      </c>
      <c r="AL1732" t="s">
        <v>54</v>
      </c>
      <c r="AM1732" t="s">
        <v>248</v>
      </c>
      <c r="AN1732" t="s">
        <v>247</v>
      </c>
      <c r="AR1732" t="s">
        <v>247</v>
      </c>
    </row>
    <row r="1733" spans="1:44" hidden="1" x14ac:dyDescent="0.25">
      <c r="A1733" t="s">
        <v>2444</v>
      </c>
      <c r="B1733" t="s">
        <v>2302</v>
      </c>
      <c r="C1733" t="s">
        <v>2303</v>
      </c>
      <c r="D1733" t="s">
        <v>2443</v>
      </c>
      <c r="E1733" t="s">
        <v>2033</v>
      </c>
      <c r="F1733" t="s">
        <v>245</v>
      </c>
      <c r="G1733" t="s">
        <v>80</v>
      </c>
      <c r="H1733">
        <v>1</v>
      </c>
      <c r="I1733" t="s">
        <v>197</v>
      </c>
      <c r="J1733" t="s">
        <v>47</v>
      </c>
      <c r="K1733" s="1">
        <v>44480</v>
      </c>
      <c r="L1733">
        <v>1.22</v>
      </c>
      <c r="M1733" t="s">
        <v>48</v>
      </c>
      <c r="W1733" s="5">
        <v>45962</v>
      </c>
      <c r="X1733" s="5">
        <v>45931</v>
      </c>
      <c r="Y1733" s="5">
        <v>45870</v>
      </c>
      <c r="AB1733" t="s">
        <v>245</v>
      </c>
      <c r="AC1733" t="s">
        <v>245</v>
      </c>
      <c r="AD1733" t="s">
        <v>566</v>
      </c>
      <c r="AE1733" t="s">
        <v>690</v>
      </c>
      <c r="AF1733" t="s">
        <v>247</v>
      </c>
      <c r="AG1733" t="s">
        <v>932</v>
      </c>
      <c r="AH1733">
        <v>57.334634000000001</v>
      </c>
      <c r="AI1733">
        <v>63.191479000000001</v>
      </c>
      <c r="AJ1733">
        <v>71.416766999999993</v>
      </c>
      <c r="AK1733">
        <v>77.073362000000003</v>
      </c>
      <c r="AL1733" t="s">
        <v>54</v>
      </c>
      <c r="AM1733" t="s">
        <v>248</v>
      </c>
      <c r="AN1733" t="s">
        <v>247</v>
      </c>
      <c r="AR1733" t="s">
        <v>247</v>
      </c>
    </row>
    <row r="1734" spans="1:44" hidden="1" x14ac:dyDescent="0.25">
      <c r="A1734" t="s">
        <v>2446</v>
      </c>
      <c r="B1734" t="s">
        <v>2302</v>
      </c>
      <c r="C1734" t="s">
        <v>2303</v>
      </c>
      <c r="D1734" t="s">
        <v>2445</v>
      </c>
      <c r="E1734" t="s">
        <v>2033</v>
      </c>
      <c r="F1734" t="s">
        <v>245</v>
      </c>
      <c r="G1734" t="s">
        <v>80</v>
      </c>
      <c r="H1734">
        <v>1</v>
      </c>
      <c r="I1734" t="s">
        <v>197</v>
      </c>
      <c r="J1734" t="s">
        <v>47</v>
      </c>
      <c r="K1734" s="1">
        <v>44456</v>
      </c>
      <c r="L1734">
        <v>0.52</v>
      </c>
      <c r="M1734" t="s">
        <v>48</v>
      </c>
      <c r="W1734" s="5">
        <v>45962</v>
      </c>
      <c r="X1734" s="5">
        <v>45931</v>
      </c>
      <c r="Y1734" s="5">
        <v>45870</v>
      </c>
      <c r="AB1734" t="s">
        <v>245</v>
      </c>
      <c r="AC1734" t="s">
        <v>245</v>
      </c>
      <c r="AD1734" t="s">
        <v>566</v>
      </c>
      <c r="AE1734" t="s">
        <v>690</v>
      </c>
      <c r="AF1734" t="s">
        <v>247</v>
      </c>
      <c r="AG1734" t="s">
        <v>932</v>
      </c>
      <c r="AH1734">
        <v>57.334634000000001</v>
      </c>
      <c r="AI1734">
        <v>63.191479000000001</v>
      </c>
      <c r="AJ1734">
        <v>71.416766999999993</v>
      </c>
      <c r="AK1734">
        <v>77.073362000000003</v>
      </c>
      <c r="AL1734" t="s">
        <v>54</v>
      </c>
      <c r="AM1734" t="s">
        <v>248</v>
      </c>
      <c r="AN1734" t="s">
        <v>247</v>
      </c>
      <c r="AR1734" t="s">
        <v>247</v>
      </c>
    </row>
    <row r="1735" spans="1:44" hidden="1" x14ac:dyDescent="0.25">
      <c r="A1735" t="s">
        <v>2448</v>
      </c>
      <c r="B1735" t="s">
        <v>2302</v>
      </c>
      <c r="C1735" t="s">
        <v>2303</v>
      </c>
      <c r="D1735" t="s">
        <v>2447</v>
      </c>
      <c r="E1735" t="s">
        <v>2033</v>
      </c>
      <c r="F1735" t="s">
        <v>245</v>
      </c>
      <c r="G1735" t="s">
        <v>80</v>
      </c>
      <c r="H1735">
        <v>1</v>
      </c>
      <c r="I1735" t="s">
        <v>197</v>
      </c>
      <c r="J1735" t="s">
        <v>47</v>
      </c>
      <c r="K1735" s="1">
        <v>44457</v>
      </c>
      <c r="L1735">
        <v>0.99</v>
      </c>
      <c r="M1735" t="s">
        <v>48</v>
      </c>
      <c r="W1735" s="5">
        <v>45962</v>
      </c>
      <c r="X1735" s="5">
        <v>45931</v>
      </c>
      <c r="Y1735" s="5">
        <v>45870</v>
      </c>
      <c r="AB1735" t="s">
        <v>245</v>
      </c>
      <c r="AC1735" t="s">
        <v>245</v>
      </c>
      <c r="AD1735" t="s">
        <v>566</v>
      </c>
      <c r="AE1735" t="s">
        <v>690</v>
      </c>
      <c r="AF1735" t="s">
        <v>247</v>
      </c>
      <c r="AG1735" t="s">
        <v>932</v>
      </c>
      <c r="AH1735">
        <v>57.334634000000001</v>
      </c>
      <c r="AI1735">
        <v>63.191479000000001</v>
      </c>
      <c r="AJ1735">
        <v>71.416766999999993</v>
      </c>
      <c r="AK1735">
        <v>77.073362000000003</v>
      </c>
      <c r="AL1735" t="s">
        <v>54</v>
      </c>
      <c r="AM1735" t="s">
        <v>248</v>
      </c>
      <c r="AN1735" t="s">
        <v>247</v>
      </c>
      <c r="AR1735" t="s">
        <v>247</v>
      </c>
    </row>
    <row r="1736" spans="1:44" hidden="1" x14ac:dyDescent="0.25">
      <c r="A1736" t="s">
        <v>2450</v>
      </c>
      <c r="B1736" t="s">
        <v>2302</v>
      </c>
      <c r="C1736" t="s">
        <v>2303</v>
      </c>
      <c r="D1736" t="s">
        <v>2449</v>
      </c>
      <c r="E1736" t="s">
        <v>2033</v>
      </c>
      <c r="F1736" t="s">
        <v>245</v>
      </c>
      <c r="G1736" t="s">
        <v>80</v>
      </c>
      <c r="H1736">
        <v>1</v>
      </c>
      <c r="I1736" t="s">
        <v>197</v>
      </c>
      <c r="J1736" t="s">
        <v>47</v>
      </c>
      <c r="K1736" s="1">
        <v>44480</v>
      </c>
      <c r="L1736">
        <v>0.24</v>
      </c>
      <c r="M1736" t="s">
        <v>48</v>
      </c>
      <c r="W1736" s="5">
        <v>45962</v>
      </c>
      <c r="X1736" s="5">
        <v>45931</v>
      </c>
      <c r="Y1736" s="5">
        <v>45870</v>
      </c>
      <c r="AB1736" t="s">
        <v>245</v>
      </c>
      <c r="AC1736" t="s">
        <v>245</v>
      </c>
      <c r="AD1736" t="s">
        <v>566</v>
      </c>
      <c r="AE1736" t="s">
        <v>690</v>
      </c>
      <c r="AF1736" t="s">
        <v>247</v>
      </c>
      <c r="AG1736" t="s">
        <v>932</v>
      </c>
      <c r="AH1736">
        <v>57.334634000000001</v>
      </c>
      <c r="AI1736">
        <v>63.191479000000001</v>
      </c>
      <c r="AJ1736">
        <v>71.416766999999993</v>
      </c>
      <c r="AK1736">
        <v>77.073362000000003</v>
      </c>
      <c r="AL1736" t="s">
        <v>54</v>
      </c>
      <c r="AM1736" t="s">
        <v>248</v>
      </c>
      <c r="AN1736" t="s">
        <v>247</v>
      </c>
      <c r="AR1736" t="s">
        <v>247</v>
      </c>
    </row>
    <row r="1737" spans="1:44" hidden="1" x14ac:dyDescent="0.25">
      <c r="A1737" t="s">
        <v>2452</v>
      </c>
      <c r="B1737" t="s">
        <v>2302</v>
      </c>
      <c r="C1737" t="s">
        <v>2303</v>
      </c>
      <c r="D1737" t="s">
        <v>2451</v>
      </c>
      <c r="E1737" t="s">
        <v>2033</v>
      </c>
      <c r="F1737" t="s">
        <v>245</v>
      </c>
      <c r="G1737" t="s">
        <v>80</v>
      </c>
      <c r="H1737">
        <v>1</v>
      </c>
      <c r="I1737" t="s">
        <v>197</v>
      </c>
      <c r="J1737" t="s">
        <v>47</v>
      </c>
      <c r="K1737" s="1">
        <v>44465</v>
      </c>
      <c r="L1737">
        <v>0.92</v>
      </c>
      <c r="M1737" t="s">
        <v>48</v>
      </c>
      <c r="W1737" s="5">
        <v>45962</v>
      </c>
      <c r="X1737" s="5">
        <v>45931</v>
      </c>
      <c r="Y1737" s="5">
        <v>45870</v>
      </c>
      <c r="AB1737" t="s">
        <v>245</v>
      </c>
      <c r="AC1737" t="s">
        <v>245</v>
      </c>
      <c r="AD1737" t="s">
        <v>566</v>
      </c>
      <c r="AE1737" t="s">
        <v>690</v>
      </c>
      <c r="AF1737" t="s">
        <v>247</v>
      </c>
      <c r="AG1737" t="s">
        <v>932</v>
      </c>
      <c r="AH1737">
        <v>57.334634000000001</v>
      </c>
      <c r="AI1737">
        <v>63.191479000000001</v>
      </c>
      <c r="AJ1737">
        <v>71.416766999999993</v>
      </c>
      <c r="AK1737">
        <v>77.073362000000003</v>
      </c>
      <c r="AL1737" t="s">
        <v>54</v>
      </c>
      <c r="AM1737" t="s">
        <v>248</v>
      </c>
      <c r="AN1737" t="s">
        <v>247</v>
      </c>
      <c r="AR1737" t="s">
        <v>247</v>
      </c>
    </row>
    <row r="1738" spans="1:44" hidden="1" x14ac:dyDescent="0.25">
      <c r="A1738" t="s">
        <v>2454</v>
      </c>
      <c r="B1738" t="s">
        <v>2302</v>
      </c>
      <c r="C1738" t="s">
        <v>2303</v>
      </c>
      <c r="D1738" t="s">
        <v>2453</v>
      </c>
      <c r="E1738" t="s">
        <v>2033</v>
      </c>
      <c r="F1738" t="s">
        <v>245</v>
      </c>
      <c r="G1738" t="s">
        <v>80</v>
      </c>
      <c r="H1738">
        <v>1</v>
      </c>
      <c r="I1738" t="s">
        <v>197</v>
      </c>
      <c r="J1738" t="s">
        <v>47</v>
      </c>
      <c r="K1738" s="1">
        <v>44466</v>
      </c>
      <c r="L1738">
        <v>0.52</v>
      </c>
      <c r="M1738" t="s">
        <v>48</v>
      </c>
      <c r="W1738" s="5">
        <v>45962</v>
      </c>
      <c r="X1738" s="5">
        <v>45931</v>
      </c>
      <c r="Y1738" s="5">
        <v>45870</v>
      </c>
      <c r="AB1738" t="s">
        <v>245</v>
      </c>
      <c r="AC1738" t="s">
        <v>245</v>
      </c>
      <c r="AD1738" t="s">
        <v>566</v>
      </c>
      <c r="AE1738" t="s">
        <v>690</v>
      </c>
      <c r="AF1738" t="s">
        <v>247</v>
      </c>
      <c r="AG1738" t="s">
        <v>932</v>
      </c>
      <c r="AH1738">
        <v>57.334634000000001</v>
      </c>
      <c r="AI1738">
        <v>63.191479000000001</v>
      </c>
      <c r="AJ1738">
        <v>71.416766999999993</v>
      </c>
      <c r="AK1738">
        <v>77.073362000000003</v>
      </c>
      <c r="AL1738" t="s">
        <v>54</v>
      </c>
      <c r="AM1738" t="s">
        <v>248</v>
      </c>
      <c r="AN1738" t="s">
        <v>247</v>
      </c>
      <c r="AR1738" t="s">
        <v>247</v>
      </c>
    </row>
    <row r="1739" spans="1:44" hidden="1" x14ac:dyDescent="0.25">
      <c r="A1739" t="s">
        <v>2456</v>
      </c>
      <c r="B1739" t="s">
        <v>2302</v>
      </c>
      <c r="C1739" t="s">
        <v>2303</v>
      </c>
      <c r="D1739" t="s">
        <v>2455</v>
      </c>
      <c r="E1739" t="s">
        <v>2033</v>
      </c>
      <c r="F1739" t="s">
        <v>245</v>
      </c>
      <c r="G1739" t="s">
        <v>80</v>
      </c>
      <c r="H1739">
        <v>1</v>
      </c>
      <c r="I1739" t="s">
        <v>197</v>
      </c>
      <c r="J1739" t="s">
        <v>47</v>
      </c>
      <c r="K1739" s="1">
        <v>44466</v>
      </c>
      <c r="L1739">
        <v>2.79</v>
      </c>
      <c r="M1739" t="s">
        <v>48</v>
      </c>
      <c r="W1739" s="5">
        <v>45962</v>
      </c>
      <c r="X1739" s="5">
        <v>45931</v>
      </c>
      <c r="Y1739" s="5">
        <v>45870</v>
      </c>
      <c r="AB1739" t="s">
        <v>245</v>
      </c>
      <c r="AC1739" t="s">
        <v>245</v>
      </c>
      <c r="AD1739" t="s">
        <v>566</v>
      </c>
      <c r="AE1739" t="s">
        <v>690</v>
      </c>
      <c r="AF1739" t="s">
        <v>247</v>
      </c>
      <c r="AG1739" t="s">
        <v>932</v>
      </c>
      <c r="AH1739">
        <v>57.334634000000001</v>
      </c>
      <c r="AI1739">
        <v>63.191479000000001</v>
      </c>
      <c r="AJ1739">
        <v>71.416766999999993</v>
      </c>
      <c r="AK1739">
        <v>77.073362000000003</v>
      </c>
      <c r="AL1739" t="s">
        <v>54</v>
      </c>
      <c r="AM1739" t="s">
        <v>248</v>
      </c>
      <c r="AN1739" t="s">
        <v>247</v>
      </c>
      <c r="AR1739" t="s">
        <v>247</v>
      </c>
    </row>
    <row r="1740" spans="1:44" hidden="1" x14ac:dyDescent="0.25">
      <c r="A1740" t="s">
        <v>2458</v>
      </c>
      <c r="B1740" t="s">
        <v>2302</v>
      </c>
      <c r="C1740" t="s">
        <v>2303</v>
      </c>
      <c r="D1740" t="s">
        <v>2457</v>
      </c>
      <c r="E1740" t="s">
        <v>2033</v>
      </c>
      <c r="F1740" t="s">
        <v>245</v>
      </c>
      <c r="G1740" t="s">
        <v>80</v>
      </c>
      <c r="H1740">
        <v>1</v>
      </c>
      <c r="I1740" t="s">
        <v>197</v>
      </c>
      <c r="J1740" t="s">
        <v>47</v>
      </c>
      <c r="K1740" s="1">
        <v>44467</v>
      </c>
      <c r="L1740">
        <v>0.36</v>
      </c>
      <c r="M1740" t="s">
        <v>48</v>
      </c>
      <c r="W1740" s="5">
        <v>45962</v>
      </c>
      <c r="X1740" s="5">
        <v>45931</v>
      </c>
      <c r="Y1740" s="5">
        <v>45870</v>
      </c>
      <c r="AB1740" t="s">
        <v>245</v>
      </c>
      <c r="AC1740" t="s">
        <v>245</v>
      </c>
      <c r="AD1740" t="s">
        <v>566</v>
      </c>
      <c r="AE1740" t="s">
        <v>690</v>
      </c>
      <c r="AF1740" t="s">
        <v>247</v>
      </c>
      <c r="AG1740" t="s">
        <v>932</v>
      </c>
      <c r="AH1740">
        <v>57.334634000000001</v>
      </c>
      <c r="AI1740">
        <v>63.191479000000001</v>
      </c>
      <c r="AJ1740">
        <v>71.416766999999993</v>
      </c>
      <c r="AK1740">
        <v>77.073362000000003</v>
      </c>
      <c r="AL1740" t="s">
        <v>54</v>
      </c>
      <c r="AM1740" t="s">
        <v>248</v>
      </c>
      <c r="AN1740" t="s">
        <v>247</v>
      </c>
      <c r="AR1740" t="s">
        <v>247</v>
      </c>
    </row>
    <row r="1741" spans="1:44" hidden="1" x14ac:dyDescent="0.25">
      <c r="A1741" t="s">
        <v>2460</v>
      </c>
      <c r="B1741" t="s">
        <v>2302</v>
      </c>
      <c r="C1741" t="s">
        <v>2303</v>
      </c>
      <c r="D1741" t="s">
        <v>2459</v>
      </c>
      <c r="E1741" t="s">
        <v>2033</v>
      </c>
      <c r="F1741" t="s">
        <v>245</v>
      </c>
      <c r="G1741" t="s">
        <v>80</v>
      </c>
      <c r="H1741">
        <v>1</v>
      </c>
      <c r="I1741" t="s">
        <v>197</v>
      </c>
      <c r="J1741" t="s">
        <v>47</v>
      </c>
      <c r="K1741" s="1">
        <v>44480</v>
      </c>
      <c r="L1741">
        <v>0.41</v>
      </c>
      <c r="M1741" t="s">
        <v>48</v>
      </c>
      <c r="W1741" s="5">
        <v>45962</v>
      </c>
      <c r="X1741" s="5">
        <v>45931</v>
      </c>
      <c r="Y1741" s="5">
        <v>45870</v>
      </c>
      <c r="AB1741" t="s">
        <v>245</v>
      </c>
      <c r="AC1741" t="s">
        <v>245</v>
      </c>
      <c r="AD1741" t="s">
        <v>566</v>
      </c>
      <c r="AE1741" t="s">
        <v>690</v>
      </c>
      <c r="AF1741" t="s">
        <v>247</v>
      </c>
      <c r="AG1741" t="s">
        <v>932</v>
      </c>
      <c r="AH1741">
        <v>57.334634000000001</v>
      </c>
      <c r="AI1741">
        <v>63.191479000000001</v>
      </c>
      <c r="AJ1741">
        <v>71.416766999999993</v>
      </c>
      <c r="AK1741">
        <v>77.073362000000003</v>
      </c>
      <c r="AL1741" t="s">
        <v>54</v>
      </c>
      <c r="AM1741" t="s">
        <v>248</v>
      </c>
      <c r="AN1741" t="s">
        <v>247</v>
      </c>
      <c r="AR1741" t="s">
        <v>247</v>
      </c>
    </row>
    <row r="1742" spans="1:44" hidden="1" x14ac:dyDescent="0.25">
      <c r="A1742" t="s">
        <v>2462</v>
      </c>
      <c r="B1742" t="s">
        <v>2302</v>
      </c>
      <c r="C1742" t="s">
        <v>2303</v>
      </c>
      <c r="D1742" t="s">
        <v>2461</v>
      </c>
      <c r="E1742" t="s">
        <v>2033</v>
      </c>
      <c r="F1742" t="s">
        <v>245</v>
      </c>
      <c r="G1742" t="s">
        <v>80</v>
      </c>
      <c r="H1742">
        <v>1</v>
      </c>
      <c r="I1742" t="s">
        <v>197</v>
      </c>
      <c r="J1742" t="s">
        <v>47</v>
      </c>
      <c r="K1742" s="1">
        <v>44549</v>
      </c>
      <c r="L1742">
        <v>0.34</v>
      </c>
      <c r="M1742" t="s">
        <v>48</v>
      </c>
      <c r="W1742" s="5">
        <v>45962</v>
      </c>
      <c r="X1742" s="5">
        <v>45931</v>
      </c>
      <c r="Y1742" s="5">
        <v>45870</v>
      </c>
      <c r="AB1742" t="s">
        <v>245</v>
      </c>
      <c r="AC1742" t="s">
        <v>245</v>
      </c>
      <c r="AD1742" t="s">
        <v>566</v>
      </c>
      <c r="AE1742" t="s">
        <v>690</v>
      </c>
      <c r="AF1742" t="s">
        <v>247</v>
      </c>
      <c r="AG1742" t="s">
        <v>932</v>
      </c>
      <c r="AH1742">
        <v>57.334634000000001</v>
      </c>
      <c r="AI1742">
        <v>63.191479000000001</v>
      </c>
      <c r="AJ1742">
        <v>71.416766999999993</v>
      </c>
      <c r="AK1742">
        <v>77.073362000000003</v>
      </c>
      <c r="AL1742" t="s">
        <v>54</v>
      </c>
      <c r="AM1742" t="s">
        <v>248</v>
      </c>
      <c r="AN1742" t="s">
        <v>247</v>
      </c>
      <c r="AR1742" t="s">
        <v>247</v>
      </c>
    </row>
    <row r="1743" spans="1:44" hidden="1" x14ac:dyDescent="0.25">
      <c r="A1743" t="s">
        <v>2464</v>
      </c>
      <c r="B1743" t="s">
        <v>2302</v>
      </c>
      <c r="C1743" t="s">
        <v>2303</v>
      </c>
      <c r="D1743" t="s">
        <v>2463</v>
      </c>
      <c r="E1743" t="s">
        <v>2033</v>
      </c>
      <c r="F1743" t="s">
        <v>245</v>
      </c>
      <c r="G1743" t="s">
        <v>80</v>
      </c>
      <c r="H1743">
        <v>1</v>
      </c>
      <c r="I1743" t="s">
        <v>197</v>
      </c>
      <c r="J1743" t="s">
        <v>47</v>
      </c>
      <c r="K1743" s="1">
        <v>44549</v>
      </c>
      <c r="L1743">
        <v>0.71</v>
      </c>
      <c r="M1743" t="s">
        <v>48</v>
      </c>
      <c r="W1743" s="5">
        <v>45962</v>
      </c>
      <c r="X1743" s="5">
        <v>45931</v>
      </c>
      <c r="Y1743" s="5">
        <v>45870</v>
      </c>
      <c r="AB1743" t="s">
        <v>245</v>
      </c>
      <c r="AC1743" t="s">
        <v>245</v>
      </c>
      <c r="AD1743" t="s">
        <v>566</v>
      </c>
      <c r="AE1743" t="s">
        <v>690</v>
      </c>
      <c r="AF1743" t="s">
        <v>247</v>
      </c>
      <c r="AG1743" t="s">
        <v>932</v>
      </c>
      <c r="AH1743">
        <v>57.334634000000001</v>
      </c>
      <c r="AI1743">
        <v>63.191479000000001</v>
      </c>
      <c r="AJ1743">
        <v>71.416766999999993</v>
      </c>
      <c r="AK1743">
        <v>77.073362000000003</v>
      </c>
      <c r="AL1743" t="s">
        <v>54</v>
      </c>
      <c r="AM1743" t="s">
        <v>248</v>
      </c>
      <c r="AN1743" t="s">
        <v>247</v>
      </c>
      <c r="AR1743" t="s">
        <v>247</v>
      </c>
    </row>
    <row r="1744" spans="1:44" hidden="1" x14ac:dyDescent="0.25">
      <c r="A1744" t="s">
        <v>2466</v>
      </c>
      <c r="B1744" t="s">
        <v>2302</v>
      </c>
      <c r="C1744" t="s">
        <v>2303</v>
      </c>
      <c r="D1744" t="s">
        <v>2465</v>
      </c>
      <c r="E1744" t="s">
        <v>2033</v>
      </c>
      <c r="F1744" t="s">
        <v>245</v>
      </c>
      <c r="G1744" t="s">
        <v>80</v>
      </c>
      <c r="H1744">
        <v>1</v>
      </c>
      <c r="I1744" t="s">
        <v>197</v>
      </c>
      <c r="J1744" t="s">
        <v>47</v>
      </c>
      <c r="K1744" s="1">
        <v>44549</v>
      </c>
      <c r="L1744">
        <v>1.0900000000000001</v>
      </c>
      <c r="M1744" t="s">
        <v>48</v>
      </c>
      <c r="W1744" s="5">
        <v>45962</v>
      </c>
      <c r="X1744" s="5">
        <v>45931</v>
      </c>
      <c r="Y1744" s="5">
        <v>45870</v>
      </c>
      <c r="AB1744" t="s">
        <v>245</v>
      </c>
      <c r="AC1744" t="s">
        <v>245</v>
      </c>
      <c r="AD1744" t="s">
        <v>566</v>
      </c>
      <c r="AE1744" t="s">
        <v>690</v>
      </c>
      <c r="AF1744" t="s">
        <v>247</v>
      </c>
      <c r="AG1744" t="s">
        <v>932</v>
      </c>
      <c r="AH1744">
        <v>57.334634000000001</v>
      </c>
      <c r="AI1744">
        <v>63.191479000000001</v>
      </c>
      <c r="AJ1744">
        <v>71.416766999999993</v>
      </c>
      <c r="AK1744">
        <v>77.073362000000003</v>
      </c>
      <c r="AL1744" t="s">
        <v>54</v>
      </c>
      <c r="AM1744" t="s">
        <v>248</v>
      </c>
      <c r="AN1744" t="s">
        <v>247</v>
      </c>
      <c r="AR1744" t="s">
        <v>247</v>
      </c>
    </row>
    <row r="1745" spans="1:44" hidden="1" x14ac:dyDescent="0.25">
      <c r="A1745" t="s">
        <v>2468</v>
      </c>
      <c r="B1745" t="s">
        <v>2302</v>
      </c>
      <c r="C1745" t="s">
        <v>2303</v>
      </c>
      <c r="D1745" t="s">
        <v>2467</v>
      </c>
      <c r="E1745" t="s">
        <v>2033</v>
      </c>
      <c r="F1745" t="s">
        <v>245</v>
      </c>
      <c r="G1745" t="s">
        <v>80</v>
      </c>
      <c r="H1745">
        <v>1</v>
      </c>
      <c r="I1745" t="s">
        <v>197</v>
      </c>
      <c r="J1745" t="s">
        <v>47</v>
      </c>
      <c r="K1745" s="1">
        <v>44549</v>
      </c>
      <c r="L1745">
        <v>0.47</v>
      </c>
      <c r="M1745" t="s">
        <v>48</v>
      </c>
      <c r="W1745" s="5">
        <v>45962</v>
      </c>
      <c r="X1745" s="5">
        <v>45931</v>
      </c>
      <c r="Y1745" s="5">
        <v>45870</v>
      </c>
      <c r="AB1745" t="s">
        <v>245</v>
      </c>
      <c r="AC1745" t="s">
        <v>245</v>
      </c>
      <c r="AD1745" t="s">
        <v>566</v>
      </c>
      <c r="AE1745" t="s">
        <v>690</v>
      </c>
      <c r="AF1745" t="s">
        <v>247</v>
      </c>
      <c r="AG1745" t="s">
        <v>932</v>
      </c>
      <c r="AH1745">
        <v>57.334634000000001</v>
      </c>
      <c r="AI1745">
        <v>63.191479000000001</v>
      </c>
      <c r="AJ1745">
        <v>71.416766999999993</v>
      </c>
      <c r="AK1745">
        <v>77.073362000000003</v>
      </c>
      <c r="AL1745" t="s">
        <v>54</v>
      </c>
      <c r="AM1745" t="s">
        <v>248</v>
      </c>
      <c r="AN1745" t="s">
        <v>247</v>
      </c>
      <c r="AR1745" t="s">
        <v>247</v>
      </c>
    </row>
    <row r="1746" spans="1:44" hidden="1" x14ac:dyDescent="0.25">
      <c r="A1746" t="s">
        <v>2470</v>
      </c>
      <c r="B1746" t="s">
        <v>2302</v>
      </c>
      <c r="C1746" t="s">
        <v>2303</v>
      </c>
      <c r="D1746" t="s">
        <v>2469</v>
      </c>
      <c r="E1746" t="s">
        <v>2033</v>
      </c>
      <c r="F1746" t="s">
        <v>245</v>
      </c>
      <c r="G1746" t="s">
        <v>80</v>
      </c>
      <c r="H1746">
        <v>1</v>
      </c>
      <c r="I1746" t="s">
        <v>197</v>
      </c>
      <c r="J1746" t="s">
        <v>47</v>
      </c>
      <c r="K1746" s="1">
        <v>44549</v>
      </c>
      <c r="L1746">
        <v>1.19</v>
      </c>
      <c r="M1746" t="s">
        <v>48</v>
      </c>
      <c r="W1746" s="5">
        <v>45962</v>
      </c>
      <c r="X1746" s="5">
        <v>45931</v>
      </c>
      <c r="Y1746" s="5">
        <v>45870</v>
      </c>
      <c r="AB1746" t="s">
        <v>245</v>
      </c>
      <c r="AC1746" t="s">
        <v>245</v>
      </c>
      <c r="AD1746" t="s">
        <v>566</v>
      </c>
      <c r="AE1746" t="s">
        <v>690</v>
      </c>
      <c r="AF1746" t="s">
        <v>247</v>
      </c>
      <c r="AG1746" t="s">
        <v>932</v>
      </c>
      <c r="AH1746">
        <v>57.334634000000001</v>
      </c>
      <c r="AI1746">
        <v>63.191479000000001</v>
      </c>
      <c r="AJ1746">
        <v>71.416766999999993</v>
      </c>
      <c r="AK1746">
        <v>77.073362000000003</v>
      </c>
      <c r="AL1746" t="s">
        <v>54</v>
      </c>
      <c r="AM1746" t="s">
        <v>248</v>
      </c>
      <c r="AN1746" t="s">
        <v>247</v>
      </c>
      <c r="AR1746" t="s">
        <v>247</v>
      </c>
    </row>
    <row r="1747" spans="1:44" hidden="1" x14ac:dyDescent="0.25">
      <c r="A1747" t="s">
        <v>2472</v>
      </c>
      <c r="B1747" t="s">
        <v>2302</v>
      </c>
      <c r="C1747" t="s">
        <v>2303</v>
      </c>
      <c r="D1747" t="s">
        <v>2471</v>
      </c>
      <c r="E1747" t="s">
        <v>2033</v>
      </c>
      <c r="F1747" t="s">
        <v>245</v>
      </c>
      <c r="G1747" t="s">
        <v>80</v>
      </c>
      <c r="H1747">
        <v>2</v>
      </c>
      <c r="I1747" t="s">
        <v>46</v>
      </c>
      <c r="J1747" t="s">
        <v>70</v>
      </c>
      <c r="L1747">
        <v>0.41</v>
      </c>
      <c r="M1747" t="s">
        <v>48</v>
      </c>
      <c r="U1747" t="s">
        <v>300</v>
      </c>
      <c r="W1747" s="5">
        <v>44519</v>
      </c>
      <c r="AB1747" t="s">
        <v>245</v>
      </c>
      <c r="AC1747" t="s">
        <v>245</v>
      </c>
      <c r="AD1747" t="s">
        <v>566</v>
      </c>
      <c r="AE1747" t="s">
        <v>690</v>
      </c>
      <c r="AF1747" t="s">
        <v>247</v>
      </c>
      <c r="AG1747" t="s">
        <v>932</v>
      </c>
      <c r="AH1747">
        <v>57.334634000000001</v>
      </c>
      <c r="AI1747">
        <v>63.191479000000001</v>
      </c>
      <c r="AJ1747">
        <v>71.416766999999993</v>
      </c>
      <c r="AK1747">
        <v>77.073362000000003</v>
      </c>
      <c r="AL1747" t="s">
        <v>73</v>
      </c>
      <c r="AM1747" t="s">
        <v>248</v>
      </c>
      <c r="AN1747" t="s">
        <v>247</v>
      </c>
      <c r="AO1747" s="1">
        <v>45809</v>
      </c>
      <c r="AP1747" s="1" t="s">
        <v>5437</v>
      </c>
      <c r="AR1747" t="s">
        <v>247</v>
      </c>
    </row>
    <row r="1748" spans="1:44" hidden="1" x14ac:dyDescent="0.25">
      <c r="A1748" t="s">
        <v>2474</v>
      </c>
      <c r="B1748" t="s">
        <v>2302</v>
      </c>
      <c r="C1748" t="s">
        <v>2303</v>
      </c>
      <c r="D1748" t="s">
        <v>2473</v>
      </c>
      <c r="E1748" t="s">
        <v>2033</v>
      </c>
      <c r="F1748" t="s">
        <v>245</v>
      </c>
      <c r="G1748" t="s">
        <v>80</v>
      </c>
      <c r="H1748">
        <v>2</v>
      </c>
      <c r="I1748" t="s">
        <v>46</v>
      </c>
      <c r="J1748" t="s">
        <v>70</v>
      </c>
      <c r="L1748">
        <v>0.16</v>
      </c>
      <c r="M1748" t="s">
        <v>48</v>
      </c>
      <c r="U1748" t="s">
        <v>300</v>
      </c>
      <c r="W1748" s="5">
        <v>44519</v>
      </c>
      <c r="AB1748" t="s">
        <v>245</v>
      </c>
      <c r="AC1748" t="s">
        <v>245</v>
      </c>
      <c r="AD1748" t="s">
        <v>566</v>
      </c>
      <c r="AE1748" t="s">
        <v>690</v>
      </c>
      <c r="AF1748" t="s">
        <v>247</v>
      </c>
      <c r="AG1748" t="s">
        <v>932</v>
      </c>
      <c r="AH1748">
        <v>57.334634000000001</v>
      </c>
      <c r="AI1748">
        <v>63.191479000000001</v>
      </c>
      <c r="AJ1748">
        <v>71.416766999999993</v>
      </c>
      <c r="AK1748">
        <v>77.073362000000003</v>
      </c>
      <c r="AL1748" t="s">
        <v>73</v>
      </c>
      <c r="AM1748" t="s">
        <v>248</v>
      </c>
      <c r="AN1748" t="s">
        <v>247</v>
      </c>
      <c r="AO1748" s="1">
        <v>45809</v>
      </c>
      <c r="AP1748" s="1" t="s">
        <v>5437</v>
      </c>
      <c r="AR1748" t="s">
        <v>247</v>
      </c>
    </row>
    <row r="1749" spans="1:44" hidden="1" x14ac:dyDescent="0.25">
      <c r="A1749" t="s">
        <v>2476</v>
      </c>
      <c r="B1749" t="s">
        <v>2302</v>
      </c>
      <c r="C1749" t="s">
        <v>2303</v>
      </c>
      <c r="D1749" t="s">
        <v>2475</v>
      </c>
      <c r="E1749" t="s">
        <v>2033</v>
      </c>
      <c r="F1749" t="s">
        <v>245</v>
      </c>
      <c r="G1749" t="s">
        <v>58</v>
      </c>
      <c r="H1749">
        <v>1</v>
      </c>
      <c r="I1749" t="s">
        <v>197</v>
      </c>
      <c r="J1749" t="s">
        <v>47</v>
      </c>
      <c r="K1749" s="1">
        <v>44549</v>
      </c>
      <c r="L1749">
        <v>0.44</v>
      </c>
      <c r="M1749" t="s">
        <v>48</v>
      </c>
      <c r="W1749" s="5">
        <v>45962</v>
      </c>
      <c r="X1749" s="5">
        <v>45931</v>
      </c>
      <c r="Y1749" s="5">
        <v>45870</v>
      </c>
      <c r="AB1749" t="s">
        <v>245</v>
      </c>
      <c r="AC1749" t="s">
        <v>245</v>
      </c>
      <c r="AD1749" t="s">
        <v>566</v>
      </c>
      <c r="AE1749" t="s">
        <v>690</v>
      </c>
      <c r="AF1749" t="s">
        <v>247</v>
      </c>
      <c r="AG1749" t="s">
        <v>932</v>
      </c>
      <c r="AH1749">
        <v>57.334634000000001</v>
      </c>
      <c r="AI1749">
        <v>63.191479000000001</v>
      </c>
      <c r="AJ1749">
        <v>71.416766999999993</v>
      </c>
      <c r="AK1749">
        <v>77.073362000000003</v>
      </c>
      <c r="AL1749" t="s">
        <v>54</v>
      </c>
      <c r="AM1749" t="s">
        <v>248</v>
      </c>
      <c r="AN1749" t="s">
        <v>247</v>
      </c>
      <c r="AR1749" t="s">
        <v>247</v>
      </c>
    </row>
    <row r="1750" spans="1:44" hidden="1" x14ac:dyDescent="0.25">
      <c r="A1750" t="s">
        <v>2478</v>
      </c>
      <c r="B1750" t="s">
        <v>2302</v>
      </c>
      <c r="C1750" t="s">
        <v>2303</v>
      </c>
      <c r="D1750" t="s">
        <v>2477</v>
      </c>
      <c r="E1750" t="s">
        <v>2033</v>
      </c>
      <c r="F1750" t="s">
        <v>245</v>
      </c>
      <c r="G1750" t="s">
        <v>58</v>
      </c>
      <c r="H1750">
        <v>1</v>
      </c>
      <c r="I1750" t="s">
        <v>197</v>
      </c>
      <c r="J1750" t="s">
        <v>47</v>
      </c>
      <c r="K1750" s="1">
        <v>44549</v>
      </c>
      <c r="L1750">
        <v>0.74</v>
      </c>
      <c r="M1750" t="s">
        <v>48</v>
      </c>
      <c r="W1750" s="5">
        <v>45962</v>
      </c>
      <c r="X1750" s="5">
        <v>45931</v>
      </c>
      <c r="Y1750" s="5">
        <v>45870</v>
      </c>
      <c r="AB1750" t="s">
        <v>245</v>
      </c>
      <c r="AC1750" t="s">
        <v>245</v>
      </c>
      <c r="AD1750" t="s">
        <v>566</v>
      </c>
      <c r="AE1750" t="s">
        <v>690</v>
      </c>
      <c r="AF1750" t="s">
        <v>247</v>
      </c>
      <c r="AG1750" t="s">
        <v>932</v>
      </c>
      <c r="AH1750">
        <v>57.334634000000001</v>
      </c>
      <c r="AI1750">
        <v>63.191479000000001</v>
      </c>
      <c r="AJ1750">
        <v>71.416766999999993</v>
      </c>
      <c r="AK1750">
        <v>77.073362000000003</v>
      </c>
      <c r="AL1750" t="s">
        <v>54</v>
      </c>
      <c r="AM1750" t="s">
        <v>248</v>
      </c>
      <c r="AN1750" t="s">
        <v>247</v>
      </c>
      <c r="AR1750" t="s">
        <v>247</v>
      </c>
    </row>
    <row r="1751" spans="1:44" hidden="1" x14ac:dyDescent="0.25">
      <c r="A1751" t="s">
        <v>2480</v>
      </c>
      <c r="B1751" t="s">
        <v>2302</v>
      </c>
      <c r="C1751" t="s">
        <v>2303</v>
      </c>
      <c r="D1751" t="s">
        <v>2479</v>
      </c>
      <c r="E1751" t="s">
        <v>2033</v>
      </c>
      <c r="F1751" t="s">
        <v>245</v>
      </c>
      <c r="G1751" t="s">
        <v>58</v>
      </c>
      <c r="H1751">
        <v>1</v>
      </c>
      <c r="I1751" t="s">
        <v>197</v>
      </c>
      <c r="J1751" t="s">
        <v>47</v>
      </c>
      <c r="K1751" s="1">
        <v>44549</v>
      </c>
      <c r="L1751">
        <v>0.37</v>
      </c>
      <c r="M1751" t="s">
        <v>48</v>
      </c>
      <c r="W1751" s="5">
        <v>45962</v>
      </c>
      <c r="X1751" s="5">
        <v>45931</v>
      </c>
      <c r="Y1751" s="5">
        <v>45870</v>
      </c>
      <c r="AB1751" t="s">
        <v>245</v>
      </c>
      <c r="AC1751" t="s">
        <v>245</v>
      </c>
      <c r="AD1751" t="s">
        <v>566</v>
      </c>
      <c r="AE1751" t="s">
        <v>690</v>
      </c>
      <c r="AF1751" t="s">
        <v>247</v>
      </c>
      <c r="AG1751" t="s">
        <v>932</v>
      </c>
      <c r="AH1751">
        <v>57.334634000000001</v>
      </c>
      <c r="AI1751">
        <v>63.191479000000001</v>
      </c>
      <c r="AJ1751">
        <v>71.416766999999993</v>
      </c>
      <c r="AK1751">
        <v>77.073362000000003</v>
      </c>
      <c r="AL1751" t="s">
        <v>54</v>
      </c>
      <c r="AM1751" t="s">
        <v>248</v>
      </c>
      <c r="AN1751" t="s">
        <v>247</v>
      </c>
      <c r="AR1751" t="s">
        <v>247</v>
      </c>
    </row>
    <row r="1752" spans="1:44" hidden="1" x14ac:dyDescent="0.25">
      <c r="A1752" t="s">
        <v>2482</v>
      </c>
      <c r="B1752" t="s">
        <v>2302</v>
      </c>
      <c r="C1752" t="s">
        <v>2303</v>
      </c>
      <c r="D1752" t="s">
        <v>2481</v>
      </c>
      <c r="E1752" t="s">
        <v>2033</v>
      </c>
      <c r="F1752" t="s">
        <v>245</v>
      </c>
      <c r="G1752" t="s">
        <v>58</v>
      </c>
      <c r="H1752">
        <v>1</v>
      </c>
      <c r="I1752" t="s">
        <v>197</v>
      </c>
      <c r="J1752" t="s">
        <v>47</v>
      </c>
      <c r="K1752" s="1">
        <v>44549</v>
      </c>
      <c r="L1752">
        <v>0.28999999999999998</v>
      </c>
      <c r="M1752" t="s">
        <v>48</v>
      </c>
      <c r="W1752" s="5">
        <v>45962</v>
      </c>
      <c r="X1752" s="5">
        <v>45931</v>
      </c>
      <c r="Y1752" s="5">
        <v>45870</v>
      </c>
      <c r="AB1752" t="s">
        <v>245</v>
      </c>
      <c r="AC1752" t="s">
        <v>245</v>
      </c>
      <c r="AD1752" t="s">
        <v>566</v>
      </c>
      <c r="AE1752" t="s">
        <v>690</v>
      </c>
      <c r="AF1752" t="s">
        <v>247</v>
      </c>
      <c r="AG1752" t="s">
        <v>932</v>
      </c>
      <c r="AH1752">
        <v>57.334634000000001</v>
      </c>
      <c r="AI1752">
        <v>63.191479000000001</v>
      </c>
      <c r="AJ1752">
        <v>71.416766999999993</v>
      </c>
      <c r="AK1752">
        <v>77.073362000000003</v>
      </c>
      <c r="AL1752" t="s">
        <v>54</v>
      </c>
      <c r="AM1752" t="s">
        <v>248</v>
      </c>
      <c r="AN1752" t="s">
        <v>247</v>
      </c>
      <c r="AR1752" t="s">
        <v>247</v>
      </c>
    </row>
    <row r="1753" spans="1:44" hidden="1" x14ac:dyDescent="0.25">
      <c r="A1753" t="s">
        <v>2484</v>
      </c>
      <c r="B1753" t="s">
        <v>2302</v>
      </c>
      <c r="C1753" t="s">
        <v>2303</v>
      </c>
      <c r="D1753" t="s">
        <v>2483</v>
      </c>
      <c r="E1753" t="s">
        <v>2033</v>
      </c>
      <c r="F1753" t="s">
        <v>245</v>
      </c>
      <c r="G1753" t="s">
        <v>80</v>
      </c>
      <c r="H1753">
        <v>1</v>
      </c>
      <c r="I1753" t="s">
        <v>197</v>
      </c>
      <c r="J1753" t="s">
        <v>47</v>
      </c>
      <c r="K1753" s="1">
        <v>44549</v>
      </c>
      <c r="L1753">
        <v>1.54</v>
      </c>
      <c r="M1753" t="s">
        <v>48</v>
      </c>
      <c r="W1753" s="5">
        <v>45962</v>
      </c>
      <c r="X1753" s="5">
        <v>45931</v>
      </c>
      <c r="Y1753" s="5">
        <v>45870</v>
      </c>
      <c r="AB1753" t="s">
        <v>245</v>
      </c>
      <c r="AC1753" t="s">
        <v>245</v>
      </c>
      <c r="AD1753" t="s">
        <v>566</v>
      </c>
      <c r="AE1753" t="s">
        <v>690</v>
      </c>
      <c r="AF1753" t="s">
        <v>247</v>
      </c>
      <c r="AG1753" t="s">
        <v>932</v>
      </c>
      <c r="AH1753">
        <v>57.334634000000001</v>
      </c>
      <c r="AI1753">
        <v>63.191479000000001</v>
      </c>
      <c r="AJ1753">
        <v>71.416766999999993</v>
      </c>
      <c r="AK1753">
        <v>77.073362000000003</v>
      </c>
      <c r="AL1753" t="s">
        <v>54</v>
      </c>
      <c r="AM1753" t="s">
        <v>248</v>
      </c>
      <c r="AN1753" t="s">
        <v>247</v>
      </c>
      <c r="AR1753" t="s">
        <v>247</v>
      </c>
    </row>
    <row r="1754" spans="1:44" hidden="1" x14ac:dyDescent="0.25">
      <c r="A1754" t="s">
        <v>2486</v>
      </c>
      <c r="B1754" t="s">
        <v>2302</v>
      </c>
      <c r="C1754" t="s">
        <v>2303</v>
      </c>
      <c r="D1754" t="s">
        <v>2485</v>
      </c>
      <c r="E1754" t="s">
        <v>2033</v>
      </c>
      <c r="F1754" t="s">
        <v>245</v>
      </c>
      <c r="G1754" t="s">
        <v>80</v>
      </c>
      <c r="H1754">
        <v>1</v>
      </c>
      <c r="I1754" t="s">
        <v>197</v>
      </c>
      <c r="J1754" t="s">
        <v>47</v>
      </c>
      <c r="K1754" s="1">
        <v>44549</v>
      </c>
      <c r="L1754">
        <v>1.2</v>
      </c>
      <c r="M1754" t="s">
        <v>48</v>
      </c>
      <c r="W1754" s="5">
        <v>45962</v>
      </c>
      <c r="X1754" s="5">
        <v>45931</v>
      </c>
      <c r="Y1754" s="5">
        <v>45870</v>
      </c>
      <c r="AB1754" t="s">
        <v>245</v>
      </c>
      <c r="AC1754" t="s">
        <v>245</v>
      </c>
      <c r="AD1754" t="s">
        <v>566</v>
      </c>
      <c r="AE1754" t="s">
        <v>690</v>
      </c>
      <c r="AF1754" t="s">
        <v>247</v>
      </c>
      <c r="AG1754" t="s">
        <v>932</v>
      </c>
      <c r="AH1754">
        <v>57.334634000000001</v>
      </c>
      <c r="AI1754">
        <v>63.191479000000001</v>
      </c>
      <c r="AJ1754">
        <v>71.416766999999993</v>
      </c>
      <c r="AK1754">
        <v>77.073362000000003</v>
      </c>
      <c r="AL1754" t="s">
        <v>54</v>
      </c>
      <c r="AM1754" t="s">
        <v>248</v>
      </c>
      <c r="AN1754" t="s">
        <v>247</v>
      </c>
      <c r="AR1754" t="s">
        <v>247</v>
      </c>
    </row>
    <row r="1755" spans="1:44" hidden="1" x14ac:dyDescent="0.25">
      <c r="A1755" t="s">
        <v>2488</v>
      </c>
      <c r="B1755" t="s">
        <v>2302</v>
      </c>
      <c r="C1755" t="s">
        <v>2303</v>
      </c>
      <c r="D1755" t="s">
        <v>2487</v>
      </c>
      <c r="E1755" t="s">
        <v>2033</v>
      </c>
      <c r="F1755" t="s">
        <v>245</v>
      </c>
      <c r="G1755" t="s">
        <v>80</v>
      </c>
      <c r="H1755">
        <v>1</v>
      </c>
      <c r="I1755" t="s">
        <v>197</v>
      </c>
      <c r="J1755" t="s">
        <v>47</v>
      </c>
      <c r="K1755" s="1">
        <v>44549</v>
      </c>
      <c r="L1755">
        <v>0.6</v>
      </c>
      <c r="M1755" t="s">
        <v>48</v>
      </c>
      <c r="W1755" s="5">
        <v>45962</v>
      </c>
      <c r="X1755" s="5">
        <v>45931</v>
      </c>
      <c r="Y1755" s="5">
        <v>45870</v>
      </c>
      <c r="AB1755" t="s">
        <v>245</v>
      </c>
      <c r="AC1755" t="s">
        <v>245</v>
      </c>
      <c r="AD1755" t="s">
        <v>566</v>
      </c>
      <c r="AE1755" t="s">
        <v>690</v>
      </c>
      <c r="AF1755" t="s">
        <v>247</v>
      </c>
      <c r="AG1755" t="s">
        <v>932</v>
      </c>
      <c r="AH1755">
        <v>57.334634000000001</v>
      </c>
      <c r="AI1755">
        <v>63.191479000000001</v>
      </c>
      <c r="AJ1755">
        <v>71.416766999999993</v>
      </c>
      <c r="AK1755">
        <v>77.073362000000003</v>
      </c>
      <c r="AL1755" t="s">
        <v>54</v>
      </c>
      <c r="AM1755" t="s">
        <v>248</v>
      </c>
      <c r="AN1755" t="s">
        <v>247</v>
      </c>
      <c r="AR1755" t="s">
        <v>247</v>
      </c>
    </row>
    <row r="1756" spans="1:44" hidden="1" x14ac:dyDescent="0.25">
      <c r="A1756" t="s">
        <v>2490</v>
      </c>
      <c r="B1756" t="s">
        <v>2302</v>
      </c>
      <c r="C1756" t="s">
        <v>2303</v>
      </c>
      <c r="D1756" t="s">
        <v>2489</v>
      </c>
      <c r="E1756" t="s">
        <v>2033</v>
      </c>
      <c r="F1756" t="s">
        <v>245</v>
      </c>
      <c r="G1756" t="s">
        <v>80</v>
      </c>
      <c r="H1756">
        <v>1</v>
      </c>
      <c r="I1756" t="s">
        <v>197</v>
      </c>
      <c r="J1756" t="s">
        <v>47</v>
      </c>
      <c r="K1756" s="1">
        <v>44549</v>
      </c>
      <c r="L1756">
        <v>1.01</v>
      </c>
      <c r="M1756" t="s">
        <v>48</v>
      </c>
      <c r="W1756" s="5">
        <v>45962</v>
      </c>
      <c r="X1756" s="5">
        <v>45931</v>
      </c>
      <c r="Y1756" s="5">
        <v>45870</v>
      </c>
      <c r="AB1756" t="s">
        <v>245</v>
      </c>
      <c r="AC1756" t="s">
        <v>245</v>
      </c>
      <c r="AD1756" t="s">
        <v>566</v>
      </c>
      <c r="AE1756" t="s">
        <v>690</v>
      </c>
      <c r="AF1756" t="s">
        <v>247</v>
      </c>
      <c r="AG1756" t="s">
        <v>932</v>
      </c>
      <c r="AH1756">
        <v>57.334634000000001</v>
      </c>
      <c r="AI1756">
        <v>63.191479000000001</v>
      </c>
      <c r="AJ1756">
        <v>71.416766999999993</v>
      </c>
      <c r="AK1756">
        <v>77.073362000000003</v>
      </c>
      <c r="AL1756" t="s">
        <v>54</v>
      </c>
      <c r="AM1756" t="s">
        <v>248</v>
      </c>
      <c r="AN1756" t="s">
        <v>247</v>
      </c>
      <c r="AR1756" t="s">
        <v>247</v>
      </c>
    </row>
    <row r="1757" spans="1:44" hidden="1" x14ac:dyDescent="0.25">
      <c r="A1757" t="s">
        <v>2492</v>
      </c>
      <c r="B1757" t="s">
        <v>2302</v>
      </c>
      <c r="C1757" t="s">
        <v>2303</v>
      </c>
      <c r="D1757" t="s">
        <v>2491</v>
      </c>
      <c r="E1757" t="s">
        <v>2033</v>
      </c>
      <c r="F1757" t="s">
        <v>245</v>
      </c>
      <c r="G1757" t="s">
        <v>58</v>
      </c>
      <c r="H1757">
        <v>1</v>
      </c>
      <c r="I1757" t="s">
        <v>197</v>
      </c>
      <c r="J1757" t="s">
        <v>47</v>
      </c>
      <c r="K1757" s="1">
        <v>44549</v>
      </c>
      <c r="L1757">
        <v>0.11</v>
      </c>
      <c r="M1757" t="s">
        <v>48</v>
      </c>
      <c r="W1757" s="5">
        <v>45962</v>
      </c>
      <c r="X1757" s="5">
        <v>45931</v>
      </c>
      <c r="Y1757" s="5">
        <v>45870</v>
      </c>
      <c r="AB1757" t="s">
        <v>245</v>
      </c>
      <c r="AC1757" t="s">
        <v>245</v>
      </c>
      <c r="AD1757" t="s">
        <v>566</v>
      </c>
      <c r="AE1757" t="s">
        <v>690</v>
      </c>
      <c r="AF1757" t="s">
        <v>247</v>
      </c>
      <c r="AG1757" t="s">
        <v>932</v>
      </c>
      <c r="AH1757">
        <v>57.334634000000001</v>
      </c>
      <c r="AI1757">
        <v>63.191479000000001</v>
      </c>
      <c r="AJ1757">
        <v>71.416766999999993</v>
      </c>
      <c r="AK1757">
        <v>77.073362000000003</v>
      </c>
      <c r="AL1757" t="s">
        <v>54</v>
      </c>
      <c r="AM1757" t="s">
        <v>248</v>
      </c>
      <c r="AN1757" t="s">
        <v>247</v>
      </c>
      <c r="AR1757" t="s">
        <v>247</v>
      </c>
    </row>
    <row r="1758" spans="1:44" hidden="1" x14ac:dyDescent="0.25">
      <c r="A1758" t="s">
        <v>2494</v>
      </c>
      <c r="B1758" t="s">
        <v>2302</v>
      </c>
      <c r="C1758" t="s">
        <v>2303</v>
      </c>
      <c r="D1758" t="s">
        <v>2493</v>
      </c>
      <c r="E1758" t="s">
        <v>2033</v>
      </c>
      <c r="F1758" t="s">
        <v>245</v>
      </c>
      <c r="G1758" t="s">
        <v>58</v>
      </c>
      <c r="H1758">
        <v>1</v>
      </c>
      <c r="I1758" t="s">
        <v>197</v>
      </c>
      <c r="J1758" t="s">
        <v>47</v>
      </c>
      <c r="K1758" s="1">
        <v>44550</v>
      </c>
      <c r="L1758">
        <v>0.24</v>
      </c>
      <c r="M1758" t="s">
        <v>48</v>
      </c>
      <c r="W1758" s="5">
        <v>45962</v>
      </c>
      <c r="X1758" s="5">
        <v>45931</v>
      </c>
      <c r="Y1758" s="5">
        <v>45870</v>
      </c>
      <c r="AB1758" t="s">
        <v>245</v>
      </c>
      <c r="AC1758" t="s">
        <v>245</v>
      </c>
      <c r="AD1758" t="s">
        <v>566</v>
      </c>
      <c r="AE1758" t="s">
        <v>690</v>
      </c>
      <c r="AF1758" t="s">
        <v>247</v>
      </c>
      <c r="AG1758" t="s">
        <v>932</v>
      </c>
      <c r="AH1758">
        <v>57.334634000000001</v>
      </c>
      <c r="AI1758">
        <v>63.191479000000001</v>
      </c>
      <c r="AJ1758">
        <v>71.416766999999993</v>
      </c>
      <c r="AK1758">
        <v>77.073362000000003</v>
      </c>
      <c r="AL1758" t="s">
        <v>54</v>
      </c>
      <c r="AM1758" t="s">
        <v>248</v>
      </c>
      <c r="AN1758" t="s">
        <v>247</v>
      </c>
      <c r="AR1758" t="s">
        <v>247</v>
      </c>
    </row>
    <row r="1759" spans="1:44" hidden="1" x14ac:dyDescent="0.25">
      <c r="A1759" t="s">
        <v>2496</v>
      </c>
      <c r="B1759" t="s">
        <v>2302</v>
      </c>
      <c r="C1759" t="s">
        <v>2303</v>
      </c>
      <c r="D1759" t="s">
        <v>2495</v>
      </c>
      <c r="E1759" t="s">
        <v>2033</v>
      </c>
      <c r="F1759" t="s">
        <v>245</v>
      </c>
      <c r="G1759" t="s">
        <v>58</v>
      </c>
      <c r="H1759">
        <v>1</v>
      </c>
      <c r="I1759" t="s">
        <v>197</v>
      </c>
      <c r="J1759" t="s">
        <v>47</v>
      </c>
      <c r="K1759" s="1">
        <v>44550</v>
      </c>
      <c r="L1759">
        <v>0.06</v>
      </c>
      <c r="M1759" t="s">
        <v>48</v>
      </c>
      <c r="W1759" s="5">
        <v>45962</v>
      </c>
      <c r="X1759" s="5">
        <v>45931</v>
      </c>
      <c r="Y1759" s="5">
        <v>45870</v>
      </c>
      <c r="AB1759" t="s">
        <v>245</v>
      </c>
      <c r="AC1759" t="s">
        <v>245</v>
      </c>
      <c r="AD1759" t="s">
        <v>566</v>
      </c>
      <c r="AE1759" t="s">
        <v>690</v>
      </c>
      <c r="AF1759" t="s">
        <v>247</v>
      </c>
      <c r="AG1759" t="s">
        <v>932</v>
      </c>
      <c r="AH1759">
        <v>57.334634000000001</v>
      </c>
      <c r="AI1759">
        <v>63.191479000000001</v>
      </c>
      <c r="AJ1759">
        <v>71.416766999999993</v>
      </c>
      <c r="AK1759">
        <v>77.073362000000003</v>
      </c>
      <c r="AL1759" t="s">
        <v>54</v>
      </c>
      <c r="AM1759" t="s">
        <v>248</v>
      </c>
      <c r="AN1759" t="s">
        <v>247</v>
      </c>
      <c r="AR1759" t="s">
        <v>247</v>
      </c>
    </row>
    <row r="1760" spans="1:44" hidden="1" x14ac:dyDescent="0.25">
      <c r="A1760" t="s">
        <v>2498</v>
      </c>
      <c r="B1760" t="s">
        <v>2302</v>
      </c>
      <c r="C1760" t="s">
        <v>2303</v>
      </c>
      <c r="D1760" t="s">
        <v>2497</v>
      </c>
      <c r="E1760" t="s">
        <v>2033</v>
      </c>
      <c r="F1760" t="s">
        <v>245</v>
      </c>
      <c r="G1760" t="s">
        <v>80</v>
      </c>
      <c r="H1760">
        <v>1</v>
      </c>
      <c r="I1760" t="s">
        <v>197</v>
      </c>
      <c r="J1760" t="s">
        <v>47</v>
      </c>
      <c r="K1760" s="1">
        <v>44549</v>
      </c>
      <c r="L1760">
        <v>0.96</v>
      </c>
      <c r="M1760" t="s">
        <v>48</v>
      </c>
      <c r="W1760" s="5">
        <v>45962</v>
      </c>
      <c r="X1760" s="5">
        <v>45931</v>
      </c>
      <c r="Y1760" s="5">
        <v>45870</v>
      </c>
      <c r="AB1760" t="s">
        <v>245</v>
      </c>
      <c r="AC1760" t="s">
        <v>245</v>
      </c>
      <c r="AD1760" t="s">
        <v>566</v>
      </c>
      <c r="AE1760" t="s">
        <v>690</v>
      </c>
      <c r="AF1760" t="s">
        <v>247</v>
      </c>
      <c r="AG1760" t="s">
        <v>932</v>
      </c>
      <c r="AH1760">
        <v>57.334634000000001</v>
      </c>
      <c r="AI1760">
        <v>63.191479000000001</v>
      </c>
      <c r="AJ1760">
        <v>71.416766999999993</v>
      </c>
      <c r="AK1760">
        <v>77.073362000000003</v>
      </c>
      <c r="AL1760" t="s">
        <v>54</v>
      </c>
      <c r="AM1760" t="s">
        <v>248</v>
      </c>
      <c r="AN1760" t="s">
        <v>247</v>
      </c>
      <c r="AR1760" t="s">
        <v>247</v>
      </c>
    </row>
    <row r="1761" spans="1:44" hidden="1" x14ac:dyDescent="0.25">
      <c r="A1761" t="s">
        <v>2500</v>
      </c>
      <c r="B1761" t="s">
        <v>2302</v>
      </c>
      <c r="C1761" t="s">
        <v>2303</v>
      </c>
      <c r="D1761" t="s">
        <v>2499</v>
      </c>
      <c r="E1761" t="s">
        <v>2033</v>
      </c>
      <c r="F1761" t="s">
        <v>245</v>
      </c>
      <c r="G1761" t="s">
        <v>58</v>
      </c>
      <c r="H1761">
        <v>2</v>
      </c>
      <c r="I1761" t="s">
        <v>46</v>
      </c>
      <c r="J1761" t="s">
        <v>70</v>
      </c>
      <c r="L1761">
        <v>0.3</v>
      </c>
      <c r="M1761" t="s">
        <v>48</v>
      </c>
      <c r="U1761" t="s">
        <v>300</v>
      </c>
      <c r="W1761" s="5">
        <v>44519</v>
      </c>
      <c r="AB1761" t="s">
        <v>245</v>
      </c>
      <c r="AC1761" t="s">
        <v>245</v>
      </c>
      <c r="AD1761" t="s">
        <v>566</v>
      </c>
      <c r="AE1761" t="s">
        <v>690</v>
      </c>
      <c r="AF1761" t="s">
        <v>247</v>
      </c>
      <c r="AG1761" t="s">
        <v>932</v>
      </c>
      <c r="AH1761">
        <v>57.334634000000001</v>
      </c>
      <c r="AI1761">
        <v>63.191479000000001</v>
      </c>
      <c r="AJ1761">
        <v>71.416766999999993</v>
      </c>
      <c r="AK1761">
        <v>77.073362000000003</v>
      </c>
      <c r="AL1761" t="s">
        <v>73</v>
      </c>
      <c r="AM1761" t="s">
        <v>248</v>
      </c>
      <c r="AN1761" t="s">
        <v>247</v>
      </c>
      <c r="AO1761" s="1">
        <v>45809</v>
      </c>
      <c r="AP1761" s="1" t="s">
        <v>5437</v>
      </c>
      <c r="AR1761" t="s">
        <v>247</v>
      </c>
    </row>
    <row r="1762" spans="1:44" hidden="1" x14ac:dyDescent="0.25">
      <c r="A1762" t="s">
        <v>2502</v>
      </c>
      <c r="B1762" t="s">
        <v>2302</v>
      </c>
      <c r="C1762" t="s">
        <v>2303</v>
      </c>
      <c r="D1762" t="s">
        <v>2501</v>
      </c>
      <c r="E1762" t="s">
        <v>2033</v>
      </c>
      <c r="F1762" t="s">
        <v>245</v>
      </c>
      <c r="G1762" t="s">
        <v>80</v>
      </c>
      <c r="H1762">
        <v>2</v>
      </c>
      <c r="I1762" t="s">
        <v>46</v>
      </c>
      <c r="J1762" t="s">
        <v>70</v>
      </c>
      <c r="L1762">
        <v>0.49</v>
      </c>
      <c r="M1762" t="s">
        <v>48</v>
      </c>
      <c r="U1762" t="s">
        <v>300</v>
      </c>
      <c r="W1762" s="5">
        <v>44519</v>
      </c>
      <c r="AB1762" t="s">
        <v>245</v>
      </c>
      <c r="AC1762" t="s">
        <v>245</v>
      </c>
      <c r="AD1762" t="s">
        <v>566</v>
      </c>
      <c r="AE1762" t="s">
        <v>690</v>
      </c>
      <c r="AF1762" t="s">
        <v>247</v>
      </c>
      <c r="AG1762" t="s">
        <v>932</v>
      </c>
      <c r="AH1762">
        <v>57.334634000000001</v>
      </c>
      <c r="AI1762">
        <v>63.191479000000001</v>
      </c>
      <c r="AJ1762">
        <v>71.416766999999993</v>
      </c>
      <c r="AK1762">
        <v>77.073362000000003</v>
      </c>
      <c r="AL1762" t="s">
        <v>73</v>
      </c>
      <c r="AM1762" t="s">
        <v>248</v>
      </c>
      <c r="AN1762" t="s">
        <v>247</v>
      </c>
      <c r="AO1762" s="1">
        <v>45809</v>
      </c>
      <c r="AP1762" s="1" t="s">
        <v>5437</v>
      </c>
      <c r="AR1762" t="s">
        <v>247</v>
      </c>
    </row>
    <row r="1763" spans="1:44" hidden="1" x14ac:dyDescent="0.25">
      <c r="A1763" t="s">
        <v>2504</v>
      </c>
      <c r="B1763" t="s">
        <v>2302</v>
      </c>
      <c r="C1763" t="s">
        <v>2303</v>
      </c>
      <c r="D1763" t="s">
        <v>2503</v>
      </c>
      <c r="E1763" t="s">
        <v>2033</v>
      </c>
      <c r="F1763" t="s">
        <v>245</v>
      </c>
      <c r="G1763" t="s">
        <v>80</v>
      </c>
      <c r="H1763">
        <v>2</v>
      </c>
      <c r="I1763" t="s">
        <v>46</v>
      </c>
      <c r="J1763" t="s">
        <v>70</v>
      </c>
      <c r="L1763">
        <v>0.49</v>
      </c>
      <c r="M1763" t="s">
        <v>48</v>
      </c>
      <c r="U1763" t="s">
        <v>300</v>
      </c>
      <c r="W1763" s="5">
        <v>44519</v>
      </c>
      <c r="AB1763" t="s">
        <v>245</v>
      </c>
      <c r="AC1763" t="s">
        <v>245</v>
      </c>
      <c r="AD1763" t="s">
        <v>566</v>
      </c>
      <c r="AE1763" t="s">
        <v>690</v>
      </c>
      <c r="AF1763" t="s">
        <v>247</v>
      </c>
      <c r="AG1763" t="s">
        <v>932</v>
      </c>
      <c r="AH1763">
        <v>57.334634000000001</v>
      </c>
      <c r="AI1763">
        <v>63.191479000000001</v>
      </c>
      <c r="AJ1763">
        <v>71.416766999999993</v>
      </c>
      <c r="AK1763">
        <v>77.073362000000003</v>
      </c>
      <c r="AL1763" t="s">
        <v>73</v>
      </c>
      <c r="AM1763" t="s">
        <v>248</v>
      </c>
      <c r="AN1763" t="s">
        <v>247</v>
      </c>
      <c r="AO1763" s="1">
        <v>45809</v>
      </c>
      <c r="AP1763" s="1" t="s">
        <v>5437</v>
      </c>
      <c r="AR1763" t="s">
        <v>247</v>
      </c>
    </row>
    <row r="1764" spans="1:44" hidden="1" x14ac:dyDescent="0.25">
      <c r="A1764" t="s">
        <v>2506</v>
      </c>
      <c r="B1764" t="s">
        <v>2302</v>
      </c>
      <c r="C1764" t="s">
        <v>2303</v>
      </c>
      <c r="D1764" t="s">
        <v>2505</v>
      </c>
      <c r="E1764" t="s">
        <v>2033</v>
      </c>
      <c r="F1764" t="s">
        <v>245</v>
      </c>
      <c r="G1764" t="s">
        <v>80</v>
      </c>
      <c r="H1764">
        <v>2</v>
      </c>
      <c r="I1764" t="s">
        <v>46</v>
      </c>
      <c r="J1764" t="s">
        <v>70</v>
      </c>
      <c r="L1764">
        <v>0.43</v>
      </c>
      <c r="M1764" t="s">
        <v>48</v>
      </c>
      <c r="U1764" t="s">
        <v>300</v>
      </c>
      <c r="W1764" s="5">
        <v>44519</v>
      </c>
      <c r="AB1764" t="s">
        <v>245</v>
      </c>
      <c r="AC1764" t="s">
        <v>245</v>
      </c>
      <c r="AD1764" t="s">
        <v>566</v>
      </c>
      <c r="AE1764" t="s">
        <v>690</v>
      </c>
      <c r="AF1764" t="s">
        <v>247</v>
      </c>
      <c r="AG1764" t="s">
        <v>932</v>
      </c>
      <c r="AH1764">
        <v>57.334634000000001</v>
      </c>
      <c r="AI1764">
        <v>63.191479000000001</v>
      </c>
      <c r="AJ1764">
        <v>71.416766999999993</v>
      </c>
      <c r="AK1764">
        <v>77.073362000000003</v>
      </c>
      <c r="AL1764" t="s">
        <v>73</v>
      </c>
      <c r="AM1764" t="s">
        <v>248</v>
      </c>
      <c r="AN1764" t="s">
        <v>247</v>
      </c>
      <c r="AO1764" s="1">
        <v>45809</v>
      </c>
      <c r="AP1764" s="1" t="s">
        <v>5437</v>
      </c>
      <c r="AR1764" t="s">
        <v>247</v>
      </c>
    </row>
    <row r="1765" spans="1:44" hidden="1" x14ac:dyDescent="0.25">
      <c r="A1765" t="s">
        <v>2508</v>
      </c>
      <c r="B1765" t="s">
        <v>2302</v>
      </c>
      <c r="C1765" t="s">
        <v>2303</v>
      </c>
      <c r="D1765" t="s">
        <v>2507</v>
      </c>
      <c r="E1765" t="s">
        <v>2033</v>
      </c>
      <c r="F1765" t="s">
        <v>245</v>
      </c>
      <c r="G1765" t="s">
        <v>80</v>
      </c>
      <c r="H1765">
        <v>1</v>
      </c>
      <c r="I1765" t="s">
        <v>197</v>
      </c>
      <c r="J1765" t="s">
        <v>47</v>
      </c>
      <c r="K1765" s="1">
        <v>44549</v>
      </c>
      <c r="L1765">
        <v>0.15</v>
      </c>
      <c r="M1765" t="s">
        <v>48</v>
      </c>
      <c r="W1765" s="5">
        <v>45962</v>
      </c>
      <c r="X1765" s="5">
        <v>45931</v>
      </c>
      <c r="Y1765" s="5">
        <v>45870</v>
      </c>
      <c r="AB1765" t="s">
        <v>245</v>
      </c>
      <c r="AC1765" t="s">
        <v>245</v>
      </c>
      <c r="AD1765" t="s">
        <v>566</v>
      </c>
      <c r="AE1765" t="s">
        <v>690</v>
      </c>
      <c r="AF1765" t="s">
        <v>247</v>
      </c>
      <c r="AG1765" t="s">
        <v>932</v>
      </c>
      <c r="AH1765">
        <v>57.334634000000001</v>
      </c>
      <c r="AI1765">
        <v>63.191479000000001</v>
      </c>
      <c r="AJ1765">
        <v>71.416766999999993</v>
      </c>
      <c r="AK1765">
        <v>77.073362000000003</v>
      </c>
      <c r="AL1765" t="s">
        <v>54</v>
      </c>
      <c r="AM1765" t="s">
        <v>248</v>
      </c>
      <c r="AN1765" t="s">
        <v>247</v>
      </c>
      <c r="AR1765" t="s">
        <v>247</v>
      </c>
    </row>
    <row r="1766" spans="1:44" hidden="1" x14ac:dyDescent="0.25">
      <c r="A1766" t="s">
        <v>2510</v>
      </c>
      <c r="B1766" t="s">
        <v>2302</v>
      </c>
      <c r="C1766" t="s">
        <v>2303</v>
      </c>
      <c r="D1766" t="s">
        <v>2509</v>
      </c>
      <c r="E1766" t="s">
        <v>2033</v>
      </c>
      <c r="F1766" t="s">
        <v>245</v>
      </c>
      <c r="G1766" t="s">
        <v>80</v>
      </c>
      <c r="H1766">
        <v>2</v>
      </c>
      <c r="I1766" t="s">
        <v>46</v>
      </c>
      <c r="J1766" t="s">
        <v>70</v>
      </c>
      <c r="L1766">
        <v>0.34</v>
      </c>
      <c r="M1766" t="s">
        <v>48</v>
      </c>
      <c r="U1766" t="s">
        <v>300</v>
      </c>
      <c r="W1766" s="5">
        <v>44519</v>
      </c>
      <c r="AB1766" t="s">
        <v>245</v>
      </c>
      <c r="AC1766" t="s">
        <v>245</v>
      </c>
      <c r="AD1766" t="s">
        <v>566</v>
      </c>
      <c r="AE1766" t="s">
        <v>690</v>
      </c>
      <c r="AF1766" t="s">
        <v>247</v>
      </c>
      <c r="AG1766" t="s">
        <v>932</v>
      </c>
      <c r="AH1766">
        <v>57.334634000000001</v>
      </c>
      <c r="AI1766">
        <v>63.191479000000001</v>
      </c>
      <c r="AJ1766">
        <v>71.416766999999993</v>
      </c>
      <c r="AK1766">
        <v>77.073362000000003</v>
      </c>
      <c r="AL1766" t="s">
        <v>73</v>
      </c>
      <c r="AM1766" t="s">
        <v>248</v>
      </c>
      <c r="AN1766" t="s">
        <v>247</v>
      </c>
      <c r="AO1766" s="1">
        <v>45809</v>
      </c>
      <c r="AP1766" s="1" t="s">
        <v>5437</v>
      </c>
      <c r="AR1766" t="s">
        <v>247</v>
      </c>
    </row>
    <row r="1767" spans="1:44" hidden="1" x14ac:dyDescent="0.25">
      <c r="A1767" t="s">
        <v>2512</v>
      </c>
      <c r="B1767" t="s">
        <v>2302</v>
      </c>
      <c r="C1767" t="s">
        <v>2303</v>
      </c>
      <c r="D1767" t="s">
        <v>2511</v>
      </c>
      <c r="E1767" t="s">
        <v>2033</v>
      </c>
      <c r="F1767" t="s">
        <v>245</v>
      </c>
      <c r="G1767" t="s">
        <v>80</v>
      </c>
      <c r="H1767">
        <v>2</v>
      </c>
      <c r="I1767" t="s">
        <v>46</v>
      </c>
      <c r="J1767" t="s">
        <v>70</v>
      </c>
      <c r="L1767">
        <v>0.67</v>
      </c>
      <c r="M1767" t="s">
        <v>48</v>
      </c>
      <c r="U1767" t="s">
        <v>300</v>
      </c>
      <c r="W1767" s="5">
        <v>44519</v>
      </c>
      <c r="AB1767" t="s">
        <v>245</v>
      </c>
      <c r="AC1767" t="s">
        <v>245</v>
      </c>
      <c r="AD1767" t="s">
        <v>566</v>
      </c>
      <c r="AE1767" t="s">
        <v>690</v>
      </c>
      <c r="AF1767" t="s">
        <v>247</v>
      </c>
      <c r="AG1767" t="s">
        <v>932</v>
      </c>
      <c r="AH1767">
        <v>57.334634000000001</v>
      </c>
      <c r="AI1767">
        <v>63.191479000000001</v>
      </c>
      <c r="AJ1767">
        <v>71.416766999999993</v>
      </c>
      <c r="AK1767">
        <v>77.073362000000003</v>
      </c>
      <c r="AL1767" t="s">
        <v>73</v>
      </c>
      <c r="AM1767" t="s">
        <v>248</v>
      </c>
      <c r="AN1767" t="s">
        <v>247</v>
      </c>
      <c r="AO1767" s="1">
        <v>45809</v>
      </c>
      <c r="AP1767" s="1" t="s">
        <v>5437</v>
      </c>
      <c r="AR1767" t="s">
        <v>247</v>
      </c>
    </row>
    <row r="1768" spans="1:44" hidden="1" x14ac:dyDescent="0.25">
      <c r="A1768" t="s">
        <v>2514</v>
      </c>
      <c r="B1768" t="s">
        <v>2302</v>
      </c>
      <c r="C1768" t="s">
        <v>2303</v>
      </c>
      <c r="D1768" t="s">
        <v>2513</v>
      </c>
      <c r="E1768" t="s">
        <v>2033</v>
      </c>
      <c r="F1768" t="s">
        <v>245</v>
      </c>
      <c r="G1768" t="s">
        <v>80</v>
      </c>
      <c r="H1768">
        <v>2</v>
      </c>
      <c r="I1768" t="s">
        <v>46</v>
      </c>
      <c r="J1768" t="s">
        <v>70</v>
      </c>
      <c r="L1768">
        <v>0.17</v>
      </c>
      <c r="M1768" t="s">
        <v>48</v>
      </c>
      <c r="U1768" t="s">
        <v>300</v>
      </c>
      <c r="W1768" s="5">
        <v>44519</v>
      </c>
      <c r="AB1768" t="s">
        <v>245</v>
      </c>
      <c r="AC1768" t="s">
        <v>245</v>
      </c>
      <c r="AD1768" t="s">
        <v>566</v>
      </c>
      <c r="AE1768" t="s">
        <v>690</v>
      </c>
      <c r="AF1768" t="s">
        <v>247</v>
      </c>
      <c r="AG1768" t="s">
        <v>932</v>
      </c>
      <c r="AH1768">
        <v>57.334634000000001</v>
      </c>
      <c r="AI1768">
        <v>63.191479000000001</v>
      </c>
      <c r="AJ1768">
        <v>71.416766999999993</v>
      </c>
      <c r="AK1768">
        <v>77.073362000000003</v>
      </c>
      <c r="AL1768" t="s">
        <v>73</v>
      </c>
      <c r="AM1768" t="s">
        <v>248</v>
      </c>
      <c r="AN1768" t="s">
        <v>247</v>
      </c>
      <c r="AO1768" s="1">
        <v>45809</v>
      </c>
      <c r="AP1768" s="1" t="s">
        <v>5437</v>
      </c>
      <c r="AR1768" t="s">
        <v>247</v>
      </c>
    </row>
    <row r="1769" spans="1:44" hidden="1" x14ac:dyDescent="0.25">
      <c r="A1769" t="s">
        <v>2516</v>
      </c>
      <c r="B1769" t="s">
        <v>2302</v>
      </c>
      <c r="C1769" t="s">
        <v>2303</v>
      </c>
      <c r="D1769" t="s">
        <v>2515</v>
      </c>
      <c r="E1769" t="s">
        <v>2033</v>
      </c>
      <c r="F1769" t="s">
        <v>245</v>
      </c>
      <c r="G1769" t="s">
        <v>80</v>
      </c>
      <c r="H1769">
        <v>2</v>
      </c>
      <c r="I1769" t="s">
        <v>46</v>
      </c>
      <c r="J1769" t="s">
        <v>70</v>
      </c>
      <c r="L1769">
        <v>0.22</v>
      </c>
      <c r="M1769" t="s">
        <v>48</v>
      </c>
      <c r="U1769" t="s">
        <v>300</v>
      </c>
      <c r="W1769" s="5">
        <v>44519</v>
      </c>
      <c r="AB1769" t="s">
        <v>245</v>
      </c>
      <c r="AC1769" t="s">
        <v>245</v>
      </c>
      <c r="AD1769" t="s">
        <v>566</v>
      </c>
      <c r="AE1769" t="s">
        <v>690</v>
      </c>
      <c r="AF1769" t="s">
        <v>247</v>
      </c>
      <c r="AG1769" t="s">
        <v>932</v>
      </c>
      <c r="AH1769">
        <v>57.334634000000001</v>
      </c>
      <c r="AI1769">
        <v>63.191479000000001</v>
      </c>
      <c r="AJ1769">
        <v>71.416766999999993</v>
      </c>
      <c r="AK1769">
        <v>77.073362000000003</v>
      </c>
      <c r="AL1769" t="s">
        <v>73</v>
      </c>
      <c r="AM1769" t="s">
        <v>248</v>
      </c>
      <c r="AN1769" t="s">
        <v>247</v>
      </c>
      <c r="AO1769" s="1">
        <v>45809</v>
      </c>
      <c r="AP1769" s="1" t="s">
        <v>5437</v>
      </c>
      <c r="AR1769" t="s">
        <v>247</v>
      </c>
    </row>
    <row r="1770" spans="1:44" hidden="1" x14ac:dyDescent="0.25">
      <c r="A1770" t="s">
        <v>2518</v>
      </c>
      <c r="B1770" t="s">
        <v>2302</v>
      </c>
      <c r="C1770" t="s">
        <v>2303</v>
      </c>
      <c r="D1770" t="s">
        <v>2517</v>
      </c>
      <c r="E1770" t="s">
        <v>2033</v>
      </c>
      <c r="F1770" t="s">
        <v>245</v>
      </c>
      <c r="G1770" t="s">
        <v>80</v>
      </c>
      <c r="H1770">
        <v>2</v>
      </c>
      <c r="I1770" t="s">
        <v>46</v>
      </c>
      <c r="J1770" t="s">
        <v>70</v>
      </c>
      <c r="L1770">
        <v>1.58</v>
      </c>
      <c r="M1770" t="s">
        <v>48</v>
      </c>
      <c r="U1770" t="s">
        <v>300</v>
      </c>
      <c r="W1770" s="5">
        <v>44519</v>
      </c>
      <c r="AB1770" t="s">
        <v>245</v>
      </c>
      <c r="AC1770" t="s">
        <v>245</v>
      </c>
      <c r="AD1770" t="s">
        <v>566</v>
      </c>
      <c r="AE1770" t="s">
        <v>690</v>
      </c>
      <c r="AF1770" t="s">
        <v>247</v>
      </c>
      <c r="AG1770" t="s">
        <v>932</v>
      </c>
      <c r="AH1770">
        <v>57.334634000000001</v>
      </c>
      <c r="AI1770">
        <v>63.191479000000001</v>
      </c>
      <c r="AJ1770">
        <v>71.416766999999993</v>
      </c>
      <c r="AK1770">
        <v>77.073362000000003</v>
      </c>
      <c r="AL1770" t="s">
        <v>73</v>
      </c>
      <c r="AM1770" t="s">
        <v>248</v>
      </c>
      <c r="AN1770" t="s">
        <v>247</v>
      </c>
      <c r="AO1770" s="1">
        <v>45809</v>
      </c>
      <c r="AP1770" s="1" t="s">
        <v>5437</v>
      </c>
      <c r="AR1770" t="s">
        <v>247</v>
      </c>
    </row>
    <row r="1771" spans="1:44" hidden="1" x14ac:dyDescent="0.25">
      <c r="A1771" t="s">
        <v>2520</v>
      </c>
      <c r="B1771" t="s">
        <v>2302</v>
      </c>
      <c r="C1771" t="s">
        <v>2303</v>
      </c>
      <c r="D1771" t="s">
        <v>2519</v>
      </c>
      <c r="E1771" t="s">
        <v>2033</v>
      </c>
      <c r="F1771" t="s">
        <v>245</v>
      </c>
      <c r="G1771" t="s">
        <v>80</v>
      </c>
      <c r="H1771">
        <v>1</v>
      </c>
      <c r="I1771" t="s">
        <v>197</v>
      </c>
      <c r="J1771" t="s">
        <v>47</v>
      </c>
      <c r="K1771" s="1">
        <v>44549</v>
      </c>
      <c r="L1771">
        <v>0.6</v>
      </c>
      <c r="M1771" t="s">
        <v>48</v>
      </c>
      <c r="W1771" s="5">
        <v>45962</v>
      </c>
      <c r="X1771" s="5">
        <v>45931</v>
      </c>
      <c r="Y1771" s="5">
        <v>45870</v>
      </c>
      <c r="AB1771" t="s">
        <v>245</v>
      </c>
      <c r="AC1771" t="s">
        <v>245</v>
      </c>
      <c r="AD1771" t="s">
        <v>566</v>
      </c>
      <c r="AE1771" t="s">
        <v>690</v>
      </c>
      <c r="AF1771" t="s">
        <v>247</v>
      </c>
      <c r="AG1771" t="s">
        <v>932</v>
      </c>
      <c r="AH1771">
        <v>57.334634000000001</v>
      </c>
      <c r="AI1771">
        <v>63.191479000000001</v>
      </c>
      <c r="AJ1771">
        <v>71.416766999999993</v>
      </c>
      <c r="AK1771">
        <v>77.073362000000003</v>
      </c>
      <c r="AL1771" t="s">
        <v>54</v>
      </c>
      <c r="AM1771" t="s">
        <v>248</v>
      </c>
      <c r="AN1771" t="s">
        <v>247</v>
      </c>
      <c r="AR1771" t="s">
        <v>247</v>
      </c>
    </row>
    <row r="1772" spans="1:44" hidden="1" x14ac:dyDescent="0.25">
      <c r="A1772" t="s">
        <v>2522</v>
      </c>
      <c r="B1772" t="s">
        <v>2302</v>
      </c>
      <c r="C1772" t="s">
        <v>2303</v>
      </c>
      <c r="D1772" t="s">
        <v>2521</v>
      </c>
      <c r="E1772" t="s">
        <v>2033</v>
      </c>
      <c r="F1772" t="s">
        <v>245</v>
      </c>
      <c r="G1772" t="s">
        <v>80</v>
      </c>
      <c r="H1772">
        <v>1</v>
      </c>
      <c r="I1772" t="s">
        <v>197</v>
      </c>
      <c r="J1772" t="s">
        <v>47</v>
      </c>
      <c r="K1772" s="1">
        <v>44549</v>
      </c>
      <c r="L1772">
        <v>0.37</v>
      </c>
      <c r="M1772" t="s">
        <v>48</v>
      </c>
      <c r="W1772" s="5">
        <v>45962</v>
      </c>
      <c r="X1772" s="5">
        <v>45931</v>
      </c>
      <c r="Y1772" s="5">
        <v>45870</v>
      </c>
      <c r="AB1772" t="s">
        <v>245</v>
      </c>
      <c r="AC1772" t="s">
        <v>245</v>
      </c>
      <c r="AD1772" t="s">
        <v>566</v>
      </c>
      <c r="AE1772" t="s">
        <v>690</v>
      </c>
      <c r="AF1772" t="s">
        <v>247</v>
      </c>
      <c r="AG1772" t="s">
        <v>932</v>
      </c>
      <c r="AH1772">
        <v>57.334634000000001</v>
      </c>
      <c r="AI1772">
        <v>63.191479000000001</v>
      </c>
      <c r="AJ1772">
        <v>71.416766999999993</v>
      </c>
      <c r="AK1772">
        <v>77.073362000000003</v>
      </c>
      <c r="AL1772" t="s">
        <v>54</v>
      </c>
      <c r="AM1772" t="s">
        <v>248</v>
      </c>
      <c r="AN1772" t="s">
        <v>247</v>
      </c>
      <c r="AR1772" t="s">
        <v>247</v>
      </c>
    </row>
    <row r="1773" spans="1:44" hidden="1" x14ac:dyDescent="0.25">
      <c r="A1773" t="s">
        <v>2523</v>
      </c>
      <c r="B1773" t="s">
        <v>2302</v>
      </c>
      <c r="C1773" t="s">
        <v>2303</v>
      </c>
      <c r="D1773" t="s">
        <v>513</v>
      </c>
      <c r="E1773" t="s">
        <v>2033</v>
      </c>
      <c r="F1773" t="s">
        <v>245</v>
      </c>
      <c r="G1773" t="s">
        <v>80</v>
      </c>
      <c r="H1773">
        <v>1</v>
      </c>
      <c r="I1773" t="s">
        <v>197</v>
      </c>
      <c r="J1773" t="s">
        <v>47</v>
      </c>
      <c r="K1773" s="1">
        <v>44476</v>
      </c>
      <c r="L1773">
        <v>1.1599999999999999</v>
      </c>
      <c r="M1773" t="s">
        <v>48</v>
      </c>
      <c r="W1773" s="5">
        <v>45962</v>
      </c>
      <c r="X1773" s="5">
        <v>45931</v>
      </c>
      <c r="Y1773" s="5">
        <v>45870</v>
      </c>
      <c r="AB1773" t="s">
        <v>245</v>
      </c>
      <c r="AC1773" t="s">
        <v>245</v>
      </c>
      <c r="AD1773" t="s">
        <v>566</v>
      </c>
      <c r="AE1773" t="s">
        <v>690</v>
      </c>
      <c r="AF1773" t="s">
        <v>247</v>
      </c>
      <c r="AG1773" t="s">
        <v>932</v>
      </c>
      <c r="AH1773">
        <v>57.334634000000001</v>
      </c>
      <c r="AI1773">
        <v>63.191479000000001</v>
      </c>
      <c r="AJ1773">
        <v>71.416766999999993</v>
      </c>
      <c r="AK1773">
        <v>77.073362000000003</v>
      </c>
      <c r="AL1773" t="s">
        <v>54</v>
      </c>
      <c r="AM1773" t="s">
        <v>248</v>
      </c>
      <c r="AN1773" t="s">
        <v>247</v>
      </c>
      <c r="AR1773" t="s">
        <v>247</v>
      </c>
    </row>
    <row r="1774" spans="1:44" hidden="1" x14ac:dyDescent="0.25">
      <c r="A1774" t="s">
        <v>2524</v>
      </c>
      <c r="B1774" t="s">
        <v>2302</v>
      </c>
      <c r="C1774" t="s">
        <v>2303</v>
      </c>
      <c r="D1774" t="s">
        <v>238</v>
      </c>
      <c r="E1774" t="s">
        <v>2033</v>
      </c>
      <c r="F1774" t="s">
        <v>245</v>
      </c>
      <c r="G1774" t="s">
        <v>80</v>
      </c>
      <c r="H1774">
        <v>1</v>
      </c>
      <c r="I1774" t="s">
        <v>197</v>
      </c>
      <c r="J1774" t="s">
        <v>47</v>
      </c>
      <c r="K1774" s="1">
        <v>44277</v>
      </c>
      <c r="L1774">
        <v>3.98</v>
      </c>
      <c r="M1774" t="s">
        <v>48</v>
      </c>
      <c r="W1774" s="5">
        <v>45962</v>
      </c>
      <c r="X1774" s="5">
        <v>45931</v>
      </c>
      <c r="Y1774" s="5">
        <v>45870</v>
      </c>
      <c r="AB1774" t="s">
        <v>245</v>
      </c>
      <c r="AC1774" t="s">
        <v>245</v>
      </c>
      <c r="AD1774" t="s">
        <v>566</v>
      </c>
      <c r="AE1774" t="s">
        <v>690</v>
      </c>
      <c r="AF1774" t="s">
        <v>247</v>
      </c>
      <c r="AG1774" t="s">
        <v>932</v>
      </c>
      <c r="AH1774">
        <v>57.334634000000001</v>
      </c>
      <c r="AI1774">
        <v>63.191479000000001</v>
      </c>
      <c r="AJ1774">
        <v>71.416766999999993</v>
      </c>
      <c r="AK1774">
        <v>77.073362000000003</v>
      </c>
      <c r="AL1774" t="s">
        <v>54</v>
      </c>
      <c r="AM1774" t="s">
        <v>248</v>
      </c>
      <c r="AN1774" t="s">
        <v>247</v>
      </c>
      <c r="AR1774" t="s">
        <v>247</v>
      </c>
    </row>
    <row r="1775" spans="1:44" hidden="1" x14ac:dyDescent="0.25">
      <c r="A1775" t="s">
        <v>2525</v>
      </c>
      <c r="B1775" t="s">
        <v>2302</v>
      </c>
      <c r="C1775" t="s">
        <v>2303</v>
      </c>
      <c r="D1775" t="s">
        <v>861</v>
      </c>
      <c r="E1775" t="s">
        <v>2033</v>
      </c>
      <c r="F1775" t="s">
        <v>245</v>
      </c>
      <c r="G1775" t="s">
        <v>80</v>
      </c>
      <c r="H1775">
        <v>1</v>
      </c>
      <c r="I1775" t="s">
        <v>197</v>
      </c>
      <c r="J1775" t="s">
        <v>47</v>
      </c>
      <c r="K1775" s="1">
        <v>44296</v>
      </c>
      <c r="L1775">
        <v>6.54</v>
      </c>
      <c r="M1775" t="s">
        <v>48</v>
      </c>
      <c r="W1775" s="5">
        <v>45962</v>
      </c>
      <c r="X1775" s="5">
        <v>45931</v>
      </c>
      <c r="Y1775" s="5">
        <v>45870</v>
      </c>
      <c r="AB1775" t="s">
        <v>245</v>
      </c>
      <c r="AC1775" t="s">
        <v>245</v>
      </c>
      <c r="AD1775" t="s">
        <v>566</v>
      </c>
      <c r="AE1775" t="s">
        <v>690</v>
      </c>
      <c r="AF1775" t="s">
        <v>247</v>
      </c>
      <c r="AG1775" t="s">
        <v>932</v>
      </c>
      <c r="AH1775">
        <v>57.334634000000001</v>
      </c>
      <c r="AI1775">
        <v>63.191479000000001</v>
      </c>
      <c r="AJ1775">
        <v>71.416766999999993</v>
      </c>
      <c r="AK1775">
        <v>77.073362000000003</v>
      </c>
      <c r="AL1775" t="s">
        <v>54</v>
      </c>
      <c r="AM1775" t="s">
        <v>248</v>
      </c>
      <c r="AN1775" t="s">
        <v>247</v>
      </c>
      <c r="AR1775" t="s">
        <v>247</v>
      </c>
    </row>
    <row r="1776" spans="1:44" hidden="1" x14ac:dyDescent="0.25">
      <c r="A1776" t="s">
        <v>2526</v>
      </c>
      <c r="B1776" t="s">
        <v>2302</v>
      </c>
      <c r="C1776" t="s">
        <v>2303</v>
      </c>
      <c r="D1776" t="s">
        <v>773</v>
      </c>
      <c r="E1776" t="s">
        <v>2033</v>
      </c>
      <c r="F1776" t="s">
        <v>245</v>
      </c>
      <c r="G1776" t="s">
        <v>80</v>
      </c>
      <c r="H1776">
        <v>1</v>
      </c>
      <c r="I1776" t="s">
        <v>197</v>
      </c>
      <c r="J1776" t="s">
        <v>47</v>
      </c>
      <c r="K1776" s="1">
        <v>44515</v>
      </c>
      <c r="L1776">
        <v>0.57999999999999996</v>
      </c>
      <c r="M1776" t="s">
        <v>48</v>
      </c>
      <c r="W1776" s="5">
        <v>45962</v>
      </c>
      <c r="X1776" s="5">
        <v>45931</v>
      </c>
      <c r="Y1776" s="5">
        <v>45870</v>
      </c>
      <c r="AB1776" t="s">
        <v>245</v>
      </c>
      <c r="AC1776" t="s">
        <v>245</v>
      </c>
      <c r="AD1776" t="s">
        <v>566</v>
      </c>
      <c r="AE1776" t="s">
        <v>690</v>
      </c>
      <c r="AF1776" t="s">
        <v>247</v>
      </c>
      <c r="AG1776" t="s">
        <v>932</v>
      </c>
      <c r="AH1776">
        <v>57.334634000000001</v>
      </c>
      <c r="AI1776">
        <v>63.191479000000001</v>
      </c>
      <c r="AJ1776">
        <v>71.416766999999993</v>
      </c>
      <c r="AK1776">
        <v>77.073362000000003</v>
      </c>
      <c r="AL1776" t="s">
        <v>54</v>
      </c>
      <c r="AM1776" t="s">
        <v>248</v>
      </c>
      <c r="AN1776" t="s">
        <v>247</v>
      </c>
      <c r="AR1776" t="s">
        <v>247</v>
      </c>
    </row>
    <row r="1777" spans="1:44" hidden="1" x14ac:dyDescent="0.25">
      <c r="A1777" t="s">
        <v>2527</v>
      </c>
      <c r="B1777" t="s">
        <v>2302</v>
      </c>
      <c r="C1777" t="s">
        <v>2303</v>
      </c>
      <c r="D1777" t="s">
        <v>775</v>
      </c>
      <c r="E1777" t="s">
        <v>2033</v>
      </c>
      <c r="F1777" t="s">
        <v>245</v>
      </c>
      <c r="G1777" t="s">
        <v>80</v>
      </c>
      <c r="H1777">
        <v>1</v>
      </c>
      <c r="I1777" t="s">
        <v>197</v>
      </c>
      <c r="J1777" t="s">
        <v>47</v>
      </c>
      <c r="K1777" s="1">
        <v>44307</v>
      </c>
      <c r="L1777">
        <v>6.4</v>
      </c>
      <c r="M1777" t="s">
        <v>48</v>
      </c>
      <c r="W1777" s="5">
        <v>45962</v>
      </c>
      <c r="X1777" s="5">
        <v>45931</v>
      </c>
      <c r="Y1777" s="5">
        <v>45870</v>
      </c>
      <c r="AB1777" t="s">
        <v>245</v>
      </c>
      <c r="AC1777" t="s">
        <v>245</v>
      </c>
      <c r="AD1777" t="s">
        <v>566</v>
      </c>
      <c r="AE1777" t="s">
        <v>690</v>
      </c>
      <c r="AF1777" t="s">
        <v>247</v>
      </c>
      <c r="AG1777" t="s">
        <v>932</v>
      </c>
      <c r="AH1777">
        <v>57.334634000000001</v>
      </c>
      <c r="AI1777">
        <v>63.191479000000001</v>
      </c>
      <c r="AJ1777">
        <v>71.416766999999993</v>
      </c>
      <c r="AK1777">
        <v>77.073362000000003</v>
      </c>
      <c r="AL1777" t="s">
        <v>54</v>
      </c>
      <c r="AM1777" t="s">
        <v>248</v>
      </c>
      <c r="AN1777" t="s">
        <v>247</v>
      </c>
      <c r="AR1777" t="s">
        <v>247</v>
      </c>
    </row>
    <row r="1778" spans="1:44" hidden="1" x14ac:dyDescent="0.25">
      <c r="A1778" t="s">
        <v>2528</v>
      </c>
      <c r="B1778" t="s">
        <v>2302</v>
      </c>
      <c r="C1778" t="s">
        <v>2303</v>
      </c>
      <c r="D1778" t="s">
        <v>864</v>
      </c>
      <c r="E1778" t="s">
        <v>2033</v>
      </c>
      <c r="F1778" t="s">
        <v>245</v>
      </c>
      <c r="G1778" t="s">
        <v>80</v>
      </c>
      <c r="H1778">
        <v>1</v>
      </c>
      <c r="I1778" t="s">
        <v>197</v>
      </c>
      <c r="J1778" t="s">
        <v>47</v>
      </c>
      <c r="K1778" s="1">
        <v>44543</v>
      </c>
      <c r="L1778">
        <v>3.79</v>
      </c>
      <c r="M1778" t="s">
        <v>48</v>
      </c>
      <c r="W1778" s="5">
        <v>45962</v>
      </c>
      <c r="X1778" s="5">
        <v>45931</v>
      </c>
      <c r="Y1778" s="5">
        <v>45870</v>
      </c>
      <c r="AB1778" t="s">
        <v>245</v>
      </c>
      <c r="AC1778" t="s">
        <v>245</v>
      </c>
      <c r="AD1778" t="s">
        <v>566</v>
      </c>
      <c r="AE1778" t="s">
        <v>690</v>
      </c>
      <c r="AF1778" t="s">
        <v>247</v>
      </c>
      <c r="AG1778" t="s">
        <v>932</v>
      </c>
      <c r="AH1778">
        <v>57.334634000000001</v>
      </c>
      <c r="AI1778">
        <v>63.191479000000001</v>
      </c>
      <c r="AJ1778">
        <v>71.416766999999993</v>
      </c>
      <c r="AK1778">
        <v>77.073362000000003</v>
      </c>
      <c r="AL1778" t="s">
        <v>54</v>
      </c>
      <c r="AM1778" t="s">
        <v>248</v>
      </c>
      <c r="AN1778" t="s">
        <v>247</v>
      </c>
      <c r="AR1778" t="s">
        <v>247</v>
      </c>
    </row>
    <row r="1779" spans="1:44" hidden="1" x14ac:dyDescent="0.25">
      <c r="A1779" t="s">
        <v>2529</v>
      </c>
      <c r="B1779" t="s">
        <v>2302</v>
      </c>
      <c r="C1779" t="s">
        <v>2303</v>
      </c>
      <c r="D1779" t="s">
        <v>903</v>
      </c>
      <c r="E1779" t="s">
        <v>2033</v>
      </c>
      <c r="F1779" t="s">
        <v>245</v>
      </c>
      <c r="G1779" t="s">
        <v>58</v>
      </c>
      <c r="H1779">
        <v>1</v>
      </c>
      <c r="I1779" t="s">
        <v>197</v>
      </c>
      <c r="J1779" t="s">
        <v>47</v>
      </c>
      <c r="K1779" s="1">
        <v>44296</v>
      </c>
      <c r="L1779">
        <v>2.09</v>
      </c>
      <c r="M1779" t="s">
        <v>48</v>
      </c>
      <c r="W1779" s="5">
        <v>45962</v>
      </c>
      <c r="X1779" s="5">
        <v>45931</v>
      </c>
      <c r="Y1779" s="5">
        <v>45870</v>
      </c>
      <c r="AB1779" t="s">
        <v>245</v>
      </c>
      <c r="AC1779" t="s">
        <v>245</v>
      </c>
      <c r="AD1779" t="s">
        <v>566</v>
      </c>
      <c r="AE1779" t="s">
        <v>690</v>
      </c>
      <c r="AF1779" t="s">
        <v>247</v>
      </c>
      <c r="AG1779" t="s">
        <v>932</v>
      </c>
      <c r="AH1779">
        <v>57.334634000000001</v>
      </c>
      <c r="AI1779">
        <v>63.191479000000001</v>
      </c>
      <c r="AJ1779">
        <v>71.416766999999993</v>
      </c>
      <c r="AK1779">
        <v>77.073362000000003</v>
      </c>
      <c r="AL1779" t="s">
        <v>54</v>
      </c>
      <c r="AM1779" t="s">
        <v>248</v>
      </c>
      <c r="AN1779" t="s">
        <v>247</v>
      </c>
      <c r="AR1779" t="s">
        <v>247</v>
      </c>
    </row>
    <row r="1780" spans="1:44" hidden="1" x14ac:dyDescent="0.25">
      <c r="A1780" t="s">
        <v>2530</v>
      </c>
      <c r="B1780" t="s">
        <v>2302</v>
      </c>
      <c r="C1780" t="s">
        <v>2303</v>
      </c>
      <c r="D1780" t="s">
        <v>911</v>
      </c>
      <c r="E1780" t="s">
        <v>2033</v>
      </c>
      <c r="F1780" t="s">
        <v>245</v>
      </c>
      <c r="G1780" t="s">
        <v>80</v>
      </c>
      <c r="H1780">
        <v>1</v>
      </c>
      <c r="I1780" t="s">
        <v>197</v>
      </c>
      <c r="J1780" t="s">
        <v>47</v>
      </c>
      <c r="K1780" s="1">
        <v>44248</v>
      </c>
      <c r="L1780">
        <v>2.81</v>
      </c>
      <c r="M1780" t="s">
        <v>48</v>
      </c>
      <c r="W1780" s="5">
        <v>45962</v>
      </c>
      <c r="X1780" s="5">
        <v>45931</v>
      </c>
      <c r="Y1780" s="5">
        <v>45870</v>
      </c>
      <c r="AB1780" t="s">
        <v>245</v>
      </c>
      <c r="AC1780" t="s">
        <v>245</v>
      </c>
      <c r="AD1780" t="s">
        <v>566</v>
      </c>
      <c r="AE1780" t="s">
        <v>690</v>
      </c>
      <c r="AF1780" t="s">
        <v>247</v>
      </c>
      <c r="AG1780" t="s">
        <v>932</v>
      </c>
      <c r="AH1780">
        <v>57.334634000000001</v>
      </c>
      <c r="AI1780">
        <v>63.191479000000001</v>
      </c>
      <c r="AJ1780">
        <v>71.416766999999993</v>
      </c>
      <c r="AK1780">
        <v>77.073362000000003</v>
      </c>
      <c r="AL1780" t="s">
        <v>54</v>
      </c>
      <c r="AM1780" t="s">
        <v>248</v>
      </c>
      <c r="AN1780" t="s">
        <v>247</v>
      </c>
      <c r="AR1780" t="s">
        <v>247</v>
      </c>
    </row>
    <row r="1781" spans="1:44" hidden="1" x14ac:dyDescent="0.25">
      <c r="A1781" t="s">
        <v>2531</v>
      </c>
      <c r="B1781" t="s">
        <v>2302</v>
      </c>
      <c r="C1781" t="s">
        <v>2303</v>
      </c>
      <c r="D1781" t="s">
        <v>380</v>
      </c>
      <c r="E1781" t="s">
        <v>2033</v>
      </c>
      <c r="F1781" t="s">
        <v>245</v>
      </c>
      <c r="G1781" t="s">
        <v>80</v>
      </c>
      <c r="H1781">
        <v>2</v>
      </c>
      <c r="I1781" t="s">
        <v>46</v>
      </c>
      <c r="J1781" t="s">
        <v>236</v>
      </c>
      <c r="L1781">
        <v>0.89</v>
      </c>
      <c r="M1781" t="s">
        <v>48</v>
      </c>
      <c r="U1781" t="s">
        <v>300</v>
      </c>
      <c r="W1781" s="5">
        <v>43935</v>
      </c>
      <c r="AB1781" t="s">
        <v>245</v>
      </c>
      <c r="AC1781" t="s">
        <v>245</v>
      </c>
      <c r="AD1781" t="s">
        <v>566</v>
      </c>
      <c r="AE1781" t="s">
        <v>690</v>
      </c>
      <c r="AF1781" t="s">
        <v>247</v>
      </c>
      <c r="AG1781" t="s">
        <v>932</v>
      </c>
      <c r="AH1781">
        <v>57.334634000000001</v>
      </c>
      <c r="AI1781">
        <v>63.191479000000001</v>
      </c>
      <c r="AJ1781">
        <v>71.416766999999993</v>
      </c>
      <c r="AK1781">
        <v>77.073362000000003</v>
      </c>
      <c r="AL1781" t="s">
        <v>73</v>
      </c>
      <c r="AM1781" t="s">
        <v>248</v>
      </c>
      <c r="AN1781" t="s">
        <v>247</v>
      </c>
      <c r="AO1781" s="1">
        <v>45809</v>
      </c>
      <c r="AP1781" s="1" t="s">
        <v>5437</v>
      </c>
      <c r="AR1781" t="s">
        <v>247</v>
      </c>
    </row>
    <row r="1782" spans="1:44" hidden="1" x14ac:dyDescent="0.25">
      <c r="A1782" t="s">
        <v>2532</v>
      </c>
      <c r="B1782" t="s">
        <v>2302</v>
      </c>
      <c r="C1782" t="s">
        <v>2303</v>
      </c>
      <c r="D1782" t="s">
        <v>382</v>
      </c>
      <c r="E1782" t="s">
        <v>2033</v>
      </c>
      <c r="F1782" t="s">
        <v>245</v>
      </c>
      <c r="G1782" t="s">
        <v>80</v>
      </c>
      <c r="H1782">
        <v>2</v>
      </c>
      <c r="I1782" t="s">
        <v>46</v>
      </c>
      <c r="J1782" t="s">
        <v>236</v>
      </c>
      <c r="L1782">
        <v>0.6</v>
      </c>
      <c r="M1782" t="s">
        <v>48</v>
      </c>
      <c r="U1782" t="s">
        <v>300</v>
      </c>
      <c r="W1782" s="5">
        <v>43935</v>
      </c>
      <c r="AB1782" t="s">
        <v>245</v>
      </c>
      <c r="AC1782" t="s">
        <v>245</v>
      </c>
      <c r="AD1782" t="s">
        <v>566</v>
      </c>
      <c r="AE1782" t="s">
        <v>690</v>
      </c>
      <c r="AF1782" t="s">
        <v>247</v>
      </c>
      <c r="AG1782" t="s">
        <v>932</v>
      </c>
      <c r="AH1782">
        <v>57.334634000000001</v>
      </c>
      <c r="AI1782">
        <v>63.191479000000001</v>
      </c>
      <c r="AJ1782">
        <v>71.416766999999993</v>
      </c>
      <c r="AK1782">
        <v>77.073362000000003</v>
      </c>
      <c r="AL1782" t="s">
        <v>73</v>
      </c>
      <c r="AM1782" t="s">
        <v>248</v>
      </c>
      <c r="AN1782" t="s">
        <v>247</v>
      </c>
      <c r="AO1782" s="1">
        <v>45809</v>
      </c>
      <c r="AP1782" s="1" t="s">
        <v>5437</v>
      </c>
      <c r="AR1782" t="s">
        <v>247</v>
      </c>
    </row>
    <row r="1783" spans="1:44" hidden="1" x14ac:dyDescent="0.25">
      <c r="A1783" t="s">
        <v>2533</v>
      </c>
      <c r="B1783" t="s">
        <v>2302</v>
      </c>
      <c r="C1783" t="s">
        <v>2303</v>
      </c>
      <c r="D1783" t="s">
        <v>945</v>
      </c>
      <c r="E1783" t="s">
        <v>2033</v>
      </c>
      <c r="F1783" t="s">
        <v>245</v>
      </c>
      <c r="G1783" t="s">
        <v>80</v>
      </c>
      <c r="H1783">
        <v>2</v>
      </c>
      <c r="I1783" t="s">
        <v>46</v>
      </c>
      <c r="J1783" t="s">
        <v>236</v>
      </c>
      <c r="L1783">
        <v>0.6</v>
      </c>
      <c r="M1783" t="s">
        <v>48</v>
      </c>
      <c r="U1783" t="s">
        <v>300</v>
      </c>
      <c r="W1783" s="5">
        <v>43935</v>
      </c>
      <c r="AB1783" t="s">
        <v>245</v>
      </c>
      <c r="AC1783" t="s">
        <v>245</v>
      </c>
      <c r="AD1783" t="s">
        <v>566</v>
      </c>
      <c r="AE1783" t="s">
        <v>690</v>
      </c>
      <c r="AF1783" t="s">
        <v>247</v>
      </c>
      <c r="AG1783" t="s">
        <v>932</v>
      </c>
      <c r="AH1783">
        <v>57.334634000000001</v>
      </c>
      <c r="AI1783">
        <v>63.191479000000001</v>
      </c>
      <c r="AJ1783">
        <v>71.416766999999993</v>
      </c>
      <c r="AK1783">
        <v>77.073362000000003</v>
      </c>
      <c r="AL1783" t="s">
        <v>73</v>
      </c>
      <c r="AM1783" t="s">
        <v>248</v>
      </c>
      <c r="AN1783" t="s">
        <v>247</v>
      </c>
      <c r="AO1783" s="1">
        <v>45809</v>
      </c>
      <c r="AP1783" s="1" t="s">
        <v>5437</v>
      </c>
      <c r="AR1783" t="s">
        <v>247</v>
      </c>
    </row>
    <row r="1784" spans="1:44" hidden="1" x14ac:dyDescent="0.25">
      <c r="A1784" t="s">
        <v>2534</v>
      </c>
      <c r="B1784" t="s">
        <v>2302</v>
      </c>
      <c r="C1784" t="s">
        <v>2303</v>
      </c>
      <c r="D1784" t="s">
        <v>949</v>
      </c>
      <c r="E1784" t="s">
        <v>2033</v>
      </c>
      <c r="F1784" t="s">
        <v>245</v>
      </c>
      <c r="G1784" t="s">
        <v>80</v>
      </c>
      <c r="H1784">
        <v>1</v>
      </c>
      <c r="I1784" t="s">
        <v>197</v>
      </c>
      <c r="J1784" t="s">
        <v>47</v>
      </c>
      <c r="K1784" s="1">
        <v>44397</v>
      </c>
      <c r="L1784">
        <v>8.31</v>
      </c>
      <c r="M1784" t="s">
        <v>48</v>
      </c>
      <c r="V1784" t="s">
        <v>83</v>
      </c>
      <c r="W1784" s="5">
        <v>45962</v>
      </c>
      <c r="X1784" s="5">
        <v>45931</v>
      </c>
      <c r="Y1784" s="5">
        <v>45870</v>
      </c>
      <c r="AB1784" t="s">
        <v>245</v>
      </c>
      <c r="AC1784" t="s">
        <v>245</v>
      </c>
      <c r="AD1784" t="s">
        <v>566</v>
      </c>
      <c r="AE1784" t="s">
        <v>690</v>
      </c>
      <c r="AF1784" t="s">
        <v>247</v>
      </c>
      <c r="AG1784" t="s">
        <v>932</v>
      </c>
      <c r="AH1784">
        <v>57.334634000000001</v>
      </c>
      <c r="AI1784">
        <v>63.191479000000001</v>
      </c>
      <c r="AJ1784">
        <v>71.416766999999993</v>
      </c>
      <c r="AK1784">
        <v>77.073362000000003</v>
      </c>
      <c r="AL1784" t="s">
        <v>54</v>
      </c>
      <c r="AM1784" t="s">
        <v>248</v>
      </c>
      <c r="AN1784" t="s">
        <v>247</v>
      </c>
      <c r="AR1784" t="s">
        <v>247</v>
      </c>
    </row>
    <row r="1785" spans="1:44" hidden="1" x14ac:dyDescent="0.25">
      <c r="A1785" t="s">
        <v>2535</v>
      </c>
      <c r="B1785" t="s">
        <v>2302</v>
      </c>
      <c r="C1785" t="s">
        <v>2303</v>
      </c>
      <c r="D1785" t="s">
        <v>1908</v>
      </c>
      <c r="E1785" t="s">
        <v>2033</v>
      </c>
      <c r="F1785" t="s">
        <v>245</v>
      </c>
      <c r="G1785" t="s">
        <v>80</v>
      </c>
      <c r="H1785">
        <v>2</v>
      </c>
      <c r="I1785" t="s">
        <v>46</v>
      </c>
      <c r="J1785" t="s">
        <v>236</v>
      </c>
      <c r="L1785">
        <v>1.32</v>
      </c>
      <c r="M1785" t="s">
        <v>48</v>
      </c>
      <c r="U1785" t="s">
        <v>300</v>
      </c>
      <c r="W1785" s="5">
        <v>43935</v>
      </c>
      <c r="AB1785" t="s">
        <v>245</v>
      </c>
      <c r="AC1785" t="s">
        <v>245</v>
      </c>
      <c r="AD1785" t="s">
        <v>566</v>
      </c>
      <c r="AE1785" t="s">
        <v>690</v>
      </c>
      <c r="AF1785" t="s">
        <v>247</v>
      </c>
      <c r="AG1785" t="s">
        <v>932</v>
      </c>
      <c r="AH1785">
        <v>57.334634000000001</v>
      </c>
      <c r="AI1785">
        <v>63.191479000000001</v>
      </c>
      <c r="AJ1785">
        <v>71.416766999999993</v>
      </c>
      <c r="AK1785">
        <v>77.073362000000003</v>
      </c>
      <c r="AL1785" t="s">
        <v>73</v>
      </c>
      <c r="AM1785" t="s">
        <v>248</v>
      </c>
      <c r="AN1785" t="s">
        <v>247</v>
      </c>
      <c r="AO1785" s="1">
        <v>45809</v>
      </c>
      <c r="AP1785" s="1" t="s">
        <v>5437</v>
      </c>
      <c r="AR1785" t="s">
        <v>247</v>
      </c>
    </row>
    <row r="1786" spans="1:44" hidden="1" x14ac:dyDescent="0.25">
      <c r="A1786" t="s">
        <v>2536</v>
      </c>
      <c r="B1786" t="s">
        <v>2302</v>
      </c>
      <c r="C1786" t="s">
        <v>2303</v>
      </c>
      <c r="D1786" t="s">
        <v>1177</v>
      </c>
      <c r="E1786" t="s">
        <v>2033</v>
      </c>
      <c r="F1786" t="s">
        <v>245</v>
      </c>
      <c r="G1786" t="s">
        <v>80</v>
      </c>
      <c r="H1786">
        <v>1</v>
      </c>
      <c r="I1786" t="s">
        <v>197</v>
      </c>
      <c r="J1786" t="s">
        <v>47</v>
      </c>
      <c r="K1786" s="1">
        <v>44427</v>
      </c>
      <c r="L1786">
        <v>1.32</v>
      </c>
      <c r="M1786" t="s">
        <v>48</v>
      </c>
      <c r="V1786" t="s">
        <v>83</v>
      </c>
      <c r="W1786" s="5">
        <v>45962</v>
      </c>
      <c r="X1786" s="5">
        <v>45931</v>
      </c>
      <c r="Y1786" s="5">
        <v>45870</v>
      </c>
      <c r="AB1786" t="s">
        <v>245</v>
      </c>
      <c r="AC1786" t="s">
        <v>245</v>
      </c>
      <c r="AD1786" t="s">
        <v>566</v>
      </c>
      <c r="AE1786" t="s">
        <v>690</v>
      </c>
      <c r="AF1786" t="s">
        <v>247</v>
      </c>
      <c r="AG1786" t="s">
        <v>932</v>
      </c>
      <c r="AH1786">
        <v>57.334634000000001</v>
      </c>
      <c r="AI1786">
        <v>63.191479000000001</v>
      </c>
      <c r="AJ1786">
        <v>71.416766999999993</v>
      </c>
      <c r="AK1786">
        <v>77.073362000000003</v>
      </c>
      <c r="AL1786" t="s">
        <v>54</v>
      </c>
      <c r="AM1786" t="s">
        <v>248</v>
      </c>
      <c r="AN1786" t="s">
        <v>247</v>
      </c>
      <c r="AR1786" t="s">
        <v>247</v>
      </c>
    </row>
    <row r="1787" spans="1:44" hidden="1" x14ac:dyDescent="0.25">
      <c r="A1787" t="s">
        <v>2537</v>
      </c>
      <c r="B1787" t="s">
        <v>2302</v>
      </c>
      <c r="C1787" t="s">
        <v>2303</v>
      </c>
      <c r="D1787" t="s">
        <v>878</v>
      </c>
      <c r="E1787" t="s">
        <v>2033</v>
      </c>
      <c r="F1787" t="s">
        <v>245</v>
      </c>
      <c r="G1787" t="s">
        <v>80</v>
      </c>
      <c r="H1787">
        <v>1</v>
      </c>
      <c r="I1787" t="s">
        <v>197</v>
      </c>
      <c r="J1787" t="s">
        <v>47</v>
      </c>
      <c r="K1787" s="1">
        <v>44440</v>
      </c>
      <c r="L1787">
        <v>0.83</v>
      </c>
      <c r="M1787" t="s">
        <v>48</v>
      </c>
      <c r="W1787" s="5">
        <v>45962</v>
      </c>
      <c r="X1787" s="5">
        <v>45931</v>
      </c>
      <c r="Y1787" s="5">
        <v>45870</v>
      </c>
      <c r="AB1787" t="s">
        <v>245</v>
      </c>
      <c r="AC1787" t="s">
        <v>245</v>
      </c>
      <c r="AD1787" t="s">
        <v>566</v>
      </c>
      <c r="AE1787" t="s">
        <v>690</v>
      </c>
      <c r="AF1787" t="s">
        <v>247</v>
      </c>
      <c r="AG1787" t="s">
        <v>932</v>
      </c>
      <c r="AH1787">
        <v>57.334634000000001</v>
      </c>
      <c r="AI1787">
        <v>63.191479000000001</v>
      </c>
      <c r="AJ1787">
        <v>71.416766999999993</v>
      </c>
      <c r="AK1787">
        <v>77.073362000000003</v>
      </c>
      <c r="AL1787" t="s">
        <v>54</v>
      </c>
      <c r="AM1787" t="s">
        <v>248</v>
      </c>
      <c r="AN1787" t="s">
        <v>247</v>
      </c>
      <c r="AR1787" t="s">
        <v>247</v>
      </c>
    </row>
    <row r="1788" spans="1:44" hidden="1" x14ac:dyDescent="0.25">
      <c r="A1788" t="s">
        <v>2538</v>
      </c>
      <c r="B1788" t="s">
        <v>2302</v>
      </c>
      <c r="C1788" t="s">
        <v>2303</v>
      </c>
      <c r="D1788" t="s">
        <v>1030</v>
      </c>
      <c r="E1788" t="s">
        <v>2033</v>
      </c>
      <c r="F1788" t="s">
        <v>245</v>
      </c>
      <c r="G1788" t="s">
        <v>80</v>
      </c>
      <c r="H1788">
        <v>2</v>
      </c>
      <c r="I1788" t="s">
        <v>46</v>
      </c>
      <c r="J1788" t="s">
        <v>236</v>
      </c>
      <c r="L1788">
        <v>14.39</v>
      </c>
      <c r="M1788" t="s">
        <v>48</v>
      </c>
      <c r="U1788" t="s">
        <v>300</v>
      </c>
      <c r="W1788" s="5">
        <v>43935</v>
      </c>
      <c r="AB1788" t="s">
        <v>245</v>
      </c>
      <c r="AC1788" t="s">
        <v>245</v>
      </c>
      <c r="AD1788" t="s">
        <v>566</v>
      </c>
      <c r="AE1788" t="s">
        <v>690</v>
      </c>
      <c r="AF1788" t="s">
        <v>247</v>
      </c>
      <c r="AG1788" t="s">
        <v>932</v>
      </c>
      <c r="AH1788">
        <v>57.334634000000001</v>
      </c>
      <c r="AI1788">
        <v>63.191479000000001</v>
      </c>
      <c r="AJ1788">
        <v>71.416766999999993</v>
      </c>
      <c r="AK1788">
        <v>77.073362000000003</v>
      </c>
      <c r="AL1788" t="s">
        <v>73</v>
      </c>
      <c r="AM1788" t="s">
        <v>248</v>
      </c>
      <c r="AN1788" t="s">
        <v>247</v>
      </c>
      <c r="AO1788" s="1">
        <v>45809</v>
      </c>
      <c r="AP1788" s="1" t="s">
        <v>5437</v>
      </c>
      <c r="AR1788" t="s">
        <v>247</v>
      </c>
    </row>
    <row r="1789" spans="1:44" hidden="1" x14ac:dyDescent="0.25">
      <c r="A1789" t="s">
        <v>2539</v>
      </c>
      <c r="B1789" t="s">
        <v>2302</v>
      </c>
      <c r="C1789" t="s">
        <v>2303</v>
      </c>
      <c r="D1789" t="s">
        <v>561</v>
      </c>
      <c r="E1789" t="s">
        <v>2033</v>
      </c>
      <c r="F1789" t="s">
        <v>245</v>
      </c>
      <c r="G1789" t="s">
        <v>80</v>
      </c>
      <c r="H1789">
        <v>1</v>
      </c>
      <c r="I1789" t="s">
        <v>197</v>
      </c>
      <c r="J1789" t="s">
        <v>47</v>
      </c>
      <c r="K1789" s="1">
        <v>44255</v>
      </c>
      <c r="L1789">
        <v>8.7799999999999994</v>
      </c>
      <c r="M1789" t="s">
        <v>48</v>
      </c>
      <c r="W1789" s="5">
        <v>45962</v>
      </c>
      <c r="X1789" s="5">
        <v>45931</v>
      </c>
      <c r="Y1789" s="5">
        <v>45870</v>
      </c>
      <c r="AB1789" t="s">
        <v>245</v>
      </c>
      <c r="AC1789" t="s">
        <v>245</v>
      </c>
      <c r="AD1789" t="s">
        <v>566</v>
      </c>
      <c r="AE1789" t="s">
        <v>690</v>
      </c>
      <c r="AF1789" t="s">
        <v>247</v>
      </c>
      <c r="AG1789" t="s">
        <v>932</v>
      </c>
      <c r="AH1789">
        <v>57.334634000000001</v>
      </c>
      <c r="AI1789">
        <v>63.191479000000001</v>
      </c>
      <c r="AJ1789">
        <v>71.416766999999993</v>
      </c>
      <c r="AK1789">
        <v>77.073362000000003</v>
      </c>
      <c r="AL1789" t="s">
        <v>54</v>
      </c>
      <c r="AM1789" t="s">
        <v>248</v>
      </c>
      <c r="AN1789" t="s">
        <v>247</v>
      </c>
      <c r="AR1789" t="s">
        <v>247</v>
      </c>
    </row>
    <row r="1790" spans="1:44" hidden="1" x14ac:dyDescent="0.25">
      <c r="A1790" t="s">
        <v>2540</v>
      </c>
      <c r="B1790" t="s">
        <v>2302</v>
      </c>
      <c r="C1790" t="s">
        <v>2303</v>
      </c>
      <c r="D1790" t="s">
        <v>787</v>
      </c>
      <c r="E1790" t="s">
        <v>2033</v>
      </c>
      <c r="F1790" t="s">
        <v>245</v>
      </c>
      <c r="G1790" t="s">
        <v>80</v>
      </c>
      <c r="H1790">
        <v>1</v>
      </c>
      <c r="I1790" t="s">
        <v>197</v>
      </c>
      <c r="J1790" t="s">
        <v>47</v>
      </c>
      <c r="K1790" s="1">
        <v>44248</v>
      </c>
      <c r="L1790">
        <v>1.33</v>
      </c>
      <c r="M1790" t="s">
        <v>48</v>
      </c>
      <c r="W1790" s="5">
        <v>45962</v>
      </c>
      <c r="X1790" s="5">
        <v>45931</v>
      </c>
      <c r="Y1790" s="5">
        <v>45870</v>
      </c>
      <c r="AB1790" t="s">
        <v>245</v>
      </c>
      <c r="AC1790" t="s">
        <v>245</v>
      </c>
      <c r="AD1790" t="s">
        <v>566</v>
      </c>
      <c r="AE1790" t="s">
        <v>690</v>
      </c>
      <c r="AF1790" t="s">
        <v>247</v>
      </c>
      <c r="AG1790" t="s">
        <v>932</v>
      </c>
      <c r="AH1790">
        <v>57.334634000000001</v>
      </c>
      <c r="AI1790">
        <v>63.191479000000001</v>
      </c>
      <c r="AJ1790">
        <v>71.416766999999993</v>
      </c>
      <c r="AK1790">
        <v>77.073362000000003</v>
      </c>
      <c r="AL1790" t="s">
        <v>54</v>
      </c>
      <c r="AM1790" t="s">
        <v>248</v>
      </c>
      <c r="AN1790" t="s">
        <v>247</v>
      </c>
      <c r="AR1790" t="s">
        <v>247</v>
      </c>
    </row>
    <row r="1791" spans="1:44" hidden="1" x14ac:dyDescent="0.25">
      <c r="A1791" t="s">
        <v>2541</v>
      </c>
      <c r="B1791" t="s">
        <v>2302</v>
      </c>
      <c r="C1791" t="s">
        <v>2303</v>
      </c>
      <c r="D1791" t="s">
        <v>809</v>
      </c>
      <c r="E1791" t="s">
        <v>2033</v>
      </c>
      <c r="F1791" t="s">
        <v>245</v>
      </c>
      <c r="G1791" t="s">
        <v>80</v>
      </c>
      <c r="H1791">
        <v>2</v>
      </c>
      <c r="I1791" t="s">
        <v>46</v>
      </c>
      <c r="J1791" t="s">
        <v>236</v>
      </c>
      <c r="L1791">
        <v>2.4300000000000002</v>
      </c>
      <c r="M1791" t="s">
        <v>48</v>
      </c>
      <c r="U1791" t="s">
        <v>300</v>
      </c>
      <c r="W1791" s="5">
        <v>43935</v>
      </c>
      <c r="AB1791" t="s">
        <v>245</v>
      </c>
      <c r="AC1791" t="s">
        <v>245</v>
      </c>
      <c r="AD1791" t="s">
        <v>566</v>
      </c>
      <c r="AE1791" t="s">
        <v>690</v>
      </c>
      <c r="AF1791" t="s">
        <v>247</v>
      </c>
      <c r="AG1791" t="s">
        <v>932</v>
      </c>
      <c r="AH1791">
        <v>57.334634000000001</v>
      </c>
      <c r="AI1791">
        <v>63.191479000000001</v>
      </c>
      <c r="AJ1791">
        <v>71.416766999999993</v>
      </c>
      <c r="AK1791">
        <v>77.073362000000003</v>
      </c>
      <c r="AL1791" t="s">
        <v>73</v>
      </c>
      <c r="AM1791" t="s">
        <v>248</v>
      </c>
      <c r="AN1791" t="s">
        <v>247</v>
      </c>
      <c r="AO1791" s="1">
        <v>45809</v>
      </c>
      <c r="AP1791" s="1" t="s">
        <v>5437</v>
      </c>
      <c r="AR1791" t="s">
        <v>247</v>
      </c>
    </row>
    <row r="1792" spans="1:44" hidden="1" x14ac:dyDescent="0.25">
      <c r="A1792" t="s">
        <v>2542</v>
      </c>
      <c r="B1792" t="s">
        <v>2302</v>
      </c>
      <c r="C1792" t="s">
        <v>2303</v>
      </c>
      <c r="D1792" t="s">
        <v>813</v>
      </c>
      <c r="E1792" t="s">
        <v>2033</v>
      </c>
      <c r="F1792" t="s">
        <v>245</v>
      </c>
      <c r="G1792" t="s">
        <v>80</v>
      </c>
      <c r="H1792">
        <v>1</v>
      </c>
      <c r="I1792" t="s">
        <v>197</v>
      </c>
      <c r="J1792" t="s">
        <v>47</v>
      </c>
      <c r="K1792" s="1">
        <v>44248</v>
      </c>
      <c r="L1792">
        <v>1.72</v>
      </c>
      <c r="M1792" t="s">
        <v>48</v>
      </c>
      <c r="W1792" s="5">
        <v>45962</v>
      </c>
      <c r="X1792" s="5">
        <v>45931</v>
      </c>
      <c r="Y1792" s="5">
        <v>45870</v>
      </c>
      <c r="AB1792" t="s">
        <v>245</v>
      </c>
      <c r="AC1792" t="s">
        <v>245</v>
      </c>
      <c r="AD1792" t="s">
        <v>566</v>
      </c>
      <c r="AE1792" t="s">
        <v>690</v>
      </c>
      <c r="AF1792" t="s">
        <v>247</v>
      </c>
      <c r="AG1792" t="s">
        <v>932</v>
      </c>
      <c r="AH1792">
        <v>57.334634000000001</v>
      </c>
      <c r="AI1792">
        <v>63.191479000000001</v>
      </c>
      <c r="AJ1792">
        <v>71.416766999999993</v>
      </c>
      <c r="AK1792">
        <v>77.073362000000003</v>
      </c>
      <c r="AL1792" t="s">
        <v>54</v>
      </c>
      <c r="AM1792" t="s">
        <v>248</v>
      </c>
      <c r="AN1792" t="s">
        <v>247</v>
      </c>
      <c r="AR1792" t="s">
        <v>247</v>
      </c>
    </row>
    <row r="1793" spans="1:44" hidden="1" x14ac:dyDescent="0.25">
      <c r="A1793" t="s">
        <v>2543</v>
      </c>
      <c r="B1793" t="s">
        <v>2302</v>
      </c>
      <c r="C1793" t="s">
        <v>2303</v>
      </c>
      <c r="D1793" t="s">
        <v>815</v>
      </c>
      <c r="E1793" t="s">
        <v>2033</v>
      </c>
      <c r="F1793" t="s">
        <v>245</v>
      </c>
      <c r="G1793" t="s">
        <v>80</v>
      </c>
      <c r="H1793">
        <v>1</v>
      </c>
      <c r="I1793" t="s">
        <v>197</v>
      </c>
      <c r="J1793" t="s">
        <v>47</v>
      </c>
      <c r="K1793" s="1">
        <v>44248</v>
      </c>
      <c r="L1793">
        <v>6.58</v>
      </c>
      <c r="M1793" t="s">
        <v>48</v>
      </c>
      <c r="W1793" s="5">
        <v>45962</v>
      </c>
      <c r="X1793" s="5">
        <v>45931</v>
      </c>
      <c r="Y1793" s="5">
        <v>45870</v>
      </c>
      <c r="AB1793" t="s">
        <v>245</v>
      </c>
      <c r="AC1793" t="s">
        <v>245</v>
      </c>
      <c r="AD1793" t="s">
        <v>566</v>
      </c>
      <c r="AE1793" t="s">
        <v>690</v>
      </c>
      <c r="AF1793" t="s">
        <v>247</v>
      </c>
      <c r="AG1793" t="s">
        <v>932</v>
      </c>
      <c r="AH1793">
        <v>57.334634000000001</v>
      </c>
      <c r="AI1793">
        <v>63.191479000000001</v>
      </c>
      <c r="AJ1793">
        <v>71.416766999999993</v>
      </c>
      <c r="AK1793">
        <v>77.073362000000003</v>
      </c>
      <c r="AL1793" t="s">
        <v>54</v>
      </c>
      <c r="AM1793" t="s">
        <v>248</v>
      </c>
      <c r="AN1793" t="s">
        <v>247</v>
      </c>
      <c r="AR1793" t="s">
        <v>247</v>
      </c>
    </row>
    <row r="1794" spans="1:44" hidden="1" x14ac:dyDescent="0.25">
      <c r="A1794" t="s">
        <v>2544</v>
      </c>
      <c r="B1794" t="s">
        <v>2302</v>
      </c>
      <c r="C1794" t="s">
        <v>2303</v>
      </c>
      <c r="D1794" t="s">
        <v>821</v>
      </c>
      <c r="E1794" t="s">
        <v>2033</v>
      </c>
      <c r="F1794" t="s">
        <v>245</v>
      </c>
      <c r="G1794" t="s">
        <v>80</v>
      </c>
      <c r="H1794">
        <v>1</v>
      </c>
      <c r="I1794" t="s">
        <v>197</v>
      </c>
      <c r="J1794" t="s">
        <v>47</v>
      </c>
      <c r="K1794" s="1">
        <v>44578</v>
      </c>
      <c r="L1794">
        <v>5.84</v>
      </c>
      <c r="M1794" t="s">
        <v>48</v>
      </c>
      <c r="V1794" t="s">
        <v>83</v>
      </c>
      <c r="W1794" s="5">
        <v>45962</v>
      </c>
      <c r="X1794" s="5">
        <v>45931</v>
      </c>
      <c r="Y1794" s="5">
        <v>45870</v>
      </c>
      <c r="AB1794" t="s">
        <v>245</v>
      </c>
      <c r="AC1794" t="s">
        <v>245</v>
      </c>
      <c r="AD1794" t="s">
        <v>566</v>
      </c>
      <c r="AE1794" t="s">
        <v>690</v>
      </c>
      <c r="AF1794" t="s">
        <v>247</v>
      </c>
      <c r="AG1794" t="s">
        <v>932</v>
      </c>
      <c r="AH1794">
        <v>57.334634000000001</v>
      </c>
      <c r="AI1794">
        <v>63.191479000000001</v>
      </c>
      <c r="AJ1794">
        <v>71.416766999999993</v>
      </c>
      <c r="AK1794">
        <v>77.073362000000003</v>
      </c>
      <c r="AL1794" t="s">
        <v>54</v>
      </c>
      <c r="AM1794" t="s">
        <v>248</v>
      </c>
      <c r="AN1794" t="s">
        <v>247</v>
      </c>
      <c r="AR1794" t="s">
        <v>247</v>
      </c>
    </row>
    <row r="1795" spans="1:44" hidden="1" x14ac:dyDescent="0.25">
      <c r="A1795" t="s">
        <v>2546</v>
      </c>
      <c r="B1795" t="s">
        <v>2302</v>
      </c>
      <c r="C1795" t="s">
        <v>2303</v>
      </c>
      <c r="D1795" t="s">
        <v>2545</v>
      </c>
      <c r="E1795" t="s">
        <v>1268</v>
      </c>
      <c r="F1795" t="s">
        <v>245</v>
      </c>
      <c r="G1795" t="s">
        <v>80</v>
      </c>
      <c r="H1795">
        <v>2</v>
      </c>
      <c r="I1795" t="s">
        <v>46</v>
      </c>
      <c r="J1795" t="s">
        <v>236</v>
      </c>
      <c r="L1795">
        <v>5.66</v>
      </c>
      <c r="M1795" t="s">
        <v>48</v>
      </c>
      <c r="U1795" t="s">
        <v>300</v>
      </c>
      <c r="W1795" s="5">
        <v>43935</v>
      </c>
      <c r="AB1795" t="s">
        <v>245</v>
      </c>
      <c r="AC1795" t="s">
        <v>245</v>
      </c>
      <c r="AD1795" t="s">
        <v>566</v>
      </c>
      <c r="AE1795" t="s">
        <v>690</v>
      </c>
      <c r="AF1795" t="s">
        <v>247</v>
      </c>
      <c r="AG1795" t="s">
        <v>932</v>
      </c>
      <c r="AH1795">
        <v>57.334634000000001</v>
      </c>
      <c r="AI1795">
        <v>63.191479000000001</v>
      </c>
      <c r="AJ1795">
        <v>71.416766999999993</v>
      </c>
      <c r="AK1795">
        <v>77.073362000000003</v>
      </c>
      <c r="AL1795" t="s">
        <v>73</v>
      </c>
      <c r="AM1795" t="s">
        <v>248</v>
      </c>
      <c r="AN1795" t="s">
        <v>247</v>
      </c>
      <c r="AO1795" s="1">
        <v>45809</v>
      </c>
      <c r="AP1795" s="1" t="s">
        <v>5437</v>
      </c>
      <c r="AR1795" t="s">
        <v>247</v>
      </c>
    </row>
    <row r="1796" spans="1:44" hidden="1" x14ac:dyDescent="0.25">
      <c r="A1796" t="s">
        <v>2548</v>
      </c>
      <c r="B1796" t="s">
        <v>2302</v>
      </c>
      <c r="C1796" t="s">
        <v>2303</v>
      </c>
      <c r="D1796" t="s">
        <v>2547</v>
      </c>
      <c r="E1796" t="s">
        <v>2033</v>
      </c>
      <c r="F1796" t="s">
        <v>245</v>
      </c>
      <c r="G1796" t="s">
        <v>80</v>
      </c>
      <c r="H1796">
        <v>2</v>
      </c>
      <c r="I1796" t="s">
        <v>46</v>
      </c>
      <c r="J1796" t="s">
        <v>236</v>
      </c>
      <c r="L1796">
        <v>1.94</v>
      </c>
      <c r="M1796" t="s">
        <v>48</v>
      </c>
      <c r="U1796" t="s">
        <v>300</v>
      </c>
      <c r="W1796" s="5">
        <v>43935</v>
      </c>
      <c r="AB1796" t="s">
        <v>245</v>
      </c>
      <c r="AC1796" t="s">
        <v>245</v>
      </c>
      <c r="AD1796" t="s">
        <v>566</v>
      </c>
      <c r="AE1796" t="s">
        <v>690</v>
      </c>
      <c r="AF1796" t="s">
        <v>247</v>
      </c>
      <c r="AG1796" t="s">
        <v>932</v>
      </c>
      <c r="AH1796">
        <v>57.334634000000001</v>
      </c>
      <c r="AI1796">
        <v>63.191479000000001</v>
      </c>
      <c r="AJ1796">
        <v>71.416766999999993</v>
      </c>
      <c r="AK1796">
        <v>77.073362000000003</v>
      </c>
      <c r="AL1796" t="s">
        <v>73</v>
      </c>
      <c r="AM1796" t="s">
        <v>248</v>
      </c>
      <c r="AN1796" t="s">
        <v>247</v>
      </c>
      <c r="AO1796" s="1">
        <v>45809</v>
      </c>
      <c r="AP1796" s="1" t="s">
        <v>5437</v>
      </c>
      <c r="AR1796" t="s">
        <v>247</v>
      </c>
    </row>
    <row r="1797" spans="1:44" hidden="1" x14ac:dyDescent="0.25">
      <c r="A1797" t="s">
        <v>2550</v>
      </c>
      <c r="B1797" t="s">
        <v>2302</v>
      </c>
      <c r="C1797" t="s">
        <v>2303</v>
      </c>
      <c r="D1797" t="s">
        <v>2549</v>
      </c>
      <c r="E1797" t="s">
        <v>2033</v>
      </c>
      <c r="F1797" t="s">
        <v>245</v>
      </c>
      <c r="G1797" t="s">
        <v>80</v>
      </c>
      <c r="H1797">
        <v>2</v>
      </c>
      <c r="I1797" t="s">
        <v>46</v>
      </c>
      <c r="J1797" t="s">
        <v>236</v>
      </c>
      <c r="L1797">
        <v>5.33</v>
      </c>
      <c r="M1797" t="s">
        <v>48</v>
      </c>
      <c r="U1797" t="s">
        <v>300</v>
      </c>
      <c r="W1797" s="5">
        <v>43935</v>
      </c>
      <c r="AB1797" t="s">
        <v>245</v>
      </c>
      <c r="AC1797" t="s">
        <v>245</v>
      </c>
      <c r="AD1797" t="s">
        <v>566</v>
      </c>
      <c r="AE1797" t="s">
        <v>690</v>
      </c>
      <c r="AF1797" t="s">
        <v>247</v>
      </c>
      <c r="AG1797" t="s">
        <v>932</v>
      </c>
      <c r="AH1797">
        <v>57.334634000000001</v>
      </c>
      <c r="AI1797">
        <v>63.191479000000001</v>
      </c>
      <c r="AJ1797">
        <v>71.416766999999993</v>
      </c>
      <c r="AK1797">
        <v>77.073362000000003</v>
      </c>
      <c r="AL1797" t="s">
        <v>73</v>
      </c>
      <c r="AM1797" t="s">
        <v>248</v>
      </c>
      <c r="AN1797" t="s">
        <v>247</v>
      </c>
      <c r="AO1797" s="1">
        <v>45809</v>
      </c>
      <c r="AP1797" s="1" t="s">
        <v>5437</v>
      </c>
      <c r="AR1797" t="s">
        <v>247</v>
      </c>
    </row>
    <row r="1798" spans="1:44" hidden="1" x14ac:dyDescent="0.25">
      <c r="A1798" t="s">
        <v>2552</v>
      </c>
      <c r="B1798" t="s">
        <v>2302</v>
      </c>
      <c r="C1798" t="s">
        <v>2303</v>
      </c>
      <c r="D1798" t="s">
        <v>2551</v>
      </c>
      <c r="E1798" t="s">
        <v>2033</v>
      </c>
      <c r="F1798" t="s">
        <v>245</v>
      </c>
      <c r="G1798" t="s">
        <v>80</v>
      </c>
      <c r="H1798">
        <v>2</v>
      </c>
      <c r="I1798" t="s">
        <v>46</v>
      </c>
      <c r="J1798" t="s">
        <v>236</v>
      </c>
      <c r="L1798">
        <v>0.92</v>
      </c>
      <c r="M1798" t="s">
        <v>48</v>
      </c>
      <c r="U1798" t="s">
        <v>300</v>
      </c>
      <c r="W1798" s="5">
        <v>43935</v>
      </c>
      <c r="AB1798" t="s">
        <v>245</v>
      </c>
      <c r="AC1798" t="s">
        <v>245</v>
      </c>
      <c r="AD1798" t="s">
        <v>566</v>
      </c>
      <c r="AE1798" t="s">
        <v>690</v>
      </c>
      <c r="AF1798" t="s">
        <v>247</v>
      </c>
      <c r="AG1798" t="s">
        <v>932</v>
      </c>
      <c r="AH1798">
        <v>57.334634000000001</v>
      </c>
      <c r="AI1798">
        <v>63.191479000000001</v>
      </c>
      <c r="AJ1798">
        <v>71.416766999999993</v>
      </c>
      <c r="AK1798">
        <v>77.073362000000003</v>
      </c>
      <c r="AL1798" t="s">
        <v>73</v>
      </c>
      <c r="AM1798" t="s">
        <v>248</v>
      </c>
      <c r="AN1798" t="s">
        <v>247</v>
      </c>
      <c r="AO1798" s="1">
        <v>45809</v>
      </c>
      <c r="AP1798" s="1" t="s">
        <v>5437</v>
      </c>
      <c r="AR1798" t="s">
        <v>247</v>
      </c>
    </row>
    <row r="1799" spans="1:44" hidden="1" x14ac:dyDescent="0.25">
      <c r="A1799" t="s">
        <v>2554</v>
      </c>
      <c r="B1799" t="s">
        <v>2302</v>
      </c>
      <c r="C1799" t="s">
        <v>2303</v>
      </c>
      <c r="D1799" t="s">
        <v>2553</v>
      </c>
      <c r="E1799" t="s">
        <v>2033</v>
      </c>
      <c r="F1799" t="s">
        <v>245</v>
      </c>
      <c r="G1799" t="s">
        <v>80</v>
      </c>
      <c r="H1799">
        <v>2</v>
      </c>
      <c r="I1799" t="s">
        <v>46</v>
      </c>
      <c r="J1799" t="s">
        <v>236</v>
      </c>
      <c r="L1799">
        <v>0.88</v>
      </c>
      <c r="M1799" t="s">
        <v>48</v>
      </c>
      <c r="U1799" t="s">
        <v>300</v>
      </c>
      <c r="W1799" s="5">
        <v>43935</v>
      </c>
      <c r="AB1799" t="s">
        <v>245</v>
      </c>
      <c r="AC1799" t="s">
        <v>245</v>
      </c>
      <c r="AD1799" t="s">
        <v>566</v>
      </c>
      <c r="AE1799" t="s">
        <v>690</v>
      </c>
      <c r="AF1799" t="s">
        <v>247</v>
      </c>
      <c r="AG1799" t="s">
        <v>932</v>
      </c>
      <c r="AH1799">
        <v>57.334634000000001</v>
      </c>
      <c r="AI1799">
        <v>63.191479000000001</v>
      </c>
      <c r="AJ1799">
        <v>71.416766999999993</v>
      </c>
      <c r="AK1799">
        <v>77.073362000000003</v>
      </c>
      <c r="AL1799" t="s">
        <v>73</v>
      </c>
      <c r="AM1799" t="s">
        <v>248</v>
      </c>
      <c r="AN1799" t="s">
        <v>247</v>
      </c>
      <c r="AO1799" s="1">
        <v>45809</v>
      </c>
      <c r="AP1799" s="1" t="s">
        <v>5437</v>
      </c>
      <c r="AR1799" t="s">
        <v>247</v>
      </c>
    </row>
    <row r="1800" spans="1:44" hidden="1" x14ac:dyDescent="0.25">
      <c r="A1800" t="s">
        <v>2556</v>
      </c>
      <c r="B1800" t="s">
        <v>2302</v>
      </c>
      <c r="C1800" t="s">
        <v>2303</v>
      </c>
      <c r="D1800" t="s">
        <v>2555</v>
      </c>
      <c r="E1800" t="s">
        <v>2033</v>
      </c>
      <c r="F1800" t="s">
        <v>245</v>
      </c>
      <c r="G1800" t="s">
        <v>80</v>
      </c>
      <c r="H1800">
        <v>2</v>
      </c>
      <c r="I1800" t="s">
        <v>46</v>
      </c>
      <c r="J1800" t="s">
        <v>236</v>
      </c>
      <c r="L1800">
        <v>1.71</v>
      </c>
      <c r="M1800" t="s">
        <v>48</v>
      </c>
      <c r="U1800" t="s">
        <v>300</v>
      </c>
      <c r="W1800" s="5">
        <v>43935</v>
      </c>
      <c r="AB1800" t="s">
        <v>245</v>
      </c>
      <c r="AC1800" t="s">
        <v>245</v>
      </c>
      <c r="AD1800" t="s">
        <v>566</v>
      </c>
      <c r="AE1800" t="s">
        <v>690</v>
      </c>
      <c r="AF1800" t="s">
        <v>247</v>
      </c>
      <c r="AG1800" t="s">
        <v>932</v>
      </c>
      <c r="AH1800">
        <v>57.334634000000001</v>
      </c>
      <c r="AI1800">
        <v>63.191479000000001</v>
      </c>
      <c r="AJ1800">
        <v>71.416766999999993</v>
      </c>
      <c r="AK1800">
        <v>77.073362000000003</v>
      </c>
      <c r="AL1800" t="s">
        <v>73</v>
      </c>
      <c r="AM1800" t="s">
        <v>248</v>
      </c>
      <c r="AN1800" t="s">
        <v>247</v>
      </c>
      <c r="AO1800" s="1">
        <v>45809</v>
      </c>
      <c r="AP1800" s="1" t="s">
        <v>5437</v>
      </c>
      <c r="AR1800" t="s">
        <v>247</v>
      </c>
    </row>
    <row r="1801" spans="1:44" hidden="1" x14ac:dyDescent="0.25">
      <c r="A1801" t="s">
        <v>2558</v>
      </c>
      <c r="B1801" t="s">
        <v>2302</v>
      </c>
      <c r="C1801" t="s">
        <v>2303</v>
      </c>
      <c r="D1801" t="s">
        <v>2557</v>
      </c>
      <c r="E1801" t="s">
        <v>2033</v>
      </c>
      <c r="F1801" t="s">
        <v>245</v>
      </c>
      <c r="G1801" t="s">
        <v>80</v>
      </c>
      <c r="H1801">
        <v>2</v>
      </c>
      <c r="I1801" t="s">
        <v>46</v>
      </c>
      <c r="J1801" t="s">
        <v>236</v>
      </c>
      <c r="L1801">
        <v>0.27</v>
      </c>
      <c r="M1801" t="s">
        <v>48</v>
      </c>
      <c r="U1801" t="s">
        <v>300</v>
      </c>
      <c r="W1801" s="5">
        <v>43935</v>
      </c>
      <c r="AB1801" t="s">
        <v>245</v>
      </c>
      <c r="AC1801" t="s">
        <v>245</v>
      </c>
      <c r="AD1801" t="s">
        <v>566</v>
      </c>
      <c r="AE1801" t="s">
        <v>690</v>
      </c>
      <c r="AF1801" t="s">
        <v>247</v>
      </c>
      <c r="AG1801" t="s">
        <v>932</v>
      </c>
      <c r="AH1801">
        <v>57.334634000000001</v>
      </c>
      <c r="AI1801">
        <v>63.191479000000001</v>
      </c>
      <c r="AJ1801">
        <v>71.416766999999993</v>
      </c>
      <c r="AK1801">
        <v>77.073362000000003</v>
      </c>
      <c r="AL1801" t="s">
        <v>73</v>
      </c>
      <c r="AM1801" t="s">
        <v>248</v>
      </c>
      <c r="AN1801" t="s">
        <v>247</v>
      </c>
      <c r="AO1801" s="1">
        <v>45809</v>
      </c>
      <c r="AP1801" s="1" t="s">
        <v>5437</v>
      </c>
      <c r="AR1801" t="s">
        <v>247</v>
      </c>
    </row>
    <row r="1802" spans="1:44" hidden="1" x14ac:dyDescent="0.25">
      <c r="A1802" t="s">
        <v>2560</v>
      </c>
      <c r="B1802" t="s">
        <v>2302</v>
      </c>
      <c r="C1802" t="s">
        <v>2303</v>
      </c>
      <c r="D1802" t="s">
        <v>2559</v>
      </c>
      <c r="E1802" t="s">
        <v>2033</v>
      </c>
      <c r="F1802" t="s">
        <v>245</v>
      </c>
      <c r="G1802" t="s">
        <v>80</v>
      </c>
      <c r="H1802">
        <v>2</v>
      </c>
      <c r="I1802" t="s">
        <v>46</v>
      </c>
      <c r="J1802" t="s">
        <v>70</v>
      </c>
      <c r="L1802">
        <v>1.92</v>
      </c>
      <c r="M1802" t="s">
        <v>48</v>
      </c>
      <c r="U1802" t="s">
        <v>300</v>
      </c>
      <c r="W1802" s="5">
        <v>45191</v>
      </c>
      <c r="Z1802" s="10">
        <v>45191</v>
      </c>
      <c r="AA1802" s="10">
        <v>45137</v>
      </c>
      <c r="AB1802" t="s">
        <v>245</v>
      </c>
      <c r="AC1802" t="s">
        <v>245</v>
      </c>
      <c r="AD1802" t="s">
        <v>566</v>
      </c>
      <c r="AE1802" t="s">
        <v>690</v>
      </c>
      <c r="AF1802" t="s">
        <v>247</v>
      </c>
      <c r="AG1802" t="s">
        <v>932</v>
      </c>
      <c r="AH1802">
        <v>57.334634000000001</v>
      </c>
      <c r="AI1802">
        <v>63.191479000000001</v>
      </c>
      <c r="AJ1802">
        <v>71.416766999999993</v>
      </c>
      <c r="AK1802">
        <v>77.073362000000003</v>
      </c>
      <c r="AL1802" t="s">
        <v>73</v>
      </c>
      <c r="AM1802" t="s">
        <v>248</v>
      </c>
      <c r="AN1802" t="s">
        <v>247</v>
      </c>
      <c r="AO1802" s="1">
        <v>45809</v>
      </c>
      <c r="AP1802" s="1" t="s">
        <v>5437</v>
      </c>
      <c r="AR1802" t="s">
        <v>247</v>
      </c>
    </row>
    <row r="1803" spans="1:44" hidden="1" x14ac:dyDescent="0.25">
      <c r="A1803" t="s">
        <v>2562</v>
      </c>
      <c r="B1803" t="s">
        <v>2302</v>
      </c>
      <c r="C1803" t="s">
        <v>2303</v>
      </c>
      <c r="D1803" t="s">
        <v>2561</v>
      </c>
      <c r="E1803" t="s">
        <v>2033</v>
      </c>
      <c r="F1803" t="s">
        <v>245</v>
      </c>
      <c r="G1803" t="s">
        <v>80</v>
      </c>
      <c r="H1803">
        <v>2</v>
      </c>
      <c r="I1803" t="s">
        <v>46</v>
      </c>
      <c r="J1803" t="s">
        <v>70</v>
      </c>
      <c r="L1803">
        <v>1.49</v>
      </c>
      <c r="M1803" t="s">
        <v>48</v>
      </c>
      <c r="U1803" t="s">
        <v>300</v>
      </c>
      <c r="W1803" s="5">
        <v>45191</v>
      </c>
      <c r="Z1803" s="10">
        <v>45191</v>
      </c>
      <c r="AA1803" s="10">
        <v>45133</v>
      </c>
      <c r="AB1803" t="s">
        <v>245</v>
      </c>
      <c r="AC1803" t="s">
        <v>245</v>
      </c>
      <c r="AD1803" t="s">
        <v>566</v>
      </c>
      <c r="AE1803" t="s">
        <v>690</v>
      </c>
      <c r="AF1803" t="s">
        <v>247</v>
      </c>
      <c r="AG1803" t="s">
        <v>932</v>
      </c>
      <c r="AH1803">
        <v>57.334634000000001</v>
      </c>
      <c r="AI1803">
        <v>63.191479000000001</v>
      </c>
      <c r="AJ1803">
        <v>71.416766999999993</v>
      </c>
      <c r="AK1803">
        <v>77.073362000000003</v>
      </c>
      <c r="AL1803" t="s">
        <v>73</v>
      </c>
      <c r="AM1803" t="s">
        <v>248</v>
      </c>
      <c r="AN1803" t="s">
        <v>247</v>
      </c>
      <c r="AO1803" s="1">
        <v>45809</v>
      </c>
      <c r="AP1803" s="1" t="s">
        <v>5437</v>
      </c>
      <c r="AR1803" t="s">
        <v>247</v>
      </c>
    </row>
    <row r="1804" spans="1:44" hidden="1" x14ac:dyDescent="0.25">
      <c r="A1804" t="s">
        <v>2564</v>
      </c>
      <c r="B1804" t="s">
        <v>2302</v>
      </c>
      <c r="C1804" t="s">
        <v>2303</v>
      </c>
      <c r="D1804" t="s">
        <v>2563</v>
      </c>
      <c r="E1804" t="s">
        <v>2033</v>
      </c>
      <c r="F1804" t="s">
        <v>245</v>
      </c>
      <c r="G1804" t="s">
        <v>80</v>
      </c>
      <c r="H1804">
        <v>2</v>
      </c>
      <c r="I1804" t="s">
        <v>46</v>
      </c>
      <c r="J1804" t="s">
        <v>70</v>
      </c>
      <c r="L1804">
        <v>3.36</v>
      </c>
      <c r="M1804" t="s">
        <v>48</v>
      </c>
      <c r="U1804" t="s">
        <v>300</v>
      </c>
      <c r="W1804" s="5">
        <v>45191</v>
      </c>
      <c r="Z1804" s="10">
        <v>45191</v>
      </c>
      <c r="AA1804" s="10">
        <v>45137</v>
      </c>
      <c r="AB1804" t="s">
        <v>245</v>
      </c>
      <c r="AC1804" t="s">
        <v>245</v>
      </c>
      <c r="AD1804" t="s">
        <v>566</v>
      </c>
      <c r="AE1804" t="s">
        <v>690</v>
      </c>
      <c r="AF1804" t="s">
        <v>247</v>
      </c>
      <c r="AG1804" t="s">
        <v>932</v>
      </c>
      <c r="AH1804">
        <v>57.334634000000001</v>
      </c>
      <c r="AI1804">
        <v>63.191479000000001</v>
      </c>
      <c r="AJ1804">
        <v>71.416766999999993</v>
      </c>
      <c r="AK1804">
        <v>77.073362000000003</v>
      </c>
      <c r="AL1804" t="s">
        <v>73</v>
      </c>
      <c r="AM1804" t="s">
        <v>248</v>
      </c>
      <c r="AN1804" t="s">
        <v>247</v>
      </c>
      <c r="AO1804" s="1">
        <v>45809</v>
      </c>
      <c r="AP1804" s="1" t="s">
        <v>5437</v>
      </c>
      <c r="AR1804" t="s">
        <v>247</v>
      </c>
    </row>
    <row r="1805" spans="1:44" hidden="1" x14ac:dyDescent="0.25">
      <c r="A1805" t="s">
        <v>2566</v>
      </c>
      <c r="B1805" t="s">
        <v>2302</v>
      </c>
      <c r="C1805" t="s">
        <v>2303</v>
      </c>
      <c r="D1805" t="s">
        <v>2565</v>
      </c>
      <c r="E1805" t="s">
        <v>2033</v>
      </c>
      <c r="F1805" t="s">
        <v>245</v>
      </c>
      <c r="G1805" t="s">
        <v>80</v>
      </c>
      <c r="H1805">
        <v>2</v>
      </c>
      <c r="I1805" t="s">
        <v>46</v>
      </c>
      <c r="J1805" t="s">
        <v>70</v>
      </c>
      <c r="L1805">
        <v>5.94</v>
      </c>
      <c r="M1805" t="s">
        <v>48</v>
      </c>
      <c r="U1805" t="s">
        <v>300</v>
      </c>
      <c r="W1805" s="5">
        <v>45181</v>
      </c>
      <c r="Z1805" s="10">
        <v>45181</v>
      </c>
      <c r="AA1805" s="10">
        <v>45137</v>
      </c>
      <c r="AB1805" t="s">
        <v>245</v>
      </c>
      <c r="AC1805" t="s">
        <v>245</v>
      </c>
      <c r="AD1805" t="s">
        <v>566</v>
      </c>
      <c r="AE1805" t="s">
        <v>690</v>
      </c>
      <c r="AF1805" t="s">
        <v>247</v>
      </c>
      <c r="AG1805" t="s">
        <v>932</v>
      </c>
      <c r="AH1805">
        <v>57.334634000000001</v>
      </c>
      <c r="AI1805">
        <v>63.191479000000001</v>
      </c>
      <c r="AJ1805">
        <v>71.416766999999993</v>
      </c>
      <c r="AK1805">
        <v>77.073362000000003</v>
      </c>
      <c r="AL1805" t="s">
        <v>73</v>
      </c>
      <c r="AM1805" t="s">
        <v>248</v>
      </c>
      <c r="AN1805" t="s">
        <v>247</v>
      </c>
      <c r="AO1805" s="1">
        <v>45809</v>
      </c>
      <c r="AP1805" s="1" t="s">
        <v>5437</v>
      </c>
      <c r="AR1805" t="s">
        <v>247</v>
      </c>
    </row>
    <row r="1806" spans="1:44" hidden="1" x14ac:dyDescent="0.25">
      <c r="A1806" t="s">
        <v>2568</v>
      </c>
      <c r="B1806" t="s">
        <v>2302</v>
      </c>
      <c r="C1806" t="s">
        <v>2303</v>
      </c>
      <c r="D1806" t="s">
        <v>2567</v>
      </c>
      <c r="E1806" t="s">
        <v>2033</v>
      </c>
      <c r="F1806" t="s">
        <v>245</v>
      </c>
      <c r="G1806" t="s">
        <v>80</v>
      </c>
      <c r="H1806">
        <v>2</v>
      </c>
      <c r="I1806" t="s">
        <v>46</v>
      </c>
      <c r="J1806" t="s">
        <v>70</v>
      </c>
      <c r="L1806">
        <v>5.6</v>
      </c>
      <c r="M1806" t="s">
        <v>48</v>
      </c>
      <c r="U1806" t="s">
        <v>300</v>
      </c>
      <c r="W1806" s="5">
        <v>45191</v>
      </c>
      <c r="Z1806" s="10">
        <v>45191</v>
      </c>
      <c r="AA1806" s="10">
        <v>45186</v>
      </c>
      <c r="AB1806" t="s">
        <v>245</v>
      </c>
      <c r="AC1806" t="s">
        <v>245</v>
      </c>
      <c r="AD1806" t="s">
        <v>566</v>
      </c>
      <c r="AE1806" t="s">
        <v>690</v>
      </c>
      <c r="AF1806" t="s">
        <v>247</v>
      </c>
      <c r="AG1806" t="s">
        <v>932</v>
      </c>
      <c r="AH1806">
        <v>57.334634000000001</v>
      </c>
      <c r="AI1806">
        <v>63.191479000000001</v>
      </c>
      <c r="AJ1806">
        <v>71.416766999999993</v>
      </c>
      <c r="AK1806">
        <v>77.073362000000003</v>
      </c>
      <c r="AL1806" t="s">
        <v>73</v>
      </c>
      <c r="AM1806" t="s">
        <v>248</v>
      </c>
      <c r="AN1806" t="s">
        <v>247</v>
      </c>
      <c r="AO1806" s="1">
        <v>45809</v>
      </c>
      <c r="AP1806" s="1" t="s">
        <v>5437</v>
      </c>
      <c r="AR1806" t="s">
        <v>247</v>
      </c>
    </row>
    <row r="1807" spans="1:44" hidden="1" x14ac:dyDescent="0.25">
      <c r="A1807" t="s">
        <v>2570</v>
      </c>
      <c r="B1807" t="s">
        <v>2302</v>
      </c>
      <c r="C1807" t="s">
        <v>2303</v>
      </c>
      <c r="D1807" t="s">
        <v>2569</v>
      </c>
      <c r="E1807" t="s">
        <v>2033</v>
      </c>
      <c r="F1807" t="s">
        <v>245</v>
      </c>
      <c r="G1807" t="s">
        <v>80</v>
      </c>
      <c r="H1807">
        <v>2</v>
      </c>
      <c r="I1807" t="s">
        <v>46</v>
      </c>
      <c r="J1807" t="s">
        <v>70</v>
      </c>
      <c r="L1807">
        <v>22.1</v>
      </c>
      <c r="M1807" t="s">
        <v>48</v>
      </c>
      <c r="U1807" t="s">
        <v>300</v>
      </c>
      <c r="W1807" s="5">
        <v>45181</v>
      </c>
      <c r="Z1807" s="10">
        <v>45181</v>
      </c>
      <c r="AA1807" s="10">
        <v>45137</v>
      </c>
      <c r="AB1807" t="s">
        <v>245</v>
      </c>
      <c r="AC1807" t="s">
        <v>245</v>
      </c>
      <c r="AD1807" t="s">
        <v>566</v>
      </c>
      <c r="AE1807" t="s">
        <v>690</v>
      </c>
      <c r="AF1807" t="s">
        <v>247</v>
      </c>
      <c r="AG1807" t="s">
        <v>932</v>
      </c>
      <c r="AH1807">
        <v>57.334634000000001</v>
      </c>
      <c r="AI1807">
        <v>63.191479000000001</v>
      </c>
      <c r="AJ1807">
        <v>71.416766999999993</v>
      </c>
      <c r="AK1807">
        <v>77.073362000000003</v>
      </c>
      <c r="AL1807" t="s">
        <v>73</v>
      </c>
      <c r="AM1807" t="s">
        <v>248</v>
      </c>
      <c r="AN1807" t="s">
        <v>247</v>
      </c>
      <c r="AO1807" s="1">
        <v>45809</v>
      </c>
      <c r="AP1807" s="1" t="s">
        <v>5437</v>
      </c>
      <c r="AR1807" t="s">
        <v>247</v>
      </c>
    </row>
    <row r="1808" spans="1:44" hidden="1" x14ac:dyDescent="0.25">
      <c r="A1808" t="s">
        <v>2572</v>
      </c>
      <c r="B1808" t="s">
        <v>2302</v>
      </c>
      <c r="C1808" t="s">
        <v>2303</v>
      </c>
      <c r="D1808" t="s">
        <v>2571</v>
      </c>
      <c r="E1808" t="s">
        <v>2033</v>
      </c>
      <c r="F1808" t="s">
        <v>245</v>
      </c>
      <c r="G1808" t="s">
        <v>80</v>
      </c>
      <c r="H1808">
        <v>2</v>
      </c>
      <c r="I1808" t="s">
        <v>46</v>
      </c>
      <c r="J1808" t="s">
        <v>70</v>
      </c>
      <c r="L1808">
        <v>1.08</v>
      </c>
      <c r="M1808" t="s">
        <v>48</v>
      </c>
      <c r="U1808" t="s">
        <v>300</v>
      </c>
      <c r="W1808" s="5">
        <v>45191</v>
      </c>
      <c r="Z1808" s="10">
        <v>45191</v>
      </c>
      <c r="AA1808" s="10">
        <v>45137</v>
      </c>
      <c r="AB1808" t="s">
        <v>245</v>
      </c>
      <c r="AC1808" t="s">
        <v>245</v>
      </c>
      <c r="AD1808" t="s">
        <v>566</v>
      </c>
      <c r="AE1808" t="s">
        <v>690</v>
      </c>
      <c r="AF1808" t="s">
        <v>247</v>
      </c>
      <c r="AG1808" t="s">
        <v>932</v>
      </c>
      <c r="AH1808">
        <v>57.334634000000001</v>
      </c>
      <c r="AI1808">
        <v>63.191479000000001</v>
      </c>
      <c r="AJ1808">
        <v>71.416766999999993</v>
      </c>
      <c r="AK1808">
        <v>77.073362000000003</v>
      </c>
      <c r="AL1808" t="s">
        <v>73</v>
      </c>
      <c r="AM1808" t="s">
        <v>248</v>
      </c>
      <c r="AN1808" t="s">
        <v>247</v>
      </c>
      <c r="AO1808" s="1">
        <v>45809</v>
      </c>
      <c r="AP1808" s="1" t="s">
        <v>5437</v>
      </c>
      <c r="AR1808" t="s">
        <v>247</v>
      </c>
    </row>
    <row r="1809" spans="1:44" hidden="1" x14ac:dyDescent="0.25">
      <c r="A1809" t="s">
        <v>2574</v>
      </c>
      <c r="B1809" t="s">
        <v>2302</v>
      </c>
      <c r="C1809" t="s">
        <v>2303</v>
      </c>
      <c r="D1809" t="s">
        <v>2573</v>
      </c>
      <c r="E1809" t="s">
        <v>2033</v>
      </c>
      <c r="F1809" t="s">
        <v>245</v>
      </c>
      <c r="G1809" t="s">
        <v>80</v>
      </c>
      <c r="H1809">
        <v>2</v>
      </c>
      <c r="I1809" t="s">
        <v>46</v>
      </c>
      <c r="J1809" t="s">
        <v>70</v>
      </c>
      <c r="L1809">
        <v>0.37</v>
      </c>
      <c r="M1809" t="s">
        <v>48</v>
      </c>
      <c r="U1809" t="s">
        <v>300</v>
      </c>
      <c r="W1809" s="5">
        <v>45191</v>
      </c>
      <c r="Z1809" s="10">
        <v>45191</v>
      </c>
      <c r="AA1809" s="10">
        <v>45131</v>
      </c>
      <c r="AB1809" t="s">
        <v>245</v>
      </c>
      <c r="AC1809" t="s">
        <v>245</v>
      </c>
      <c r="AD1809" t="s">
        <v>566</v>
      </c>
      <c r="AE1809" t="s">
        <v>690</v>
      </c>
      <c r="AF1809" t="s">
        <v>247</v>
      </c>
      <c r="AG1809" t="s">
        <v>932</v>
      </c>
      <c r="AH1809">
        <v>57.334634000000001</v>
      </c>
      <c r="AI1809">
        <v>63.191479000000001</v>
      </c>
      <c r="AJ1809">
        <v>71.416766999999993</v>
      </c>
      <c r="AK1809">
        <v>77.073362000000003</v>
      </c>
      <c r="AL1809" t="s">
        <v>73</v>
      </c>
      <c r="AM1809" t="s">
        <v>248</v>
      </c>
      <c r="AN1809" t="s">
        <v>247</v>
      </c>
      <c r="AO1809" s="1">
        <v>45809</v>
      </c>
      <c r="AP1809" s="1" t="s">
        <v>5437</v>
      </c>
      <c r="AR1809" t="s">
        <v>247</v>
      </c>
    </row>
    <row r="1810" spans="1:44" hidden="1" x14ac:dyDescent="0.25">
      <c r="A1810" t="s">
        <v>2576</v>
      </c>
      <c r="B1810" t="s">
        <v>2302</v>
      </c>
      <c r="C1810" t="s">
        <v>2303</v>
      </c>
      <c r="D1810" t="s">
        <v>2575</v>
      </c>
      <c r="E1810" t="s">
        <v>2033</v>
      </c>
      <c r="F1810" t="s">
        <v>245</v>
      </c>
      <c r="G1810" t="s">
        <v>80</v>
      </c>
      <c r="H1810">
        <v>2</v>
      </c>
      <c r="I1810" t="s">
        <v>46</v>
      </c>
      <c r="J1810" t="s">
        <v>70</v>
      </c>
      <c r="L1810">
        <v>4.16</v>
      </c>
      <c r="M1810" t="s">
        <v>48</v>
      </c>
      <c r="U1810" t="s">
        <v>300</v>
      </c>
      <c r="W1810" s="5">
        <v>45191</v>
      </c>
      <c r="Z1810" s="10">
        <v>45191</v>
      </c>
      <c r="AA1810" s="10">
        <v>45133</v>
      </c>
      <c r="AB1810" t="s">
        <v>245</v>
      </c>
      <c r="AC1810" t="s">
        <v>245</v>
      </c>
      <c r="AD1810" t="s">
        <v>566</v>
      </c>
      <c r="AE1810" t="s">
        <v>690</v>
      </c>
      <c r="AF1810" t="s">
        <v>247</v>
      </c>
      <c r="AG1810" t="s">
        <v>932</v>
      </c>
      <c r="AH1810">
        <v>57.334634000000001</v>
      </c>
      <c r="AI1810">
        <v>63.191479000000001</v>
      </c>
      <c r="AJ1810">
        <v>71.416766999999993</v>
      </c>
      <c r="AK1810">
        <v>77.073362000000003</v>
      </c>
      <c r="AL1810" t="s">
        <v>73</v>
      </c>
      <c r="AM1810" t="s">
        <v>248</v>
      </c>
      <c r="AN1810" t="s">
        <v>247</v>
      </c>
      <c r="AO1810" s="1">
        <v>45809</v>
      </c>
      <c r="AP1810" s="1" t="s">
        <v>5437</v>
      </c>
      <c r="AR1810" t="s">
        <v>247</v>
      </c>
    </row>
    <row r="1811" spans="1:44" hidden="1" x14ac:dyDescent="0.25">
      <c r="A1811" t="s">
        <v>2578</v>
      </c>
      <c r="B1811" t="s">
        <v>2302</v>
      </c>
      <c r="C1811" t="s">
        <v>2303</v>
      </c>
      <c r="D1811" t="s">
        <v>2577</v>
      </c>
      <c r="E1811" t="s">
        <v>2033</v>
      </c>
      <c r="F1811" t="s">
        <v>245</v>
      </c>
      <c r="G1811" t="s">
        <v>80</v>
      </c>
      <c r="H1811">
        <v>2</v>
      </c>
      <c r="I1811" t="s">
        <v>46</v>
      </c>
      <c r="J1811" t="s">
        <v>70</v>
      </c>
      <c r="L1811">
        <v>66.92</v>
      </c>
      <c r="M1811" t="s">
        <v>48</v>
      </c>
      <c r="U1811" t="s">
        <v>300</v>
      </c>
      <c r="W1811" s="5">
        <v>45191</v>
      </c>
      <c r="Z1811" s="10">
        <v>45191</v>
      </c>
      <c r="AA1811" s="10">
        <v>45131</v>
      </c>
      <c r="AB1811" t="s">
        <v>245</v>
      </c>
      <c r="AC1811" t="s">
        <v>245</v>
      </c>
      <c r="AD1811" t="s">
        <v>566</v>
      </c>
      <c r="AE1811" t="s">
        <v>690</v>
      </c>
      <c r="AF1811" t="s">
        <v>247</v>
      </c>
      <c r="AG1811" t="s">
        <v>932</v>
      </c>
      <c r="AH1811">
        <v>57.334634000000001</v>
      </c>
      <c r="AI1811">
        <v>63.191479000000001</v>
      </c>
      <c r="AJ1811">
        <v>71.416766999999993</v>
      </c>
      <c r="AK1811">
        <v>77.073362000000003</v>
      </c>
      <c r="AL1811" t="s">
        <v>73</v>
      </c>
      <c r="AM1811" t="s">
        <v>248</v>
      </c>
      <c r="AN1811" t="s">
        <v>247</v>
      </c>
      <c r="AO1811" s="1">
        <v>45809</v>
      </c>
      <c r="AP1811" s="1" t="s">
        <v>5437</v>
      </c>
      <c r="AR1811" t="s">
        <v>247</v>
      </c>
    </row>
    <row r="1812" spans="1:44" hidden="1" x14ac:dyDescent="0.25">
      <c r="A1812" t="s">
        <v>2580</v>
      </c>
      <c r="B1812" t="s">
        <v>2302</v>
      </c>
      <c r="C1812" t="s">
        <v>2303</v>
      </c>
      <c r="D1812" t="s">
        <v>2579</v>
      </c>
      <c r="E1812" t="s">
        <v>2033</v>
      </c>
      <c r="F1812" t="s">
        <v>245</v>
      </c>
      <c r="G1812" t="s">
        <v>80</v>
      </c>
      <c r="H1812">
        <v>2</v>
      </c>
      <c r="I1812" t="s">
        <v>46</v>
      </c>
      <c r="J1812" t="s">
        <v>70</v>
      </c>
      <c r="L1812">
        <v>5.54</v>
      </c>
      <c r="M1812" t="s">
        <v>48</v>
      </c>
      <c r="U1812" t="s">
        <v>300</v>
      </c>
      <c r="W1812" s="5">
        <v>45181</v>
      </c>
      <c r="Z1812" s="10">
        <v>45181</v>
      </c>
      <c r="AA1812" s="10">
        <v>45137</v>
      </c>
      <c r="AB1812" t="s">
        <v>245</v>
      </c>
      <c r="AC1812" t="s">
        <v>245</v>
      </c>
      <c r="AD1812" t="s">
        <v>566</v>
      </c>
      <c r="AE1812" t="s">
        <v>690</v>
      </c>
      <c r="AF1812" t="s">
        <v>247</v>
      </c>
      <c r="AG1812" t="s">
        <v>932</v>
      </c>
      <c r="AH1812">
        <v>57.334634000000001</v>
      </c>
      <c r="AI1812">
        <v>63.191479000000001</v>
      </c>
      <c r="AJ1812">
        <v>71.416766999999993</v>
      </c>
      <c r="AK1812">
        <v>77.073362000000003</v>
      </c>
      <c r="AL1812" t="s">
        <v>73</v>
      </c>
      <c r="AM1812" t="s">
        <v>248</v>
      </c>
      <c r="AN1812" t="s">
        <v>247</v>
      </c>
      <c r="AO1812" s="1">
        <v>45809</v>
      </c>
      <c r="AP1812" s="1" t="s">
        <v>5437</v>
      </c>
      <c r="AR1812" t="s">
        <v>247</v>
      </c>
    </row>
    <row r="1813" spans="1:44" hidden="1" x14ac:dyDescent="0.25">
      <c r="A1813" t="s">
        <v>2582</v>
      </c>
      <c r="B1813" t="s">
        <v>2302</v>
      </c>
      <c r="C1813" t="s">
        <v>2303</v>
      </c>
      <c r="D1813" t="s">
        <v>2581</v>
      </c>
      <c r="E1813" t="s">
        <v>2033</v>
      </c>
      <c r="F1813" t="s">
        <v>245</v>
      </c>
      <c r="G1813" t="s">
        <v>80</v>
      </c>
      <c r="H1813">
        <v>2</v>
      </c>
      <c r="I1813" t="s">
        <v>46</v>
      </c>
      <c r="J1813" t="s">
        <v>236</v>
      </c>
      <c r="L1813">
        <v>0.28000000000000003</v>
      </c>
      <c r="M1813" t="s">
        <v>48</v>
      </c>
      <c r="U1813" t="s">
        <v>300</v>
      </c>
      <c r="W1813" s="5">
        <v>45181</v>
      </c>
      <c r="AB1813" t="s">
        <v>245</v>
      </c>
      <c r="AC1813" t="s">
        <v>245</v>
      </c>
      <c r="AD1813" t="s">
        <v>566</v>
      </c>
      <c r="AE1813" t="s">
        <v>690</v>
      </c>
      <c r="AF1813" t="s">
        <v>247</v>
      </c>
      <c r="AG1813" t="s">
        <v>932</v>
      </c>
      <c r="AH1813">
        <v>57.334634000000001</v>
      </c>
      <c r="AI1813">
        <v>63.191479000000001</v>
      </c>
      <c r="AJ1813">
        <v>71.416766999999993</v>
      </c>
      <c r="AK1813">
        <v>77.073362000000003</v>
      </c>
      <c r="AL1813" t="s">
        <v>73</v>
      </c>
      <c r="AM1813" t="s">
        <v>248</v>
      </c>
      <c r="AN1813" t="s">
        <v>247</v>
      </c>
      <c r="AO1813" s="1">
        <v>45809</v>
      </c>
      <c r="AP1813" s="1" t="s">
        <v>5437</v>
      </c>
      <c r="AR1813" t="s">
        <v>247</v>
      </c>
    </row>
    <row r="1814" spans="1:44" hidden="1" x14ac:dyDescent="0.25">
      <c r="A1814" t="s">
        <v>2584</v>
      </c>
      <c r="B1814" t="s">
        <v>2302</v>
      </c>
      <c r="C1814" t="s">
        <v>2303</v>
      </c>
      <c r="D1814" t="s">
        <v>2583</v>
      </c>
      <c r="E1814" t="s">
        <v>2033</v>
      </c>
      <c r="F1814" t="s">
        <v>245</v>
      </c>
      <c r="G1814" t="s">
        <v>80</v>
      </c>
      <c r="H1814">
        <v>2</v>
      </c>
      <c r="I1814" t="s">
        <v>46</v>
      </c>
      <c r="J1814" t="s">
        <v>236</v>
      </c>
      <c r="L1814">
        <v>4.24</v>
      </c>
      <c r="M1814" t="s">
        <v>48</v>
      </c>
      <c r="U1814" t="s">
        <v>300</v>
      </c>
      <c r="W1814" s="5">
        <v>45181</v>
      </c>
      <c r="AB1814" t="s">
        <v>245</v>
      </c>
      <c r="AC1814" t="s">
        <v>245</v>
      </c>
      <c r="AD1814" t="s">
        <v>566</v>
      </c>
      <c r="AE1814" t="s">
        <v>690</v>
      </c>
      <c r="AF1814" t="s">
        <v>247</v>
      </c>
      <c r="AG1814" t="s">
        <v>932</v>
      </c>
      <c r="AH1814">
        <v>57.334634000000001</v>
      </c>
      <c r="AI1814">
        <v>63.191479000000001</v>
      </c>
      <c r="AJ1814">
        <v>71.416766999999993</v>
      </c>
      <c r="AK1814">
        <v>77.073362000000003</v>
      </c>
      <c r="AL1814" t="s">
        <v>73</v>
      </c>
      <c r="AM1814" t="s">
        <v>248</v>
      </c>
      <c r="AN1814" t="s">
        <v>247</v>
      </c>
      <c r="AO1814" s="1">
        <v>45809</v>
      </c>
      <c r="AP1814" s="1" t="s">
        <v>5437</v>
      </c>
      <c r="AR1814" t="s">
        <v>247</v>
      </c>
    </row>
    <row r="1815" spans="1:44" hidden="1" x14ac:dyDescent="0.25">
      <c r="A1815" t="s">
        <v>2586</v>
      </c>
      <c r="B1815" t="s">
        <v>2302</v>
      </c>
      <c r="C1815" t="s">
        <v>2303</v>
      </c>
      <c r="D1815" t="s">
        <v>2585</v>
      </c>
      <c r="E1815" t="s">
        <v>2033</v>
      </c>
      <c r="F1815" t="s">
        <v>245</v>
      </c>
      <c r="G1815" t="s">
        <v>80</v>
      </c>
      <c r="H1815">
        <v>1</v>
      </c>
      <c r="I1815" t="s">
        <v>197</v>
      </c>
      <c r="J1815" t="s">
        <v>70</v>
      </c>
      <c r="L1815">
        <v>0.03</v>
      </c>
      <c r="M1815" t="s">
        <v>48</v>
      </c>
      <c r="U1815" t="s">
        <v>300</v>
      </c>
      <c r="W1815" s="5">
        <v>45215</v>
      </c>
      <c r="AB1815" t="s">
        <v>245</v>
      </c>
      <c r="AC1815" t="s">
        <v>245</v>
      </c>
      <c r="AD1815" t="s">
        <v>566</v>
      </c>
      <c r="AE1815" t="s">
        <v>690</v>
      </c>
      <c r="AF1815" t="s">
        <v>247</v>
      </c>
      <c r="AG1815" t="s">
        <v>932</v>
      </c>
      <c r="AH1815">
        <v>57.334634000000001</v>
      </c>
      <c r="AI1815">
        <v>63.191479000000001</v>
      </c>
      <c r="AJ1815">
        <v>71.416766999999993</v>
      </c>
      <c r="AK1815">
        <v>77.073362000000003</v>
      </c>
      <c r="AL1815" t="s">
        <v>73</v>
      </c>
      <c r="AM1815" t="s">
        <v>248</v>
      </c>
      <c r="AN1815" t="s">
        <v>247</v>
      </c>
      <c r="AO1815" s="1">
        <v>45809</v>
      </c>
      <c r="AP1815" s="1" t="s">
        <v>5437</v>
      </c>
      <c r="AR1815" t="s">
        <v>247</v>
      </c>
    </row>
    <row r="1816" spans="1:44" hidden="1" x14ac:dyDescent="0.25">
      <c r="A1816" t="s">
        <v>2588</v>
      </c>
      <c r="B1816" t="s">
        <v>2302</v>
      </c>
      <c r="C1816" t="s">
        <v>2303</v>
      </c>
      <c r="D1816" t="s">
        <v>2587</v>
      </c>
      <c r="E1816" t="s">
        <v>2033</v>
      </c>
      <c r="F1816" t="s">
        <v>245</v>
      </c>
      <c r="G1816" t="s">
        <v>80</v>
      </c>
      <c r="H1816">
        <v>2</v>
      </c>
      <c r="I1816" t="s">
        <v>46</v>
      </c>
      <c r="J1816" t="s">
        <v>70</v>
      </c>
      <c r="L1816">
        <v>0.66</v>
      </c>
      <c r="M1816" t="s">
        <v>48</v>
      </c>
      <c r="U1816" t="s">
        <v>300</v>
      </c>
      <c r="W1816" s="5">
        <v>45191</v>
      </c>
      <c r="AB1816" t="s">
        <v>245</v>
      </c>
      <c r="AC1816" t="s">
        <v>245</v>
      </c>
      <c r="AD1816" t="s">
        <v>566</v>
      </c>
      <c r="AE1816" t="s">
        <v>690</v>
      </c>
      <c r="AF1816" t="s">
        <v>247</v>
      </c>
      <c r="AG1816" t="s">
        <v>932</v>
      </c>
      <c r="AH1816">
        <v>57.334634000000001</v>
      </c>
      <c r="AI1816">
        <v>63.191479000000001</v>
      </c>
      <c r="AJ1816">
        <v>71.416766999999993</v>
      </c>
      <c r="AK1816">
        <v>77.073362000000003</v>
      </c>
      <c r="AL1816" t="s">
        <v>73</v>
      </c>
      <c r="AM1816" t="s">
        <v>248</v>
      </c>
      <c r="AN1816" t="s">
        <v>247</v>
      </c>
      <c r="AO1816" s="1">
        <v>45809</v>
      </c>
      <c r="AP1816" s="1" t="s">
        <v>5437</v>
      </c>
      <c r="AR1816" t="s">
        <v>247</v>
      </c>
    </row>
    <row r="1817" spans="1:44" hidden="1" x14ac:dyDescent="0.25">
      <c r="A1817" t="s">
        <v>2590</v>
      </c>
      <c r="B1817" t="s">
        <v>2302</v>
      </c>
      <c r="C1817" t="s">
        <v>2303</v>
      </c>
      <c r="D1817" t="s">
        <v>2589</v>
      </c>
      <c r="E1817" t="s">
        <v>2033</v>
      </c>
      <c r="F1817" t="s">
        <v>245</v>
      </c>
      <c r="G1817" t="s">
        <v>80</v>
      </c>
      <c r="H1817">
        <v>2</v>
      </c>
      <c r="I1817" t="s">
        <v>46</v>
      </c>
      <c r="J1817" t="s">
        <v>70</v>
      </c>
      <c r="L1817">
        <v>5.42</v>
      </c>
      <c r="M1817" t="s">
        <v>48</v>
      </c>
      <c r="U1817" t="s">
        <v>300</v>
      </c>
      <c r="W1817" s="5">
        <v>45191</v>
      </c>
      <c r="AB1817" t="s">
        <v>245</v>
      </c>
      <c r="AC1817" t="s">
        <v>245</v>
      </c>
      <c r="AD1817" t="s">
        <v>566</v>
      </c>
      <c r="AE1817" t="s">
        <v>690</v>
      </c>
      <c r="AF1817" t="s">
        <v>247</v>
      </c>
      <c r="AG1817" t="s">
        <v>932</v>
      </c>
      <c r="AH1817">
        <v>57.334634000000001</v>
      </c>
      <c r="AI1817">
        <v>63.191479000000001</v>
      </c>
      <c r="AJ1817">
        <v>71.416766999999993</v>
      </c>
      <c r="AK1817">
        <v>77.073362000000003</v>
      </c>
      <c r="AL1817" t="s">
        <v>73</v>
      </c>
      <c r="AM1817" t="s">
        <v>248</v>
      </c>
      <c r="AN1817" t="s">
        <v>247</v>
      </c>
      <c r="AO1817" s="1">
        <v>45809</v>
      </c>
      <c r="AP1817" s="1" t="s">
        <v>5437</v>
      </c>
      <c r="AR1817" t="s">
        <v>247</v>
      </c>
    </row>
    <row r="1818" spans="1:44" hidden="1" x14ac:dyDescent="0.25">
      <c r="A1818" t="s">
        <v>2592</v>
      </c>
      <c r="B1818" t="s">
        <v>2302</v>
      </c>
      <c r="C1818" t="s">
        <v>2303</v>
      </c>
      <c r="D1818" t="s">
        <v>2591</v>
      </c>
      <c r="E1818" t="s">
        <v>2033</v>
      </c>
      <c r="F1818" t="s">
        <v>245</v>
      </c>
      <c r="G1818" t="s">
        <v>80</v>
      </c>
      <c r="H1818">
        <v>2</v>
      </c>
      <c r="I1818" t="s">
        <v>46</v>
      </c>
      <c r="J1818" t="s">
        <v>70</v>
      </c>
      <c r="L1818">
        <v>0.51</v>
      </c>
      <c r="M1818" t="s">
        <v>48</v>
      </c>
      <c r="U1818" t="s">
        <v>300</v>
      </c>
      <c r="W1818" s="5">
        <v>45191</v>
      </c>
      <c r="AB1818" t="s">
        <v>245</v>
      </c>
      <c r="AC1818" t="s">
        <v>245</v>
      </c>
      <c r="AD1818" t="s">
        <v>566</v>
      </c>
      <c r="AE1818" t="s">
        <v>690</v>
      </c>
      <c r="AF1818" t="s">
        <v>247</v>
      </c>
      <c r="AG1818" t="s">
        <v>932</v>
      </c>
      <c r="AH1818">
        <v>57.334634000000001</v>
      </c>
      <c r="AI1818">
        <v>63.191479000000001</v>
      </c>
      <c r="AJ1818">
        <v>71.416766999999993</v>
      </c>
      <c r="AK1818">
        <v>77.073362000000003</v>
      </c>
      <c r="AL1818" t="s">
        <v>73</v>
      </c>
      <c r="AM1818" t="s">
        <v>248</v>
      </c>
      <c r="AN1818" t="s">
        <v>247</v>
      </c>
      <c r="AO1818" s="1">
        <v>45809</v>
      </c>
      <c r="AP1818" s="1" t="s">
        <v>5437</v>
      </c>
      <c r="AR1818" t="s">
        <v>247</v>
      </c>
    </row>
    <row r="1819" spans="1:44" hidden="1" x14ac:dyDescent="0.25">
      <c r="A1819" t="s">
        <v>2594</v>
      </c>
      <c r="B1819" t="s">
        <v>2302</v>
      </c>
      <c r="C1819" t="s">
        <v>2303</v>
      </c>
      <c r="D1819" t="s">
        <v>2593</v>
      </c>
      <c r="E1819" t="s">
        <v>2033</v>
      </c>
      <c r="F1819" t="s">
        <v>245</v>
      </c>
      <c r="G1819" t="s">
        <v>80</v>
      </c>
      <c r="H1819">
        <v>2</v>
      </c>
      <c r="I1819" t="s">
        <v>46</v>
      </c>
      <c r="J1819" t="s">
        <v>70</v>
      </c>
      <c r="L1819">
        <v>3.27</v>
      </c>
      <c r="M1819" t="s">
        <v>48</v>
      </c>
      <c r="U1819" t="s">
        <v>300</v>
      </c>
      <c r="W1819" s="5">
        <v>45191</v>
      </c>
      <c r="AB1819" t="s">
        <v>245</v>
      </c>
      <c r="AC1819" t="s">
        <v>245</v>
      </c>
      <c r="AD1819" t="s">
        <v>566</v>
      </c>
      <c r="AE1819" t="s">
        <v>690</v>
      </c>
      <c r="AF1819" t="s">
        <v>247</v>
      </c>
      <c r="AG1819" t="s">
        <v>932</v>
      </c>
      <c r="AH1819">
        <v>57.334634000000001</v>
      </c>
      <c r="AI1819">
        <v>63.191479000000001</v>
      </c>
      <c r="AJ1819">
        <v>71.416766999999993</v>
      </c>
      <c r="AK1819">
        <v>77.073362000000003</v>
      </c>
      <c r="AL1819" t="s">
        <v>73</v>
      </c>
      <c r="AM1819" t="s">
        <v>248</v>
      </c>
      <c r="AN1819" t="s">
        <v>247</v>
      </c>
      <c r="AO1819" s="1">
        <v>45809</v>
      </c>
      <c r="AP1819" s="1" t="s">
        <v>5437</v>
      </c>
      <c r="AR1819" t="s">
        <v>247</v>
      </c>
    </row>
    <row r="1820" spans="1:44" hidden="1" x14ac:dyDescent="0.25">
      <c r="A1820" t="s">
        <v>2596</v>
      </c>
      <c r="B1820" t="s">
        <v>2302</v>
      </c>
      <c r="C1820" t="s">
        <v>2303</v>
      </c>
      <c r="D1820" t="s">
        <v>2595</v>
      </c>
      <c r="E1820" t="s">
        <v>1268</v>
      </c>
      <c r="F1820" t="s">
        <v>245</v>
      </c>
      <c r="G1820" t="s">
        <v>80</v>
      </c>
      <c r="H1820">
        <v>2</v>
      </c>
      <c r="I1820" t="s">
        <v>46</v>
      </c>
      <c r="J1820" t="s">
        <v>70</v>
      </c>
      <c r="L1820">
        <v>1.43</v>
      </c>
      <c r="M1820" t="s">
        <v>48</v>
      </c>
      <c r="U1820" t="s">
        <v>300</v>
      </c>
      <c r="W1820" s="5">
        <v>45191</v>
      </c>
      <c r="AB1820" t="s">
        <v>245</v>
      </c>
      <c r="AC1820" t="s">
        <v>245</v>
      </c>
      <c r="AD1820" t="s">
        <v>566</v>
      </c>
      <c r="AE1820" t="s">
        <v>690</v>
      </c>
      <c r="AF1820" t="s">
        <v>247</v>
      </c>
      <c r="AG1820" t="s">
        <v>932</v>
      </c>
      <c r="AH1820">
        <v>57.334634000000001</v>
      </c>
      <c r="AI1820">
        <v>63.191479000000001</v>
      </c>
      <c r="AJ1820">
        <v>71.416766999999993</v>
      </c>
      <c r="AK1820">
        <v>77.073362000000003</v>
      </c>
      <c r="AL1820" t="s">
        <v>73</v>
      </c>
      <c r="AM1820" t="s">
        <v>248</v>
      </c>
      <c r="AN1820" t="s">
        <v>247</v>
      </c>
      <c r="AO1820" s="1">
        <v>45809</v>
      </c>
      <c r="AP1820" s="1" t="s">
        <v>5437</v>
      </c>
      <c r="AR1820" t="s">
        <v>247</v>
      </c>
    </row>
    <row r="1821" spans="1:44" hidden="1" x14ac:dyDescent="0.25">
      <c r="A1821" t="s">
        <v>2598</v>
      </c>
      <c r="B1821" t="s">
        <v>2302</v>
      </c>
      <c r="C1821" t="s">
        <v>2303</v>
      </c>
      <c r="D1821" t="s">
        <v>2597</v>
      </c>
      <c r="E1821" t="s">
        <v>1268</v>
      </c>
      <c r="F1821" t="s">
        <v>245</v>
      </c>
      <c r="G1821" t="s">
        <v>80</v>
      </c>
      <c r="H1821">
        <v>2</v>
      </c>
      <c r="I1821" t="s">
        <v>46</v>
      </c>
      <c r="J1821" t="s">
        <v>70</v>
      </c>
      <c r="L1821">
        <v>3.32</v>
      </c>
      <c r="M1821" t="s">
        <v>48</v>
      </c>
      <c r="U1821" t="s">
        <v>300</v>
      </c>
      <c r="W1821" s="5">
        <v>45191</v>
      </c>
      <c r="AB1821" t="s">
        <v>245</v>
      </c>
      <c r="AC1821" t="s">
        <v>245</v>
      </c>
      <c r="AD1821" t="s">
        <v>566</v>
      </c>
      <c r="AE1821" t="s">
        <v>690</v>
      </c>
      <c r="AF1821" t="s">
        <v>247</v>
      </c>
      <c r="AG1821" t="s">
        <v>932</v>
      </c>
      <c r="AH1821">
        <v>57.334634000000001</v>
      </c>
      <c r="AI1821">
        <v>63.191479000000001</v>
      </c>
      <c r="AJ1821">
        <v>71.416766999999993</v>
      </c>
      <c r="AK1821">
        <v>77.073362000000003</v>
      </c>
      <c r="AL1821" t="s">
        <v>73</v>
      </c>
      <c r="AM1821" t="s">
        <v>248</v>
      </c>
      <c r="AN1821" t="s">
        <v>247</v>
      </c>
      <c r="AO1821" s="1">
        <v>45809</v>
      </c>
      <c r="AP1821" s="1" t="s">
        <v>5437</v>
      </c>
      <c r="AR1821" t="s">
        <v>247</v>
      </c>
    </row>
    <row r="1822" spans="1:44" hidden="1" x14ac:dyDescent="0.25">
      <c r="A1822" t="s">
        <v>2600</v>
      </c>
      <c r="B1822" t="s">
        <v>2302</v>
      </c>
      <c r="C1822" t="s">
        <v>2303</v>
      </c>
      <c r="D1822" t="s">
        <v>2599</v>
      </c>
      <c r="E1822" t="s">
        <v>1268</v>
      </c>
      <c r="F1822" t="s">
        <v>245</v>
      </c>
      <c r="G1822" t="s">
        <v>80</v>
      </c>
      <c r="H1822">
        <v>2</v>
      </c>
      <c r="I1822" t="s">
        <v>46</v>
      </c>
      <c r="J1822" t="s">
        <v>70</v>
      </c>
      <c r="L1822">
        <v>25.94</v>
      </c>
      <c r="M1822" t="s">
        <v>48</v>
      </c>
      <c r="U1822" t="s">
        <v>300</v>
      </c>
      <c r="W1822" s="5">
        <v>45191</v>
      </c>
      <c r="AB1822" t="s">
        <v>245</v>
      </c>
      <c r="AC1822" t="s">
        <v>245</v>
      </c>
      <c r="AD1822" t="s">
        <v>566</v>
      </c>
      <c r="AE1822" t="s">
        <v>690</v>
      </c>
      <c r="AF1822" t="s">
        <v>247</v>
      </c>
      <c r="AG1822" t="s">
        <v>932</v>
      </c>
      <c r="AH1822">
        <v>57.334634000000001</v>
      </c>
      <c r="AI1822">
        <v>63.191479000000001</v>
      </c>
      <c r="AJ1822">
        <v>71.416766999999993</v>
      </c>
      <c r="AK1822">
        <v>77.073362000000003</v>
      </c>
      <c r="AL1822" t="s">
        <v>73</v>
      </c>
      <c r="AM1822" t="s">
        <v>248</v>
      </c>
      <c r="AN1822" t="s">
        <v>247</v>
      </c>
      <c r="AO1822" s="1">
        <v>45809</v>
      </c>
      <c r="AP1822" s="1" t="s">
        <v>5437</v>
      </c>
      <c r="AR1822" t="s">
        <v>247</v>
      </c>
    </row>
    <row r="1823" spans="1:44" hidden="1" x14ac:dyDescent="0.25">
      <c r="A1823" t="s">
        <v>2602</v>
      </c>
      <c r="B1823" t="s">
        <v>2302</v>
      </c>
      <c r="C1823" t="s">
        <v>2303</v>
      </c>
      <c r="D1823" t="s">
        <v>2601</v>
      </c>
      <c r="E1823" t="s">
        <v>2033</v>
      </c>
      <c r="F1823" t="s">
        <v>245</v>
      </c>
      <c r="G1823" t="s">
        <v>80</v>
      </c>
      <c r="H1823">
        <v>2</v>
      </c>
      <c r="I1823" t="s">
        <v>46</v>
      </c>
      <c r="J1823" t="s">
        <v>236</v>
      </c>
      <c r="L1823">
        <v>1.45</v>
      </c>
      <c r="M1823" t="s">
        <v>48</v>
      </c>
      <c r="U1823" t="s">
        <v>300</v>
      </c>
      <c r="W1823" s="5">
        <v>43935</v>
      </c>
      <c r="AB1823" t="s">
        <v>245</v>
      </c>
      <c r="AC1823" t="s">
        <v>245</v>
      </c>
      <c r="AD1823" t="s">
        <v>566</v>
      </c>
      <c r="AE1823" t="s">
        <v>690</v>
      </c>
      <c r="AF1823" t="s">
        <v>247</v>
      </c>
      <c r="AG1823" t="s">
        <v>932</v>
      </c>
      <c r="AH1823">
        <v>57.334634000000001</v>
      </c>
      <c r="AI1823">
        <v>63.191479000000001</v>
      </c>
      <c r="AJ1823">
        <v>71.416766999999993</v>
      </c>
      <c r="AK1823">
        <v>77.073362000000003</v>
      </c>
      <c r="AL1823" t="s">
        <v>73</v>
      </c>
      <c r="AM1823" t="s">
        <v>248</v>
      </c>
      <c r="AN1823" t="s">
        <v>247</v>
      </c>
      <c r="AO1823" s="1">
        <v>45809</v>
      </c>
      <c r="AP1823" s="1" t="s">
        <v>5437</v>
      </c>
      <c r="AR1823" t="s">
        <v>247</v>
      </c>
    </row>
    <row r="1824" spans="1:44" hidden="1" x14ac:dyDescent="0.25">
      <c r="A1824" t="s">
        <v>2604</v>
      </c>
      <c r="B1824" t="s">
        <v>2302</v>
      </c>
      <c r="C1824" t="s">
        <v>2303</v>
      </c>
      <c r="D1824" t="s">
        <v>2603</v>
      </c>
      <c r="E1824" t="s">
        <v>2033</v>
      </c>
      <c r="F1824" t="s">
        <v>245</v>
      </c>
      <c r="G1824" t="s">
        <v>80</v>
      </c>
      <c r="H1824">
        <v>2</v>
      </c>
      <c r="I1824" t="s">
        <v>46</v>
      </c>
      <c r="J1824" t="s">
        <v>236</v>
      </c>
      <c r="L1824">
        <v>1.29</v>
      </c>
      <c r="M1824" t="s">
        <v>48</v>
      </c>
      <c r="U1824" t="s">
        <v>300</v>
      </c>
      <c r="W1824" s="5">
        <v>43935</v>
      </c>
      <c r="AB1824" t="s">
        <v>245</v>
      </c>
      <c r="AC1824" t="s">
        <v>245</v>
      </c>
      <c r="AD1824" t="s">
        <v>566</v>
      </c>
      <c r="AE1824" t="s">
        <v>690</v>
      </c>
      <c r="AF1824" t="s">
        <v>247</v>
      </c>
      <c r="AG1824" t="s">
        <v>932</v>
      </c>
      <c r="AH1824">
        <v>57.334634000000001</v>
      </c>
      <c r="AI1824">
        <v>63.191479000000001</v>
      </c>
      <c r="AJ1824">
        <v>71.416766999999993</v>
      </c>
      <c r="AK1824">
        <v>77.073362000000003</v>
      </c>
      <c r="AL1824" t="s">
        <v>73</v>
      </c>
      <c r="AM1824" t="s">
        <v>248</v>
      </c>
      <c r="AN1824" t="s">
        <v>247</v>
      </c>
      <c r="AO1824" s="1">
        <v>45809</v>
      </c>
      <c r="AP1824" s="1" t="s">
        <v>5437</v>
      </c>
      <c r="AR1824" t="s">
        <v>247</v>
      </c>
    </row>
    <row r="1825" spans="1:44" hidden="1" x14ac:dyDescent="0.25">
      <c r="A1825" t="s">
        <v>2606</v>
      </c>
      <c r="B1825" t="s">
        <v>2302</v>
      </c>
      <c r="C1825" t="s">
        <v>2303</v>
      </c>
      <c r="D1825" t="s">
        <v>2605</v>
      </c>
      <c r="E1825" t="s">
        <v>2033</v>
      </c>
      <c r="F1825" t="s">
        <v>245</v>
      </c>
      <c r="G1825" t="s">
        <v>80</v>
      </c>
      <c r="H1825">
        <v>1</v>
      </c>
      <c r="I1825" t="s">
        <v>197</v>
      </c>
      <c r="J1825" t="s">
        <v>47</v>
      </c>
      <c r="K1825" s="1">
        <v>44552</v>
      </c>
      <c r="L1825">
        <v>2.17</v>
      </c>
      <c r="M1825" t="s">
        <v>48</v>
      </c>
      <c r="W1825" s="5">
        <v>45962</v>
      </c>
      <c r="X1825" s="5">
        <v>45931</v>
      </c>
      <c r="Y1825" s="5">
        <v>45870</v>
      </c>
      <c r="AB1825" t="s">
        <v>245</v>
      </c>
      <c r="AC1825" t="s">
        <v>245</v>
      </c>
      <c r="AD1825" t="s">
        <v>566</v>
      </c>
      <c r="AE1825" t="s">
        <v>690</v>
      </c>
      <c r="AF1825" t="s">
        <v>247</v>
      </c>
      <c r="AG1825" t="s">
        <v>932</v>
      </c>
      <c r="AH1825">
        <v>57.334634000000001</v>
      </c>
      <c r="AI1825">
        <v>63.191479000000001</v>
      </c>
      <c r="AJ1825">
        <v>71.416766999999993</v>
      </c>
      <c r="AK1825">
        <v>77.073362000000003</v>
      </c>
      <c r="AL1825" t="s">
        <v>54</v>
      </c>
      <c r="AM1825" t="s">
        <v>248</v>
      </c>
      <c r="AN1825" t="s">
        <v>247</v>
      </c>
      <c r="AR1825" t="s">
        <v>247</v>
      </c>
    </row>
    <row r="1826" spans="1:44" hidden="1" x14ac:dyDescent="0.25">
      <c r="A1826" t="s">
        <v>2608</v>
      </c>
      <c r="B1826" t="s">
        <v>2302</v>
      </c>
      <c r="C1826" t="s">
        <v>2303</v>
      </c>
      <c r="D1826" t="s">
        <v>2607</v>
      </c>
      <c r="E1826" t="s">
        <v>2033</v>
      </c>
      <c r="F1826" t="s">
        <v>245</v>
      </c>
      <c r="G1826" t="s">
        <v>80</v>
      </c>
      <c r="H1826">
        <v>1</v>
      </c>
      <c r="I1826" t="s">
        <v>197</v>
      </c>
      <c r="J1826" t="s">
        <v>47</v>
      </c>
      <c r="K1826" s="1">
        <v>44543</v>
      </c>
      <c r="L1826">
        <v>3.23</v>
      </c>
      <c r="M1826" t="s">
        <v>48</v>
      </c>
      <c r="W1826" s="5">
        <v>45962</v>
      </c>
      <c r="X1826" s="5">
        <v>45931</v>
      </c>
      <c r="Y1826" s="5">
        <v>45870</v>
      </c>
      <c r="AB1826" t="s">
        <v>245</v>
      </c>
      <c r="AC1826" t="s">
        <v>245</v>
      </c>
      <c r="AD1826" t="s">
        <v>566</v>
      </c>
      <c r="AE1826" t="s">
        <v>690</v>
      </c>
      <c r="AF1826" t="s">
        <v>247</v>
      </c>
      <c r="AG1826" t="s">
        <v>932</v>
      </c>
      <c r="AH1826">
        <v>57.334634000000001</v>
      </c>
      <c r="AI1826">
        <v>63.191479000000001</v>
      </c>
      <c r="AJ1826">
        <v>71.416766999999993</v>
      </c>
      <c r="AK1826">
        <v>77.073362000000003</v>
      </c>
      <c r="AL1826" t="s">
        <v>54</v>
      </c>
      <c r="AM1826" t="s">
        <v>248</v>
      </c>
      <c r="AN1826" t="s">
        <v>247</v>
      </c>
      <c r="AR1826" t="s">
        <v>247</v>
      </c>
    </row>
    <row r="1827" spans="1:44" hidden="1" x14ac:dyDescent="0.25">
      <c r="A1827" t="s">
        <v>2610</v>
      </c>
      <c r="B1827" t="s">
        <v>2302</v>
      </c>
      <c r="C1827" t="s">
        <v>2303</v>
      </c>
      <c r="D1827" t="s">
        <v>2609</v>
      </c>
      <c r="E1827" t="s">
        <v>2033</v>
      </c>
      <c r="F1827" t="s">
        <v>245</v>
      </c>
      <c r="G1827" t="s">
        <v>80</v>
      </c>
      <c r="H1827">
        <v>1</v>
      </c>
      <c r="I1827" t="s">
        <v>197</v>
      </c>
      <c r="J1827" t="s">
        <v>47</v>
      </c>
      <c r="K1827" s="1">
        <v>44502</v>
      </c>
      <c r="L1827">
        <v>5.04</v>
      </c>
      <c r="M1827" t="s">
        <v>48</v>
      </c>
      <c r="W1827" s="5">
        <v>45962</v>
      </c>
      <c r="X1827" s="5">
        <v>45931</v>
      </c>
      <c r="Y1827" s="5">
        <v>45870</v>
      </c>
      <c r="AB1827" t="s">
        <v>245</v>
      </c>
      <c r="AC1827" t="s">
        <v>245</v>
      </c>
      <c r="AD1827" t="s">
        <v>566</v>
      </c>
      <c r="AE1827" t="s">
        <v>690</v>
      </c>
      <c r="AF1827" t="s">
        <v>247</v>
      </c>
      <c r="AG1827" t="s">
        <v>932</v>
      </c>
      <c r="AH1827">
        <v>57.334634000000001</v>
      </c>
      <c r="AI1827">
        <v>63.191479000000001</v>
      </c>
      <c r="AJ1827">
        <v>71.416766999999993</v>
      </c>
      <c r="AK1827">
        <v>77.073362000000003</v>
      </c>
      <c r="AL1827" t="s">
        <v>54</v>
      </c>
      <c r="AM1827" t="s">
        <v>248</v>
      </c>
      <c r="AN1827" t="s">
        <v>247</v>
      </c>
      <c r="AR1827" t="s">
        <v>247</v>
      </c>
    </row>
    <row r="1828" spans="1:44" hidden="1" x14ac:dyDescent="0.25">
      <c r="A1828" t="s">
        <v>2612</v>
      </c>
      <c r="B1828" t="s">
        <v>2302</v>
      </c>
      <c r="C1828" t="s">
        <v>2303</v>
      </c>
      <c r="D1828" t="s">
        <v>2611</v>
      </c>
      <c r="E1828" t="s">
        <v>2033</v>
      </c>
      <c r="F1828" t="s">
        <v>245</v>
      </c>
      <c r="G1828" t="s">
        <v>80</v>
      </c>
      <c r="H1828">
        <v>2</v>
      </c>
      <c r="I1828" t="s">
        <v>46</v>
      </c>
      <c r="J1828" t="s">
        <v>70</v>
      </c>
      <c r="L1828">
        <v>2.96</v>
      </c>
      <c r="M1828" t="s">
        <v>48</v>
      </c>
      <c r="U1828" t="s">
        <v>300</v>
      </c>
      <c r="W1828" s="5">
        <v>45191</v>
      </c>
      <c r="AB1828" t="s">
        <v>245</v>
      </c>
      <c r="AC1828" t="s">
        <v>245</v>
      </c>
      <c r="AD1828" t="s">
        <v>566</v>
      </c>
      <c r="AE1828" t="s">
        <v>690</v>
      </c>
      <c r="AF1828" t="s">
        <v>247</v>
      </c>
      <c r="AG1828" t="s">
        <v>932</v>
      </c>
      <c r="AH1828">
        <v>57.334634000000001</v>
      </c>
      <c r="AI1828">
        <v>63.191479000000001</v>
      </c>
      <c r="AJ1828">
        <v>71.416766999999993</v>
      </c>
      <c r="AK1828">
        <v>77.073362000000003</v>
      </c>
      <c r="AL1828" t="s">
        <v>73</v>
      </c>
      <c r="AM1828" t="s">
        <v>248</v>
      </c>
      <c r="AN1828" t="s">
        <v>247</v>
      </c>
      <c r="AO1828" s="1">
        <v>45809</v>
      </c>
      <c r="AP1828" s="1" t="s">
        <v>5437</v>
      </c>
      <c r="AR1828" t="s">
        <v>247</v>
      </c>
    </row>
    <row r="1829" spans="1:44" hidden="1" x14ac:dyDescent="0.25">
      <c r="A1829" t="s">
        <v>2614</v>
      </c>
      <c r="B1829" t="s">
        <v>2302</v>
      </c>
      <c r="C1829" t="s">
        <v>2303</v>
      </c>
      <c r="D1829" t="s">
        <v>2613</v>
      </c>
      <c r="E1829" t="s">
        <v>2033</v>
      </c>
      <c r="F1829" t="s">
        <v>245</v>
      </c>
      <c r="G1829" t="s">
        <v>80</v>
      </c>
      <c r="H1829">
        <v>2</v>
      </c>
      <c r="I1829" t="s">
        <v>46</v>
      </c>
      <c r="J1829" t="s">
        <v>236</v>
      </c>
      <c r="L1829">
        <v>2.54</v>
      </c>
      <c r="M1829" t="s">
        <v>48</v>
      </c>
      <c r="U1829" t="s">
        <v>300</v>
      </c>
      <c r="W1829" s="5">
        <v>45191</v>
      </c>
      <c r="AB1829" t="s">
        <v>245</v>
      </c>
      <c r="AC1829" t="s">
        <v>245</v>
      </c>
      <c r="AD1829" t="s">
        <v>566</v>
      </c>
      <c r="AE1829" t="s">
        <v>690</v>
      </c>
      <c r="AF1829" t="s">
        <v>247</v>
      </c>
      <c r="AG1829" t="s">
        <v>932</v>
      </c>
      <c r="AH1829">
        <v>57.334634000000001</v>
      </c>
      <c r="AI1829">
        <v>63.191479000000001</v>
      </c>
      <c r="AJ1829">
        <v>71.416766999999993</v>
      </c>
      <c r="AK1829">
        <v>77.073362000000003</v>
      </c>
      <c r="AL1829" t="s">
        <v>73</v>
      </c>
      <c r="AM1829" t="s">
        <v>248</v>
      </c>
      <c r="AN1829" t="s">
        <v>247</v>
      </c>
      <c r="AO1829" s="1">
        <v>45809</v>
      </c>
      <c r="AP1829" s="1" t="s">
        <v>5437</v>
      </c>
      <c r="AR1829" t="s">
        <v>247</v>
      </c>
    </row>
    <row r="1830" spans="1:44" hidden="1" x14ac:dyDescent="0.25">
      <c r="A1830" t="s">
        <v>2616</v>
      </c>
      <c r="B1830" t="s">
        <v>2302</v>
      </c>
      <c r="C1830" t="s">
        <v>2303</v>
      </c>
      <c r="D1830" t="s">
        <v>2615</v>
      </c>
      <c r="E1830" t="s">
        <v>2033</v>
      </c>
      <c r="F1830" t="s">
        <v>245</v>
      </c>
      <c r="G1830" t="s">
        <v>80</v>
      </c>
      <c r="H1830">
        <v>2</v>
      </c>
      <c r="I1830" t="s">
        <v>46</v>
      </c>
      <c r="J1830" t="s">
        <v>236</v>
      </c>
      <c r="L1830">
        <v>0.72</v>
      </c>
      <c r="M1830" t="s">
        <v>48</v>
      </c>
      <c r="U1830" t="s">
        <v>300</v>
      </c>
      <c r="W1830" s="5">
        <v>45191</v>
      </c>
      <c r="AB1830" t="s">
        <v>245</v>
      </c>
      <c r="AC1830" t="s">
        <v>245</v>
      </c>
      <c r="AD1830" t="s">
        <v>566</v>
      </c>
      <c r="AE1830" t="s">
        <v>690</v>
      </c>
      <c r="AF1830" t="s">
        <v>247</v>
      </c>
      <c r="AG1830" t="s">
        <v>932</v>
      </c>
      <c r="AH1830">
        <v>57.334634000000001</v>
      </c>
      <c r="AI1830">
        <v>63.191479000000001</v>
      </c>
      <c r="AJ1830">
        <v>71.416766999999993</v>
      </c>
      <c r="AK1830">
        <v>77.073362000000003</v>
      </c>
      <c r="AL1830" t="s">
        <v>73</v>
      </c>
      <c r="AM1830" t="s">
        <v>248</v>
      </c>
      <c r="AN1830" t="s">
        <v>247</v>
      </c>
      <c r="AO1830" s="1">
        <v>45809</v>
      </c>
      <c r="AP1830" s="1" t="s">
        <v>5437</v>
      </c>
      <c r="AR1830" t="s">
        <v>247</v>
      </c>
    </row>
    <row r="1831" spans="1:44" hidden="1" x14ac:dyDescent="0.25">
      <c r="A1831" t="s">
        <v>2618</v>
      </c>
      <c r="B1831" t="s">
        <v>2302</v>
      </c>
      <c r="C1831" t="s">
        <v>2303</v>
      </c>
      <c r="D1831" t="s">
        <v>2617</v>
      </c>
      <c r="E1831" t="s">
        <v>2033</v>
      </c>
      <c r="F1831" t="s">
        <v>245</v>
      </c>
      <c r="G1831" t="s">
        <v>80</v>
      </c>
      <c r="H1831">
        <v>2</v>
      </c>
      <c r="I1831" t="s">
        <v>46</v>
      </c>
      <c r="J1831" t="s">
        <v>236</v>
      </c>
      <c r="L1831">
        <v>4.79</v>
      </c>
      <c r="M1831" t="s">
        <v>48</v>
      </c>
      <c r="U1831" t="s">
        <v>300</v>
      </c>
      <c r="W1831" s="5">
        <v>45191</v>
      </c>
      <c r="AB1831" t="s">
        <v>245</v>
      </c>
      <c r="AC1831" t="s">
        <v>245</v>
      </c>
      <c r="AD1831" t="s">
        <v>566</v>
      </c>
      <c r="AE1831" t="s">
        <v>690</v>
      </c>
      <c r="AF1831" t="s">
        <v>247</v>
      </c>
      <c r="AG1831" t="s">
        <v>932</v>
      </c>
      <c r="AH1831">
        <v>57.334634000000001</v>
      </c>
      <c r="AI1831">
        <v>63.191479000000001</v>
      </c>
      <c r="AJ1831">
        <v>71.416766999999993</v>
      </c>
      <c r="AK1831">
        <v>77.073362000000003</v>
      </c>
      <c r="AL1831" t="s">
        <v>73</v>
      </c>
      <c r="AM1831" t="s">
        <v>248</v>
      </c>
      <c r="AN1831" t="s">
        <v>247</v>
      </c>
      <c r="AO1831" s="1">
        <v>45809</v>
      </c>
      <c r="AP1831" s="1" t="s">
        <v>5437</v>
      </c>
      <c r="AR1831" t="s">
        <v>247</v>
      </c>
    </row>
    <row r="1832" spans="1:44" hidden="1" x14ac:dyDescent="0.25">
      <c r="A1832" t="s">
        <v>2620</v>
      </c>
      <c r="B1832" t="s">
        <v>2302</v>
      </c>
      <c r="C1832" t="s">
        <v>2303</v>
      </c>
      <c r="D1832" t="s">
        <v>2619</v>
      </c>
      <c r="E1832" t="s">
        <v>2033</v>
      </c>
      <c r="F1832" t="s">
        <v>245</v>
      </c>
      <c r="G1832" t="s">
        <v>80</v>
      </c>
      <c r="H1832">
        <v>2</v>
      </c>
      <c r="I1832" t="s">
        <v>46</v>
      </c>
      <c r="J1832" t="s">
        <v>236</v>
      </c>
      <c r="L1832">
        <v>0.84</v>
      </c>
      <c r="M1832" t="s">
        <v>48</v>
      </c>
      <c r="U1832" t="s">
        <v>300</v>
      </c>
      <c r="W1832" s="5">
        <v>45191</v>
      </c>
      <c r="AB1832" t="s">
        <v>245</v>
      </c>
      <c r="AC1832" t="s">
        <v>245</v>
      </c>
      <c r="AD1832" t="s">
        <v>566</v>
      </c>
      <c r="AE1832" t="s">
        <v>690</v>
      </c>
      <c r="AF1832" t="s">
        <v>247</v>
      </c>
      <c r="AG1832" t="s">
        <v>932</v>
      </c>
      <c r="AH1832">
        <v>57.334634000000001</v>
      </c>
      <c r="AI1832">
        <v>63.191479000000001</v>
      </c>
      <c r="AJ1832">
        <v>71.416766999999993</v>
      </c>
      <c r="AK1832">
        <v>77.073362000000003</v>
      </c>
      <c r="AL1832" t="s">
        <v>73</v>
      </c>
      <c r="AM1832" t="s">
        <v>248</v>
      </c>
      <c r="AN1832" t="s">
        <v>247</v>
      </c>
      <c r="AO1832" s="1">
        <v>45809</v>
      </c>
      <c r="AP1832" s="1" t="s">
        <v>5437</v>
      </c>
      <c r="AR1832" t="s">
        <v>247</v>
      </c>
    </row>
    <row r="1833" spans="1:44" hidden="1" x14ac:dyDescent="0.25">
      <c r="A1833" t="s">
        <v>2622</v>
      </c>
      <c r="B1833" t="s">
        <v>2302</v>
      </c>
      <c r="C1833" t="s">
        <v>2303</v>
      </c>
      <c r="D1833" t="s">
        <v>2621</v>
      </c>
      <c r="E1833" t="s">
        <v>2033</v>
      </c>
      <c r="F1833" t="s">
        <v>245</v>
      </c>
      <c r="G1833" t="s">
        <v>80</v>
      </c>
      <c r="H1833">
        <v>2</v>
      </c>
      <c r="I1833" t="s">
        <v>46</v>
      </c>
      <c r="J1833" t="s">
        <v>236</v>
      </c>
      <c r="L1833">
        <v>1.0900000000000001</v>
      </c>
      <c r="M1833" t="s">
        <v>48</v>
      </c>
      <c r="U1833" t="s">
        <v>300</v>
      </c>
      <c r="W1833" s="5">
        <v>45191</v>
      </c>
      <c r="AB1833" t="s">
        <v>245</v>
      </c>
      <c r="AC1833" t="s">
        <v>245</v>
      </c>
      <c r="AD1833" t="s">
        <v>566</v>
      </c>
      <c r="AE1833" t="s">
        <v>690</v>
      </c>
      <c r="AF1833" t="s">
        <v>247</v>
      </c>
      <c r="AG1833" t="s">
        <v>932</v>
      </c>
      <c r="AH1833">
        <v>57.334634000000001</v>
      </c>
      <c r="AI1833">
        <v>63.191479000000001</v>
      </c>
      <c r="AJ1833">
        <v>71.416766999999993</v>
      </c>
      <c r="AK1833">
        <v>77.073362000000003</v>
      </c>
      <c r="AL1833" t="s">
        <v>73</v>
      </c>
      <c r="AM1833" t="s">
        <v>248</v>
      </c>
      <c r="AN1833" t="s">
        <v>247</v>
      </c>
      <c r="AO1833" s="1">
        <v>45809</v>
      </c>
      <c r="AP1833" s="1" t="s">
        <v>5437</v>
      </c>
      <c r="AR1833" t="s">
        <v>247</v>
      </c>
    </row>
    <row r="1834" spans="1:44" hidden="1" x14ac:dyDescent="0.25">
      <c r="A1834" t="s">
        <v>2624</v>
      </c>
      <c r="B1834" t="s">
        <v>2302</v>
      </c>
      <c r="C1834" t="s">
        <v>2303</v>
      </c>
      <c r="D1834" t="s">
        <v>2623</v>
      </c>
      <c r="E1834" t="s">
        <v>2033</v>
      </c>
      <c r="F1834" t="s">
        <v>245</v>
      </c>
      <c r="G1834" t="s">
        <v>80</v>
      </c>
      <c r="H1834">
        <v>2</v>
      </c>
      <c r="I1834" t="s">
        <v>46</v>
      </c>
      <c r="J1834" t="s">
        <v>236</v>
      </c>
      <c r="L1834">
        <v>0.33</v>
      </c>
      <c r="M1834" t="s">
        <v>48</v>
      </c>
      <c r="U1834" t="s">
        <v>300</v>
      </c>
      <c r="W1834" s="5">
        <v>44519</v>
      </c>
      <c r="AB1834" t="s">
        <v>245</v>
      </c>
      <c r="AC1834" t="s">
        <v>245</v>
      </c>
      <c r="AD1834" t="s">
        <v>566</v>
      </c>
      <c r="AE1834" t="s">
        <v>690</v>
      </c>
      <c r="AF1834" t="s">
        <v>247</v>
      </c>
      <c r="AG1834" t="s">
        <v>932</v>
      </c>
      <c r="AH1834">
        <v>57.334634000000001</v>
      </c>
      <c r="AI1834">
        <v>63.191479000000001</v>
      </c>
      <c r="AJ1834">
        <v>71.416766999999993</v>
      </c>
      <c r="AK1834">
        <v>77.073362000000003</v>
      </c>
      <c r="AL1834" t="s">
        <v>73</v>
      </c>
      <c r="AM1834" t="s">
        <v>248</v>
      </c>
      <c r="AN1834" t="s">
        <v>247</v>
      </c>
      <c r="AO1834" s="1">
        <v>45809</v>
      </c>
      <c r="AP1834" s="1" t="s">
        <v>5437</v>
      </c>
      <c r="AR1834" t="s">
        <v>247</v>
      </c>
    </row>
    <row r="1835" spans="1:44" hidden="1" x14ac:dyDescent="0.25">
      <c r="A1835" t="s">
        <v>2626</v>
      </c>
      <c r="B1835" t="s">
        <v>2302</v>
      </c>
      <c r="C1835" t="s">
        <v>2303</v>
      </c>
      <c r="D1835" t="s">
        <v>2625</v>
      </c>
      <c r="E1835" t="s">
        <v>2033</v>
      </c>
      <c r="F1835" t="s">
        <v>245</v>
      </c>
      <c r="G1835" t="s">
        <v>80</v>
      </c>
      <c r="H1835">
        <v>2</v>
      </c>
      <c r="I1835" t="s">
        <v>46</v>
      </c>
      <c r="J1835" t="s">
        <v>236</v>
      </c>
      <c r="L1835">
        <v>2.08</v>
      </c>
      <c r="M1835" t="s">
        <v>48</v>
      </c>
      <c r="U1835" t="s">
        <v>300</v>
      </c>
      <c r="W1835" s="5">
        <v>45191</v>
      </c>
      <c r="AB1835" t="s">
        <v>245</v>
      </c>
      <c r="AC1835" t="s">
        <v>245</v>
      </c>
      <c r="AD1835" t="s">
        <v>566</v>
      </c>
      <c r="AE1835" t="s">
        <v>690</v>
      </c>
      <c r="AF1835" t="s">
        <v>247</v>
      </c>
      <c r="AG1835" t="s">
        <v>932</v>
      </c>
      <c r="AH1835">
        <v>57.334634000000001</v>
      </c>
      <c r="AI1835">
        <v>63.191479000000001</v>
      </c>
      <c r="AJ1835">
        <v>71.416766999999993</v>
      </c>
      <c r="AK1835">
        <v>77.073362000000003</v>
      </c>
      <c r="AL1835" t="s">
        <v>73</v>
      </c>
      <c r="AM1835" t="s">
        <v>248</v>
      </c>
      <c r="AN1835" t="s">
        <v>247</v>
      </c>
      <c r="AO1835" s="1">
        <v>45809</v>
      </c>
      <c r="AP1835" s="1" t="s">
        <v>5437</v>
      </c>
      <c r="AR1835" t="s">
        <v>247</v>
      </c>
    </row>
    <row r="1836" spans="1:44" hidden="1" x14ac:dyDescent="0.25">
      <c r="A1836" t="s">
        <v>2628</v>
      </c>
      <c r="B1836" t="s">
        <v>2302</v>
      </c>
      <c r="C1836" t="s">
        <v>2303</v>
      </c>
      <c r="D1836" t="s">
        <v>2627</v>
      </c>
      <c r="E1836" t="s">
        <v>2033</v>
      </c>
      <c r="F1836" t="s">
        <v>245</v>
      </c>
      <c r="G1836" t="s">
        <v>80</v>
      </c>
      <c r="H1836">
        <v>2</v>
      </c>
      <c r="I1836" t="s">
        <v>46</v>
      </c>
      <c r="J1836" t="s">
        <v>236</v>
      </c>
      <c r="L1836">
        <v>0.37</v>
      </c>
      <c r="M1836" t="s">
        <v>48</v>
      </c>
      <c r="U1836" t="s">
        <v>300</v>
      </c>
      <c r="W1836" s="5">
        <v>45191</v>
      </c>
      <c r="AB1836" t="s">
        <v>245</v>
      </c>
      <c r="AC1836" t="s">
        <v>245</v>
      </c>
      <c r="AD1836" t="s">
        <v>566</v>
      </c>
      <c r="AE1836" t="s">
        <v>690</v>
      </c>
      <c r="AF1836" t="s">
        <v>247</v>
      </c>
      <c r="AG1836" t="s">
        <v>932</v>
      </c>
      <c r="AH1836">
        <v>57.334634000000001</v>
      </c>
      <c r="AI1836">
        <v>63.191479000000001</v>
      </c>
      <c r="AJ1836">
        <v>71.416766999999993</v>
      </c>
      <c r="AK1836">
        <v>77.073362000000003</v>
      </c>
      <c r="AL1836" t="s">
        <v>73</v>
      </c>
      <c r="AM1836" t="s">
        <v>248</v>
      </c>
      <c r="AN1836" t="s">
        <v>247</v>
      </c>
      <c r="AO1836" s="1">
        <v>45809</v>
      </c>
      <c r="AP1836" s="1" t="s">
        <v>5437</v>
      </c>
      <c r="AR1836" t="s">
        <v>247</v>
      </c>
    </row>
    <row r="1837" spans="1:44" hidden="1" x14ac:dyDescent="0.25">
      <c r="A1837" t="s">
        <v>2630</v>
      </c>
      <c r="B1837" t="s">
        <v>2302</v>
      </c>
      <c r="C1837" t="s">
        <v>2303</v>
      </c>
      <c r="D1837" t="s">
        <v>2629</v>
      </c>
      <c r="E1837" t="s">
        <v>2033</v>
      </c>
      <c r="F1837" t="s">
        <v>245</v>
      </c>
      <c r="G1837" t="s">
        <v>80</v>
      </c>
      <c r="H1837">
        <v>2</v>
      </c>
      <c r="I1837" t="s">
        <v>46</v>
      </c>
      <c r="J1837" t="s">
        <v>236</v>
      </c>
      <c r="L1837">
        <v>0.86</v>
      </c>
      <c r="M1837" t="s">
        <v>48</v>
      </c>
      <c r="U1837" t="s">
        <v>300</v>
      </c>
      <c r="W1837" s="5">
        <v>45191</v>
      </c>
      <c r="AB1837" t="s">
        <v>245</v>
      </c>
      <c r="AC1837" t="s">
        <v>245</v>
      </c>
      <c r="AD1837" t="s">
        <v>566</v>
      </c>
      <c r="AE1837" t="s">
        <v>690</v>
      </c>
      <c r="AF1837" t="s">
        <v>247</v>
      </c>
      <c r="AG1837" t="s">
        <v>932</v>
      </c>
      <c r="AH1837">
        <v>57.334634000000001</v>
      </c>
      <c r="AI1837">
        <v>63.191479000000001</v>
      </c>
      <c r="AJ1837">
        <v>71.416766999999993</v>
      </c>
      <c r="AK1837">
        <v>77.073362000000003</v>
      </c>
      <c r="AL1837" t="s">
        <v>73</v>
      </c>
      <c r="AM1837" t="s">
        <v>248</v>
      </c>
      <c r="AN1837" t="s">
        <v>247</v>
      </c>
      <c r="AO1837" s="1">
        <v>45809</v>
      </c>
      <c r="AP1837" s="1" t="s">
        <v>5437</v>
      </c>
      <c r="AR1837" t="s">
        <v>247</v>
      </c>
    </row>
    <row r="1838" spans="1:44" hidden="1" x14ac:dyDescent="0.25">
      <c r="A1838" t="s">
        <v>2632</v>
      </c>
      <c r="B1838" t="s">
        <v>2302</v>
      </c>
      <c r="C1838" t="s">
        <v>2303</v>
      </c>
      <c r="D1838" t="s">
        <v>2631</v>
      </c>
      <c r="E1838" t="s">
        <v>2033</v>
      </c>
      <c r="F1838" t="s">
        <v>245</v>
      </c>
      <c r="G1838" t="s">
        <v>80</v>
      </c>
      <c r="H1838">
        <v>2</v>
      </c>
      <c r="I1838" t="s">
        <v>46</v>
      </c>
      <c r="J1838" t="s">
        <v>236</v>
      </c>
      <c r="L1838">
        <v>0.27</v>
      </c>
      <c r="M1838" t="s">
        <v>48</v>
      </c>
      <c r="U1838" t="s">
        <v>300</v>
      </c>
      <c r="W1838" s="5">
        <v>45191</v>
      </c>
      <c r="AB1838" t="s">
        <v>245</v>
      </c>
      <c r="AC1838" t="s">
        <v>245</v>
      </c>
      <c r="AD1838" t="s">
        <v>566</v>
      </c>
      <c r="AE1838" t="s">
        <v>690</v>
      </c>
      <c r="AF1838" t="s">
        <v>247</v>
      </c>
      <c r="AG1838" t="s">
        <v>932</v>
      </c>
      <c r="AH1838">
        <v>57.334634000000001</v>
      </c>
      <c r="AI1838">
        <v>63.191479000000001</v>
      </c>
      <c r="AJ1838">
        <v>71.416766999999993</v>
      </c>
      <c r="AK1838">
        <v>77.073362000000003</v>
      </c>
      <c r="AL1838" t="s">
        <v>73</v>
      </c>
      <c r="AM1838" t="s">
        <v>248</v>
      </c>
      <c r="AN1838" t="s">
        <v>247</v>
      </c>
      <c r="AO1838" s="1">
        <v>45809</v>
      </c>
      <c r="AP1838" s="1" t="s">
        <v>5437</v>
      </c>
      <c r="AR1838" t="s">
        <v>247</v>
      </c>
    </row>
    <row r="1839" spans="1:44" hidden="1" x14ac:dyDescent="0.25">
      <c r="A1839" t="s">
        <v>2634</v>
      </c>
      <c r="B1839" t="s">
        <v>2302</v>
      </c>
      <c r="C1839" t="s">
        <v>2303</v>
      </c>
      <c r="D1839" t="s">
        <v>2633</v>
      </c>
      <c r="E1839" t="s">
        <v>2033</v>
      </c>
      <c r="F1839" t="s">
        <v>245</v>
      </c>
      <c r="G1839" t="s">
        <v>80</v>
      </c>
      <c r="H1839">
        <v>2</v>
      </c>
      <c r="I1839" t="s">
        <v>46</v>
      </c>
      <c r="J1839" t="s">
        <v>236</v>
      </c>
      <c r="L1839">
        <v>2.29</v>
      </c>
      <c r="M1839" t="s">
        <v>48</v>
      </c>
      <c r="U1839" t="s">
        <v>300</v>
      </c>
      <c r="W1839" s="5">
        <v>45191</v>
      </c>
      <c r="AB1839" t="s">
        <v>245</v>
      </c>
      <c r="AC1839" t="s">
        <v>245</v>
      </c>
      <c r="AD1839" t="s">
        <v>566</v>
      </c>
      <c r="AE1839" t="s">
        <v>690</v>
      </c>
      <c r="AF1839" t="s">
        <v>247</v>
      </c>
      <c r="AG1839" t="s">
        <v>932</v>
      </c>
      <c r="AH1839">
        <v>57.334634000000001</v>
      </c>
      <c r="AI1839">
        <v>63.191479000000001</v>
      </c>
      <c r="AJ1839">
        <v>71.416766999999993</v>
      </c>
      <c r="AK1839">
        <v>77.073362000000003</v>
      </c>
      <c r="AL1839" t="s">
        <v>73</v>
      </c>
      <c r="AM1839" t="s">
        <v>248</v>
      </c>
      <c r="AN1839" t="s">
        <v>247</v>
      </c>
      <c r="AO1839" s="1">
        <v>45809</v>
      </c>
      <c r="AP1839" s="1" t="s">
        <v>5437</v>
      </c>
      <c r="AR1839" t="s">
        <v>247</v>
      </c>
    </row>
    <row r="1840" spans="1:44" hidden="1" x14ac:dyDescent="0.25">
      <c r="A1840" t="s">
        <v>2636</v>
      </c>
      <c r="B1840" t="s">
        <v>2302</v>
      </c>
      <c r="C1840" t="s">
        <v>2303</v>
      </c>
      <c r="D1840" t="s">
        <v>2635</v>
      </c>
      <c r="E1840" t="s">
        <v>1268</v>
      </c>
      <c r="F1840" t="s">
        <v>245</v>
      </c>
      <c r="G1840" t="s">
        <v>80</v>
      </c>
      <c r="H1840">
        <v>2</v>
      </c>
      <c r="I1840" t="s">
        <v>46</v>
      </c>
      <c r="J1840" t="s">
        <v>236</v>
      </c>
      <c r="L1840">
        <v>1.08</v>
      </c>
      <c r="M1840" t="s">
        <v>48</v>
      </c>
      <c r="U1840" t="s">
        <v>300</v>
      </c>
      <c r="W1840" s="5">
        <v>45191</v>
      </c>
      <c r="AB1840" t="s">
        <v>245</v>
      </c>
      <c r="AC1840" t="s">
        <v>245</v>
      </c>
      <c r="AD1840" t="s">
        <v>566</v>
      </c>
      <c r="AE1840" t="s">
        <v>690</v>
      </c>
      <c r="AF1840" t="s">
        <v>247</v>
      </c>
      <c r="AG1840" t="s">
        <v>932</v>
      </c>
      <c r="AH1840">
        <v>57.334634000000001</v>
      </c>
      <c r="AI1840">
        <v>63.191479000000001</v>
      </c>
      <c r="AJ1840">
        <v>71.416766999999993</v>
      </c>
      <c r="AK1840">
        <v>77.073362000000003</v>
      </c>
      <c r="AL1840" t="s">
        <v>73</v>
      </c>
      <c r="AM1840" t="s">
        <v>248</v>
      </c>
      <c r="AN1840" t="s">
        <v>247</v>
      </c>
      <c r="AO1840" s="1">
        <v>45809</v>
      </c>
      <c r="AP1840" s="1" t="s">
        <v>5437</v>
      </c>
      <c r="AR1840" t="s">
        <v>247</v>
      </c>
    </row>
    <row r="1841" spans="1:44" hidden="1" x14ac:dyDescent="0.25">
      <c r="A1841" t="s">
        <v>2638</v>
      </c>
      <c r="B1841" t="s">
        <v>2302</v>
      </c>
      <c r="C1841" t="s">
        <v>2303</v>
      </c>
      <c r="D1841" t="s">
        <v>2637</v>
      </c>
      <c r="E1841" t="s">
        <v>1268</v>
      </c>
      <c r="F1841" t="s">
        <v>245</v>
      </c>
      <c r="G1841" t="s">
        <v>80</v>
      </c>
      <c r="H1841">
        <v>2</v>
      </c>
      <c r="I1841" t="s">
        <v>46</v>
      </c>
      <c r="J1841" t="s">
        <v>236</v>
      </c>
      <c r="L1841">
        <v>2.46</v>
      </c>
      <c r="M1841" t="s">
        <v>48</v>
      </c>
      <c r="U1841" t="s">
        <v>300</v>
      </c>
      <c r="W1841" s="5">
        <v>45191</v>
      </c>
      <c r="AB1841" t="s">
        <v>245</v>
      </c>
      <c r="AC1841" t="s">
        <v>245</v>
      </c>
      <c r="AD1841" t="s">
        <v>566</v>
      </c>
      <c r="AE1841" t="s">
        <v>690</v>
      </c>
      <c r="AF1841" t="s">
        <v>247</v>
      </c>
      <c r="AG1841" t="s">
        <v>932</v>
      </c>
      <c r="AH1841">
        <v>57.334634000000001</v>
      </c>
      <c r="AI1841">
        <v>63.191479000000001</v>
      </c>
      <c r="AJ1841">
        <v>71.416766999999993</v>
      </c>
      <c r="AK1841">
        <v>77.073362000000003</v>
      </c>
      <c r="AL1841" t="s">
        <v>73</v>
      </c>
      <c r="AM1841" t="s">
        <v>248</v>
      </c>
      <c r="AN1841" t="s">
        <v>247</v>
      </c>
      <c r="AO1841" s="1">
        <v>45809</v>
      </c>
      <c r="AP1841" s="1" t="s">
        <v>5437</v>
      </c>
      <c r="AR1841" t="s">
        <v>247</v>
      </c>
    </row>
    <row r="1842" spans="1:44" hidden="1" x14ac:dyDescent="0.25">
      <c r="A1842" t="s">
        <v>2640</v>
      </c>
      <c r="B1842" t="s">
        <v>2302</v>
      </c>
      <c r="C1842" t="s">
        <v>2303</v>
      </c>
      <c r="D1842" t="s">
        <v>2639</v>
      </c>
      <c r="E1842" t="s">
        <v>1268</v>
      </c>
      <c r="F1842" t="s">
        <v>245</v>
      </c>
      <c r="G1842" t="s">
        <v>80</v>
      </c>
      <c r="H1842">
        <v>2</v>
      </c>
      <c r="I1842" t="s">
        <v>46</v>
      </c>
      <c r="J1842" t="s">
        <v>70</v>
      </c>
      <c r="L1842">
        <v>3.23</v>
      </c>
      <c r="M1842" t="s">
        <v>48</v>
      </c>
      <c r="U1842" t="s">
        <v>300</v>
      </c>
      <c r="W1842" s="5">
        <v>45191</v>
      </c>
      <c r="AB1842" t="s">
        <v>245</v>
      </c>
      <c r="AC1842" t="s">
        <v>245</v>
      </c>
      <c r="AD1842" t="s">
        <v>566</v>
      </c>
      <c r="AE1842" t="s">
        <v>690</v>
      </c>
      <c r="AF1842" t="s">
        <v>247</v>
      </c>
      <c r="AG1842" t="s">
        <v>932</v>
      </c>
      <c r="AH1842">
        <v>57.334634000000001</v>
      </c>
      <c r="AI1842">
        <v>63.191479000000001</v>
      </c>
      <c r="AJ1842">
        <v>71.416766999999993</v>
      </c>
      <c r="AK1842">
        <v>77.073362000000003</v>
      </c>
      <c r="AL1842" t="s">
        <v>73</v>
      </c>
      <c r="AM1842" t="s">
        <v>248</v>
      </c>
      <c r="AN1842" t="s">
        <v>247</v>
      </c>
      <c r="AO1842" s="1">
        <v>45809</v>
      </c>
      <c r="AP1842" s="1" t="s">
        <v>5437</v>
      </c>
      <c r="AR1842" t="s">
        <v>247</v>
      </c>
    </row>
    <row r="1843" spans="1:44" hidden="1" x14ac:dyDescent="0.25">
      <c r="A1843" t="s">
        <v>2642</v>
      </c>
      <c r="B1843" t="s">
        <v>2302</v>
      </c>
      <c r="C1843" t="s">
        <v>2303</v>
      </c>
      <c r="D1843" t="s">
        <v>2641</v>
      </c>
      <c r="E1843" t="s">
        <v>2033</v>
      </c>
      <c r="F1843" t="s">
        <v>245</v>
      </c>
      <c r="G1843" t="s">
        <v>80</v>
      </c>
      <c r="H1843">
        <v>2</v>
      </c>
      <c r="I1843" t="s">
        <v>46</v>
      </c>
      <c r="J1843" t="s">
        <v>236</v>
      </c>
      <c r="L1843">
        <v>0.81</v>
      </c>
      <c r="M1843" t="s">
        <v>48</v>
      </c>
      <c r="U1843" t="s">
        <v>300</v>
      </c>
      <c r="W1843" s="5">
        <v>44519</v>
      </c>
      <c r="AB1843" t="s">
        <v>245</v>
      </c>
      <c r="AC1843" t="s">
        <v>245</v>
      </c>
      <c r="AD1843" t="s">
        <v>566</v>
      </c>
      <c r="AE1843" t="s">
        <v>690</v>
      </c>
      <c r="AF1843" t="s">
        <v>247</v>
      </c>
      <c r="AG1843" t="s">
        <v>932</v>
      </c>
      <c r="AH1843">
        <v>57.334634000000001</v>
      </c>
      <c r="AI1843">
        <v>63.191479000000001</v>
      </c>
      <c r="AJ1843">
        <v>71.416766999999993</v>
      </c>
      <c r="AK1843">
        <v>77.073362000000003</v>
      </c>
      <c r="AL1843" t="s">
        <v>73</v>
      </c>
      <c r="AM1843" t="s">
        <v>248</v>
      </c>
      <c r="AN1843" t="s">
        <v>247</v>
      </c>
      <c r="AO1843" s="1">
        <v>45809</v>
      </c>
      <c r="AP1843" s="1" t="s">
        <v>5437</v>
      </c>
      <c r="AR1843" t="s">
        <v>247</v>
      </c>
    </row>
    <row r="1844" spans="1:44" hidden="1" x14ac:dyDescent="0.25">
      <c r="A1844" t="s">
        <v>2645</v>
      </c>
      <c r="B1844" t="s">
        <v>2643</v>
      </c>
      <c r="C1844" t="s">
        <v>2644</v>
      </c>
      <c r="D1844" t="s">
        <v>95</v>
      </c>
      <c r="E1844" t="s">
        <v>1099</v>
      </c>
      <c r="F1844" t="s">
        <v>245</v>
      </c>
      <c r="G1844" t="s">
        <v>58</v>
      </c>
      <c r="H1844">
        <v>1</v>
      </c>
      <c r="I1844" t="s">
        <v>197</v>
      </c>
      <c r="J1844" t="s">
        <v>47</v>
      </c>
      <c r="K1844" s="1">
        <v>43766</v>
      </c>
      <c r="L1844">
        <v>43.03</v>
      </c>
      <c r="M1844" t="s">
        <v>48</v>
      </c>
      <c r="W1844" s="5">
        <v>44519</v>
      </c>
      <c r="X1844" s="5">
        <v>45778</v>
      </c>
      <c r="Y1844" s="5">
        <v>45689</v>
      </c>
      <c r="AB1844" t="s">
        <v>245</v>
      </c>
      <c r="AC1844" t="s">
        <v>245</v>
      </c>
      <c r="AD1844" t="s">
        <v>690</v>
      </c>
      <c r="AE1844" t="s">
        <v>247</v>
      </c>
      <c r="AF1844" t="s">
        <v>566</v>
      </c>
      <c r="AG1844" t="s">
        <v>84</v>
      </c>
      <c r="AH1844">
        <v>19.094828</v>
      </c>
      <c r="AI1844">
        <v>35.051721999999998</v>
      </c>
      <c r="AJ1844">
        <v>56.740155000000001</v>
      </c>
      <c r="AK1844">
        <v>63.820813000000001</v>
      </c>
      <c r="AL1844" t="s">
        <v>54</v>
      </c>
      <c r="AM1844" t="s">
        <v>248</v>
      </c>
      <c r="AN1844" t="s">
        <v>5451</v>
      </c>
      <c r="AO1844" s="1">
        <v>45809</v>
      </c>
      <c r="AP1844" s="1" t="s">
        <v>5437</v>
      </c>
      <c r="AR1844" t="s">
        <v>5451</v>
      </c>
    </row>
    <row r="1845" spans="1:44" hidden="1" x14ac:dyDescent="0.25">
      <c r="A1845" t="s">
        <v>2646</v>
      </c>
      <c r="B1845" t="s">
        <v>2643</v>
      </c>
      <c r="C1845" t="s">
        <v>2644</v>
      </c>
      <c r="D1845" t="s">
        <v>143</v>
      </c>
      <c r="E1845" t="s">
        <v>1099</v>
      </c>
      <c r="F1845" t="s">
        <v>245</v>
      </c>
      <c r="G1845" t="s">
        <v>58</v>
      </c>
      <c r="H1845">
        <v>1</v>
      </c>
      <c r="I1845" t="s">
        <v>197</v>
      </c>
      <c r="J1845" t="s">
        <v>47</v>
      </c>
      <c r="K1845" s="1">
        <v>43776</v>
      </c>
      <c r="L1845">
        <v>31.96</v>
      </c>
      <c r="M1845" t="s">
        <v>48</v>
      </c>
      <c r="W1845" s="5">
        <v>45778</v>
      </c>
      <c r="X1845" s="5">
        <v>45778</v>
      </c>
      <c r="Y1845" s="5">
        <v>45689</v>
      </c>
      <c r="AB1845" t="s">
        <v>245</v>
      </c>
      <c r="AC1845" t="s">
        <v>245</v>
      </c>
      <c r="AD1845" t="s">
        <v>690</v>
      </c>
      <c r="AE1845" t="s">
        <v>247</v>
      </c>
      <c r="AF1845" t="s">
        <v>566</v>
      </c>
      <c r="AG1845" t="s">
        <v>84</v>
      </c>
      <c r="AH1845">
        <v>19.094828</v>
      </c>
      <c r="AI1845">
        <v>35.051721999999998</v>
      </c>
      <c r="AJ1845">
        <v>56.740155000000001</v>
      </c>
      <c r="AK1845">
        <v>63.820813000000001</v>
      </c>
      <c r="AL1845" t="s">
        <v>54</v>
      </c>
      <c r="AM1845" t="s">
        <v>248</v>
      </c>
      <c r="AN1845" t="s">
        <v>5451</v>
      </c>
      <c r="AO1845" s="1">
        <v>45809</v>
      </c>
      <c r="AP1845" s="1" t="s">
        <v>5437</v>
      </c>
      <c r="AR1845" t="s">
        <v>5451</v>
      </c>
    </row>
    <row r="1846" spans="1:44" hidden="1" x14ac:dyDescent="0.25">
      <c r="A1846" t="s">
        <v>2647</v>
      </c>
      <c r="B1846" t="s">
        <v>2643</v>
      </c>
      <c r="C1846" t="s">
        <v>2644</v>
      </c>
      <c r="D1846" t="s">
        <v>145</v>
      </c>
      <c r="E1846" t="s">
        <v>1099</v>
      </c>
      <c r="F1846" t="s">
        <v>245</v>
      </c>
      <c r="G1846" t="s">
        <v>58</v>
      </c>
      <c r="H1846">
        <v>1</v>
      </c>
      <c r="I1846" t="s">
        <v>197</v>
      </c>
      <c r="J1846" t="s">
        <v>47</v>
      </c>
      <c r="K1846" s="1">
        <v>43773</v>
      </c>
      <c r="L1846">
        <v>43.27</v>
      </c>
      <c r="M1846" t="s">
        <v>48</v>
      </c>
      <c r="W1846" s="5">
        <v>45778</v>
      </c>
      <c r="X1846" s="5">
        <v>45778</v>
      </c>
      <c r="Y1846" s="5">
        <v>45689</v>
      </c>
      <c r="AB1846" t="s">
        <v>245</v>
      </c>
      <c r="AC1846" t="s">
        <v>245</v>
      </c>
      <c r="AD1846" t="s">
        <v>690</v>
      </c>
      <c r="AE1846" t="s">
        <v>247</v>
      </c>
      <c r="AF1846" t="s">
        <v>566</v>
      </c>
      <c r="AG1846" t="s">
        <v>84</v>
      </c>
      <c r="AH1846">
        <v>19.094828</v>
      </c>
      <c r="AI1846">
        <v>35.051721999999998</v>
      </c>
      <c r="AJ1846">
        <v>56.740155000000001</v>
      </c>
      <c r="AK1846">
        <v>63.820813000000001</v>
      </c>
      <c r="AL1846" t="s">
        <v>54</v>
      </c>
      <c r="AM1846" t="s">
        <v>248</v>
      </c>
      <c r="AN1846" t="s">
        <v>5451</v>
      </c>
      <c r="AO1846" s="1">
        <v>45809</v>
      </c>
      <c r="AP1846" s="1" t="s">
        <v>5437</v>
      </c>
      <c r="AR1846" t="s">
        <v>5451</v>
      </c>
    </row>
    <row r="1847" spans="1:44" hidden="1" x14ac:dyDescent="0.25">
      <c r="A1847" t="s">
        <v>2648</v>
      </c>
      <c r="B1847" t="s">
        <v>2643</v>
      </c>
      <c r="C1847" t="s">
        <v>2644</v>
      </c>
      <c r="D1847" t="s">
        <v>255</v>
      </c>
      <c r="E1847" t="s">
        <v>1099</v>
      </c>
      <c r="F1847" t="s">
        <v>245</v>
      </c>
      <c r="G1847" t="s">
        <v>58</v>
      </c>
      <c r="H1847">
        <v>1</v>
      </c>
      <c r="I1847" t="s">
        <v>197</v>
      </c>
      <c r="J1847" t="s">
        <v>47</v>
      </c>
      <c r="K1847" s="1">
        <v>43781</v>
      </c>
      <c r="L1847">
        <v>51.46</v>
      </c>
      <c r="M1847" t="s">
        <v>48</v>
      </c>
      <c r="W1847" s="5">
        <v>45778</v>
      </c>
      <c r="X1847" s="5">
        <v>45778</v>
      </c>
      <c r="Y1847" s="5">
        <v>45689</v>
      </c>
      <c r="AB1847" t="s">
        <v>245</v>
      </c>
      <c r="AC1847" t="s">
        <v>245</v>
      </c>
      <c r="AD1847" t="s">
        <v>690</v>
      </c>
      <c r="AE1847" t="s">
        <v>247</v>
      </c>
      <c r="AF1847" t="s">
        <v>566</v>
      </c>
      <c r="AG1847" t="s">
        <v>84</v>
      </c>
      <c r="AH1847">
        <v>19.094828</v>
      </c>
      <c r="AI1847">
        <v>35.051721999999998</v>
      </c>
      <c r="AJ1847">
        <v>56.740155000000001</v>
      </c>
      <c r="AK1847">
        <v>63.820813000000001</v>
      </c>
      <c r="AL1847" t="s">
        <v>54</v>
      </c>
      <c r="AM1847" t="s">
        <v>248</v>
      </c>
      <c r="AN1847" t="s">
        <v>5451</v>
      </c>
      <c r="AO1847" s="1">
        <v>45809</v>
      </c>
      <c r="AP1847" s="1" t="s">
        <v>5437</v>
      </c>
      <c r="AR1847" t="s">
        <v>5451</v>
      </c>
    </row>
    <row r="1848" spans="1:44" hidden="1" x14ac:dyDescent="0.25">
      <c r="A1848" t="s">
        <v>2649</v>
      </c>
      <c r="B1848" t="s">
        <v>2643</v>
      </c>
      <c r="C1848" t="s">
        <v>2644</v>
      </c>
      <c r="D1848" t="s">
        <v>87</v>
      </c>
      <c r="E1848" t="s">
        <v>1099</v>
      </c>
      <c r="F1848" t="s">
        <v>245</v>
      </c>
      <c r="G1848" t="s">
        <v>58</v>
      </c>
      <c r="H1848">
        <v>1</v>
      </c>
      <c r="I1848" t="s">
        <v>197</v>
      </c>
      <c r="J1848" t="s">
        <v>47</v>
      </c>
      <c r="K1848" s="1">
        <v>43773</v>
      </c>
      <c r="L1848">
        <v>28.73</v>
      </c>
      <c r="M1848" t="s">
        <v>48</v>
      </c>
      <c r="W1848" s="5">
        <v>45778</v>
      </c>
      <c r="X1848" s="5">
        <v>45778</v>
      </c>
      <c r="Y1848" s="5">
        <v>45689</v>
      </c>
      <c r="AB1848" t="s">
        <v>245</v>
      </c>
      <c r="AC1848" t="s">
        <v>245</v>
      </c>
      <c r="AD1848" t="s">
        <v>690</v>
      </c>
      <c r="AE1848" t="s">
        <v>247</v>
      </c>
      <c r="AF1848" t="s">
        <v>566</v>
      </c>
      <c r="AG1848" t="s">
        <v>84</v>
      </c>
      <c r="AH1848">
        <v>19.094828</v>
      </c>
      <c r="AI1848">
        <v>35.051721999999998</v>
      </c>
      <c r="AJ1848">
        <v>56.740155000000001</v>
      </c>
      <c r="AK1848">
        <v>63.820813000000001</v>
      </c>
      <c r="AL1848" t="s">
        <v>54</v>
      </c>
      <c r="AM1848" t="s">
        <v>248</v>
      </c>
      <c r="AN1848" t="s">
        <v>5451</v>
      </c>
      <c r="AO1848" s="1">
        <v>45809</v>
      </c>
      <c r="AP1848" s="1" t="s">
        <v>5437</v>
      </c>
      <c r="AR1848" t="s">
        <v>5451</v>
      </c>
    </row>
    <row r="1849" spans="1:44" hidden="1" x14ac:dyDescent="0.25">
      <c r="A1849" t="s">
        <v>2650</v>
      </c>
      <c r="B1849" t="s">
        <v>2643</v>
      </c>
      <c r="C1849" t="s">
        <v>2644</v>
      </c>
      <c r="D1849" t="s">
        <v>100</v>
      </c>
      <c r="E1849" t="s">
        <v>1099</v>
      </c>
      <c r="F1849" t="s">
        <v>245</v>
      </c>
      <c r="G1849" t="s">
        <v>58</v>
      </c>
      <c r="H1849">
        <v>1</v>
      </c>
      <c r="I1849" t="s">
        <v>197</v>
      </c>
      <c r="J1849" t="s">
        <v>47</v>
      </c>
      <c r="K1849" s="1">
        <v>43781</v>
      </c>
      <c r="L1849">
        <v>37.409999999999997</v>
      </c>
      <c r="M1849" t="s">
        <v>48</v>
      </c>
      <c r="W1849" s="5">
        <v>45778</v>
      </c>
      <c r="X1849" s="5">
        <v>45778</v>
      </c>
      <c r="Y1849" s="5">
        <v>45689</v>
      </c>
      <c r="AB1849" t="s">
        <v>245</v>
      </c>
      <c r="AC1849" t="s">
        <v>245</v>
      </c>
      <c r="AD1849" t="s">
        <v>690</v>
      </c>
      <c r="AE1849" t="s">
        <v>247</v>
      </c>
      <c r="AF1849" t="s">
        <v>566</v>
      </c>
      <c r="AG1849" t="s">
        <v>84</v>
      </c>
      <c r="AH1849">
        <v>19.094828</v>
      </c>
      <c r="AI1849">
        <v>35.051721999999998</v>
      </c>
      <c r="AJ1849">
        <v>56.740155000000001</v>
      </c>
      <c r="AK1849">
        <v>63.820813000000001</v>
      </c>
      <c r="AL1849" t="s">
        <v>54</v>
      </c>
      <c r="AM1849" t="s">
        <v>248</v>
      </c>
      <c r="AN1849" t="s">
        <v>5451</v>
      </c>
      <c r="AO1849" s="1">
        <v>45809</v>
      </c>
      <c r="AP1849" s="1" t="s">
        <v>5437</v>
      </c>
      <c r="AR1849" t="s">
        <v>5451</v>
      </c>
    </row>
    <row r="1850" spans="1:44" hidden="1" x14ac:dyDescent="0.25">
      <c r="A1850" t="s">
        <v>2651</v>
      </c>
      <c r="B1850" t="s">
        <v>2643</v>
      </c>
      <c r="C1850" t="s">
        <v>2644</v>
      </c>
      <c r="D1850" t="s">
        <v>259</v>
      </c>
      <c r="E1850" t="s">
        <v>1099</v>
      </c>
      <c r="F1850" t="s">
        <v>245</v>
      </c>
      <c r="G1850" t="s">
        <v>58</v>
      </c>
      <c r="H1850">
        <v>1</v>
      </c>
      <c r="I1850" t="s">
        <v>197</v>
      </c>
      <c r="J1850" t="s">
        <v>47</v>
      </c>
      <c r="K1850" s="1">
        <v>43780</v>
      </c>
      <c r="L1850">
        <v>31.57</v>
      </c>
      <c r="M1850" t="s">
        <v>48</v>
      </c>
      <c r="W1850" s="5">
        <v>45778</v>
      </c>
      <c r="X1850" s="5">
        <v>45778</v>
      </c>
      <c r="Y1850" s="5">
        <v>45717</v>
      </c>
      <c r="AB1850" t="s">
        <v>245</v>
      </c>
      <c r="AC1850" t="s">
        <v>245</v>
      </c>
      <c r="AD1850" t="s">
        <v>690</v>
      </c>
      <c r="AE1850" t="s">
        <v>247</v>
      </c>
      <c r="AF1850" t="s">
        <v>566</v>
      </c>
      <c r="AG1850" t="s">
        <v>84</v>
      </c>
      <c r="AH1850">
        <v>19.094828</v>
      </c>
      <c r="AI1850">
        <v>35.051721999999998</v>
      </c>
      <c r="AJ1850">
        <v>56.740155000000001</v>
      </c>
      <c r="AK1850">
        <v>63.820813000000001</v>
      </c>
      <c r="AL1850" t="s">
        <v>54</v>
      </c>
      <c r="AM1850" t="s">
        <v>248</v>
      </c>
      <c r="AN1850" t="s">
        <v>5451</v>
      </c>
      <c r="AO1850" s="1">
        <v>45809</v>
      </c>
      <c r="AP1850" s="1" t="s">
        <v>5437</v>
      </c>
      <c r="AR1850" t="s">
        <v>5451</v>
      </c>
    </row>
    <row r="1851" spans="1:44" hidden="1" x14ac:dyDescent="0.25">
      <c r="A1851" t="s">
        <v>2652</v>
      </c>
      <c r="B1851" t="s">
        <v>2643</v>
      </c>
      <c r="C1851" t="s">
        <v>2644</v>
      </c>
      <c r="D1851" t="s">
        <v>275</v>
      </c>
      <c r="E1851" t="s">
        <v>1099</v>
      </c>
      <c r="F1851" t="s">
        <v>245</v>
      </c>
      <c r="G1851" t="s">
        <v>58</v>
      </c>
      <c r="H1851">
        <v>1</v>
      </c>
      <c r="I1851" t="s">
        <v>197</v>
      </c>
      <c r="J1851" t="s">
        <v>47</v>
      </c>
      <c r="K1851" s="1">
        <v>43781</v>
      </c>
      <c r="L1851">
        <v>35.33</v>
      </c>
      <c r="M1851" t="s">
        <v>48</v>
      </c>
      <c r="W1851" s="5">
        <v>45778</v>
      </c>
      <c r="X1851" s="5">
        <v>45778</v>
      </c>
      <c r="Y1851" s="5">
        <v>45717</v>
      </c>
      <c r="AB1851" t="s">
        <v>245</v>
      </c>
      <c r="AC1851" t="s">
        <v>245</v>
      </c>
      <c r="AD1851" t="s">
        <v>690</v>
      </c>
      <c r="AE1851" t="s">
        <v>247</v>
      </c>
      <c r="AF1851" t="s">
        <v>566</v>
      </c>
      <c r="AG1851" t="s">
        <v>84</v>
      </c>
      <c r="AH1851">
        <v>19.094828</v>
      </c>
      <c r="AI1851">
        <v>35.051721999999998</v>
      </c>
      <c r="AJ1851">
        <v>56.740155000000001</v>
      </c>
      <c r="AK1851">
        <v>63.820813000000001</v>
      </c>
      <c r="AL1851" t="s">
        <v>54</v>
      </c>
      <c r="AM1851" t="s">
        <v>248</v>
      </c>
      <c r="AN1851" t="s">
        <v>5451</v>
      </c>
      <c r="AO1851" s="1">
        <v>45809</v>
      </c>
      <c r="AP1851" s="1" t="s">
        <v>5437</v>
      </c>
      <c r="AR1851" t="s">
        <v>5451</v>
      </c>
    </row>
    <row r="1852" spans="1:44" hidden="1" x14ac:dyDescent="0.25">
      <c r="A1852" t="s">
        <v>2655</v>
      </c>
      <c r="B1852" t="s">
        <v>2653</v>
      </c>
      <c r="C1852" t="s">
        <v>2654</v>
      </c>
      <c r="D1852" t="s">
        <v>95</v>
      </c>
      <c r="E1852" t="s">
        <v>1593</v>
      </c>
      <c r="F1852" t="s">
        <v>245</v>
      </c>
      <c r="G1852" t="s">
        <v>45</v>
      </c>
      <c r="H1852">
        <v>1</v>
      </c>
      <c r="I1852" t="s">
        <v>197</v>
      </c>
      <c r="J1852" t="s">
        <v>47</v>
      </c>
      <c r="K1852" s="1">
        <v>43715</v>
      </c>
      <c r="L1852">
        <v>19.760000000000002</v>
      </c>
      <c r="M1852" t="s">
        <v>226</v>
      </c>
      <c r="W1852" s="5">
        <v>44519</v>
      </c>
      <c r="X1852" s="5">
        <v>45901</v>
      </c>
      <c r="Y1852" s="5">
        <v>45778</v>
      </c>
      <c r="AB1852" t="s">
        <v>245</v>
      </c>
      <c r="AC1852" t="s">
        <v>245</v>
      </c>
      <c r="AD1852" t="s">
        <v>247</v>
      </c>
      <c r="AE1852" t="s">
        <v>72</v>
      </c>
      <c r="AF1852" t="s">
        <v>53</v>
      </c>
      <c r="AG1852" t="s">
        <v>690</v>
      </c>
      <c r="AH1852">
        <v>39.088549999999998</v>
      </c>
      <c r="AI1852">
        <v>52.255000000000003</v>
      </c>
      <c r="AJ1852">
        <v>55.290081999999998</v>
      </c>
      <c r="AK1852">
        <v>57.213534000000003</v>
      </c>
      <c r="AL1852" t="s">
        <v>54</v>
      </c>
      <c r="AM1852" t="s">
        <v>248</v>
      </c>
    </row>
    <row r="1853" spans="1:44" hidden="1" x14ac:dyDescent="0.25">
      <c r="A1853" t="s">
        <v>2656</v>
      </c>
      <c r="B1853" t="s">
        <v>2653</v>
      </c>
      <c r="C1853" t="s">
        <v>2654</v>
      </c>
      <c r="D1853" t="s">
        <v>143</v>
      </c>
      <c r="E1853" t="s">
        <v>1593</v>
      </c>
      <c r="F1853" t="s">
        <v>245</v>
      </c>
      <c r="G1853" t="s">
        <v>45</v>
      </c>
      <c r="H1853">
        <v>1</v>
      </c>
      <c r="I1853" t="s">
        <v>197</v>
      </c>
      <c r="J1853" t="s">
        <v>47</v>
      </c>
      <c r="K1853" s="1">
        <v>43714</v>
      </c>
      <c r="L1853">
        <v>24.68</v>
      </c>
      <c r="M1853" t="s">
        <v>226</v>
      </c>
      <c r="W1853" s="5">
        <v>45931</v>
      </c>
      <c r="X1853" s="5">
        <v>45901</v>
      </c>
      <c r="Y1853" s="5">
        <v>45778</v>
      </c>
      <c r="AB1853" t="s">
        <v>245</v>
      </c>
      <c r="AC1853" t="s">
        <v>245</v>
      </c>
      <c r="AD1853" t="s">
        <v>247</v>
      </c>
      <c r="AE1853" t="s">
        <v>72</v>
      </c>
      <c r="AF1853" t="s">
        <v>53</v>
      </c>
      <c r="AG1853" t="s">
        <v>690</v>
      </c>
      <c r="AH1853">
        <v>39.088549999999998</v>
      </c>
      <c r="AI1853">
        <v>52.255000000000003</v>
      </c>
      <c r="AJ1853">
        <v>55.290081999999998</v>
      </c>
      <c r="AK1853">
        <v>57.213534000000003</v>
      </c>
      <c r="AL1853" t="s">
        <v>54</v>
      </c>
      <c r="AM1853" t="s">
        <v>248</v>
      </c>
    </row>
    <row r="1854" spans="1:44" hidden="1" x14ac:dyDescent="0.25">
      <c r="A1854" t="s">
        <v>2657</v>
      </c>
      <c r="B1854" t="s">
        <v>2653</v>
      </c>
      <c r="C1854" t="s">
        <v>2654</v>
      </c>
      <c r="D1854" t="s">
        <v>145</v>
      </c>
      <c r="E1854" t="s">
        <v>1593</v>
      </c>
      <c r="F1854" t="s">
        <v>245</v>
      </c>
      <c r="G1854" t="s">
        <v>45</v>
      </c>
      <c r="H1854">
        <v>1</v>
      </c>
      <c r="I1854" t="s">
        <v>197</v>
      </c>
      <c r="J1854" t="s">
        <v>47</v>
      </c>
      <c r="K1854" s="1">
        <v>43713</v>
      </c>
      <c r="L1854">
        <v>13.14</v>
      </c>
      <c r="M1854" t="s">
        <v>226</v>
      </c>
      <c r="W1854" s="5">
        <v>45931</v>
      </c>
      <c r="X1854" s="5">
        <v>45901</v>
      </c>
      <c r="Y1854" s="5">
        <v>45778</v>
      </c>
      <c r="AB1854" t="s">
        <v>245</v>
      </c>
      <c r="AC1854" t="s">
        <v>245</v>
      </c>
      <c r="AD1854" t="s">
        <v>247</v>
      </c>
      <c r="AE1854" t="s">
        <v>72</v>
      </c>
      <c r="AF1854" t="s">
        <v>53</v>
      </c>
      <c r="AG1854" t="s">
        <v>690</v>
      </c>
      <c r="AH1854">
        <v>39.088549999999998</v>
      </c>
      <c r="AI1854">
        <v>52.255000000000003</v>
      </c>
      <c r="AJ1854">
        <v>55.290081999999998</v>
      </c>
      <c r="AK1854">
        <v>57.213534000000003</v>
      </c>
      <c r="AL1854" t="s">
        <v>54</v>
      </c>
      <c r="AM1854" t="s">
        <v>248</v>
      </c>
    </row>
    <row r="1855" spans="1:44" hidden="1" x14ac:dyDescent="0.25">
      <c r="A1855" t="s">
        <v>2658</v>
      </c>
      <c r="B1855" t="s">
        <v>2653</v>
      </c>
      <c r="C1855" t="s">
        <v>2654</v>
      </c>
      <c r="D1855" t="s">
        <v>87</v>
      </c>
      <c r="E1855" t="s">
        <v>1593</v>
      </c>
      <c r="F1855" t="s">
        <v>245</v>
      </c>
      <c r="G1855" t="s">
        <v>45</v>
      </c>
      <c r="H1855">
        <v>1</v>
      </c>
      <c r="I1855" t="s">
        <v>197</v>
      </c>
      <c r="J1855" t="s">
        <v>47</v>
      </c>
      <c r="K1855" s="1">
        <v>43712</v>
      </c>
      <c r="L1855">
        <v>4.87</v>
      </c>
      <c r="M1855" t="s">
        <v>226</v>
      </c>
      <c r="W1855" s="5">
        <v>45931</v>
      </c>
      <c r="X1855" s="5">
        <v>45901</v>
      </c>
      <c r="Y1855" s="5">
        <v>45778</v>
      </c>
      <c r="AB1855" t="s">
        <v>245</v>
      </c>
      <c r="AC1855" t="s">
        <v>245</v>
      </c>
      <c r="AD1855" t="s">
        <v>247</v>
      </c>
      <c r="AE1855" t="s">
        <v>72</v>
      </c>
      <c r="AF1855" t="s">
        <v>53</v>
      </c>
      <c r="AG1855" t="s">
        <v>690</v>
      </c>
      <c r="AH1855">
        <v>39.088549999999998</v>
      </c>
      <c r="AI1855">
        <v>52.255000000000003</v>
      </c>
      <c r="AJ1855">
        <v>55.290081999999998</v>
      </c>
      <c r="AK1855">
        <v>57.213534000000003</v>
      </c>
      <c r="AL1855" t="s">
        <v>54</v>
      </c>
      <c r="AM1855" t="s">
        <v>248</v>
      </c>
    </row>
    <row r="1856" spans="1:44" hidden="1" x14ac:dyDescent="0.25">
      <c r="A1856" t="s">
        <v>2659</v>
      </c>
      <c r="B1856" t="s">
        <v>2653</v>
      </c>
      <c r="C1856" t="s">
        <v>2654</v>
      </c>
      <c r="D1856" t="s">
        <v>275</v>
      </c>
      <c r="E1856" t="s">
        <v>1593</v>
      </c>
      <c r="F1856" t="s">
        <v>245</v>
      </c>
      <c r="G1856" t="s">
        <v>45</v>
      </c>
      <c r="H1856">
        <v>1</v>
      </c>
      <c r="I1856" t="s">
        <v>197</v>
      </c>
      <c r="J1856" t="s">
        <v>47</v>
      </c>
      <c r="K1856" s="1">
        <v>43711</v>
      </c>
      <c r="L1856">
        <v>3.4</v>
      </c>
      <c r="M1856" t="s">
        <v>226</v>
      </c>
      <c r="W1856" s="5">
        <v>45931</v>
      </c>
      <c r="X1856" s="5">
        <v>45901</v>
      </c>
      <c r="Y1856" s="5">
        <v>45778</v>
      </c>
      <c r="AB1856" t="s">
        <v>245</v>
      </c>
      <c r="AC1856" t="s">
        <v>245</v>
      </c>
      <c r="AD1856" t="s">
        <v>247</v>
      </c>
      <c r="AE1856" t="s">
        <v>72</v>
      </c>
      <c r="AF1856" t="s">
        <v>53</v>
      </c>
      <c r="AG1856" t="s">
        <v>690</v>
      </c>
      <c r="AH1856">
        <v>39.088549999999998</v>
      </c>
      <c r="AI1856">
        <v>52.255000000000003</v>
      </c>
      <c r="AJ1856">
        <v>55.290081999999998</v>
      </c>
      <c r="AK1856">
        <v>57.213534000000003</v>
      </c>
      <c r="AL1856" t="s">
        <v>54</v>
      </c>
      <c r="AM1856" t="s">
        <v>248</v>
      </c>
    </row>
    <row r="1857" spans="1:44" hidden="1" x14ac:dyDescent="0.25">
      <c r="A1857" t="s">
        <v>2660</v>
      </c>
      <c r="B1857" t="s">
        <v>2653</v>
      </c>
      <c r="C1857" t="s">
        <v>2654</v>
      </c>
      <c r="D1857" t="s">
        <v>104</v>
      </c>
      <c r="E1857" t="s">
        <v>1593</v>
      </c>
      <c r="F1857" t="s">
        <v>245</v>
      </c>
      <c r="G1857" t="s">
        <v>45</v>
      </c>
      <c r="H1857">
        <v>1</v>
      </c>
      <c r="I1857" t="s">
        <v>197</v>
      </c>
      <c r="J1857" t="s">
        <v>47</v>
      </c>
      <c r="K1857" s="1">
        <v>44013</v>
      </c>
      <c r="L1857">
        <v>0.46</v>
      </c>
      <c r="M1857" t="s">
        <v>226</v>
      </c>
      <c r="W1857" s="5">
        <v>45931</v>
      </c>
      <c r="X1857" s="5">
        <v>45901</v>
      </c>
      <c r="Y1857" s="5">
        <v>45778</v>
      </c>
      <c r="AB1857" t="s">
        <v>245</v>
      </c>
      <c r="AC1857" t="s">
        <v>245</v>
      </c>
      <c r="AD1857" t="s">
        <v>247</v>
      </c>
      <c r="AE1857" t="s">
        <v>72</v>
      </c>
      <c r="AF1857" t="s">
        <v>53</v>
      </c>
      <c r="AG1857" t="s">
        <v>690</v>
      </c>
      <c r="AH1857">
        <v>39.088549999999998</v>
      </c>
      <c r="AI1857">
        <v>52.255000000000003</v>
      </c>
      <c r="AJ1857">
        <v>55.290081999999998</v>
      </c>
      <c r="AK1857">
        <v>57.213534000000003</v>
      </c>
      <c r="AL1857" t="s">
        <v>54</v>
      </c>
      <c r="AM1857" t="s">
        <v>248</v>
      </c>
    </row>
    <row r="1858" spans="1:44" hidden="1" x14ac:dyDescent="0.25">
      <c r="A1858" t="s">
        <v>2661</v>
      </c>
      <c r="B1858" t="s">
        <v>2653</v>
      </c>
      <c r="C1858" t="s">
        <v>2654</v>
      </c>
      <c r="D1858" t="s">
        <v>149</v>
      </c>
      <c r="E1858" t="s">
        <v>1593</v>
      </c>
      <c r="F1858" t="s">
        <v>245</v>
      </c>
      <c r="G1858" t="s">
        <v>45</v>
      </c>
      <c r="H1858">
        <v>1</v>
      </c>
      <c r="I1858" t="s">
        <v>197</v>
      </c>
      <c r="J1858" t="s">
        <v>47</v>
      </c>
      <c r="K1858" s="1">
        <v>44013</v>
      </c>
      <c r="L1858">
        <v>1.28</v>
      </c>
      <c r="M1858" t="s">
        <v>226</v>
      </c>
      <c r="W1858" s="5">
        <v>45931</v>
      </c>
      <c r="X1858" s="5">
        <v>45901</v>
      </c>
      <c r="Y1858" s="5">
        <v>45778</v>
      </c>
      <c r="AB1858" t="s">
        <v>245</v>
      </c>
      <c r="AC1858" t="s">
        <v>245</v>
      </c>
      <c r="AD1858" t="s">
        <v>247</v>
      </c>
      <c r="AE1858" t="s">
        <v>72</v>
      </c>
      <c r="AF1858" t="s">
        <v>53</v>
      </c>
      <c r="AG1858" t="s">
        <v>690</v>
      </c>
      <c r="AH1858">
        <v>39.088549999999998</v>
      </c>
      <c r="AI1858">
        <v>52.255000000000003</v>
      </c>
      <c r="AJ1858">
        <v>55.290081999999998</v>
      </c>
      <c r="AK1858">
        <v>57.213534000000003</v>
      </c>
      <c r="AL1858" t="s">
        <v>54</v>
      </c>
      <c r="AM1858" t="s">
        <v>248</v>
      </c>
    </row>
    <row r="1859" spans="1:44" hidden="1" x14ac:dyDescent="0.25">
      <c r="A1859" t="s">
        <v>2662</v>
      </c>
      <c r="B1859" t="s">
        <v>2653</v>
      </c>
      <c r="C1859" t="s">
        <v>2654</v>
      </c>
      <c r="D1859" t="s">
        <v>107</v>
      </c>
      <c r="E1859" t="s">
        <v>2297</v>
      </c>
      <c r="F1859" t="s">
        <v>245</v>
      </c>
      <c r="G1859" t="s">
        <v>45</v>
      </c>
      <c r="H1859">
        <v>1</v>
      </c>
      <c r="I1859" t="s">
        <v>197</v>
      </c>
      <c r="J1859" t="s">
        <v>47</v>
      </c>
      <c r="K1859" s="1">
        <v>44013</v>
      </c>
      <c r="L1859">
        <v>0.17</v>
      </c>
      <c r="M1859" t="s">
        <v>226</v>
      </c>
      <c r="W1859" s="5">
        <v>45931</v>
      </c>
      <c r="X1859" s="5">
        <v>45901</v>
      </c>
      <c r="Y1859" s="5">
        <v>45778</v>
      </c>
      <c r="AB1859" t="s">
        <v>245</v>
      </c>
      <c r="AC1859" t="s">
        <v>245</v>
      </c>
      <c r="AD1859" t="s">
        <v>247</v>
      </c>
      <c r="AE1859" t="s">
        <v>72</v>
      </c>
      <c r="AF1859" t="s">
        <v>53</v>
      </c>
      <c r="AG1859" t="s">
        <v>690</v>
      </c>
      <c r="AH1859">
        <v>39.088549999999998</v>
      </c>
      <c r="AI1859">
        <v>52.255000000000003</v>
      </c>
      <c r="AJ1859">
        <v>55.290081999999998</v>
      </c>
      <c r="AK1859">
        <v>57.213534000000003</v>
      </c>
      <c r="AL1859" t="s">
        <v>54</v>
      </c>
      <c r="AM1859" t="s">
        <v>248</v>
      </c>
    </row>
    <row r="1860" spans="1:44" hidden="1" x14ac:dyDescent="0.25">
      <c r="A1860" t="s">
        <v>2663</v>
      </c>
      <c r="B1860" t="s">
        <v>2653</v>
      </c>
      <c r="C1860" t="s">
        <v>2654</v>
      </c>
      <c r="D1860" t="s">
        <v>195</v>
      </c>
      <c r="E1860" t="s">
        <v>2297</v>
      </c>
      <c r="F1860" t="s">
        <v>245</v>
      </c>
      <c r="G1860" t="s">
        <v>45</v>
      </c>
      <c r="H1860">
        <v>1</v>
      </c>
      <c r="I1860" t="s">
        <v>197</v>
      </c>
      <c r="J1860" t="s">
        <v>47</v>
      </c>
      <c r="K1860" s="1">
        <v>44013</v>
      </c>
      <c r="L1860">
        <v>0.65</v>
      </c>
      <c r="M1860" t="s">
        <v>226</v>
      </c>
      <c r="W1860" s="5">
        <v>45931</v>
      </c>
      <c r="X1860" s="5">
        <v>45901</v>
      </c>
      <c r="Y1860" s="5">
        <v>45778</v>
      </c>
      <c r="AB1860" t="s">
        <v>245</v>
      </c>
      <c r="AC1860" t="s">
        <v>245</v>
      </c>
      <c r="AD1860" t="s">
        <v>247</v>
      </c>
      <c r="AE1860" t="s">
        <v>72</v>
      </c>
      <c r="AF1860" t="s">
        <v>53</v>
      </c>
      <c r="AG1860" t="s">
        <v>690</v>
      </c>
      <c r="AH1860">
        <v>39.088549999999998</v>
      </c>
      <c r="AI1860">
        <v>52.255000000000003</v>
      </c>
      <c r="AJ1860">
        <v>55.290081999999998</v>
      </c>
      <c r="AK1860">
        <v>57.213534000000003</v>
      </c>
      <c r="AL1860" t="s">
        <v>54</v>
      </c>
      <c r="AM1860" t="s">
        <v>248</v>
      </c>
    </row>
    <row r="1861" spans="1:44" hidden="1" x14ac:dyDescent="0.25">
      <c r="A1861" t="s">
        <v>2666</v>
      </c>
      <c r="B1861" t="s">
        <v>2664</v>
      </c>
      <c r="C1861" t="s">
        <v>2665</v>
      </c>
      <c r="D1861" t="s">
        <v>95</v>
      </c>
      <c r="E1861" t="s">
        <v>78</v>
      </c>
      <c r="F1861" t="s">
        <v>79</v>
      </c>
      <c r="G1861" t="s">
        <v>58</v>
      </c>
      <c r="H1861">
        <v>2</v>
      </c>
      <c r="I1861" t="s">
        <v>46</v>
      </c>
      <c r="J1861" t="s">
        <v>70</v>
      </c>
      <c r="L1861">
        <v>34.82</v>
      </c>
      <c r="M1861" t="s">
        <v>226</v>
      </c>
      <c r="R1861" t="s">
        <v>98</v>
      </c>
      <c r="S1861" t="s">
        <v>98</v>
      </c>
      <c r="T1861" t="s">
        <v>97</v>
      </c>
      <c r="W1861" s="5">
        <v>45580</v>
      </c>
      <c r="X1861" s="5">
        <v>45566</v>
      </c>
      <c r="Y1861" s="5">
        <v>45566</v>
      </c>
      <c r="Z1861" s="10">
        <v>45580</v>
      </c>
      <c r="AA1861" s="10">
        <v>45569</v>
      </c>
      <c r="AB1861" t="s">
        <v>79</v>
      </c>
      <c r="AC1861" t="s">
        <v>79</v>
      </c>
      <c r="AD1861" t="s">
        <v>53</v>
      </c>
      <c r="AE1861" t="s">
        <v>72</v>
      </c>
      <c r="AF1861" t="s">
        <v>247</v>
      </c>
      <c r="AG1861" t="s">
        <v>84</v>
      </c>
      <c r="AH1861">
        <v>27.599989999999998</v>
      </c>
      <c r="AI1861">
        <v>29.359859</v>
      </c>
      <c r="AJ1861">
        <v>33.340009000000002</v>
      </c>
      <c r="AK1861">
        <v>37.414743999999999</v>
      </c>
      <c r="AL1861" t="s">
        <v>73</v>
      </c>
      <c r="AM1861" t="s">
        <v>474</v>
      </c>
      <c r="AN1861" t="s">
        <v>72</v>
      </c>
      <c r="AO1861" s="1">
        <v>45689</v>
      </c>
      <c r="AP1861" s="1" t="s">
        <v>5426</v>
      </c>
      <c r="AR1861" t="s">
        <v>72</v>
      </c>
    </row>
    <row r="1862" spans="1:44" hidden="1" x14ac:dyDescent="0.25">
      <c r="A1862" t="s">
        <v>2667</v>
      </c>
      <c r="B1862" t="s">
        <v>2664</v>
      </c>
      <c r="C1862" t="s">
        <v>2665</v>
      </c>
      <c r="D1862" t="s">
        <v>143</v>
      </c>
      <c r="E1862" t="s">
        <v>78</v>
      </c>
      <c r="F1862" t="s">
        <v>79</v>
      </c>
      <c r="G1862" t="s">
        <v>58</v>
      </c>
      <c r="H1862">
        <v>2</v>
      </c>
      <c r="I1862" t="s">
        <v>46</v>
      </c>
      <c r="J1862" t="s">
        <v>70</v>
      </c>
      <c r="L1862">
        <v>55.1</v>
      </c>
      <c r="M1862" t="s">
        <v>226</v>
      </c>
      <c r="R1862" t="s">
        <v>98</v>
      </c>
      <c r="S1862" t="s">
        <v>98</v>
      </c>
      <c r="T1862" t="s">
        <v>97</v>
      </c>
      <c r="W1862" s="5">
        <v>45580</v>
      </c>
      <c r="X1862" s="5">
        <v>45566</v>
      </c>
      <c r="Y1862" s="5">
        <v>45536</v>
      </c>
      <c r="Z1862" s="10">
        <v>45580</v>
      </c>
      <c r="AA1862" s="10">
        <v>45566</v>
      </c>
      <c r="AB1862" t="s">
        <v>79</v>
      </c>
      <c r="AC1862" t="s">
        <v>79</v>
      </c>
      <c r="AD1862" t="s">
        <v>53</v>
      </c>
      <c r="AE1862" t="s">
        <v>72</v>
      </c>
      <c r="AF1862" t="s">
        <v>247</v>
      </c>
      <c r="AG1862" t="s">
        <v>84</v>
      </c>
      <c r="AH1862">
        <v>27.599989999999998</v>
      </c>
      <c r="AI1862">
        <v>29.359859</v>
      </c>
      <c r="AJ1862">
        <v>33.340009000000002</v>
      </c>
      <c r="AK1862">
        <v>37.414743999999999</v>
      </c>
      <c r="AL1862" t="s">
        <v>73</v>
      </c>
      <c r="AM1862" t="s">
        <v>474</v>
      </c>
      <c r="AN1862" t="s">
        <v>72</v>
      </c>
      <c r="AO1862" s="1">
        <v>45689</v>
      </c>
      <c r="AP1862" s="1" t="s">
        <v>5426</v>
      </c>
      <c r="AR1862" t="s">
        <v>72</v>
      </c>
    </row>
    <row r="1863" spans="1:44" hidden="1" x14ac:dyDescent="0.25">
      <c r="A1863" t="s">
        <v>2668</v>
      </c>
      <c r="B1863" t="s">
        <v>2664</v>
      </c>
      <c r="C1863" t="s">
        <v>2665</v>
      </c>
      <c r="D1863" t="s">
        <v>255</v>
      </c>
      <c r="E1863" t="s">
        <v>78</v>
      </c>
      <c r="F1863" t="s">
        <v>79</v>
      </c>
      <c r="G1863" t="s">
        <v>58</v>
      </c>
      <c r="H1863">
        <v>2</v>
      </c>
      <c r="I1863" t="s">
        <v>46</v>
      </c>
      <c r="J1863" t="s">
        <v>70</v>
      </c>
      <c r="L1863">
        <v>42.84</v>
      </c>
      <c r="M1863" t="s">
        <v>226</v>
      </c>
      <c r="R1863" t="s">
        <v>98</v>
      </c>
      <c r="S1863" t="s">
        <v>98</v>
      </c>
      <c r="T1863" t="s">
        <v>97</v>
      </c>
      <c r="W1863" s="5">
        <v>45581</v>
      </c>
      <c r="X1863" s="5">
        <v>45566</v>
      </c>
      <c r="Y1863" s="5">
        <v>45536</v>
      </c>
      <c r="Z1863" s="10">
        <v>45581</v>
      </c>
      <c r="AA1863" s="10">
        <v>45563</v>
      </c>
      <c r="AB1863" t="s">
        <v>79</v>
      </c>
      <c r="AC1863" t="s">
        <v>79</v>
      </c>
      <c r="AD1863" t="s">
        <v>53</v>
      </c>
      <c r="AE1863" t="s">
        <v>72</v>
      </c>
      <c r="AF1863" t="s">
        <v>247</v>
      </c>
      <c r="AG1863" t="s">
        <v>84</v>
      </c>
      <c r="AH1863">
        <v>27.599989999999998</v>
      </c>
      <c r="AI1863">
        <v>29.359859</v>
      </c>
      <c r="AJ1863">
        <v>33.340009000000002</v>
      </c>
      <c r="AK1863">
        <v>37.414743999999999</v>
      </c>
      <c r="AL1863" t="s">
        <v>73</v>
      </c>
      <c r="AM1863" t="s">
        <v>474</v>
      </c>
      <c r="AN1863" t="s">
        <v>72</v>
      </c>
      <c r="AO1863" s="1">
        <v>45689</v>
      </c>
      <c r="AP1863" s="1" t="s">
        <v>5426</v>
      </c>
      <c r="AR1863" t="s">
        <v>72</v>
      </c>
    </row>
    <row r="1864" spans="1:44" hidden="1" x14ac:dyDescent="0.25">
      <c r="A1864" t="s">
        <v>2669</v>
      </c>
      <c r="B1864" t="s">
        <v>2664</v>
      </c>
      <c r="C1864" t="s">
        <v>2665</v>
      </c>
      <c r="D1864" t="s">
        <v>87</v>
      </c>
      <c r="E1864" t="s">
        <v>78</v>
      </c>
      <c r="F1864" t="s">
        <v>79</v>
      </c>
      <c r="G1864" t="s">
        <v>58</v>
      </c>
      <c r="H1864">
        <v>2</v>
      </c>
      <c r="I1864" t="s">
        <v>46</v>
      </c>
      <c r="J1864" t="s">
        <v>70</v>
      </c>
      <c r="L1864">
        <v>29.75</v>
      </c>
      <c r="M1864" t="s">
        <v>226</v>
      </c>
      <c r="R1864" t="s">
        <v>98</v>
      </c>
      <c r="S1864" t="s">
        <v>98</v>
      </c>
      <c r="T1864" t="s">
        <v>97</v>
      </c>
      <c r="W1864" s="5">
        <v>45577</v>
      </c>
      <c r="X1864" s="5">
        <v>45566</v>
      </c>
      <c r="Y1864" s="5">
        <v>45536</v>
      </c>
      <c r="Z1864" s="10">
        <v>45577</v>
      </c>
      <c r="AA1864" s="10">
        <v>45566</v>
      </c>
      <c r="AB1864" t="s">
        <v>79</v>
      </c>
      <c r="AC1864" t="s">
        <v>79</v>
      </c>
      <c r="AD1864" t="s">
        <v>53</v>
      </c>
      <c r="AE1864" t="s">
        <v>72</v>
      </c>
      <c r="AF1864" t="s">
        <v>247</v>
      </c>
      <c r="AG1864" t="s">
        <v>84</v>
      </c>
      <c r="AH1864">
        <v>27.599989999999998</v>
      </c>
      <c r="AI1864">
        <v>29.359859</v>
      </c>
      <c r="AJ1864">
        <v>33.340009000000002</v>
      </c>
      <c r="AK1864">
        <v>37.414743999999999</v>
      </c>
      <c r="AL1864" t="s">
        <v>73</v>
      </c>
      <c r="AM1864" t="s">
        <v>474</v>
      </c>
      <c r="AN1864" t="s">
        <v>72</v>
      </c>
      <c r="AO1864" s="1">
        <v>45689</v>
      </c>
      <c r="AP1864" s="1" t="s">
        <v>5426</v>
      </c>
      <c r="AR1864" t="s">
        <v>72</v>
      </c>
    </row>
    <row r="1865" spans="1:44" hidden="1" x14ac:dyDescent="0.25">
      <c r="A1865" t="s">
        <v>2670</v>
      </c>
      <c r="B1865" t="s">
        <v>2664</v>
      </c>
      <c r="C1865" t="s">
        <v>2665</v>
      </c>
      <c r="D1865" t="s">
        <v>100</v>
      </c>
      <c r="E1865" t="s">
        <v>78</v>
      </c>
      <c r="F1865" t="s">
        <v>79</v>
      </c>
      <c r="G1865" t="s">
        <v>58</v>
      </c>
      <c r="H1865">
        <v>2</v>
      </c>
      <c r="I1865" t="s">
        <v>46</v>
      </c>
      <c r="J1865" t="s">
        <v>70</v>
      </c>
      <c r="L1865">
        <v>41.62</v>
      </c>
      <c r="M1865" t="s">
        <v>226</v>
      </c>
      <c r="R1865" t="s">
        <v>98</v>
      </c>
      <c r="S1865" t="s">
        <v>98</v>
      </c>
      <c r="T1865" t="s">
        <v>97</v>
      </c>
      <c r="W1865" s="5">
        <v>45581</v>
      </c>
      <c r="X1865" s="5">
        <v>45566</v>
      </c>
      <c r="Y1865" s="5">
        <v>45536</v>
      </c>
      <c r="Z1865" s="10">
        <v>45581</v>
      </c>
      <c r="AA1865" s="10">
        <v>45572</v>
      </c>
      <c r="AB1865" t="s">
        <v>79</v>
      </c>
      <c r="AC1865" t="s">
        <v>79</v>
      </c>
      <c r="AD1865" t="s">
        <v>53</v>
      </c>
      <c r="AE1865" t="s">
        <v>72</v>
      </c>
      <c r="AF1865" t="s">
        <v>247</v>
      </c>
      <c r="AG1865" t="s">
        <v>84</v>
      </c>
      <c r="AH1865">
        <v>27.599989999999998</v>
      </c>
      <c r="AI1865">
        <v>29.359859</v>
      </c>
      <c r="AJ1865">
        <v>33.340009000000002</v>
      </c>
      <c r="AK1865">
        <v>37.414743999999999</v>
      </c>
      <c r="AL1865" t="s">
        <v>73</v>
      </c>
      <c r="AM1865" t="s">
        <v>474</v>
      </c>
      <c r="AN1865" t="s">
        <v>72</v>
      </c>
      <c r="AO1865" s="1">
        <v>45689</v>
      </c>
      <c r="AP1865" s="1" t="s">
        <v>5426</v>
      </c>
      <c r="AR1865" t="s">
        <v>72</v>
      </c>
    </row>
    <row r="1866" spans="1:44" hidden="1" x14ac:dyDescent="0.25">
      <c r="A1866" t="s">
        <v>2671</v>
      </c>
      <c r="B1866" t="s">
        <v>2664</v>
      </c>
      <c r="C1866" t="s">
        <v>2665</v>
      </c>
      <c r="D1866" t="s">
        <v>259</v>
      </c>
      <c r="E1866" t="s">
        <v>78</v>
      </c>
      <c r="F1866" t="s">
        <v>79</v>
      </c>
      <c r="G1866" t="s">
        <v>58</v>
      </c>
      <c r="H1866">
        <v>2</v>
      </c>
      <c r="I1866" t="s">
        <v>46</v>
      </c>
      <c r="J1866" t="s">
        <v>70</v>
      </c>
      <c r="L1866">
        <v>17.829999999999998</v>
      </c>
      <c r="M1866" t="s">
        <v>226</v>
      </c>
      <c r="R1866" t="s">
        <v>98</v>
      </c>
      <c r="S1866" t="s">
        <v>98</v>
      </c>
      <c r="T1866" t="s">
        <v>97</v>
      </c>
      <c r="W1866" s="5">
        <v>45581</v>
      </c>
      <c r="X1866" s="5">
        <v>45566</v>
      </c>
      <c r="Y1866" s="5">
        <v>45536</v>
      </c>
      <c r="Z1866" s="10">
        <v>45581</v>
      </c>
      <c r="AA1866" s="10">
        <v>45576</v>
      </c>
      <c r="AB1866" t="s">
        <v>79</v>
      </c>
      <c r="AC1866" t="s">
        <v>79</v>
      </c>
      <c r="AD1866" t="s">
        <v>53</v>
      </c>
      <c r="AE1866" t="s">
        <v>72</v>
      </c>
      <c r="AF1866" t="s">
        <v>247</v>
      </c>
      <c r="AG1866" t="s">
        <v>84</v>
      </c>
      <c r="AH1866">
        <v>27.599989999999998</v>
      </c>
      <c r="AI1866">
        <v>29.359859</v>
      </c>
      <c r="AJ1866">
        <v>33.340009000000002</v>
      </c>
      <c r="AK1866">
        <v>37.414743999999999</v>
      </c>
      <c r="AL1866" t="s">
        <v>73</v>
      </c>
      <c r="AM1866" t="s">
        <v>474</v>
      </c>
      <c r="AN1866" t="s">
        <v>72</v>
      </c>
      <c r="AO1866" s="1">
        <v>45689</v>
      </c>
      <c r="AP1866" s="1" t="s">
        <v>5426</v>
      </c>
      <c r="AR1866" t="s">
        <v>72</v>
      </c>
    </row>
    <row r="1867" spans="1:44" hidden="1" x14ac:dyDescent="0.25">
      <c r="A1867" t="s">
        <v>2672</v>
      </c>
      <c r="B1867" t="s">
        <v>2664</v>
      </c>
      <c r="C1867" t="s">
        <v>2665</v>
      </c>
      <c r="D1867" t="s">
        <v>207</v>
      </c>
      <c r="E1867" t="s">
        <v>78</v>
      </c>
      <c r="F1867" t="s">
        <v>79</v>
      </c>
      <c r="G1867" t="s">
        <v>58</v>
      </c>
      <c r="H1867">
        <v>2</v>
      </c>
      <c r="I1867" t="s">
        <v>46</v>
      </c>
      <c r="J1867" t="s">
        <v>70</v>
      </c>
      <c r="L1867">
        <v>7.28</v>
      </c>
      <c r="M1867" t="s">
        <v>226</v>
      </c>
      <c r="R1867" t="s">
        <v>98</v>
      </c>
      <c r="S1867" t="s">
        <v>98</v>
      </c>
      <c r="T1867" t="s">
        <v>97</v>
      </c>
      <c r="W1867" s="5">
        <v>45581</v>
      </c>
      <c r="X1867" s="5">
        <v>45566</v>
      </c>
      <c r="Y1867" s="5">
        <v>45536</v>
      </c>
      <c r="Z1867" s="10">
        <v>45581</v>
      </c>
      <c r="AA1867" s="10">
        <v>45566</v>
      </c>
      <c r="AB1867" t="s">
        <v>79</v>
      </c>
      <c r="AC1867" t="s">
        <v>79</v>
      </c>
      <c r="AD1867" t="s">
        <v>53</v>
      </c>
      <c r="AE1867" t="s">
        <v>72</v>
      </c>
      <c r="AF1867" t="s">
        <v>247</v>
      </c>
      <c r="AG1867" t="s">
        <v>84</v>
      </c>
      <c r="AH1867">
        <v>27.599989999999998</v>
      </c>
      <c r="AI1867">
        <v>29.359859</v>
      </c>
      <c r="AJ1867">
        <v>33.340009000000002</v>
      </c>
      <c r="AK1867">
        <v>37.414743999999999</v>
      </c>
      <c r="AL1867" t="s">
        <v>73</v>
      </c>
      <c r="AM1867" t="s">
        <v>474</v>
      </c>
      <c r="AN1867" t="s">
        <v>72</v>
      </c>
      <c r="AO1867" s="1">
        <v>45689</v>
      </c>
      <c r="AP1867" s="1" t="s">
        <v>5426</v>
      </c>
      <c r="AR1867" t="s">
        <v>72</v>
      </c>
    </row>
    <row r="1868" spans="1:44" hidden="1" x14ac:dyDescent="0.25">
      <c r="A1868" t="s">
        <v>2673</v>
      </c>
      <c r="B1868" t="s">
        <v>2664</v>
      </c>
      <c r="C1868" t="s">
        <v>2665</v>
      </c>
      <c r="D1868" t="s">
        <v>102</v>
      </c>
      <c r="E1868" t="s">
        <v>78</v>
      </c>
      <c r="F1868" t="s">
        <v>79</v>
      </c>
      <c r="G1868" t="s">
        <v>58</v>
      </c>
      <c r="H1868">
        <v>2</v>
      </c>
      <c r="I1868" t="s">
        <v>46</v>
      </c>
      <c r="J1868" t="s">
        <v>70</v>
      </c>
      <c r="L1868">
        <v>30.27</v>
      </c>
      <c r="M1868" t="s">
        <v>226</v>
      </c>
      <c r="R1868" t="s">
        <v>98</v>
      </c>
      <c r="S1868" t="s">
        <v>98</v>
      </c>
      <c r="T1868" t="s">
        <v>97</v>
      </c>
      <c r="W1868" s="5">
        <v>45584</v>
      </c>
      <c r="X1868" s="5">
        <v>45566</v>
      </c>
      <c r="Y1868" s="5">
        <v>45566</v>
      </c>
      <c r="Z1868" s="10">
        <v>45584</v>
      </c>
      <c r="AA1868" s="10">
        <v>45573</v>
      </c>
      <c r="AB1868" t="s">
        <v>79</v>
      </c>
      <c r="AC1868" t="s">
        <v>79</v>
      </c>
      <c r="AD1868" t="s">
        <v>53</v>
      </c>
      <c r="AE1868" t="s">
        <v>72</v>
      </c>
      <c r="AF1868" t="s">
        <v>247</v>
      </c>
      <c r="AG1868" t="s">
        <v>84</v>
      </c>
      <c r="AH1868">
        <v>27.599989999999998</v>
      </c>
      <c r="AI1868">
        <v>29.359859</v>
      </c>
      <c r="AJ1868">
        <v>33.340009000000002</v>
      </c>
      <c r="AK1868">
        <v>37.414743999999999</v>
      </c>
      <c r="AL1868" t="s">
        <v>73</v>
      </c>
      <c r="AM1868" t="s">
        <v>474</v>
      </c>
      <c r="AN1868" t="s">
        <v>72</v>
      </c>
      <c r="AO1868" s="1">
        <v>45689</v>
      </c>
      <c r="AP1868" s="1" t="s">
        <v>5426</v>
      </c>
      <c r="AR1868" t="s">
        <v>72</v>
      </c>
    </row>
    <row r="1869" spans="1:44" hidden="1" x14ac:dyDescent="0.25">
      <c r="A1869" t="s">
        <v>2676</v>
      </c>
      <c r="B1869" t="s">
        <v>2674</v>
      </c>
      <c r="C1869" t="s">
        <v>2675</v>
      </c>
      <c r="D1869" t="s">
        <v>255</v>
      </c>
      <c r="E1869" t="s">
        <v>833</v>
      </c>
      <c r="F1869" t="s">
        <v>245</v>
      </c>
      <c r="G1869" t="s">
        <v>45</v>
      </c>
      <c r="H1869">
        <v>1</v>
      </c>
      <c r="I1869" t="s">
        <v>197</v>
      </c>
      <c r="J1869" t="s">
        <v>47</v>
      </c>
      <c r="K1869" s="1">
        <v>43709</v>
      </c>
      <c r="L1869">
        <v>49.54</v>
      </c>
      <c r="M1869" t="s">
        <v>226</v>
      </c>
      <c r="R1869" t="s">
        <v>98</v>
      </c>
      <c r="S1869" t="s">
        <v>98</v>
      </c>
      <c r="T1869" t="s">
        <v>97</v>
      </c>
      <c r="W1869" s="5">
        <v>45597</v>
      </c>
      <c r="X1869" s="5">
        <v>45597</v>
      </c>
      <c r="Y1869" s="5">
        <v>45597</v>
      </c>
      <c r="Z1869" s="10">
        <v>45674</v>
      </c>
      <c r="AA1869" s="10">
        <v>45606</v>
      </c>
      <c r="AB1869" t="s">
        <v>245</v>
      </c>
      <c r="AC1869" t="s">
        <v>245</v>
      </c>
      <c r="AD1869" t="s">
        <v>72</v>
      </c>
      <c r="AE1869" t="s">
        <v>53</v>
      </c>
      <c r="AF1869" t="s">
        <v>247</v>
      </c>
      <c r="AG1869" t="s">
        <v>690</v>
      </c>
      <c r="AH1869">
        <v>30.334634000000001</v>
      </c>
      <c r="AI1869">
        <v>33.369717000000001</v>
      </c>
      <c r="AJ1869">
        <v>35.435949000000001</v>
      </c>
      <c r="AK1869">
        <v>53.560932999999999</v>
      </c>
      <c r="AL1869" t="s">
        <v>27</v>
      </c>
      <c r="AM1869" t="s">
        <v>248</v>
      </c>
      <c r="AN1869" t="s">
        <v>53</v>
      </c>
      <c r="AO1869" s="1">
        <v>45689</v>
      </c>
      <c r="AP1869" s="1" t="s">
        <v>5426</v>
      </c>
      <c r="AR1869" t="s">
        <v>53</v>
      </c>
    </row>
    <row r="1870" spans="1:44" hidden="1" x14ac:dyDescent="0.25">
      <c r="A1870" t="s">
        <v>2677</v>
      </c>
      <c r="B1870" t="s">
        <v>2674</v>
      </c>
      <c r="C1870" t="s">
        <v>2675</v>
      </c>
      <c r="D1870" t="s">
        <v>87</v>
      </c>
      <c r="E1870" t="s">
        <v>833</v>
      </c>
      <c r="F1870" t="s">
        <v>245</v>
      </c>
      <c r="G1870" t="s">
        <v>45</v>
      </c>
      <c r="H1870">
        <v>2</v>
      </c>
      <c r="I1870" t="s">
        <v>46</v>
      </c>
      <c r="J1870" t="s">
        <v>70</v>
      </c>
      <c r="L1870">
        <v>9.49</v>
      </c>
      <c r="M1870" t="s">
        <v>226</v>
      </c>
      <c r="R1870" t="s">
        <v>98</v>
      </c>
      <c r="S1870" t="s">
        <v>98</v>
      </c>
      <c r="T1870" t="s">
        <v>97</v>
      </c>
      <c r="W1870" s="5">
        <v>45597</v>
      </c>
      <c r="X1870" s="5">
        <v>45597</v>
      </c>
      <c r="Y1870" s="5">
        <v>45597</v>
      </c>
      <c r="Z1870" s="10">
        <v>45619</v>
      </c>
      <c r="AA1870" s="10">
        <v>45606</v>
      </c>
      <c r="AB1870" t="s">
        <v>245</v>
      </c>
      <c r="AC1870" t="s">
        <v>245</v>
      </c>
      <c r="AD1870" t="s">
        <v>72</v>
      </c>
      <c r="AE1870" t="s">
        <v>53</v>
      </c>
      <c r="AF1870" t="s">
        <v>247</v>
      </c>
      <c r="AG1870" t="s">
        <v>690</v>
      </c>
      <c r="AH1870">
        <v>30.334634000000001</v>
      </c>
      <c r="AI1870">
        <v>33.369717000000001</v>
      </c>
      <c r="AJ1870">
        <v>35.435949000000001</v>
      </c>
      <c r="AK1870">
        <v>53.560932999999999</v>
      </c>
      <c r="AL1870" t="s">
        <v>73</v>
      </c>
      <c r="AM1870" t="s">
        <v>248</v>
      </c>
      <c r="AN1870" t="s">
        <v>53</v>
      </c>
      <c r="AO1870" s="1">
        <v>45689</v>
      </c>
      <c r="AP1870" s="1" t="s">
        <v>5426</v>
      </c>
      <c r="AR1870" t="s">
        <v>53</v>
      </c>
    </row>
    <row r="1871" spans="1:44" hidden="1" x14ac:dyDescent="0.25">
      <c r="A1871" t="s">
        <v>2680</v>
      </c>
      <c r="B1871" t="s">
        <v>2678</v>
      </c>
      <c r="C1871" t="s">
        <v>2679</v>
      </c>
      <c r="D1871" t="s">
        <v>95</v>
      </c>
      <c r="E1871" t="s">
        <v>69</v>
      </c>
      <c r="F1871" t="s">
        <v>44</v>
      </c>
      <c r="G1871" t="s">
        <v>45</v>
      </c>
      <c r="H1871">
        <v>1</v>
      </c>
      <c r="I1871" t="s">
        <v>197</v>
      </c>
      <c r="J1871" t="s">
        <v>47</v>
      </c>
      <c r="K1871" s="1">
        <v>44119</v>
      </c>
      <c r="L1871">
        <v>5.81</v>
      </c>
      <c r="M1871" t="s">
        <v>226</v>
      </c>
      <c r="W1871" s="5">
        <v>45962</v>
      </c>
      <c r="X1871" s="5">
        <v>45962</v>
      </c>
      <c r="Y1871" s="5">
        <v>45839</v>
      </c>
      <c r="AB1871" t="s">
        <v>44</v>
      </c>
      <c r="AC1871" t="s">
        <v>44</v>
      </c>
      <c r="AD1871" t="s">
        <v>53</v>
      </c>
      <c r="AE1871" t="s">
        <v>72</v>
      </c>
      <c r="AF1871" t="s">
        <v>52</v>
      </c>
      <c r="AG1871" t="s">
        <v>247</v>
      </c>
      <c r="AH1871">
        <v>26.342918000000001</v>
      </c>
      <c r="AI1871">
        <v>29.560616</v>
      </c>
      <c r="AJ1871">
        <v>36.665598000000003</v>
      </c>
      <c r="AK1871">
        <v>76.037047999999999</v>
      </c>
      <c r="AL1871" t="s">
        <v>54</v>
      </c>
      <c r="AM1871" t="s">
        <v>55</v>
      </c>
      <c r="AN1871" t="s">
        <v>50</v>
      </c>
      <c r="AR1871" t="s">
        <v>50</v>
      </c>
    </row>
    <row r="1872" spans="1:44" hidden="1" x14ac:dyDescent="0.25">
      <c r="A1872" t="s">
        <v>2681</v>
      </c>
      <c r="B1872" t="s">
        <v>2678</v>
      </c>
      <c r="C1872" t="s">
        <v>2679</v>
      </c>
      <c r="D1872" t="s">
        <v>143</v>
      </c>
      <c r="E1872" t="s">
        <v>69</v>
      </c>
      <c r="F1872" t="s">
        <v>44</v>
      </c>
      <c r="G1872" t="s">
        <v>45</v>
      </c>
      <c r="H1872">
        <v>1</v>
      </c>
      <c r="I1872" t="s">
        <v>197</v>
      </c>
      <c r="J1872" t="s">
        <v>47</v>
      </c>
      <c r="K1872" s="1">
        <v>44104</v>
      </c>
      <c r="L1872">
        <v>7.78</v>
      </c>
      <c r="M1872" t="s">
        <v>226</v>
      </c>
      <c r="W1872" s="5">
        <v>45962</v>
      </c>
      <c r="X1872" s="5">
        <v>45962</v>
      </c>
      <c r="Y1872" s="5">
        <v>45839</v>
      </c>
      <c r="AB1872" t="s">
        <v>44</v>
      </c>
      <c r="AC1872" t="s">
        <v>44</v>
      </c>
      <c r="AD1872" t="s">
        <v>53</v>
      </c>
      <c r="AE1872" t="s">
        <v>72</v>
      </c>
      <c r="AF1872" t="s">
        <v>52</v>
      </c>
      <c r="AG1872" t="s">
        <v>247</v>
      </c>
      <c r="AH1872">
        <v>26.342918000000001</v>
      </c>
      <c r="AI1872">
        <v>29.560616</v>
      </c>
      <c r="AJ1872">
        <v>36.665598000000003</v>
      </c>
      <c r="AK1872">
        <v>76.037047999999999</v>
      </c>
      <c r="AL1872" t="s">
        <v>54</v>
      </c>
      <c r="AM1872" t="s">
        <v>55</v>
      </c>
      <c r="AN1872" t="s">
        <v>50</v>
      </c>
      <c r="AR1872" t="s">
        <v>50</v>
      </c>
    </row>
    <row r="1873" spans="1:44" hidden="1" x14ac:dyDescent="0.25">
      <c r="A1873" t="s">
        <v>2682</v>
      </c>
      <c r="B1873" t="s">
        <v>2678</v>
      </c>
      <c r="C1873" t="s">
        <v>2679</v>
      </c>
      <c r="D1873" t="s">
        <v>145</v>
      </c>
      <c r="E1873" t="s">
        <v>69</v>
      </c>
      <c r="F1873" t="s">
        <v>44</v>
      </c>
      <c r="G1873" t="s">
        <v>45</v>
      </c>
      <c r="H1873">
        <v>1</v>
      </c>
      <c r="I1873" t="s">
        <v>197</v>
      </c>
      <c r="J1873" t="s">
        <v>47</v>
      </c>
      <c r="K1873" s="1">
        <v>44097</v>
      </c>
      <c r="L1873">
        <v>7.43</v>
      </c>
      <c r="M1873" t="s">
        <v>226</v>
      </c>
      <c r="W1873" s="5">
        <v>45962</v>
      </c>
      <c r="X1873" s="5">
        <v>45962</v>
      </c>
      <c r="Y1873" s="5">
        <v>45839</v>
      </c>
      <c r="AB1873" t="s">
        <v>44</v>
      </c>
      <c r="AC1873" t="s">
        <v>44</v>
      </c>
      <c r="AD1873" t="s">
        <v>53</v>
      </c>
      <c r="AE1873" t="s">
        <v>72</v>
      </c>
      <c r="AF1873" t="s">
        <v>52</v>
      </c>
      <c r="AG1873" t="s">
        <v>247</v>
      </c>
      <c r="AH1873">
        <v>26.342918000000001</v>
      </c>
      <c r="AI1873">
        <v>29.560616</v>
      </c>
      <c r="AJ1873">
        <v>36.665598000000003</v>
      </c>
      <c r="AK1873">
        <v>76.037047999999999</v>
      </c>
      <c r="AL1873" t="s">
        <v>54</v>
      </c>
      <c r="AM1873" t="s">
        <v>55</v>
      </c>
      <c r="AN1873" t="s">
        <v>50</v>
      </c>
      <c r="AR1873" t="s">
        <v>50</v>
      </c>
    </row>
    <row r="1874" spans="1:44" hidden="1" x14ac:dyDescent="0.25">
      <c r="A1874" t="s">
        <v>2683</v>
      </c>
      <c r="B1874" t="s">
        <v>2678</v>
      </c>
      <c r="C1874" t="s">
        <v>2679</v>
      </c>
      <c r="D1874" t="s">
        <v>255</v>
      </c>
      <c r="E1874" t="s">
        <v>69</v>
      </c>
      <c r="F1874" t="s">
        <v>44</v>
      </c>
      <c r="G1874" t="s">
        <v>45</v>
      </c>
      <c r="H1874">
        <v>1</v>
      </c>
      <c r="I1874" t="s">
        <v>197</v>
      </c>
      <c r="J1874" t="s">
        <v>47</v>
      </c>
      <c r="K1874" s="1">
        <v>44104</v>
      </c>
      <c r="L1874">
        <v>18.89</v>
      </c>
      <c r="M1874" t="s">
        <v>226</v>
      </c>
      <c r="W1874" s="5">
        <v>45962</v>
      </c>
      <c r="X1874" s="5">
        <v>45962</v>
      </c>
      <c r="Y1874" s="5">
        <v>45839</v>
      </c>
      <c r="AB1874" t="s">
        <v>44</v>
      </c>
      <c r="AC1874" t="s">
        <v>44</v>
      </c>
      <c r="AD1874" t="s">
        <v>53</v>
      </c>
      <c r="AE1874" t="s">
        <v>72</v>
      </c>
      <c r="AF1874" t="s">
        <v>52</v>
      </c>
      <c r="AG1874" t="s">
        <v>247</v>
      </c>
      <c r="AH1874">
        <v>26.342918000000001</v>
      </c>
      <c r="AI1874">
        <v>29.560616</v>
      </c>
      <c r="AJ1874">
        <v>36.665598000000003</v>
      </c>
      <c r="AK1874">
        <v>76.037047999999999</v>
      </c>
      <c r="AL1874" t="s">
        <v>54</v>
      </c>
      <c r="AM1874" t="s">
        <v>55</v>
      </c>
      <c r="AN1874" t="s">
        <v>50</v>
      </c>
      <c r="AR1874" t="s">
        <v>50</v>
      </c>
    </row>
    <row r="1875" spans="1:44" hidden="1" x14ac:dyDescent="0.25">
      <c r="A1875" t="s">
        <v>2684</v>
      </c>
      <c r="B1875" t="s">
        <v>2678</v>
      </c>
      <c r="C1875" t="s">
        <v>2679</v>
      </c>
      <c r="D1875" t="s">
        <v>87</v>
      </c>
      <c r="E1875" t="s">
        <v>69</v>
      </c>
      <c r="F1875" t="s">
        <v>44</v>
      </c>
      <c r="G1875" t="s">
        <v>45</v>
      </c>
      <c r="H1875">
        <v>1</v>
      </c>
      <c r="I1875" t="s">
        <v>197</v>
      </c>
      <c r="J1875" t="s">
        <v>47</v>
      </c>
      <c r="K1875" s="1">
        <v>44173</v>
      </c>
      <c r="L1875">
        <v>5.44</v>
      </c>
      <c r="M1875" t="s">
        <v>226</v>
      </c>
      <c r="W1875" s="5">
        <v>45962</v>
      </c>
      <c r="X1875" s="5">
        <v>45962</v>
      </c>
      <c r="Y1875" s="5">
        <v>45839</v>
      </c>
      <c r="AB1875" t="s">
        <v>44</v>
      </c>
      <c r="AC1875" t="s">
        <v>44</v>
      </c>
      <c r="AD1875" t="s">
        <v>53</v>
      </c>
      <c r="AE1875" t="s">
        <v>72</v>
      </c>
      <c r="AF1875" t="s">
        <v>52</v>
      </c>
      <c r="AG1875" t="s">
        <v>247</v>
      </c>
      <c r="AH1875">
        <v>26.342918000000001</v>
      </c>
      <c r="AI1875">
        <v>29.560616</v>
      </c>
      <c r="AJ1875">
        <v>36.665598000000003</v>
      </c>
      <c r="AK1875">
        <v>76.037047999999999</v>
      </c>
      <c r="AL1875" t="s">
        <v>54</v>
      </c>
      <c r="AM1875" t="s">
        <v>55</v>
      </c>
      <c r="AN1875" t="s">
        <v>50</v>
      </c>
      <c r="AR1875" t="s">
        <v>50</v>
      </c>
    </row>
    <row r="1876" spans="1:44" hidden="1" x14ac:dyDescent="0.25">
      <c r="A1876" t="s">
        <v>2685</v>
      </c>
      <c r="B1876" t="s">
        <v>2678</v>
      </c>
      <c r="C1876" t="s">
        <v>2679</v>
      </c>
      <c r="D1876" t="s">
        <v>100</v>
      </c>
      <c r="E1876" t="s">
        <v>69</v>
      </c>
      <c r="F1876" t="s">
        <v>44</v>
      </c>
      <c r="G1876" t="s">
        <v>45</v>
      </c>
      <c r="H1876">
        <v>1</v>
      </c>
      <c r="I1876" t="s">
        <v>197</v>
      </c>
      <c r="J1876" t="s">
        <v>47</v>
      </c>
      <c r="K1876" s="1">
        <v>44180</v>
      </c>
      <c r="L1876">
        <v>3.53</v>
      </c>
      <c r="M1876" t="s">
        <v>226</v>
      </c>
      <c r="W1876" s="5">
        <v>45962</v>
      </c>
      <c r="X1876" s="5">
        <v>45962</v>
      </c>
      <c r="Y1876" s="5">
        <v>45839</v>
      </c>
      <c r="AB1876" t="s">
        <v>44</v>
      </c>
      <c r="AC1876" t="s">
        <v>44</v>
      </c>
      <c r="AD1876" t="s">
        <v>53</v>
      </c>
      <c r="AE1876" t="s">
        <v>72</v>
      </c>
      <c r="AF1876" t="s">
        <v>52</v>
      </c>
      <c r="AG1876" t="s">
        <v>247</v>
      </c>
      <c r="AH1876">
        <v>26.342918000000001</v>
      </c>
      <c r="AI1876">
        <v>29.560616</v>
      </c>
      <c r="AJ1876">
        <v>36.665598000000003</v>
      </c>
      <c r="AK1876">
        <v>76.037047999999999</v>
      </c>
      <c r="AL1876" t="s">
        <v>54</v>
      </c>
      <c r="AM1876" t="s">
        <v>55</v>
      </c>
      <c r="AN1876" t="s">
        <v>50</v>
      </c>
      <c r="AR1876" t="s">
        <v>50</v>
      </c>
    </row>
    <row r="1877" spans="1:44" hidden="1" x14ac:dyDescent="0.25">
      <c r="A1877" t="s">
        <v>2689</v>
      </c>
      <c r="B1877" t="s">
        <v>2686</v>
      </c>
      <c r="C1877" t="s">
        <v>2687</v>
      </c>
      <c r="D1877" t="s">
        <v>95</v>
      </c>
      <c r="E1877" t="s">
        <v>2688</v>
      </c>
      <c r="F1877" t="s">
        <v>245</v>
      </c>
      <c r="G1877" t="s">
        <v>80</v>
      </c>
      <c r="H1877">
        <v>2</v>
      </c>
      <c r="I1877" t="s">
        <v>46</v>
      </c>
      <c r="J1877" t="s">
        <v>70</v>
      </c>
      <c r="L1877" s="21">
        <v>7.38</v>
      </c>
      <c r="M1877" t="s">
        <v>226</v>
      </c>
      <c r="W1877" s="5">
        <v>45658</v>
      </c>
      <c r="X1877" s="5">
        <v>45658</v>
      </c>
      <c r="Y1877" s="5">
        <v>45597</v>
      </c>
      <c r="Z1877" s="10">
        <v>45669</v>
      </c>
      <c r="AA1877" s="10">
        <v>45618</v>
      </c>
      <c r="AB1877" t="s">
        <v>245</v>
      </c>
      <c r="AC1877" t="s">
        <v>245</v>
      </c>
      <c r="AD1877" t="s">
        <v>932</v>
      </c>
      <c r="AE1877" t="s">
        <v>566</v>
      </c>
      <c r="AF1877" t="s">
        <v>690</v>
      </c>
      <c r="AG1877" t="s">
        <v>84</v>
      </c>
      <c r="AH1877">
        <v>17.421130000000002</v>
      </c>
      <c r="AI1877">
        <v>27.717376999999999</v>
      </c>
      <c r="AJ1877">
        <v>52.186737000000001</v>
      </c>
      <c r="AK1877">
        <v>56.414960999999998</v>
      </c>
      <c r="AL1877" t="s">
        <v>27</v>
      </c>
      <c r="AM1877" t="s">
        <v>248</v>
      </c>
      <c r="AN1877" t="s">
        <v>932</v>
      </c>
      <c r="AO1877" s="1">
        <v>45809</v>
      </c>
      <c r="AP1877" s="1" t="s">
        <v>5437</v>
      </c>
      <c r="AR1877" t="s">
        <v>932</v>
      </c>
    </row>
    <row r="1878" spans="1:44" hidden="1" x14ac:dyDescent="0.25">
      <c r="A1878" t="s">
        <v>2690</v>
      </c>
      <c r="B1878" t="s">
        <v>2686</v>
      </c>
      <c r="C1878" t="s">
        <v>2687</v>
      </c>
      <c r="D1878" t="s">
        <v>143</v>
      </c>
      <c r="E1878" t="s">
        <v>2688</v>
      </c>
      <c r="F1878" t="s">
        <v>245</v>
      </c>
      <c r="G1878" t="s">
        <v>80</v>
      </c>
      <c r="H1878">
        <v>2</v>
      </c>
      <c r="I1878" t="s">
        <v>46</v>
      </c>
      <c r="J1878" t="s">
        <v>70</v>
      </c>
      <c r="L1878" s="21">
        <v>17.649999999999999</v>
      </c>
      <c r="M1878" t="s">
        <v>226</v>
      </c>
      <c r="W1878" s="5">
        <v>45658</v>
      </c>
      <c r="X1878" s="5">
        <v>45658</v>
      </c>
      <c r="Y1878" s="5">
        <v>45597</v>
      </c>
      <c r="Z1878" s="10">
        <v>45669</v>
      </c>
      <c r="AA1878" s="10">
        <v>45618</v>
      </c>
      <c r="AB1878" t="s">
        <v>245</v>
      </c>
      <c r="AC1878" t="s">
        <v>245</v>
      </c>
      <c r="AD1878" t="s">
        <v>932</v>
      </c>
      <c r="AE1878" t="s">
        <v>566</v>
      </c>
      <c r="AF1878" t="s">
        <v>690</v>
      </c>
      <c r="AG1878" t="s">
        <v>84</v>
      </c>
      <c r="AH1878">
        <v>17.421130000000002</v>
      </c>
      <c r="AI1878">
        <v>27.717376999999999</v>
      </c>
      <c r="AJ1878">
        <v>52.186737000000001</v>
      </c>
      <c r="AK1878">
        <v>56.414960999999998</v>
      </c>
      <c r="AL1878" t="s">
        <v>27</v>
      </c>
      <c r="AM1878" t="s">
        <v>248</v>
      </c>
      <c r="AN1878" t="s">
        <v>932</v>
      </c>
      <c r="AO1878" s="1">
        <v>45778</v>
      </c>
      <c r="AP1878" s="1" t="s">
        <v>5429</v>
      </c>
      <c r="AR1878" t="s">
        <v>932</v>
      </c>
    </row>
    <row r="1879" spans="1:44" hidden="1" x14ac:dyDescent="0.25">
      <c r="A1879" t="s">
        <v>2691</v>
      </c>
      <c r="B1879" t="s">
        <v>2686</v>
      </c>
      <c r="C1879" t="s">
        <v>2687</v>
      </c>
      <c r="D1879" t="s">
        <v>145</v>
      </c>
      <c r="E1879" t="s">
        <v>2688</v>
      </c>
      <c r="F1879" t="s">
        <v>245</v>
      </c>
      <c r="G1879" t="s">
        <v>80</v>
      </c>
      <c r="H1879">
        <v>2</v>
      </c>
      <c r="I1879" t="s">
        <v>46</v>
      </c>
      <c r="J1879" t="s">
        <v>70</v>
      </c>
      <c r="L1879" s="21">
        <v>15.41</v>
      </c>
      <c r="M1879" t="s">
        <v>226</v>
      </c>
      <c r="W1879" s="5">
        <v>45658</v>
      </c>
      <c r="X1879" s="5">
        <v>45658</v>
      </c>
      <c r="Y1879" s="5">
        <v>45597</v>
      </c>
      <c r="Z1879" s="10">
        <v>45670</v>
      </c>
      <c r="AA1879" s="10">
        <v>45619</v>
      </c>
      <c r="AB1879" t="s">
        <v>245</v>
      </c>
      <c r="AC1879" t="s">
        <v>245</v>
      </c>
      <c r="AD1879" t="s">
        <v>932</v>
      </c>
      <c r="AE1879" t="s">
        <v>566</v>
      </c>
      <c r="AF1879" t="s">
        <v>690</v>
      </c>
      <c r="AG1879" t="s">
        <v>84</v>
      </c>
      <c r="AH1879">
        <v>17.421130000000002</v>
      </c>
      <c r="AI1879">
        <v>27.717376999999999</v>
      </c>
      <c r="AJ1879">
        <v>52.186737000000001</v>
      </c>
      <c r="AK1879">
        <v>56.414960999999998</v>
      </c>
      <c r="AL1879" t="s">
        <v>27</v>
      </c>
      <c r="AM1879" t="s">
        <v>248</v>
      </c>
      <c r="AN1879" t="s">
        <v>932</v>
      </c>
      <c r="AO1879" s="1">
        <v>45809</v>
      </c>
      <c r="AP1879" s="1" t="s">
        <v>5437</v>
      </c>
      <c r="AR1879" t="s">
        <v>932</v>
      </c>
    </row>
    <row r="1880" spans="1:44" hidden="1" x14ac:dyDescent="0.25">
      <c r="A1880" t="s">
        <v>2692</v>
      </c>
      <c r="B1880" t="s">
        <v>2686</v>
      </c>
      <c r="C1880" t="s">
        <v>2687</v>
      </c>
      <c r="D1880" t="s">
        <v>255</v>
      </c>
      <c r="E1880" t="s">
        <v>2688</v>
      </c>
      <c r="F1880" t="s">
        <v>245</v>
      </c>
      <c r="G1880" t="s">
        <v>80</v>
      </c>
      <c r="H1880">
        <v>2</v>
      </c>
      <c r="I1880" t="s">
        <v>46</v>
      </c>
      <c r="J1880" t="s">
        <v>70</v>
      </c>
      <c r="L1880" s="21">
        <v>18.87</v>
      </c>
      <c r="M1880" t="s">
        <v>226</v>
      </c>
      <c r="W1880" s="5">
        <v>45658</v>
      </c>
      <c r="X1880" s="5">
        <v>45658</v>
      </c>
      <c r="Y1880" s="5">
        <v>45597</v>
      </c>
      <c r="Z1880" s="10">
        <v>45670</v>
      </c>
      <c r="AA1880" s="10">
        <v>45618</v>
      </c>
      <c r="AB1880" t="s">
        <v>245</v>
      </c>
      <c r="AC1880" t="s">
        <v>245</v>
      </c>
      <c r="AD1880" t="s">
        <v>932</v>
      </c>
      <c r="AE1880" t="s">
        <v>566</v>
      </c>
      <c r="AF1880" t="s">
        <v>690</v>
      </c>
      <c r="AG1880" t="s">
        <v>84</v>
      </c>
      <c r="AH1880">
        <v>17.421130000000002</v>
      </c>
      <c r="AI1880">
        <v>27.717376999999999</v>
      </c>
      <c r="AJ1880">
        <v>52.186737000000001</v>
      </c>
      <c r="AK1880">
        <v>56.414960999999998</v>
      </c>
      <c r="AL1880" t="s">
        <v>27</v>
      </c>
      <c r="AM1880" t="s">
        <v>248</v>
      </c>
      <c r="AN1880" t="s">
        <v>932</v>
      </c>
      <c r="AO1880" s="1">
        <v>45809</v>
      </c>
      <c r="AP1880" s="1" t="s">
        <v>5437</v>
      </c>
      <c r="AR1880" t="s">
        <v>932</v>
      </c>
    </row>
    <row r="1881" spans="1:44" hidden="1" x14ac:dyDescent="0.25">
      <c r="A1881" t="s">
        <v>2693</v>
      </c>
      <c r="B1881" t="s">
        <v>2686</v>
      </c>
      <c r="C1881" t="s">
        <v>2687</v>
      </c>
      <c r="D1881" t="s">
        <v>87</v>
      </c>
      <c r="E1881" t="s">
        <v>2688</v>
      </c>
      <c r="F1881" t="s">
        <v>245</v>
      </c>
      <c r="G1881" t="s">
        <v>80</v>
      </c>
      <c r="H1881">
        <v>2</v>
      </c>
      <c r="I1881" t="s">
        <v>46</v>
      </c>
      <c r="J1881" t="s">
        <v>70</v>
      </c>
      <c r="L1881" s="21">
        <v>17.04</v>
      </c>
      <c r="M1881" t="s">
        <v>226</v>
      </c>
      <c r="W1881" s="5">
        <v>45658</v>
      </c>
      <c r="X1881" s="5">
        <v>45658</v>
      </c>
      <c r="Y1881" s="5">
        <v>45597</v>
      </c>
      <c r="Z1881" s="10">
        <v>45669</v>
      </c>
      <c r="AA1881" s="10">
        <v>45616</v>
      </c>
      <c r="AB1881" t="s">
        <v>245</v>
      </c>
      <c r="AC1881" t="s">
        <v>245</v>
      </c>
      <c r="AD1881" t="s">
        <v>932</v>
      </c>
      <c r="AE1881" t="s">
        <v>566</v>
      </c>
      <c r="AF1881" t="s">
        <v>690</v>
      </c>
      <c r="AG1881" t="s">
        <v>84</v>
      </c>
      <c r="AH1881">
        <v>17.421130000000002</v>
      </c>
      <c r="AI1881">
        <v>27.717376999999999</v>
      </c>
      <c r="AJ1881">
        <v>52.186737000000001</v>
      </c>
      <c r="AK1881">
        <v>56.414960999999998</v>
      </c>
      <c r="AL1881" t="s">
        <v>27</v>
      </c>
      <c r="AM1881" t="s">
        <v>248</v>
      </c>
      <c r="AN1881" t="s">
        <v>932</v>
      </c>
      <c r="AO1881" s="1">
        <v>45809</v>
      </c>
      <c r="AP1881" s="1" t="s">
        <v>5437</v>
      </c>
      <c r="AR1881" t="s">
        <v>932</v>
      </c>
    </row>
    <row r="1882" spans="1:44" hidden="1" x14ac:dyDescent="0.25">
      <c r="A1882" t="s">
        <v>2694</v>
      </c>
      <c r="B1882" t="s">
        <v>2686</v>
      </c>
      <c r="C1882" t="s">
        <v>2687</v>
      </c>
      <c r="D1882" t="s">
        <v>100</v>
      </c>
      <c r="E1882" t="s">
        <v>2688</v>
      </c>
      <c r="F1882" t="s">
        <v>245</v>
      </c>
      <c r="G1882" t="s">
        <v>80</v>
      </c>
      <c r="H1882">
        <v>2</v>
      </c>
      <c r="I1882" t="s">
        <v>46</v>
      </c>
      <c r="J1882" t="s">
        <v>70</v>
      </c>
      <c r="L1882" s="21">
        <v>31.72</v>
      </c>
      <c r="M1882" t="s">
        <v>226</v>
      </c>
      <c r="W1882" s="5">
        <v>45658</v>
      </c>
      <c r="X1882" s="5">
        <v>45658</v>
      </c>
      <c r="Y1882" s="5">
        <v>45597</v>
      </c>
      <c r="Z1882" s="10">
        <v>45668</v>
      </c>
      <c r="AA1882" s="10">
        <v>45616</v>
      </c>
      <c r="AB1882" t="s">
        <v>245</v>
      </c>
      <c r="AC1882" t="s">
        <v>245</v>
      </c>
      <c r="AD1882" t="s">
        <v>932</v>
      </c>
      <c r="AE1882" t="s">
        <v>566</v>
      </c>
      <c r="AF1882" t="s">
        <v>690</v>
      </c>
      <c r="AG1882" t="s">
        <v>84</v>
      </c>
      <c r="AH1882">
        <v>17.421130000000002</v>
      </c>
      <c r="AI1882">
        <v>27.717376999999999</v>
      </c>
      <c r="AJ1882">
        <v>52.186737000000001</v>
      </c>
      <c r="AK1882">
        <v>56.414960999999998</v>
      </c>
      <c r="AL1882" t="s">
        <v>27</v>
      </c>
      <c r="AM1882" t="s">
        <v>248</v>
      </c>
      <c r="AN1882" t="s">
        <v>932</v>
      </c>
      <c r="AO1882" s="1">
        <v>45809</v>
      </c>
      <c r="AP1882" s="1" t="s">
        <v>5437</v>
      </c>
      <c r="AR1882" t="s">
        <v>932</v>
      </c>
    </row>
    <row r="1883" spans="1:44" hidden="1" x14ac:dyDescent="0.25">
      <c r="A1883" t="s">
        <v>2695</v>
      </c>
      <c r="B1883" t="s">
        <v>2686</v>
      </c>
      <c r="C1883" t="s">
        <v>2687</v>
      </c>
      <c r="D1883" t="s">
        <v>259</v>
      </c>
      <c r="E1883" t="s">
        <v>2688</v>
      </c>
      <c r="F1883" t="s">
        <v>245</v>
      </c>
      <c r="G1883" t="s">
        <v>80</v>
      </c>
      <c r="H1883">
        <v>2</v>
      </c>
      <c r="I1883" t="s">
        <v>46</v>
      </c>
      <c r="J1883" t="s">
        <v>70</v>
      </c>
      <c r="L1883" s="21">
        <v>16.63</v>
      </c>
      <c r="M1883" t="s">
        <v>226</v>
      </c>
      <c r="W1883" s="5">
        <v>45658</v>
      </c>
      <c r="X1883" s="5">
        <v>45658</v>
      </c>
      <c r="Y1883" s="5">
        <v>45597</v>
      </c>
      <c r="Z1883" s="10">
        <v>45669</v>
      </c>
      <c r="AA1883" s="10">
        <v>45616</v>
      </c>
      <c r="AB1883" t="s">
        <v>245</v>
      </c>
      <c r="AC1883" t="s">
        <v>245</v>
      </c>
      <c r="AD1883" t="s">
        <v>932</v>
      </c>
      <c r="AE1883" t="s">
        <v>566</v>
      </c>
      <c r="AF1883" t="s">
        <v>690</v>
      </c>
      <c r="AG1883" t="s">
        <v>84</v>
      </c>
      <c r="AH1883">
        <v>17.421130000000002</v>
      </c>
      <c r="AI1883">
        <v>27.717376999999999</v>
      </c>
      <c r="AJ1883">
        <v>52.186737000000001</v>
      </c>
      <c r="AK1883">
        <v>56.414960999999998</v>
      </c>
      <c r="AL1883" t="s">
        <v>27</v>
      </c>
      <c r="AM1883" t="s">
        <v>248</v>
      </c>
      <c r="AN1883" t="s">
        <v>932</v>
      </c>
      <c r="AO1883" s="1">
        <v>45809</v>
      </c>
      <c r="AP1883" s="1" t="s">
        <v>5437</v>
      </c>
      <c r="AR1883" t="s">
        <v>932</v>
      </c>
    </row>
    <row r="1884" spans="1:44" hidden="1" x14ac:dyDescent="0.25">
      <c r="A1884" t="s">
        <v>2696</v>
      </c>
      <c r="B1884" t="s">
        <v>2686</v>
      </c>
      <c r="C1884" t="s">
        <v>2687</v>
      </c>
      <c r="D1884" t="s">
        <v>275</v>
      </c>
      <c r="E1884" t="s">
        <v>2688</v>
      </c>
      <c r="F1884" t="s">
        <v>245</v>
      </c>
      <c r="G1884" t="s">
        <v>80</v>
      </c>
      <c r="H1884">
        <v>2</v>
      </c>
      <c r="I1884" t="s">
        <v>46</v>
      </c>
      <c r="J1884" t="s">
        <v>70</v>
      </c>
      <c r="L1884" s="21">
        <v>20.43</v>
      </c>
      <c r="M1884" t="s">
        <v>226</v>
      </c>
      <c r="W1884" s="5">
        <v>45658</v>
      </c>
      <c r="X1884" s="5">
        <v>45658</v>
      </c>
      <c r="Y1884" s="5">
        <v>45597</v>
      </c>
      <c r="Z1884" s="10">
        <v>45666</v>
      </c>
      <c r="AA1884" s="10">
        <v>45614</v>
      </c>
      <c r="AB1884" t="s">
        <v>245</v>
      </c>
      <c r="AC1884" t="s">
        <v>245</v>
      </c>
      <c r="AD1884" t="s">
        <v>932</v>
      </c>
      <c r="AE1884" t="s">
        <v>566</v>
      </c>
      <c r="AF1884" t="s">
        <v>690</v>
      </c>
      <c r="AG1884" t="s">
        <v>84</v>
      </c>
      <c r="AH1884">
        <v>17.421130000000002</v>
      </c>
      <c r="AI1884">
        <v>27.717376999999999</v>
      </c>
      <c r="AJ1884">
        <v>52.186737000000001</v>
      </c>
      <c r="AK1884">
        <v>56.414960999999998</v>
      </c>
      <c r="AL1884" t="s">
        <v>27</v>
      </c>
      <c r="AM1884" t="s">
        <v>248</v>
      </c>
      <c r="AN1884" t="s">
        <v>932</v>
      </c>
      <c r="AO1884" s="1">
        <v>45809</v>
      </c>
      <c r="AP1884" s="1" t="s">
        <v>5437</v>
      </c>
      <c r="AR1884" t="s">
        <v>932</v>
      </c>
    </row>
    <row r="1885" spans="1:44" hidden="1" x14ac:dyDescent="0.25">
      <c r="A1885" t="s">
        <v>2699</v>
      </c>
      <c r="B1885" t="s">
        <v>2697</v>
      </c>
      <c r="C1885" t="s">
        <v>2698</v>
      </c>
      <c r="D1885" t="s">
        <v>95</v>
      </c>
      <c r="E1885" t="s">
        <v>2297</v>
      </c>
      <c r="F1885" t="s">
        <v>245</v>
      </c>
      <c r="G1885" t="s">
        <v>45</v>
      </c>
      <c r="H1885">
        <v>1</v>
      </c>
      <c r="I1885" t="s">
        <v>197</v>
      </c>
      <c r="J1885" t="s">
        <v>47</v>
      </c>
      <c r="K1885" s="1">
        <v>43726</v>
      </c>
      <c r="L1885">
        <v>3.55</v>
      </c>
      <c r="M1885" t="s">
        <v>226</v>
      </c>
      <c r="W1885" s="5">
        <v>45931</v>
      </c>
      <c r="X1885" s="5">
        <v>45901</v>
      </c>
      <c r="Y1885" s="5">
        <v>45778</v>
      </c>
      <c r="AB1885" t="s">
        <v>245</v>
      </c>
      <c r="AC1885" t="s">
        <v>245</v>
      </c>
      <c r="AD1885" t="s">
        <v>247</v>
      </c>
      <c r="AE1885" t="s">
        <v>72</v>
      </c>
      <c r="AF1885" t="s">
        <v>53</v>
      </c>
      <c r="AG1885" t="s">
        <v>690</v>
      </c>
      <c r="AH1885">
        <v>41.382615999999999</v>
      </c>
      <c r="AI1885">
        <v>53.538361000000002</v>
      </c>
      <c r="AJ1885">
        <v>56.573444000000002</v>
      </c>
      <c r="AK1885">
        <v>59.507601000000001</v>
      </c>
      <c r="AL1885" t="s">
        <v>54</v>
      </c>
      <c r="AM1885" t="s">
        <v>248</v>
      </c>
    </row>
    <row r="1886" spans="1:44" hidden="1" x14ac:dyDescent="0.25">
      <c r="A1886" t="s">
        <v>2700</v>
      </c>
      <c r="B1886" t="s">
        <v>2697</v>
      </c>
      <c r="C1886" t="s">
        <v>2698</v>
      </c>
      <c r="D1886" t="s">
        <v>145</v>
      </c>
      <c r="E1886" t="s">
        <v>2297</v>
      </c>
      <c r="F1886" t="s">
        <v>245</v>
      </c>
      <c r="G1886" t="s">
        <v>45</v>
      </c>
      <c r="H1886">
        <v>1</v>
      </c>
      <c r="I1886" t="s">
        <v>197</v>
      </c>
      <c r="J1886" t="s">
        <v>47</v>
      </c>
      <c r="K1886" s="1">
        <v>43726</v>
      </c>
      <c r="L1886">
        <v>3.37</v>
      </c>
      <c r="M1886" t="s">
        <v>226</v>
      </c>
      <c r="W1886" s="5">
        <v>45931</v>
      </c>
      <c r="X1886" s="5">
        <v>45901</v>
      </c>
      <c r="Y1886" s="5">
        <v>45778</v>
      </c>
      <c r="AB1886" t="s">
        <v>245</v>
      </c>
      <c r="AC1886" t="s">
        <v>245</v>
      </c>
      <c r="AD1886" t="s">
        <v>247</v>
      </c>
      <c r="AE1886" t="s">
        <v>72</v>
      </c>
      <c r="AF1886" t="s">
        <v>53</v>
      </c>
      <c r="AG1886" t="s">
        <v>690</v>
      </c>
      <c r="AH1886">
        <v>41.382615999999999</v>
      </c>
      <c r="AI1886">
        <v>53.538361000000002</v>
      </c>
      <c r="AJ1886">
        <v>56.573444000000002</v>
      </c>
      <c r="AK1886">
        <v>59.507601000000001</v>
      </c>
      <c r="AL1886" t="s">
        <v>54</v>
      </c>
      <c r="AM1886" t="s">
        <v>248</v>
      </c>
    </row>
    <row r="1887" spans="1:44" hidden="1" x14ac:dyDescent="0.25">
      <c r="A1887" t="s">
        <v>2701</v>
      </c>
      <c r="B1887" t="s">
        <v>2697</v>
      </c>
      <c r="C1887" t="s">
        <v>2698</v>
      </c>
      <c r="D1887" t="s">
        <v>87</v>
      </c>
      <c r="E1887" t="s">
        <v>2297</v>
      </c>
      <c r="F1887" t="s">
        <v>245</v>
      </c>
      <c r="G1887" t="s">
        <v>45</v>
      </c>
      <c r="H1887">
        <v>1</v>
      </c>
      <c r="I1887" t="s">
        <v>197</v>
      </c>
      <c r="J1887" t="s">
        <v>47</v>
      </c>
      <c r="K1887" s="1">
        <v>43727</v>
      </c>
      <c r="L1887">
        <v>7.09</v>
      </c>
      <c r="M1887" t="s">
        <v>226</v>
      </c>
      <c r="W1887" s="5">
        <v>45931</v>
      </c>
      <c r="X1887" s="5">
        <v>45901</v>
      </c>
      <c r="Y1887" s="5">
        <v>45778</v>
      </c>
      <c r="AB1887" t="s">
        <v>245</v>
      </c>
      <c r="AC1887" t="s">
        <v>245</v>
      </c>
      <c r="AD1887" t="s">
        <v>247</v>
      </c>
      <c r="AE1887" t="s">
        <v>72</v>
      </c>
      <c r="AF1887" t="s">
        <v>53</v>
      </c>
      <c r="AG1887" t="s">
        <v>690</v>
      </c>
      <c r="AH1887">
        <v>41.382615999999999</v>
      </c>
      <c r="AI1887">
        <v>53.538361000000002</v>
      </c>
      <c r="AJ1887">
        <v>56.573444000000002</v>
      </c>
      <c r="AK1887">
        <v>59.507601000000001</v>
      </c>
      <c r="AL1887" t="s">
        <v>54</v>
      </c>
      <c r="AM1887" t="s">
        <v>248</v>
      </c>
    </row>
    <row r="1888" spans="1:44" hidden="1" x14ac:dyDescent="0.25">
      <c r="A1888" t="s">
        <v>2702</v>
      </c>
      <c r="B1888" t="s">
        <v>2697</v>
      </c>
      <c r="C1888" t="s">
        <v>2698</v>
      </c>
      <c r="D1888" t="s">
        <v>207</v>
      </c>
      <c r="E1888" t="s">
        <v>2297</v>
      </c>
      <c r="F1888" t="s">
        <v>245</v>
      </c>
      <c r="G1888" t="s">
        <v>45</v>
      </c>
      <c r="H1888">
        <v>1</v>
      </c>
      <c r="I1888" t="s">
        <v>197</v>
      </c>
      <c r="J1888" t="s">
        <v>47</v>
      </c>
      <c r="K1888" s="1">
        <v>43726</v>
      </c>
      <c r="L1888">
        <v>9.66</v>
      </c>
      <c r="M1888" t="s">
        <v>226</v>
      </c>
      <c r="W1888" s="5">
        <v>45931</v>
      </c>
      <c r="X1888" s="5">
        <v>45901</v>
      </c>
      <c r="Y1888" s="5">
        <v>45778</v>
      </c>
      <c r="AB1888" t="s">
        <v>245</v>
      </c>
      <c r="AC1888" t="s">
        <v>245</v>
      </c>
      <c r="AD1888" t="s">
        <v>247</v>
      </c>
      <c r="AE1888" t="s">
        <v>72</v>
      </c>
      <c r="AF1888" t="s">
        <v>53</v>
      </c>
      <c r="AG1888" t="s">
        <v>690</v>
      </c>
      <c r="AH1888">
        <v>41.382615999999999</v>
      </c>
      <c r="AI1888">
        <v>53.538361000000002</v>
      </c>
      <c r="AJ1888">
        <v>56.573444000000002</v>
      </c>
      <c r="AK1888">
        <v>59.507601000000001</v>
      </c>
      <c r="AL1888" t="s">
        <v>54</v>
      </c>
      <c r="AM1888" t="s">
        <v>248</v>
      </c>
    </row>
    <row r="1889" spans="1:44" hidden="1" x14ac:dyDescent="0.25">
      <c r="A1889" t="s">
        <v>2703</v>
      </c>
      <c r="B1889" t="s">
        <v>2697</v>
      </c>
      <c r="C1889" t="s">
        <v>2698</v>
      </c>
      <c r="D1889" t="s">
        <v>102</v>
      </c>
      <c r="E1889" t="s">
        <v>2297</v>
      </c>
      <c r="F1889" t="s">
        <v>245</v>
      </c>
      <c r="G1889" t="s">
        <v>45</v>
      </c>
      <c r="H1889">
        <v>1</v>
      </c>
      <c r="I1889" t="s">
        <v>197</v>
      </c>
      <c r="J1889" t="s">
        <v>47</v>
      </c>
      <c r="K1889" s="1">
        <v>43720</v>
      </c>
      <c r="L1889">
        <v>18.52</v>
      </c>
      <c r="M1889" t="s">
        <v>226</v>
      </c>
      <c r="N1889" t="s">
        <v>13</v>
      </c>
      <c r="W1889" s="5">
        <v>45931</v>
      </c>
      <c r="X1889" s="5">
        <v>45901</v>
      </c>
      <c r="Y1889" s="5">
        <v>45778</v>
      </c>
      <c r="AB1889" t="s">
        <v>245</v>
      </c>
      <c r="AC1889" t="s">
        <v>13</v>
      </c>
      <c r="AD1889" t="s">
        <v>247</v>
      </c>
      <c r="AE1889" t="s">
        <v>72</v>
      </c>
      <c r="AF1889" t="s">
        <v>53</v>
      </c>
      <c r="AG1889" t="s">
        <v>690</v>
      </c>
      <c r="AH1889">
        <v>41.382615999999999</v>
      </c>
      <c r="AI1889">
        <v>53.538361000000002</v>
      </c>
      <c r="AJ1889">
        <v>56.573444000000002</v>
      </c>
      <c r="AK1889">
        <v>59.507601000000001</v>
      </c>
      <c r="AL1889" t="s">
        <v>54</v>
      </c>
      <c r="AM1889" t="s">
        <v>248</v>
      </c>
      <c r="AP1889" s="1" t="s">
        <v>5439</v>
      </c>
    </row>
    <row r="1890" spans="1:44" hidden="1" x14ac:dyDescent="0.25">
      <c r="A1890" t="s">
        <v>2704</v>
      </c>
      <c r="B1890" t="s">
        <v>2697</v>
      </c>
      <c r="C1890" t="s">
        <v>2698</v>
      </c>
      <c r="D1890" t="s">
        <v>104</v>
      </c>
      <c r="E1890" t="s">
        <v>2297</v>
      </c>
      <c r="F1890" t="s">
        <v>245</v>
      </c>
      <c r="G1890" t="s">
        <v>45</v>
      </c>
      <c r="H1890">
        <v>1</v>
      </c>
      <c r="I1890" t="s">
        <v>197</v>
      </c>
      <c r="J1890" t="s">
        <v>47</v>
      </c>
      <c r="K1890" s="1">
        <v>43720</v>
      </c>
      <c r="L1890">
        <v>12.15</v>
      </c>
      <c r="M1890" t="s">
        <v>226</v>
      </c>
      <c r="N1890" t="s">
        <v>13</v>
      </c>
      <c r="W1890" s="5">
        <v>45931</v>
      </c>
      <c r="X1890" s="5">
        <v>45901</v>
      </c>
      <c r="Y1890" s="5">
        <v>45778</v>
      </c>
      <c r="AB1890" t="s">
        <v>245</v>
      </c>
      <c r="AC1890" t="s">
        <v>13</v>
      </c>
      <c r="AD1890" t="s">
        <v>247</v>
      </c>
      <c r="AE1890" t="s">
        <v>72</v>
      </c>
      <c r="AF1890" t="s">
        <v>53</v>
      </c>
      <c r="AG1890" t="s">
        <v>690</v>
      </c>
      <c r="AH1890">
        <v>41.382615999999999</v>
      </c>
      <c r="AI1890">
        <v>53.538361000000002</v>
      </c>
      <c r="AJ1890">
        <v>56.573444000000002</v>
      </c>
      <c r="AK1890">
        <v>59.507601000000001</v>
      </c>
      <c r="AL1890" t="s">
        <v>54</v>
      </c>
      <c r="AM1890" t="s">
        <v>248</v>
      </c>
      <c r="AP1890" s="1" t="s">
        <v>5439</v>
      </c>
    </row>
    <row r="1891" spans="1:44" hidden="1" x14ac:dyDescent="0.25">
      <c r="A1891" t="s">
        <v>2705</v>
      </c>
      <c r="B1891" t="s">
        <v>2697</v>
      </c>
      <c r="C1891" t="s">
        <v>2698</v>
      </c>
      <c r="D1891" t="s">
        <v>149</v>
      </c>
      <c r="E1891" t="s">
        <v>2297</v>
      </c>
      <c r="F1891" t="s">
        <v>245</v>
      </c>
      <c r="G1891" t="s">
        <v>45</v>
      </c>
      <c r="H1891">
        <v>1</v>
      </c>
      <c r="I1891" t="s">
        <v>197</v>
      </c>
      <c r="J1891" t="s">
        <v>47</v>
      </c>
      <c r="K1891" s="1">
        <v>43724</v>
      </c>
      <c r="L1891">
        <v>14.7</v>
      </c>
      <c r="M1891" t="s">
        <v>226</v>
      </c>
      <c r="N1891" t="s">
        <v>13</v>
      </c>
      <c r="W1891" s="5">
        <v>45931</v>
      </c>
      <c r="X1891" s="5">
        <v>45901</v>
      </c>
      <c r="Y1891" s="5">
        <v>45778</v>
      </c>
      <c r="AB1891" t="s">
        <v>245</v>
      </c>
      <c r="AC1891" t="s">
        <v>13</v>
      </c>
      <c r="AD1891" t="s">
        <v>247</v>
      </c>
      <c r="AE1891" t="s">
        <v>72</v>
      </c>
      <c r="AF1891" t="s">
        <v>53</v>
      </c>
      <c r="AG1891" t="s">
        <v>690</v>
      </c>
      <c r="AH1891">
        <v>41.382615999999999</v>
      </c>
      <c r="AI1891">
        <v>53.538361000000002</v>
      </c>
      <c r="AJ1891">
        <v>56.573444000000002</v>
      </c>
      <c r="AK1891">
        <v>59.507601000000001</v>
      </c>
      <c r="AL1891" t="s">
        <v>54</v>
      </c>
      <c r="AM1891" t="s">
        <v>248</v>
      </c>
      <c r="AP1891" s="1" t="s">
        <v>5439</v>
      </c>
    </row>
    <row r="1892" spans="1:44" hidden="1" x14ac:dyDescent="0.25">
      <c r="A1892" t="s">
        <v>2706</v>
      </c>
      <c r="B1892" t="s">
        <v>2697</v>
      </c>
      <c r="C1892" t="s">
        <v>2698</v>
      </c>
      <c r="D1892" t="s">
        <v>107</v>
      </c>
      <c r="E1892" t="s">
        <v>2297</v>
      </c>
      <c r="F1892" t="s">
        <v>245</v>
      </c>
      <c r="G1892" t="s">
        <v>45</v>
      </c>
      <c r="H1892">
        <v>1</v>
      </c>
      <c r="I1892" t="s">
        <v>197</v>
      </c>
      <c r="J1892" t="s">
        <v>47</v>
      </c>
      <c r="K1892" s="1">
        <v>43724</v>
      </c>
      <c r="L1892">
        <v>1.81</v>
      </c>
      <c r="M1892" t="s">
        <v>226</v>
      </c>
      <c r="W1892" s="5">
        <v>45931</v>
      </c>
      <c r="X1892" s="5">
        <v>45901</v>
      </c>
      <c r="Y1892" s="5">
        <v>45778</v>
      </c>
      <c r="AB1892" t="s">
        <v>245</v>
      </c>
      <c r="AC1892" t="s">
        <v>245</v>
      </c>
      <c r="AD1892" t="s">
        <v>247</v>
      </c>
      <c r="AE1892" t="s">
        <v>72</v>
      </c>
      <c r="AF1892" t="s">
        <v>53</v>
      </c>
      <c r="AG1892" t="s">
        <v>690</v>
      </c>
      <c r="AH1892">
        <v>41.382615999999999</v>
      </c>
      <c r="AI1892">
        <v>53.538361000000002</v>
      </c>
      <c r="AJ1892">
        <v>56.573444000000002</v>
      </c>
      <c r="AK1892">
        <v>59.507601000000001</v>
      </c>
      <c r="AL1892" t="s">
        <v>54</v>
      </c>
      <c r="AM1892" t="s">
        <v>248</v>
      </c>
    </row>
    <row r="1893" spans="1:44" hidden="1" x14ac:dyDescent="0.25">
      <c r="A1893" t="s">
        <v>2707</v>
      </c>
      <c r="B1893" t="s">
        <v>2697</v>
      </c>
      <c r="C1893" t="s">
        <v>2698</v>
      </c>
      <c r="D1893" t="s">
        <v>109</v>
      </c>
      <c r="E1893" t="s">
        <v>2297</v>
      </c>
      <c r="F1893" t="s">
        <v>245</v>
      </c>
      <c r="G1893" t="s">
        <v>45</v>
      </c>
      <c r="H1893">
        <v>1</v>
      </c>
      <c r="I1893" t="s">
        <v>197</v>
      </c>
      <c r="J1893" t="s">
        <v>47</v>
      </c>
      <c r="K1893" s="1">
        <v>43722</v>
      </c>
      <c r="L1893">
        <v>18.32</v>
      </c>
      <c r="M1893" t="s">
        <v>226</v>
      </c>
      <c r="W1893" s="5">
        <v>45931</v>
      </c>
      <c r="X1893" s="5">
        <v>45901</v>
      </c>
      <c r="Y1893" s="5">
        <v>45778</v>
      </c>
      <c r="AB1893" t="s">
        <v>245</v>
      </c>
      <c r="AC1893" t="s">
        <v>245</v>
      </c>
      <c r="AD1893" t="s">
        <v>247</v>
      </c>
      <c r="AE1893" t="s">
        <v>72</v>
      </c>
      <c r="AF1893" t="s">
        <v>53</v>
      </c>
      <c r="AG1893" t="s">
        <v>690</v>
      </c>
      <c r="AH1893">
        <v>41.382615999999999</v>
      </c>
      <c r="AI1893">
        <v>53.538361000000002</v>
      </c>
      <c r="AJ1893">
        <v>56.573444000000002</v>
      </c>
      <c r="AK1893">
        <v>59.507601000000001</v>
      </c>
      <c r="AL1893" t="s">
        <v>54</v>
      </c>
      <c r="AM1893" t="s">
        <v>248</v>
      </c>
    </row>
    <row r="1894" spans="1:44" hidden="1" x14ac:dyDescent="0.25">
      <c r="A1894" t="s">
        <v>2708</v>
      </c>
      <c r="B1894" t="s">
        <v>2697</v>
      </c>
      <c r="C1894" t="s">
        <v>2698</v>
      </c>
      <c r="D1894" t="s">
        <v>195</v>
      </c>
      <c r="E1894" t="s">
        <v>2297</v>
      </c>
      <c r="F1894" t="s">
        <v>245</v>
      </c>
      <c r="G1894" t="s">
        <v>45</v>
      </c>
      <c r="H1894">
        <v>1</v>
      </c>
      <c r="I1894" t="s">
        <v>197</v>
      </c>
      <c r="J1894" t="s">
        <v>47</v>
      </c>
      <c r="K1894" s="1">
        <v>43725</v>
      </c>
      <c r="L1894">
        <v>2.1</v>
      </c>
      <c r="M1894" t="s">
        <v>226</v>
      </c>
      <c r="W1894" s="5">
        <v>45931</v>
      </c>
      <c r="X1894" s="5">
        <v>45901</v>
      </c>
      <c r="Y1894" s="5">
        <v>45778</v>
      </c>
      <c r="AB1894" t="s">
        <v>245</v>
      </c>
      <c r="AC1894" t="s">
        <v>245</v>
      </c>
      <c r="AD1894" t="s">
        <v>247</v>
      </c>
      <c r="AE1894" t="s">
        <v>72</v>
      </c>
      <c r="AF1894" t="s">
        <v>53</v>
      </c>
      <c r="AG1894" t="s">
        <v>690</v>
      </c>
      <c r="AH1894">
        <v>41.382615999999999</v>
      </c>
      <c r="AI1894">
        <v>53.538361000000002</v>
      </c>
      <c r="AJ1894">
        <v>56.573444000000002</v>
      </c>
      <c r="AK1894">
        <v>59.507601000000001</v>
      </c>
      <c r="AL1894" t="s">
        <v>54</v>
      </c>
      <c r="AM1894" t="s">
        <v>248</v>
      </c>
    </row>
    <row r="1895" spans="1:44" hidden="1" x14ac:dyDescent="0.25">
      <c r="A1895" t="s">
        <v>2709</v>
      </c>
      <c r="B1895" t="s">
        <v>2697</v>
      </c>
      <c r="C1895" t="s">
        <v>2698</v>
      </c>
      <c r="D1895" t="s">
        <v>156</v>
      </c>
      <c r="E1895" t="s">
        <v>2297</v>
      </c>
      <c r="F1895" t="s">
        <v>245</v>
      </c>
      <c r="G1895" t="s">
        <v>45</v>
      </c>
      <c r="H1895">
        <v>1</v>
      </c>
      <c r="I1895" t="s">
        <v>197</v>
      </c>
      <c r="J1895" t="s">
        <v>47</v>
      </c>
      <c r="K1895" s="1">
        <v>43725</v>
      </c>
      <c r="L1895">
        <v>2.48</v>
      </c>
      <c r="M1895" t="s">
        <v>226</v>
      </c>
      <c r="W1895" s="5">
        <v>45931</v>
      </c>
      <c r="X1895" s="5">
        <v>45901</v>
      </c>
      <c r="Y1895" s="5">
        <v>45778</v>
      </c>
      <c r="AB1895" t="s">
        <v>245</v>
      </c>
      <c r="AC1895" t="s">
        <v>245</v>
      </c>
      <c r="AD1895" t="s">
        <v>247</v>
      </c>
      <c r="AE1895" t="s">
        <v>72</v>
      </c>
      <c r="AF1895" t="s">
        <v>53</v>
      </c>
      <c r="AG1895" t="s">
        <v>690</v>
      </c>
      <c r="AH1895">
        <v>41.382615999999999</v>
      </c>
      <c r="AI1895">
        <v>53.538361000000002</v>
      </c>
      <c r="AJ1895">
        <v>56.573444000000002</v>
      </c>
      <c r="AK1895">
        <v>59.507601000000001</v>
      </c>
      <c r="AL1895" t="s">
        <v>54</v>
      </c>
      <c r="AM1895" t="s">
        <v>248</v>
      </c>
    </row>
    <row r="1896" spans="1:44" hidden="1" x14ac:dyDescent="0.25">
      <c r="A1896" t="s">
        <v>2710</v>
      </c>
      <c r="B1896" t="s">
        <v>2697</v>
      </c>
      <c r="C1896" t="s">
        <v>2698</v>
      </c>
      <c r="D1896" t="s">
        <v>122</v>
      </c>
      <c r="E1896" t="s">
        <v>2297</v>
      </c>
      <c r="F1896" t="s">
        <v>245</v>
      </c>
      <c r="G1896" t="s">
        <v>45</v>
      </c>
      <c r="H1896">
        <v>1</v>
      </c>
      <c r="I1896" t="s">
        <v>197</v>
      </c>
      <c r="J1896" t="s">
        <v>47</v>
      </c>
      <c r="K1896" s="1">
        <v>43715</v>
      </c>
      <c r="L1896">
        <v>28.39</v>
      </c>
      <c r="M1896" t="s">
        <v>226</v>
      </c>
      <c r="W1896" s="5">
        <v>45931</v>
      </c>
      <c r="X1896" s="5">
        <v>45901</v>
      </c>
      <c r="Y1896" s="5">
        <v>45778</v>
      </c>
      <c r="AB1896" t="s">
        <v>245</v>
      </c>
      <c r="AC1896" t="s">
        <v>245</v>
      </c>
      <c r="AD1896" t="s">
        <v>247</v>
      </c>
      <c r="AE1896" t="s">
        <v>72</v>
      </c>
      <c r="AF1896" t="s">
        <v>53</v>
      </c>
      <c r="AG1896" t="s">
        <v>690</v>
      </c>
      <c r="AH1896">
        <v>41.382615999999999</v>
      </c>
      <c r="AI1896">
        <v>53.538361000000002</v>
      </c>
      <c r="AJ1896">
        <v>56.573444000000002</v>
      </c>
      <c r="AK1896">
        <v>59.507601000000001</v>
      </c>
      <c r="AL1896" t="s">
        <v>54</v>
      </c>
      <c r="AM1896" t="s">
        <v>248</v>
      </c>
    </row>
    <row r="1897" spans="1:44" hidden="1" x14ac:dyDescent="0.25">
      <c r="A1897" t="s">
        <v>2711</v>
      </c>
      <c r="B1897" t="s">
        <v>2697</v>
      </c>
      <c r="C1897" t="s">
        <v>2698</v>
      </c>
      <c r="D1897" t="s">
        <v>112</v>
      </c>
      <c r="E1897" t="s">
        <v>2297</v>
      </c>
      <c r="F1897" t="s">
        <v>245</v>
      </c>
      <c r="G1897" t="s">
        <v>45</v>
      </c>
      <c r="H1897">
        <v>1</v>
      </c>
      <c r="I1897" t="s">
        <v>197</v>
      </c>
      <c r="J1897" t="s">
        <v>47</v>
      </c>
      <c r="K1897" s="1">
        <v>43716</v>
      </c>
      <c r="L1897">
        <v>31.3</v>
      </c>
      <c r="M1897" t="s">
        <v>226</v>
      </c>
      <c r="N1897" t="s">
        <v>13</v>
      </c>
      <c r="W1897" s="5">
        <v>45931</v>
      </c>
      <c r="X1897" s="5">
        <v>45901</v>
      </c>
      <c r="Y1897" s="5">
        <v>45778</v>
      </c>
      <c r="AB1897" t="s">
        <v>245</v>
      </c>
      <c r="AC1897" t="s">
        <v>13</v>
      </c>
      <c r="AD1897" t="s">
        <v>247</v>
      </c>
      <c r="AE1897" t="s">
        <v>72</v>
      </c>
      <c r="AF1897" t="s">
        <v>53</v>
      </c>
      <c r="AG1897" t="s">
        <v>690</v>
      </c>
      <c r="AH1897">
        <v>41.382615999999999</v>
      </c>
      <c r="AI1897">
        <v>53.538361000000002</v>
      </c>
      <c r="AJ1897">
        <v>56.573444000000002</v>
      </c>
      <c r="AK1897">
        <v>59.507601000000001</v>
      </c>
      <c r="AL1897" t="s">
        <v>54</v>
      </c>
      <c r="AM1897" t="s">
        <v>248</v>
      </c>
      <c r="AP1897" s="1" t="s">
        <v>5439</v>
      </c>
    </row>
    <row r="1898" spans="1:44" hidden="1" x14ac:dyDescent="0.25">
      <c r="A1898" t="s">
        <v>2712</v>
      </c>
      <c r="B1898" t="s">
        <v>2697</v>
      </c>
      <c r="C1898" t="s">
        <v>2698</v>
      </c>
      <c r="D1898" t="s">
        <v>114</v>
      </c>
      <c r="E1898" t="s">
        <v>2297</v>
      </c>
      <c r="F1898" t="s">
        <v>245</v>
      </c>
      <c r="G1898" t="s">
        <v>45</v>
      </c>
      <c r="H1898">
        <v>1</v>
      </c>
      <c r="I1898" t="s">
        <v>197</v>
      </c>
      <c r="J1898" t="s">
        <v>47</v>
      </c>
      <c r="K1898" s="1">
        <v>43729</v>
      </c>
      <c r="L1898">
        <v>18.11</v>
      </c>
      <c r="M1898" t="s">
        <v>226</v>
      </c>
      <c r="W1898" s="5">
        <v>45931</v>
      </c>
      <c r="X1898" s="5">
        <v>45901</v>
      </c>
      <c r="Y1898" s="5">
        <v>45778</v>
      </c>
      <c r="AB1898" t="s">
        <v>245</v>
      </c>
      <c r="AC1898" t="s">
        <v>245</v>
      </c>
      <c r="AD1898" t="s">
        <v>247</v>
      </c>
      <c r="AE1898" t="s">
        <v>72</v>
      </c>
      <c r="AF1898" t="s">
        <v>53</v>
      </c>
      <c r="AG1898" t="s">
        <v>690</v>
      </c>
      <c r="AH1898">
        <v>41.382615999999999</v>
      </c>
      <c r="AI1898">
        <v>53.538361000000002</v>
      </c>
      <c r="AJ1898">
        <v>56.573444000000002</v>
      </c>
      <c r="AK1898">
        <v>59.507601000000001</v>
      </c>
      <c r="AL1898" t="s">
        <v>54</v>
      </c>
      <c r="AM1898" t="s">
        <v>248</v>
      </c>
    </row>
    <row r="1899" spans="1:44" hidden="1" x14ac:dyDescent="0.25">
      <c r="A1899" t="s">
        <v>2713</v>
      </c>
      <c r="B1899" t="s">
        <v>2697</v>
      </c>
      <c r="C1899" t="s">
        <v>2698</v>
      </c>
      <c r="D1899" t="s">
        <v>116</v>
      </c>
      <c r="E1899" t="s">
        <v>2297</v>
      </c>
      <c r="F1899" t="s">
        <v>245</v>
      </c>
      <c r="G1899" t="s">
        <v>45</v>
      </c>
      <c r="H1899">
        <v>1</v>
      </c>
      <c r="I1899" t="s">
        <v>197</v>
      </c>
      <c r="J1899" t="s">
        <v>47</v>
      </c>
      <c r="K1899" s="1">
        <v>43729</v>
      </c>
      <c r="L1899">
        <v>19.61</v>
      </c>
      <c r="M1899" t="s">
        <v>226</v>
      </c>
      <c r="W1899" s="5">
        <v>45931</v>
      </c>
      <c r="X1899" s="5">
        <v>45901</v>
      </c>
      <c r="Y1899" s="5">
        <v>45778</v>
      </c>
      <c r="AB1899" t="s">
        <v>245</v>
      </c>
      <c r="AC1899" t="s">
        <v>245</v>
      </c>
      <c r="AD1899" t="s">
        <v>247</v>
      </c>
      <c r="AE1899" t="s">
        <v>72</v>
      </c>
      <c r="AF1899" t="s">
        <v>53</v>
      </c>
      <c r="AG1899" t="s">
        <v>690</v>
      </c>
      <c r="AH1899">
        <v>41.382615999999999</v>
      </c>
      <c r="AI1899">
        <v>53.538361000000002</v>
      </c>
      <c r="AJ1899">
        <v>56.573444000000002</v>
      </c>
      <c r="AK1899">
        <v>59.507601000000001</v>
      </c>
      <c r="AL1899" t="s">
        <v>54</v>
      </c>
      <c r="AM1899" t="s">
        <v>248</v>
      </c>
    </row>
    <row r="1900" spans="1:44" hidden="1" x14ac:dyDescent="0.25">
      <c r="A1900" t="s">
        <v>2714</v>
      </c>
      <c r="B1900" t="s">
        <v>2697</v>
      </c>
      <c r="C1900" t="s">
        <v>2698</v>
      </c>
      <c r="D1900" t="s">
        <v>160</v>
      </c>
      <c r="E1900" t="s">
        <v>2297</v>
      </c>
      <c r="F1900" t="s">
        <v>245</v>
      </c>
      <c r="G1900" t="s">
        <v>45</v>
      </c>
      <c r="H1900">
        <v>1</v>
      </c>
      <c r="I1900" t="s">
        <v>197</v>
      </c>
      <c r="J1900" t="s">
        <v>47</v>
      </c>
      <c r="K1900" s="1">
        <v>43727</v>
      </c>
      <c r="L1900">
        <v>5.85</v>
      </c>
      <c r="M1900" t="s">
        <v>226</v>
      </c>
      <c r="N1900" t="s">
        <v>13</v>
      </c>
      <c r="W1900" s="5">
        <v>45931</v>
      </c>
      <c r="X1900" s="5">
        <v>45901</v>
      </c>
      <c r="Y1900" s="5">
        <v>45778</v>
      </c>
      <c r="AB1900" t="s">
        <v>245</v>
      </c>
      <c r="AC1900" t="s">
        <v>13</v>
      </c>
      <c r="AD1900" t="s">
        <v>247</v>
      </c>
      <c r="AE1900" t="s">
        <v>72</v>
      </c>
      <c r="AF1900" t="s">
        <v>53</v>
      </c>
      <c r="AG1900" t="s">
        <v>690</v>
      </c>
      <c r="AH1900">
        <v>41.382615999999999</v>
      </c>
      <c r="AI1900">
        <v>53.538361000000002</v>
      </c>
      <c r="AJ1900">
        <v>56.573444000000002</v>
      </c>
      <c r="AK1900">
        <v>59.507601000000001</v>
      </c>
      <c r="AL1900" t="s">
        <v>54</v>
      </c>
      <c r="AM1900" t="s">
        <v>248</v>
      </c>
      <c r="AP1900" s="1" t="s">
        <v>5439</v>
      </c>
    </row>
    <row r="1901" spans="1:44" hidden="1" x14ac:dyDescent="0.25">
      <c r="A1901" t="s">
        <v>2715</v>
      </c>
      <c r="B1901" t="s">
        <v>2697</v>
      </c>
      <c r="C1901" t="s">
        <v>2698</v>
      </c>
      <c r="D1901" t="s">
        <v>200</v>
      </c>
      <c r="E1901" t="s">
        <v>2297</v>
      </c>
      <c r="F1901" t="s">
        <v>245</v>
      </c>
      <c r="G1901" t="s">
        <v>45</v>
      </c>
      <c r="H1901">
        <v>1</v>
      </c>
      <c r="I1901" t="s">
        <v>197</v>
      </c>
      <c r="J1901" t="s">
        <v>47</v>
      </c>
      <c r="K1901" s="1">
        <v>43727</v>
      </c>
      <c r="L1901">
        <v>10.45</v>
      </c>
      <c r="M1901" t="s">
        <v>226</v>
      </c>
      <c r="N1901" t="s">
        <v>13</v>
      </c>
      <c r="W1901" s="5">
        <v>45931</v>
      </c>
      <c r="X1901" s="5">
        <v>45901</v>
      </c>
      <c r="Y1901" s="5">
        <v>45778</v>
      </c>
      <c r="AB1901" t="s">
        <v>245</v>
      </c>
      <c r="AC1901" t="s">
        <v>13</v>
      </c>
      <c r="AD1901" t="s">
        <v>247</v>
      </c>
      <c r="AE1901" t="s">
        <v>72</v>
      </c>
      <c r="AF1901" t="s">
        <v>53</v>
      </c>
      <c r="AG1901" t="s">
        <v>690</v>
      </c>
      <c r="AH1901">
        <v>41.382615999999999</v>
      </c>
      <c r="AI1901">
        <v>53.538361000000002</v>
      </c>
      <c r="AJ1901">
        <v>56.573444000000002</v>
      </c>
      <c r="AK1901">
        <v>59.507601000000001</v>
      </c>
      <c r="AL1901" t="s">
        <v>54</v>
      </c>
      <c r="AM1901" t="s">
        <v>248</v>
      </c>
      <c r="AP1901" s="1" t="s">
        <v>5439</v>
      </c>
    </row>
    <row r="1902" spans="1:44" hidden="1" x14ac:dyDescent="0.25">
      <c r="A1902" t="s">
        <v>2716</v>
      </c>
      <c r="B1902" t="s">
        <v>2697</v>
      </c>
      <c r="C1902" t="s">
        <v>2698</v>
      </c>
      <c r="D1902" t="s">
        <v>124</v>
      </c>
      <c r="E1902" t="s">
        <v>2297</v>
      </c>
      <c r="F1902" t="s">
        <v>245</v>
      </c>
      <c r="G1902" t="s">
        <v>45</v>
      </c>
      <c r="H1902">
        <v>1</v>
      </c>
      <c r="I1902" t="s">
        <v>197</v>
      </c>
      <c r="J1902" t="s">
        <v>47</v>
      </c>
      <c r="K1902" s="1">
        <v>44032</v>
      </c>
      <c r="L1902">
        <v>8.44</v>
      </c>
      <c r="M1902" t="s">
        <v>226</v>
      </c>
      <c r="W1902" s="5">
        <v>45931</v>
      </c>
      <c r="X1902" s="5">
        <v>45901</v>
      </c>
      <c r="Y1902" s="5">
        <v>45809</v>
      </c>
      <c r="AB1902" t="s">
        <v>245</v>
      </c>
      <c r="AC1902" t="s">
        <v>245</v>
      </c>
      <c r="AD1902" t="s">
        <v>247</v>
      </c>
      <c r="AE1902" t="s">
        <v>72</v>
      </c>
      <c r="AF1902" t="s">
        <v>53</v>
      </c>
      <c r="AG1902" t="s">
        <v>690</v>
      </c>
      <c r="AH1902">
        <v>41.382615999999999</v>
      </c>
      <c r="AI1902">
        <v>53.538361000000002</v>
      </c>
      <c r="AJ1902">
        <v>56.573444000000002</v>
      </c>
      <c r="AK1902">
        <v>59.507601000000001</v>
      </c>
      <c r="AL1902" t="s">
        <v>54</v>
      </c>
      <c r="AM1902" t="s">
        <v>248</v>
      </c>
    </row>
    <row r="1903" spans="1:44" hidden="1" x14ac:dyDescent="0.25">
      <c r="A1903" t="s">
        <v>2717</v>
      </c>
      <c r="B1903" t="s">
        <v>2697</v>
      </c>
      <c r="C1903" t="s">
        <v>2698</v>
      </c>
      <c r="D1903" t="s">
        <v>126</v>
      </c>
      <c r="E1903" t="s">
        <v>2297</v>
      </c>
      <c r="F1903" t="s">
        <v>245</v>
      </c>
      <c r="G1903" t="s">
        <v>45</v>
      </c>
      <c r="H1903">
        <v>1</v>
      </c>
      <c r="I1903" t="s">
        <v>197</v>
      </c>
      <c r="J1903" t="s">
        <v>47</v>
      </c>
      <c r="K1903" s="1">
        <v>44030</v>
      </c>
      <c r="L1903">
        <v>13.77</v>
      </c>
      <c r="M1903" t="s">
        <v>226</v>
      </c>
      <c r="W1903" s="5">
        <v>45931</v>
      </c>
      <c r="X1903" s="5">
        <v>45901</v>
      </c>
      <c r="Y1903" s="5">
        <v>45809</v>
      </c>
      <c r="AB1903" t="s">
        <v>245</v>
      </c>
      <c r="AC1903" t="s">
        <v>245</v>
      </c>
      <c r="AD1903" t="s">
        <v>247</v>
      </c>
      <c r="AE1903" t="s">
        <v>72</v>
      </c>
      <c r="AF1903" t="s">
        <v>53</v>
      </c>
      <c r="AG1903" t="s">
        <v>690</v>
      </c>
      <c r="AH1903">
        <v>41.382615999999999</v>
      </c>
      <c r="AI1903">
        <v>53.538361000000002</v>
      </c>
      <c r="AJ1903">
        <v>56.573444000000002</v>
      </c>
      <c r="AK1903">
        <v>59.507601000000001</v>
      </c>
      <c r="AL1903" t="s">
        <v>54</v>
      </c>
      <c r="AM1903" t="s">
        <v>248</v>
      </c>
    </row>
    <row r="1904" spans="1:44" hidden="1" x14ac:dyDescent="0.25">
      <c r="A1904" t="s">
        <v>2720</v>
      </c>
      <c r="B1904" t="s">
        <v>2718</v>
      </c>
      <c r="C1904" t="s">
        <v>2719</v>
      </c>
      <c r="D1904" t="s">
        <v>95</v>
      </c>
      <c r="E1904" t="s">
        <v>61</v>
      </c>
      <c r="F1904" t="s">
        <v>44</v>
      </c>
      <c r="G1904" t="s">
        <v>91</v>
      </c>
      <c r="H1904">
        <v>2</v>
      </c>
      <c r="I1904" t="s">
        <v>46</v>
      </c>
      <c r="J1904" t="s">
        <v>47</v>
      </c>
      <c r="K1904" s="1">
        <v>43748</v>
      </c>
      <c r="L1904">
        <v>5.79</v>
      </c>
      <c r="M1904" t="s">
        <v>226</v>
      </c>
      <c r="Q1904">
        <v>3</v>
      </c>
      <c r="W1904" s="5">
        <v>45717</v>
      </c>
      <c r="X1904" s="5">
        <v>45717</v>
      </c>
      <c r="Y1904" s="5">
        <v>45809</v>
      </c>
      <c r="AB1904" t="s">
        <v>44</v>
      </c>
      <c r="AC1904" t="s">
        <v>44</v>
      </c>
      <c r="AD1904" t="s">
        <v>50</v>
      </c>
      <c r="AE1904" t="s">
        <v>51</v>
      </c>
      <c r="AF1904" t="s">
        <v>52</v>
      </c>
      <c r="AG1904" t="s">
        <v>199</v>
      </c>
      <c r="AH1904">
        <v>5.144882</v>
      </c>
      <c r="AI1904">
        <v>23.787337999999998</v>
      </c>
      <c r="AJ1904">
        <v>47.451414</v>
      </c>
      <c r="AK1904">
        <v>87.043419</v>
      </c>
      <c r="AL1904" t="s">
        <v>54</v>
      </c>
      <c r="AM1904" t="s">
        <v>55</v>
      </c>
      <c r="AN1904" t="s">
        <v>50</v>
      </c>
      <c r="AR1904" t="s">
        <v>50</v>
      </c>
    </row>
    <row r="1905" spans="1:44" hidden="1" x14ac:dyDescent="0.25">
      <c r="A1905" t="s">
        <v>2724</v>
      </c>
      <c r="B1905" t="s">
        <v>2721</v>
      </c>
      <c r="C1905" t="s">
        <v>2722</v>
      </c>
      <c r="D1905" t="s">
        <v>95</v>
      </c>
      <c r="E1905" t="s">
        <v>2723</v>
      </c>
      <c r="F1905" t="s">
        <v>245</v>
      </c>
      <c r="G1905" t="s">
        <v>45</v>
      </c>
      <c r="H1905">
        <v>1</v>
      </c>
      <c r="I1905" t="s">
        <v>197</v>
      </c>
      <c r="J1905" t="s">
        <v>47</v>
      </c>
      <c r="K1905" s="1">
        <v>43796</v>
      </c>
      <c r="L1905">
        <v>18.11</v>
      </c>
      <c r="M1905" t="s">
        <v>226</v>
      </c>
      <c r="W1905" s="5">
        <v>45962</v>
      </c>
      <c r="X1905" s="5">
        <v>45931</v>
      </c>
      <c r="Y1905" s="5">
        <v>45901</v>
      </c>
      <c r="AB1905" t="s">
        <v>245</v>
      </c>
      <c r="AC1905" t="s">
        <v>245</v>
      </c>
      <c r="AD1905" t="s">
        <v>72</v>
      </c>
      <c r="AE1905" t="s">
        <v>53</v>
      </c>
      <c r="AF1905" t="s">
        <v>247</v>
      </c>
      <c r="AG1905" t="s">
        <v>690</v>
      </c>
      <c r="AH1905">
        <v>53.275039</v>
      </c>
      <c r="AI1905">
        <v>56.310121000000002</v>
      </c>
      <c r="AJ1905">
        <v>67.157803000000001</v>
      </c>
      <c r="AK1905">
        <v>85.282787999999996</v>
      </c>
      <c r="AL1905" t="s">
        <v>54</v>
      </c>
      <c r="AM1905" t="s">
        <v>248</v>
      </c>
      <c r="AN1905" t="s">
        <v>5451</v>
      </c>
      <c r="AO1905" s="1">
        <v>45992</v>
      </c>
      <c r="AP1905" s="1" t="s">
        <v>5458</v>
      </c>
      <c r="AR1905" t="s">
        <v>5451</v>
      </c>
    </row>
    <row r="1906" spans="1:44" hidden="1" x14ac:dyDescent="0.25">
      <c r="A1906" t="s">
        <v>2725</v>
      </c>
      <c r="B1906" t="s">
        <v>2721</v>
      </c>
      <c r="C1906" t="s">
        <v>2722</v>
      </c>
      <c r="D1906" t="s">
        <v>145</v>
      </c>
      <c r="E1906" t="s">
        <v>2723</v>
      </c>
      <c r="F1906" t="s">
        <v>245</v>
      </c>
      <c r="G1906" t="s">
        <v>45</v>
      </c>
      <c r="H1906">
        <v>1</v>
      </c>
      <c r="I1906" t="s">
        <v>197</v>
      </c>
      <c r="J1906" t="s">
        <v>47</v>
      </c>
      <c r="K1906" s="1">
        <v>43808</v>
      </c>
      <c r="L1906">
        <v>30.96</v>
      </c>
      <c r="M1906" t="s">
        <v>226</v>
      </c>
      <c r="W1906" s="5">
        <v>45962</v>
      </c>
      <c r="X1906" s="5">
        <v>45931</v>
      </c>
      <c r="Y1906" s="5">
        <v>45901</v>
      </c>
      <c r="AB1906" t="s">
        <v>245</v>
      </c>
      <c r="AC1906" t="s">
        <v>245</v>
      </c>
      <c r="AD1906" t="s">
        <v>72</v>
      </c>
      <c r="AE1906" t="s">
        <v>53</v>
      </c>
      <c r="AF1906" t="s">
        <v>247</v>
      </c>
      <c r="AG1906" t="s">
        <v>690</v>
      </c>
      <c r="AH1906">
        <v>53.275039</v>
      </c>
      <c r="AI1906">
        <v>56.310121000000002</v>
      </c>
      <c r="AJ1906">
        <v>67.157803000000001</v>
      </c>
      <c r="AK1906">
        <v>85.282787999999996</v>
      </c>
      <c r="AL1906" t="s">
        <v>54</v>
      </c>
      <c r="AM1906" t="s">
        <v>248</v>
      </c>
      <c r="AN1906" t="s">
        <v>5451</v>
      </c>
      <c r="AO1906" s="1">
        <v>45992</v>
      </c>
      <c r="AP1906" s="1" t="s">
        <v>5458</v>
      </c>
      <c r="AR1906" t="s">
        <v>5451</v>
      </c>
    </row>
    <row r="1907" spans="1:44" hidden="1" x14ac:dyDescent="0.25">
      <c r="A1907" t="s">
        <v>2726</v>
      </c>
      <c r="B1907" t="s">
        <v>2721</v>
      </c>
      <c r="C1907" t="s">
        <v>2722</v>
      </c>
      <c r="D1907" t="s">
        <v>255</v>
      </c>
      <c r="E1907" t="s">
        <v>2723</v>
      </c>
      <c r="F1907" t="s">
        <v>245</v>
      </c>
      <c r="G1907" t="s">
        <v>45</v>
      </c>
      <c r="H1907">
        <v>1</v>
      </c>
      <c r="I1907" t="s">
        <v>197</v>
      </c>
      <c r="J1907" t="s">
        <v>47</v>
      </c>
      <c r="K1907" s="1">
        <v>43812</v>
      </c>
      <c r="L1907">
        <v>22.4</v>
      </c>
      <c r="M1907" t="s">
        <v>226</v>
      </c>
      <c r="W1907" s="5">
        <v>45962</v>
      </c>
      <c r="X1907" s="5">
        <v>45931</v>
      </c>
      <c r="Y1907" s="5">
        <v>45901</v>
      </c>
      <c r="AB1907" t="s">
        <v>245</v>
      </c>
      <c r="AC1907" t="s">
        <v>245</v>
      </c>
      <c r="AD1907" t="s">
        <v>72</v>
      </c>
      <c r="AE1907" t="s">
        <v>53</v>
      </c>
      <c r="AF1907" t="s">
        <v>247</v>
      </c>
      <c r="AG1907" t="s">
        <v>690</v>
      </c>
      <c r="AH1907">
        <v>53.275039</v>
      </c>
      <c r="AI1907">
        <v>56.310121000000002</v>
      </c>
      <c r="AJ1907">
        <v>67.157803000000001</v>
      </c>
      <c r="AK1907">
        <v>85.282787999999996</v>
      </c>
      <c r="AL1907" t="s">
        <v>54</v>
      </c>
      <c r="AM1907" t="s">
        <v>248</v>
      </c>
      <c r="AN1907" t="s">
        <v>5451</v>
      </c>
      <c r="AO1907" s="1">
        <v>45992</v>
      </c>
      <c r="AP1907" s="1" t="s">
        <v>5458</v>
      </c>
      <c r="AR1907" t="s">
        <v>5451</v>
      </c>
    </row>
    <row r="1908" spans="1:44" hidden="1" x14ac:dyDescent="0.25">
      <c r="A1908" t="s">
        <v>2727</v>
      </c>
      <c r="B1908" t="s">
        <v>2721</v>
      </c>
      <c r="C1908" t="s">
        <v>2722</v>
      </c>
      <c r="D1908" t="s">
        <v>87</v>
      </c>
      <c r="E1908" t="s">
        <v>2723</v>
      </c>
      <c r="F1908" t="s">
        <v>245</v>
      </c>
      <c r="G1908" t="s">
        <v>45</v>
      </c>
      <c r="H1908">
        <v>1</v>
      </c>
      <c r="I1908" t="s">
        <v>197</v>
      </c>
      <c r="J1908" t="s">
        <v>47</v>
      </c>
      <c r="K1908" s="1">
        <v>43801</v>
      </c>
      <c r="L1908">
        <v>24.98</v>
      </c>
      <c r="M1908" t="s">
        <v>226</v>
      </c>
      <c r="W1908" s="5">
        <v>45962</v>
      </c>
      <c r="X1908" s="5">
        <v>45931</v>
      </c>
      <c r="Y1908" s="5">
        <v>45901</v>
      </c>
      <c r="AB1908" t="s">
        <v>245</v>
      </c>
      <c r="AC1908" t="s">
        <v>245</v>
      </c>
      <c r="AD1908" t="s">
        <v>72</v>
      </c>
      <c r="AE1908" t="s">
        <v>53</v>
      </c>
      <c r="AF1908" t="s">
        <v>247</v>
      </c>
      <c r="AG1908" t="s">
        <v>690</v>
      </c>
      <c r="AH1908">
        <v>53.275039</v>
      </c>
      <c r="AI1908">
        <v>56.310121000000002</v>
      </c>
      <c r="AJ1908">
        <v>67.157803000000001</v>
      </c>
      <c r="AK1908">
        <v>85.282787999999996</v>
      </c>
      <c r="AL1908" t="s">
        <v>54</v>
      </c>
      <c r="AM1908" t="s">
        <v>248</v>
      </c>
      <c r="AN1908" t="s">
        <v>5451</v>
      </c>
      <c r="AO1908" s="1">
        <v>45992</v>
      </c>
      <c r="AP1908" s="1" t="s">
        <v>5458</v>
      </c>
      <c r="AR1908" t="s">
        <v>5451</v>
      </c>
    </row>
    <row r="1909" spans="1:44" hidden="1" x14ac:dyDescent="0.25">
      <c r="A1909" t="s">
        <v>2728</v>
      </c>
      <c r="B1909" t="s">
        <v>2721</v>
      </c>
      <c r="C1909" t="s">
        <v>2722</v>
      </c>
      <c r="D1909" t="s">
        <v>100</v>
      </c>
      <c r="E1909" t="s">
        <v>2723</v>
      </c>
      <c r="F1909" t="s">
        <v>245</v>
      </c>
      <c r="G1909" t="s">
        <v>45</v>
      </c>
      <c r="H1909">
        <v>1</v>
      </c>
      <c r="I1909" t="s">
        <v>197</v>
      </c>
      <c r="J1909" t="s">
        <v>47</v>
      </c>
      <c r="K1909" s="1">
        <v>43801</v>
      </c>
      <c r="L1909">
        <v>15.85</v>
      </c>
      <c r="M1909" t="s">
        <v>226</v>
      </c>
      <c r="W1909" s="5">
        <v>45962</v>
      </c>
      <c r="X1909" s="5">
        <v>45931</v>
      </c>
      <c r="Y1909" s="5">
        <v>45901</v>
      </c>
      <c r="AB1909" t="s">
        <v>245</v>
      </c>
      <c r="AC1909" t="s">
        <v>245</v>
      </c>
      <c r="AD1909" t="s">
        <v>72</v>
      </c>
      <c r="AE1909" t="s">
        <v>53</v>
      </c>
      <c r="AF1909" t="s">
        <v>247</v>
      </c>
      <c r="AG1909" t="s">
        <v>690</v>
      </c>
      <c r="AH1909">
        <v>53.275039</v>
      </c>
      <c r="AI1909">
        <v>56.310121000000002</v>
      </c>
      <c r="AJ1909">
        <v>67.157803000000001</v>
      </c>
      <c r="AK1909">
        <v>85.282787999999996</v>
      </c>
      <c r="AL1909" t="s">
        <v>54</v>
      </c>
      <c r="AM1909" t="s">
        <v>248</v>
      </c>
      <c r="AN1909" t="s">
        <v>5451</v>
      </c>
      <c r="AO1909" s="1">
        <v>45992</v>
      </c>
      <c r="AP1909" s="1" t="s">
        <v>5458</v>
      </c>
      <c r="AR1909" t="s">
        <v>5451</v>
      </c>
    </row>
    <row r="1910" spans="1:44" hidden="1" x14ac:dyDescent="0.25">
      <c r="A1910" t="s">
        <v>2729</v>
      </c>
      <c r="B1910" t="s">
        <v>2721</v>
      </c>
      <c r="C1910" t="s">
        <v>2722</v>
      </c>
      <c r="D1910" t="s">
        <v>259</v>
      </c>
      <c r="E1910" t="s">
        <v>2723</v>
      </c>
      <c r="F1910" t="s">
        <v>245</v>
      </c>
      <c r="G1910" t="s">
        <v>45</v>
      </c>
      <c r="H1910">
        <v>1</v>
      </c>
      <c r="I1910" t="s">
        <v>197</v>
      </c>
      <c r="J1910" t="s">
        <v>47</v>
      </c>
      <c r="K1910" s="1">
        <v>43802</v>
      </c>
      <c r="L1910">
        <v>22.82</v>
      </c>
      <c r="M1910" t="s">
        <v>226</v>
      </c>
      <c r="W1910" s="5">
        <v>45962</v>
      </c>
      <c r="X1910" s="5">
        <v>45931</v>
      </c>
      <c r="Y1910" s="5">
        <v>45901</v>
      </c>
      <c r="AB1910" t="s">
        <v>245</v>
      </c>
      <c r="AC1910" t="s">
        <v>245</v>
      </c>
      <c r="AD1910" t="s">
        <v>72</v>
      </c>
      <c r="AE1910" t="s">
        <v>53</v>
      </c>
      <c r="AF1910" t="s">
        <v>247</v>
      </c>
      <c r="AG1910" t="s">
        <v>690</v>
      </c>
      <c r="AH1910">
        <v>53.275039</v>
      </c>
      <c r="AI1910">
        <v>56.310121000000002</v>
      </c>
      <c r="AJ1910">
        <v>67.157803000000001</v>
      </c>
      <c r="AK1910">
        <v>85.282787999999996</v>
      </c>
      <c r="AL1910" t="s">
        <v>54</v>
      </c>
      <c r="AM1910" t="s">
        <v>248</v>
      </c>
      <c r="AN1910" t="s">
        <v>5451</v>
      </c>
      <c r="AO1910" s="1">
        <v>45992</v>
      </c>
      <c r="AP1910" s="1" t="s">
        <v>5458</v>
      </c>
      <c r="AR1910" t="s">
        <v>5451</v>
      </c>
    </row>
    <row r="1911" spans="1:44" hidden="1" x14ac:dyDescent="0.25">
      <c r="A1911" t="s">
        <v>2730</v>
      </c>
      <c r="B1911" t="s">
        <v>2721</v>
      </c>
      <c r="C1911" t="s">
        <v>2722</v>
      </c>
      <c r="D1911" t="s">
        <v>275</v>
      </c>
      <c r="E1911" t="s">
        <v>2723</v>
      </c>
      <c r="F1911" t="s">
        <v>245</v>
      </c>
      <c r="G1911" t="s">
        <v>45</v>
      </c>
      <c r="H1911">
        <v>1</v>
      </c>
      <c r="I1911" t="s">
        <v>197</v>
      </c>
      <c r="J1911" t="s">
        <v>47</v>
      </c>
      <c r="K1911" s="1">
        <v>43798</v>
      </c>
      <c r="L1911">
        <v>49.97</v>
      </c>
      <c r="M1911" t="s">
        <v>226</v>
      </c>
      <c r="W1911" s="5">
        <v>45962</v>
      </c>
      <c r="X1911" s="5">
        <v>45931</v>
      </c>
      <c r="Y1911" s="5">
        <v>45901</v>
      </c>
      <c r="AB1911" t="s">
        <v>245</v>
      </c>
      <c r="AC1911" t="s">
        <v>245</v>
      </c>
      <c r="AD1911" t="s">
        <v>72</v>
      </c>
      <c r="AE1911" t="s">
        <v>53</v>
      </c>
      <c r="AF1911" t="s">
        <v>247</v>
      </c>
      <c r="AG1911" t="s">
        <v>690</v>
      </c>
      <c r="AH1911">
        <v>53.275039</v>
      </c>
      <c r="AI1911">
        <v>56.310121000000002</v>
      </c>
      <c r="AJ1911">
        <v>67.157803000000001</v>
      </c>
      <c r="AK1911">
        <v>85.282787999999996</v>
      </c>
      <c r="AL1911" t="s">
        <v>54</v>
      </c>
      <c r="AM1911" t="s">
        <v>248</v>
      </c>
      <c r="AN1911" t="s">
        <v>5451</v>
      </c>
      <c r="AO1911" s="1">
        <v>45962</v>
      </c>
      <c r="AP1911" s="1" t="s">
        <v>5457</v>
      </c>
      <c r="AR1911" t="s">
        <v>5451</v>
      </c>
    </row>
    <row r="1912" spans="1:44" hidden="1" x14ac:dyDescent="0.25">
      <c r="A1912" t="s">
        <v>2731</v>
      </c>
      <c r="B1912" t="s">
        <v>2721</v>
      </c>
      <c r="C1912" t="s">
        <v>2722</v>
      </c>
      <c r="D1912" t="s">
        <v>207</v>
      </c>
      <c r="E1912" t="s">
        <v>2723</v>
      </c>
      <c r="F1912" t="s">
        <v>245</v>
      </c>
      <c r="G1912" t="s">
        <v>45</v>
      </c>
      <c r="H1912">
        <v>1</v>
      </c>
      <c r="I1912" t="s">
        <v>197</v>
      </c>
      <c r="J1912" t="s">
        <v>47</v>
      </c>
      <c r="K1912" s="1">
        <v>43804</v>
      </c>
      <c r="L1912">
        <v>42.75</v>
      </c>
      <c r="M1912" t="s">
        <v>226</v>
      </c>
      <c r="W1912" s="5">
        <v>45962</v>
      </c>
      <c r="X1912" s="5">
        <v>45931</v>
      </c>
      <c r="Y1912" s="5">
        <v>45901</v>
      </c>
      <c r="AB1912" t="s">
        <v>245</v>
      </c>
      <c r="AC1912" t="s">
        <v>245</v>
      </c>
      <c r="AD1912" t="s">
        <v>72</v>
      </c>
      <c r="AE1912" t="s">
        <v>53</v>
      </c>
      <c r="AF1912" t="s">
        <v>247</v>
      </c>
      <c r="AG1912" t="s">
        <v>690</v>
      </c>
      <c r="AH1912">
        <v>53.275039</v>
      </c>
      <c r="AI1912">
        <v>56.310121000000002</v>
      </c>
      <c r="AJ1912">
        <v>67.157803000000001</v>
      </c>
      <c r="AK1912">
        <v>85.282787999999996</v>
      </c>
      <c r="AL1912" t="s">
        <v>54</v>
      </c>
      <c r="AM1912" t="s">
        <v>248</v>
      </c>
      <c r="AN1912" t="s">
        <v>5451</v>
      </c>
      <c r="AO1912" s="1">
        <v>45962</v>
      </c>
      <c r="AP1912" s="1" t="s">
        <v>5457</v>
      </c>
      <c r="AR1912" t="s">
        <v>5451</v>
      </c>
    </row>
    <row r="1913" spans="1:44" hidden="1" x14ac:dyDescent="0.25">
      <c r="A1913" t="s">
        <v>2732</v>
      </c>
      <c r="B1913" t="s">
        <v>2721</v>
      </c>
      <c r="C1913" t="s">
        <v>2722</v>
      </c>
      <c r="D1913" t="s">
        <v>102</v>
      </c>
      <c r="E1913" t="s">
        <v>2723</v>
      </c>
      <c r="F1913" t="s">
        <v>245</v>
      </c>
      <c r="G1913" t="s">
        <v>45</v>
      </c>
      <c r="H1913">
        <v>1</v>
      </c>
      <c r="I1913" t="s">
        <v>197</v>
      </c>
      <c r="J1913" t="s">
        <v>47</v>
      </c>
      <c r="K1913" s="1">
        <v>43811</v>
      </c>
      <c r="L1913">
        <v>36.979999999999997</v>
      </c>
      <c r="M1913" t="s">
        <v>226</v>
      </c>
      <c r="N1913" t="s">
        <v>13</v>
      </c>
      <c r="W1913" s="5">
        <v>45962</v>
      </c>
      <c r="X1913" s="5">
        <v>45931</v>
      </c>
      <c r="Y1913" s="5">
        <v>45901</v>
      </c>
      <c r="AB1913" t="s">
        <v>245</v>
      </c>
      <c r="AC1913" t="s">
        <v>13</v>
      </c>
      <c r="AD1913" t="s">
        <v>72</v>
      </c>
      <c r="AE1913" t="s">
        <v>53</v>
      </c>
      <c r="AF1913" t="s">
        <v>247</v>
      </c>
      <c r="AG1913" t="s">
        <v>690</v>
      </c>
      <c r="AH1913">
        <v>53.275039</v>
      </c>
      <c r="AI1913">
        <v>56.310121000000002</v>
      </c>
      <c r="AJ1913">
        <v>67.157803000000001</v>
      </c>
      <c r="AK1913">
        <v>85.282787999999996</v>
      </c>
      <c r="AL1913" t="s">
        <v>54</v>
      </c>
      <c r="AM1913" t="s">
        <v>248</v>
      </c>
      <c r="AP1913" s="1" t="s">
        <v>5439</v>
      </c>
    </row>
    <row r="1914" spans="1:44" hidden="1" x14ac:dyDescent="0.25">
      <c r="A1914" t="s">
        <v>2733</v>
      </c>
      <c r="B1914" t="s">
        <v>2721</v>
      </c>
      <c r="C1914" t="s">
        <v>2722</v>
      </c>
      <c r="D1914" t="s">
        <v>107</v>
      </c>
      <c r="E1914" t="s">
        <v>2723</v>
      </c>
      <c r="F1914" t="s">
        <v>245</v>
      </c>
      <c r="G1914" t="s">
        <v>45</v>
      </c>
      <c r="H1914">
        <v>1</v>
      </c>
      <c r="I1914" t="s">
        <v>197</v>
      </c>
      <c r="J1914" t="s">
        <v>47</v>
      </c>
      <c r="K1914" s="1">
        <v>43808</v>
      </c>
      <c r="L1914">
        <v>11.41</v>
      </c>
      <c r="M1914" t="s">
        <v>226</v>
      </c>
      <c r="W1914" s="5">
        <v>45962</v>
      </c>
      <c r="X1914" s="5">
        <v>45931</v>
      </c>
      <c r="Y1914" s="5">
        <v>45901</v>
      </c>
      <c r="AB1914" t="s">
        <v>245</v>
      </c>
      <c r="AC1914" t="s">
        <v>245</v>
      </c>
      <c r="AD1914" t="s">
        <v>72</v>
      </c>
      <c r="AE1914" t="s">
        <v>53</v>
      </c>
      <c r="AF1914" t="s">
        <v>247</v>
      </c>
      <c r="AG1914" t="s">
        <v>690</v>
      </c>
      <c r="AH1914">
        <v>53.275039</v>
      </c>
      <c r="AI1914">
        <v>56.310121000000002</v>
      </c>
      <c r="AJ1914">
        <v>67.157803000000001</v>
      </c>
      <c r="AK1914">
        <v>85.282787999999996</v>
      </c>
      <c r="AL1914" t="s">
        <v>54</v>
      </c>
      <c r="AM1914" t="s">
        <v>248</v>
      </c>
      <c r="AN1914" t="s">
        <v>5451</v>
      </c>
      <c r="AO1914" s="1">
        <v>45962</v>
      </c>
      <c r="AP1914" s="1" t="s">
        <v>5457</v>
      </c>
      <c r="AR1914" t="s">
        <v>5451</v>
      </c>
    </row>
    <row r="1915" spans="1:44" hidden="1" x14ac:dyDescent="0.25">
      <c r="A1915" t="s">
        <v>2734</v>
      </c>
      <c r="B1915" t="s">
        <v>2721</v>
      </c>
      <c r="C1915" t="s">
        <v>2722</v>
      </c>
      <c r="D1915" t="s">
        <v>109</v>
      </c>
      <c r="E1915" t="s">
        <v>2723</v>
      </c>
      <c r="F1915" t="s">
        <v>245</v>
      </c>
      <c r="G1915" t="s">
        <v>45</v>
      </c>
      <c r="H1915">
        <v>1</v>
      </c>
      <c r="I1915" t="s">
        <v>197</v>
      </c>
      <c r="J1915" t="s">
        <v>47</v>
      </c>
      <c r="K1915" s="1">
        <v>43809</v>
      </c>
      <c r="L1915">
        <v>14.92</v>
      </c>
      <c r="M1915" t="s">
        <v>226</v>
      </c>
      <c r="W1915" s="5">
        <v>45962</v>
      </c>
      <c r="X1915" s="5">
        <v>45931</v>
      </c>
      <c r="Y1915" s="5">
        <v>45870</v>
      </c>
      <c r="AB1915" t="s">
        <v>245</v>
      </c>
      <c r="AC1915" t="s">
        <v>245</v>
      </c>
      <c r="AD1915" t="s">
        <v>72</v>
      </c>
      <c r="AE1915" t="s">
        <v>53</v>
      </c>
      <c r="AF1915" t="s">
        <v>247</v>
      </c>
      <c r="AG1915" t="s">
        <v>690</v>
      </c>
      <c r="AH1915">
        <v>53.275039</v>
      </c>
      <c r="AI1915">
        <v>56.310121000000002</v>
      </c>
      <c r="AJ1915">
        <v>67.157803000000001</v>
      </c>
      <c r="AK1915">
        <v>85.282787999999996</v>
      </c>
      <c r="AL1915" t="s">
        <v>54</v>
      </c>
      <c r="AM1915" t="s">
        <v>248</v>
      </c>
      <c r="AN1915" t="s">
        <v>5451</v>
      </c>
      <c r="AO1915" s="1">
        <v>45962</v>
      </c>
      <c r="AP1915" s="1" t="s">
        <v>5457</v>
      </c>
      <c r="AR1915" t="s">
        <v>5451</v>
      </c>
    </row>
    <row r="1916" spans="1:44" hidden="1" x14ac:dyDescent="0.25">
      <c r="A1916" t="s">
        <v>2735</v>
      </c>
      <c r="B1916" t="s">
        <v>2721</v>
      </c>
      <c r="C1916" t="s">
        <v>2722</v>
      </c>
      <c r="D1916" t="s">
        <v>154</v>
      </c>
      <c r="E1916" t="s">
        <v>2723</v>
      </c>
      <c r="F1916" t="s">
        <v>245</v>
      </c>
      <c r="G1916" t="s">
        <v>45</v>
      </c>
      <c r="H1916">
        <v>1</v>
      </c>
      <c r="I1916" t="s">
        <v>197</v>
      </c>
      <c r="J1916" t="s">
        <v>47</v>
      </c>
      <c r="K1916" s="1">
        <v>43796</v>
      </c>
      <c r="L1916">
        <v>6.36</v>
      </c>
      <c r="M1916" t="s">
        <v>226</v>
      </c>
      <c r="W1916" s="5">
        <v>45962</v>
      </c>
      <c r="X1916" s="5">
        <v>45931</v>
      </c>
      <c r="Y1916" s="5">
        <v>45870</v>
      </c>
      <c r="AB1916" t="s">
        <v>245</v>
      </c>
      <c r="AC1916" t="s">
        <v>245</v>
      </c>
      <c r="AD1916" t="s">
        <v>72</v>
      </c>
      <c r="AE1916" t="s">
        <v>53</v>
      </c>
      <c r="AF1916" t="s">
        <v>247</v>
      </c>
      <c r="AG1916" t="s">
        <v>690</v>
      </c>
      <c r="AH1916">
        <v>53.275039</v>
      </c>
      <c r="AI1916">
        <v>56.310121000000002</v>
      </c>
      <c r="AJ1916">
        <v>67.157803000000001</v>
      </c>
      <c r="AK1916">
        <v>85.282787999999996</v>
      </c>
      <c r="AL1916" t="s">
        <v>54</v>
      </c>
      <c r="AM1916" t="s">
        <v>248</v>
      </c>
      <c r="AN1916" t="s">
        <v>5451</v>
      </c>
      <c r="AO1916" s="1">
        <v>45962</v>
      </c>
      <c r="AP1916" s="1" t="s">
        <v>5457</v>
      </c>
      <c r="AR1916" t="s">
        <v>5451</v>
      </c>
    </row>
    <row r="1917" spans="1:44" hidden="1" x14ac:dyDescent="0.25">
      <c r="A1917" t="s">
        <v>2738</v>
      </c>
      <c r="B1917" t="s">
        <v>2736</v>
      </c>
      <c r="C1917" t="s">
        <v>2737</v>
      </c>
      <c r="D1917" t="s">
        <v>95</v>
      </c>
      <c r="E1917" t="s">
        <v>649</v>
      </c>
      <c r="F1917" t="s">
        <v>245</v>
      </c>
      <c r="G1917" t="s">
        <v>45</v>
      </c>
      <c r="H1917">
        <v>1</v>
      </c>
      <c r="I1917" t="s">
        <v>197</v>
      </c>
      <c r="J1917" t="s">
        <v>47</v>
      </c>
      <c r="K1917" s="1">
        <v>43909</v>
      </c>
      <c r="L1917">
        <v>20.14</v>
      </c>
      <c r="M1917" t="s">
        <v>226</v>
      </c>
      <c r="W1917" s="5">
        <v>45962</v>
      </c>
      <c r="X1917" s="5">
        <v>45962</v>
      </c>
      <c r="Y1917" s="5">
        <v>45778</v>
      </c>
      <c r="AB1917" t="s">
        <v>245</v>
      </c>
      <c r="AC1917" t="s">
        <v>245</v>
      </c>
      <c r="AD1917" t="s">
        <v>53</v>
      </c>
      <c r="AE1917" t="s">
        <v>72</v>
      </c>
      <c r="AF1917" t="s">
        <v>52</v>
      </c>
      <c r="AG1917" t="s">
        <v>247</v>
      </c>
      <c r="AH1917">
        <v>36.144343999999997</v>
      </c>
      <c r="AI1917">
        <v>39.362042000000002</v>
      </c>
      <c r="AJ1917">
        <v>46.467024000000002</v>
      </c>
      <c r="AK1917">
        <v>79.356859999999998</v>
      </c>
      <c r="AL1917" t="s">
        <v>54</v>
      </c>
      <c r="AM1917" t="s">
        <v>248</v>
      </c>
    </row>
    <row r="1918" spans="1:44" hidden="1" x14ac:dyDescent="0.25">
      <c r="A1918" t="s">
        <v>2739</v>
      </c>
      <c r="B1918" t="s">
        <v>2736</v>
      </c>
      <c r="C1918" t="s">
        <v>2737</v>
      </c>
      <c r="D1918" t="s">
        <v>143</v>
      </c>
      <c r="E1918" t="s">
        <v>649</v>
      </c>
      <c r="F1918" t="s">
        <v>245</v>
      </c>
      <c r="G1918" t="s">
        <v>45</v>
      </c>
      <c r="H1918">
        <v>1</v>
      </c>
      <c r="I1918" t="s">
        <v>197</v>
      </c>
      <c r="J1918" t="s">
        <v>47</v>
      </c>
      <c r="K1918" s="1">
        <v>43916</v>
      </c>
      <c r="L1918">
        <v>21.16</v>
      </c>
      <c r="M1918" t="s">
        <v>226</v>
      </c>
      <c r="W1918" s="5">
        <v>45962</v>
      </c>
      <c r="X1918" s="5">
        <v>45962</v>
      </c>
      <c r="Y1918" s="5">
        <v>45778</v>
      </c>
      <c r="AB1918" t="s">
        <v>245</v>
      </c>
      <c r="AC1918" t="s">
        <v>245</v>
      </c>
      <c r="AD1918" t="s">
        <v>53</v>
      </c>
      <c r="AE1918" t="s">
        <v>72</v>
      </c>
      <c r="AF1918" t="s">
        <v>52</v>
      </c>
      <c r="AG1918" t="s">
        <v>247</v>
      </c>
      <c r="AH1918">
        <v>36.144343999999997</v>
      </c>
      <c r="AI1918">
        <v>39.362042000000002</v>
      </c>
      <c r="AJ1918">
        <v>46.467024000000002</v>
      </c>
      <c r="AK1918">
        <v>79.356859999999998</v>
      </c>
      <c r="AL1918" t="s">
        <v>54</v>
      </c>
      <c r="AM1918" t="s">
        <v>248</v>
      </c>
    </row>
    <row r="1919" spans="1:44" hidden="1" x14ac:dyDescent="0.25">
      <c r="A1919" t="s">
        <v>2740</v>
      </c>
      <c r="B1919" t="s">
        <v>2736</v>
      </c>
      <c r="C1919" t="s">
        <v>2737</v>
      </c>
      <c r="D1919" t="s">
        <v>145</v>
      </c>
      <c r="E1919" t="s">
        <v>649</v>
      </c>
      <c r="F1919" t="s">
        <v>245</v>
      </c>
      <c r="G1919" t="s">
        <v>45</v>
      </c>
      <c r="H1919">
        <v>1</v>
      </c>
      <c r="I1919" t="s">
        <v>197</v>
      </c>
      <c r="J1919" t="s">
        <v>47</v>
      </c>
      <c r="K1919" s="1">
        <v>43916</v>
      </c>
      <c r="L1919">
        <v>30.79</v>
      </c>
      <c r="M1919" t="s">
        <v>226</v>
      </c>
      <c r="W1919" s="5">
        <v>45962</v>
      </c>
      <c r="X1919" s="5">
        <v>45962</v>
      </c>
      <c r="Y1919" s="5">
        <v>45778</v>
      </c>
      <c r="AB1919" t="s">
        <v>245</v>
      </c>
      <c r="AC1919" t="s">
        <v>245</v>
      </c>
      <c r="AD1919" t="s">
        <v>53</v>
      </c>
      <c r="AE1919" t="s">
        <v>72</v>
      </c>
      <c r="AF1919" t="s">
        <v>52</v>
      </c>
      <c r="AG1919" t="s">
        <v>247</v>
      </c>
      <c r="AH1919">
        <v>36.144343999999997</v>
      </c>
      <c r="AI1919">
        <v>39.362042000000002</v>
      </c>
      <c r="AJ1919">
        <v>46.467024000000002</v>
      </c>
      <c r="AK1919">
        <v>79.356859999999998</v>
      </c>
      <c r="AL1919" t="s">
        <v>54</v>
      </c>
      <c r="AM1919" t="s">
        <v>248</v>
      </c>
    </row>
    <row r="1920" spans="1:44" hidden="1" x14ac:dyDescent="0.25">
      <c r="A1920" t="s">
        <v>2743</v>
      </c>
      <c r="B1920" t="s">
        <v>2741</v>
      </c>
      <c r="C1920" t="s">
        <v>2742</v>
      </c>
      <c r="D1920" s="21" t="s">
        <v>275</v>
      </c>
      <c r="E1920" t="s">
        <v>1260</v>
      </c>
      <c r="F1920" t="s">
        <v>79</v>
      </c>
      <c r="G1920" t="s">
        <v>80</v>
      </c>
      <c r="H1920">
        <v>1</v>
      </c>
      <c r="I1920" t="s">
        <v>197</v>
      </c>
      <c r="J1920" t="s">
        <v>70</v>
      </c>
      <c r="L1920" s="22">
        <v>14.03</v>
      </c>
      <c r="M1920" t="s">
        <v>48</v>
      </c>
      <c r="W1920" s="5">
        <v>44892</v>
      </c>
      <c r="AB1920" t="s">
        <v>79</v>
      </c>
      <c r="AC1920" t="s">
        <v>79</v>
      </c>
      <c r="AD1920" t="s">
        <v>247</v>
      </c>
      <c r="AE1920" t="s">
        <v>84</v>
      </c>
      <c r="AF1920" t="s">
        <v>690</v>
      </c>
      <c r="AG1920" t="s">
        <v>53</v>
      </c>
      <c r="AH1920">
        <v>22.058809</v>
      </c>
      <c r="AI1920">
        <v>30.778492</v>
      </c>
      <c r="AJ1920">
        <v>40.183793000000001</v>
      </c>
      <c r="AK1920">
        <v>51.167583</v>
      </c>
      <c r="AL1920" t="s">
        <v>73</v>
      </c>
      <c r="AM1920" t="s">
        <v>474</v>
      </c>
      <c r="AN1920" t="s">
        <v>566</v>
      </c>
      <c r="AO1920" s="1">
        <v>45809</v>
      </c>
      <c r="AP1920" s="1" t="s">
        <v>5437</v>
      </c>
      <c r="AR1920" t="s">
        <v>566</v>
      </c>
    </row>
    <row r="1921" spans="1:44" hidden="1" x14ac:dyDescent="0.25">
      <c r="A1921" t="s">
        <v>2744</v>
      </c>
      <c r="B1921" t="s">
        <v>2741</v>
      </c>
      <c r="C1921" t="s">
        <v>2742</v>
      </c>
      <c r="D1921" s="21" t="s">
        <v>107</v>
      </c>
      <c r="E1921" t="s">
        <v>1260</v>
      </c>
      <c r="F1921" t="s">
        <v>79</v>
      </c>
      <c r="G1921" t="s">
        <v>80</v>
      </c>
      <c r="H1921">
        <v>1</v>
      </c>
      <c r="I1921" t="s">
        <v>197</v>
      </c>
      <c r="J1921" t="s">
        <v>70</v>
      </c>
      <c r="L1921" s="22">
        <v>28.74</v>
      </c>
      <c r="M1921" t="s">
        <v>48</v>
      </c>
      <c r="W1921" s="5">
        <v>44892</v>
      </c>
      <c r="AB1921" t="s">
        <v>79</v>
      </c>
      <c r="AC1921" t="s">
        <v>79</v>
      </c>
      <c r="AD1921" t="s">
        <v>247</v>
      </c>
      <c r="AE1921" t="s">
        <v>84</v>
      </c>
      <c r="AF1921" t="s">
        <v>690</v>
      </c>
      <c r="AG1921" t="s">
        <v>53</v>
      </c>
      <c r="AH1921">
        <v>22.058809</v>
      </c>
      <c r="AI1921">
        <v>30.778492</v>
      </c>
      <c r="AJ1921">
        <v>40.183793000000001</v>
      </c>
      <c r="AK1921">
        <v>51.167583</v>
      </c>
      <c r="AL1921" t="s">
        <v>73</v>
      </c>
      <c r="AM1921" t="s">
        <v>474</v>
      </c>
      <c r="AN1921" t="s">
        <v>566</v>
      </c>
      <c r="AO1921" s="1">
        <v>45809</v>
      </c>
      <c r="AP1921" s="1" t="s">
        <v>5437</v>
      </c>
      <c r="AR1921" t="s">
        <v>566</v>
      </c>
    </row>
    <row r="1922" spans="1:44" hidden="1" x14ac:dyDescent="0.25">
      <c r="A1922" t="s">
        <v>2745</v>
      </c>
      <c r="B1922" t="s">
        <v>2741</v>
      </c>
      <c r="C1922" t="s">
        <v>2742</v>
      </c>
      <c r="D1922" s="21" t="s">
        <v>122</v>
      </c>
      <c r="E1922" t="s">
        <v>1260</v>
      </c>
      <c r="F1922" t="s">
        <v>79</v>
      </c>
      <c r="G1922" t="s">
        <v>58</v>
      </c>
      <c r="H1922">
        <v>1</v>
      </c>
      <c r="I1922" t="s">
        <v>197</v>
      </c>
      <c r="J1922" t="s">
        <v>70</v>
      </c>
      <c r="L1922" s="22">
        <v>0.47</v>
      </c>
      <c r="M1922" t="s">
        <v>48</v>
      </c>
      <c r="W1922" s="5">
        <v>44003</v>
      </c>
      <c r="AB1922" t="s">
        <v>79</v>
      </c>
      <c r="AC1922" t="s">
        <v>79</v>
      </c>
      <c r="AD1922" t="s">
        <v>247</v>
      </c>
      <c r="AE1922" t="s">
        <v>84</v>
      </c>
      <c r="AF1922" t="s">
        <v>690</v>
      </c>
      <c r="AG1922" t="s">
        <v>53</v>
      </c>
      <c r="AH1922">
        <v>22.058809</v>
      </c>
      <c r="AI1922">
        <v>30.778492</v>
      </c>
      <c r="AJ1922">
        <v>40.183793000000001</v>
      </c>
      <c r="AK1922">
        <v>51.167583</v>
      </c>
      <c r="AL1922" t="s">
        <v>73</v>
      </c>
      <c r="AM1922" t="s">
        <v>474</v>
      </c>
      <c r="AN1922" t="s">
        <v>566</v>
      </c>
      <c r="AO1922" s="1">
        <v>45809</v>
      </c>
      <c r="AP1922" s="1" t="s">
        <v>5437</v>
      </c>
      <c r="AR1922" t="s">
        <v>566</v>
      </c>
    </row>
    <row r="1923" spans="1:44" hidden="1" x14ac:dyDescent="0.25">
      <c r="A1923" t="s">
        <v>2746</v>
      </c>
      <c r="B1923" t="s">
        <v>2741</v>
      </c>
      <c r="C1923" t="s">
        <v>2742</v>
      </c>
      <c r="D1923" s="21" t="s">
        <v>116</v>
      </c>
      <c r="E1923" t="s">
        <v>1260</v>
      </c>
      <c r="F1923" t="s">
        <v>79</v>
      </c>
      <c r="G1923" t="s">
        <v>80</v>
      </c>
      <c r="H1923">
        <v>1</v>
      </c>
      <c r="I1923" t="s">
        <v>197</v>
      </c>
      <c r="J1923" t="s">
        <v>70</v>
      </c>
      <c r="L1923" s="22">
        <v>1.1200000000000001</v>
      </c>
      <c r="M1923" t="s">
        <v>48</v>
      </c>
      <c r="W1923" s="5">
        <v>44892</v>
      </c>
      <c r="AB1923" t="s">
        <v>79</v>
      </c>
      <c r="AC1923" t="s">
        <v>79</v>
      </c>
      <c r="AD1923" t="s">
        <v>247</v>
      </c>
      <c r="AE1923" t="s">
        <v>84</v>
      </c>
      <c r="AF1923" t="s">
        <v>690</v>
      </c>
      <c r="AG1923" t="s">
        <v>53</v>
      </c>
      <c r="AH1923">
        <v>22.058809</v>
      </c>
      <c r="AI1923">
        <v>30.778492</v>
      </c>
      <c r="AJ1923">
        <v>40.183793000000001</v>
      </c>
      <c r="AK1923">
        <v>51.167583</v>
      </c>
      <c r="AL1923" t="s">
        <v>73</v>
      </c>
      <c r="AM1923" t="s">
        <v>474</v>
      </c>
      <c r="AN1923" t="s">
        <v>566</v>
      </c>
      <c r="AO1923" s="1">
        <v>45809</v>
      </c>
      <c r="AP1923" s="1" t="s">
        <v>5437</v>
      </c>
      <c r="AR1923" t="s">
        <v>566</v>
      </c>
    </row>
    <row r="1924" spans="1:44" hidden="1" x14ac:dyDescent="0.25">
      <c r="A1924" t="s">
        <v>2747</v>
      </c>
      <c r="B1924" t="s">
        <v>2741</v>
      </c>
      <c r="C1924" t="s">
        <v>2742</v>
      </c>
      <c r="D1924" s="21" t="s">
        <v>160</v>
      </c>
      <c r="E1924" t="s">
        <v>1260</v>
      </c>
      <c r="F1924" t="s">
        <v>79</v>
      </c>
      <c r="G1924" t="s">
        <v>80</v>
      </c>
      <c r="H1924">
        <v>1</v>
      </c>
      <c r="I1924" t="s">
        <v>197</v>
      </c>
      <c r="J1924" t="s">
        <v>70</v>
      </c>
      <c r="L1924" s="22">
        <v>0.66</v>
      </c>
      <c r="M1924" t="s">
        <v>48</v>
      </c>
      <c r="W1924" s="5">
        <v>45434</v>
      </c>
      <c r="AB1924" t="s">
        <v>79</v>
      </c>
      <c r="AC1924" t="s">
        <v>79</v>
      </c>
      <c r="AD1924" t="s">
        <v>247</v>
      </c>
      <c r="AE1924" t="s">
        <v>84</v>
      </c>
      <c r="AF1924" t="s">
        <v>690</v>
      </c>
      <c r="AG1924" t="s">
        <v>53</v>
      </c>
      <c r="AH1924">
        <v>22.058809</v>
      </c>
      <c r="AI1924">
        <v>30.778492</v>
      </c>
      <c r="AJ1924">
        <v>40.183793000000001</v>
      </c>
      <c r="AK1924">
        <v>51.167583</v>
      </c>
      <c r="AL1924" t="s">
        <v>73</v>
      </c>
      <c r="AM1924" t="s">
        <v>474</v>
      </c>
      <c r="AN1924" t="s">
        <v>566</v>
      </c>
      <c r="AO1924" s="1">
        <v>45809</v>
      </c>
      <c r="AP1924" s="1" t="s">
        <v>5437</v>
      </c>
      <c r="AR1924" t="s">
        <v>566</v>
      </c>
    </row>
    <row r="1925" spans="1:44" hidden="1" x14ac:dyDescent="0.25">
      <c r="A1925" t="s">
        <v>2748</v>
      </c>
      <c r="B1925" t="s">
        <v>2741</v>
      </c>
      <c r="C1925" t="s">
        <v>2742</v>
      </c>
      <c r="D1925" s="21" t="s">
        <v>200</v>
      </c>
      <c r="E1925" t="s">
        <v>1260</v>
      </c>
      <c r="F1925" t="s">
        <v>79</v>
      </c>
      <c r="G1925" t="s">
        <v>58</v>
      </c>
      <c r="H1925">
        <v>1</v>
      </c>
      <c r="I1925" t="s">
        <v>197</v>
      </c>
      <c r="J1925" t="s">
        <v>70</v>
      </c>
      <c r="L1925" s="22">
        <v>0.41</v>
      </c>
      <c r="M1925" t="s">
        <v>48</v>
      </c>
      <c r="W1925" s="5">
        <v>45434</v>
      </c>
      <c r="AB1925" t="s">
        <v>79</v>
      </c>
      <c r="AC1925" t="s">
        <v>79</v>
      </c>
      <c r="AD1925" t="s">
        <v>247</v>
      </c>
      <c r="AE1925" t="s">
        <v>84</v>
      </c>
      <c r="AF1925" t="s">
        <v>690</v>
      </c>
      <c r="AG1925" t="s">
        <v>53</v>
      </c>
      <c r="AH1925">
        <v>22.058809</v>
      </c>
      <c r="AI1925">
        <v>30.778492</v>
      </c>
      <c r="AJ1925">
        <v>40.183793000000001</v>
      </c>
      <c r="AK1925">
        <v>51.167583</v>
      </c>
      <c r="AL1925" t="s">
        <v>73</v>
      </c>
      <c r="AM1925" t="s">
        <v>474</v>
      </c>
      <c r="AN1925" t="s">
        <v>566</v>
      </c>
      <c r="AO1925" s="1">
        <v>45809</v>
      </c>
      <c r="AP1925" s="1" t="s">
        <v>5437</v>
      </c>
      <c r="AR1925" t="s">
        <v>566</v>
      </c>
    </row>
    <row r="1926" spans="1:44" hidden="1" x14ac:dyDescent="0.25">
      <c r="A1926" t="s">
        <v>2749</v>
      </c>
      <c r="B1926" t="s">
        <v>2741</v>
      </c>
      <c r="C1926" t="s">
        <v>2742</v>
      </c>
      <c r="D1926" s="21" t="s">
        <v>124</v>
      </c>
      <c r="E1926" t="s">
        <v>1260</v>
      </c>
      <c r="F1926" t="s">
        <v>79</v>
      </c>
      <c r="G1926" t="s">
        <v>58</v>
      </c>
      <c r="H1926">
        <v>1</v>
      </c>
      <c r="I1926" t="s">
        <v>197</v>
      </c>
      <c r="J1926" t="s">
        <v>70</v>
      </c>
      <c r="L1926" s="22">
        <v>1.52</v>
      </c>
      <c r="M1926" t="s">
        <v>48</v>
      </c>
      <c r="W1926" s="5">
        <v>45434</v>
      </c>
      <c r="AB1926" t="s">
        <v>79</v>
      </c>
      <c r="AC1926" t="s">
        <v>79</v>
      </c>
      <c r="AD1926" t="s">
        <v>247</v>
      </c>
      <c r="AE1926" t="s">
        <v>84</v>
      </c>
      <c r="AF1926" t="s">
        <v>690</v>
      </c>
      <c r="AG1926" t="s">
        <v>53</v>
      </c>
      <c r="AH1926">
        <v>22.058809</v>
      </c>
      <c r="AI1926">
        <v>30.778492</v>
      </c>
      <c r="AJ1926">
        <v>40.183793000000001</v>
      </c>
      <c r="AK1926">
        <v>51.167583</v>
      </c>
      <c r="AL1926" t="s">
        <v>73</v>
      </c>
      <c r="AM1926" t="s">
        <v>474</v>
      </c>
      <c r="AN1926" t="s">
        <v>566</v>
      </c>
      <c r="AO1926" s="1">
        <v>45809</v>
      </c>
      <c r="AP1926" s="1" t="s">
        <v>5437</v>
      </c>
      <c r="AR1926" t="s">
        <v>566</v>
      </c>
    </row>
    <row r="1927" spans="1:44" hidden="1" x14ac:dyDescent="0.25">
      <c r="A1927" t="s">
        <v>2750</v>
      </c>
      <c r="B1927" t="s">
        <v>2741</v>
      </c>
      <c r="C1927" t="s">
        <v>2742</v>
      </c>
      <c r="D1927" s="21" t="s">
        <v>203</v>
      </c>
      <c r="E1927" t="s">
        <v>1260</v>
      </c>
      <c r="F1927" t="s">
        <v>79</v>
      </c>
      <c r="G1927" t="s">
        <v>58</v>
      </c>
      <c r="H1927">
        <v>1</v>
      </c>
      <c r="I1927" t="s">
        <v>197</v>
      </c>
      <c r="J1927" t="s">
        <v>70</v>
      </c>
      <c r="L1927" s="22">
        <v>2.5</v>
      </c>
      <c r="M1927" t="s">
        <v>48</v>
      </c>
      <c r="W1927" s="5">
        <v>45434</v>
      </c>
      <c r="AB1927" t="s">
        <v>79</v>
      </c>
      <c r="AC1927" t="s">
        <v>79</v>
      </c>
      <c r="AD1927" t="s">
        <v>247</v>
      </c>
      <c r="AE1927" t="s">
        <v>84</v>
      </c>
      <c r="AF1927" t="s">
        <v>690</v>
      </c>
      <c r="AG1927" t="s">
        <v>53</v>
      </c>
      <c r="AH1927">
        <v>22.058809</v>
      </c>
      <c r="AI1927">
        <v>30.778492</v>
      </c>
      <c r="AJ1927">
        <v>40.183793000000001</v>
      </c>
      <c r="AK1927">
        <v>51.167583</v>
      </c>
      <c r="AL1927" t="s">
        <v>73</v>
      </c>
      <c r="AM1927" t="s">
        <v>474</v>
      </c>
      <c r="AN1927" t="s">
        <v>566</v>
      </c>
      <c r="AO1927" s="1">
        <v>45809</v>
      </c>
      <c r="AP1927" s="1" t="s">
        <v>5437</v>
      </c>
      <c r="AR1927" t="s">
        <v>566</v>
      </c>
    </row>
    <row r="1928" spans="1:44" hidden="1" x14ac:dyDescent="0.25">
      <c r="A1928" t="s">
        <v>2751</v>
      </c>
      <c r="B1928" t="s">
        <v>2741</v>
      </c>
      <c r="C1928" t="s">
        <v>2742</v>
      </c>
      <c r="D1928" s="21" t="s">
        <v>162</v>
      </c>
      <c r="E1928" t="s">
        <v>1260</v>
      </c>
      <c r="F1928" t="s">
        <v>79</v>
      </c>
      <c r="G1928" t="s">
        <v>58</v>
      </c>
      <c r="H1928">
        <v>1</v>
      </c>
      <c r="I1928" t="s">
        <v>197</v>
      </c>
      <c r="J1928" t="s">
        <v>70</v>
      </c>
      <c r="L1928" s="22">
        <v>1.69</v>
      </c>
      <c r="M1928" t="s">
        <v>48</v>
      </c>
      <c r="W1928" s="5">
        <v>45434</v>
      </c>
      <c r="AB1928" t="s">
        <v>79</v>
      </c>
      <c r="AC1928" t="s">
        <v>79</v>
      </c>
      <c r="AD1928" t="s">
        <v>247</v>
      </c>
      <c r="AE1928" t="s">
        <v>84</v>
      </c>
      <c r="AF1928" t="s">
        <v>690</v>
      </c>
      <c r="AG1928" t="s">
        <v>53</v>
      </c>
      <c r="AH1928">
        <v>22.058809</v>
      </c>
      <c r="AI1928">
        <v>30.778492</v>
      </c>
      <c r="AJ1928">
        <v>40.183793000000001</v>
      </c>
      <c r="AK1928">
        <v>51.167583</v>
      </c>
      <c r="AL1928" t="s">
        <v>73</v>
      </c>
      <c r="AM1928" t="s">
        <v>474</v>
      </c>
      <c r="AN1928" t="s">
        <v>566</v>
      </c>
      <c r="AO1928" s="1">
        <v>45809</v>
      </c>
      <c r="AP1928" s="1" t="s">
        <v>5437</v>
      </c>
      <c r="AR1928" t="s">
        <v>566</v>
      </c>
    </row>
    <row r="1929" spans="1:44" hidden="1" x14ac:dyDescent="0.25">
      <c r="A1929" t="s">
        <v>2752</v>
      </c>
      <c r="B1929" t="s">
        <v>2741</v>
      </c>
      <c r="C1929" t="s">
        <v>2742</v>
      </c>
      <c r="D1929" s="21" t="s">
        <v>126</v>
      </c>
      <c r="E1929" t="s">
        <v>1260</v>
      </c>
      <c r="F1929" t="s">
        <v>79</v>
      </c>
      <c r="G1929" t="s">
        <v>58</v>
      </c>
      <c r="H1929">
        <v>1</v>
      </c>
      <c r="I1929" t="s">
        <v>197</v>
      </c>
      <c r="J1929" t="s">
        <v>70</v>
      </c>
      <c r="L1929" s="22">
        <v>1.66</v>
      </c>
      <c r="M1929" t="s">
        <v>48</v>
      </c>
      <c r="W1929" s="5">
        <v>45434</v>
      </c>
      <c r="AB1929" t="s">
        <v>79</v>
      </c>
      <c r="AC1929" t="s">
        <v>79</v>
      </c>
      <c r="AD1929" t="s">
        <v>247</v>
      </c>
      <c r="AE1929" t="s">
        <v>84</v>
      </c>
      <c r="AF1929" t="s">
        <v>690</v>
      </c>
      <c r="AG1929" t="s">
        <v>53</v>
      </c>
      <c r="AH1929">
        <v>22.058809</v>
      </c>
      <c r="AI1929">
        <v>30.778492</v>
      </c>
      <c r="AJ1929">
        <v>40.183793000000001</v>
      </c>
      <c r="AK1929">
        <v>51.167583</v>
      </c>
      <c r="AL1929" t="s">
        <v>73</v>
      </c>
      <c r="AM1929" t="s">
        <v>474</v>
      </c>
      <c r="AN1929" t="s">
        <v>566</v>
      </c>
      <c r="AO1929" s="1">
        <v>45809</v>
      </c>
      <c r="AP1929" s="1" t="s">
        <v>5437</v>
      </c>
      <c r="AR1929" t="s">
        <v>566</v>
      </c>
    </row>
    <row r="1930" spans="1:44" hidden="1" x14ac:dyDescent="0.25">
      <c r="A1930" t="s">
        <v>2755</v>
      </c>
      <c r="B1930" t="s">
        <v>2753</v>
      </c>
      <c r="C1930" t="s">
        <v>2754</v>
      </c>
      <c r="D1930" t="s">
        <v>95</v>
      </c>
      <c r="E1930" t="s">
        <v>1138</v>
      </c>
      <c r="F1930" t="s">
        <v>245</v>
      </c>
      <c r="G1930" t="s">
        <v>80</v>
      </c>
      <c r="H1930">
        <v>2</v>
      </c>
      <c r="I1930" t="s">
        <v>46</v>
      </c>
      <c r="J1930" t="s">
        <v>70</v>
      </c>
      <c r="L1930">
        <v>41.28</v>
      </c>
      <c r="M1930" t="s">
        <v>226</v>
      </c>
      <c r="R1930" t="s">
        <v>98</v>
      </c>
      <c r="S1930" t="s">
        <v>98</v>
      </c>
      <c r="T1930" t="s">
        <v>97</v>
      </c>
      <c r="W1930" s="5">
        <v>45658</v>
      </c>
      <c r="X1930" s="5">
        <v>45658</v>
      </c>
      <c r="Y1930" s="5">
        <v>45627</v>
      </c>
      <c r="Z1930" s="10">
        <v>45658</v>
      </c>
      <c r="AA1930" s="10">
        <v>45636</v>
      </c>
      <c r="AB1930" t="s">
        <v>245</v>
      </c>
      <c r="AC1930" t="s">
        <v>245</v>
      </c>
      <c r="AD1930" t="s">
        <v>932</v>
      </c>
      <c r="AE1930" t="s">
        <v>84</v>
      </c>
      <c r="AF1930" t="s">
        <v>566</v>
      </c>
      <c r="AG1930" t="s">
        <v>690</v>
      </c>
      <c r="AH1930">
        <v>22.728155000000001</v>
      </c>
      <c r="AI1930">
        <v>35.053916000000001</v>
      </c>
      <c r="AJ1930">
        <v>38.915788999999997</v>
      </c>
      <c r="AK1930">
        <v>53.907175000000002</v>
      </c>
      <c r="AL1930" t="s">
        <v>73</v>
      </c>
      <c r="AM1930" t="s">
        <v>248</v>
      </c>
      <c r="AN1930" t="s">
        <v>932</v>
      </c>
      <c r="AO1930" s="1">
        <v>45748</v>
      </c>
      <c r="AP1930" s="1" t="s">
        <v>5428</v>
      </c>
      <c r="AR1930" t="s">
        <v>932</v>
      </c>
    </row>
    <row r="1931" spans="1:44" hidden="1" x14ac:dyDescent="0.25">
      <c r="A1931" t="s">
        <v>2756</v>
      </c>
      <c r="B1931" t="s">
        <v>2753</v>
      </c>
      <c r="C1931" t="s">
        <v>2754</v>
      </c>
      <c r="D1931" t="s">
        <v>143</v>
      </c>
      <c r="E1931" t="s">
        <v>1138</v>
      </c>
      <c r="F1931" t="s">
        <v>245</v>
      </c>
      <c r="G1931" t="s">
        <v>80</v>
      </c>
      <c r="H1931">
        <v>2</v>
      </c>
      <c r="I1931" t="s">
        <v>46</v>
      </c>
      <c r="J1931" t="s">
        <v>70</v>
      </c>
      <c r="L1931">
        <v>27.41</v>
      </c>
      <c r="M1931" t="s">
        <v>226</v>
      </c>
      <c r="R1931" t="s">
        <v>98</v>
      </c>
      <c r="S1931" t="s">
        <v>98</v>
      </c>
      <c r="T1931" t="s">
        <v>97</v>
      </c>
      <c r="W1931" s="5">
        <v>45658</v>
      </c>
      <c r="X1931" s="5">
        <v>45658</v>
      </c>
      <c r="Y1931" s="5">
        <v>45627</v>
      </c>
      <c r="Z1931" s="10">
        <v>45658</v>
      </c>
      <c r="AA1931" s="10">
        <v>45636</v>
      </c>
      <c r="AB1931" t="s">
        <v>245</v>
      </c>
      <c r="AC1931" t="s">
        <v>245</v>
      </c>
      <c r="AD1931" t="s">
        <v>932</v>
      </c>
      <c r="AE1931" t="s">
        <v>84</v>
      </c>
      <c r="AF1931" t="s">
        <v>566</v>
      </c>
      <c r="AG1931" t="s">
        <v>690</v>
      </c>
      <c r="AH1931">
        <v>22.728155000000001</v>
      </c>
      <c r="AI1931">
        <v>35.053916000000001</v>
      </c>
      <c r="AJ1931">
        <v>38.915788999999997</v>
      </c>
      <c r="AK1931">
        <v>53.907175000000002</v>
      </c>
      <c r="AL1931" t="s">
        <v>73</v>
      </c>
      <c r="AM1931" t="s">
        <v>248</v>
      </c>
      <c r="AN1931" t="s">
        <v>932</v>
      </c>
      <c r="AO1931" s="1">
        <v>45748</v>
      </c>
      <c r="AP1931" s="1" t="s">
        <v>5428</v>
      </c>
      <c r="AR1931" t="s">
        <v>932</v>
      </c>
    </row>
    <row r="1932" spans="1:44" hidden="1" x14ac:dyDescent="0.25">
      <c r="A1932" t="s">
        <v>2757</v>
      </c>
      <c r="B1932" t="s">
        <v>2753</v>
      </c>
      <c r="C1932" t="s">
        <v>2754</v>
      </c>
      <c r="D1932" t="s">
        <v>87</v>
      </c>
      <c r="E1932" t="s">
        <v>1138</v>
      </c>
      <c r="F1932" t="s">
        <v>245</v>
      </c>
      <c r="G1932" t="s">
        <v>80</v>
      </c>
      <c r="H1932">
        <v>2</v>
      </c>
      <c r="I1932" t="s">
        <v>46</v>
      </c>
      <c r="J1932" t="s">
        <v>70</v>
      </c>
      <c r="L1932">
        <v>32.590000000000003</v>
      </c>
      <c r="M1932" t="s">
        <v>226</v>
      </c>
      <c r="R1932" t="s">
        <v>98</v>
      </c>
      <c r="S1932" t="s">
        <v>98</v>
      </c>
      <c r="T1932" t="s">
        <v>97</v>
      </c>
      <c r="W1932" s="5">
        <v>45658</v>
      </c>
      <c r="X1932" s="5">
        <v>45658</v>
      </c>
      <c r="Y1932" s="5">
        <v>45627</v>
      </c>
      <c r="Z1932" s="10">
        <v>45658</v>
      </c>
      <c r="AA1932" s="10">
        <v>45641</v>
      </c>
      <c r="AB1932" t="s">
        <v>245</v>
      </c>
      <c r="AC1932" t="s">
        <v>245</v>
      </c>
      <c r="AD1932" t="s">
        <v>932</v>
      </c>
      <c r="AE1932" t="s">
        <v>84</v>
      </c>
      <c r="AF1932" t="s">
        <v>566</v>
      </c>
      <c r="AG1932" t="s">
        <v>690</v>
      </c>
      <c r="AH1932">
        <v>22.728155000000001</v>
      </c>
      <c r="AI1932">
        <v>35.053916000000001</v>
      </c>
      <c r="AJ1932">
        <v>38.915788999999997</v>
      </c>
      <c r="AK1932">
        <v>53.907175000000002</v>
      </c>
      <c r="AL1932" t="s">
        <v>73</v>
      </c>
      <c r="AM1932" t="s">
        <v>248</v>
      </c>
      <c r="AN1932" t="s">
        <v>932</v>
      </c>
      <c r="AO1932" s="1">
        <v>45748</v>
      </c>
      <c r="AP1932" s="1" t="s">
        <v>5428</v>
      </c>
      <c r="AR1932" t="s">
        <v>932</v>
      </c>
    </row>
    <row r="1933" spans="1:44" hidden="1" x14ac:dyDescent="0.25">
      <c r="A1933" t="s">
        <v>2758</v>
      </c>
      <c r="B1933" t="s">
        <v>2753</v>
      </c>
      <c r="C1933" t="s">
        <v>2754</v>
      </c>
      <c r="D1933" t="s">
        <v>100</v>
      </c>
      <c r="E1933" t="s">
        <v>1138</v>
      </c>
      <c r="F1933" t="s">
        <v>245</v>
      </c>
      <c r="G1933" t="s">
        <v>80</v>
      </c>
      <c r="H1933">
        <v>2</v>
      </c>
      <c r="I1933" t="s">
        <v>46</v>
      </c>
      <c r="J1933" t="s">
        <v>70</v>
      </c>
      <c r="L1933">
        <v>20.38</v>
      </c>
      <c r="M1933" t="s">
        <v>226</v>
      </c>
      <c r="R1933" t="s">
        <v>98</v>
      </c>
      <c r="S1933" t="s">
        <v>98</v>
      </c>
      <c r="T1933" t="s">
        <v>97</v>
      </c>
      <c r="W1933" s="5">
        <v>45658</v>
      </c>
      <c r="X1933" s="5">
        <v>45658</v>
      </c>
      <c r="Y1933" s="5">
        <v>45627</v>
      </c>
      <c r="Z1933" s="10">
        <v>45658</v>
      </c>
      <c r="AA1933" s="10">
        <v>45641</v>
      </c>
      <c r="AB1933" t="s">
        <v>245</v>
      </c>
      <c r="AC1933" t="s">
        <v>245</v>
      </c>
      <c r="AD1933" t="s">
        <v>932</v>
      </c>
      <c r="AE1933" t="s">
        <v>84</v>
      </c>
      <c r="AF1933" t="s">
        <v>566</v>
      </c>
      <c r="AG1933" t="s">
        <v>690</v>
      </c>
      <c r="AH1933">
        <v>22.728155000000001</v>
      </c>
      <c r="AI1933">
        <v>35.053916000000001</v>
      </c>
      <c r="AJ1933">
        <v>38.915788999999997</v>
      </c>
      <c r="AK1933">
        <v>53.907175000000002</v>
      </c>
      <c r="AL1933" t="s">
        <v>27</v>
      </c>
      <c r="AM1933" t="s">
        <v>248</v>
      </c>
      <c r="AN1933" t="s">
        <v>932</v>
      </c>
      <c r="AO1933" s="1">
        <v>45748</v>
      </c>
      <c r="AP1933" s="1" t="s">
        <v>5428</v>
      </c>
      <c r="AR1933" t="s">
        <v>932</v>
      </c>
    </row>
    <row r="1934" spans="1:44" hidden="1" x14ac:dyDescent="0.25">
      <c r="A1934" t="s">
        <v>2759</v>
      </c>
      <c r="B1934" t="s">
        <v>2753</v>
      </c>
      <c r="C1934" t="s">
        <v>2754</v>
      </c>
      <c r="D1934" t="s">
        <v>259</v>
      </c>
      <c r="E1934" t="s">
        <v>1138</v>
      </c>
      <c r="F1934" t="s">
        <v>245</v>
      </c>
      <c r="G1934" t="s">
        <v>80</v>
      </c>
      <c r="H1934">
        <v>2</v>
      </c>
      <c r="I1934" t="s">
        <v>46</v>
      </c>
      <c r="J1934" t="s">
        <v>70</v>
      </c>
      <c r="L1934">
        <v>9.85</v>
      </c>
      <c r="M1934" t="s">
        <v>226</v>
      </c>
      <c r="R1934" t="s">
        <v>98</v>
      </c>
      <c r="S1934" t="s">
        <v>98</v>
      </c>
      <c r="T1934" t="s">
        <v>97</v>
      </c>
      <c r="W1934" s="5">
        <v>45658</v>
      </c>
      <c r="X1934" s="5">
        <v>45658</v>
      </c>
      <c r="Y1934" s="5">
        <v>45627</v>
      </c>
      <c r="Z1934" s="10">
        <v>45658</v>
      </c>
      <c r="AA1934" s="10">
        <v>45643</v>
      </c>
      <c r="AB1934" t="s">
        <v>245</v>
      </c>
      <c r="AC1934" t="s">
        <v>245</v>
      </c>
      <c r="AD1934" t="s">
        <v>932</v>
      </c>
      <c r="AE1934" t="s">
        <v>84</v>
      </c>
      <c r="AF1934" t="s">
        <v>566</v>
      </c>
      <c r="AG1934" t="s">
        <v>690</v>
      </c>
      <c r="AH1934">
        <v>22.728155000000001</v>
      </c>
      <c r="AI1934">
        <v>35.053916000000001</v>
      </c>
      <c r="AJ1934">
        <v>38.915788999999997</v>
      </c>
      <c r="AK1934">
        <v>53.907175000000002</v>
      </c>
      <c r="AL1934" t="s">
        <v>27</v>
      </c>
      <c r="AM1934" t="s">
        <v>248</v>
      </c>
      <c r="AN1934" t="s">
        <v>932</v>
      </c>
      <c r="AO1934" s="1">
        <v>45748</v>
      </c>
      <c r="AP1934" s="1" t="s">
        <v>5428</v>
      </c>
      <c r="AR1934" t="s">
        <v>932</v>
      </c>
    </row>
    <row r="1935" spans="1:44" hidden="1" x14ac:dyDescent="0.25">
      <c r="A1935" t="s">
        <v>2760</v>
      </c>
      <c r="B1935" t="s">
        <v>2753</v>
      </c>
      <c r="C1935" t="s">
        <v>2754</v>
      </c>
      <c r="D1935" t="s">
        <v>275</v>
      </c>
      <c r="E1935" t="s">
        <v>1138</v>
      </c>
      <c r="F1935" t="s">
        <v>245</v>
      </c>
      <c r="G1935" t="s">
        <v>80</v>
      </c>
      <c r="H1935">
        <v>2</v>
      </c>
      <c r="I1935" t="s">
        <v>46</v>
      </c>
      <c r="J1935" t="s">
        <v>70</v>
      </c>
      <c r="L1935">
        <v>7.96</v>
      </c>
      <c r="M1935" t="s">
        <v>226</v>
      </c>
      <c r="R1935" t="s">
        <v>98</v>
      </c>
      <c r="S1935" t="s">
        <v>98</v>
      </c>
      <c r="T1935" t="s">
        <v>97</v>
      </c>
      <c r="W1935" s="5">
        <v>45658</v>
      </c>
      <c r="X1935" s="5">
        <v>45658</v>
      </c>
      <c r="Y1935" s="5">
        <v>45627</v>
      </c>
      <c r="Z1935" s="10">
        <v>45662</v>
      </c>
      <c r="AA1935" s="10">
        <v>45643</v>
      </c>
      <c r="AB1935" t="s">
        <v>245</v>
      </c>
      <c r="AC1935" t="s">
        <v>245</v>
      </c>
      <c r="AD1935" t="s">
        <v>932</v>
      </c>
      <c r="AE1935" t="s">
        <v>84</v>
      </c>
      <c r="AF1935" t="s">
        <v>566</v>
      </c>
      <c r="AG1935" t="s">
        <v>690</v>
      </c>
      <c r="AH1935">
        <v>22.728155000000001</v>
      </c>
      <c r="AI1935">
        <v>35.053916000000001</v>
      </c>
      <c r="AJ1935">
        <v>38.915788999999997</v>
      </c>
      <c r="AK1935">
        <v>53.907175000000002</v>
      </c>
      <c r="AL1935" t="s">
        <v>27</v>
      </c>
      <c r="AM1935" t="s">
        <v>248</v>
      </c>
      <c r="AN1935" t="s">
        <v>932</v>
      </c>
      <c r="AO1935" s="1">
        <v>45748</v>
      </c>
      <c r="AP1935" s="1" t="s">
        <v>5428</v>
      </c>
      <c r="AR1935" t="s">
        <v>932</v>
      </c>
    </row>
    <row r="1936" spans="1:44" hidden="1" x14ac:dyDescent="0.25">
      <c r="A1936" t="s">
        <v>2761</v>
      </c>
      <c r="B1936" t="s">
        <v>2753</v>
      </c>
      <c r="C1936" t="s">
        <v>2754</v>
      </c>
      <c r="D1936" t="s">
        <v>207</v>
      </c>
      <c r="E1936" t="s">
        <v>1138</v>
      </c>
      <c r="F1936" t="s">
        <v>245</v>
      </c>
      <c r="G1936" t="s">
        <v>80</v>
      </c>
      <c r="H1936">
        <v>2</v>
      </c>
      <c r="I1936" t="s">
        <v>46</v>
      </c>
      <c r="J1936" t="s">
        <v>70</v>
      </c>
      <c r="L1936">
        <v>15.07</v>
      </c>
      <c r="M1936" t="s">
        <v>226</v>
      </c>
      <c r="R1936" t="s">
        <v>98</v>
      </c>
      <c r="S1936" t="s">
        <v>98</v>
      </c>
      <c r="T1936" t="s">
        <v>97</v>
      </c>
      <c r="W1936" s="5">
        <v>45689</v>
      </c>
      <c r="X1936" s="5">
        <v>45658</v>
      </c>
      <c r="Y1936" s="5">
        <v>45627</v>
      </c>
      <c r="Z1936" s="10">
        <v>45662</v>
      </c>
      <c r="AA1936" s="10">
        <v>45644</v>
      </c>
      <c r="AB1936" t="s">
        <v>245</v>
      </c>
      <c r="AC1936" t="s">
        <v>245</v>
      </c>
      <c r="AD1936" t="s">
        <v>932</v>
      </c>
      <c r="AE1936" t="s">
        <v>84</v>
      </c>
      <c r="AF1936" t="s">
        <v>566</v>
      </c>
      <c r="AG1936" t="s">
        <v>690</v>
      </c>
      <c r="AH1936">
        <v>22.728155000000001</v>
      </c>
      <c r="AI1936">
        <v>35.053916000000001</v>
      </c>
      <c r="AJ1936">
        <v>38.915788999999997</v>
      </c>
      <c r="AK1936">
        <v>53.907175000000002</v>
      </c>
      <c r="AL1936" t="s">
        <v>27</v>
      </c>
      <c r="AM1936" t="s">
        <v>248</v>
      </c>
      <c r="AN1936" t="s">
        <v>932</v>
      </c>
      <c r="AO1936" s="1">
        <v>45748</v>
      </c>
      <c r="AP1936" s="1" t="s">
        <v>5428</v>
      </c>
      <c r="AR1936" t="s">
        <v>932</v>
      </c>
    </row>
    <row r="1937" spans="1:44" hidden="1" x14ac:dyDescent="0.25">
      <c r="A1937" t="s">
        <v>2762</v>
      </c>
      <c r="B1937" t="s">
        <v>2753</v>
      </c>
      <c r="C1937" t="s">
        <v>2754</v>
      </c>
      <c r="D1937" t="s">
        <v>102</v>
      </c>
      <c r="E1937" t="s">
        <v>1138</v>
      </c>
      <c r="F1937" t="s">
        <v>245</v>
      </c>
      <c r="G1937" t="s">
        <v>80</v>
      </c>
      <c r="H1937">
        <v>2</v>
      </c>
      <c r="I1937" t="s">
        <v>46</v>
      </c>
      <c r="J1937" t="s">
        <v>70</v>
      </c>
      <c r="L1937">
        <v>34.49</v>
      </c>
      <c r="M1937" t="s">
        <v>226</v>
      </c>
      <c r="R1937" t="s">
        <v>98</v>
      </c>
      <c r="S1937" t="s">
        <v>98</v>
      </c>
      <c r="T1937" t="s">
        <v>97</v>
      </c>
      <c r="W1937" s="5">
        <v>45689</v>
      </c>
      <c r="X1937" s="5">
        <v>45658</v>
      </c>
      <c r="Y1937" s="5">
        <v>45627</v>
      </c>
      <c r="Z1937" s="10">
        <v>45661</v>
      </c>
      <c r="AA1937" s="10">
        <v>45645</v>
      </c>
      <c r="AB1937" t="s">
        <v>245</v>
      </c>
      <c r="AC1937" t="s">
        <v>245</v>
      </c>
      <c r="AD1937" t="s">
        <v>932</v>
      </c>
      <c r="AE1937" t="s">
        <v>84</v>
      </c>
      <c r="AF1937" t="s">
        <v>566</v>
      </c>
      <c r="AG1937" t="s">
        <v>690</v>
      </c>
      <c r="AH1937">
        <v>22.728155000000001</v>
      </c>
      <c r="AI1937">
        <v>35.053916000000001</v>
      </c>
      <c r="AJ1937">
        <v>38.915788999999997</v>
      </c>
      <c r="AK1937">
        <v>53.907175000000002</v>
      </c>
      <c r="AL1937" t="s">
        <v>27</v>
      </c>
      <c r="AM1937" t="s">
        <v>248</v>
      </c>
      <c r="AN1937" t="s">
        <v>932</v>
      </c>
      <c r="AO1937" s="1">
        <v>45748</v>
      </c>
      <c r="AP1937" s="1" t="s">
        <v>5428</v>
      </c>
      <c r="AR1937" t="s">
        <v>932</v>
      </c>
    </row>
    <row r="1938" spans="1:44" hidden="1" x14ac:dyDescent="0.25">
      <c r="A1938" t="s">
        <v>2763</v>
      </c>
      <c r="B1938" t="s">
        <v>2753</v>
      </c>
      <c r="C1938" t="s">
        <v>2754</v>
      </c>
      <c r="D1938" t="s">
        <v>104</v>
      </c>
      <c r="E1938" t="s">
        <v>1138</v>
      </c>
      <c r="F1938" t="s">
        <v>245</v>
      </c>
      <c r="G1938" t="s">
        <v>80</v>
      </c>
      <c r="H1938">
        <v>2</v>
      </c>
      <c r="I1938" t="s">
        <v>46</v>
      </c>
      <c r="J1938" t="s">
        <v>70</v>
      </c>
      <c r="L1938">
        <v>31.37</v>
      </c>
      <c r="M1938" t="s">
        <v>226</v>
      </c>
      <c r="R1938" t="s">
        <v>98</v>
      </c>
      <c r="S1938" t="s">
        <v>98</v>
      </c>
      <c r="T1938" t="s">
        <v>97</v>
      </c>
      <c r="W1938" s="5">
        <v>45689</v>
      </c>
      <c r="X1938" s="5">
        <v>45658</v>
      </c>
      <c r="Y1938" s="5">
        <v>45627</v>
      </c>
      <c r="Z1938" s="10">
        <v>45662</v>
      </c>
      <c r="AA1938" s="10">
        <v>45656</v>
      </c>
      <c r="AB1938" t="s">
        <v>245</v>
      </c>
      <c r="AC1938" t="s">
        <v>245</v>
      </c>
      <c r="AD1938" t="s">
        <v>932</v>
      </c>
      <c r="AE1938" t="s">
        <v>84</v>
      </c>
      <c r="AF1938" t="s">
        <v>566</v>
      </c>
      <c r="AG1938" t="s">
        <v>690</v>
      </c>
      <c r="AH1938">
        <v>22.728155000000001</v>
      </c>
      <c r="AI1938">
        <v>35.053916000000001</v>
      </c>
      <c r="AJ1938">
        <v>38.915788999999997</v>
      </c>
      <c r="AK1938">
        <v>53.907175000000002</v>
      </c>
      <c r="AL1938" t="s">
        <v>27</v>
      </c>
      <c r="AM1938" t="s">
        <v>248</v>
      </c>
      <c r="AN1938" t="s">
        <v>932</v>
      </c>
      <c r="AO1938" s="1">
        <v>45748</v>
      </c>
      <c r="AP1938" s="1" t="s">
        <v>5428</v>
      </c>
      <c r="AR1938" t="s">
        <v>932</v>
      </c>
    </row>
    <row r="1939" spans="1:44" hidden="1" x14ac:dyDescent="0.25">
      <c r="A1939" t="s">
        <v>2764</v>
      </c>
      <c r="B1939" t="s">
        <v>2753</v>
      </c>
      <c r="C1939" t="s">
        <v>2754</v>
      </c>
      <c r="D1939" t="s">
        <v>149</v>
      </c>
      <c r="E1939" t="s">
        <v>1138</v>
      </c>
      <c r="F1939" t="s">
        <v>245</v>
      </c>
      <c r="G1939" t="s">
        <v>80</v>
      </c>
      <c r="H1939">
        <v>2</v>
      </c>
      <c r="I1939" t="s">
        <v>46</v>
      </c>
      <c r="J1939" t="s">
        <v>70</v>
      </c>
      <c r="L1939">
        <v>31.12</v>
      </c>
      <c r="M1939" t="s">
        <v>226</v>
      </c>
      <c r="R1939" t="s">
        <v>98</v>
      </c>
      <c r="S1939" t="s">
        <v>98</v>
      </c>
      <c r="T1939" t="s">
        <v>97</v>
      </c>
      <c r="W1939" s="5">
        <v>45689</v>
      </c>
      <c r="X1939" s="5">
        <v>45658</v>
      </c>
      <c r="Y1939" s="5">
        <v>45627</v>
      </c>
      <c r="Z1939" s="10">
        <v>45660</v>
      </c>
      <c r="AA1939" s="10">
        <v>45647</v>
      </c>
      <c r="AB1939" t="s">
        <v>245</v>
      </c>
      <c r="AC1939" t="s">
        <v>245</v>
      </c>
      <c r="AD1939" t="s">
        <v>932</v>
      </c>
      <c r="AE1939" t="s">
        <v>84</v>
      </c>
      <c r="AF1939" t="s">
        <v>566</v>
      </c>
      <c r="AG1939" t="s">
        <v>690</v>
      </c>
      <c r="AH1939">
        <v>22.728155000000001</v>
      </c>
      <c r="AI1939">
        <v>35.053916000000001</v>
      </c>
      <c r="AJ1939">
        <v>38.915788999999997</v>
      </c>
      <c r="AK1939">
        <v>53.907175000000002</v>
      </c>
      <c r="AL1939" t="s">
        <v>27</v>
      </c>
      <c r="AM1939" t="s">
        <v>248</v>
      </c>
      <c r="AN1939" t="s">
        <v>932</v>
      </c>
      <c r="AO1939" s="1">
        <v>45748</v>
      </c>
      <c r="AP1939" s="1" t="s">
        <v>5428</v>
      </c>
      <c r="AR1939" t="s">
        <v>932</v>
      </c>
    </row>
    <row r="1940" spans="1:44" hidden="1" x14ac:dyDescent="0.25">
      <c r="A1940" t="s">
        <v>2765</v>
      </c>
      <c r="B1940" t="s">
        <v>2753</v>
      </c>
      <c r="C1940" t="s">
        <v>2754</v>
      </c>
      <c r="D1940" t="s">
        <v>109</v>
      </c>
      <c r="E1940" t="s">
        <v>1138</v>
      </c>
      <c r="F1940" t="s">
        <v>245</v>
      </c>
      <c r="G1940" t="s">
        <v>80</v>
      </c>
      <c r="H1940">
        <v>2</v>
      </c>
      <c r="I1940" t="s">
        <v>46</v>
      </c>
      <c r="J1940" t="s">
        <v>70</v>
      </c>
      <c r="L1940">
        <v>19.57</v>
      </c>
      <c r="M1940" t="s">
        <v>226</v>
      </c>
      <c r="R1940" t="s">
        <v>98</v>
      </c>
      <c r="S1940" t="s">
        <v>98</v>
      </c>
      <c r="T1940" t="s">
        <v>97</v>
      </c>
      <c r="W1940" s="5">
        <v>45689</v>
      </c>
      <c r="X1940" s="5">
        <v>45658</v>
      </c>
      <c r="Y1940" s="5">
        <v>45627</v>
      </c>
      <c r="Z1940" s="10">
        <v>45660</v>
      </c>
      <c r="AA1940" s="10">
        <v>45646</v>
      </c>
      <c r="AB1940" t="s">
        <v>245</v>
      </c>
      <c r="AC1940" t="s">
        <v>245</v>
      </c>
      <c r="AD1940" t="s">
        <v>932</v>
      </c>
      <c r="AE1940" t="s">
        <v>84</v>
      </c>
      <c r="AF1940" t="s">
        <v>566</v>
      </c>
      <c r="AG1940" t="s">
        <v>690</v>
      </c>
      <c r="AH1940">
        <v>22.728155000000001</v>
      </c>
      <c r="AI1940">
        <v>35.053916000000001</v>
      </c>
      <c r="AJ1940">
        <v>38.915788999999997</v>
      </c>
      <c r="AK1940">
        <v>53.907175000000002</v>
      </c>
      <c r="AL1940" t="s">
        <v>27</v>
      </c>
      <c r="AM1940" t="s">
        <v>248</v>
      </c>
      <c r="AN1940" t="s">
        <v>932</v>
      </c>
      <c r="AO1940" s="1">
        <v>45748</v>
      </c>
      <c r="AP1940" s="1" t="s">
        <v>5428</v>
      </c>
      <c r="AR1940" t="s">
        <v>932</v>
      </c>
    </row>
    <row r="1941" spans="1:44" hidden="1" x14ac:dyDescent="0.25">
      <c r="A1941" t="s">
        <v>2768</v>
      </c>
      <c r="B1941" t="s">
        <v>2766</v>
      </c>
      <c r="C1941" t="s">
        <v>2767</v>
      </c>
      <c r="D1941" t="s">
        <v>95</v>
      </c>
      <c r="E1941" t="s">
        <v>2176</v>
      </c>
      <c r="F1941" t="s">
        <v>245</v>
      </c>
      <c r="G1941" t="s">
        <v>80</v>
      </c>
      <c r="H1941">
        <v>1</v>
      </c>
      <c r="I1941" t="s">
        <v>197</v>
      </c>
      <c r="J1941" t="s">
        <v>47</v>
      </c>
      <c r="K1941" s="1">
        <v>43780</v>
      </c>
      <c r="L1941" s="21">
        <v>14.67</v>
      </c>
      <c r="M1941" t="s">
        <v>226</v>
      </c>
      <c r="W1941" s="5">
        <v>45809</v>
      </c>
      <c r="X1941" s="5">
        <v>45809</v>
      </c>
      <c r="Y1941" s="5">
        <v>45658</v>
      </c>
      <c r="AA1941" s="10">
        <v>45668</v>
      </c>
      <c r="AB1941" t="s">
        <v>245</v>
      </c>
      <c r="AC1941" t="s">
        <v>245</v>
      </c>
      <c r="AD1941" t="s">
        <v>566</v>
      </c>
      <c r="AE1941" t="s">
        <v>932</v>
      </c>
      <c r="AF1941" t="s">
        <v>690</v>
      </c>
      <c r="AG1941" t="s">
        <v>84</v>
      </c>
      <c r="AH1941">
        <v>7.1238460000000003</v>
      </c>
      <c r="AI1941">
        <v>23.821842</v>
      </c>
      <c r="AJ1941">
        <v>51.637250999999999</v>
      </c>
      <c r="AK1941">
        <v>66.744033999999999</v>
      </c>
      <c r="AL1941" t="s">
        <v>28</v>
      </c>
      <c r="AM1941" t="s">
        <v>248</v>
      </c>
      <c r="AN1941" t="s">
        <v>932</v>
      </c>
      <c r="AO1941" s="1">
        <v>45809</v>
      </c>
      <c r="AP1941" s="1" t="s">
        <v>5437</v>
      </c>
      <c r="AR1941" t="s">
        <v>932</v>
      </c>
    </row>
    <row r="1942" spans="1:44" hidden="1" x14ac:dyDescent="0.25">
      <c r="A1942" t="s">
        <v>2769</v>
      </c>
      <c r="B1942" t="s">
        <v>2766</v>
      </c>
      <c r="C1942" t="s">
        <v>2767</v>
      </c>
      <c r="D1942" t="s">
        <v>143</v>
      </c>
      <c r="E1942" t="s">
        <v>2176</v>
      </c>
      <c r="F1942" t="s">
        <v>245</v>
      </c>
      <c r="G1942" t="s">
        <v>80</v>
      </c>
      <c r="H1942">
        <v>1</v>
      </c>
      <c r="I1942" t="s">
        <v>197</v>
      </c>
      <c r="J1942" t="s">
        <v>47</v>
      </c>
      <c r="K1942" s="1">
        <v>43781</v>
      </c>
      <c r="L1942" s="21">
        <v>28.66</v>
      </c>
      <c r="M1942" t="s">
        <v>226</v>
      </c>
      <c r="W1942" s="5">
        <v>45809</v>
      </c>
      <c r="X1942" s="5">
        <v>45809</v>
      </c>
      <c r="Y1942" s="5">
        <v>45658</v>
      </c>
      <c r="AA1942" s="10">
        <v>45666</v>
      </c>
      <c r="AB1942" t="s">
        <v>245</v>
      </c>
      <c r="AC1942" t="s">
        <v>245</v>
      </c>
      <c r="AD1942" t="s">
        <v>566</v>
      </c>
      <c r="AE1942" t="s">
        <v>932</v>
      </c>
      <c r="AF1942" t="s">
        <v>690</v>
      </c>
      <c r="AG1942" t="s">
        <v>84</v>
      </c>
      <c r="AH1942">
        <v>7.1238460000000003</v>
      </c>
      <c r="AI1942">
        <v>23.821842</v>
      </c>
      <c r="AJ1942">
        <v>51.637250999999999</v>
      </c>
      <c r="AK1942">
        <v>66.744033999999999</v>
      </c>
      <c r="AL1942" t="s">
        <v>28</v>
      </c>
      <c r="AM1942" t="s">
        <v>248</v>
      </c>
      <c r="AN1942" t="s">
        <v>932</v>
      </c>
      <c r="AO1942" s="1">
        <v>45809</v>
      </c>
      <c r="AP1942" s="1" t="s">
        <v>5437</v>
      </c>
      <c r="AR1942" t="s">
        <v>932</v>
      </c>
    </row>
    <row r="1943" spans="1:44" hidden="1" x14ac:dyDescent="0.25">
      <c r="A1943" t="s">
        <v>2770</v>
      </c>
      <c r="B1943" t="s">
        <v>2766</v>
      </c>
      <c r="C1943" t="s">
        <v>2767</v>
      </c>
      <c r="D1943" t="s">
        <v>145</v>
      </c>
      <c r="E1943" t="s">
        <v>2176</v>
      </c>
      <c r="F1943" t="s">
        <v>245</v>
      </c>
      <c r="G1943" t="s">
        <v>80</v>
      </c>
      <c r="H1943">
        <v>1</v>
      </c>
      <c r="I1943" t="s">
        <v>197</v>
      </c>
      <c r="J1943" t="s">
        <v>47</v>
      </c>
      <c r="K1943" s="1">
        <v>43781</v>
      </c>
      <c r="L1943" s="21">
        <v>9.7100000000000009</v>
      </c>
      <c r="M1943" t="s">
        <v>226</v>
      </c>
      <c r="W1943" s="5">
        <v>45809</v>
      </c>
      <c r="X1943" s="5">
        <v>45809</v>
      </c>
      <c r="Y1943" s="5">
        <v>45658</v>
      </c>
      <c r="AA1943" s="10">
        <v>45663</v>
      </c>
      <c r="AB1943" t="s">
        <v>245</v>
      </c>
      <c r="AC1943" t="s">
        <v>245</v>
      </c>
      <c r="AD1943" t="s">
        <v>566</v>
      </c>
      <c r="AE1943" t="s">
        <v>932</v>
      </c>
      <c r="AF1943" t="s">
        <v>690</v>
      </c>
      <c r="AG1943" t="s">
        <v>84</v>
      </c>
      <c r="AH1943">
        <v>7.1238460000000003</v>
      </c>
      <c r="AI1943">
        <v>23.821842</v>
      </c>
      <c r="AJ1943">
        <v>51.637250999999999</v>
      </c>
      <c r="AK1943">
        <v>66.744033999999999</v>
      </c>
      <c r="AL1943" t="s">
        <v>28</v>
      </c>
      <c r="AM1943" t="s">
        <v>248</v>
      </c>
      <c r="AN1943" t="s">
        <v>932</v>
      </c>
      <c r="AO1943" s="1">
        <v>45809</v>
      </c>
      <c r="AP1943" s="1" t="s">
        <v>5437</v>
      </c>
      <c r="AR1943" t="s">
        <v>932</v>
      </c>
    </row>
    <row r="1944" spans="1:44" hidden="1" x14ac:dyDescent="0.25">
      <c r="A1944" t="s">
        <v>2773</v>
      </c>
      <c r="B1944" t="s">
        <v>2771</v>
      </c>
      <c r="C1944" t="s">
        <v>2772</v>
      </c>
      <c r="D1944" t="s">
        <v>95</v>
      </c>
      <c r="E1944" t="s">
        <v>1245</v>
      </c>
      <c r="F1944" t="s">
        <v>245</v>
      </c>
      <c r="G1944" t="s">
        <v>58</v>
      </c>
      <c r="H1944">
        <v>3</v>
      </c>
      <c r="I1944" t="s">
        <v>46</v>
      </c>
      <c r="J1944" t="s">
        <v>70</v>
      </c>
      <c r="L1944">
        <v>18.350000000000001</v>
      </c>
      <c r="M1944" t="s">
        <v>226</v>
      </c>
      <c r="R1944" t="s">
        <v>98</v>
      </c>
      <c r="S1944" t="s">
        <v>98</v>
      </c>
      <c r="T1944" t="s">
        <v>97</v>
      </c>
      <c r="W1944" s="5">
        <v>45627</v>
      </c>
      <c r="X1944" s="5">
        <v>45627</v>
      </c>
      <c r="Y1944" s="5">
        <v>45597</v>
      </c>
      <c r="Z1944" s="10">
        <v>45646</v>
      </c>
      <c r="AA1944" s="10">
        <v>45615</v>
      </c>
      <c r="AB1944" t="s">
        <v>245</v>
      </c>
      <c r="AC1944" t="s">
        <v>245</v>
      </c>
      <c r="AD1944" t="s">
        <v>690</v>
      </c>
      <c r="AE1944" t="s">
        <v>247</v>
      </c>
      <c r="AF1944" t="s">
        <v>566</v>
      </c>
      <c r="AG1944" t="s">
        <v>84</v>
      </c>
      <c r="AH1944">
        <v>14.165187</v>
      </c>
      <c r="AI1944">
        <v>30.122081000000001</v>
      </c>
      <c r="AJ1944">
        <v>42.197901000000002</v>
      </c>
      <c r="AK1944">
        <v>46.53369</v>
      </c>
      <c r="AL1944" t="s">
        <v>73</v>
      </c>
      <c r="AM1944" t="s">
        <v>248</v>
      </c>
      <c r="AN1944" t="s">
        <v>247</v>
      </c>
      <c r="AO1944" s="1">
        <v>45717</v>
      </c>
      <c r="AP1944" s="1" t="s">
        <v>5428</v>
      </c>
      <c r="AR1944" t="s">
        <v>247</v>
      </c>
    </row>
    <row r="1945" spans="1:44" hidden="1" x14ac:dyDescent="0.25">
      <c r="A1945" t="s">
        <v>2774</v>
      </c>
      <c r="B1945" t="s">
        <v>2771</v>
      </c>
      <c r="C1945" t="s">
        <v>2772</v>
      </c>
      <c r="D1945" t="s">
        <v>143</v>
      </c>
      <c r="E1945" t="s">
        <v>1245</v>
      </c>
      <c r="F1945" t="s">
        <v>245</v>
      </c>
      <c r="G1945" t="s">
        <v>58</v>
      </c>
      <c r="H1945">
        <v>3</v>
      </c>
      <c r="I1945" t="s">
        <v>46</v>
      </c>
      <c r="J1945" t="s">
        <v>70</v>
      </c>
      <c r="L1945">
        <v>12.18</v>
      </c>
      <c r="M1945" t="s">
        <v>226</v>
      </c>
      <c r="R1945" t="s">
        <v>98</v>
      </c>
      <c r="S1945" t="s">
        <v>98</v>
      </c>
      <c r="T1945" t="s">
        <v>97</v>
      </c>
      <c r="W1945" s="5">
        <v>45627</v>
      </c>
      <c r="X1945" s="5">
        <v>45627</v>
      </c>
      <c r="Y1945" s="5">
        <v>45597</v>
      </c>
      <c r="Z1945" s="10">
        <v>45641</v>
      </c>
      <c r="AA1945" s="10">
        <v>45616</v>
      </c>
      <c r="AB1945" t="s">
        <v>245</v>
      </c>
      <c r="AC1945" t="s">
        <v>245</v>
      </c>
      <c r="AD1945" t="s">
        <v>690</v>
      </c>
      <c r="AE1945" t="s">
        <v>247</v>
      </c>
      <c r="AF1945" t="s">
        <v>566</v>
      </c>
      <c r="AG1945" t="s">
        <v>84</v>
      </c>
      <c r="AH1945">
        <v>14.165187</v>
      </c>
      <c r="AI1945">
        <v>30.122081000000001</v>
      </c>
      <c r="AJ1945">
        <v>42.197901000000002</v>
      </c>
      <c r="AK1945">
        <v>46.53369</v>
      </c>
      <c r="AL1945" t="s">
        <v>73</v>
      </c>
      <c r="AM1945" t="s">
        <v>248</v>
      </c>
      <c r="AN1945" t="s">
        <v>247</v>
      </c>
      <c r="AO1945" s="1">
        <v>45717</v>
      </c>
      <c r="AP1945" s="1" t="s">
        <v>5428</v>
      </c>
      <c r="AR1945" t="s">
        <v>247</v>
      </c>
    </row>
    <row r="1946" spans="1:44" hidden="1" x14ac:dyDescent="0.25">
      <c r="A1946" t="s">
        <v>2775</v>
      </c>
      <c r="B1946" t="s">
        <v>2771</v>
      </c>
      <c r="C1946" t="s">
        <v>2772</v>
      </c>
      <c r="D1946" t="s">
        <v>145</v>
      </c>
      <c r="E1946" t="s">
        <v>1245</v>
      </c>
      <c r="F1946" t="s">
        <v>245</v>
      </c>
      <c r="G1946" t="s">
        <v>58</v>
      </c>
      <c r="H1946">
        <v>2</v>
      </c>
      <c r="I1946" t="s">
        <v>46</v>
      </c>
      <c r="J1946" t="s">
        <v>70</v>
      </c>
      <c r="L1946">
        <v>18.170000000000002</v>
      </c>
      <c r="M1946" t="s">
        <v>226</v>
      </c>
      <c r="R1946" t="s">
        <v>98</v>
      </c>
      <c r="S1946" t="s">
        <v>98</v>
      </c>
      <c r="T1946" t="s">
        <v>97</v>
      </c>
      <c r="W1946" s="5">
        <v>45627</v>
      </c>
      <c r="X1946" s="5">
        <v>45627</v>
      </c>
      <c r="Y1946" s="5">
        <v>45597</v>
      </c>
      <c r="Z1946" s="10">
        <v>45644</v>
      </c>
      <c r="AA1946" s="10">
        <v>45615</v>
      </c>
      <c r="AB1946" t="s">
        <v>245</v>
      </c>
      <c r="AC1946" t="s">
        <v>245</v>
      </c>
      <c r="AD1946" t="s">
        <v>690</v>
      </c>
      <c r="AE1946" t="s">
        <v>247</v>
      </c>
      <c r="AF1946" t="s">
        <v>566</v>
      </c>
      <c r="AG1946" t="s">
        <v>84</v>
      </c>
      <c r="AH1946">
        <v>14.165187</v>
      </c>
      <c r="AI1946">
        <v>30.122081000000001</v>
      </c>
      <c r="AJ1946">
        <v>42.197901000000002</v>
      </c>
      <c r="AK1946">
        <v>46.53369</v>
      </c>
      <c r="AL1946" t="s">
        <v>73</v>
      </c>
      <c r="AM1946" t="s">
        <v>248</v>
      </c>
      <c r="AN1946" t="s">
        <v>247</v>
      </c>
      <c r="AO1946" s="1">
        <v>45748</v>
      </c>
      <c r="AP1946" s="1" t="s">
        <v>5428</v>
      </c>
      <c r="AR1946" t="s">
        <v>247</v>
      </c>
    </row>
    <row r="1947" spans="1:44" hidden="1" x14ac:dyDescent="0.25">
      <c r="A1947" t="s">
        <v>2776</v>
      </c>
      <c r="B1947" t="s">
        <v>2771</v>
      </c>
      <c r="C1947" t="s">
        <v>2772</v>
      </c>
      <c r="D1947" t="s">
        <v>255</v>
      </c>
      <c r="E1947" t="s">
        <v>1245</v>
      </c>
      <c r="F1947" t="s">
        <v>245</v>
      </c>
      <c r="G1947" t="s">
        <v>58</v>
      </c>
      <c r="H1947">
        <v>2</v>
      </c>
      <c r="I1947" t="s">
        <v>46</v>
      </c>
      <c r="J1947" t="s">
        <v>70</v>
      </c>
      <c r="L1947">
        <v>27.21</v>
      </c>
      <c r="M1947" t="s">
        <v>226</v>
      </c>
      <c r="R1947" t="s">
        <v>98</v>
      </c>
      <c r="S1947" t="s">
        <v>98</v>
      </c>
      <c r="T1947" t="s">
        <v>97</v>
      </c>
      <c r="W1947" s="5">
        <v>45627</v>
      </c>
      <c r="X1947" s="5">
        <v>45627</v>
      </c>
      <c r="Y1947" s="5">
        <v>45597</v>
      </c>
      <c r="Z1947" s="10">
        <v>45644</v>
      </c>
      <c r="AA1947" s="10">
        <v>45613</v>
      </c>
      <c r="AB1947" t="s">
        <v>245</v>
      </c>
      <c r="AC1947" t="s">
        <v>245</v>
      </c>
      <c r="AD1947" t="s">
        <v>690</v>
      </c>
      <c r="AE1947" t="s">
        <v>247</v>
      </c>
      <c r="AF1947" t="s">
        <v>566</v>
      </c>
      <c r="AG1947" t="s">
        <v>84</v>
      </c>
      <c r="AH1947">
        <v>14.165187</v>
      </c>
      <c r="AI1947">
        <v>30.122081000000001</v>
      </c>
      <c r="AJ1947">
        <v>42.197901000000002</v>
      </c>
      <c r="AK1947">
        <v>46.53369</v>
      </c>
      <c r="AL1947" t="s">
        <v>73</v>
      </c>
      <c r="AM1947" t="s">
        <v>248</v>
      </c>
      <c r="AN1947" t="s">
        <v>247</v>
      </c>
      <c r="AO1947" s="1">
        <v>45748</v>
      </c>
      <c r="AP1947" s="1" t="s">
        <v>5427</v>
      </c>
      <c r="AR1947" t="s">
        <v>247</v>
      </c>
    </row>
    <row r="1948" spans="1:44" hidden="1" x14ac:dyDescent="0.25">
      <c r="A1948" t="s">
        <v>2777</v>
      </c>
      <c r="B1948" t="s">
        <v>2771</v>
      </c>
      <c r="C1948" t="s">
        <v>2772</v>
      </c>
      <c r="D1948" t="s">
        <v>87</v>
      </c>
      <c r="E1948" t="s">
        <v>1245</v>
      </c>
      <c r="F1948" t="s">
        <v>245</v>
      </c>
      <c r="G1948" t="s">
        <v>58</v>
      </c>
      <c r="H1948">
        <v>2</v>
      </c>
      <c r="I1948" t="s">
        <v>46</v>
      </c>
      <c r="J1948" t="s">
        <v>70</v>
      </c>
      <c r="L1948">
        <v>12.34</v>
      </c>
      <c r="M1948" t="s">
        <v>226</v>
      </c>
      <c r="R1948" t="s">
        <v>98</v>
      </c>
      <c r="S1948" t="s">
        <v>98</v>
      </c>
      <c r="T1948" t="s">
        <v>97</v>
      </c>
      <c r="W1948" s="5">
        <v>45627</v>
      </c>
      <c r="X1948" s="5">
        <v>45627</v>
      </c>
      <c r="Y1948" s="5">
        <v>45597</v>
      </c>
      <c r="Z1948" s="10">
        <v>45644</v>
      </c>
      <c r="AA1948" s="10">
        <v>45612</v>
      </c>
      <c r="AB1948" t="s">
        <v>245</v>
      </c>
      <c r="AC1948" t="s">
        <v>245</v>
      </c>
      <c r="AD1948" t="s">
        <v>690</v>
      </c>
      <c r="AE1948" t="s">
        <v>247</v>
      </c>
      <c r="AF1948" t="s">
        <v>566</v>
      </c>
      <c r="AG1948" t="s">
        <v>84</v>
      </c>
      <c r="AH1948">
        <v>14.165187</v>
      </c>
      <c r="AI1948">
        <v>30.122081000000001</v>
      </c>
      <c r="AJ1948">
        <v>42.197901000000002</v>
      </c>
      <c r="AK1948">
        <v>46.53369</v>
      </c>
      <c r="AL1948" t="s">
        <v>73</v>
      </c>
      <c r="AM1948" t="s">
        <v>248</v>
      </c>
      <c r="AN1948" t="s">
        <v>247</v>
      </c>
      <c r="AO1948" s="1">
        <v>45748</v>
      </c>
      <c r="AP1948" s="1" t="s">
        <v>5428</v>
      </c>
      <c r="AR1948" t="s">
        <v>247</v>
      </c>
    </row>
    <row r="1949" spans="1:44" hidden="1" x14ac:dyDescent="0.25">
      <c r="A1949" t="s">
        <v>2778</v>
      </c>
      <c r="B1949" t="s">
        <v>2771</v>
      </c>
      <c r="C1949" t="s">
        <v>2772</v>
      </c>
      <c r="D1949" t="s">
        <v>100</v>
      </c>
      <c r="E1949" t="s">
        <v>1245</v>
      </c>
      <c r="F1949" t="s">
        <v>245</v>
      </c>
      <c r="G1949" t="s">
        <v>58</v>
      </c>
      <c r="H1949">
        <v>2</v>
      </c>
      <c r="I1949" t="s">
        <v>46</v>
      </c>
      <c r="J1949" t="s">
        <v>70</v>
      </c>
      <c r="L1949">
        <v>15.94</v>
      </c>
      <c r="M1949" t="s">
        <v>226</v>
      </c>
      <c r="R1949" t="s">
        <v>98</v>
      </c>
      <c r="S1949" t="s">
        <v>98</v>
      </c>
      <c r="T1949" t="s">
        <v>97</v>
      </c>
      <c r="W1949" s="5">
        <v>45627</v>
      </c>
      <c r="X1949" s="5">
        <v>45627</v>
      </c>
      <c r="Y1949" s="5">
        <v>45597</v>
      </c>
      <c r="Z1949" s="10">
        <v>45644</v>
      </c>
      <c r="AA1949" s="10">
        <v>45613</v>
      </c>
      <c r="AB1949" t="s">
        <v>245</v>
      </c>
      <c r="AC1949" t="s">
        <v>245</v>
      </c>
      <c r="AD1949" t="s">
        <v>690</v>
      </c>
      <c r="AE1949" t="s">
        <v>247</v>
      </c>
      <c r="AF1949" t="s">
        <v>566</v>
      </c>
      <c r="AG1949" t="s">
        <v>84</v>
      </c>
      <c r="AH1949">
        <v>14.165187</v>
      </c>
      <c r="AI1949">
        <v>30.122081000000001</v>
      </c>
      <c r="AJ1949">
        <v>42.197901000000002</v>
      </c>
      <c r="AK1949">
        <v>46.53369</v>
      </c>
      <c r="AL1949" t="s">
        <v>73</v>
      </c>
      <c r="AM1949" t="s">
        <v>248</v>
      </c>
      <c r="AN1949" t="s">
        <v>247</v>
      </c>
      <c r="AO1949" s="1">
        <v>45748</v>
      </c>
      <c r="AP1949" s="1" t="s">
        <v>5428</v>
      </c>
      <c r="AR1949" t="s">
        <v>247</v>
      </c>
    </row>
    <row r="1950" spans="1:44" hidden="1" x14ac:dyDescent="0.25">
      <c r="A1950" t="s">
        <v>2779</v>
      </c>
      <c r="B1950" t="s">
        <v>2771</v>
      </c>
      <c r="C1950" t="s">
        <v>2772</v>
      </c>
      <c r="D1950" t="s">
        <v>275</v>
      </c>
      <c r="E1950" t="s">
        <v>1245</v>
      </c>
      <c r="F1950" t="s">
        <v>245</v>
      </c>
      <c r="G1950" t="s">
        <v>58</v>
      </c>
      <c r="H1950">
        <v>2</v>
      </c>
      <c r="I1950" t="s">
        <v>46</v>
      </c>
      <c r="J1950" t="s">
        <v>70</v>
      </c>
      <c r="L1950">
        <v>8.4499999999999993</v>
      </c>
      <c r="M1950" t="s">
        <v>226</v>
      </c>
      <c r="R1950" t="s">
        <v>98</v>
      </c>
      <c r="S1950" t="s">
        <v>98</v>
      </c>
      <c r="T1950" t="s">
        <v>97</v>
      </c>
      <c r="W1950" s="5">
        <v>45627</v>
      </c>
      <c r="X1950" s="5">
        <v>45627</v>
      </c>
      <c r="Y1950" s="5">
        <v>45597</v>
      </c>
      <c r="Z1950" s="10">
        <v>45648</v>
      </c>
      <c r="AA1950" s="10">
        <v>45617</v>
      </c>
      <c r="AB1950" t="s">
        <v>245</v>
      </c>
      <c r="AC1950" t="s">
        <v>245</v>
      </c>
      <c r="AD1950" t="s">
        <v>690</v>
      </c>
      <c r="AE1950" t="s">
        <v>247</v>
      </c>
      <c r="AF1950" t="s">
        <v>566</v>
      </c>
      <c r="AG1950" t="s">
        <v>84</v>
      </c>
      <c r="AH1950">
        <v>14.165187</v>
      </c>
      <c r="AI1950">
        <v>30.122081000000001</v>
      </c>
      <c r="AJ1950">
        <v>42.197901000000002</v>
      </c>
      <c r="AK1950">
        <v>46.53369</v>
      </c>
      <c r="AL1950" t="s">
        <v>73</v>
      </c>
      <c r="AM1950" t="s">
        <v>248</v>
      </c>
      <c r="AN1950" t="s">
        <v>247</v>
      </c>
      <c r="AO1950" s="1">
        <v>45748</v>
      </c>
      <c r="AP1950" s="1" t="s">
        <v>5428</v>
      </c>
      <c r="AR1950" t="s">
        <v>247</v>
      </c>
    </row>
    <row r="1951" spans="1:44" hidden="1" x14ac:dyDescent="0.25">
      <c r="A1951" t="s">
        <v>2780</v>
      </c>
      <c r="B1951" t="s">
        <v>2771</v>
      </c>
      <c r="C1951" t="s">
        <v>2772</v>
      </c>
      <c r="D1951" t="s">
        <v>102</v>
      </c>
      <c r="E1951" t="s">
        <v>1245</v>
      </c>
      <c r="F1951" t="s">
        <v>245</v>
      </c>
      <c r="G1951" t="s">
        <v>58</v>
      </c>
      <c r="H1951">
        <v>2</v>
      </c>
      <c r="I1951" t="s">
        <v>46</v>
      </c>
      <c r="J1951" t="s">
        <v>70</v>
      </c>
      <c r="L1951">
        <v>19.600000000000001</v>
      </c>
      <c r="M1951" t="s">
        <v>226</v>
      </c>
      <c r="R1951" t="s">
        <v>98</v>
      </c>
      <c r="S1951" t="s">
        <v>98</v>
      </c>
      <c r="T1951" t="s">
        <v>97</v>
      </c>
      <c r="W1951" s="5">
        <v>45627</v>
      </c>
      <c r="X1951" s="5">
        <v>45627</v>
      </c>
      <c r="Y1951" s="5">
        <v>45597</v>
      </c>
      <c r="Z1951" s="10">
        <v>45642</v>
      </c>
      <c r="AA1951" s="10">
        <v>45617</v>
      </c>
      <c r="AB1951" t="s">
        <v>245</v>
      </c>
      <c r="AC1951" t="s">
        <v>245</v>
      </c>
      <c r="AD1951" t="s">
        <v>690</v>
      </c>
      <c r="AE1951" t="s">
        <v>247</v>
      </c>
      <c r="AF1951" t="s">
        <v>566</v>
      </c>
      <c r="AG1951" t="s">
        <v>84</v>
      </c>
      <c r="AH1951">
        <v>14.165187</v>
      </c>
      <c r="AI1951">
        <v>30.122081000000001</v>
      </c>
      <c r="AJ1951">
        <v>42.197901000000002</v>
      </c>
      <c r="AK1951">
        <v>46.53369</v>
      </c>
      <c r="AL1951" t="s">
        <v>73</v>
      </c>
      <c r="AM1951" t="s">
        <v>248</v>
      </c>
      <c r="AN1951" t="s">
        <v>247</v>
      </c>
      <c r="AO1951" s="1">
        <v>45748</v>
      </c>
      <c r="AP1951" s="1" t="s">
        <v>5428</v>
      </c>
      <c r="AR1951" t="s">
        <v>247</v>
      </c>
    </row>
    <row r="1952" spans="1:44" hidden="1" x14ac:dyDescent="0.25">
      <c r="A1952" t="s">
        <v>2781</v>
      </c>
      <c r="B1952" t="s">
        <v>2771</v>
      </c>
      <c r="C1952" t="s">
        <v>2772</v>
      </c>
      <c r="D1952" t="s">
        <v>104</v>
      </c>
      <c r="E1952" t="s">
        <v>1245</v>
      </c>
      <c r="F1952" t="s">
        <v>245</v>
      </c>
      <c r="G1952" t="s">
        <v>58</v>
      </c>
      <c r="H1952">
        <v>2</v>
      </c>
      <c r="I1952" t="s">
        <v>46</v>
      </c>
      <c r="J1952" t="s">
        <v>70</v>
      </c>
      <c r="L1952">
        <v>18.11</v>
      </c>
      <c r="M1952" t="s">
        <v>226</v>
      </c>
      <c r="R1952" t="s">
        <v>98</v>
      </c>
      <c r="S1952" t="s">
        <v>98</v>
      </c>
      <c r="T1952" t="s">
        <v>97</v>
      </c>
      <c r="W1952" s="5">
        <v>45627</v>
      </c>
      <c r="X1952" s="5">
        <v>45627</v>
      </c>
      <c r="Y1952" s="5">
        <v>45597</v>
      </c>
      <c r="Z1952" s="10">
        <v>45644</v>
      </c>
      <c r="AA1952" s="10">
        <v>45617</v>
      </c>
      <c r="AB1952" t="s">
        <v>245</v>
      </c>
      <c r="AC1952" t="s">
        <v>245</v>
      </c>
      <c r="AD1952" t="s">
        <v>690</v>
      </c>
      <c r="AE1952" t="s">
        <v>247</v>
      </c>
      <c r="AF1952" t="s">
        <v>566</v>
      </c>
      <c r="AG1952" t="s">
        <v>84</v>
      </c>
      <c r="AH1952">
        <v>14.165187</v>
      </c>
      <c r="AI1952">
        <v>30.122081000000001</v>
      </c>
      <c r="AJ1952">
        <v>42.197901000000002</v>
      </c>
      <c r="AK1952">
        <v>46.53369</v>
      </c>
      <c r="AL1952" t="s">
        <v>73</v>
      </c>
      <c r="AM1952" t="s">
        <v>248</v>
      </c>
      <c r="AN1952" t="s">
        <v>247</v>
      </c>
      <c r="AO1952" s="1">
        <v>45748</v>
      </c>
      <c r="AP1952" s="1" t="s">
        <v>5428</v>
      </c>
      <c r="AR1952" t="s">
        <v>247</v>
      </c>
    </row>
    <row r="1953" spans="1:44" hidden="1" x14ac:dyDescent="0.25">
      <c r="A1953" t="s">
        <v>2784</v>
      </c>
      <c r="B1953" t="s">
        <v>2782</v>
      </c>
      <c r="C1953" t="s">
        <v>2783</v>
      </c>
      <c r="D1953" t="s">
        <v>95</v>
      </c>
      <c r="E1953" t="s">
        <v>1245</v>
      </c>
      <c r="F1953" t="s">
        <v>245</v>
      </c>
      <c r="G1953" t="s">
        <v>58</v>
      </c>
      <c r="H1953">
        <v>2</v>
      </c>
      <c r="I1953" t="s">
        <v>46</v>
      </c>
      <c r="J1953" t="s">
        <v>70</v>
      </c>
      <c r="L1953">
        <v>66.63</v>
      </c>
      <c r="M1953" t="s">
        <v>226</v>
      </c>
      <c r="R1953" t="s">
        <v>98</v>
      </c>
      <c r="S1953" t="s">
        <v>98</v>
      </c>
      <c r="T1953" t="s">
        <v>97</v>
      </c>
      <c r="W1953" s="5">
        <v>45658</v>
      </c>
      <c r="X1953" s="5">
        <v>45658</v>
      </c>
      <c r="Y1953" s="5">
        <v>45597</v>
      </c>
      <c r="Z1953" s="10">
        <v>45658</v>
      </c>
      <c r="AA1953" s="10">
        <v>45606</v>
      </c>
      <c r="AB1953" t="s">
        <v>245</v>
      </c>
      <c r="AC1953" t="s">
        <v>245</v>
      </c>
      <c r="AD1953" t="s">
        <v>690</v>
      </c>
      <c r="AE1953" t="s">
        <v>247</v>
      </c>
      <c r="AF1953" t="s">
        <v>566</v>
      </c>
      <c r="AG1953" t="s">
        <v>84</v>
      </c>
      <c r="AH1953">
        <v>8.5481239999999996</v>
      </c>
      <c r="AI1953">
        <v>24.505019000000001</v>
      </c>
      <c r="AJ1953">
        <v>45.338785000000001</v>
      </c>
      <c r="AK1953">
        <v>51.397255999999999</v>
      </c>
      <c r="AL1953" t="s">
        <v>73</v>
      </c>
      <c r="AM1953" t="s">
        <v>248</v>
      </c>
      <c r="AN1953" t="s">
        <v>247</v>
      </c>
      <c r="AO1953" s="1">
        <v>45689</v>
      </c>
      <c r="AP1953" s="1" t="s">
        <v>5426</v>
      </c>
      <c r="AR1953" t="s">
        <v>247</v>
      </c>
    </row>
    <row r="1954" spans="1:44" hidden="1" x14ac:dyDescent="0.25">
      <c r="A1954" t="s">
        <v>2785</v>
      </c>
      <c r="B1954" t="s">
        <v>2782</v>
      </c>
      <c r="C1954" t="s">
        <v>2783</v>
      </c>
      <c r="D1954" t="s">
        <v>143</v>
      </c>
      <c r="E1954" t="s">
        <v>1245</v>
      </c>
      <c r="F1954" t="s">
        <v>245</v>
      </c>
      <c r="G1954" t="s">
        <v>58</v>
      </c>
      <c r="H1954">
        <v>2</v>
      </c>
      <c r="I1954" t="s">
        <v>46</v>
      </c>
      <c r="J1954" t="s">
        <v>70</v>
      </c>
      <c r="L1954">
        <v>20.03</v>
      </c>
      <c r="M1954" t="s">
        <v>226</v>
      </c>
      <c r="R1954" t="s">
        <v>98</v>
      </c>
      <c r="S1954" t="s">
        <v>98</v>
      </c>
      <c r="T1954" t="s">
        <v>97</v>
      </c>
      <c r="W1954" s="5">
        <v>45658</v>
      </c>
      <c r="X1954" s="5">
        <v>45658</v>
      </c>
      <c r="Y1954" s="5">
        <v>45597</v>
      </c>
      <c r="Z1954" s="10">
        <v>45658</v>
      </c>
      <c r="AA1954" s="10">
        <v>45607</v>
      </c>
      <c r="AB1954" t="s">
        <v>245</v>
      </c>
      <c r="AC1954" t="s">
        <v>245</v>
      </c>
      <c r="AD1954" t="s">
        <v>690</v>
      </c>
      <c r="AE1954" t="s">
        <v>247</v>
      </c>
      <c r="AF1954" t="s">
        <v>566</v>
      </c>
      <c r="AG1954" t="s">
        <v>84</v>
      </c>
      <c r="AH1954">
        <v>8.5481239999999996</v>
      </c>
      <c r="AI1954">
        <v>24.505019000000001</v>
      </c>
      <c r="AJ1954">
        <v>45.338785000000001</v>
      </c>
      <c r="AK1954">
        <v>51.397255999999999</v>
      </c>
      <c r="AL1954" t="s">
        <v>73</v>
      </c>
      <c r="AM1954" t="s">
        <v>248</v>
      </c>
      <c r="AN1954" t="s">
        <v>247</v>
      </c>
      <c r="AO1954" s="1">
        <v>45689</v>
      </c>
      <c r="AP1954" s="1" t="s">
        <v>5426</v>
      </c>
      <c r="AR1954" t="s">
        <v>247</v>
      </c>
    </row>
    <row r="1955" spans="1:44" hidden="1" x14ac:dyDescent="0.25">
      <c r="A1955" t="s">
        <v>2788</v>
      </c>
      <c r="B1955" t="s">
        <v>2786</v>
      </c>
      <c r="C1955" t="s">
        <v>2787</v>
      </c>
      <c r="D1955" t="s">
        <v>95</v>
      </c>
      <c r="E1955" t="s">
        <v>1245</v>
      </c>
      <c r="F1955" t="s">
        <v>245</v>
      </c>
      <c r="G1955" t="s">
        <v>58</v>
      </c>
      <c r="H1955">
        <v>3</v>
      </c>
      <c r="I1955" t="s">
        <v>46</v>
      </c>
      <c r="J1955" t="s">
        <v>70</v>
      </c>
      <c r="L1955">
        <v>6.91</v>
      </c>
      <c r="M1955" t="s">
        <v>226</v>
      </c>
      <c r="R1955" t="s">
        <v>98</v>
      </c>
      <c r="S1955" t="s">
        <v>98</v>
      </c>
      <c r="T1955" t="s">
        <v>97</v>
      </c>
      <c r="W1955" s="5">
        <v>45597</v>
      </c>
      <c r="X1955" s="5">
        <v>45597</v>
      </c>
      <c r="Y1955" s="5">
        <v>45566</v>
      </c>
      <c r="Z1955" s="10">
        <v>45634</v>
      </c>
      <c r="AA1955" s="10">
        <v>45590</v>
      </c>
      <c r="AB1955" t="s">
        <v>245</v>
      </c>
      <c r="AC1955" t="s">
        <v>245</v>
      </c>
      <c r="AD1955" t="s">
        <v>690</v>
      </c>
      <c r="AE1955" t="s">
        <v>247</v>
      </c>
      <c r="AF1955" t="s">
        <v>566</v>
      </c>
      <c r="AG1955" t="s">
        <v>84</v>
      </c>
      <c r="AH1955">
        <v>11.075274</v>
      </c>
      <c r="AI1955">
        <v>27.032167999999999</v>
      </c>
      <c r="AJ1955">
        <v>43.661130999999997</v>
      </c>
      <c r="AK1955">
        <v>49.062868000000002</v>
      </c>
      <c r="AL1955" t="s">
        <v>73</v>
      </c>
      <c r="AM1955" t="s">
        <v>248</v>
      </c>
      <c r="AN1955" t="s">
        <v>247</v>
      </c>
      <c r="AO1955" s="1">
        <v>45717</v>
      </c>
      <c r="AP1955" s="1" t="s">
        <v>5427</v>
      </c>
      <c r="AR1955" t="s">
        <v>247</v>
      </c>
    </row>
    <row r="1956" spans="1:44" hidden="1" x14ac:dyDescent="0.25">
      <c r="A1956" t="s">
        <v>2789</v>
      </c>
      <c r="B1956" t="s">
        <v>2786</v>
      </c>
      <c r="C1956" t="s">
        <v>2787</v>
      </c>
      <c r="D1956" t="s">
        <v>145</v>
      </c>
      <c r="E1956" t="s">
        <v>1245</v>
      </c>
      <c r="F1956" t="s">
        <v>245</v>
      </c>
      <c r="G1956" t="s">
        <v>58</v>
      </c>
      <c r="H1956">
        <v>3</v>
      </c>
      <c r="I1956" t="s">
        <v>46</v>
      </c>
      <c r="J1956" t="s">
        <v>70</v>
      </c>
      <c r="L1956">
        <v>20.149999999999999</v>
      </c>
      <c r="M1956" t="s">
        <v>226</v>
      </c>
      <c r="R1956" t="s">
        <v>98</v>
      </c>
      <c r="S1956" t="s">
        <v>98</v>
      </c>
      <c r="T1956" t="s">
        <v>97</v>
      </c>
      <c r="W1956" s="5">
        <v>45597</v>
      </c>
      <c r="X1956" s="5">
        <v>45597</v>
      </c>
      <c r="Y1956" s="5">
        <v>45597</v>
      </c>
      <c r="Z1956" s="10">
        <v>45636</v>
      </c>
      <c r="AA1956" s="10">
        <v>45599</v>
      </c>
      <c r="AB1956" t="s">
        <v>245</v>
      </c>
      <c r="AC1956" t="s">
        <v>245</v>
      </c>
      <c r="AD1956" t="s">
        <v>690</v>
      </c>
      <c r="AE1956" t="s">
        <v>247</v>
      </c>
      <c r="AF1956" t="s">
        <v>566</v>
      </c>
      <c r="AG1956" t="s">
        <v>84</v>
      </c>
      <c r="AH1956">
        <v>11.075274</v>
      </c>
      <c r="AI1956">
        <v>27.032167999999999</v>
      </c>
      <c r="AJ1956">
        <v>43.661130999999997</v>
      </c>
      <c r="AK1956">
        <v>49.062868000000002</v>
      </c>
      <c r="AL1956" t="s">
        <v>73</v>
      </c>
      <c r="AM1956" t="s">
        <v>248</v>
      </c>
      <c r="AN1956" t="s">
        <v>247</v>
      </c>
      <c r="AO1956" s="1">
        <v>45717</v>
      </c>
      <c r="AP1956" s="1" t="s">
        <v>5427</v>
      </c>
      <c r="AR1956" t="s">
        <v>247</v>
      </c>
    </row>
    <row r="1957" spans="1:44" hidden="1" x14ac:dyDescent="0.25">
      <c r="A1957" t="s">
        <v>2790</v>
      </c>
      <c r="B1957" t="s">
        <v>2786</v>
      </c>
      <c r="C1957" t="s">
        <v>2787</v>
      </c>
      <c r="D1957" t="s">
        <v>255</v>
      </c>
      <c r="E1957" t="s">
        <v>1245</v>
      </c>
      <c r="F1957" t="s">
        <v>245</v>
      </c>
      <c r="G1957" t="s">
        <v>58</v>
      </c>
      <c r="H1957">
        <v>2</v>
      </c>
      <c r="I1957" t="s">
        <v>46</v>
      </c>
      <c r="J1957" t="s">
        <v>70</v>
      </c>
      <c r="L1957">
        <v>35.47</v>
      </c>
      <c r="M1957" t="s">
        <v>226</v>
      </c>
      <c r="R1957" t="s">
        <v>98</v>
      </c>
      <c r="S1957" t="s">
        <v>98</v>
      </c>
      <c r="T1957" t="s">
        <v>97</v>
      </c>
      <c r="W1957" s="5">
        <v>45597</v>
      </c>
      <c r="X1957" s="5">
        <v>45597</v>
      </c>
      <c r="Y1957" s="5">
        <v>45566</v>
      </c>
      <c r="Z1957" s="10">
        <v>45633</v>
      </c>
      <c r="AA1957" s="10">
        <v>45594</v>
      </c>
      <c r="AB1957" t="s">
        <v>245</v>
      </c>
      <c r="AC1957" t="s">
        <v>245</v>
      </c>
      <c r="AD1957" t="s">
        <v>690</v>
      </c>
      <c r="AE1957" t="s">
        <v>247</v>
      </c>
      <c r="AF1957" t="s">
        <v>566</v>
      </c>
      <c r="AG1957" t="s">
        <v>84</v>
      </c>
      <c r="AH1957">
        <v>11.075274</v>
      </c>
      <c r="AI1957">
        <v>27.032167999999999</v>
      </c>
      <c r="AJ1957">
        <v>43.661130999999997</v>
      </c>
      <c r="AK1957">
        <v>49.062868000000002</v>
      </c>
      <c r="AL1957" t="s">
        <v>73</v>
      </c>
      <c r="AM1957" t="s">
        <v>248</v>
      </c>
      <c r="AN1957" t="s">
        <v>247</v>
      </c>
      <c r="AO1957" s="1">
        <v>45717</v>
      </c>
      <c r="AP1957" s="1" t="s">
        <v>5427</v>
      </c>
      <c r="AR1957" t="s">
        <v>247</v>
      </c>
    </row>
    <row r="1958" spans="1:44" hidden="1" x14ac:dyDescent="0.25">
      <c r="A1958" t="s">
        <v>2791</v>
      </c>
      <c r="B1958" t="s">
        <v>2786</v>
      </c>
      <c r="C1958" t="s">
        <v>2787</v>
      </c>
      <c r="D1958" t="s">
        <v>87</v>
      </c>
      <c r="E1958" t="s">
        <v>1245</v>
      </c>
      <c r="F1958" t="s">
        <v>245</v>
      </c>
      <c r="G1958" t="s">
        <v>58</v>
      </c>
      <c r="H1958">
        <v>2</v>
      </c>
      <c r="I1958" t="s">
        <v>46</v>
      </c>
      <c r="J1958" t="s">
        <v>70</v>
      </c>
      <c r="L1958">
        <v>8.18</v>
      </c>
      <c r="M1958" t="s">
        <v>226</v>
      </c>
      <c r="R1958" t="s">
        <v>98</v>
      </c>
      <c r="S1958" t="s">
        <v>98</v>
      </c>
      <c r="T1958" t="s">
        <v>97</v>
      </c>
      <c r="W1958" s="5">
        <v>45597</v>
      </c>
      <c r="X1958" s="5">
        <v>45597</v>
      </c>
      <c r="Y1958" s="5">
        <v>45597</v>
      </c>
      <c r="Z1958" s="10">
        <v>45632</v>
      </c>
      <c r="AB1958" t="s">
        <v>245</v>
      </c>
      <c r="AC1958" t="s">
        <v>245</v>
      </c>
      <c r="AD1958" t="s">
        <v>690</v>
      </c>
      <c r="AE1958" t="s">
        <v>247</v>
      </c>
      <c r="AF1958" t="s">
        <v>566</v>
      </c>
      <c r="AG1958" t="s">
        <v>84</v>
      </c>
      <c r="AH1958">
        <v>11.075274</v>
      </c>
      <c r="AI1958">
        <v>27.032167999999999</v>
      </c>
      <c r="AJ1958">
        <v>43.661130999999997</v>
      </c>
      <c r="AK1958">
        <v>49.062868000000002</v>
      </c>
      <c r="AL1958" t="s">
        <v>73</v>
      </c>
      <c r="AM1958" t="s">
        <v>248</v>
      </c>
      <c r="AN1958" t="s">
        <v>247</v>
      </c>
      <c r="AO1958" s="1">
        <v>45717</v>
      </c>
      <c r="AP1958" s="1" t="s">
        <v>5427</v>
      </c>
      <c r="AR1958" t="s">
        <v>247</v>
      </c>
    </row>
    <row r="1959" spans="1:44" hidden="1" x14ac:dyDescent="0.25">
      <c r="A1959" t="s">
        <v>2792</v>
      </c>
      <c r="B1959" t="s">
        <v>2786</v>
      </c>
      <c r="C1959" t="s">
        <v>2787</v>
      </c>
      <c r="D1959" t="s">
        <v>100</v>
      </c>
      <c r="E1959" t="s">
        <v>1245</v>
      </c>
      <c r="F1959" t="s">
        <v>245</v>
      </c>
      <c r="G1959" t="s">
        <v>58</v>
      </c>
      <c r="H1959">
        <v>2</v>
      </c>
      <c r="I1959" t="s">
        <v>46</v>
      </c>
      <c r="J1959" t="s">
        <v>70</v>
      </c>
      <c r="L1959">
        <v>2.8</v>
      </c>
      <c r="M1959" t="s">
        <v>226</v>
      </c>
      <c r="R1959" t="s">
        <v>98</v>
      </c>
      <c r="S1959" t="s">
        <v>98</v>
      </c>
      <c r="T1959" t="s">
        <v>97</v>
      </c>
      <c r="W1959" s="5">
        <v>45597</v>
      </c>
      <c r="X1959" s="5">
        <v>45597</v>
      </c>
      <c r="Y1959" s="5">
        <v>45566</v>
      </c>
      <c r="Z1959" s="10">
        <v>45632</v>
      </c>
      <c r="AA1959" s="10">
        <v>45591</v>
      </c>
      <c r="AB1959" t="s">
        <v>245</v>
      </c>
      <c r="AC1959" t="s">
        <v>245</v>
      </c>
      <c r="AD1959" t="s">
        <v>690</v>
      </c>
      <c r="AE1959" t="s">
        <v>247</v>
      </c>
      <c r="AF1959" t="s">
        <v>566</v>
      </c>
      <c r="AG1959" t="s">
        <v>84</v>
      </c>
      <c r="AH1959">
        <v>11.075274</v>
      </c>
      <c r="AI1959">
        <v>27.032167999999999</v>
      </c>
      <c r="AJ1959">
        <v>43.661130999999997</v>
      </c>
      <c r="AK1959">
        <v>49.062868000000002</v>
      </c>
      <c r="AL1959" t="s">
        <v>73</v>
      </c>
      <c r="AM1959" t="s">
        <v>248</v>
      </c>
      <c r="AN1959" t="s">
        <v>247</v>
      </c>
      <c r="AO1959" s="1">
        <v>45717</v>
      </c>
      <c r="AP1959" s="1" t="s">
        <v>5427</v>
      </c>
      <c r="AR1959" t="s">
        <v>247</v>
      </c>
    </row>
    <row r="1960" spans="1:44" hidden="1" x14ac:dyDescent="0.25">
      <c r="A1960" t="s">
        <v>2793</v>
      </c>
      <c r="B1960" t="s">
        <v>2786</v>
      </c>
      <c r="C1960" t="s">
        <v>2787</v>
      </c>
      <c r="D1960" t="s">
        <v>259</v>
      </c>
      <c r="E1960" t="s">
        <v>1245</v>
      </c>
      <c r="F1960" t="s">
        <v>245</v>
      </c>
      <c r="G1960" t="s">
        <v>58</v>
      </c>
      <c r="H1960">
        <v>2</v>
      </c>
      <c r="I1960" t="s">
        <v>46</v>
      </c>
      <c r="J1960" t="s">
        <v>70</v>
      </c>
      <c r="L1960">
        <v>35.53</v>
      </c>
      <c r="M1960" t="s">
        <v>226</v>
      </c>
      <c r="R1960" t="s">
        <v>98</v>
      </c>
      <c r="S1960" t="s">
        <v>98</v>
      </c>
      <c r="T1960" t="s">
        <v>97</v>
      </c>
      <c r="W1960" s="5">
        <v>45627</v>
      </c>
      <c r="X1960" s="5">
        <v>45597</v>
      </c>
      <c r="Y1960" s="5">
        <v>45566</v>
      </c>
      <c r="Z1960" s="10">
        <v>45632</v>
      </c>
      <c r="AA1960" s="10">
        <v>45595</v>
      </c>
      <c r="AB1960" t="s">
        <v>245</v>
      </c>
      <c r="AC1960" t="s">
        <v>245</v>
      </c>
      <c r="AD1960" t="s">
        <v>690</v>
      </c>
      <c r="AE1960" t="s">
        <v>247</v>
      </c>
      <c r="AF1960" t="s">
        <v>566</v>
      </c>
      <c r="AG1960" t="s">
        <v>84</v>
      </c>
      <c r="AH1960">
        <v>11.075274</v>
      </c>
      <c r="AI1960">
        <v>27.032167999999999</v>
      </c>
      <c r="AJ1960">
        <v>43.661130999999997</v>
      </c>
      <c r="AK1960">
        <v>49.062868000000002</v>
      </c>
      <c r="AL1960" t="s">
        <v>73</v>
      </c>
      <c r="AM1960" t="s">
        <v>248</v>
      </c>
      <c r="AN1960" t="s">
        <v>247</v>
      </c>
      <c r="AO1960" s="1">
        <v>45717</v>
      </c>
      <c r="AP1960" s="1" t="s">
        <v>5427</v>
      </c>
      <c r="AR1960" t="s">
        <v>247</v>
      </c>
    </row>
    <row r="1961" spans="1:44" hidden="1" x14ac:dyDescent="0.25">
      <c r="A1961" t="s">
        <v>2794</v>
      </c>
      <c r="B1961" t="s">
        <v>2786</v>
      </c>
      <c r="C1961" t="s">
        <v>2787</v>
      </c>
      <c r="D1961" t="s">
        <v>275</v>
      </c>
      <c r="E1961" t="s">
        <v>1245</v>
      </c>
      <c r="F1961" t="s">
        <v>245</v>
      </c>
      <c r="G1961" t="s">
        <v>58</v>
      </c>
      <c r="H1961">
        <v>2</v>
      </c>
      <c r="I1961" t="s">
        <v>46</v>
      </c>
      <c r="J1961" t="s">
        <v>70</v>
      </c>
      <c r="L1961">
        <v>21.98</v>
      </c>
      <c r="M1961" t="s">
        <v>226</v>
      </c>
      <c r="R1961" t="s">
        <v>98</v>
      </c>
      <c r="S1961" t="s">
        <v>98</v>
      </c>
      <c r="T1961" t="s">
        <v>97</v>
      </c>
      <c r="W1961" s="5">
        <v>45627</v>
      </c>
      <c r="X1961" s="5">
        <v>45597</v>
      </c>
      <c r="Y1961" s="5">
        <v>45566</v>
      </c>
      <c r="Z1961" s="10">
        <v>45633</v>
      </c>
      <c r="AA1961" s="10">
        <v>45591</v>
      </c>
      <c r="AB1961" t="s">
        <v>245</v>
      </c>
      <c r="AC1961" t="s">
        <v>245</v>
      </c>
      <c r="AD1961" t="s">
        <v>690</v>
      </c>
      <c r="AE1961" t="s">
        <v>247</v>
      </c>
      <c r="AF1961" t="s">
        <v>566</v>
      </c>
      <c r="AG1961" t="s">
        <v>84</v>
      </c>
      <c r="AH1961">
        <v>11.075274</v>
      </c>
      <c r="AI1961">
        <v>27.032167999999999</v>
      </c>
      <c r="AJ1961">
        <v>43.661130999999997</v>
      </c>
      <c r="AK1961">
        <v>49.062868000000002</v>
      </c>
      <c r="AL1961" t="s">
        <v>73</v>
      </c>
      <c r="AM1961" t="s">
        <v>248</v>
      </c>
      <c r="AN1961" t="s">
        <v>247</v>
      </c>
      <c r="AO1961" s="1">
        <v>45717</v>
      </c>
      <c r="AP1961" s="1" t="s">
        <v>5427</v>
      </c>
      <c r="AR1961" t="s">
        <v>247</v>
      </c>
    </row>
    <row r="1962" spans="1:44" hidden="1" x14ac:dyDescent="0.25">
      <c r="A1962" t="s">
        <v>2795</v>
      </c>
      <c r="B1962" t="s">
        <v>2786</v>
      </c>
      <c r="C1962" t="s">
        <v>2787</v>
      </c>
      <c r="D1962" t="s">
        <v>207</v>
      </c>
      <c r="E1962" t="s">
        <v>1245</v>
      </c>
      <c r="F1962" t="s">
        <v>245</v>
      </c>
      <c r="G1962" t="s">
        <v>58</v>
      </c>
      <c r="H1962">
        <v>2</v>
      </c>
      <c r="I1962" t="s">
        <v>46</v>
      </c>
      <c r="J1962" t="s">
        <v>70</v>
      </c>
      <c r="L1962">
        <v>6.12</v>
      </c>
      <c r="M1962" t="s">
        <v>226</v>
      </c>
      <c r="R1962" t="s">
        <v>98</v>
      </c>
      <c r="S1962" t="s">
        <v>98</v>
      </c>
      <c r="T1962" t="s">
        <v>97</v>
      </c>
      <c r="W1962" s="5">
        <v>45627</v>
      </c>
      <c r="X1962" s="5">
        <v>45597</v>
      </c>
      <c r="Y1962" s="5">
        <v>45566</v>
      </c>
      <c r="Z1962" s="10">
        <v>45634</v>
      </c>
      <c r="AA1962" s="10">
        <v>45590</v>
      </c>
      <c r="AB1962" t="s">
        <v>245</v>
      </c>
      <c r="AC1962" t="s">
        <v>245</v>
      </c>
      <c r="AD1962" t="s">
        <v>690</v>
      </c>
      <c r="AE1962" t="s">
        <v>247</v>
      </c>
      <c r="AF1962" t="s">
        <v>566</v>
      </c>
      <c r="AG1962" t="s">
        <v>84</v>
      </c>
      <c r="AH1962">
        <v>11.075274</v>
      </c>
      <c r="AI1962">
        <v>27.032167999999999</v>
      </c>
      <c r="AJ1962">
        <v>43.661130999999997</v>
      </c>
      <c r="AK1962">
        <v>49.062868000000002</v>
      </c>
      <c r="AL1962" t="s">
        <v>73</v>
      </c>
      <c r="AM1962" t="s">
        <v>248</v>
      </c>
      <c r="AN1962" t="s">
        <v>247</v>
      </c>
      <c r="AO1962" s="1">
        <v>45717</v>
      </c>
      <c r="AP1962" s="1" t="s">
        <v>5427</v>
      </c>
      <c r="AR1962" t="s">
        <v>247</v>
      </c>
    </row>
    <row r="1963" spans="1:44" hidden="1" x14ac:dyDescent="0.25">
      <c r="A1963" t="s">
        <v>2796</v>
      </c>
      <c r="B1963" t="s">
        <v>2786</v>
      </c>
      <c r="C1963" t="s">
        <v>2787</v>
      </c>
      <c r="D1963" t="s">
        <v>102</v>
      </c>
      <c r="E1963" t="s">
        <v>1245</v>
      </c>
      <c r="F1963" t="s">
        <v>245</v>
      </c>
      <c r="G1963" t="s">
        <v>58</v>
      </c>
      <c r="H1963">
        <v>2</v>
      </c>
      <c r="I1963" t="s">
        <v>46</v>
      </c>
      <c r="J1963" t="s">
        <v>70</v>
      </c>
      <c r="L1963">
        <v>38.590000000000003</v>
      </c>
      <c r="M1963" t="s">
        <v>226</v>
      </c>
      <c r="R1963" t="s">
        <v>98</v>
      </c>
      <c r="S1963" t="s">
        <v>98</v>
      </c>
      <c r="T1963" t="s">
        <v>97</v>
      </c>
      <c r="W1963" s="5">
        <v>45627</v>
      </c>
      <c r="X1963" s="5">
        <v>45597</v>
      </c>
      <c r="Y1963" s="5">
        <v>45566</v>
      </c>
      <c r="Z1963" s="10">
        <v>45635</v>
      </c>
      <c r="AA1963" s="10">
        <v>45600</v>
      </c>
      <c r="AB1963" t="s">
        <v>245</v>
      </c>
      <c r="AC1963" t="s">
        <v>245</v>
      </c>
      <c r="AD1963" t="s">
        <v>690</v>
      </c>
      <c r="AE1963" t="s">
        <v>247</v>
      </c>
      <c r="AF1963" t="s">
        <v>566</v>
      </c>
      <c r="AG1963" t="s">
        <v>84</v>
      </c>
      <c r="AH1963">
        <v>11.075274</v>
      </c>
      <c r="AI1963">
        <v>27.032167999999999</v>
      </c>
      <c r="AJ1963">
        <v>43.661130999999997</v>
      </c>
      <c r="AK1963">
        <v>49.062868000000002</v>
      </c>
      <c r="AL1963" t="s">
        <v>73</v>
      </c>
      <c r="AM1963" t="s">
        <v>248</v>
      </c>
      <c r="AN1963" t="s">
        <v>247</v>
      </c>
      <c r="AO1963" s="1">
        <v>45717</v>
      </c>
      <c r="AP1963" s="1" t="s">
        <v>5427</v>
      </c>
      <c r="AR1963" t="s">
        <v>247</v>
      </c>
    </row>
    <row r="1964" spans="1:44" hidden="1" x14ac:dyDescent="0.25">
      <c r="A1964" t="s">
        <v>2797</v>
      </c>
      <c r="B1964" t="s">
        <v>2786</v>
      </c>
      <c r="C1964" t="s">
        <v>2787</v>
      </c>
      <c r="D1964" t="s">
        <v>104</v>
      </c>
      <c r="E1964" t="s">
        <v>1245</v>
      </c>
      <c r="F1964" t="s">
        <v>245</v>
      </c>
      <c r="G1964" t="s">
        <v>58</v>
      </c>
      <c r="H1964">
        <v>2</v>
      </c>
      <c r="I1964" t="s">
        <v>46</v>
      </c>
      <c r="J1964" t="s">
        <v>70</v>
      </c>
      <c r="L1964">
        <v>24.6</v>
      </c>
      <c r="M1964" t="s">
        <v>226</v>
      </c>
      <c r="R1964" t="s">
        <v>98</v>
      </c>
      <c r="S1964" t="s">
        <v>98</v>
      </c>
      <c r="T1964" t="s">
        <v>97</v>
      </c>
      <c r="W1964" s="5">
        <v>45627</v>
      </c>
      <c r="X1964" s="5">
        <v>45597</v>
      </c>
      <c r="Y1964" s="5">
        <v>45597</v>
      </c>
      <c r="Z1964" s="10">
        <v>45635</v>
      </c>
      <c r="AA1964" s="10">
        <v>45600</v>
      </c>
      <c r="AB1964" t="s">
        <v>245</v>
      </c>
      <c r="AC1964" t="s">
        <v>245</v>
      </c>
      <c r="AD1964" t="s">
        <v>690</v>
      </c>
      <c r="AE1964" t="s">
        <v>247</v>
      </c>
      <c r="AF1964" t="s">
        <v>566</v>
      </c>
      <c r="AG1964" t="s">
        <v>84</v>
      </c>
      <c r="AH1964">
        <v>11.075274</v>
      </c>
      <c r="AI1964">
        <v>27.032167999999999</v>
      </c>
      <c r="AJ1964">
        <v>43.661130999999997</v>
      </c>
      <c r="AK1964">
        <v>49.062868000000002</v>
      </c>
      <c r="AL1964" t="s">
        <v>73</v>
      </c>
      <c r="AM1964" t="s">
        <v>248</v>
      </c>
      <c r="AN1964" t="s">
        <v>247</v>
      </c>
      <c r="AO1964" s="1">
        <v>45717</v>
      </c>
      <c r="AP1964" s="1" t="s">
        <v>5427</v>
      </c>
      <c r="AR1964" t="s">
        <v>247</v>
      </c>
    </row>
    <row r="1965" spans="1:44" hidden="1" x14ac:dyDescent="0.25">
      <c r="A1965" t="s">
        <v>2798</v>
      </c>
      <c r="B1965" t="s">
        <v>2786</v>
      </c>
      <c r="C1965" t="s">
        <v>2787</v>
      </c>
      <c r="D1965" t="s">
        <v>293</v>
      </c>
      <c r="E1965" t="s">
        <v>1245</v>
      </c>
      <c r="F1965" t="s">
        <v>245</v>
      </c>
      <c r="G1965" t="s">
        <v>58</v>
      </c>
      <c r="H1965">
        <v>1</v>
      </c>
      <c r="I1965" t="s">
        <v>197</v>
      </c>
      <c r="J1965" t="s">
        <v>70</v>
      </c>
      <c r="L1965">
        <v>1.88</v>
      </c>
      <c r="M1965" t="s">
        <v>226</v>
      </c>
      <c r="W1965" s="5">
        <v>43800</v>
      </c>
      <c r="AB1965" t="s">
        <v>245</v>
      </c>
      <c r="AC1965" t="s">
        <v>245</v>
      </c>
      <c r="AD1965" t="s">
        <v>690</v>
      </c>
      <c r="AE1965" t="s">
        <v>247</v>
      </c>
      <c r="AF1965" t="s">
        <v>566</v>
      </c>
      <c r="AG1965" t="s">
        <v>84</v>
      </c>
      <c r="AH1965">
        <v>11.075274</v>
      </c>
      <c r="AI1965">
        <v>27.032167999999999</v>
      </c>
      <c r="AJ1965">
        <v>43.661130999999997</v>
      </c>
      <c r="AK1965">
        <v>49.062868000000002</v>
      </c>
      <c r="AL1965" t="s">
        <v>1126</v>
      </c>
      <c r="AM1965" t="s">
        <v>248</v>
      </c>
    </row>
    <row r="1966" spans="1:44" hidden="1" x14ac:dyDescent="0.25">
      <c r="A1966" t="s">
        <v>2801</v>
      </c>
      <c r="B1966" t="s">
        <v>2799</v>
      </c>
      <c r="C1966" t="s">
        <v>2800</v>
      </c>
      <c r="D1966" t="s">
        <v>95</v>
      </c>
      <c r="E1966" t="s">
        <v>1245</v>
      </c>
      <c r="F1966" t="s">
        <v>79</v>
      </c>
      <c r="G1966" t="s">
        <v>58</v>
      </c>
      <c r="H1966">
        <v>2</v>
      </c>
      <c r="I1966" t="s">
        <v>46</v>
      </c>
      <c r="J1966" t="s">
        <v>70</v>
      </c>
      <c r="L1966">
        <v>11.32</v>
      </c>
      <c r="M1966" t="s">
        <v>226</v>
      </c>
      <c r="R1966" t="s">
        <v>98</v>
      </c>
      <c r="S1966" t="s">
        <v>98</v>
      </c>
      <c r="T1966" t="s">
        <v>97</v>
      </c>
      <c r="W1966" s="5">
        <v>45627</v>
      </c>
      <c r="X1966" s="5">
        <v>45597</v>
      </c>
      <c r="Y1966" s="5">
        <v>45597</v>
      </c>
      <c r="Z1966" s="10">
        <v>45641</v>
      </c>
      <c r="AA1966" s="10">
        <v>45610</v>
      </c>
      <c r="AB1966" t="s">
        <v>79</v>
      </c>
      <c r="AC1966" t="s">
        <v>79</v>
      </c>
      <c r="AD1966" t="s">
        <v>690</v>
      </c>
      <c r="AE1966" t="s">
        <v>247</v>
      </c>
      <c r="AF1966" t="s">
        <v>566</v>
      </c>
      <c r="AG1966" t="s">
        <v>84</v>
      </c>
      <c r="AH1966">
        <v>9.8885889999999996</v>
      </c>
      <c r="AI1966">
        <v>25.845483999999999</v>
      </c>
      <c r="AJ1966">
        <v>45.330043000000003</v>
      </c>
      <c r="AK1966">
        <v>51.388514999999998</v>
      </c>
      <c r="AL1966" t="s">
        <v>73</v>
      </c>
      <c r="AM1966" t="s">
        <v>248</v>
      </c>
      <c r="AN1966" t="s">
        <v>247</v>
      </c>
      <c r="AO1966" s="1">
        <v>45717</v>
      </c>
      <c r="AP1966" s="1" t="s">
        <v>5427</v>
      </c>
      <c r="AR1966" t="s">
        <v>247</v>
      </c>
    </row>
    <row r="1967" spans="1:44" hidden="1" x14ac:dyDescent="0.25">
      <c r="A1967" t="s">
        <v>2802</v>
      </c>
      <c r="B1967" t="s">
        <v>2799</v>
      </c>
      <c r="C1967" t="s">
        <v>2800</v>
      </c>
      <c r="D1967" t="s">
        <v>143</v>
      </c>
      <c r="E1967" t="s">
        <v>1245</v>
      </c>
      <c r="F1967" t="s">
        <v>79</v>
      </c>
      <c r="G1967" t="s">
        <v>58</v>
      </c>
      <c r="H1967">
        <v>2</v>
      </c>
      <c r="I1967" t="s">
        <v>46</v>
      </c>
      <c r="J1967" t="s">
        <v>70</v>
      </c>
      <c r="L1967">
        <v>18.28</v>
      </c>
      <c r="M1967" t="s">
        <v>226</v>
      </c>
      <c r="R1967" t="s">
        <v>98</v>
      </c>
      <c r="S1967" t="s">
        <v>98</v>
      </c>
      <c r="T1967" t="s">
        <v>97</v>
      </c>
      <c r="W1967" s="5">
        <v>45627</v>
      </c>
      <c r="X1967" s="5">
        <v>45627</v>
      </c>
      <c r="Y1967" s="5">
        <v>45597</v>
      </c>
      <c r="Z1967" s="10">
        <v>45641</v>
      </c>
      <c r="AA1967" s="10">
        <v>45610</v>
      </c>
      <c r="AB1967" t="s">
        <v>79</v>
      </c>
      <c r="AC1967" t="s">
        <v>79</v>
      </c>
      <c r="AD1967" t="s">
        <v>690</v>
      </c>
      <c r="AE1967" t="s">
        <v>247</v>
      </c>
      <c r="AF1967" t="s">
        <v>566</v>
      </c>
      <c r="AG1967" t="s">
        <v>84</v>
      </c>
      <c r="AH1967">
        <v>9.8885889999999996</v>
      </c>
      <c r="AI1967">
        <v>25.845483999999999</v>
      </c>
      <c r="AJ1967">
        <v>45.330043000000003</v>
      </c>
      <c r="AK1967">
        <v>51.388514999999998</v>
      </c>
      <c r="AL1967" t="s">
        <v>73</v>
      </c>
      <c r="AM1967" t="s">
        <v>248</v>
      </c>
      <c r="AN1967" t="s">
        <v>247</v>
      </c>
      <c r="AO1967" s="1">
        <v>45717</v>
      </c>
      <c r="AP1967" s="1" t="s">
        <v>5427</v>
      </c>
      <c r="AR1967" t="s">
        <v>247</v>
      </c>
    </row>
    <row r="1968" spans="1:44" hidden="1" x14ac:dyDescent="0.25">
      <c r="A1968" t="s">
        <v>2803</v>
      </c>
      <c r="B1968" t="s">
        <v>2799</v>
      </c>
      <c r="C1968" t="s">
        <v>2800</v>
      </c>
      <c r="D1968" t="s">
        <v>145</v>
      </c>
      <c r="E1968" t="s">
        <v>1245</v>
      </c>
      <c r="F1968" t="s">
        <v>79</v>
      </c>
      <c r="G1968" t="s">
        <v>58</v>
      </c>
      <c r="H1968">
        <v>2</v>
      </c>
      <c r="I1968" t="s">
        <v>46</v>
      </c>
      <c r="J1968" t="s">
        <v>70</v>
      </c>
      <c r="L1968">
        <v>7.75</v>
      </c>
      <c r="M1968" t="s">
        <v>226</v>
      </c>
      <c r="R1968" t="s">
        <v>98</v>
      </c>
      <c r="S1968" t="s">
        <v>98</v>
      </c>
      <c r="T1968" t="s">
        <v>97</v>
      </c>
      <c r="W1968" s="5">
        <v>45627</v>
      </c>
      <c r="X1968" s="5">
        <v>45627</v>
      </c>
      <c r="Y1968" s="5">
        <v>45597</v>
      </c>
      <c r="Z1968" s="10">
        <v>45640</v>
      </c>
      <c r="AA1968" s="10">
        <v>45608</v>
      </c>
      <c r="AB1968" t="s">
        <v>79</v>
      </c>
      <c r="AC1968" t="s">
        <v>79</v>
      </c>
      <c r="AD1968" t="s">
        <v>690</v>
      </c>
      <c r="AE1968" t="s">
        <v>247</v>
      </c>
      <c r="AF1968" t="s">
        <v>566</v>
      </c>
      <c r="AG1968" t="s">
        <v>84</v>
      </c>
      <c r="AH1968">
        <v>9.8885889999999996</v>
      </c>
      <c r="AI1968">
        <v>25.845483999999999</v>
      </c>
      <c r="AJ1968">
        <v>45.330043000000003</v>
      </c>
      <c r="AK1968">
        <v>51.388514999999998</v>
      </c>
      <c r="AL1968" t="s">
        <v>73</v>
      </c>
      <c r="AM1968" t="s">
        <v>248</v>
      </c>
      <c r="AN1968" t="s">
        <v>247</v>
      </c>
      <c r="AO1968" s="1">
        <v>45717</v>
      </c>
      <c r="AP1968" s="1" t="s">
        <v>5427</v>
      </c>
      <c r="AR1968" t="s">
        <v>247</v>
      </c>
    </row>
    <row r="1969" spans="1:44" hidden="1" x14ac:dyDescent="0.25">
      <c r="A1969" t="s">
        <v>2804</v>
      </c>
      <c r="B1969" t="s">
        <v>2799</v>
      </c>
      <c r="C1969" t="s">
        <v>2800</v>
      </c>
      <c r="D1969" t="s">
        <v>255</v>
      </c>
      <c r="E1969" t="s">
        <v>1245</v>
      </c>
      <c r="F1969" t="s">
        <v>79</v>
      </c>
      <c r="G1969" t="s">
        <v>58</v>
      </c>
      <c r="H1969">
        <v>2</v>
      </c>
      <c r="I1969" t="s">
        <v>46</v>
      </c>
      <c r="J1969" t="s">
        <v>70</v>
      </c>
      <c r="L1969">
        <v>19.86</v>
      </c>
      <c r="M1969" t="s">
        <v>226</v>
      </c>
      <c r="R1969" t="s">
        <v>98</v>
      </c>
      <c r="S1969" t="s">
        <v>98</v>
      </c>
      <c r="T1969" t="s">
        <v>97</v>
      </c>
      <c r="W1969" s="5">
        <v>45627</v>
      </c>
      <c r="X1969" s="5">
        <v>45627</v>
      </c>
      <c r="Y1969" s="5">
        <v>45597</v>
      </c>
      <c r="Z1969" s="10">
        <v>45640</v>
      </c>
      <c r="AA1969" s="10">
        <v>45608</v>
      </c>
      <c r="AB1969" t="s">
        <v>79</v>
      </c>
      <c r="AC1969" t="s">
        <v>79</v>
      </c>
      <c r="AD1969" t="s">
        <v>690</v>
      </c>
      <c r="AE1969" t="s">
        <v>247</v>
      </c>
      <c r="AF1969" t="s">
        <v>566</v>
      </c>
      <c r="AG1969" t="s">
        <v>84</v>
      </c>
      <c r="AH1969">
        <v>9.8885889999999996</v>
      </c>
      <c r="AI1969">
        <v>25.845483999999999</v>
      </c>
      <c r="AJ1969">
        <v>45.330043000000003</v>
      </c>
      <c r="AK1969">
        <v>51.388514999999998</v>
      </c>
      <c r="AL1969" t="s">
        <v>73</v>
      </c>
      <c r="AM1969" t="s">
        <v>248</v>
      </c>
      <c r="AN1969" t="s">
        <v>247</v>
      </c>
      <c r="AO1969" s="1">
        <v>45717</v>
      </c>
      <c r="AP1969" s="1" t="s">
        <v>5427</v>
      </c>
      <c r="AR1969" t="s">
        <v>247</v>
      </c>
    </row>
    <row r="1970" spans="1:44" hidden="1" x14ac:dyDescent="0.25">
      <c r="A1970" t="s">
        <v>2805</v>
      </c>
      <c r="B1970" t="s">
        <v>2799</v>
      </c>
      <c r="C1970" t="s">
        <v>2800</v>
      </c>
      <c r="D1970" t="s">
        <v>87</v>
      </c>
      <c r="E1970" t="s">
        <v>1245</v>
      </c>
      <c r="F1970" t="s">
        <v>79</v>
      </c>
      <c r="G1970" t="s">
        <v>58</v>
      </c>
      <c r="H1970">
        <v>2</v>
      </c>
      <c r="I1970" t="s">
        <v>46</v>
      </c>
      <c r="J1970" t="s">
        <v>70</v>
      </c>
      <c r="L1970">
        <v>28.38</v>
      </c>
      <c r="M1970" t="s">
        <v>226</v>
      </c>
      <c r="R1970" t="s">
        <v>98</v>
      </c>
      <c r="S1970" t="s">
        <v>98</v>
      </c>
      <c r="T1970" t="s">
        <v>97</v>
      </c>
      <c r="W1970" s="5">
        <v>45627</v>
      </c>
      <c r="X1970" s="5">
        <v>45627</v>
      </c>
      <c r="Y1970" s="5">
        <v>45597</v>
      </c>
      <c r="Z1970" s="10">
        <v>45640</v>
      </c>
      <c r="AA1970" s="10">
        <v>45610</v>
      </c>
      <c r="AB1970" t="s">
        <v>79</v>
      </c>
      <c r="AC1970" t="s">
        <v>79</v>
      </c>
      <c r="AD1970" t="s">
        <v>690</v>
      </c>
      <c r="AE1970" t="s">
        <v>247</v>
      </c>
      <c r="AF1970" t="s">
        <v>566</v>
      </c>
      <c r="AG1970" t="s">
        <v>84</v>
      </c>
      <c r="AH1970">
        <v>9.8885889999999996</v>
      </c>
      <c r="AI1970">
        <v>25.845483999999999</v>
      </c>
      <c r="AJ1970">
        <v>45.330043000000003</v>
      </c>
      <c r="AK1970">
        <v>51.388514999999998</v>
      </c>
      <c r="AL1970" t="s">
        <v>73</v>
      </c>
      <c r="AM1970" t="s">
        <v>248</v>
      </c>
      <c r="AN1970" t="s">
        <v>247</v>
      </c>
      <c r="AO1970" s="1">
        <v>45717</v>
      </c>
      <c r="AP1970" s="1" t="s">
        <v>5427</v>
      </c>
      <c r="AR1970" t="s">
        <v>247</v>
      </c>
    </row>
    <row r="1971" spans="1:44" hidden="1" x14ac:dyDescent="0.25">
      <c r="A1971" t="s">
        <v>2808</v>
      </c>
      <c r="B1971" t="s">
        <v>2806</v>
      </c>
      <c r="C1971" t="s">
        <v>2807</v>
      </c>
      <c r="D1971" t="s">
        <v>95</v>
      </c>
      <c r="E1971" t="s">
        <v>1245</v>
      </c>
      <c r="F1971" t="s">
        <v>245</v>
      </c>
      <c r="G1971" t="s">
        <v>58</v>
      </c>
      <c r="H1971">
        <v>2</v>
      </c>
      <c r="I1971" t="s">
        <v>46</v>
      </c>
      <c r="J1971" t="s">
        <v>70</v>
      </c>
      <c r="L1971">
        <v>29.26</v>
      </c>
      <c r="M1971" t="s">
        <v>226</v>
      </c>
      <c r="R1971" t="s">
        <v>98</v>
      </c>
      <c r="S1971" t="s">
        <v>98</v>
      </c>
      <c r="T1971" t="s">
        <v>97</v>
      </c>
      <c r="W1971" s="5">
        <v>45627</v>
      </c>
      <c r="X1971" s="5">
        <v>45627</v>
      </c>
      <c r="Y1971" s="5">
        <v>45597</v>
      </c>
      <c r="Z1971" s="10">
        <v>45636</v>
      </c>
      <c r="AA1971" s="10">
        <v>45601</v>
      </c>
      <c r="AB1971" t="s">
        <v>245</v>
      </c>
      <c r="AC1971" t="s">
        <v>245</v>
      </c>
      <c r="AD1971" t="s">
        <v>690</v>
      </c>
      <c r="AE1971" t="s">
        <v>247</v>
      </c>
      <c r="AF1971" t="s">
        <v>566</v>
      </c>
      <c r="AG1971" t="s">
        <v>84</v>
      </c>
      <c r="AH1971">
        <v>13.192242</v>
      </c>
      <c r="AI1971">
        <v>29.149135999999999</v>
      </c>
      <c r="AJ1971">
        <v>43.278640000000003</v>
      </c>
      <c r="AK1971">
        <v>47.614429000000001</v>
      </c>
      <c r="AL1971" t="s">
        <v>73</v>
      </c>
      <c r="AM1971" t="s">
        <v>248</v>
      </c>
      <c r="AN1971" t="s">
        <v>247</v>
      </c>
      <c r="AO1971" s="1">
        <v>45717</v>
      </c>
      <c r="AP1971" s="1" t="s">
        <v>5427</v>
      </c>
      <c r="AR1971" t="s">
        <v>247</v>
      </c>
    </row>
    <row r="1972" spans="1:44" hidden="1" x14ac:dyDescent="0.25">
      <c r="A1972" t="s">
        <v>2809</v>
      </c>
      <c r="B1972" t="s">
        <v>2806</v>
      </c>
      <c r="C1972" t="s">
        <v>2807</v>
      </c>
      <c r="D1972" t="s">
        <v>143</v>
      </c>
      <c r="E1972" t="s">
        <v>1245</v>
      </c>
      <c r="F1972" t="s">
        <v>245</v>
      </c>
      <c r="G1972" t="s">
        <v>58</v>
      </c>
      <c r="H1972">
        <v>2</v>
      </c>
      <c r="I1972" t="s">
        <v>46</v>
      </c>
      <c r="J1972" t="s">
        <v>70</v>
      </c>
      <c r="L1972">
        <v>24.37</v>
      </c>
      <c r="M1972" t="s">
        <v>226</v>
      </c>
      <c r="R1972" t="s">
        <v>98</v>
      </c>
      <c r="S1972" t="s">
        <v>98</v>
      </c>
      <c r="T1972" t="s">
        <v>97</v>
      </c>
      <c r="W1972" s="5">
        <v>45627</v>
      </c>
      <c r="X1972" s="5">
        <v>45627</v>
      </c>
      <c r="Y1972" s="5">
        <v>45597</v>
      </c>
      <c r="Z1972" s="10">
        <v>45636</v>
      </c>
      <c r="AA1972" s="10">
        <v>45601</v>
      </c>
      <c r="AB1972" t="s">
        <v>245</v>
      </c>
      <c r="AC1972" t="s">
        <v>245</v>
      </c>
      <c r="AD1972" t="s">
        <v>690</v>
      </c>
      <c r="AE1972" t="s">
        <v>247</v>
      </c>
      <c r="AF1972" t="s">
        <v>566</v>
      </c>
      <c r="AG1972" t="s">
        <v>84</v>
      </c>
      <c r="AH1972">
        <v>13.192242</v>
      </c>
      <c r="AI1972">
        <v>29.149135999999999</v>
      </c>
      <c r="AJ1972">
        <v>43.278640000000003</v>
      </c>
      <c r="AK1972">
        <v>47.614429000000001</v>
      </c>
      <c r="AL1972" t="s">
        <v>73</v>
      </c>
      <c r="AM1972" t="s">
        <v>248</v>
      </c>
      <c r="AN1972" t="s">
        <v>247</v>
      </c>
      <c r="AO1972" s="1">
        <v>45717</v>
      </c>
      <c r="AP1972" s="1" t="s">
        <v>5428</v>
      </c>
      <c r="AR1972" t="s">
        <v>247</v>
      </c>
    </row>
    <row r="1973" spans="1:44" hidden="1" x14ac:dyDescent="0.25">
      <c r="A1973" t="s">
        <v>2810</v>
      </c>
      <c r="B1973" t="s">
        <v>2806</v>
      </c>
      <c r="C1973" t="s">
        <v>2807</v>
      </c>
      <c r="D1973" t="s">
        <v>87</v>
      </c>
      <c r="E1973" t="s">
        <v>1245</v>
      </c>
      <c r="F1973" t="s">
        <v>245</v>
      </c>
      <c r="G1973" t="s">
        <v>58</v>
      </c>
      <c r="H1973">
        <v>2</v>
      </c>
      <c r="I1973" t="s">
        <v>46</v>
      </c>
      <c r="J1973" t="s">
        <v>70</v>
      </c>
      <c r="L1973">
        <v>40.01</v>
      </c>
      <c r="M1973" t="s">
        <v>226</v>
      </c>
      <c r="R1973" t="s">
        <v>98</v>
      </c>
      <c r="S1973" t="s">
        <v>98</v>
      </c>
      <c r="T1973" t="s">
        <v>97</v>
      </c>
      <c r="W1973" s="5">
        <v>45627</v>
      </c>
      <c r="X1973" s="5">
        <v>45627</v>
      </c>
      <c r="Y1973" s="5">
        <v>45597</v>
      </c>
      <c r="Z1973" s="10">
        <v>45647</v>
      </c>
      <c r="AA1973" s="10">
        <v>45619</v>
      </c>
      <c r="AB1973" t="s">
        <v>245</v>
      </c>
      <c r="AC1973" t="s">
        <v>245</v>
      </c>
      <c r="AD1973" t="s">
        <v>690</v>
      </c>
      <c r="AE1973" t="s">
        <v>247</v>
      </c>
      <c r="AF1973" t="s">
        <v>566</v>
      </c>
      <c r="AG1973" t="s">
        <v>84</v>
      </c>
      <c r="AH1973">
        <v>13.192242</v>
      </c>
      <c r="AI1973">
        <v>29.149135999999999</v>
      </c>
      <c r="AJ1973">
        <v>43.278640000000003</v>
      </c>
      <c r="AK1973">
        <v>47.614429000000001</v>
      </c>
      <c r="AL1973" t="s">
        <v>73</v>
      </c>
      <c r="AM1973" t="s">
        <v>248</v>
      </c>
      <c r="AN1973" t="s">
        <v>247</v>
      </c>
      <c r="AO1973" s="1">
        <v>45717</v>
      </c>
      <c r="AP1973" s="1" t="s">
        <v>5427</v>
      </c>
      <c r="AR1973" t="s">
        <v>247</v>
      </c>
    </row>
    <row r="1974" spans="1:44" hidden="1" x14ac:dyDescent="0.25">
      <c r="A1974" t="s">
        <v>2811</v>
      </c>
      <c r="B1974" t="s">
        <v>2806</v>
      </c>
      <c r="C1974" t="s">
        <v>2807</v>
      </c>
      <c r="D1974" t="s">
        <v>100</v>
      </c>
      <c r="E1974" t="s">
        <v>1245</v>
      </c>
      <c r="F1974" t="s">
        <v>245</v>
      </c>
      <c r="G1974" t="s">
        <v>58</v>
      </c>
      <c r="H1974">
        <v>2</v>
      </c>
      <c r="I1974" t="s">
        <v>46</v>
      </c>
      <c r="J1974" t="s">
        <v>70</v>
      </c>
      <c r="L1974">
        <v>16.54</v>
      </c>
      <c r="M1974" t="s">
        <v>226</v>
      </c>
      <c r="R1974" t="s">
        <v>98</v>
      </c>
      <c r="S1974" t="s">
        <v>98</v>
      </c>
      <c r="T1974" t="s">
        <v>97</v>
      </c>
      <c r="W1974" s="5">
        <v>45627</v>
      </c>
      <c r="X1974" s="5">
        <v>45627</v>
      </c>
      <c r="Y1974" s="5">
        <v>45597</v>
      </c>
      <c r="Z1974" s="10">
        <v>45644</v>
      </c>
      <c r="AA1974" s="10">
        <v>45617</v>
      </c>
      <c r="AB1974" t="s">
        <v>245</v>
      </c>
      <c r="AC1974" t="s">
        <v>245</v>
      </c>
      <c r="AD1974" t="s">
        <v>690</v>
      </c>
      <c r="AE1974" t="s">
        <v>247</v>
      </c>
      <c r="AF1974" t="s">
        <v>566</v>
      </c>
      <c r="AG1974" t="s">
        <v>84</v>
      </c>
      <c r="AH1974">
        <v>13.192242</v>
      </c>
      <c r="AI1974">
        <v>29.149135999999999</v>
      </c>
      <c r="AJ1974">
        <v>43.278640000000003</v>
      </c>
      <c r="AK1974">
        <v>47.614429000000001</v>
      </c>
      <c r="AL1974" t="s">
        <v>73</v>
      </c>
      <c r="AM1974" t="s">
        <v>248</v>
      </c>
      <c r="AN1974" t="s">
        <v>247</v>
      </c>
      <c r="AO1974" s="1">
        <v>45717</v>
      </c>
      <c r="AP1974" s="1" t="s">
        <v>5427</v>
      </c>
      <c r="AR1974" t="s">
        <v>247</v>
      </c>
    </row>
    <row r="1975" spans="1:44" hidden="1" x14ac:dyDescent="0.25">
      <c r="A1975" t="s">
        <v>2812</v>
      </c>
      <c r="B1975" t="s">
        <v>2806</v>
      </c>
      <c r="C1975" t="s">
        <v>2807</v>
      </c>
      <c r="D1975" t="s">
        <v>259</v>
      </c>
      <c r="E1975" t="s">
        <v>1245</v>
      </c>
      <c r="F1975" t="s">
        <v>245</v>
      </c>
      <c r="G1975" t="s">
        <v>58</v>
      </c>
      <c r="H1975">
        <v>2</v>
      </c>
      <c r="I1975" t="s">
        <v>46</v>
      </c>
      <c r="J1975" t="s">
        <v>70</v>
      </c>
      <c r="L1975">
        <v>4.95</v>
      </c>
      <c r="M1975" t="s">
        <v>226</v>
      </c>
      <c r="R1975" t="s">
        <v>98</v>
      </c>
      <c r="S1975" t="s">
        <v>97</v>
      </c>
      <c r="T1975" t="s">
        <v>97</v>
      </c>
      <c r="W1975" s="5">
        <v>44969</v>
      </c>
      <c r="Z1975" s="10">
        <v>44969</v>
      </c>
      <c r="AA1975" s="10">
        <v>44926</v>
      </c>
      <c r="AB1975" t="s">
        <v>245</v>
      </c>
      <c r="AC1975" t="s">
        <v>245</v>
      </c>
      <c r="AD1975" t="s">
        <v>690</v>
      </c>
      <c r="AE1975" t="s">
        <v>247</v>
      </c>
      <c r="AF1975" t="s">
        <v>566</v>
      </c>
      <c r="AG1975" t="s">
        <v>84</v>
      </c>
      <c r="AH1975">
        <v>13.192242</v>
      </c>
      <c r="AI1975">
        <v>29.149135999999999</v>
      </c>
      <c r="AJ1975">
        <v>43.278640000000003</v>
      </c>
      <c r="AK1975">
        <v>47.614429000000001</v>
      </c>
      <c r="AL1975" t="s">
        <v>404</v>
      </c>
      <c r="AM1975" t="s">
        <v>248</v>
      </c>
      <c r="AN1975" t="s">
        <v>247</v>
      </c>
      <c r="AO1975" s="1">
        <v>45717</v>
      </c>
      <c r="AP1975" s="1" t="s">
        <v>5427</v>
      </c>
      <c r="AR1975" t="s">
        <v>247</v>
      </c>
    </row>
    <row r="1976" spans="1:44" hidden="1" x14ac:dyDescent="0.25">
      <c r="A1976" t="s">
        <v>2815</v>
      </c>
      <c r="B1976" t="s">
        <v>2813</v>
      </c>
      <c r="C1976" t="s">
        <v>2814</v>
      </c>
      <c r="D1976" t="s">
        <v>95</v>
      </c>
      <c r="E1976" t="s">
        <v>298</v>
      </c>
      <c r="F1976" t="s">
        <v>79</v>
      </c>
      <c r="G1976" t="s">
        <v>58</v>
      </c>
      <c r="H1976">
        <v>1</v>
      </c>
      <c r="I1976" t="s">
        <v>197</v>
      </c>
      <c r="J1976" t="s">
        <v>47</v>
      </c>
      <c r="K1976" s="1">
        <v>43759</v>
      </c>
      <c r="L1976">
        <v>8.43</v>
      </c>
      <c r="M1976" t="s">
        <v>226</v>
      </c>
      <c r="W1976" s="5">
        <v>45748</v>
      </c>
      <c r="X1976" s="5">
        <v>45748</v>
      </c>
      <c r="Y1976" s="5">
        <v>45658</v>
      </c>
      <c r="AA1976" s="10">
        <v>45674</v>
      </c>
      <c r="AB1976" t="s">
        <v>79</v>
      </c>
      <c r="AC1976" t="s">
        <v>79</v>
      </c>
      <c r="AD1976" t="s">
        <v>53</v>
      </c>
      <c r="AE1976" t="s">
        <v>52</v>
      </c>
      <c r="AF1976" t="s">
        <v>72</v>
      </c>
      <c r="AG1976" t="s">
        <v>247</v>
      </c>
      <c r="AH1976">
        <v>25.138234000000001</v>
      </c>
      <c r="AI1976">
        <v>26.254923000000002</v>
      </c>
      <c r="AJ1976">
        <v>26.898102000000002</v>
      </c>
      <c r="AK1976">
        <v>53.106909999999999</v>
      </c>
      <c r="AL1976" t="s">
        <v>28</v>
      </c>
      <c r="AM1976" t="s">
        <v>474</v>
      </c>
      <c r="AN1976" t="s">
        <v>5451</v>
      </c>
      <c r="AO1976" s="1">
        <v>45717</v>
      </c>
      <c r="AP1976" s="1" t="s">
        <v>5427</v>
      </c>
      <c r="AR1976" t="s">
        <v>5451</v>
      </c>
    </row>
    <row r="1977" spans="1:44" hidden="1" x14ac:dyDescent="0.25">
      <c r="A1977" t="s">
        <v>2816</v>
      </c>
      <c r="B1977" t="s">
        <v>2813</v>
      </c>
      <c r="C1977" t="s">
        <v>2814</v>
      </c>
      <c r="D1977" t="s">
        <v>143</v>
      </c>
      <c r="E1977" t="s">
        <v>298</v>
      </c>
      <c r="F1977" t="s">
        <v>79</v>
      </c>
      <c r="G1977" t="s">
        <v>58</v>
      </c>
      <c r="H1977">
        <v>1</v>
      </c>
      <c r="I1977" t="s">
        <v>197</v>
      </c>
      <c r="J1977" t="s">
        <v>47</v>
      </c>
      <c r="K1977" s="1">
        <v>43773</v>
      </c>
      <c r="L1977">
        <v>19.79</v>
      </c>
      <c r="M1977" t="s">
        <v>226</v>
      </c>
      <c r="W1977" s="5">
        <v>45748</v>
      </c>
      <c r="X1977" s="5">
        <v>45748</v>
      </c>
      <c r="Y1977" s="5">
        <v>45658</v>
      </c>
      <c r="AA1977" s="10">
        <v>45668</v>
      </c>
      <c r="AB1977" t="s">
        <v>79</v>
      </c>
      <c r="AC1977" t="s">
        <v>79</v>
      </c>
      <c r="AD1977" t="s">
        <v>53</v>
      </c>
      <c r="AE1977" t="s">
        <v>52</v>
      </c>
      <c r="AF1977" t="s">
        <v>72</v>
      </c>
      <c r="AG1977" t="s">
        <v>247</v>
      </c>
      <c r="AH1977">
        <v>25.138234000000001</v>
      </c>
      <c r="AI1977">
        <v>26.254923000000002</v>
      </c>
      <c r="AJ1977">
        <v>26.898102000000002</v>
      </c>
      <c r="AK1977">
        <v>53.106909999999999</v>
      </c>
      <c r="AL1977" t="s">
        <v>28</v>
      </c>
      <c r="AM1977" t="s">
        <v>474</v>
      </c>
      <c r="AN1977" t="s">
        <v>5451</v>
      </c>
      <c r="AO1977" s="1">
        <v>45717</v>
      </c>
      <c r="AP1977" s="1" t="s">
        <v>5427</v>
      </c>
      <c r="AR1977" t="s">
        <v>5451</v>
      </c>
    </row>
    <row r="1978" spans="1:44" hidden="1" x14ac:dyDescent="0.25">
      <c r="A1978" t="s">
        <v>2817</v>
      </c>
      <c r="B1978" t="s">
        <v>2813</v>
      </c>
      <c r="C1978" t="s">
        <v>2814</v>
      </c>
      <c r="D1978" t="s">
        <v>145</v>
      </c>
      <c r="E1978" t="s">
        <v>298</v>
      </c>
      <c r="F1978" t="s">
        <v>79</v>
      </c>
      <c r="G1978" t="s">
        <v>58</v>
      </c>
      <c r="H1978">
        <v>1</v>
      </c>
      <c r="I1978" t="s">
        <v>197</v>
      </c>
      <c r="J1978" t="s">
        <v>47</v>
      </c>
      <c r="K1978" s="1">
        <v>43766</v>
      </c>
      <c r="L1978">
        <v>24.25</v>
      </c>
      <c r="M1978" t="s">
        <v>226</v>
      </c>
      <c r="W1978" s="5">
        <v>45748</v>
      </c>
      <c r="X1978" s="5">
        <v>45748</v>
      </c>
      <c r="Y1978" s="5">
        <v>45658</v>
      </c>
      <c r="AA1978" s="10">
        <v>45669</v>
      </c>
      <c r="AB1978" t="s">
        <v>79</v>
      </c>
      <c r="AC1978" t="s">
        <v>79</v>
      </c>
      <c r="AD1978" t="s">
        <v>53</v>
      </c>
      <c r="AE1978" t="s">
        <v>52</v>
      </c>
      <c r="AF1978" t="s">
        <v>72</v>
      </c>
      <c r="AG1978" t="s">
        <v>247</v>
      </c>
      <c r="AH1978">
        <v>25.138234000000001</v>
      </c>
      <c r="AI1978">
        <v>26.254923000000002</v>
      </c>
      <c r="AJ1978">
        <v>26.898102000000002</v>
      </c>
      <c r="AK1978">
        <v>53.106909999999999</v>
      </c>
      <c r="AL1978" t="s">
        <v>28</v>
      </c>
      <c r="AM1978" t="s">
        <v>474</v>
      </c>
      <c r="AN1978" t="s">
        <v>5451</v>
      </c>
      <c r="AO1978" s="1">
        <v>45717</v>
      </c>
      <c r="AP1978" s="1" t="s">
        <v>5427</v>
      </c>
      <c r="AR1978" t="s">
        <v>5451</v>
      </c>
    </row>
    <row r="1979" spans="1:44" hidden="1" x14ac:dyDescent="0.25">
      <c r="A1979" t="s">
        <v>2818</v>
      </c>
      <c r="B1979" t="s">
        <v>2813</v>
      </c>
      <c r="C1979" t="s">
        <v>2814</v>
      </c>
      <c r="D1979" t="s">
        <v>255</v>
      </c>
      <c r="E1979" t="s">
        <v>298</v>
      </c>
      <c r="F1979" t="s">
        <v>79</v>
      </c>
      <c r="G1979" t="s">
        <v>58</v>
      </c>
      <c r="H1979">
        <v>1</v>
      </c>
      <c r="I1979" t="s">
        <v>197</v>
      </c>
      <c r="J1979" t="s">
        <v>47</v>
      </c>
      <c r="K1979" s="1">
        <v>43769</v>
      </c>
      <c r="L1979">
        <v>28.47</v>
      </c>
      <c r="M1979" t="s">
        <v>226</v>
      </c>
      <c r="W1979" s="5">
        <v>45748</v>
      </c>
      <c r="X1979" s="5">
        <v>45748</v>
      </c>
      <c r="Y1979" s="5">
        <v>45658</v>
      </c>
      <c r="AA1979" s="10">
        <v>45670</v>
      </c>
      <c r="AB1979" t="s">
        <v>79</v>
      </c>
      <c r="AC1979" t="s">
        <v>79</v>
      </c>
      <c r="AD1979" t="s">
        <v>53</v>
      </c>
      <c r="AE1979" t="s">
        <v>52</v>
      </c>
      <c r="AF1979" t="s">
        <v>72</v>
      </c>
      <c r="AG1979" t="s">
        <v>247</v>
      </c>
      <c r="AH1979">
        <v>25.138234000000001</v>
      </c>
      <c r="AI1979">
        <v>26.254923000000002</v>
      </c>
      <c r="AJ1979">
        <v>26.898102000000002</v>
      </c>
      <c r="AK1979">
        <v>53.106909999999999</v>
      </c>
      <c r="AL1979" t="s">
        <v>28</v>
      </c>
      <c r="AM1979" t="s">
        <v>474</v>
      </c>
      <c r="AN1979" t="s">
        <v>5451</v>
      </c>
      <c r="AO1979" s="1">
        <v>45717</v>
      </c>
      <c r="AP1979" s="1" t="s">
        <v>5427</v>
      </c>
      <c r="AR1979" t="s">
        <v>5451</v>
      </c>
    </row>
    <row r="1980" spans="1:44" hidden="1" x14ac:dyDescent="0.25">
      <c r="A1980" t="s">
        <v>2819</v>
      </c>
      <c r="B1980" t="s">
        <v>2813</v>
      </c>
      <c r="C1980" t="s">
        <v>2814</v>
      </c>
      <c r="D1980" t="s">
        <v>87</v>
      </c>
      <c r="E1980" t="s">
        <v>298</v>
      </c>
      <c r="F1980" t="s">
        <v>79</v>
      </c>
      <c r="G1980" t="s">
        <v>58</v>
      </c>
      <c r="H1980">
        <v>1</v>
      </c>
      <c r="I1980" t="s">
        <v>197</v>
      </c>
      <c r="J1980" t="s">
        <v>47</v>
      </c>
      <c r="K1980" s="1">
        <v>43773</v>
      </c>
      <c r="L1980">
        <v>26.73</v>
      </c>
      <c r="M1980" t="s">
        <v>226</v>
      </c>
      <c r="W1980" s="5">
        <v>45748</v>
      </c>
      <c r="X1980" s="5">
        <v>45748</v>
      </c>
      <c r="Y1980" s="5">
        <v>45658</v>
      </c>
      <c r="AA1980" s="10">
        <v>45672</v>
      </c>
      <c r="AB1980" t="s">
        <v>79</v>
      </c>
      <c r="AC1980" t="s">
        <v>79</v>
      </c>
      <c r="AD1980" t="s">
        <v>53</v>
      </c>
      <c r="AE1980" t="s">
        <v>52</v>
      </c>
      <c r="AF1980" t="s">
        <v>72</v>
      </c>
      <c r="AG1980" t="s">
        <v>247</v>
      </c>
      <c r="AH1980">
        <v>25.138234000000001</v>
      </c>
      <c r="AI1980">
        <v>26.254923000000002</v>
      </c>
      <c r="AJ1980">
        <v>26.898102000000002</v>
      </c>
      <c r="AK1980">
        <v>53.106909999999999</v>
      </c>
      <c r="AL1980" t="s">
        <v>28</v>
      </c>
      <c r="AM1980" t="s">
        <v>474</v>
      </c>
      <c r="AN1980" t="s">
        <v>5451</v>
      </c>
      <c r="AO1980" s="1">
        <v>45717</v>
      </c>
      <c r="AP1980" s="1" t="s">
        <v>5427</v>
      </c>
      <c r="AR1980" t="s">
        <v>5451</v>
      </c>
    </row>
    <row r="1981" spans="1:44" hidden="1" x14ac:dyDescent="0.25">
      <c r="A1981" t="s">
        <v>2820</v>
      </c>
      <c r="B1981" t="s">
        <v>2813</v>
      </c>
      <c r="C1981" t="s">
        <v>2814</v>
      </c>
      <c r="D1981" t="s">
        <v>100</v>
      </c>
      <c r="E1981" t="s">
        <v>298</v>
      </c>
      <c r="F1981" t="s">
        <v>79</v>
      </c>
      <c r="G1981" t="s">
        <v>58</v>
      </c>
      <c r="H1981">
        <v>1</v>
      </c>
      <c r="I1981" t="s">
        <v>197</v>
      </c>
      <c r="J1981" t="s">
        <v>47</v>
      </c>
      <c r="K1981" s="1">
        <v>43760</v>
      </c>
      <c r="L1981">
        <v>11.77</v>
      </c>
      <c r="M1981" t="s">
        <v>226</v>
      </c>
      <c r="W1981" s="5">
        <v>45748</v>
      </c>
      <c r="X1981" s="5">
        <v>45748</v>
      </c>
      <c r="Y1981" s="5">
        <v>45658</v>
      </c>
      <c r="AA1981" s="10">
        <v>45673</v>
      </c>
      <c r="AB1981" t="s">
        <v>79</v>
      </c>
      <c r="AC1981" t="s">
        <v>79</v>
      </c>
      <c r="AD1981" t="s">
        <v>53</v>
      </c>
      <c r="AE1981" t="s">
        <v>52</v>
      </c>
      <c r="AF1981" t="s">
        <v>72</v>
      </c>
      <c r="AG1981" t="s">
        <v>247</v>
      </c>
      <c r="AH1981">
        <v>25.138234000000001</v>
      </c>
      <c r="AI1981">
        <v>26.254923000000002</v>
      </c>
      <c r="AJ1981">
        <v>26.898102000000002</v>
      </c>
      <c r="AK1981">
        <v>53.106909999999999</v>
      </c>
      <c r="AL1981" t="s">
        <v>28</v>
      </c>
      <c r="AM1981" t="s">
        <v>474</v>
      </c>
      <c r="AN1981" t="s">
        <v>5451</v>
      </c>
      <c r="AO1981" s="1">
        <v>45717</v>
      </c>
      <c r="AP1981" s="1" t="s">
        <v>5427</v>
      </c>
      <c r="AR1981" t="s">
        <v>5451</v>
      </c>
    </row>
    <row r="1982" spans="1:44" hidden="1" x14ac:dyDescent="0.25">
      <c r="A1982" t="s">
        <v>2821</v>
      </c>
      <c r="B1982" t="s">
        <v>2813</v>
      </c>
      <c r="C1982" t="s">
        <v>2814</v>
      </c>
      <c r="D1982" t="s">
        <v>275</v>
      </c>
      <c r="E1982" t="s">
        <v>298</v>
      </c>
      <c r="F1982" t="s">
        <v>79</v>
      </c>
      <c r="G1982" t="s">
        <v>58</v>
      </c>
      <c r="H1982">
        <v>1</v>
      </c>
      <c r="I1982" t="s">
        <v>197</v>
      </c>
      <c r="J1982" t="s">
        <v>47</v>
      </c>
      <c r="K1982" s="1">
        <v>43766</v>
      </c>
      <c r="L1982">
        <v>2.4700000000000002</v>
      </c>
      <c r="M1982" t="s">
        <v>226</v>
      </c>
      <c r="W1982" s="5">
        <v>45748</v>
      </c>
      <c r="X1982" s="5">
        <v>45748</v>
      </c>
      <c r="Y1982" s="5">
        <v>45658</v>
      </c>
      <c r="AA1982" s="10">
        <v>45674</v>
      </c>
      <c r="AB1982" t="s">
        <v>79</v>
      </c>
      <c r="AC1982" t="s">
        <v>79</v>
      </c>
      <c r="AD1982" t="s">
        <v>53</v>
      </c>
      <c r="AE1982" t="s">
        <v>52</v>
      </c>
      <c r="AF1982" t="s">
        <v>72</v>
      </c>
      <c r="AG1982" t="s">
        <v>247</v>
      </c>
      <c r="AH1982">
        <v>25.138234000000001</v>
      </c>
      <c r="AI1982">
        <v>26.254923000000002</v>
      </c>
      <c r="AJ1982">
        <v>26.898102000000002</v>
      </c>
      <c r="AK1982">
        <v>53.106909999999999</v>
      </c>
      <c r="AL1982" t="s">
        <v>28</v>
      </c>
      <c r="AM1982" t="s">
        <v>474</v>
      </c>
      <c r="AN1982" t="s">
        <v>5451</v>
      </c>
      <c r="AO1982" s="1">
        <v>45717</v>
      </c>
      <c r="AP1982" s="1" t="s">
        <v>5427</v>
      </c>
      <c r="AR1982" t="s">
        <v>5451</v>
      </c>
    </row>
    <row r="1983" spans="1:44" hidden="1" x14ac:dyDescent="0.25">
      <c r="A1983" t="s">
        <v>2822</v>
      </c>
      <c r="B1983" t="s">
        <v>2813</v>
      </c>
      <c r="C1983" t="s">
        <v>2814</v>
      </c>
      <c r="D1983" t="s">
        <v>207</v>
      </c>
      <c r="E1983" t="s">
        <v>298</v>
      </c>
      <c r="F1983" t="s">
        <v>79</v>
      </c>
      <c r="G1983" t="s">
        <v>58</v>
      </c>
      <c r="H1983">
        <v>1</v>
      </c>
      <c r="I1983" t="s">
        <v>197</v>
      </c>
      <c r="J1983" t="s">
        <v>47</v>
      </c>
      <c r="K1983" s="1">
        <v>43769</v>
      </c>
      <c r="L1983">
        <v>2.13</v>
      </c>
      <c r="M1983" t="s">
        <v>226</v>
      </c>
      <c r="W1983" s="5">
        <v>45748</v>
      </c>
      <c r="X1983" s="5">
        <v>45748</v>
      </c>
      <c r="Y1983" s="5">
        <v>45658</v>
      </c>
      <c r="AA1983" s="10">
        <v>45671</v>
      </c>
      <c r="AB1983" t="s">
        <v>79</v>
      </c>
      <c r="AC1983" t="s">
        <v>79</v>
      </c>
      <c r="AD1983" t="s">
        <v>53</v>
      </c>
      <c r="AE1983" t="s">
        <v>52</v>
      </c>
      <c r="AF1983" t="s">
        <v>72</v>
      </c>
      <c r="AG1983" t="s">
        <v>247</v>
      </c>
      <c r="AH1983">
        <v>25.138234000000001</v>
      </c>
      <c r="AI1983">
        <v>26.254923000000002</v>
      </c>
      <c r="AJ1983">
        <v>26.898102000000002</v>
      </c>
      <c r="AK1983">
        <v>53.106909999999999</v>
      </c>
      <c r="AL1983" t="s">
        <v>28</v>
      </c>
      <c r="AM1983" t="s">
        <v>474</v>
      </c>
      <c r="AN1983" t="s">
        <v>5451</v>
      </c>
      <c r="AO1983" s="1">
        <v>45717</v>
      </c>
      <c r="AP1983" s="1" t="s">
        <v>5427</v>
      </c>
      <c r="AR1983" t="s">
        <v>5451</v>
      </c>
    </row>
    <row r="1984" spans="1:44" hidden="1" x14ac:dyDescent="0.25">
      <c r="A1984" t="s">
        <v>2823</v>
      </c>
      <c r="B1984" t="s">
        <v>2813</v>
      </c>
      <c r="C1984" t="s">
        <v>2814</v>
      </c>
      <c r="D1984" t="s">
        <v>102</v>
      </c>
      <c r="E1984" t="s">
        <v>298</v>
      </c>
      <c r="F1984" t="s">
        <v>79</v>
      </c>
      <c r="G1984" t="s">
        <v>58</v>
      </c>
      <c r="H1984">
        <v>1</v>
      </c>
      <c r="I1984" t="s">
        <v>197</v>
      </c>
      <c r="J1984" t="s">
        <v>47</v>
      </c>
      <c r="K1984" s="1">
        <v>43766</v>
      </c>
      <c r="L1984">
        <v>3.8</v>
      </c>
      <c r="M1984" t="s">
        <v>226</v>
      </c>
      <c r="W1984" s="5">
        <v>45748</v>
      </c>
      <c r="X1984" s="5">
        <v>45748</v>
      </c>
      <c r="Y1984" s="5">
        <v>45658</v>
      </c>
      <c r="AA1984" s="10">
        <v>45673</v>
      </c>
      <c r="AB1984" t="s">
        <v>79</v>
      </c>
      <c r="AC1984" t="s">
        <v>79</v>
      </c>
      <c r="AD1984" t="s">
        <v>53</v>
      </c>
      <c r="AE1984" t="s">
        <v>52</v>
      </c>
      <c r="AF1984" t="s">
        <v>72</v>
      </c>
      <c r="AG1984" t="s">
        <v>247</v>
      </c>
      <c r="AH1984">
        <v>25.138234000000001</v>
      </c>
      <c r="AI1984">
        <v>26.254923000000002</v>
      </c>
      <c r="AJ1984">
        <v>26.898102000000002</v>
      </c>
      <c r="AK1984">
        <v>53.106909999999999</v>
      </c>
      <c r="AL1984" t="s">
        <v>28</v>
      </c>
      <c r="AM1984" t="s">
        <v>474</v>
      </c>
      <c r="AN1984" t="s">
        <v>5451</v>
      </c>
      <c r="AO1984" s="1">
        <v>45717</v>
      </c>
      <c r="AP1984" s="1" t="s">
        <v>5427</v>
      </c>
      <c r="AR1984" t="s">
        <v>5451</v>
      </c>
    </row>
    <row r="1985" spans="1:44" hidden="1" x14ac:dyDescent="0.25">
      <c r="A1985" t="s">
        <v>2824</v>
      </c>
      <c r="B1985" t="s">
        <v>2813</v>
      </c>
      <c r="C1985" t="s">
        <v>2814</v>
      </c>
      <c r="D1985" t="s">
        <v>104</v>
      </c>
      <c r="E1985" t="s">
        <v>298</v>
      </c>
      <c r="F1985" t="s">
        <v>79</v>
      </c>
      <c r="G1985" t="s">
        <v>58</v>
      </c>
      <c r="H1985">
        <v>1</v>
      </c>
      <c r="I1985" t="s">
        <v>197</v>
      </c>
      <c r="J1985" t="s">
        <v>47</v>
      </c>
      <c r="K1985" s="1">
        <v>43766</v>
      </c>
      <c r="L1985">
        <v>2.39</v>
      </c>
      <c r="M1985" t="s">
        <v>226</v>
      </c>
      <c r="W1985" s="5">
        <v>45748</v>
      </c>
      <c r="X1985" s="5">
        <v>45748</v>
      </c>
      <c r="Y1985" s="5">
        <v>45658</v>
      </c>
      <c r="AA1985" s="10">
        <v>45671</v>
      </c>
      <c r="AB1985" t="s">
        <v>79</v>
      </c>
      <c r="AC1985" t="s">
        <v>79</v>
      </c>
      <c r="AD1985" t="s">
        <v>53</v>
      </c>
      <c r="AE1985" t="s">
        <v>52</v>
      </c>
      <c r="AF1985" t="s">
        <v>72</v>
      </c>
      <c r="AG1985" t="s">
        <v>247</v>
      </c>
      <c r="AH1985">
        <v>25.138234000000001</v>
      </c>
      <c r="AI1985">
        <v>26.254923000000002</v>
      </c>
      <c r="AJ1985">
        <v>26.898102000000002</v>
      </c>
      <c r="AK1985">
        <v>53.106909999999999</v>
      </c>
      <c r="AL1985" t="s">
        <v>28</v>
      </c>
      <c r="AM1985" t="s">
        <v>474</v>
      </c>
      <c r="AN1985" t="s">
        <v>5451</v>
      </c>
      <c r="AO1985" s="1">
        <v>45717</v>
      </c>
      <c r="AP1985" s="1" t="s">
        <v>5427</v>
      </c>
      <c r="AR1985" t="s">
        <v>5451</v>
      </c>
    </row>
    <row r="1986" spans="1:44" hidden="1" x14ac:dyDescent="0.25">
      <c r="A1986" t="s">
        <v>2825</v>
      </c>
      <c r="B1986" t="s">
        <v>2813</v>
      </c>
      <c r="C1986" t="s">
        <v>2814</v>
      </c>
      <c r="D1986" t="s">
        <v>149</v>
      </c>
      <c r="E1986" t="s">
        <v>298</v>
      </c>
      <c r="F1986" t="s">
        <v>79</v>
      </c>
      <c r="G1986" t="s">
        <v>58</v>
      </c>
      <c r="H1986">
        <v>1</v>
      </c>
      <c r="I1986" t="s">
        <v>197</v>
      </c>
      <c r="J1986" t="s">
        <v>47</v>
      </c>
      <c r="K1986" s="1">
        <v>43766</v>
      </c>
      <c r="L1986">
        <v>1.23</v>
      </c>
      <c r="M1986" t="s">
        <v>226</v>
      </c>
      <c r="W1986" s="5">
        <v>45748</v>
      </c>
      <c r="X1986" s="5">
        <v>45748</v>
      </c>
      <c r="Y1986" s="5">
        <v>45658</v>
      </c>
      <c r="AA1986" s="10">
        <v>45671</v>
      </c>
      <c r="AB1986" t="s">
        <v>79</v>
      </c>
      <c r="AC1986" t="s">
        <v>79</v>
      </c>
      <c r="AD1986" t="s">
        <v>53</v>
      </c>
      <c r="AE1986" t="s">
        <v>52</v>
      </c>
      <c r="AF1986" t="s">
        <v>72</v>
      </c>
      <c r="AG1986" t="s">
        <v>247</v>
      </c>
      <c r="AH1986">
        <v>25.138234000000001</v>
      </c>
      <c r="AI1986">
        <v>26.254923000000002</v>
      </c>
      <c r="AJ1986">
        <v>26.898102000000002</v>
      </c>
      <c r="AK1986">
        <v>53.106909999999999</v>
      </c>
      <c r="AL1986" t="s">
        <v>28</v>
      </c>
      <c r="AM1986" t="s">
        <v>474</v>
      </c>
      <c r="AN1986" t="s">
        <v>5451</v>
      </c>
      <c r="AO1986" s="1">
        <v>45717</v>
      </c>
      <c r="AP1986" s="1" t="s">
        <v>5427</v>
      </c>
      <c r="AR1986" t="s">
        <v>5451</v>
      </c>
    </row>
    <row r="1987" spans="1:44" hidden="1" x14ac:dyDescent="0.25">
      <c r="A1987" t="s">
        <v>2826</v>
      </c>
      <c r="B1987" t="s">
        <v>2813</v>
      </c>
      <c r="C1987" t="s">
        <v>2814</v>
      </c>
      <c r="D1987" t="s">
        <v>107</v>
      </c>
      <c r="E1987" t="s">
        <v>298</v>
      </c>
      <c r="F1987" t="s">
        <v>79</v>
      </c>
      <c r="G1987" t="s">
        <v>58</v>
      </c>
      <c r="H1987">
        <v>1</v>
      </c>
      <c r="I1987" t="s">
        <v>197</v>
      </c>
      <c r="J1987" t="s">
        <v>47</v>
      </c>
      <c r="K1987" s="1">
        <v>43994</v>
      </c>
      <c r="L1987">
        <v>15.34</v>
      </c>
      <c r="M1987" t="s">
        <v>226</v>
      </c>
      <c r="W1987" s="5">
        <v>45748</v>
      </c>
      <c r="X1987" s="5">
        <v>45748</v>
      </c>
      <c r="Y1987" s="5">
        <v>45658</v>
      </c>
      <c r="AB1987" t="s">
        <v>79</v>
      </c>
      <c r="AC1987" t="s">
        <v>79</v>
      </c>
      <c r="AD1987" t="s">
        <v>53</v>
      </c>
      <c r="AE1987" t="s">
        <v>52</v>
      </c>
      <c r="AF1987" t="s">
        <v>72</v>
      </c>
      <c r="AG1987" t="s">
        <v>247</v>
      </c>
      <c r="AH1987">
        <v>25.138234000000001</v>
      </c>
      <c r="AI1987">
        <v>26.254923000000002</v>
      </c>
      <c r="AJ1987">
        <v>26.898102000000002</v>
      </c>
      <c r="AK1987">
        <v>53.106909999999999</v>
      </c>
      <c r="AL1987" t="s">
        <v>54</v>
      </c>
      <c r="AM1987" t="s">
        <v>474</v>
      </c>
      <c r="AN1987" t="s">
        <v>5451</v>
      </c>
      <c r="AO1987" s="1">
        <v>45717</v>
      </c>
      <c r="AP1987" s="1" t="s">
        <v>5427</v>
      </c>
      <c r="AR1987" t="s">
        <v>5451</v>
      </c>
    </row>
    <row r="1988" spans="1:44" hidden="1" x14ac:dyDescent="0.25">
      <c r="A1988" t="s">
        <v>2827</v>
      </c>
      <c r="B1988" t="s">
        <v>2813</v>
      </c>
      <c r="C1988" t="s">
        <v>2814</v>
      </c>
      <c r="D1988" t="s">
        <v>158</v>
      </c>
      <c r="E1988" t="s">
        <v>298</v>
      </c>
      <c r="F1988" t="s">
        <v>79</v>
      </c>
      <c r="G1988" t="s">
        <v>58</v>
      </c>
      <c r="H1988">
        <v>1</v>
      </c>
      <c r="I1988" t="s">
        <v>197</v>
      </c>
      <c r="J1988" t="s">
        <v>70</v>
      </c>
      <c r="L1988">
        <v>1.81</v>
      </c>
      <c r="M1988" t="s">
        <v>226</v>
      </c>
      <c r="AB1988" t="s">
        <v>79</v>
      </c>
      <c r="AC1988" t="s">
        <v>79</v>
      </c>
      <c r="AD1988" t="s">
        <v>53</v>
      </c>
      <c r="AE1988" t="s">
        <v>52</v>
      </c>
      <c r="AF1988" t="s">
        <v>72</v>
      </c>
      <c r="AG1988" t="s">
        <v>247</v>
      </c>
      <c r="AH1988">
        <v>25.138234000000001</v>
      </c>
      <c r="AI1988">
        <v>26.254923000000002</v>
      </c>
      <c r="AJ1988">
        <v>26.898102000000002</v>
      </c>
      <c r="AK1988">
        <v>53.106909999999999</v>
      </c>
      <c r="AM1988" t="s">
        <v>474</v>
      </c>
      <c r="AN1988" t="s">
        <v>5451</v>
      </c>
      <c r="AO1988" s="1">
        <v>45717</v>
      </c>
      <c r="AP1988" s="1" t="s">
        <v>5427</v>
      </c>
      <c r="AR1988" t="s">
        <v>5451</v>
      </c>
    </row>
    <row r="1989" spans="1:44" hidden="1" x14ac:dyDescent="0.25">
      <c r="A1989" t="s">
        <v>2830</v>
      </c>
      <c r="B1989" t="s">
        <v>2828</v>
      </c>
      <c r="C1989" t="s">
        <v>2829</v>
      </c>
      <c r="D1989" t="s">
        <v>95</v>
      </c>
      <c r="E1989" t="s">
        <v>1268</v>
      </c>
      <c r="F1989" t="s">
        <v>245</v>
      </c>
      <c r="G1989" t="s">
        <v>58</v>
      </c>
      <c r="H1989">
        <v>1</v>
      </c>
      <c r="I1989" t="s">
        <v>197</v>
      </c>
      <c r="J1989" t="s">
        <v>47</v>
      </c>
      <c r="K1989" s="1">
        <v>43911</v>
      </c>
      <c r="L1989">
        <v>3.44</v>
      </c>
      <c r="M1989" t="s">
        <v>226</v>
      </c>
      <c r="W1989" s="5">
        <v>45809</v>
      </c>
      <c r="X1989" s="5">
        <v>45809</v>
      </c>
      <c r="Y1989" s="5">
        <v>45748</v>
      </c>
      <c r="AB1989" t="s">
        <v>245</v>
      </c>
      <c r="AC1989" t="s">
        <v>245</v>
      </c>
      <c r="AD1989" t="s">
        <v>566</v>
      </c>
      <c r="AE1989" t="s">
        <v>690</v>
      </c>
      <c r="AF1989" t="s">
        <v>932</v>
      </c>
      <c r="AG1989" t="s">
        <v>247</v>
      </c>
      <c r="AH1989">
        <v>39.595165000000001</v>
      </c>
      <c r="AI1989">
        <v>46.132649000000001</v>
      </c>
      <c r="AJ1989">
        <v>59.333893000000003</v>
      </c>
      <c r="AK1989">
        <v>62.089542999999999</v>
      </c>
      <c r="AL1989" t="s">
        <v>54</v>
      </c>
      <c r="AM1989" t="s">
        <v>248</v>
      </c>
      <c r="AN1989" t="s">
        <v>5452</v>
      </c>
      <c r="AO1989" s="1">
        <v>45870</v>
      </c>
      <c r="AP1989" s="1" t="s">
        <v>5454</v>
      </c>
      <c r="AR1989" t="s">
        <v>5452</v>
      </c>
    </row>
    <row r="1990" spans="1:44" hidden="1" x14ac:dyDescent="0.25">
      <c r="A1990" t="s">
        <v>2831</v>
      </c>
      <c r="B1990" t="s">
        <v>2828</v>
      </c>
      <c r="C1990" t="s">
        <v>2829</v>
      </c>
      <c r="D1990" t="s">
        <v>143</v>
      </c>
      <c r="E1990" t="s">
        <v>1268</v>
      </c>
      <c r="F1990" t="s">
        <v>245</v>
      </c>
      <c r="G1990" t="s">
        <v>58</v>
      </c>
      <c r="H1990">
        <v>1</v>
      </c>
      <c r="I1990" t="s">
        <v>197</v>
      </c>
      <c r="J1990" t="s">
        <v>47</v>
      </c>
      <c r="K1990" s="1">
        <v>43911</v>
      </c>
      <c r="L1990">
        <v>6.15</v>
      </c>
      <c r="M1990" t="s">
        <v>226</v>
      </c>
      <c r="W1990" s="5">
        <v>45809</v>
      </c>
      <c r="X1990" s="5">
        <v>45809</v>
      </c>
      <c r="Y1990" s="5">
        <v>45748</v>
      </c>
      <c r="AB1990" t="s">
        <v>245</v>
      </c>
      <c r="AC1990" t="s">
        <v>245</v>
      </c>
      <c r="AD1990" t="s">
        <v>566</v>
      </c>
      <c r="AE1990" t="s">
        <v>690</v>
      </c>
      <c r="AF1990" t="s">
        <v>932</v>
      </c>
      <c r="AG1990" t="s">
        <v>247</v>
      </c>
      <c r="AH1990">
        <v>39.595165000000001</v>
      </c>
      <c r="AI1990">
        <v>46.132649000000001</v>
      </c>
      <c r="AJ1990">
        <v>59.333893000000003</v>
      </c>
      <c r="AK1990">
        <v>62.089542999999999</v>
      </c>
      <c r="AL1990" t="s">
        <v>54</v>
      </c>
      <c r="AM1990" t="s">
        <v>248</v>
      </c>
      <c r="AN1990" t="s">
        <v>5452</v>
      </c>
      <c r="AO1990" s="1">
        <v>45870</v>
      </c>
      <c r="AP1990" s="1" t="s">
        <v>5454</v>
      </c>
      <c r="AR1990" t="s">
        <v>5452</v>
      </c>
    </row>
    <row r="1991" spans="1:44" hidden="1" x14ac:dyDescent="0.25">
      <c r="A1991" t="s">
        <v>2832</v>
      </c>
      <c r="B1991" t="s">
        <v>2828</v>
      </c>
      <c r="C1991" t="s">
        <v>2829</v>
      </c>
      <c r="D1991" t="s">
        <v>255</v>
      </c>
      <c r="E1991" t="s">
        <v>1268</v>
      </c>
      <c r="F1991" t="s">
        <v>245</v>
      </c>
      <c r="G1991" t="s">
        <v>58</v>
      </c>
      <c r="H1991">
        <v>1</v>
      </c>
      <c r="I1991" t="s">
        <v>197</v>
      </c>
      <c r="J1991" t="s">
        <v>47</v>
      </c>
      <c r="K1991" s="1">
        <v>43916</v>
      </c>
      <c r="L1991">
        <v>43.9</v>
      </c>
      <c r="M1991" t="s">
        <v>226</v>
      </c>
      <c r="W1991" s="5">
        <v>45809</v>
      </c>
      <c r="X1991" s="5">
        <v>45809</v>
      </c>
      <c r="Y1991" s="5">
        <v>45748</v>
      </c>
      <c r="AB1991" t="s">
        <v>245</v>
      </c>
      <c r="AC1991" t="s">
        <v>245</v>
      </c>
      <c r="AD1991" t="s">
        <v>566</v>
      </c>
      <c r="AE1991" t="s">
        <v>690</v>
      </c>
      <c r="AF1991" t="s">
        <v>932</v>
      </c>
      <c r="AG1991" t="s">
        <v>247</v>
      </c>
      <c r="AH1991">
        <v>39.595165000000001</v>
      </c>
      <c r="AI1991">
        <v>46.132649000000001</v>
      </c>
      <c r="AJ1991">
        <v>59.333893000000003</v>
      </c>
      <c r="AK1991">
        <v>62.089542999999999</v>
      </c>
      <c r="AL1991" t="s">
        <v>54</v>
      </c>
      <c r="AM1991" t="s">
        <v>248</v>
      </c>
      <c r="AN1991" t="s">
        <v>5452</v>
      </c>
      <c r="AO1991" s="1">
        <v>45870</v>
      </c>
      <c r="AP1991" s="1" t="s">
        <v>5454</v>
      </c>
      <c r="AR1991" t="s">
        <v>5452</v>
      </c>
    </row>
    <row r="1992" spans="1:44" hidden="1" x14ac:dyDescent="0.25">
      <c r="A1992" t="s">
        <v>2833</v>
      </c>
      <c r="B1992" t="s">
        <v>2828</v>
      </c>
      <c r="C1992" t="s">
        <v>2829</v>
      </c>
      <c r="D1992" t="s">
        <v>87</v>
      </c>
      <c r="E1992" t="s">
        <v>1268</v>
      </c>
      <c r="F1992" t="s">
        <v>245</v>
      </c>
      <c r="G1992" t="s">
        <v>58</v>
      </c>
      <c r="H1992">
        <v>1</v>
      </c>
      <c r="I1992" t="s">
        <v>197</v>
      </c>
      <c r="J1992" t="s">
        <v>47</v>
      </c>
      <c r="K1992" s="1">
        <v>43913</v>
      </c>
      <c r="L1992">
        <v>13.12</v>
      </c>
      <c r="M1992" t="s">
        <v>226</v>
      </c>
      <c r="W1992" s="5">
        <v>45809</v>
      </c>
      <c r="X1992" s="5">
        <v>45809</v>
      </c>
      <c r="Y1992" s="5">
        <v>45748</v>
      </c>
      <c r="AB1992" t="s">
        <v>245</v>
      </c>
      <c r="AC1992" t="s">
        <v>245</v>
      </c>
      <c r="AD1992" t="s">
        <v>566</v>
      </c>
      <c r="AE1992" t="s">
        <v>690</v>
      </c>
      <c r="AF1992" t="s">
        <v>932</v>
      </c>
      <c r="AG1992" t="s">
        <v>247</v>
      </c>
      <c r="AH1992">
        <v>39.595165000000001</v>
      </c>
      <c r="AI1992">
        <v>46.132649000000001</v>
      </c>
      <c r="AJ1992">
        <v>59.333893000000003</v>
      </c>
      <c r="AK1992">
        <v>62.089542999999999</v>
      </c>
      <c r="AL1992" t="s">
        <v>54</v>
      </c>
      <c r="AM1992" t="s">
        <v>248</v>
      </c>
      <c r="AN1992" t="s">
        <v>5452</v>
      </c>
      <c r="AO1992" s="1">
        <v>45870</v>
      </c>
      <c r="AP1992" s="1" t="s">
        <v>5454</v>
      </c>
      <c r="AR1992" t="s">
        <v>5452</v>
      </c>
    </row>
    <row r="1993" spans="1:44" hidden="1" x14ac:dyDescent="0.25">
      <c r="A1993" t="s">
        <v>2834</v>
      </c>
      <c r="B1993" t="s">
        <v>2828</v>
      </c>
      <c r="C1993" t="s">
        <v>2829</v>
      </c>
      <c r="D1993" t="s">
        <v>100</v>
      </c>
      <c r="E1993" t="s">
        <v>1268</v>
      </c>
      <c r="F1993" t="s">
        <v>245</v>
      </c>
      <c r="G1993" t="s">
        <v>58</v>
      </c>
      <c r="H1993">
        <v>1</v>
      </c>
      <c r="I1993" t="s">
        <v>197</v>
      </c>
      <c r="J1993" t="s">
        <v>47</v>
      </c>
      <c r="K1993" s="1">
        <v>43911</v>
      </c>
      <c r="L1993">
        <v>22.16</v>
      </c>
      <c r="M1993" t="s">
        <v>226</v>
      </c>
      <c r="W1993" s="5">
        <v>45809</v>
      </c>
      <c r="X1993" s="5">
        <v>45809</v>
      </c>
      <c r="Y1993" s="5">
        <v>45748</v>
      </c>
      <c r="AB1993" t="s">
        <v>245</v>
      </c>
      <c r="AC1993" t="s">
        <v>245</v>
      </c>
      <c r="AD1993" t="s">
        <v>566</v>
      </c>
      <c r="AE1993" t="s">
        <v>690</v>
      </c>
      <c r="AF1993" t="s">
        <v>932</v>
      </c>
      <c r="AG1993" t="s">
        <v>247</v>
      </c>
      <c r="AH1993">
        <v>39.595165000000001</v>
      </c>
      <c r="AI1993">
        <v>46.132649000000001</v>
      </c>
      <c r="AJ1993">
        <v>59.333893000000003</v>
      </c>
      <c r="AK1993">
        <v>62.089542999999999</v>
      </c>
      <c r="AL1993" t="s">
        <v>54</v>
      </c>
      <c r="AM1993" t="s">
        <v>248</v>
      </c>
      <c r="AN1993" t="s">
        <v>5452</v>
      </c>
      <c r="AO1993" s="1">
        <v>45870</v>
      </c>
      <c r="AP1993" s="1" t="s">
        <v>5454</v>
      </c>
      <c r="AR1993" t="s">
        <v>5452</v>
      </c>
    </row>
    <row r="1994" spans="1:44" hidden="1" x14ac:dyDescent="0.25">
      <c r="A1994" t="s">
        <v>2835</v>
      </c>
      <c r="B1994" t="s">
        <v>2828</v>
      </c>
      <c r="C1994" t="s">
        <v>2829</v>
      </c>
      <c r="D1994" t="s">
        <v>259</v>
      </c>
      <c r="E1994" t="s">
        <v>1268</v>
      </c>
      <c r="F1994" t="s">
        <v>245</v>
      </c>
      <c r="G1994" t="s">
        <v>58</v>
      </c>
      <c r="H1994">
        <v>1</v>
      </c>
      <c r="I1994" t="s">
        <v>197</v>
      </c>
      <c r="J1994" t="s">
        <v>47</v>
      </c>
      <c r="K1994" s="1">
        <v>43929</v>
      </c>
      <c r="L1994">
        <v>15.93</v>
      </c>
      <c r="M1994" t="s">
        <v>226</v>
      </c>
      <c r="W1994" s="5">
        <v>45809</v>
      </c>
      <c r="X1994" s="5">
        <v>45809</v>
      </c>
      <c r="Y1994" s="5">
        <v>45748</v>
      </c>
      <c r="AB1994" t="s">
        <v>245</v>
      </c>
      <c r="AC1994" t="s">
        <v>245</v>
      </c>
      <c r="AD1994" t="s">
        <v>566</v>
      </c>
      <c r="AE1994" t="s">
        <v>690</v>
      </c>
      <c r="AF1994" t="s">
        <v>932</v>
      </c>
      <c r="AG1994" t="s">
        <v>247</v>
      </c>
      <c r="AH1994">
        <v>39.595165000000001</v>
      </c>
      <c r="AI1994">
        <v>46.132649000000001</v>
      </c>
      <c r="AJ1994">
        <v>59.333893000000003</v>
      </c>
      <c r="AK1994">
        <v>62.089542999999999</v>
      </c>
      <c r="AL1994" t="s">
        <v>54</v>
      </c>
      <c r="AM1994" t="s">
        <v>248</v>
      </c>
      <c r="AN1994" t="s">
        <v>5452</v>
      </c>
      <c r="AO1994" s="1">
        <v>45870</v>
      </c>
      <c r="AP1994" s="1" t="s">
        <v>5454</v>
      </c>
      <c r="AR1994" t="s">
        <v>5452</v>
      </c>
    </row>
    <row r="1995" spans="1:44" hidden="1" x14ac:dyDescent="0.25">
      <c r="A1995" t="s">
        <v>2836</v>
      </c>
      <c r="B1995" t="s">
        <v>2828</v>
      </c>
      <c r="C1995" t="s">
        <v>2829</v>
      </c>
      <c r="D1995" t="s">
        <v>275</v>
      </c>
      <c r="E1995" t="s">
        <v>1268</v>
      </c>
      <c r="F1995" t="s">
        <v>245</v>
      </c>
      <c r="G1995" t="s">
        <v>58</v>
      </c>
      <c r="H1995">
        <v>1</v>
      </c>
      <c r="I1995" t="s">
        <v>197</v>
      </c>
      <c r="J1995" t="s">
        <v>47</v>
      </c>
      <c r="K1995" s="1">
        <v>43920</v>
      </c>
      <c r="L1995">
        <v>58.35</v>
      </c>
      <c r="M1995" t="s">
        <v>226</v>
      </c>
      <c r="W1995" s="5">
        <v>45809</v>
      </c>
      <c r="X1995" s="5">
        <v>45809</v>
      </c>
      <c r="Y1995" s="5">
        <v>45748</v>
      </c>
      <c r="AB1995" t="s">
        <v>245</v>
      </c>
      <c r="AC1995" t="s">
        <v>245</v>
      </c>
      <c r="AD1995" t="s">
        <v>566</v>
      </c>
      <c r="AE1995" t="s">
        <v>690</v>
      </c>
      <c r="AF1995" t="s">
        <v>932</v>
      </c>
      <c r="AG1995" t="s">
        <v>247</v>
      </c>
      <c r="AH1995">
        <v>39.595165000000001</v>
      </c>
      <c r="AI1995">
        <v>46.132649000000001</v>
      </c>
      <c r="AJ1995">
        <v>59.333893000000003</v>
      </c>
      <c r="AK1995">
        <v>62.089542999999999</v>
      </c>
      <c r="AL1995" t="s">
        <v>54</v>
      </c>
      <c r="AM1995" t="s">
        <v>248</v>
      </c>
      <c r="AN1995" t="s">
        <v>5452</v>
      </c>
      <c r="AO1995" s="1">
        <v>45870</v>
      </c>
      <c r="AP1995" s="1" t="s">
        <v>5454</v>
      </c>
      <c r="AR1995" t="s">
        <v>5452</v>
      </c>
    </row>
    <row r="1996" spans="1:44" hidden="1" x14ac:dyDescent="0.25">
      <c r="A1996" t="s">
        <v>2837</v>
      </c>
      <c r="B1996" t="s">
        <v>2828</v>
      </c>
      <c r="C1996" t="s">
        <v>2829</v>
      </c>
      <c r="D1996" t="s">
        <v>207</v>
      </c>
      <c r="E1996" t="s">
        <v>1268</v>
      </c>
      <c r="F1996" t="s">
        <v>245</v>
      </c>
      <c r="G1996" t="s">
        <v>58</v>
      </c>
      <c r="H1996">
        <v>1</v>
      </c>
      <c r="I1996" t="s">
        <v>197</v>
      </c>
      <c r="J1996" t="s">
        <v>47</v>
      </c>
      <c r="K1996" s="1">
        <v>43909</v>
      </c>
      <c r="L1996">
        <v>29.92</v>
      </c>
      <c r="M1996" t="s">
        <v>226</v>
      </c>
      <c r="W1996" s="5">
        <v>45809</v>
      </c>
      <c r="X1996" s="5">
        <v>45809</v>
      </c>
      <c r="Y1996" s="5">
        <v>45778</v>
      </c>
      <c r="AB1996" t="s">
        <v>245</v>
      </c>
      <c r="AC1996" t="s">
        <v>245</v>
      </c>
      <c r="AD1996" t="s">
        <v>566</v>
      </c>
      <c r="AE1996" t="s">
        <v>690</v>
      </c>
      <c r="AF1996" t="s">
        <v>932</v>
      </c>
      <c r="AG1996" t="s">
        <v>247</v>
      </c>
      <c r="AH1996">
        <v>39.595165000000001</v>
      </c>
      <c r="AI1996">
        <v>46.132649000000001</v>
      </c>
      <c r="AJ1996">
        <v>59.333893000000003</v>
      </c>
      <c r="AK1996">
        <v>62.089542999999999</v>
      </c>
      <c r="AL1996" t="s">
        <v>54</v>
      </c>
      <c r="AM1996" t="s">
        <v>248</v>
      </c>
      <c r="AN1996" t="s">
        <v>5452</v>
      </c>
      <c r="AO1996" s="1">
        <v>45870</v>
      </c>
      <c r="AP1996" s="1" t="s">
        <v>5454</v>
      </c>
      <c r="AR1996" t="s">
        <v>5452</v>
      </c>
    </row>
    <row r="1997" spans="1:44" hidden="1" x14ac:dyDescent="0.25">
      <c r="A1997" t="s">
        <v>2838</v>
      </c>
      <c r="B1997" t="s">
        <v>2828</v>
      </c>
      <c r="C1997" t="s">
        <v>2829</v>
      </c>
      <c r="D1997" t="s">
        <v>102</v>
      </c>
      <c r="E1997" t="s">
        <v>1268</v>
      </c>
      <c r="F1997" t="s">
        <v>245</v>
      </c>
      <c r="G1997" t="s">
        <v>58</v>
      </c>
      <c r="H1997">
        <v>1</v>
      </c>
      <c r="I1997" t="s">
        <v>197</v>
      </c>
      <c r="J1997" t="s">
        <v>47</v>
      </c>
      <c r="K1997" s="1">
        <v>43910</v>
      </c>
      <c r="L1997">
        <v>19.149999999999999</v>
      </c>
      <c r="M1997" t="s">
        <v>226</v>
      </c>
      <c r="W1997" s="5">
        <v>45809</v>
      </c>
      <c r="X1997" s="5">
        <v>45809</v>
      </c>
      <c r="Y1997" s="5">
        <v>45778</v>
      </c>
      <c r="AB1997" t="s">
        <v>245</v>
      </c>
      <c r="AC1997" t="s">
        <v>245</v>
      </c>
      <c r="AD1997" t="s">
        <v>566</v>
      </c>
      <c r="AE1997" t="s">
        <v>690</v>
      </c>
      <c r="AF1997" t="s">
        <v>932</v>
      </c>
      <c r="AG1997" t="s">
        <v>247</v>
      </c>
      <c r="AH1997">
        <v>39.595165000000001</v>
      </c>
      <c r="AI1997">
        <v>46.132649000000001</v>
      </c>
      <c r="AJ1997">
        <v>59.333893000000003</v>
      </c>
      <c r="AK1997">
        <v>62.089542999999999</v>
      </c>
      <c r="AL1997" t="s">
        <v>54</v>
      </c>
      <c r="AM1997" t="s">
        <v>248</v>
      </c>
      <c r="AN1997" t="s">
        <v>5452</v>
      </c>
      <c r="AO1997" s="1">
        <v>45870</v>
      </c>
      <c r="AP1997" s="1" t="s">
        <v>5454</v>
      </c>
      <c r="AR1997" t="s">
        <v>5452</v>
      </c>
    </row>
    <row r="1998" spans="1:44" hidden="1" x14ac:dyDescent="0.25">
      <c r="A1998" t="s">
        <v>2839</v>
      </c>
      <c r="B1998" t="s">
        <v>2828</v>
      </c>
      <c r="C1998" t="s">
        <v>2829</v>
      </c>
      <c r="D1998" t="s">
        <v>104</v>
      </c>
      <c r="E1998" t="s">
        <v>1268</v>
      </c>
      <c r="F1998" t="s">
        <v>245</v>
      </c>
      <c r="G1998" t="s">
        <v>58</v>
      </c>
      <c r="H1998">
        <v>1</v>
      </c>
      <c r="I1998" t="s">
        <v>197</v>
      </c>
      <c r="J1998" t="s">
        <v>47</v>
      </c>
      <c r="K1998" s="1">
        <v>43925</v>
      </c>
      <c r="L1998">
        <v>27.37</v>
      </c>
      <c r="M1998" t="s">
        <v>226</v>
      </c>
      <c r="W1998" s="5">
        <v>45809</v>
      </c>
      <c r="X1998" s="5">
        <v>45809</v>
      </c>
      <c r="Y1998" s="5">
        <v>45778</v>
      </c>
      <c r="AB1998" t="s">
        <v>245</v>
      </c>
      <c r="AC1998" t="s">
        <v>245</v>
      </c>
      <c r="AD1998" t="s">
        <v>566</v>
      </c>
      <c r="AE1998" t="s">
        <v>690</v>
      </c>
      <c r="AF1998" t="s">
        <v>932</v>
      </c>
      <c r="AG1998" t="s">
        <v>247</v>
      </c>
      <c r="AH1998">
        <v>39.595165000000001</v>
      </c>
      <c r="AI1998">
        <v>46.132649000000001</v>
      </c>
      <c r="AJ1998">
        <v>59.333893000000003</v>
      </c>
      <c r="AK1998">
        <v>62.089542999999999</v>
      </c>
      <c r="AL1998" t="s">
        <v>54</v>
      </c>
      <c r="AM1998" t="s">
        <v>248</v>
      </c>
      <c r="AN1998" t="s">
        <v>5452</v>
      </c>
      <c r="AO1998" s="1">
        <v>45870</v>
      </c>
      <c r="AP1998" s="1" t="s">
        <v>5454</v>
      </c>
      <c r="AR1998" t="s">
        <v>5452</v>
      </c>
    </row>
    <row r="1999" spans="1:44" hidden="1" x14ac:dyDescent="0.25">
      <c r="A1999" t="s">
        <v>2840</v>
      </c>
      <c r="B1999" t="s">
        <v>2828</v>
      </c>
      <c r="C1999" t="s">
        <v>2829</v>
      </c>
      <c r="D1999" t="s">
        <v>149</v>
      </c>
      <c r="E1999" t="s">
        <v>1268</v>
      </c>
      <c r="F1999" t="s">
        <v>245</v>
      </c>
      <c r="G1999" t="s">
        <v>58</v>
      </c>
      <c r="H1999">
        <v>1</v>
      </c>
      <c r="I1999" t="s">
        <v>197</v>
      </c>
      <c r="J1999" t="s">
        <v>47</v>
      </c>
      <c r="K1999" s="1">
        <v>43927</v>
      </c>
      <c r="L1999">
        <v>32.4</v>
      </c>
      <c r="M1999" t="s">
        <v>226</v>
      </c>
      <c r="W1999" s="5">
        <v>45809</v>
      </c>
      <c r="X1999" s="5">
        <v>45809</v>
      </c>
      <c r="Y1999" s="5">
        <v>45778</v>
      </c>
      <c r="AB1999" t="s">
        <v>245</v>
      </c>
      <c r="AC1999" t="s">
        <v>245</v>
      </c>
      <c r="AD1999" t="s">
        <v>566</v>
      </c>
      <c r="AE1999" t="s">
        <v>690</v>
      </c>
      <c r="AF1999" t="s">
        <v>932</v>
      </c>
      <c r="AG1999" t="s">
        <v>247</v>
      </c>
      <c r="AH1999">
        <v>39.595165000000001</v>
      </c>
      <c r="AI1999">
        <v>46.132649000000001</v>
      </c>
      <c r="AJ1999">
        <v>59.333893000000003</v>
      </c>
      <c r="AK1999">
        <v>62.089542999999999</v>
      </c>
      <c r="AL1999" t="s">
        <v>54</v>
      </c>
      <c r="AM1999" t="s">
        <v>248</v>
      </c>
      <c r="AN1999" t="s">
        <v>5452</v>
      </c>
      <c r="AO1999" s="1">
        <v>45870</v>
      </c>
      <c r="AP1999" s="1" t="s">
        <v>5454</v>
      </c>
      <c r="AR1999" t="s">
        <v>5452</v>
      </c>
    </row>
    <row r="2000" spans="1:44" hidden="1" x14ac:dyDescent="0.25">
      <c r="A2000" t="s">
        <v>2841</v>
      </c>
      <c r="B2000" t="s">
        <v>2828</v>
      </c>
      <c r="C2000" t="s">
        <v>2829</v>
      </c>
      <c r="D2000" t="s">
        <v>107</v>
      </c>
      <c r="E2000" t="s">
        <v>1268</v>
      </c>
      <c r="F2000" t="s">
        <v>245</v>
      </c>
      <c r="G2000" t="s">
        <v>58</v>
      </c>
      <c r="H2000">
        <v>1</v>
      </c>
      <c r="I2000" t="s">
        <v>197</v>
      </c>
      <c r="J2000" t="s">
        <v>47</v>
      </c>
      <c r="K2000" s="1">
        <v>43906</v>
      </c>
      <c r="L2000">
        <v>66.67</v>
      </c>
      <c r="M2000" t="s">
        <v>226</v>
      </c>
      <c r="W2000" s="5">
        <v>45809</v>
      </c>
      <c r="X2000" s="5">
        <v>45809</v>
      </c>
      <c r="Y2000" s="5">
        <v>45778</v>
      </c>
      <c r="AB2000" t="s">
        <v>245</v>
      </c>
      <c r="AC2000" t="s">
        <v>245</v>
      </c>
      <c r="AD2000" t="s">
        <v>566</v>
      </c>
      <c r="AE2000" t="s">
        <v>690</v>
      </c>
      <c r="AF2000" t="s">
        <v>932</v>
      </c>
      <c r="AG2000" t="s">
        <v>247</v>
      </c>
      <c r="AH2000">
        <v>39.595165000000001</v>
      </c>
      <c r="AI2000">
        <v>46.132649000000001</v>
      </c>
      <c r="AJ2000">
        <v>59.333893000000003</v>
      </c>
      <c r="AK2000">
        <v>62.089542999999999</v>
      </c>
      <c r="AL2000" t="s">
        <v>54</v>
      </c>
      <c r="AM2000" t="s">
        <v>248</v>
      </c>
      <c r="AN2000" t="s">
        <v>5452</v>
      </c>
      <c r="AO2000" s="1">
        <v>45870</v>
      </c>
      <c r="AP2000" s="1" t="s">
        <v>5454</v>
      </c>
      <c r="AR2000" t="s">
        <v>5452</v>
      </c>
    </row>
    <row r="2001" spans="1:44" hidden="1" x14ac:dyDescent="0.25">
      <c r="A2001" t="s">
        <v>2842</v>
      </c>
      <c r="B2001" t="s">
        <v>2828</v>
      </c>
      <c r="C2001" t="s">
        <v>2829</v>
      </c>
      <c r="D2001" t="s">
        <v>109</v>
      </c>
      <c r="E2001" t="s">
        <v>1268</v>
      </c>
      <c r="F2001" t="s">
        <v>245</v>
      </c>
      <c r="G2001" t="s">
        <v>58</v>
      </c>
      <c r="H2001">
        <v>1</v>
      </c>
      <c r="I2001" t="s">
        <v>197</v>
      </c>
      <c r="J2001" t="s">
        <v>47</v>
      </c>
      <c r="K2001" s="1">
        <v>43896</v>
      </c>
      <c r="L2001">
        <v>11.23</v>
      </c>
      <c r="M2001" t="s">
        <v>226</v>
      </c>
      <c r="W2001" s="5">
        <v>45839</v>
      </c>
      <c r="X2001" s="5">
        <v>45809</v>
      </c>
      <c r="Y2001" s="5">
        <v>45778</v>
      </c>
      <c r="AB2001" t="s">
        <v>245</v>
      </c>
      <c r="AC2001" t="s">
        <v>245</v>
      </c>
      <c r="AD2001" t="s">
        <v>566</v>
      </c>
      <c r="AE2001" t="s">
        <v>690</v>
      </c>
      <c r="AF2001" t="s">
        <v>932</v>
      </c>
      <c r="AG2001" t="s">
        <v>247</v>
      </c>
      <c r="AH2001">
        <v>39.595165000000001</v>
      </c>
      <c r="AI2001">
        <v>46.132649000000001</v>
      </c>
      <c r="AJ2001">
        <v>59.333893000000003</v>
      </c>
      <c r="AK2001">
        <v>62.089542999999999</v>
      </c>
      <c r="AL2001" t="s">
        <v>54</v>
      </c>
      <c r="AM2001" t="s">
        <v>248</v>
      </c>
      <c r="AN2001" t="s">
        <v>5452</v>
      </c>
      <c r="AO2001" s="1">
        <v>45870</v>
      </c>
      <c r="AP2001" s="1" t="s">
        <v>5454</v>
      </c>
      <c r="AR2001" t="s">
        <v>5452</v>
      </c>
    </row>
    <row r="2002" spans="1:44" hidden="1" x14ac:dyDescent="0.25">
      <c r="A2002" t="s">
        <v>2843</v>
      </c>
      <c r="B2002" t="s">
        <v>2828</v>
      </c>
      <c r="C2002" t="s">
        <v>2829</v>
      </c>
      <c r="D2002" t="s">
        <v>229</v>
      </c>
      <c r="E2002" t="s">
        <v>1268</v>
      </c>
      <c r="F2002" t="s">
        <v>245</v>
      </c>
      <c r="G2002" t="s">
        <v>58</v>
      </c>
      <c r="H2002">
        <v>1</v>
      </c>
      <c r="I2002" t="s">
        <v>197</v>
      </c>
      <c r="J2002" t="s">
        <v>47</v>
      </c>
      <c r="K2002" s="1">
        <v>43896</v>
      </c>
      <c r="L2002">
        <v>9.3800000000000008</v>
      </c>
      <c r="M2002" t="s">
        <v>226</v>
      </c>
      <c r="W2002" s="5">
        <v>45839</v>
      </c>
      <c r="X2002" s="5">
        <v>45809</v>
      </c>
      <c r="Y2002" s="5">
        <v>45778</v>
      </c>
      <c r="AB2002" t="s">
        <v>245</v>
      </c>
      <c r="AC2002" t="s">
        <v>245</v>
      </c>
      <c r="AD2002" t="s">
        <v>566</v>
      </c>
      <c r="AE2002" t="s">
        <v>690</v>
      </c>
      <c r="AF2002" t="s">
        <v>932</v>
      </c>
      <c r="AG2002" t="s">
        <v>247</v>
      </c>
      <c r="AH2002">
        <v>39.595165000000001</v>
      </c>
      <c r="AI2002">
        <v>46.132649000000001</v>
      </c>
      <c r="AJ2002">
        <v>59.333893000000003</v>
      </c>
      <c r="AK2002">
        <v>62.089542999999999</v>
      </c>
      <c r="AL2002" t="s">
        <v>54</v>
      </c>
      <c r="AM2002" t="s">
        <v>248</v>
      </c>
      <c r="AN2002" t="s">
        <v>5452</v>
      </c>
      <c r="AO2002" s="1">
        <v>45870</v>
      </c>
      <c r="AP2002" s="1" t="s">
        <v>5454</v>
      </c>
      <c r="AR2002" t="s">
        <v>5452</v>
      </c>
    </row>
    <row r="2003" spans="1:44" hidden="1" x14ac:dyDescent="0.25">
      <c r="A2003" t="s">
        <v>2844</v>
      </c>
      <c r="B2003" t="s">
        <v>2828</v>
      </c>
      <c r="C2003" t="s">
        <v>2829</v>
      </c>
      <c r="D2003" t="s">
        <v>195</v>
      </c>
      <c r="E2003" t="s">
        <v>1268</v>
      </c>
      <c r="F2003" t="s">
        <v>245</v>
      </c>
      <c r="G2003" t="s">
        <v>58</v>
      </c>
      <c r="H2003">
        <v>1</v>
      </c>
      <c r="I2003" t="s">
        <v>197</v>
      </c>
      <c r="J2003" t="s">
        <v>47</v>
      </c>
      <c r="K2003" s="1">
        <v>43879</v>
      </c>
      <c r="L2003">
        <v>54.74</v>
      </c>
      <c r="M2003" t="s">
        <v>226</v>
      </c>
      <c r="W2003" s="5">
        <v>45839</v>
      </c>
      <c r="X2003" s="5">
        <v>45809</v>
      </c>
      <c r="Y2003" s="5">
        <v>45778</v>
      </c>
      <c r="AB2003" t="s">
        <v>245</v>
      </c>
      <c r="AC2003" t="s">
        <v>245</v>
      </c>
      <c r="AD2003" t="s">
        <v>566</v>
      </c>
      <c r="AE2003" t="s">
        <v>690</v>
      </c>
      <c r="AF2003" t="s">
        <v>932</v>
      </c>
      <c r="AG2003" t="s">
        <v>247</v>
      </c>
      <c r="AH2003">
        <v>39.595165000000001</v>
      </c>
      <c r="AI2003">
        <v>46.132649000000001</v>
      </c>
      <c r="AJ2003">
        <v>59.333893000000003</v>
      </c>
      <c r="AK2003">
        <v>62.089542999999999</v>
      </c>
      <c r="AL2003" t="s">
        <v>54</v>
      </c>
      <c r="AM2003" t="s">
        <v>248</v>
      </c>
      <c r="AN2003" t="s">
        <v>5452</v>
      </c>
      <c r="AO2003" s="1">
        <v>45870</v>
      </c>
      <c r="AP2003" s="1" t="s">
        <v>5454</v>
      </c>
      <c r="AR2003" t="s">
        <v>5452</v>
      </c>
    </row>
    <row r="2004" spans="1:44" hidden="1" x14ac:dyDescent="0.25">
      <c r="A2004" t="s">
        <v>2845</v>
      </c>
      <c r="B2004" t="s">
        <v>2828</v>
      </c>
      <c r="C2004" t="s">
        <v>2829</v>
      </c>
      <c r="D2004" t="s">
        <v>156</v>
      </c>
      <c r="E2004" t="s">
        <v>1268</v>
      </c>
      <c r="F2004" t="s">
        <v>245</v>
      </c>
      <c r="G2004" t="s">
        <v>58</v>
      </c>
      <c r="H2004">
        <v>1</v>
      </c>
      <c r="I2004" t="s">
        <v>197</v>
      </c>
      <c r="J2004" t="s">
        <v>47</v>
      </c>
      <c r="K2004" s="1">
        <v>43895</v>
      </c>
      <c r="L2004">
        <v>32.6</v>
      </c>
      <c r="M2004" t="s">
        <v>226</v>
      </c>
      <c r="W2004" s="5">
        <v>45839</v>
      </c>
      <c r="X2004" s="5">
        <v>45809</v>
      </c>
      <c r="Y2004" s="5">
        <v>45778</v>
      </c>
      <c r="AB2004" t="s">
        <v>245</v>
      </c>
      <c r="AC2004" t="s">
        <v>245</v>
      </c>
      <c r="AD2004" t="s">
        <v>566</v>
      </c>
      <c r="AE2004" t="s">
        <v>690</v>
      </c>
      <c r="AF2004" t="s">
        <v>932</v>
      </c>
      <c r="AG2004" t="s">
        <v>247</v>
      </c>
      <c r="AH2004">
        <v>39.595165000000001</v>
      </c>
      <c r="AI2004">
        <v>46.132649000000001</v>
      </c>
      <c r="AJ2004">
        <v>59.333893000000003</v>
      </c>
      <c r="AK2004">
        <v>62.089542999999999</v>
      </c>
      <c r="AL2004" t="s">
        <v>54</v>
      </c>
      <c r="AM2004" t="s">
        <v>248</v>
      </c>
      <c r="AN2004" t="s">
        <v>5452</v>
      </c>
      <c r="AO2004" s="1">
        <v>45870</v>
      </c>
      <c r="AP2004" s="1" t="s">
        <v>5454</v>
      </c>
      <c r="AR2004" t="s">
        <v>5452</v>
      </c>
    </row>
    <row r="2005" spans="1:44" hidden="1" x14ac:dyDescent="0.25">
      <c r="A2005" t="s">
        <v>2846</v>
      </c>
      <c r="B2005" t="s">
        <v>2828</v>
      </c>
      <c r="C2005" t="s">
        <v>2829</v>
      </c>
      <c r="D2005" t="s">
        <v>158</v>
      </c>
      <c r="E2005" t="s">
        <v>1268</v>
      </c>
      <c r="F2005" t="s">
        <v>245</v>
      </c>
      <c r="G2005" t="s">
        <v>58</v>
      </c>
      <c r="H2005">
        <v>1</v>
      </c>
      <c r="I2005" t="s">
        <v>197</v>
      </c>
      <c r="J2005" t="s">
        <v>47</v>
      </c>
      <c r="K2005" s="1">
        <v>43907</v>
      </c>
      <c r="L2005">
        <v>13.18</v>
      </c>
      <c r="M2005" t="s">
        <v>226</v>
      </c>
      <c r="W2005" s="5">
        <v>45839</v>
      </c>
      <c r="X2005" s="5">
        <v>45809</v>
      </c>
      <c r="Y2005" s="5">
        <v>45778</v>
      </c>
      <c r="AB2005" t="s">
        <v>245</v>
      </c>
      <c r="AC2005" t="s">
        <v>245</v>
      </c>
      <c r="AD2005" t="s">
        <v>566</v>
      </c>
      <c r="AE2005" t="s">
        <v>690</v>
      </c>
      <c r="AF2005" t="s">
        <v>932</v>
      </c>
      <c r="AG2005" t="s">
        <v>247</v>
      </c>
      <c r="AH2005">
        <v>39.595165000000001</v>
      </c>
      <c r="AI2005">
        <v>46.132649000000001</v>
      </c>
      <c r="AJ2005">
        <v>59.333893000000003</v>
      </c>
      <c r="AK2005">
        <v>62.089542999999999</v>
      </c>
      <c r="AL2005" t="s">
        <v>54</v>
      </c>
      <c r="AM2005" t="s">
        <v>248</v>
      </c>
      <c r="AN2005" t="s">
        <v>5452</v>
      </c>
      <c r="AO2005" s="1">
        <v>45870</v>
      </c>
      <c r="AP2005" s="1" t="s">
        <v>5454</v>
      </c>
      <c r="AR2005" t="s">
        <v>5452</v>
      </c>
    </row>
    <row r="2006" spans="1:44" hidden="1" x14ac:dyDescent="0.25">
      <c r="A2006" t="s">
        <v>2847</v>
      </c>
      <c r="B2006" t="s">
        <v>2828</v>
      </c>
      <c r="C2006" t="s">
        <v>2829</v>
      </c>
      <c r="D2006" t="s">
        <v>122</v>
      </c>
      <c r="E2006" t="s">
        <v>1268</v>
      </c>
      <c r="F2006" t="s">
        <v>245</v>
      </c>
      <c r="G2006" t="s">
        <v>58</v>
      </c>
      <c r="H2006">
        <v>1</v>
      </c>
      <c r="I2006" t="s">
        <v>197</v>
      </c>
      <c r="J2006" t="s">
        <v>47</v>
      </c>
      <c r="K2006" s="1">
        <v>43908</v>
      </c>
      <c r="L2006">
        <v>55.9</v>
      </c>
      <c r="M2006" t="s">
        <v>226</v>
      </c>
      <c r="W2006" s="5">
        <v>45839</v>
      </c>
      <c r="X2006" s="5">
        <v>45809</v>
      </c>
      <c r="Y2006" s="5">
        <v>45778</v>
      </c>
      <c r="AB2006" t="s">
        <v>245</v>
      </c>
      <c r="AC2006" t="s">
        <v>245</v>
      </c>
      <c r="AD2006" t="s">
        <v>566</v>
      </c>
      <c r="AE2006" t="s">
        <v>690</v>
      </c>
      <c r="AF2006" t="s">
        <v>932</v>
      </c>
      <c r="AG2006" t="s">
        <v>247</v>
      </c>
      <c r="AH2006">
        <v>39.595165000000001</v>
      </c>
      <c r="AI2006">
        <v>46.132649000000001</v>
      </c>
      <c r="AJ2006">
        <v>59.333893000000003</v>
      </c>
      <c r="AK2006">
        <v>62.089542999999999</v>
      </c>
      <c r="AL2006" t="s">
        <v>54</v>
      </c>
      <c r="AM2006" t="s">
        <v>248</v>
      </c>
      <c r="AN2006" t="s">
        <v>5452</v>
      </c>
      <c r="AO2006" s="1">
        <v>45870</v>
      </c>
      <c r="AP2006" s="1" t="s">
        <v>5454</v>
      </c>
      <c r="AR2006" t="s">
        <v>5452</v>
      </c>
    </row>
    <row r="2007" spans="1:44" hidden="1" x14ac:dyDescent="0.25">
      <c r="A2007" t="s">
        <v>2848</v>
      </c>
      <c r="B2007" t="s">
        <v>2828</v>
      </c>
      <c r="C2007" t="s">
        <v>2829</v>
      </c>
      <c r="D2007" t="s">
        <v>112</v>
      </c>
      <c r="E2007" t="s">
        <v>1268</v>
      </c>
      <c r="F2007" t="s">
        <v>245</v>
      </c>
      <c r="G2007" t="s">
        <v>58</v>
      </c>
      <c r="H2007">
        <v>1</v>
      </c>
      <c r="I2007" t="s">
        <v>197</v>
      </c>
      <c r="J2007" t="s">
        <v>47</v>
      </c>
      <c r="K2007" s="1">
        <v>43900</v>
      </c>
      <c r="L2007">
        <v>26.12</v>
      </c>
      <c r="M2007" t="s">
        <v>226</v>
      </c>
      <c r="W2007" s="5">
        <v>45839</v>
      </c>
      <c r="X2007" s="5">
        <v>45809</v>
      </c>
      <c r="Y2007" s="5">
        <v>45778</v>
      </c>
      <c r="AB2007" t="s">
        <v>245</v>
      </c>
      <c r="AC2007" t="s">
        <v>245</v>
      </c>
      <c r="AD2007" t="s">
        <v>566</v>
      </c>
      <c r="AE2007" t="s">
        <v>690</v>
      </c>
      <c r="AF2007" t="s">
        <v>932</v>
      </c>
      <c r="AG2007" t="s">
        <v>247</v>
      </c>
      <c r="AH2007">
        <v>39.595165000000001</v>
      </c>
      <c r="AI2007">
        <v>46.132649000000001</v>
      </c>
      <c r="AJ2007">
        <v>59.333893000000003</v>
      </c>
      <c r="AK2007">
        <v>62.089542999999999</v>
      </c>
      <c r="AL2007" t="s">
        <v>54</v>
      </c>
      <c r="AM2007" t="s">
        <v>248</v>
      </c>
      <c r="AN2007" t="s">
        <v>5452</v>
      </c>
      <c r="AO2007" s="1">
        <v>45870</v>
      </c>
      <c r="AP2007" s="1" t="s">
        <v>5454</v>
      </c>
      <c r="AR2007" t="s">
        <v>5452</v>
      </c>
    </row>
    <row r="2008" spans="1:44" hidden="1" x14ac:dyDescent="0.25">
      <c r="A2008" t="s">
        <v>2849</v>
      </c>
      <c r="B2008" t="s">
        <v>2828</v>
      </c>
      <c r="C2008" t="s">
        <v>2829</v>
      </c>
      <c r="D2008" t="s">
        <v>114</v>
      </c>
      <c r="E2008" t="s">
        <v>1268</v>
      </c>
      <c r="F2008" t="s">
        <v>245</v>
      </c>
      <c r="G2008" t="s">
        <v>58</v>
      </c>
      <c r="H2008">
        <v>1</v>
      </c>
      <c r="I2008" t="s">
        <v>197</v>
      </c>
      <c r="J2008" t="s">
        <v>47</v>
      </c>
      <c r="K2008" s="1">
        <v>43906</v>
      </c>
      <c r="L2008">
        <v>34.19</v>
      </c>
      <c r="M2008" t="s">
        <v>226</v>
      </c>
      <c r="W2008" s="5">
        <v>45839</v>
      </c>
      <c r="X2008" s="5">
        <v>45809</v>
      </c>
      <c r="Y2008" s="5">
        <v>45778</v>
      </c>
      <c r="AB2008" t="s">
        <v>245</v>
      </c>
      <c r="AC2008" t="s">
        <v>245</v>
      </c>
      <c r="AD2008" t="s">
        <v>566</v>
      </c>
      <c r="AE2008" t="s">
        <v>690</v>
      </c>
      <c r="AF2008" t="s">
        <v>932</v>
      </c>
      <c r="AG2008" t="s">
        <v>247</v>
      </c>
      <c r="AH2008">
        <v>39.595165000000001</v>
      </c>
      <c r="AI2008">
        <v>46.132649000000001</v>
      </c>
      <c r="AJ2008">
        <v>59.333893000000003</v>
      </c>
      <c r="AK2008">
        <v>62.089542999999999</v>
      </c>
      <c r="AL2008" t="s">
        <v>54</v>
      </c>
      <c r="AM2008" t="s">
        <v>248</v>
      </c>
      <c r="AN2008" t="s">
        <v>5452</v>
      </c>
      <c r="AO2008" s="1">
        <v>45870</v>
      </c>
      <c r="AP2008" s="1" t="s">
        <v>5454</v>
      </c>
      <c r="AR2008" t="s">
        <v>5452</v>
      </c>
    </row>
    <row r="2009" spans="1:44" hidden="1" x14ac:dyDescent="0.25">
      <c r="A2009" t="s">
        <v>2850</v>
      </c>
      <c r="B2009" t="s">
        <v>2828</v>
      </c>
      <c r="C2009" t="s">
        <v>2829</v>
      </c>
      <c r="D2009" t="s">
        <v>116</v>
      </c>
      <c r="E2009" t="s">
        <v>1268</v>
      </c>
      <c r="F2009" t="s">
        <v>245</v>
      </c>
      <c r="G2009" t="s">
        <v>58</v>
      </c>
      <c r="H2009">
        <v>1</v>
      </c>
      <c r="I2009" t="s">
        <v>197</v>
      </c>
      <c r="J2009" t="s">
        <v>47</v>
      </c>
      <c r="K2009" s="1">
        <v>43930</v>
      </c>
      <c r="L2009">
        <v>32.24</v>
      </c>
      <c r="M2009" t="s">
        <v>226</v>
      </c>
      <c r="W2009" s="5">
        <v>45839</v>
      </c>
      <c r="X2009" s="5">
        <v>45809</v>
      </c>
      <c r="Y2009" s="5">
        <v>45809</v>
      </c>
      <c r="AB2009" t="s">
        <v>245</v>
      </c>
      <c r="AC2009" t="s">
        <v>245</v>
      </c>
      <c r="AD2009" t="s">
        <v>566</v>
      </c>
      <c r="AE2009" t="s">
        <v>690</v>
      </c>
      <c r="AF2009" t="s">
        <v>932</v>
      </c>
      <c r="AG2009" t="s">
        <v>247</v>
      </c>
      <c r="AH2009">
        <v>39.595165000000001</v>
      </c>
      <c r="AI2009">
        <v>46.132649000000001</v>
      </c>
      <c r="AJ2009">
        <v>59.333893000000003</v>
      </c>
      <c r="AK2009">
        <v>62.089542999999999</v>
      </c>
      <c r="AL2009" t="s">
        <v>54</v>
      </c>
      <c r="AM2009" t="s">
        <v>248</v>
      </c>
      <c r="AN2009" t="s">
        <v>5452</v>
      </c>
      <c r="AO2009" s="1">
        <v>45901</v>
      </c>
      <c r="AP2009" s="1" t="s">
        <v>5455</v>
      </c>
      <c r="AR2009" t="s">
        <v>5452</v>
      </c>
    </row>
    <row r="2010" spans="1:44" hidden="1" x14ac:dyDescent="0.25">
      <c r="A2010" t="s">
        <v>2851</v>
      </c>
      <c r="B2010" t="s">
        <v>2828</v>
      </c>
      <c r="C2010" t="s">
        <v>2829</v>
      </c>
      <c r="D2010" t="s">
        <v>160</v>
      </c>
      <c r="E2010" t="s">
        <v>1268</v>
      </c>
      <c r="F2010" t="s">
        <v>245</v>
      </c>
      <c r="G2010" t="s">
        <v>58</v>
      </c>
      <c r="H2010">
        <v>1</v>
      </c>
      <c r="I2010" t="s">
        <v>197</v>
      </c>
      <c r="J2010" t="s">
        <v>47</v>
      </c>
      <c r="K2010" s="1">
        <v>43918</v>
      </c>
      <c r="L2010">
        <v>4.47</v>
      </c>
      <c r="M2010" t="s">
        <v>226</v>
      </c>
      <c r="W2010" s="5">
        <v>45839</v>
      </c>
      <c r="X2010" s="5">
        <v>45809</v>
      </c>
      <c r="Y2010" s="5">
        <v>45809</v>
      </c>
      <c r="AB2010" t="s">
        <v>245</v>
      </c>
      <c r="AC2010" t="s">
        <v>245</v>
      </c>
      <c r="AD2010" t="s">
        <v>566</v>
      </c>
      <c r="AE2010" t="s">
        <v>690</v>
      </c>
      <c r="AF2010" t="s">
        <v>932</v>
      </c>
      <c r="AG2010" t="s">
        <v>247</v>
      </c>
      <c r="AH2010">
        <v>39.595165000000001</v>
      </c>
      <c r="AI2010">
        <v>46.132649000000001</v>
      </c>
      <c r="AJ2010">
        <v>59.333893000000003</v>
      </c>
      <c r="AK2010">
        <v>62.089542999999999</v>
      </c>
      <c r="AL2010" t="s">
        <v>54</v>
      </c>
      <c r="AM2010" t="s">
        <v>248</v>
      </c>
      <c r="AN2010" t="s">
        <v>5452</v>
      </c>
      <c r="AO2010" s="1">
        <v>45901</v>
      </c>
      <c r="AP2010" s="1" t="s">
        <v>5455</v>
      </c>
      <c r="AR2010" t="s">
        <v>5452</v>
      </c>
    </row>
    <row r="2011" spans="1:44" hidden="1" x14ac:dyDescent="0.25">
      <c r="A2011" t="s">
        <v>2852</v>
      </c>
      <c r="B2011" t="s">
        <v>2828</v>
      </c>
      <c r="C2011" t="s">
        <v>2829</v>
      </c>
      <c r="D2011" t="s">
        <v>124</v>
      </c>
      <c r="E2011" t="s">
        <v>1268</v>
      </c>
      <c r="F2011" t="s">
        <v>245</v>
      </c>
      <c r="G2011" t="s">
        <v>58</v>
      </c>
      <c r="H2011">
        <v>1</v>
      </c>
      <c r="I2011" t="s">
        <v>197</v>
      </c>
      <c r="J2011" t="s">
        <v>47</v>
      </c>
      <c r="K2011" s="1">
        <v>44064</v>
      </c>
      <c r="L2011">
        <v>6.99</v>
      </c>
      <c r="M2011" t="s">
        <v>226</v>
      </c>
      <c r="W2011" s="5">
        <v>45839</v>
      </c>
      <c r="X2011" s="5">
        <v>45809</v>
      </c>
      <c r="Y2011" s="5">
        <v>45809</v>
      </c>
      <c r="AB2011" t="s">
        <v>245</v>
      </c>
      <c r="AC2011" t="s">
        <v>245</v>
      </c>
      <c r="AD2011" t="s">
        <v>566</v>
      </c>
      <c r="AE2011" t="s">
        <v>690</v>
      </c>
      <c r="AF2011" t="s">
        <v>932</v>
      </c>
      <c r="AG2011" t="s">
        <v>247</v>
      </c>
      <c r="AH2011">
        <v>39.595165000000001</v>
      </c>
      <c r="AI2011">
        <v>46.132649000000001</v>
      </c>
      <c r="AJ2011">
        <v>59.333893000000003</v>
      </c>
      <c r="AK2011">
        <v>62.089542999999999</v>
      </c>
      <c r="AL2011" t="s">
        <v>54</v>
      </c>
      <c r="AM2011" t="s">
        <v>248</v>
      </c>
      <c r="AN2011" t="s">
        <v>5452</v>
      </c>
      <c r="AO2011" s="1">
        <v>45901</v>
      </c>
      <c r="AP2011" s="1" t="s">
        <v>5455</v>
      </c>
      <c r="AR2011" t="s">
        <v>5452</v>
      </c>
    </row>
    <row r="2012" spans="1:44" hidden="1" x14ac:dyDescent="0.25">
      <c r="A2012" t="s">
        <v>2853</v>
      </c>
      <c r="B2012" t="s">
        <v>2828</v>
      </c>
      <c r="C2012" t="s">
        <v>2829</v>
      </c>
      <c r="D2012" t="s">
        <v>511</v>
      </c>
      <c r="E2012" t="s">
        <v>1268</v>
      </c>
      <c r="F2012" t="s">
        <v>245</v>
      </c>
      <c r="G2012" t="s">
        <v>58</v>
      </c>
      <c r="H2012">
        <v>1</v>
      </c>
      <c r="I2012" t="s">
        <v>197</v>
      </c>
      <c r="J2012" t="s">
        <v>47</v>
      </c>
      <c r="K2012" s="1">
        <v>44068</v>
      </c>
      <c r="L2012">
        <v>0.85</v>
      </c>
      <c r="M2012" t="s">
        <v>226</v>
      </c>
      <c r="W2012" s="5">
        <v>45839</v>
      </c>
      <c r="X2012" s="5">
        <v>45809</v>
      </c>
      <c r="Y2012" s="5">
        <v>45809</v>
      </c>
      <c r="AB2012" t="s">
        <v>245</v>
      </c>
      <c r="AC2012" t="s">
        <v>245</v>
      </c>
      <c r="AD2012" t="s">
        <v>566</v>
      </c>
      <c r="AE2012" t="s">
        <v>690</v>
      </c>
      <c r="AF2012" t="s">
        <v>932</v>
      </c>
      <c r="AG2012" t="s">
        <v>247</v>
      </c>
      <c r="AH2012">
        <v>39.595165000000001</v>
      </c>
      <c r="AI2012">
        <v>46.132649000000001</v>
      </c>
      <c r="AJ2012">
        <v>59.333893000000003</v>
      </c>
      <c r="AK2012">
        <v>62.089542999999999</v>
      </c>
      <c r="AL2012" t="s">
        <v>54</v>
      </c>
      <c r="AM2012" t="s">
        <v>248</v>
      </c>
      <c r="AN2012" t="s">
        <v>5452</v>
      </c>
      <c r="AO2012" s="1">
        <v>45901</v>
      </c>
      <c r="AP2012" s="1" t="s">
        <v>5455</v>
      </c>
      <c r="AR2012" t="s">
        <v>5452</v>
      </c>
    </row>
    <row r="2013" spans="1:44" hidden="1" x14ac:dyDescent="0.25">
      <c r="A2013" t="s">
        <v>2854</v>
      </c>
      <c r="B2013" t="s">
        <v>2828</v>
      </c>
      <c r="C2013" t="s">
        <v>2829</v>
      </c>
      <c r="D2013" t="s">
        <v>513</v>
      </c>
      <c r="E2013" t="s">
        <v>1268</v>
      </c>
      <c r="F2013" t="s">
        <v>245</v>
      </c>
      <c r="G2013" t="s">
        <v>58</v>
      </c>
      <c r="H2013">
        <v>1</v>
      </c>
      <c r="I2013" t="s">
        <v>197</v>
      </c>
      <c r="J2013" t="s">
        <v>47</v>
      </c>
      <c r="K2013" s="1">
        <v>44068</v>
      </c>
      <c r="L2013">
        <v>0.95</v>
      </c>
      <c r="M2013" t="s">
        <v>226</v>
      </c>
      <c r="W2013" s="5">
        <v>45839</v>
      </c>
      <c r="X2013" s="5">
        <v>45809</v>
      </c>
      <c r="Y2013" s="5">
        <v>45809</v>
      </c>
      <c r="AB2013" t="s">
        <v>245</v>
      </c>
      <c r="AC2013" t="s">
        <v>245</v>
      </c>
      <c r="AD2013" t="s">
        <v>566</v>
      </c>
      <c r="AE2013" t="s">
        <v>690</v>
      </c>
      <c r="AF2013" t="s">
        <v>932</v>
      </c>
      <c r="AG2013" t="s">
        <v>247</v>
      </c>
      <c r="AH2013">
        <v>39.595165000000001</v>
      </c>
      <c r="AI2013">
        <v>46.132649000000001</v>
      </c>
      <c r="AJ2013">
        <v>59.333893000000003</v>
      </c>
      <c r="AK2013">
        <v>62.089542999999999</v>
      </c>
      <c r="AL2013" t="s">
        <v>54</v>
      </c>
      <c r="AM2013" t="s">
        <v>248</v>
      </c>
      <c r="AN2013" t="s">
        <v>5452</v>
      </c>
      <c r="AO2013" s="1">
        <v>45901</v>
      </c>
      <c r="AP2013" s="1" t="s">
        <v>5455</v>
      </c>
      <c r="AR2013" t="s">
        <v>5452</v>
      </c>
    </row>
    <row r="2014" spans="1:44" hidden="1" x14ac:dyDescent="0.25">
      <c r="A2014" t="s">
        <v>2855</v>
      </c>
      <c r="B2014" t="s">
        <v>2828</v>
      </c>
      <c r="C2014" t="s">
        <v>2829</v>
      </c>
      <c r="D2014" t="s">
        <v>861</v>
      </c>
      <c r="E2014" t="s">
        <v>1268</v>
      </c>
      <c r="F2014" t="s">
        <v>245</v>
      </c>
      <c r="G2014" t="s">
        <v>58</v>
      </c>
      <c r="H2014">
        <v>1</v>
      </c>
      <c r="I2014" t="s">
        <v>197</v>
      </c>
      <c r="J2014" t="s">
        <v>47</v>
      </c>
      <c r="K2014" s="1">
        <v>44068</v>
      </c>
      <c r="L2014">
        <v>8.23</v>
      </c>
      <c r="M2014" t="s">
        <v>226</v>
      </c>
      <c r="W2014" s="5">
        <v>45839</v>
      </c>
      <c r="X2014" s="5">
        <v>45809</v>
      </c>
      <c r="Y2014" s="5">
        <v>45809</v>
      </c>
      <c r="AB2014" t="s">
        <v>245</v>
      </c>
      <c r="AC2014" t="s">
        <v>245</v>
      </c>
      <c r="AD2014" t="s">
        <v>566</v>
      </c>
      <c r="AE2014" t="s">
        <v>690</v>
      </c>
      <c r="AF2014" t="s">
        <v>932</v>
      </c>
      <c r="AG2014" t="s">
        <v>247</v>
      </c>
      <c r="AH2014">
        <v>39.595165000000001</v>
      </c>
      <c r="AI2014">
        <v>46.132649000000001</v>
      </c>
      <c r="AJ2014">
        <v>59.333893000000003</v>
      </c>
      <c r="AK2014">
        <v>62.089542999999999</v>
      </c>
      <c r="AL2014" t="s">
        <v>54</v>
      </c>
      <c r="AM2014" t="s">
        <v>248</v>
      </c>
      <c r="AN2014" t="s">
        <v>5452</v>
      </c>
      <c r="AO2014" s="1">
        <v>45901</v>
      </c>
      <c r="AP2014" s="1" t="s">
        <v>5455</v>
      </c>
      <c r="AR2014" t="s">
        <v>5452</v>
      </c>
    </row>
    <row r="2015" spans="1:44" hidden="1" x14ac:dyDescent="0.25">
      <c r="A2015" t="s">
        <v>2856</v>
      </c>
      <c r="B2015" t="s">
        <v>2828</v>
      </c>
      <c r="C2015" t="s">
        <v>2829</v>
      </c>
      <c r="D2015" t="s">
        <v>849</v>
      </c>
      <c r="E2015" t="s">
        <v>1268</v>
      </c>
      <c r="F2015" t="s">
        <v>245</v>
      </c>
      <c r="G2015" t="s">
        <v>58</v>
      </c>
      <c r="H2015">
        <v>1</v>
      </c>
      <c r="I2015" t="s">
        <v>197</v>
      </c>
      <c r="J2015" t="s">
        <v>47</v>
      </c>
      <c r="K2015" s="1">
        <v>44067</v>
      </c>
      <c r="L2015">
        <v>1.71</v>
      </c>
      <c r="M2015" t="s">
        <v>226</v>
      </c>
      <c r="W2015" s="5">
        <v>45839</v>
      </c>
      <c r="X2015" s="5">
        <v>45809</v>
      </c>
      <c r="Y2015" s="5">
        <v>45809</v>
      </c>
      <c r="AB2015" t="s">
        <v>245</v>
      </c>
      <c r="AC2015" t="s">
        <v>245</v>
      </c>
      <c r="AD2015" t="s">
        <v>566</v>
      </c>
      <c r="AE2015" t="s">
        <v>690</v>
      </c>
      <c r="AF2015" t="s">
        <v>932</v>
      </c>
      <c r="AG2015" t="s">
        <v>247</v>
      </c>
      <c r="AH2015">
        <v>39.595165000000001</v>
      </c>
      <c r="AI2015">
        <v>46.132649000000001</v>
      </c>
      <c r="AJ2015">
        <v>59.333893000000003</v>
      </c>
      <c r="AK2015">
        <v>62.089542999999999</v>
      </c>
      <c r="AL2015" t="s">
        <v>54</v>
      </c>
      <c r="AM2015" t="s">
        <v>248</v>
      </c>
      <c r="AN2015" t="s">
        <v>5452</v>
      </c>
      <c r="AO2015" s="1">
        <v>45901</v>
      </c>
      <c r="AP2015" s="1" t="s">
        <v>5455</v>
      </c>
      <c r="AR2015" t="s">
        <v>5452</v>
      </c>
    </row>
    <row r="2016" spans="1:44" hidden="1" x14ac:dyDescent="0.25">
      <c r="A2016" t="s">
        <v>2857</v>
      </c>
      <c r="B2016" t="s">
        <v>2828</v>
      </c>
      <c r="C2016" t="s">
        <v>2829</v>
      </c>
      <c r="D2016" t="s">
        <v>851</v>
      </c>
      <c r="E2016" t="s">
        <v>1268</v>
      </c>
      <c r="F2016" t="s">
        <v>245</v>
      </c>
      <c r="G2016" t="s">
        <v>58</v>
      </c>
      <c r="H2016">
        <v>1</v>
      </c>
      <c r="I2016" t="s">
        <v>197</v>
      </c>
      <c r="J2016" t="s">
        <v>47</v>
      </c>
      <c r="K2016" s="1">
        <v>44067</v>
      </c>
      <c r="L2016">
        <v>2.69</v>
      </c>
      <c r="M2016" t="s">
        <v>226</v>
      </c>
      <c r="W2016" s="5">
        <v>45839</v>
      </c>
      <c r="X2016" s="5">
        <v>45809</v>
      </c>
      <c r="Y2016" s="5">
        <v>45809</v>
      </c>
      <c r="AB2016" t="s">
        <v>245</v>
      </c>
      <c r="AC2016" t="s">
        <v>245</v>
      </c>
      <c r="AD2016" t="s">
        <v>566</v>
      </c>
      <c r="AE2016" t="s">
        <v>690</v>
      </c>
      <c r="AF2016" t="s">
        <v>932</v>
      </c>
      <c r="AG2016" t="s">
        <v>247</v>
      </c>
      <c r="AH2016">
        <v>39.595165000000001</v>
      </c>
      <c r="AI2016">
        <v>46.132649000000001</v>
      </c>
      <c r="AJ2016">
        <v>59.333893000000003</v>
      </c>
      <c r="AK2016">
        <v>62.089542999999999</v>
      </c>
      <c r="AL2016" t="s">
        <v>54</v>
      </c>
      <c r="AM2016" t="s">
        <v>248</v>
      </c>
      <c r="AN2016" t="s">
        <v>5452</v>
      </c>
      <c r="AO2016" s="1">
        <v>45901</v>
      </c>
      <c r="AP2016" s="1" t="s">
        <v>5455</v>
      </c>
      <c r="AR2016" t="s">
        <v>5452</v>
      </c>
    </row>
    <row r="2017" spans="1:44" hidden="1" x14ac:dyDescent="0.25">
      <c r="A2017" t="s">
        <v>2858</v>
      </c>
      <c r="B2017" t="s">
        <v>2828</v>
      </c>
      <c r="C2017" t="s">
        <v>2829</v>
      </c>
      <c r="D2017" t="s">
        <v>903</v>
      </c>
      <c r="E2017" t="s">
        <v>1268</v>
      </c>
      <c r="F2017" t="s">
        <v>245</v>
      </c>
      <c r="G2017" t="s">
        <v>58</v>
      </c>
      <c r="H2017">
        <v>1</v>
      </c>
      <c r="I2017" t="s">
        <v>197</v>
      </c>
      <c r="J2017" t="s">
        <v>47</v>
      </c>
      <c r="K2017" s="1">
        <v>44064</v>
      </c>
      <c r="L2017">
        <v>3.35</v>
      </c>
      <c r="M2017" t="s">
        <v>226</v>
      </c>
      <c r="W2017" s="5">
        <v>45839</v>
      </c>
      <c r="X2017" s="5">
        <v>45809</v>
      </c>
      <c r="Y2017" s="5">
        <v>45809</v>
      </c>
      <c r="AB2017" t="s">
        <v>245</v>
      </c>
      <c r="AC2017" t="s">
        <v>245</v>
      </c>
      <c r="AD2017" t="s">
        <v>566</v>
      </c>
      <c r="AE2017" t="s">
        <v>690</v>
      </c>
      <c r="AF2017" t="s">
        <v>932</v>
      </c>
      <c r="AG2017" t="s">
        <v>247</v>
      </c>
      <c r="AH2017">
        <v>39.595165000000001</v>
      </c>
      <c r="AI2017">
        <v>46.132649000000001</v>
      </c>
      <c r="AJ2017">
        <v>59.333893000000003</v>
      </c>
      <c r="AK2017">
        <v>62.089542999999999</v>
      </c>
      <c r="AL2017" t="s">
        <v>54</v>
      </c>
      <c r="AM2017" t="s">
        <v>248</v>
      </c>
      <c r="AN2017" t="s">
        <v>5452</v>
      </c>
      <c r="AO2017" s="1">
        <v>45901</v>
      </c>
      <c r="AP2017" s="1" t="s">
        <v>5455</v>
      </c>
      <c r="AR2017" t="s">
        <v>5452</v>
      </c>
    </row>
    <row r="2018" spans="1:44" hidden="1" x14ac:dyDescent="0.25">
      <c r="A2018" t="s">
        <v>2859</v>
      </c>
      <c r="B2018" t="s">
        <v>2828</v>
      </c>
      <c r="C2018" t="s">
        <v>2829</v>
      </c>
      <c r="D2018" t="s">
        <v>911</v>
      </c>
      <c r="E2018" t="s">
        <v>1268</v>
      </c>
      <c r="F2018" t="s">
        <v>245</v>
      </c>
      <c r="G2018" t="s">
        <v>58</v>
      </c>
      <c r="H2018">
        <v>1</v>
      </c>
      <c r="I2018" t="s">
        <v>197</v>
      </c>
      <c r="J2018" t="s">
        <v>47</v>
      </c>
      <c r="K2018" s="1">
        <v>44013</v>
      </c>
      <c r="L2018">
        <v>0.26</v>
      </c>
      <c r="M2018" t="s">
        <v>226</v>
      </c>
      <c r="W2018" s="5">
        <v>45839</v>
      </c>
      <c r="X2018" s="5">
        <v>45809</v>
      </c>
      <c r="Y2018" s="5">
        <v>45809</v>
      </c>
      <c r="AB2018" t="s">
        <v>245</v>
      </c>
      <c r="AC2018" t="s">
        <v>245</v>
      </c>
      <c r="AD2018" t="s">
        <v>566</v>
      </c>
      <c r="AE2018" t="s">
        <v>690</v>
      </c>
      <c r="AF2018" t="s">
        <v>932</v>
      </c>
      <c r="AG2018" t="s">
        <v>247</v>
      </c>
      <c r="AH2018">
        <v>39.595165000000001</v>
      </c>
      <c r="AI2018">
        <v>46.132649000000001</v>
      </c>
      <c r="AJ2018">
        <v>59.333893000000003</v>
      </c>
      <c r="AK2018">
        <v>62.089542999999999</v>
      </c>
      <c r="AL2018" t="s">
        <v>54</v>
      </c>
      <c r="AM2018" t="s">
        <v>248</v>
      </c>
      <c r="AN2018" t="s">
        <v>5452</v>
      </c>
      <c r="AO2018" s="1">
        <v>45901</v>
      </c>
      <c r="AP2018" s="1" t="s">
        <v>5455</v>
      </c>
      <c r="AR2018" t="s">
        <v>5452</v>
      </c>
    </row>
    <row r="2019" spans="1:44" hidden="1" x14ac:dyDescent="0.25">
      <c r="A2019" t="s">
        <v>2862</v>
      </c>
      <c r="B2019" t="s">
        <v>2860</v>
      </c>
      <c r="C2019" t="s">
        <v>2861</v>
      </c>
      <c r="D2019" t="s">
        <v>95</v>
      </c>
      <c r="E2019" t="s">
        <v>1080</v>
      </c>
      <c r="F2019" t="s">
        <v>79</v>
      </c>
      <c r="G2019" t="s">
        <v>80</v>
      </c>
      <c r="H2019">
        <v>1</v>
      </c>
      <c r="I2019" t="s">
        <v>197</v>
      </c>
      <c r="J2019" t="s">
        <v>47</v>
      </c>
      <c r="K2019" s="1">
        <v>43739</v>
      </c>
      <c r="L2019">
        <v>5.22</v>
      </c>
      <c r="M2019" t="s">
        <v>226</v>
      </c>
      <c r="W2019" s="5">
        <v>45809</v>
      </c>
      <c r="X2019" s="5">
        <v>45809</v>
      </c>
      <c r="Y2019" s="5">
        <v>45689</v>
      </c>
      <c r="AB2019" t="s">
        <v>79</v>
      </c>
      <c r="AC2019" t="s">
        <v>79</v>
      </c>
      <c r="AD2019" t="s">
        <v>690</v>
      </c>
      <c r="AE2019" t="s">
        <v>84</v>
      </c>
      <c r="AF2019" t="s">
        <v>247</v>
      </c>
      <c r="AG2019" t="s">
        <v>932</v>
      </c>
      <c r="AH2019">
        <v>23.637263000000001</v>
      </c>
      <c r="AI2019">
        <v>26.340233000000001</v>
      </c>
      <c r="AJ2019">
        <v>39.594157000000003</v>
      </c>
      <c r="AK2019">
        <v>49.472541999999997</v>
      </c>
      <c r="AL2019" t="s">
        <v>54</v>
      </c>
      <c r="AM2019" t="s">
        <v>474</v>
      </c>
      <c r="AN2019" t="s">
        <v>182</v>
      </c>
      <c r="AR2019" t="s">
        <v>182</v>
      </c>
    </row>
    <row r="2020" spans="1:44" hidden="1" x14ac:dyDescent="0.25">
      <c r="A2020" t="s">
        <v>2863</v>
      </c>
      <c r="B2020" t="s">
        <v>2860</v>
      </c>
      <c r="C2020" t="s">
        <v>2861</v>
      </c>
      <c r="D2020" t="s">
        <v>143</v>
      </c>
      <c r="E2020" t="s">
        <v>1080</v>
      </c>
      <c r="F2020" t="s">
        <v>79</v>
      </c>
      <c r="G2020" t="s">
        <v>80</v>
      </c>
      <c r="H2020">
        <v>1</v>
      </c>
      <c r="I2020" t="s">
        <v>197</v>
      </c>
      <c r="J2020" t="s">
        <v>47</v>
      </c>
      <c r="K2020" s="1">
        <v>43740</v>
      </c>
      <c r="L2020">
        <v>7.04</v>
      </c>
      <c r="M2020" t="s">
        <v>226</v>
      </c>
      <c r="W2020" s="5">
        <v>45809</v>
      </c>
      <c r="X2020" s="5">
        <v>45809</v>
      </c>
      <c r="Y2020" s="5">
        <v>45689</v>
      </c>
      <c r="AB2020" t="s">
        <v>79</v>
      </c>
      <c r="AC2020" t="s">
        <v>79</v>
      </c>
      <c r="AD2020" t="s">
        <v>690</v>
      </c>
      <c r="AE2020" t="s">
        <v>84</v>
      </c>
      <c r="AF2020" t="s">
        <v>247</v>
      </c>
      <c r="AG2020" t="s">
        <v>932</v>
      </c>
      <c r="AH2020">
        <v>23.637263000000001</v>
      </c>
      <c r="AI2020">
        <v>26.340233000000001</v>
      </c>
      <c r="AJ2020">
        <v>39.594157000000003</v>
      </c>
      <c r="AK2020">
        <v>49.472541999999997</v>
      </c>
      <c r="AL2020" t="s">
        <v>54</v>
      </c>
      <c r="AM2020" t="s">
        <v>474</v>
      </c>
      <c r="AN2020" t="s">
        <v>182</v>
      </c>
      <c r="AR2020" t="s">
        <v>182</v>
      </c>
    </row>
    <row r="2021" spans="1:44" hidden="1" x14ac:dyDescent="0.25">
      <c r="A2021" t="s">
        <v>2864</v>
      </c>
      <c r="B2021" t="s">
        <v>2860</v>
      </c>
      <c r="C2021" t="s">
        <v>2861</v>
      </c>
      <c r="D2021" t="s">
        <v>145</v>
      </c>
      <c r="E2021" t="s">
        <v>1080</v>
      </c>
      <c r="F2021" t="s">
        <v>79</v>
      </c>
      <c r="G2021" t="s">
        <v>80</v>
      </c>
      <c r="H2021">
        <v>1</v>
      </c>
      <c r="I2021" t="s">
        <v>197</v>
      </c>
      <c r="J2021" t="s">
        <v>47</v>
      </c>
      <c r="K2021" s="1">
        <v>43740</v>
      </c>
      <c r="L2021">
        <v>22.73</v>
      </c>
      <c r="M2021" t="s">
        <v>226</v>
      </c>
      <c r="W2021" s="5">
        <v>45809</v>
      </c>
      <c r="X2021" s="5">
        <v>45809</v>
      </c>
      <c r="Y2021" s="5">
        <v>45689</v>
      </c>
      <c r="AB2021" t="s">
        <v>79</v>
      </c>
      <c r="AC2021" t="s">
        <v>79</v>
      </c>
      <c r="AD2021" t="s">
        <v>690</v>
      </c>
      <c r="AE2021" t="s">
        <v>84</v>
      </c>
      <c r="AF2021" t="s">
        <v>247</v>
      </c>
      <c r="AG2021" t="s">
        <v>932</v>
      </c>
      <c r="AH2021">
        <v>23.637263000000001</v>
      </c>
      <c r="AI2021">
        <v>26.340233000000001</v>
      </c>
      <c r="AJ2021">
        <v>39.594157000000003</v>
      </c>
      <c r="AK2021">
        <v>49.472541999999997</v>
      </c>
      <c r="AL2021" t="s">
        <v>54</v>
      </c>
      <c r="AM2021" t="s">
        <v>474</v>
      </c>
      <c r="AN2021" t="s">
        <v>182</v>
      </c>
      <c r="AR2021" t="s">
        <v>182</v>
      </c>
    </row>
    <row r="2022" spans="1:44" hidden="1" x14ac:dyDescent="0.25">
      <c r="A2022" t="s">
        <v>2865</v>
      </c>
      <c r="B2022" t="s">
        <v>2860</v>
      </c>
      <c r="C2022" t="s">
        <v>2861</v>
      </c>
      <c r="D2022" t="s">
        <v>255</v>
      </c>
      <c r="E2022" t="s">
        <v>1080</v>
      </c>
      <c r="F2022" t="s">
        <v>79</v>
      </c>
      <c r="G2022" t="s">
        <v>80</v>
      </c>
      <c r="H2022">
        <v>1</v>
      </c>
      <c r="I2022" t="s">
        <v>197</v>
      </c>
      <c r="J2022" t="s">
        <v>47</v>
      </c>
      <c r="K2022" s="1">
        <v>43741</v>
      </c>
      <c r="L2022">
        <v>16.64</v>
      </c>
      <c r="M2022" t="s">
        <v>226</v>
      </c>
      <c r="W2022" s="5">
        <v>45809</v>
      </c>
      <c r="X2022" s="5">
        <v>45809</v>
      </c>
      <c r="Y2022" s="5">
        <v>45689</v>
      </c>
      <c r="AB2022" t="s">
        <v>79</v>
      </c>
      <c r="AC2022" t="s">
        <v>79</v>
      </c>
      <c r="AD2022" t="s">
        <v>690</v>
      </c>
      <c r="AE2022" t="s">
        <v>84</v>
      </c>
      <c r="AF2022" t="s">
        <v>247</v>
      </c>
      <c r="AG2022" t="s">
        <v>932</v>
      </c>
      <c r="AH2022">
        <v>23.637263000000001</v>
      </c>
      <c r="AI2022">
        <v>26.340233000000001</v>
      </c>
      <c r="AJ2022">
        <v>39.594157000000003</v>
      </c>
      <c r="AK2022">
        <v>49.472541999999997</v>
      </c>
      <c r="AL2022" t="s">
        <v>54</v>
      </c>
      <c r="AM2022" t="s">
        <v>474</v>
      </c>
      <c r="AN2022" t="s">
        <v>182</v>
      </c>
      <c r="AR2022" t="s">
        <v>182</v>
      </c>
    </row>
    <row r="2023" spans="1:44" hidden="1" x14ac:dyDescent="0.25">
      <c r="A2023" t="s">
        <v>2866</v>
      </c>
      <c r="B2023" t="s">
        <v>2860</v>
      </c>
      <c r="C2023" t="s">
        <v>2861</v>
      </c>
      <c r="D2023" t="s">
        <v>100</v>
      </c>
      <c r="E2023" t="s">
        <v>1080</v>
      </c>
      <c r="F2023" t="s">
        <v>79</v>
      </c>
      <c r="G2023" t="s">
        <v>80</v>
      </c>
      <c r="H2023">
        <v>1</v>
      </c>
      <c r="I2023" t="s">
        <v>197</v>
      </c>
      <c r="J2023" t="s">
        <v>47</v>
      </c>
      <c r="K2023" s="1">
        <v>43741</v>
      </c>
      <c r="L2023">
        <v>10.68</v>
      </c>
      <c r="M2023" t="s">
        <v>226</v>
      </c>
      <c r="W2023" s="5">
        <v>45809</v>
      </c>
      <c r="X2023" s="5">
        <v>45809</v>
      </c>
      <c r="Y2023" s="5">
        <v>45689</v>
      </c>
      <c r="AB2023" t="s">
        <v>79</v>
      </c>
      <c r="AC2023" t="s">
        <v>79</v>
      </c>
      <c r="AD2023" t="s">
        <v>690</v>
      </c>
      <c r="AE2023" t="s">
        <v>84</v>
      </c>
      <c r="AF2023" t="s">
        <v>247</v>
      </c>
      <c r="AG2023" t="s">
        <v>932</v>
      </c>
      <c r="AH2023">
        <v>23.637263000000001</v>
      </c>
      <c r="AI2023">
        <v>26.340233000000001</v>
      </c>
      <c r="AJ2023">
        <v>39.594157000000003</v>
      </c>
      <c r="AK2023">
        <v>49.472541999999997</v>
      </c>
      <c r="AL2023" t="s">
        <v>54</v>
      </c>
      <c r="AM2023" t="s">
        <v>474</v>
      </c>
      <c r="AN2023" t="s">
        <v>182</v>
      </c>
      <c r="AR2023" t="s">
        <v>182</v>
      </c>
    </row>
    <row r="2024" spans="1:44" hidden="1" x14ac:dyDescent="0.25">
      <c r="A2024" t="s">
        <v>2867</v>
      </c>
      <c r="B2024" t="s">
        <v>2860</v>
      </c>
      <c r="C2024" t="s">
        <v>2861</v>
      </c>
      <c r="D2024" t="s">
        <v>259</v>
      </c>
      <c r="E2024" t="s">
        <v>1080</v>
      </c>
      <c r="F2024" t="s">
        <v>79</v>
      </c>
      <c r="G2024" t="s">
        <v>80</v>
      </c>
      <c r="H2024">
        <v>1</v>
      </c>
      <c r="I2024" t="s">
        <v>197</v>
      </c>
      <c r="J2024" t="s">
        <v>47</v>
      </c>
      <c r="K2024" s="1">
        <v>43740</v>
      </c>
      <c r="L2024">
        <v>6.28</v>
      </c>
      <c r="M2024" t="s">
        <v>226</v>
      </c>
      <c r="W2024" s="5">
        <v>45809</v>
      </c>
      <c r="X2024" s="5">
        <v>45809</v>
      </c>
      <c r="Y2024" s="5">
        <v>45689</v>
      </c>
      <c r="AB2024" t="s">
        <v>79</v>
      </c>
      <c r="AC2024" t="s">
        <v>79</v>
      </c>
      <c r="AD2024" t="s">
        <v>690</v>
      </c>
      <c r="AE2024" t="s">
        <v>84</v>
      </c>
      <c r="AF2024" t="s">
        <v>247</v>
      </c>
      <c r="AG2024" t="s">
        <v>932</v>
      </c>
      <c r="AH2024">
        <v>23.637263000000001</v>
      </c>
      <c r="AI2024">
        <v>26.340233000000001</v>
      </c>
      <c r="AJ2024">
        <v>39.594157000000003</v>
      </c>
      <c r="AK2024">
        <v>49.472541999999997</v>
      </c>
      <c r="AL2024" t="s">
        <v>54</v>
      </c>
      <c r="AM2024" t="s">
        <v>474</v>
      </c>
      <c r="AN2024" t="s">
        <v>182</v>
      </c>
      <c r="AR2024" t="s">
        <v>182</v>
      </c>
    </row>
    <row r="2025" spans="1:44" hidden="1" x14ac:dyDescent="0.25">
      <c r="A2025" t="s">
        <v>2868</v>
      </c>
      <c r="B2025" t="s">
        <v>2860</v>
      </c>
      <c r="C2025" t="s">
        <v>2861</v>
      </c>
      <c r="D2025" t="s">
        <v>275</v>
      </c>
      <c r="E2025" t="s">
        <v>1080</v>
      </c>
      <c r="F2025" t="s">
        <v>79</v>
      </c>
      <c r="G2025" t="s">
        <v>80</v>
      </c>
      <c r="H2025">
        <v>1</v>
      </c>
      <c r="I2025" t="s">
        <v>197</v>
      </c>
      <c r="J2025" t="s">
        <v>47</v>
      </c>
      <c r="K2025" s="1">
        <v>43741</v>
      </c>
      <c r="L2025">
        <v>6.16</v>
      </c>
      <c r="M2025" t="s">
        <v>226</v>
      </c>
      <c r="W2025" s="5">
        <v>45809</v>
      </c>
      <c r="X2025" s="5">
        <v>45809</v>
      </c>
      <c r="Y2025" s="5">
        <v>45689</v>
      </c>
      <c r="AB2025" t="s">
        <v>79</v>
      </c>
      <c r="AC2025" t="s">
        <v>79</v>
      </c>
      <c r="AD2025" t="s">
        <v>690</v>
      </c>
      <c r="AE2025" t="s">
        <v>84</v>
      </c>
      <c r="AF2025" t="s">
        <v>247</v>
      </c>
      <c r="AG2025" t="s">
        <v>932</v>
      </c>
      <c r="AH2025">
        <v>23.637263000000001</v>
      </c>
      <c r="AI2025">
        <v>26.340233000000001</v>
      </c>
      <c r="AJ2025">
        <v>39.594157000000003</v>
      </c>
      <c r="AK2025">
        <v>49.472541999999997</v>
      </c>
      <c r="AL2025" t="s">
        <v>54</v>
      </c>
      <c r="AM2025" t="s">
        <v>474</v>
      </c>
      <c r="AN2025" t="s">
        <v>182</v>
      </c>
      <c r="AR2025" t="s">
        <v>182</v>
      </c>
    </row>
    <row r="2026" spans="1:44" hidden="1" x14ac:dyDescent="0.25">
      <c r="A2026" t="s">
        <v>2871</v>
      </c>
      <c r="B2026" t="s">
        <v>2869</v>
      </c>
      <c r="C2026" t="s">
        <v>2870</v>
      </c>
      <c r="D2026" t="s">
        <v>95</v>
      </c>
      <c r="E2026" t="s">
        <v>1260</v>
      </c>
      <c r="F2026" t="s">
        <v>79</v>
      </c>
      <c r="G2026" t="s">
        <v>58</v>
      </c>
      <c r="H2026">
        <v>1</v>
      </c>
      <c r="I2026" t="s">
        <v>197</v>
      </c>
      <c r="J2026" t="s">
        <v>47</v>
      </c>
      <c r="K2026" s="1">
        <v>44086</v>
      </c>
      <c r="L2026">
        <v>20.76</v>
      </c>
      <c r="M2026" t="s">
        <v>226</v>
      </c>
      <c r="W2026" s="5">
        <v>45778</v>
      </c>
      <c r="X2026" s="5">
        <v>45778</v>
      </c>
      <c r="Y2026" s="5">
        <v>45870</v>
      </c>
      <c r="AB2026" t="s">
        <v>79</v>
      </c>
      <c r="AC2026" t="s">
        <v>79</v>
      </c>
      <c r="AD2026" t="s">
        <v>247</v>
      </c>
      <c r="AE2026" t="s">
        <v>690</v>
      </c>
      <c r="AF2026" t="s">
        <v>84</v>
      </c>
      <c r="AG2026" t="s">
        <v>53</v>
      </c>
      <c r="AH2026">
        <v>10.417602</v>
      </c>
      <c r="AI2026">
        <v>28.542587000000001</v>
      </c>
      <c r="AJ2026">
        <v>36.889400000000002</v>
      </c>
      <c r="AK2026">
        <v>39.235208</v>
      </c>
      <c r="AL2026" t="s">
        <v>54</v>
      </c>
      <c r="AM2026" t="s">
        <v>474</v>
      </c>
      <c r="AN2026" t="s">
        <v>5452</v>
      </c>
      <c r="AO2026" s="1">
        <v>45992</v>
      </c>
      <c r="AP2026" s="1" t="s">
        <v>5458</v>
      </c>
      <c r="AR2026" t="s">
        <v>5452</v>
      </c>
    </row>
    <row r="2027" spans="1:44" hidden="1" x14ac:dyDescent="0.25">
      <c r="A2027" t="s">
        <v>2872</v>
      </c>
      <c r="B2027" t="s">
        <v>2869</v>
      </c>
      <c r="C2027" t="s">
        <v>2870</v>
      </c>
      <c r="D2027" t="s">
        <v>143</v>
      </c>
      <c r="E2027" t="s">
        <v>1260</v>
      </c>
      <c r="F2027" t="s">
        <v>79</v>
      </c>
      <c r="G2027" t="s">
        <v>58</v>
      </c>
      <c r="H2027">
        <v>1</v>
      </c>
      <c r="I2027" t="s">
        <v>197</v>
      </c>
      <c r="J2027" t="s">
        <v>47</v>
      </c>
      <c r="K2027" s="1">
        <v>44084</v>
      </c>
      <c r="L2027">
        <v>33.340000000000003</v>
      </c>
      <c r="M2027" t="s">
        <v>226</v>
      </c>
      <c r="W2027" s="5">
        <v>45778</v>
      </c>
      <c r="X2027" s="5">
        <v>45778</v>
      </c>
      <c r="Y2027" s="5">
        <v>45870</v>
      </c>
      <c r="AB2027" t="s">
        <v>79</v>
      </c>
      <c r="AC2027" t="s">
        <v>79</v>
      </c>
      <c r="AD2027" t="s">
        <v>247</v>
      </c>
      <c r="AE2027" t="s">
        <v>690</v>
      </c>
      <c r="AF2027" t="s">
        <v>84</v>
      </c>
      <c r="AG2027" t="s">
        <v>53</v>
      </c>
      <c r="AH2027">
        <v>10.417602</v>
      </c>
      <c r="AI2027">
        <v>28.542587000000001</v>
      </c>
      <c r="AJ2027">
        <v>36.889400000000002</v>
      </c>
      <c r="AK2027">
        <v>39.235208</v>
      </c>
      <c r="AL2027" t="s">
        <v>54</v>
      </c>
      <c r="AM2027" t="s">
        <v>474</v>
      </c>
      <c r="AN2027" t="s">
        <v>5452</v>
      </c>
      <c r="AO2027" s="1">
        <v>45992</v>
      </c>
      <c r="AP2027" s="1" t="s">
        <v>5458</v>
      </c>
      <c r="AR2027" t="s">
        <v>5452</v>
      </c>
    </row>
    <row r="2028" spans="1:44" hidden="1" x14ac:dyDescent="0.25">
      <c r="A2028" t="s">
        <v>2873</v>
      </c>
      <c r="B2028" t="s">
        <v>2869</v>
      </c>
      <c r="C2028" t="s">
        <v>2870</v>
      </c>
      <c r="D2028" t="s">
        <v>145</v>
      </c>
      <c r="E2028" t="s">
        <v>1260</v>
      </c>
      <c r="F2028" t="s">
        <v>79</v>
      </c>
      <c r="G2028" t="s">
        <v>58</v>
      </c>
      <c r="H2028">
        <v>1</v>
      </c>
      <c r="I2028" t="s">
        <v>197</v>
      </c>
      <c r="J2028" t="s">
        <v>47</v>
      </c>
      <c r="K2028" s="1">
        <v>44092</v>
      </c>
      <c r="L2028">
        <v>42.57</v>
      </c>
      <c r="M2028" t="s">
        <v>226</v>
      </c>
      <c r="W2028" s="5">
        <v>45778</v>
      </c>
      <c r="X2028" s="5">
        <v>45778</v>
      </c>
      <c r="Y2028" s="5">
        <v>45870</v>
      </c>
      <c r="AB2028" t="s">
        <v>79</v>
      </c>
      <c r="AC2028" t="s">
        <v>79</v>
      </c>
      <c r="AD2028" t="s">
        <v>247</v>
      </c>
      <c r="AE2028" t="s">
        <v>690</v>
      </c>
      <c r="AF2028" t="s">
        <v>84</v>
      </c>
      <c r="AG2028" t="s">
        <v>53</v>
      </c>
      <c r="AH2028">
        <v>10.417602</v>
      </c>
      <c r="AI2028">
        <v>28.542587000000001</v>
      </c>
      <c r="AJ2028">
        <v>36.889400000000002</v>
      </c>
      <c r="AK2028">
        <v>39.235208</v>
      </c>
      <c r="AL2028" t="s">
        <v>54</v>
      </c>
      <c r="AM2028" t="s">
        <v>474</v>
      </c>
      <c r="AN2028" t="s">
        <v>5452</v>
      </c>
      <c r="AO2028" s="1">
        <v>45992</v>
      </c>
      <c r="AP2028" s="1" t="s">
        <v>5458</v>
      </c>
      <c r="AR2028" t="s">
        <v>5452</v>
      </c>
    </row>
    <row r="2029" spans="1:44" hidden="1" x14ac:dyDescent="0.25">
      <c r="A2029" t="s">
        <v>2874</v>
      </c>
      <c r="B2029" t="s">
        <v>2869</v>
      </c>
      <c r="C2029" t="s">
        <v>2870</v>
      </c>
      <c r="D2029" t="s">
        <v>255</v>
      </c>
      <c r="E2029" t="s">
        <v>1260</v>
      </c>
      <c r="F2029" t="s">
        <v>79</v>
      </c>
      <c r="G2029" t="s">
        <v>58</v>
      </c>
      <c r="H2029">
        <v>1</v>
      </c>
      <c r="I2029" t="s">
        <v>197</v>
      </c>
      <c r="J2029" t="s">
        <v>47</v>
      </c>
      <c r="K2029" s="1">
        <v>44088</v>
      </c>
      <c r="L2029">
        <v>31.9</v>
      </c>
      <c r="M2029" t="s">
        <v>226</v>
      </c>
      <c r="W2029" s="5">
        <v>45778</v>
      </c>
      <c r="X2029" s="5">
        <v>45778</v>
      </c>
      <c r="Y2029" s="5">
        <v>45870</v>
      </c>
      <c r="AB2029" t="s">
        <v>79</v>
      </c>
      <c r="AC2029" t="s">
        <v>79</v>
      </c>
      <c r="AD2029" t="s">
        <v>247</v>
      </c>
      <c r="AE2029" t="s">
        <v>690</v>
      </c>
      <c r="AF2029" t="s">
        <v>84</v>
      </c>
      <c r="AG2029" t="s">
        <v>53</v>
      </c>
      <c r="AH2029">
        <v>10.417602</v>
      </c>
      <c r="AI2029">
        <v>28.542587000000001</v>
      </c>
      <c r="AJ2029">
        <v>36.889400000000002</v>
      </c>
      <c r="AK2029">
        <v>39.235208</v>
      </c>
      <c r="AL2029" t="s">
        <v>54</v>
      </c>
      <c r="AM2029" t="s">
        <v>474</v>
      </c>
      <c r="AN2029" t="s">
        <v>5452</v>
      </c>
      <c r="AO2029" s="1">
        <v>45962</v>
      </c>
      <c r="AP2029" s="1" t="s">
        <v>5457</v>
      </c>
      <c r="AR2029" t="s">
        <v>5452</v>
      </c>
    </row>
    <row r="2030" spans="1:44" hidden="1" x14ac:dyDescent="0.25">
      <c r="A2030" t="s">
        <v>2875</v>
      </c>
      <c r="B2030" t="s">
        <v>2869</v>
      </c>
      <c r="C2030" t="s">
        <v>2870</v>
      </c>
      <c r="D2030" t="s">
        <v>87</v>
      </c>
      <c r="E2030" t="s">
        <v>1260</v>
      </c>
      <c r="F2030" t="s">
        <v>79</v>
      </c>
      <c r="G2030" t="s">
        <v>58</v>
      </c>
      <c r="H2030">
        <v>1</v>
      </c>
      <c r="I2030" t="s">
        <v>197</v>
      </c>
      <c r="J2030" t="s">
        <v>47</v>
      </c>
      <c r="K2030" s="1">
        <v>44076</v>
      </c>
      <c r="L2030">
        <v>14.78</v>
      </c>
      <c r="M2030" t="s">
        <v>226</v>
      </c>
      <c r="W2030" s="5">
        <v>45778</v>
      </c>
      <c r="X2030" s="5">
        <v>45778</v>
      </c>
      <c r="Y2030" s="5">
        <v>45870</v>
      </c>
      <c r="AB2030" t="s">
        <v>79</v>
      </c>
      <c r="AC2030" t="s">
        <v>79</v>
      </c>
      <c r="AD2030" t="s">
        <v>247</v>
      </c>
      <c r="AE2030" t="s">
        <v>690</v>
      </c>
      <c r="AF2030" t="s">
        <v>84</v>
      </c>
      <c r="AG2030" t="s">
        <v>53</v>
      </c>
      <c r="AH2030">
        <v>10.417602</v>
      </c>
      <c r="AI2030">
        <v>28.542587000000001</v>
      </c>
      <c r="AJ2030">
        <v>36.889400000000002</v>
      </c>
      <c r="AK2030">
        <v>39.235208</v>
      </c>
      <c r="AL2030" t="s">
        <v>54</v>
      </c>
      <c r="AM2030" t="s">
        <v>474</v>
      </c>
      <c r="AN2030" t="s">
        <v>5452</v>
      </c>
      <c r="AO2030" s="1">
        <v>45962</v>
      </c>
      <c r="AP2030" s="1" t="s">
        <v>5457</v>
      </c>
      <c r="AR2030" t="s">
        <v>5452</v>
      </c>
    </row>
    <row r="2031" spans="1:44" hidden="1" x14ac:dyDescent="0.25">
      <c r="A2031" t="s">
        <v>2876</v>
      </c>
      <c r="B2031" t="s">
        <v>2869</v>
      </c>
      <c r="C2031" t="s">
        <v>2870</v>
      </c>
      <c r="D2031" t="s">
        <v>275</v>
      </c>
      <c r="E2031" t="s">
        <v>833</v>
      </c>
      <c r="F2031" t="s">
        <v>79</v>
      </c>
      <c r="G2031" t="s">
        <v>58</v>
      </c>
      <c r="H2031">
        <v>1</v>
      </c>
      <c r="I2031" t="s">
        <v>197</v>
      </c>
      <c r="J2031" t="s">
        <v>47</v>
      </c>
      <c r="K2031" s="1">
        <v>44095</v>
      </c>
      <c r="L2031">
        <v>11.48</v>
      </c>
      <c r="M2031" t="s">
        <v>226</v>
      </c>
      <c r="W2031" s="5">
        <v>45778</v>
      </c>
      <c r="X2031" s="5">
        <v>45778</v>
      </c>
      <c r="Y2031" s="5">
        <v>45870</v>
      </c>
      <c r="AB2031" t="s">
        <v>79</v>
      </c>
      <c r="AC2031" t="s">
        <v>79</v>
      </c>
      <c r="AD2031" t="s">
        <v>247</v>
      </c>
      <c r="AE2031" t="s">
        <v>690</v>
      </c>
      <c r="AF2031" t="s">
        <v>84</v>
      </c>
      <c r="AG2031" t="s">
        <v>53</v>
      </c>
      <c r="AH2031">
        <v>10.417602</v>
      </c>
      <c r="AI2031">
        <v>28.542587000000001</v>
      </c>
      <c r="AJ2031">
        <v>36.889400000000002</v>
      </c>
      <c r="AK2031">
        <v>39.235208</v>
      </c>
      <c r="AL2031" t="s">
        <v>54</v>
      </c>
      <c r="AM2031" t="s">
        <v>474</v>
      </c>
      <c r="AN2031" t="s">
        <v>5452</v>
      </c>
      <c r="AO2031" s="1">
        <v>45962</v>
      </c>
      <c r="AP2031" s="1" t="s">
        <v>5457</v>
      </c>
      <c r="AR2031" t="s">
        <v>5452</v>
      </c>
    </row>
    <row r="2032" spans="1:44" hidden="1" x14ac:dyDescent="0.25">
      <c r="A2032" t="s">
        <v>2877</v>
      </c>
      <c r="B2032" t="s">
        <v>2869</v>
      </c>
      <c r="C2032" t="s">
        <v>2870</v>
      </c>
      <c r="D2032" t="s">
        <v>207</v>
      </c>
      <c r="E2032" t="s">
        <v>1260</v>
      </c>
      <c r="F2032" t="s">
        <v>79</v>
      </c>
      <c r="G2032" t="s">
        <v>58</v>
      </c>
      <c r="H2032">
        <v>2</v>
      </c>
      <c r="I2032" t="s">
        <v>46</v>
      </c>
      <c r="J2032" t="s">
        <v>47</v>
      </c>
      <c r="K2032" s="1">
        <v>44095</v>
      </c>
      <c r="L2032">
        <v>2.37</v>
      </c>
      <c r="M2032" t="s">
        <v>226</v>
      </c>
      <c r="W2032" s="5">
        <v>45778</v>
      </c>
      <c r="X2032" s="5">
        <v>45778</v>
      </c>
      <c r="Y2032" s="5">
        <v>45870</v>
      </c>
      <c r="AB2032" t="s">
        <v>79</v>
      </c>
      <c r="AC2032" t="s">
        <v>79</v>
      </c>
      <c r="AD2032" t="s">
        <v>247</v>
      </c>
      <c r="AE2032" t="s">
        <v>690</v>
      </c>
      <c r="AF2032" t="s">
        <v>84</v>
      </c>
      <c r="AG2032" t="s">
        <v>53</v>
      </c>
      <c r="AH2032">
        <v>10.417602</v>
      </c>
      <c r="AI2032">
        <v>28.542587000000001</v>
      </c>
      <c r="AJ2032">
        <v>36.889400000000002</v>
      </c>
      <c r="AK2032">
        <v>39.235208</v>
      </c>
      <c r="AL2032" t="s">
        <v>54</v>
      </c>
      <c r="AM2032" t="s">
        <v>474</v>
      </c>
      <c r="AN2032" t="s">
        <v>5452</v>
      </c>
      <c r="AO2032" s="1">
        <v>45962</v>
      </c>
      <c r="AP2032" s="1" t="s">
        <v>5457</v>
      </c>
      <c r="AR2032" t="s">
        <v>5452</v>
      </c>
    </row>
    <row r="2033" spans="1:44" hidden="1" x14ac:dyDescent="0.25">
      <c r="A2033" t="s">
        <v>2878</v>
      </c>
      <c r="B2033" t="s">
        <v>2869</v>
      </c>
      <c r="C2033" t="s">
        <v>2870</v>
      </c>
      <c r="D2033" t="s">
        <v>102</v>
      </c>
      <c r="E2033" t="s">
        <v>1260</v>
      </c>
      <c r="F2033" t="s">
        <v>79</v>
      </c>
      <c r="G2033" t="s">
        <v>58</v>
      </c>
      <c r="H2033">
        <v>2</v>
      </c>
      <c r="I2033" t="s">
        <v>46</v>
      </c>
      <c r="J2033" t="s">
        <v>47</v>
      </c>
      <c r="K2033" s="1">
        <v>44095</v>
      </c>
      <c r="L2033">
        <v>22.02</v>
      </c>
      <c r="M2033" t="s">
        <v>226</v>
      </c>
      <c r="W2033" s="5">
        <v>45778</v>
      </c>
      <c r="X2033" s="5">
        <v>45778</v>
      </c>
      <c r="Y2033" s="5">
        <v>45870</v>
      </c>
      <c r="AB2033" t="s">
        <v>79</v>
      </c>
      <c r="AC2033" t="s">
        <v>79</v>
      </c>
      <c r="AD2033" t="s">
        <v>247</v>
      </c>
      <c r="AE2033" t="s">
        <v>690</v>
      </c>
      <c r="AF2033" t="s">
        <v>84</v>
      </c>
      <c r="AG2033" t="s">
        <v>53</v>
      </c>
      <c r="AH2033">
        <v>10.417602</v>
      </c>
      <c r="AI2033">
        <v>28.542587000000001</v>
      </c>
      <c r="AJ2033">
        <v>36.889400000000002</v>
      </c>
      <c r="AK2033">
        <v>39.235208</v>
      </c>
      <c r="AL2033" t="s">
        <v>54</v>
      </c>
      <c r="AM2033" t="s">
        <v>474</v>
      </c>
      <c r="AN2033" t="s">
        <v>5452</v>
      </c>
      <c r="AO2033" s="1">
        <v>45962</v>
      </c>
      <c r="AP2033" s="1" t="s">
        <v>5457</v>
      </c>
      <c r="AR2033" t="s">
        <v>5452</v>
      </c>
    </row>
    <row r="2034" spans="1:44" hidden="1" x14ac:dyDescent="0.25">
      <c r="A2034" t="s">
        <v>2879</v>
      </c>
      <c r="B2034" t="s">
        <v>2869</v>
      </c>
      <c r="C2034" t="s">
        <v>2870</v>
      </c>
      <c r="D2034" t="s">
        <v>104</v>
      </c>
      <c r="E2034" t="s">
        <v>833</v>
      </c>
      <c r="F2034" t="s">
        <v>79</v>
      </c>
      <c r="G2034" t="s">
        <v>58</v>
      </c>
      <c r="H2034">
        <v>1</v>
      </c>
      <c r="I2034" t="s">
        <v>197</v>
      </c>
      <c r="J2034" t="s">
        <v>70</v>
      </c>
      <c r="L2034">
        <v>1.42</v>
      </c>
      <c r="M2034" t="s">
        <v>226</v>
      </c>
      <c r="W2034" s="5">
        <v>44063</v>
      </c>
      <c r="AB2034" t="s">
        <v>79</v>
      </c>
      <c r="AC2034" t="s">
        <v>79</v>
      </c>
      <c r="AD2034" t="s">
        <v>247</v>
      </c>
      <c r="AE2034" t="s">
        <v>690</v>
      </c>
      <c r="AF2034" t="s">
        <v>84</v>
      </c>
      <c r="AG2034" t="s">
        <v>53</v>
      </c>
      <c r="AH2034">
        <v>10.417602</v>
      </c>
      <c r="AI2034">
        <v>28.542587000000001</v>
      </c>
      <c r="AJ2034">
        <v>36.889400000000002</v>
      </c>
      <c r="AK2034">
        <v>39.235208</v>
      </c>
      <c r="AL2034" t="s">
        <v>73</v>
      </c>
      <c r="AM2034" t="s">
        <v>474</v>
      </c>
      <c r="AN2034" t="s">
        <v>5452</v>
      </c>
      <c r="AO2034" s="1">
        <v>45962</v>
      </c>
      <c r="AP2034" s="1" t="s">
        <v>5457</v>
      </c>
      <c r="AR2034" t="s">
        <v>5452</v>
      </c>
    </row>
    <row r="2035" spans="1:44" hidden="1" x14ac:dyDescent="0.25">
      <c r="A2035" t="s">
        <v>2883</v>
      </c>
      <c r="B2035" t="s">
        <v>2880</v>
      </c>
      <c r="C2035" t="s">
        <v>2881</v>
      </c>
      <c r="D2035" s="21" t="s">
        <v>95</v>
      </c>
      <c r="E2035" t="s">
        <v>2882</v>
      </c>
      <c r="F2035" t="s">
        <v>311</v>
      </c>
      <c r="G2035" t="s">
        <v>58</v>
      </c>
      <c r="H2035">
        <v>1</v>
      </c>
      <c r="I2035" t="s">
        <v>151</v>
      </c>
      <c r="J2035" t="s">
        <v>70</v>
      </c>
      <c r="L2035">
        <v>15.06</v>
      </c>
      <c r="M2035" t="s">
        <v>226</v>
      </c>
      <c r="R2035" t="s">
        <v>98</v>
      </c>
      <c r="S2035" t="s">
        <v>97</v>
      </c>
      <c r="T2035" t="s">
        <v>98</v>
      </c>
      <c r="W2035" s="5">
        <v>45554</v>
      </c>
      <c r="Y2035" s="5">
        <v>45505</v>
      </c>
      <c r="Z2035" s="10">
        <v>45554</v>
      </c>
      <c r="AA2035" s="10">
        <v>45544</v>
      </c>
      <c r="AB2035" t="s">
        <v>311</v>
      </c>
      <c r="AC2035" t="s">
        <v>311</v>
      </c>
      <c r="AD2035" t="s">
        <v>1532</v>
      </c>
      <c r="AE2035" t="s">
        <v>1531</v>
      </c>
      <c r="AF2035" t="s">
        <v>51</v>
      </c>
      <c r="AG2035" t="s">
        <v>50</v>
      </c>
      <c r="AH2035">
        <v>51.762833000000001</v>
      </c>
      <c r="AI2035">
        <v>109.02836000000001</v>
      </c>
      <c r="AJ2035">
        <v>115.670512</v>
      </c>
      <c r="AK2035">
        <v>135.455465</v>
      </c>
      <c r="AL2035" t="s">
        <v>404</v>
      </c>
      <c r="AM2035" t="s">
        <v>314</v>
      </c>
      <c r="AN2035" t="s">
        <v>1532</v>
      </c>
      <c r="AO2035" s="1">
        <v>45748</v>
      </c>
      <c r="AP2035" s="1" t="s">
        <v>5427</v>
      </c>
      <c r="AR2035" t="s">
        <v>1532</v>
      </c>
    </row>
    <row r="2036" spans="1:44" hidden="1" x14ac:dyDescent="0.25">
      <c r="A2036" t="s">
        <v>2884</v>
      </c>
      <c r="B2036" t="s">
        <v>2880</v>
      </c>
      <c r="C2036" t="s">
        <v>2881</v>
      </c>
      <c r="D2036" s="21" t="s">
        <v>143</v>
      </c>
      <c r="E2036" t="s">
        <v>2882</v>
      </c>
      <c r="F2036" t="s">
        <v>311</v>
      </c>
      <c r="G2036" t="s">
        <v>58</v>
      </c>
      <c r="H2036">
        <v>2</v>
      </c>
      <c r="I2036" t="s">
        <v>46</v>
      </c>
      <c r="J2036" t="s">
        <v>70</v>
      </c>
      <c r="L2036">
        <v>16.62</v>
      </c>
      <c r="M2036" t="s">
        <v>226</v>
      </c>
      <c r="R2036" t="s">
        <v>98</v>
      </c>
      <c r="S2036" t="s">
        <v>97</v>
      </c>
      <c r="T2036" t="s">
        <v>98</v>
      </c>
      <c r="W2036" s="5">
        <v>45552</v>
      </c>
      <c r="Y2036" s="5">
        <v>45505</v>
      </c>
      <c r="Z2036" s="10">
        <v>45552</v>
      </c>
      <c r="AA2036" s="10">
        <v>45544</v>
      </c>
      <c r="AB2036" t="s">
        <v>311</v>
      </c>
      <c r="AC2036" t="s">
        <v>311</v>
      </c>
      <c r="AD2036" t="s">
        <v>1532</v>
      </c>
      <c r="AE2036" t="s">
        <v>1531</v>
      </c>
      <c r="AF2036" t="s">
        <v>51</v>
      </c>
      <c r="AG2036" t="s">
        <v>50</v>
      </c>
      <c r="AH2036">
        <v>51.762833000000001</v>
      </c>
      <c r="AI2036">
        <v>109.02836000000001</v>
      </c>
      <c r="AJ2036">
        <v>115.670512</v>
      </c>
      <c r="AK2036">
        <v>135.455465</v>
      </c>
      <c r="AL2036" t="s">
        <v>404</v>
      </c>
      <c r="AM2036" t="s">
        <v>314</v>
      </c>
      <c r="AN2036" t="s">
        <v>1532</v>
      </c>
      <c r="AO2036" s="1">
        <v>45717</v>
      </c>
      <c r="AP2036" s="1" t="s">
        <v>5427</v>
      </c>
      <c r="AR2036" t="s">
        <v>1532</v>
      </c>
    </row>
    <row r="2037" spans="1:44" hidden="1" x14ac:dyDescent="0.25">
      <c r="A2037" t="s">
        <v>2885</v>
      </c>
      <c r="B2037" t="s">
        <v>2880</v>
      </c>
      <c r="C2037" t="s">
        <v>2881</v>
      </c>
      <c r="D2037" s="21" t="s">
        <v>255</v>
      </c>
      <c r="E2037" t="s">
        <v>2882</v>
      </c>
      <c r="F2037" t="s">
        <v>311</v>
      </c>
      <c r="G2037" t="s">
        <v>58</v>
      </c>
      <c r="H2037">
        <v>2</v>
      </c>
      <c r="I2037" t="s">
        <v>46</v>
      </c>
      <c r="J2037" t="s">
        <v>70</v>
      </c>
      <c r="L2037">
        <v>18.59</v>
      </c>
      <c r="M2037" t="s">
        <v>226</v>
      </c>
      <c r="R2037" t="s">
        <v>97</v>
      </c>
      <c r="S2037" t="s">
        <v>97</v>
      </c>
      <c r="T2037" t="s">
        <v>98</v>
      </c>
      <c r="W2037" s="5">
        <v>45550</v>
      </c>
      <c r="Y2037" s="5">
        <v>45505</v>
      </c>
      <c r="Z2037" s="10">
        <v>45550</v>
      </c>
      <c r="AA2037" s="10">
        <v>45544</v>
      </c>
      <c r="AB2037" t="s">
        <v>311</v>
      </c>
      <c r="AC2037" t="s">
        <v>311</v>
      </c>
      <c r="AD2037" t="s">
        <v>1532</v>
      </c>
      <c r="AE2037" t="s">
        <v>1531</v>
      </c>
      <c r="AF2037" t="s">
        <v>51</v>
      </c>
      <c r="AG2037" t="s">
        <v>50</v>
      </c>
      <c r="AH2037">
        <v>51.762833000000001</v>
      </c>
      <c r="AI2037">
        <v>109.02836000000001</v>
      </c>
      <c r="AJ2037">
        <v>115.670512</v>
      </c>
      <c r="AK2037">
        <v>135.455465</v>
      </c>
      <c r="AL2037" t="s">
        <v>106</v>
      </c>
      <c r="AM2037" t="s">
        <v>314</v>
      </c>
      <c r="AN2037" t="s">
        <v>1532</v>
      </c>
      <c r="AO2037" s="1">
        <v>45717</v>
      </c>
      <c r="AP2037" s="1" t="s">
        <v>5427</v>
      </c>
      <c r="AR2037" t="s">
        <v>1532</v>
      </c>
    </row>
    <row r="2038" spans="1:44" hidden="1" x14ac:dyDescent="0.25">
      <c r="A2038" t="s">
        <v>2886</v>
      </c>
      <c r="B2038" t="s">
        <v>2880</v>
      </c>
      <c r="C2038" t="s">
        <v>2881</v>
      </c>
      <c r="D2038" s="21" t="s">
        <v>87</v>
      </c>
      <c r="E2038" t="s">
        <v>2882</v>
      </c>
      <c r="F2038" t="s">
        <v>311</v>
      </c>
      <c r="G2038" t="s">
        <v>58</v>
      </c>
      <c r="H2038">
        <v>2</v>
      </c>
      <c r="I2038" t="s">
        <v>46</v>
      </c>
      <c r="J2038" t="s">
        <v>70</v>
      </c>
      <c r="L2038">
        <v>16.78</v>
      </c>
      <c r="M2038" t="s">
        <v>226</v>
      </c>
      <c r="R2038" t="s">
        <v>98</v>
      </c>
      <c r="S2038" t="s">
        <v>97</v>
      </c>
      <c r="T2038" t="s">
        <v>98</v>
      </c>
      <c r="W2038" s="5">
        <v>45550</v>
      </c>
      <c r="Y2038" s="5">
        <v>45505</v>
      </c>
      <c r="Z2038" s="10">
        <v>45550</v>
      </c>
      <c r="AA2038" s="10">
        <v>45544</v>
      </c>
      <c r="AB2038" t="s">
        <v>311</v>
      </c>
      <c r="AC2038" t="s">
        <v>311</v>
      </c>
      <c r="AD2038" t="s">
        <v>1532</v>
      </c>
      <c r="AE2038" t="s">
        <v>1531</v>
      </c>
      <c r="AF2038" t="s">
        <v>51</v>
      </c>
      <c r="AG2038" t="s">
        <v>50</v>
      </c>
      <c r="AH2038">
        <v>51.762833000000001</v>
      </c>
      <c r="AI2038">
        <v>109.02836000000001</v>
      </c>
      <c r="AJ2038">
        <v>115.670512</v>
      </c>
      <c r="AK2038">
        <v>135.455465</v>
      </c>
      <c r="AL2038" t="s">
        <v>404</v>
      </c>
      <c r="AM2038" t="s">
        <v>314</v>
      </c>
      <c r="AN2038" t="s">
        <v>1532</v>
      </c>
      <c r="AO2038" s="1">
        <v>45717</v>
      </c>
      <c r="AP2038" s="1" t="s">
        <v>5427</v>
      </c>
      <c r="AR2038" t="s">
        <v>1532</v>
      </c>
    </row>
    <row r="2039" spans="1:44" hidden="1" x14ac:dyDescent="0.25">
      <c r="A2039" t="s">
        <v>2887</v>
      </c>
      <c r="B2039" t="s">
        <v>2880</v>
      </c>
      <c r="C2039" t="s">
        <v>2881</v>
      </c>
      <c r="D2039" s="21" t="s">
        <v>100</v>
      </c>
      <c r="E2039" t="s">
        <v>2882</v>
      </c>
      <c r="F2039" t="s">
        <v>311</v>
      </c>
      <c r="G2039" t="s">
        <v>58</v>
      </c>
      <c r="H2039">
        <v>1</v>
      </c>
      <c r="I2039" t="s">
        <v>151</v>
      </c>
      <c r="J2039" t="s">
        <v>70</v>
      </c>
      <c r="L2039">
        <v>2.42</v>
      </c>
      <c r="M2039" t="s">
        <v>226</v>
      </c>
      <c r="R2039" t="s">
        <v>97</v>
      </c>
      <c r="S2039" t="s">
        <v>97</v>
      </c>
      <c r="T2039" t="s">
        <v>98</v>
      </c>
      <c r="W2039" s="5">
        <v>45555</v>
      </c>
      <c r="Y2039" s="5">
        <v>45536</v>
      </c>
      <c r="Z2039" s="10">
        <v>45555</v>
      </c>
      <c r="AA2039" s="10">
        <v>45544</v>
      </c>
      <c r="AB2039" t="s">
        <v>311</v>
      </c>
      <c r="AC2039" t="s">
        <v>311</v>
      </c>
      <c r="AD2039" t="s">
        <v>1532</v>
      </c>
      <c r="AE2039" t="s">
        <v>1531</v>
      </c>
      <c r="AF2039" t="s">
        <v>51</v>
      </c>
      <c r="AG2039" t="s">
        <v>50</v>
      </c>
      <c r="AH2039">
        <v>51.762833000000001</v>
      </c>
      <c r="AI2039">
        <v>109.02836000000001</v>
      </c>
      <c r="AJ2039">
        <v>115.670512</v>
      </c>
      <c r="AK2039">
        <v>135.455465</v>
      </c>
      <c r="AL2039" t="s">
        <v>106</v>
      </c>
      <c r="AM2039" t="s">
        <v>314</v>
      </c>
      <c r="AN2039" t="s">
        <v>1532</v>
      </c>
      <c r="AO2039" s="1">
        <v>45717</v>
      </c>
      <c r="AP2039" s="1" t="s">
        <v>5427</v>
      </c>
      <c r="AR2039" t="s">
        <v>1532</v>
      </c>
    </row>
    <row r="2040" spans="1:44" hidden="1" x14ac:dyDescent="0.25">
      <c r="A2040" t="s">
        <v>2888</v>
      </c>
      <c r="B2040" t="s">
        <v>2880</v>
      </c>
      <c r="C2040" t="s">
        <v>2881</v>
      </c>
      <c r="D2040" s="21" t="s">
        <v>259</v>
      </c>
      <c r="E2040" t="s">
        <v>2882</v>
      </c>
      <c r="F2040" t="s">
        <v>311</v>
      </c>
      <c r="G2040" t="s">
        <v>58</v>
      </c>
      <c r="H2040">
        <v>2</v>
      </c>
      <c r="I2040" t="s">
        <v>46</v>
      </c>
      <c r="J2040" t="s">
        <v>70</v>
      </c>
      <c r="L2040">
        <v>11.84</v>
      </c>
      <c r="M2040" t="s">
        <v>226</v>
      </c>
      <c r="R2040" t="s">
        <v>98</v>
      </c>
      <c r="S2040" t="s">
        <v>97</v>
      </c>
      <c r="T2040" t="s">
        <v>98</v>
      </c>
      <c r="W2040" s="5">
        <v>45550</v>
      </c>
      <c r="Y2040" s="5">
        <v>45536</v>
      </c>
      <c r="Z2040" s="10">
        <v>45550</v>
      </c>
      <c r="AA2040" s="10">
        <v>45544</v>
      </c>
      <c r="AB2040" t="s">
        <v>311</v>
      </c>
      <c r="AC2040" t="s">
        <v>311</v>
      </c>
      <c r="AD2040" t="s">
        <v>1532</v>
      </c>
      <c r="AE2040" t="s">
        <v>1531</v>
      </c>
      <c r="AF2040" t="s">
        <v>51</v>
      </c>
      <c r="AG2040" t="s">
        <v>50</v>
      </c>
      <c r="AH2040">
        <v>51.762833000000001</v>
      </c>
      <c r="AI2040">
        <v>109.02836000000001</v>
      </c>
      <c r="AJ2040">
        <v>115.670512</v>
      </c>
      <c r="AK2040">
        <v>135.455465</v>
      </c>
      <c r="AL2040" t="s">
        <v>404</v>
      </c>
      <c r="AM2040" t="s">
        <v>314</v>
      </c>
      <c r="AN2040" t="s">
        <v>1532</v>
      </c>
      <c r="AO2040" s="1">
        <v>45717</v>
      </c>
      <c r="AP2040" s="1" t="s">
        <v>5427</v>
      </c>
      <c r="AR2040" t="s">
        <v>1532</v>
      </c>
    </row>
    <row r="2041" spans="1:44" hidden="1" x14ac:dyDescent="0.25">
      <c r="A2041" t="s">
        <v>2889</v>
      </c>
      <c r="B2041" t="s">
        <v>2880</v>
      </c>
      <c r="C2041" t="s">
        <v>2881</v>
      </c>
      <c r="D2041" s="21" t="s">
        <v>207</v>
      </c>
      <c r="E2041" t="s">
        <v>2882</v>
      </c>
      <c r="F2041" t="s">
        <v>311</v>
      </c>
      <c r="G2041" t="s">
        <v>58</v>
      </c>
      <c r="H2041">
        <v>2</v>
      </c>
      <c r="I2041" t="s">
        <v>46</v>
      </c>
      <c r="J2041" t="s">
        <v>70</v>
      </c>
      <c r="L2041">
        <v>5.95</v>
      </c>
      <c r="M2041" t="s">
        <v>226</v>
      </c>
      <c r="R2041" t="s">
        <v>97</v>
      </c>
      <c r="S2041" t="s">
        <v>97</v>
      </c>
      <c r="T2041" t="s">
        <v>98</v>
      </c>
      <c r="W2041" s="5">
        <v>45548</v>
      </c>
      <c r="Y2041" s="5">
        <v>45536</v>
      </c>
      <c r="Z2041" s="10">
        <v>45548</v>
      </c>
      <c r="AB2041" t="s">
        <v>311</v>
      </c>
      <c r="AC2041" t="s">
        <v>311</v>
      </c>
      <c r="AD2041" t="s">
        <v>1532</v>
      </c>
      <c r="AE2041" t="s">
        <v>1531</v>
      </c>
      <c r="AF2041" t="s">
        <v>51</v>
      </c>
      <c r="AG2041" t="s">
        <v>50</v>
      </c>
      <c r="AH2041">
        <v>51.762833000000001</v>
      </c>
      <c r="AI2041">
        <v>109.02836000000001</v>
      </c>
      <c r="AJ2041">
        <v>115.670512</v>
      </c>
      <c r="AK2041">
        <v>135.455465</v>
      </c>
      <c r="AL2041" t="s">
        <v>106</v>
      </c>
      <c r="AM2041" t="s">
        <v>314</v>
      </c>
      <c r="AN2041" t="s">
        <v>1532</v>
      </c>
      <c r="AO2041" s="1">
        <v>45748</v>
      </c>
      <c r="AP2041" s="1" t="s">
        <v>5428</v>
      </c>
      <c r="AR2041" t="s">
        <v>1532</v>
      </c>
    </row>
    <row r="2042" spans="1:44" hidden="1" x14ac:dyDescent="0.25">
      <c r="A2042" t="s">
        <v>2890</v>
      </c>
      <c r="B2042" t="s">
        <v>2880</v>
      </c>
      <c r="C2042" t="s">
        <v>2881</v>
      </c>
      <c r="D2042" s="21" t="s">
        <v>149</v>
      </c>
      <c r="E2042" t="s">
        <v>2882</v>
      </c>
      <c r="F2042" t="s">
        <v>311</v>
      </c>
      <c r="G2042" t="s">
        <v>58</v>
      </c>
      <c r="H2042">
        <v>2</v>
      </c>
      <c r="I2042" t="s">
        <v>46</v>
      </c>
      <c r="J2042" t="s">
        <v>70</v>
      </c>
      <c r="L2042">
        <v>24.9</v>
      </c>
      <c r="M2042" t="s">
        <v>226</v>
      </c>
      <c r="R2042" t="s">
        <v>98</v>
      </c>
      <c r="S2042" t="s">
        <v>97</v>
      </c>
      <c r="T2042" t="s">
        <v>98</v>
      </c>
      <c r="W2042" s="5">
        <v>45565</v>
      </c>
      <c r="Y2042" s="5">
        <v>45536</v>
      </c>
      <c r="Z2042" s="10">
        <v>45565</v>
      </c>
      <c r="AA2042" s="10">
        <v>45544</v>
      </c>
      <c r="AB2042" t="s">
        <v>311</v>
      </c>
      <c r="AC2042" t="s">
        <v>311</v>
      </c>
      <c r="AD2042" t="s">
        <v>1532</v>
      </c>
      <c r="AE2042" t="s">
        <v>1531</v>
      </c>
      <c r="AF2042" t="s">
        <v>51</v>
      </c>
      <c r="AG2042" t="s">
        <v>50</v>
      </c>
      <c r="AH2042">
        <v>51.762833000000001</v>
      </c>
      <c r="AI2042">
        <v>109.02836000000001</v>
      </c>
      <c r="AJ2042">
        <v>115.670512</v>
      </c>
      <c r="AK2042">
        <v>135.455465</v>
      </c>
      <c r="AL2042" t="s">
        <v>404</v>
      </c>
      <c r="AM2042" t="s">
        <v>314</v>
      </c>
      <c r="AN2042" t="s">
        <v>1532</v>
      </c>
      <c r="AO2042" s="1">
        <v>45748</v>
      </c>
      <c r="AP2042" s="1" t="s">
        <v>5428</v>
      </c>
      <c r="AR2042" t="s">
        <v>1532</v>
      </c>
    </row>
    <row r="2043" spans="1:44" hidden="1" x14ac:dyDescent="0.25">
      <c r="A2043" t="s">
        <v>2891</v>
      </c>
      <c r="B2043" t="s">
        <v>2880</v>
      </c>
      <c r="C2043" t="s">
        <v>2881</v>
      </c>
      <c r="D2043" s="21" t="s">
        <v>107</v>
      </c>
      <c r="E2043" t="s">
        <v>2882</v>
      </c>
      <c r="F2043" t="s">
        <v>311</v>
      </c>
      <c r="G2043" t="s">
        <v>58</v>
      </c>
      <c r="H2043">
        <v>2</v>
      </c>
      <c r="I2043" t="s">
        <v>46</v>
      </c>
      <c r="J2043" t="s">
        <v>70</v>
      </c>
      <c r="L2043">
        <v>5.76</v>
      </c>
      <c r="M2043" t="s">
        <v>226</v>
      </c>
      <c r="R2043" t="s">
        <v>98</v>
      </c>
      <c r="S2043" t="s">
        <v>97</v>
      </c>
      <c r="T2043" t="s">
        <v>98</v>
      </c>
      <c r="W2043" s="5">
        <v>45550</v>
      </c>
      <c r="Y2043" s="5">
        <v>45536</v>
      </c>
      <c r="Z2043" s="10">
        <v>45550</v>
      </c>
      <c r="AA2043" s="10">
        <v>45544</v>
      </c>
      <c r="AB2043" t="s">
        <v>311</v>
      </c>
      <c r="AC2043" t="s">
        <v>311</v>
      </c>
      <c r="AD2043" t="s">
        <v>1532</v>
      </c>
      <c r="AE2043" t="s">
        <v>1531</v>
      </c>
      <c r="AF2043" t="s">
        <v>51</v>
      </c>
      <c r="AG2043" t="s">
        <v>50</v>
      </c>
      <c r="AH2043">
        <v>51.762833000000001</v>
      </c>
      <c r="AI2043">
        <v>109.02836000000001</v>
      </c>
      <c r="AJ2043">
        <v>115.670512</v>
      </c>
      <c r="AK2043">
        <v>135.455465</v>
      </c>
      <c r="AL2043" t="s">
        <v>404</v>
      </c>
      <c r="AM2043" t="s">
        <v>314</v>
      </c>
      <c r="AN2043" t="s">
        <v>1532</v>
      </c>
      <c r="AO2043" s="1">
        <v>45748</v>
      </c>
      <c r="AP2043" s="1" t="s">
        <v>5428</v>
      </c>
      <c r="AR2043" t="s">
        <v>1532</v>
      </c>
    </row>
    <row r="2044" spans="1:44" hidden="1" x14ac:dyDescent="0.25">
      <c r="A2044" t="s">
        <v>2892</v>
      </c>
      <c r="B2044" t="s">
        <v>2880</v>
      </c>
      <c r="C2044" t="s">
        <v>2881</v>
      </c>
      <c r="D2044" s="21" t="s">
        <v>109</v>
      </c>
      <c r="E2044" t="s">
        <v>2882</v>
      </c>
      <c r="F2044" t="s">
        <v>311</v>
      </c>
      <c r="G2044" t="s">
        <v>58</v>
      </c>
      <c r="H2044">
        <v>2</v>
      </c>
      <c r="I2044" t="s">
        <v>46</v>
      </c>
      <c r="J2044" t="s">
        <v>70</v>
      </c>
      <c r="L2044">
        <v>6.15</v>
      </c>
      <c r="M2044" t="s">
        <v>226</v>
      </c>
      <c r="R2044" t="s">
        <v>97</v>
      </c>
      <c r="S2044" t="s">
        <v>97</v>
      </c>
      <c r="T2044" t="s">
        <v>98</v>
      </c>
      <c r="W2044" s="5">
        <v>45546</v>
      </c>
      <c r="Y2044" s="5">
        <v>45536</v>
      </c>
      <c r="Z2044" s="10">
        <v>45546</v>
      </c>
      <c r="AA2044" s="10">
        <v>45544</v>
      </c>
      <c r="AB2044" t="s">
        <v>311</v>
      </c>
      <c r="AC2044" t="s">
        <v>311</v>
      </c>
      <c r="AD2044" t="s">
        <v>1532</v>
      </c>
      <c r="AE2044" t="s">
        <v>1531</v>
      </c>
      <c r="AF2044" t="s">
        <v>51</v>
      </c>
      <c r="AG2044" t="s">
        <v>50</v>
      </c>
      <c r="AH2044">
        <v>51.762833000000001</v>
      </c>
      <c r="AI2044">
        <v>109.02836000000001</v>
      </c>
      <c r="AJ2044">
        <v>115.670512</v>
      </c>
      <c r="AK2044">
        <v>135.455465</v>
      </c>
      <c r="AL2044" t="s">
        <v>106</v>
      </c>
      <c r="AM2044" t="s">
        <v>314</v>
      </c>
      <c r="AN2044" t="s">
        <v>1532</v>
      </c>
      <c r="AO2044" s="1">
        <v>45748</v>
      </c>
      <c r="AP2044" s="1" t="s">
        <v>5428</v>
      </c>
      <c r="AR2044" t="s">
        <v>1532</v>
      </c>
    </row>
    <row r="2045" spans="1:44" hidden="1" x14ac:dyDescent="0.25">
      <c r="A2045" t="s">
        <v>2893</v>
      </c>
      <c r="B2045" t="s">
        <v>2880</v>
      </c>
      <c r="C2045" t="s">
        <v>2881</v>
      </c>
      <c r="D2045" s="21" t="s">
        <v>154</v>
      </c>
      <c r="E2045" t="s">
        <v>2882</v>
      </c>
      <c r="F2045" t="s">
        <v>311</v>
      </c>
      <c r="G2045" t="s">
        <v>58</v>
      </c>
      <c r="H2045">
        <v>2</v>
      </c>
      <c r="I2045" t="s">
        <v>46</v>
      </c>
      <c r="J2045" t="s">
        <v>70</v>
      </c>
      <c r="L2045">
        <v>2.19</v>
      </c>
      <c r="M2045" t="s">
        <v>226</v>
      </c>
      <c r="R2045" t="s">
        <v>97</v>
      </c>
      <c r="S2045" t="s">
        <v>97</v>
      </c>
      <c r="T2045" t="s">
        <v>98</v>
      </c>
      <c r="W2045" s="5">
        <v>45548</v>
      </c>
      <c r="Y2045" s="5">
        <v>45536</v>
      </c>
      <c r="Z2045" s="10">
        <v>45548</v>
      </c>
      <c r="AA2045" s="10">
        <v>45544</v>
      </c>
      <c r="AB2045" t="s">
        <v>311</v>
      </c>
      <c r="AC2045" t="s">
        <v>311</v>
      </c>
      <c r="AD2045" t="s">
        <v>1532</v>
      </c>
      <c r="AE2045" t="s">
        <v>1531</v>
      </c>
      <c r="AF2045" t="s">
        <v>51</v>
      </c>
      <c r="AG2045" t="s">
        <v>50</v>
      </c>
      <c r="AH2045">
        <v>51.762833000000001</v>
      </c>
      <c r="AI2045">
        <v>109.02836000000001</v>
      </c>
      <c r="AJ2045">
        <v>115.670512</v>
      </c>
      <c r="AK2045">
        <v>135.455465</v>
      </c>
      <c r="AL2045" t="s">
        <v>106</v>
      </c>
      <c r="AM2045" t="s">
        <v>314</v>
      </c>
      <c r="AN2045" t="s">
        <v>1532</v>
      </c>
      <c r="AO2045" s="1">
        <v>45717</v>
      </c>
      <c r="AP2045" s="1" t="s">
        <v>5428</v>
      </c>
      <c r="AR2045" t="s">
        <v>1532</v>
      </c>
    </row>
    <row r="2046" spans="1:44" hidden="1" x14ac:dyDescent="0.25">
      <c r="A2046" t="s">
        <v>2894</v>
      </c>
      <c r="B2046" t="s">
        <v>2880</v>
      </c>
      <c r="C2046" t="s">
        <v>2881</v>
      </c>
      <c r="D2046" s="21" t="s">
        <v>229</v>
      </c>
      <c r="E2046" t="s">
        <v>2882</v>
      </c>
      <c r="F2046" t="s">
        <v>311</v>
      </c>
      <c r="G2046" t="s">
        <v>58</v>
      </c>
      <c r="H2046">
        <v>1</v>
      </c>
      <c r="I2046" t="s">
        <v>151</v>
      </c>
      <c r="J2046" t="s">
        <v>47</v>
      </c>
      <c r="K2046" s="1">
        <v>42312</v>
      </c>
      <c r="L2046">
        <v>0.56000000000000005</v>
      </c>
      <c r="M2046" t="s">
        <v>226</v>
      </c>
      <c r="R2046" t="s">
        <v>2895</v>
      </c>
      <c r="S2046" t="s">
        <v>2895</v>
      </c>
      <c r="W2046" s="5">
        <v>43697</v>
      </c>
      <c r="Y2046" s="5">
        <v>45870</v>
      </c>
      <c r="AB2046" t="s">
        <v>311</v>
      </c>
      <c r="AC2046" t="s">
        <v>311</v>
      </c>
      <c r="AD2046" t="s">
        <v>1532</v>
      </c>
      <c r="AE2046" t="s">
        <v>1531</v>
      </c>
      <c r="AF2046" t="s">
        <v>51</v>
      </c>
      <c r="AG2046" t="s">
        <v>50</v>
      </c>
      <c r="AH2046">
        <v>51.762833000000001</v>
      </c>
      <c r="AI2046">
        <v>109.02836000000001</v>
      </c>
      <c r="AJ2046">
        <v>115.670512</v>
      </c>
      <c r="AK2046">
        <v>135.455465</v>
      </c>
      <c r="AL2046" t="s">
        <v>54</v>
      </c>
      <c r="AM2046" t="s">
        <v>314</v>
      </c>
    </row>
    <row r="2047" spans="1:44" hidden="1" x14ac:dyDescent="0.25">
      <c r="A2047" t="s">
        <v>2899</v>
      </c>
      <c r="B2047" t="s">
        <v>2896</v>
      </c>
      <c r="C2047" t="s">
        <v>2897</v>
      </c>
      <c r="D2047" t="s">
        <v>95</v>
      </c>
      <c r="E2047" t="s">
        <v>2898</v>
      </c>
      <c r="F2047" t="s">
        <v>44</v>
      </c>
      <c r="G2047" t="s">
        <v>45</v>
      </c>
      <c r="H2047">
        <v>1</v>
      </c>
      <c r="I2047" t="s">
        <v>197</v>
      </c>
      <c r="J2047" t="s">
        <v>47</v>
      </c>
      <c r="K2047" s="1">
        <v>44008</v>
      </c>
      <c r="L2047">
        <v>12.8</v>
      </c>
      <c r="M2047" t="s">
        <v>226</v>
      </c>
      <c r="W2047" s="5">
        <v>46023</v>
      </c>
      <c r="X2047" s="5">
        <v>46023</v>
      </c>
      <c r="Y2047" s="5">
        <v>45901</v>
      </c>
      <c r="AB2047" t="s">
        <v>44</v>
      </c>
      <c r="AC2047" t="s">
        <v>44</v>
      </c>
      <c r="AD2047" t="s">
        <v>199</v>
      </c>
      <c r="AE2047" t="s">
        <v>50</v>
      </c>
      <c r="AF2047" t="s">
        <v>53</v>
      </c>
      <c r="AG2047" t="s">
        <v>72</v>
      </c>
      <c r="AH2047">
        <v>108.23806399999999</v>
      </c>
      <c r="AI2047">
        <v>109.659977</v>
      </c>
      <c r="AJ2047">
        <v>115.543117</v>
      </c>
      <c r="AK2047">
        <v>118.76081499999999</v>
      </c>
      <c r="AL2047" t="s">
        <v>54</v>
      </c>
      <c r="AM2047" t="s">
        <v>314</v>
      </c>
      <c r="AN2047" t="s">
        <v>199</v>
      </c>
      <c r="AR2047" t="s">
        <v>199</v>
      </c>
    </row>
    <row r="2048" spans="1:44" hidden="1" x14ac:dyDescent="0.25">
      <c r="A2048" t="s">
        <v>2902</v>
      </c>
      <c r="B2048" t="s">
        <v>2900</v>
      </c>
      <c r="C2048" t="s">
        <v>2901</v>
      </c>
      <c r="D2048" t="s">
        <v>95</v>
      </c>
      <c r="E2048" t="s">
        <v>1099</v>
      </c>
      <c r="F2048" t="s">
        <v>245</v>
      </c>
      <c r="G2048" t="s">
        <v>45</v>
      </c>
      <c r="H2048">
        <v>2</v>
      </c>
      <c r="I2048" t="s">
        <v>46</v>
      </c>
      <c r="J2048" t="s">
        <v>47</v>
      </c>
      <c r="K2048" s="1">
        <v>43977</v>
      </c>
      <c r="L2048">
        <v>53.63</v>
      </c>
      <c r="M2048" t="s">
        <v>48</v>
      </c>
      <c r="W2048" s="5">
        <v>43977</v>
      </c>
      <c r="Y2048" s="5">
        <v>45809</v>
      </c>
      <c r="AB2048" t="s">
        <v>245</v>
      </c>
      <c r="AC2048" t="s">
        <v>245</v>
      </c>
      <c r="AD2048" t="s">
        <v>690</v>
      </c>
      <c r="AE2048" t="s">
        <v>247</v>
      </c>
      <c r="AF2048" t="s">
        <v>84</v>
      </c>
      <c r="AG2048" t="s">
        <v>566</v>
      </c>
      <c r="AH2048">
        <v>1.3945320000000001</v>
      </c>
      <c r="AI2048">
        <v>17.884391999999998</v>
      </c>
      <c r="AJ2048">
        <v>49.825873999999999</v>
      </c>
      <c r="AK2048">
        <v>54.625579999999999</v>
      </c>
      <c r="AL2048" t="s">
        <v>54</v>
      </c>
      <c r="AM2048" t="s">
        <v>248</v>
      </c>
      <c r="AN2048" t="s">
        <v>5452</v>
      </c>
      <c r="AO2048" s="1">
        <v>45901</v>
      </c>
      <c r="AP2048" s="1" t="s">
        <v>5455</v>
      </c>
      <c r="AR2048" t="s">
        <v>5452</v>
      </c>
    </row>
    <row r="2049" spans="1:44" hidden="1" x14ac:dyDescent="0.25">
      <c r="A2049" t="s">
        <v>2903</v>
      </c>
      <c r="B2049" t="s">
        <v>2900</v>
      </c>
      <c r="C2049" t="s">
        <v>2901</v>
      </c>
      <c r="D2049" t="s">
        <v>143</v>
      </c>
      <c r="E2049" t="s">
        <v>1099</v>
      </c>
      <c r="F2049" t="s">
        <v>245</v>
      </c>
      <c r="G2049" t="s">
        <v>58</v>
      </c>
      <c r="H2049">
        <v>2</v>
      </c>
      <c r="I2049" t="s">
        <v>46</v>
      </c>
      <c r="J2049" t="s">
        <v>47</v>
      </c>
      <c r="K2049" s="1">
        <v>43978</v>
      </c>
      <c r="L2049">
        <v>14.51</v>
      </c>
      <c r="M2049" t="s">
        <v>48</v>
      </c>
      <c r="W2049" s="5">
        <v>43978</v>
      </c>
      <c r="Y2049" s="5">
        <v>45809</v>
      </c>
      <c r="AB2049" t="s">
        <v>245</v>
      </c>
      <c r="AC2049" t="s">
        <v>245</v>
      </c>
      <c r="AD2049" t="s">
        <v>690</v>
      </c>
      <c r="AE2049" t="s">
        <v>247</v>
      </c>
      <c r="AF2049" t="s">
        <v>84</v>
      </c>
      <c r="AG2049" t="s">
        <v>566</v>
      </c>
      <c r="AH2049">
        <v>1.3945320000000001</v>
      </c>
      <c r="AI2049">
        <v>17.884391999999998</v>
      </c>
      <c r="AJ2049">
        <v>49.825873999999999</v>
      </c>
      <c r="AK2049">
        <v>54.625579999999999</v>
      </c>
      <c r="AL2049" t="s">
        <v>54</v>
      </c>
      <c r="AM2049" t="s">
        <v>248</v>
      </c>
      <c r="AN2049" t="s">
        <v>5452</v>
      </c>
      <c r="AO2049" s="1">
        <v>45901</v>
      </c>
      <c r="AP2049" s="1" t="s">
        <v>5455</v>
      </c>
      <c r="AR2049" t="s">
        <v>5452</v>
      </c>
    </row>
    <row r="2050" spans="1:44" hidden="1" x14ac:dyDescent="0.25">
      <c r="A2050" t="s">
        <v>2904</v>
      </c>
      <c r="B2050" t="s">
        <v>2900</v>
      </c>
      <c r="C2050" t="s">
        <v>2901</v>
      </c>
      <c r="D2050" t="s">
        <v>145</v>
      </c>
      <c r="E2050" t="s">
        <v>1099</v>
      </c>
      <c r="F2050" t="s">
        <v>245</v>
      </c>
      <c r="G2050" t="s">
        <v>45</v>
      </c>
      <c r="H2050">
        <v>2</v>
      </c>
      <c r="I2050" t="s">
        <v>46</v>
      </c>
      <c r="J2050" t="s">
        <v>47</v>
      </c>
      <c r="K2050" s="1">
        <v>43978</v>
      </c>
      <c r="L2050">
        <v>25.13</v>
      </c>
      <c r="M2050" t="s">
        <v>48</v>
      </c>
      <c r="W2050" s="5">
        <v>43978</v>
      </c>
      <c r="Y2050" s="5">
        <v>45809</v>
      </c>
      <c r="AB2050" t="s">
        <v>245</v>
      </c>
      <c r="AC2050" t="s">
        <v>245</v>
      </c>
      <c r="AD2050" t="s">
        <v>690</v>
      </c>
      <c r="AE2050" t="s">
        <v>247</v>
      </c>
      <c r="AF2050" t="s">
        <v>84</v>
      </c>
      <c r="AG2050" t="s">
        <v>566</v>
      </c>
      <c r="AH2050">
        <v>1.3945320000000001</v>
      </c>
      <c r="AI2050">
        <v>17.884391999999998</v>
      </c>
      <c r="AJ2050">
        <v>49.825873999999999</v>
      </c>
      <c r="AK2050">
        <v>54.625579999999999</v>
      </c>
      <c r="AL2050" t="s">
        <v>54</v>
      </c>
      <c r="AM2050" t="s">
        <v>248</v>
      </c>
      <c r="AN2050" t="s">
        <v>5452</v>
      </c>
      <c r="AO2050" s="1">
        <v>45901</v>
      </c>
      <c r="AP2050" s="1" t="s">
        <v>5455</v>
      </c>
      <c r="AR2050" t="s">
        <v>5452</v>
      </c>
    </row>
    <row r="2051" spans="1:44" hidden="1" x14ac:dyDescent="0.25">
      <c r="A2051" t="s">
        <v>2905</v>
      </c>
      <c r="B2051" t="s">
        <v>2900</v>
      </c>
      <c r="C2051" t="s">
        <v>2901</v>
      </c>
      <c r="D2051" t="s">
        <v>255</v>
      </c>
      <c r="E2051" t="s">
        <v>1099</v>
      </c>
      <c r="F2051" t="s">
        <v>245</v>
      </c>
      <c r="G2051" t="s">
        <v>45</v>
      </c>
      <c r="H2051">
        <v>2</v>
      </c>
      <c r="I2051" t="s">
        <v>46</v>
      </c>
      <c r="J2051" t="s">
        <v>47</v>
      </c>
      <c r="K2051" s="1">
        <v>43979</v>
      </c>
      <c r="L2051">
        <v>19.260000000000002</v>
      </c>
      <c r="M2051" t="s">
        <v>48</v>
      </c>
      <c r="W2051" s="5">
        <v>43979</v>
      </c>
      <c r="Y2051" s="5">
        <v>45809</v>
      </c>
      <c r="AB2051" t="s">
        <v>245</v>
      </c>
      <c r="AC2051" t="s">
        <v>245</v>
      </c>
      <c r="AD2051" t="s">
        <v>690</v>
      </c>
      <c r="AE2051" t="s">
        <v>247</v>
      </c>
      <c r="AF2051" t="s">
        <v>84</v>
      </c>
      <c r="AG2051" t="s">
        <v>566</v>
      </c>
      <c r="AH2051">
        <v>1.3945320000000001</v>
      </c>
      <c r="AI2051">
        <v>17.884391999999998</v>
      </c>
      <c r="AJ2051">
        <v>49.825873999999999</v>
      </c>
      <c r="AK2051">
        <v>54.625579999999999</v>
      </c>
      <c r="AL2051" t="s">
        <v>54</v>
      </c>
      <c r="AM2051" t="s">
        <v>248</v>
      </c>
      <c r="AN2051" t="s">
        <v>5452</v>
      </c>
      <c r="AO2051" s="1">
        <v>45901</v>
      </c>
      <c r="AP2051" s="1" t="s">
        <v>5455</v>
      </c>
      <c r="AR2051" t="s">
        <v>5452</v>
      </c>
    </row>
    <row r="2052" spans="1:44" hidden="1" x14ac:dyDescent="0.25">
      <c r="A2052" t="s">
        <v>2906</v>
      </c>
      <c r="B2052" t="s">
        <v>2900</v>
      </c>
      <c r="C2052" t="s">
        <v>2901</v>
      </c>
      <c r="D2052" t="s">
        <v>87</v>
      </c>
      <c r="E2052" t="s">
        <v>1099</v>
      </c>
      <c r="F2052" t="s">
        <v>245</v>
      </c>
      <c r="G2052" t="s">
        <v>45</v>
      </c>
      <c r="H2052">
        <v>2</v>
      </c>
      <c r="I2052" t="s">
        <v>46</v>
      </c>
      <c r="J2052" t="s">
        <v>47</v>
      </c>
      <c r="K2052" s="1">
        <v>43978</v>
      </c>
      <c r="L2052">
        <v>16.38</v>
      </c>
      <c r="M2052" t="s">
        <v>48</v>
      </c>
      <c r="W2052" s="5">
        <v>43978</v>
      </c>
      <c r="Y2052" s="5">
        <v>45809</v>
      </c>
      <c r="AB2052" t="s">
        <v>245</v>
      </c>
      <c r="AC2052" t="s">
        <v>245</v>
      </c>
      <c r="AD2052" t="s">
        <v>690</v>
      </c>
      <c r="AE2052" t="s">
        <v>247</v>
      </c>
      <c r="AF2052" t="s">
        <v>84</v>
      </c>
      <c r="AG2052" t="s">
        <v>566</v>
      </c>
      <c r="AH2052">
        <v>1.3945320000000001</v>
      </c>
      <c r="AI2052">
        <v>17.884391999999998</v>
      </c>
      <c r="AJ2052">
        <v>49.825873999999999</v>
      </c>
      <c r="AK2052">
        <v>54.625579999999999</v>
      </c>
      <c r="AL2052" t="s">
        <v>54</v>
      </c>
      <c r="AM2052" t="s">
        <v>248</v>
      </c>
      <c r="AN2052" t="s">
        <v>5452</v>
      </c>
      <c r="AO2052" s="1">
        <v>45901</v>
      </c>
      <c r="AP2052" s="1" t="s">
        <v>5455</v>
      </c>
      <c r="AR2052" t="s">
        <v>5452</v>
      </c>
    </row>
    <row r="2053" spans="1:44" hidden="1" x14ac:dyDescent="0.25">
      <c r="A2053" t="s">
        <v>2907</v>
      </c>
      <c r="B2053" t="s">
        <v>2900</v>
      </c>
      <c r="C2053" t="s">
        <v>2901</v>
      </c>
      <c r="D2053" t="s">
        <v>100</v>
      </c>
      <c r="E2053" t="s">
        <v>1099</v>
      </c>
      <c r="F2053" t="s">
        <v>245</v>
      </c>
      <c r="G2053" t="s">
        <v>58</v>
      </c>
      <c r="H2053">
        <v>2</v>
      </c>
      <c r="I2053" t="s">
        <v>46</v>
      </c>
      <c r="J2053" t="s">
        <v>47</v>
      </c>
      <c r="K2053" s="1">
        <v>43980</v>
      </c>
      <c r="L2053">
        <v>20.420000000000002</v>
      </c>
      <c r="M2053" t="s">
        <v>48</v>
      </c>
      <c r="W2053" s="5">
        <v>43980</v>
      </c>
      <c r="Y2053" s="5">
        <v>45809</v>
      </c>
      <c r="AB2053" t="s">
        <v>245</v>
      </c>
      <c r="AC2053" t="s">
        <v>245</v>
      </c>
      <c r="AD2053" t="s">
        <v>690</v>
      </c>
      <c r="AE2053" t="s">
        <v>247</v>
      </c>
      <c r="AF2053" t="s">
        <v>84</v>
      </c>
      <c r="AG2053" t="s">
        <v>566</v>
      </c>
      <c r="AH2053">
        <v>1.3945320000000001</v>
      </c>
      <c r="AI2053">
        <v>17.884391999999998</v>
      </c>
      <c r="AJ2053">
        <v>49.825873999999999</v>
      </c>
      <c r="AK2053">
        <v>54.625579999999999</v>
      </c>
      <c r="AL2053" t="s">
        <v>54</v>
      </c>
      <c r="AM2053" t="s">
        <v>248</v>
      </c>
      <c r="AN2053" t="s">
        <v>5452</v>
      </c>
      <c r="AO2053" s="1">
        <v>45901</v>
      </c>
      <c r="AP2053" s="1" t="s">
        <v>5455</v>
      </c>
      <c r="AR2053" t="s">
        <v>5452</v>
      </c>
    </row>
    <row r="2054" spans="1:44" hidden="1" x14ac:dyDescent="0.25">
      <c r="A2054" t="s">
        <v>2908</v>
      </c>
      <c r="B2054" t="s">
        <v>2900</v>
      </c>
      <c r="C2054" t="s">
        <v>2901</v>
      </c>
      <c r="D2054" t="s">
        <v>259</v>
      </c>
      <c r="E2054" t="s">
        <v>1099</v>
      </c>
      <c r="F2054" t="s">
        <v>245</v>
      </c>
      <c r="G2054" t="s">
        <v>45</v>
      </c>
      <c r="H2054">
        <v>2</v>
      </c>
      <c r="I2054" t="s">
        <v>46</v>
      </c>
      <c r="J2054" t="s">
        <v>47</v>
      </c>
      <c r="K2054" s="1">
        <v>43979</v>
      </c>
      <c r="L2054">
        <v>3.49</v>
      </c>
      <c r="M2054" t="s">
        <v>48</v>
      </c>
      <c r="W2054" s="5">
        <v>43979</v>
      </c>
      <c r="Y2054" s="5">
        <v>45809</v>
      </c>
      <c r="AB2054" t="s">
        <v>245</v>
      </c>
      <c r="AC2054" t="s">
        <v>245</v>
      </c>
      <c r="AD2054" t="s">
        <v>690</v>
      </c>
      <c r="AE2054" t="s">
        <v>247</v>
      </c>
      <c r="AF2054" t="s">
        <v>84</v>
      </c>
      <c r="AG2054" t="s">
        <v>566</v>
      </c>
      <c r="AH2054">
        <v>1.3945320000000001</v>
      </c>
      <c r="AI2054">
        <v>17.884391999999998</v>
      </c>
      <c r="AJ2054">
        <v>49.825873999999999</v>
      </c>
      <c r="AK2054">
        <v>54.625579999999999</v>
      </c>
      <c r="AL2054" t="s">
        <v>54</v>
      </c>
      <c r="AM2054" t="s">
        <v>248</v>
      </c>
      <c r="AN2054" t="s">
        <v>5452</v>
      </c>
      <c r="AO2054" s="1">
        <v>45901</v>
      </c>
      <c r="AP2054" s="1" t="s">
        <v>5455</v>
      </c>
      <c r="AR2054" t="s">
        <v>5452</v>
      </c>
    </row>
    <row r="2055" spans="1:44" hidden="1" x14ac:dyDescent="0.25">
      <c r="A2055" t="s">
        <v>2909</v>
      </c>
      <c r="B2055" t="s">
        <v>2900</v>
      </c>
      <c r="C2055" t="s">
        <v>2901</v>
      </c>
      <c r="D2055" t="s">
        <v>511</v>
      </c>
      <c r="E2055" t="s">
        <v>1099</v>
      </c>
      <c r="F2055" t="s">
        <v>245</v>
      </c>
      <c r="G2055" t="s">
        <v>45</v>
      </c>
      <c r="H2055">
        <v>1</v>
      </c>
      <c r="I2055" t="s">
        <v>197</v>
      </c>
      <c r="J2055" t="s">
        <v>47</v>
      </c>
      <c r="K2055" s="1">
        <v>44042</v>
      </c>
      <c r="L2055">
        <v>4.79</v>
      </c>
      <c r="M2055" t="s">
        <v>48</v>
      </c>
      <c r="W2055" s="5">
        <v>44042</v>
      </c>
      <c r="Y2055" s="5">
        <v>45809</v>
      </c>
      <c r="AB2055" t="s">
        <v>245</v>
      </c>
      <c r="AC2055" t="s">
        <v>245</v>
      </c>
      <c r="AD2055" t="s">
        <v>690</v>
      </c>
      <c r="AE2055" t="s">
        <v>247</v>
      </c>
      <c r="AF2055" t="s">
        <v>84</v>
      </c>
      <c r="AG2055" t="s">
        <v>566</v>
      </c>
      <c r="AH2055">
        <v>1.3945320000000001</v>
      </c>
      <c r="AI2055">
        <v>17.884391999999998</v>
      </c>
      <c r="AJ2055">
        <v>49.825873999999999</v>
      </c>
      <c r="AK2055">
        <v>54.625579999999999</v>
      </c>
      <c r="AL2055" t="s">
        <v>54</v>
      </c>
      <c r="AM2055" t="s">
        <v>248</v>
      </c>
      <c r="AN2055" t="s">
        <v>5452</v>
      </c>
      <c r="AO2055" s="1">
        <v>45901</v>
      </c>
      <c r="AP2055" s="1" t="s">
        <v>5455</v>
      </c>
      <c r="AR2055" t="s">
        <v>5452</v>
      </c>
    </row>
    <row r="2056" spans="1:44" hidden="1" x14ac:dyDescent="0.25">
      <c r="A2056" t="s">
        <v>2910</v>
      </c>
      <c r="B2056" t="s">
        <v>2900</v>
      </c>
      <c r="C2056" t="s">
        <v>2901</v>
      </c>
      <c r="D2056" t="s">
        <v>513</v>
      </c>
      <c r="E2056" t="s">
        <v>1099</v>
      </c>
      <c r="F2056" t="s">
        <v>245</v>
      </c>
      <c r="G2056" t="s">
        <v>45</v>
      </c>
      <c r="H2056">
        <v>1</v>
      </c>
      <c r="I2056" t="s">
        <v>197</v>
      </c>
      <c r="J2056" t="s">
        <v>47</v>
      </c>
      <c r="K2056" s="1">
        <v>44042</v>
      </c>
      <c r="L2056">
        <v>1.77</v>
      </c>
      <c r="M2056" t="s">
        <v>48</v>
      </c>
      <c r="W2056" s="5">
        <v>44042</v>
      </c>
      <c r="Y2056" s="5">
        <v>45809</v>
      </c>
      <c r="AB2056" t="s">
        <v>245</v>
      </c>
      <c r="AC2056" t="s">
        <v>245</v>
      </c>
      <c r="AD2056" t="s">
        <v>690</v>
      </c>
      <c r="AE2056" t="s">
        <v>247</v>
      </c>
      <c r="AF2056" t="s">
        <v>84</v>
      </c>
      <c r="AG2056" t="s">
        <v>566</v>
      </c>
      <c r="AH2056">
        <v>1.3945320000000001</v>
      </c>
      <c r="AI2056">
        <v>17.884391999999998</v>
      </c>
      <c r="AJ2056">
        <v>49.825873999999999</v>
      </c>
      <c r="AK2056">
        <v>54.625579999999999</v>
      </c>
      <c r="AL2056" t="s">
        <v>54</v>
      </c>
      <c r="AM2056" t="s">
        <v>248</v>
      </c>
      <c r="AN2056" t="s">
        <v>5452</v>
      </c>
      <c r="AO2056" s="1">
        <v>45901</v>
      </c>
      <c r="AP2056" s="1" t="s">
        <v>5455</v>
      </c>
      <c r="AR2056" t="s">
        <v>5452</v>
      </c>
    </row>
    <row r="2057" spans="1:44" hidden="1" x14ac:dyDescent="0.25">
      <c r="A2057" t="s">
        <v>2914</v>
      </c>
      <c r="B2057" t="s">
        <v>2911</v>
      </c>
      <c r="C2057" t="s">
        <v>2912</v>
      </c>
      <c r="D2057" t="s">
        <v>95</v>
      </c>
      <c r="E2057" t="s">
        <v>2913</v>
      </c>
      <c r="F2057" t="s">
        <v>311</v>
      </c>
      <c r="G2057" t="s">
        <v>58</v>
      </c>
      <c r="H2057">
        <v>1</v>
      </c>
      <c r="I2057" t="s">
        <v>197</v>
      </c>
      <c r="J2057" t="s">
        <v>47</v>
      </c>
      <c r="K2057" s="1">
        <v>43942</v>
      </c>
      <c r="L2057">
        <v>14.82</v>
      </c>
      <c r="M2057" t="s">
        <v>226</v>
      </c>
      <c r="W2057" s="5">
        <v>45748</v>
      </c>
      <c r="X2057" s="5">
        <v>45748</v>
      </c>
      <c r="Y2057" s="5">
        <v>45717</v>
      </c>
      <c r="AB2057" t="s">
        <v>311</v>
      </c>
      <c r="AC2057" t="s">
        <v>311</v>
      </c>
      <c r="AD2057" t="s">
        <v>51</v>
      </c>
      <c r="AE2057" t="s">
        <v>50</v>
      </c>
      <c r="AF2057" t="s">
        <v>1532</v>
      </c>
      <c r="AG2057" t="s">
        <v>1531</v>
      </c>
      <c r="AH2057">
        <v>58.115516</v>
      </c>
      <c r="AI2057">
        <v>58.479773000000002</v>
      </c>
      <c r="AJ2057">
        <v>81.391081999999997</v>
      </c>
      <c r="AK2057">
        <v>86.930189999999996</v>
      </c>
      <c r="AL2057" t="s">
        <v>54</v>
      </c>
      <c r="AM2057" t="s">
        <v>55</v>
      </c>
      <c r="AN2057" t="s">
        <v>51</v>
      </c>
      <c r="AR2057" t="s">
        <v>51</v>
      </c>
    </row>
    <row r="2058" spans="1:44" hidden="1" x14ac:dyDescent="0.25">
      <c r="A2058" t="s">
        <v>2915</v>
      </c>
      <c r="B2058" t="s">
        <v>2911</v>
      </c>
      <c r="C2058" t="s">
        <v>2912</v>
      </c>
      <c r="D2058" t="s">
        <v>143</v>
      </c>
      <c r="E2058" t="s">
        <v>2913</v>
      </c>
      <c r="F2058" t="s">
        <v>311</v>
      </c>
      <c r="G2058" t="s">
        <v>58</v>
      </c>
      <c r="H2058">
        <v>1</v>
      </c>
      <c r="I2058" t="s">
        <v>197</v>
      </c>
      <c r="J2058" t="s">
        <v>47</v>
      </c>
      <c r="K2058" s="1">
        <v>43942</v>
      </c>
      <c r="L2058">
        <v>19.809999999999999</v>
      </c>
      <c r="M2058" t="s">
        <v>226</v>
      </c>
      <c r="W2058" s="5">
        <v>45748</v>
      </c>
      <c r="X2058" s="5">
        <v>45748</v>
      </c>
      <c r="Y2058" s="5">
        <v>45717</v>
      </c>
      <c r="AB2058" t="s">
        <v>311</v>
      </c>
      <c r="AC2058" t="s">
        <v>311</v>
      </c>
      <c r="AD2058" t="s">
        <v>51</v>
      </c>
      <c r="AE2058" t="s">
        <v>50</v>
      </c>
      <c r="AF2058" t="s">
        <v>1532</v>
      </c>
      <c r="AG2058" t="s">
        <v>1531</v>
      </c>
      <c r="AH2058">
        <v>58.115516</v>
      </c>
      <c r="AI2058">
        <v>58.479773000000002</v>
      </c>
      <c r="AJ2058">
        <v>81.391081999999997</v>
      </c>
      <c r="AK2058">
        <v>86.930189999999996</v>
      </c>
      <c r="AL2058" t="s">
        <v>54</v>
      </c>
      <c r="AM2058" t="s">
        <v>55</v>
      </c>
      <c r="AN2058" t="s">
        <v>51</v>
      </c>
      <c r="AR2058" t="s">
        <v>51</v>
      </c>
    </row>
    <row r="2059" spans="1:44" hidden="1" x14ac:dyDescent="0.25">
      <c r="A2059" t="s">
        <v>2916</v>
      </c>
      <c r="B2059" t="s">
        <v>2911</v>
      </c>
      <c r="C2059" t="s">
        <v>2912</v>
      </c>
      <c r="D2059" t="s">
        <v>145</v>
      </c>
      <c r="E2059" t="s">
        <v>2913</v>
      </c>
      <c r="F2059" t="s">
        <v>311</v>
      </c>
      <c r="G2059" t="s">
        <v>58</v>
      </c>
      <c r="H2059">
        <v>1</v>
      </c>
      <c r="I2059" t="s">
        <v>197</v>
      </c>
      <c r="J2059" t="s">
        <v>47</v>
      </c>
      <c r="K2059" s="1">
        <v>43953</v>
      </c>
      <c r="L2059">
        <v>17.75</v>
      </c>
      <c r="M2059" t="s">
        <v>226</v>
      </c>
      <c r="W2059" s="5">
        <v>45748</v>
      </c>
      <c r="X2059" s="5">
        <v>45748</v>
      </c>
      <c r="Y2059" s="5">
        <v>45717</v>
      </c>
      <c r="AB2059" t="s">
        <v>311</v>
      </c>
      <c r="AC2059" t="s">
        <v>311</v>
      </c>
      <c r="AD2059" t="s">
        <v>51</v>
      </c>
      <c r="AE2059" t="s">
        <v>50</v>
      </c>
      <c r="AF2059" t="s">
        <v>1532</v>
      </c>
      <c r="AG2059" t="s">
        <v>1531</v>
      </c>
      <c r="AH2059">
        <v>58.115516</v>
      </c>
      <c r="AI2059">
        <v>58.479773000000002</v>
      </c>
      <c r="AJ2059">
        <v>81.391081999999997</v>
      </c>
      <c r="AK2059">
        <v>86.930189999999996</v>
      </c>
      <c r="AL2059" t="s">
        <v>54</v>
      </c>
      <c r="AM2059" t="s">
        <v>55</v>
      </c>
      <c r="AN2059" t="s">
        <v>51</v>
      </c>
      <c r="AR2059" t="s">
        <v>51</v>
      </c>
    </row>
    <row r="2060" spans="1:44" hidden="1" x14ac:dyDescent="0.25">
      <c r="A2060" t="s">
        <v>2917</v>
      </c>
      <c r="B2060" t="s">
        <v>2911</v>
      </c>
      <c r="C2060" t="s">
        <v>2912</v>
      </c>
      <c r="D2060" t="s">
        <v>255</v>
      </c>
      <c r="E2060" t="s">
        <v>2913</v>
      </c>
      <c r="F2060" t="s">
        <v>311</v>
      </c>
      <c r="G2060" t="s">
        <v>58</v>
      </c>
      <c r="H2060">
        <v>1</v>
      </c>
      <c r="I2060" t="s">
        <v>197</v>
      </c>
      <c r="J2060" t="s">
        <v>47</v>
      </c>
      <c r="K2060" s="1">
        <v>43945</v>
      </c>
      <c r="L2060">
        <v>16.73</v>
      </c>
      <c r="M2060" t="s">
        <v>226</v>
      </c>
      <c r="W2060" s="5">
        <v>45748</v>
      </c>
      <c r="X2060" s="5">
        <v>45748</v>
      </c>
      <c r="Y2060" s="5">
        <v>45717</v>
      </c>
      <c r="AB2060" t="s">
        <v>311</v>
      </c>
      <c r="AC2060" t="s">
        <v>311</v>
      </c>
      <c r="AD2060" t="s">
        <v>51</v>
      </c>
      <c r="AE2060" t="s">
        <v>50</v>
      </c>
      <c r="AF2060" t="s">
        <v>1532</v>
      </c>
      <c r="AG2060" t="s">
        <v>1531</v>
      </c>
      <c r="AH2060">
        <v>58.115516</v>
      </c>
      <c r="AI2060">
        <v>58.479773000000002</v>
      </c>
      <c r="AJ2060">
        <v>81.391081999999997</v>
      </c>
      <c r="AK2060">
        <v>86.930189999999996</v>
      </c>
      <c r="AL2060" t="s">
        <v>54</v>
      </c>
      <c r="AM2060" t="s">
        <v>55</v>
      </c>
      <c r="AN2060" t="s">
        <v>51</v>
      </c>
      <c r="AR2060" t="s">
        <v>51</v>
      </c>
    </row>
    <row r="2061" spans="1:44" hidden="1" x14ac:dyDescent="0.25">
      <c r="A2061" t="s">
        <v>2918</v>
      </c>
      <c r="B2061" t="s">
        <v>2911</v>
      </c>
      <c r="C2061" t="s">
        <v>2912</v>
      </c>
      <c r="D2061" t="s">
        <v>100</v>
      </c>
      <c r="E2061" t="s">
        <v>2913</v>
      </c>
      <c r="F2061" t="s">
        <v>311</v>
      </c>
      <c r="G2061" t="s">
        <v>58</v>
      </c>
      <c r="H2061">
        <v>1</v>
      </c>
      <c r="I2061" t="s">
        <v>197</v>
      </c>
      <c r="J2061" t="s">
        <v>47</v>
      </c>
      <c r="K2061" s="1">
        <v>43949</v>
      </c>
      <c r="L2061">
        <v>7.62</v>
      </c>
      <c r="M2061" t="s">
        <v>226</v>
      </c>
      <c r="W2061" s="5">
        <v>45748</v>
      </c>
      <c r="X2061" s="5">
        <v>45748</v>
      </c>
      <c r="Y2061" s="5">
        <v>45748</v>
      </c>
      <c r="AB2061" t="s">
        <v>311</v>
      </c>
      <c r="AC2061" t="s">
        <v>311</v>
      </c>
      <c r="AD2061" t="s">
        <v>51</v>
      </c>
      <c r="AE2061" t="s">
        <v>50</v>
      </c>
      <c r="AF2061" t="s">
        <v>1532</v>
      </c>
      <c r="AG2061" t="s">
        <v>1531</v>
      </c>
      <c r="AH2061">
        <v>58.115516</v>
      </c>
      <c r="AI2061">
        <v>58.479773000000002</v>
      </c>
      <c r="AJ2061">
        <v>81.391081999999997</v>
      </c>
      <c r="AK2061">
        <v>86.930189999999996</v>
      </c>
      <c r="AL2061" t="s">
        <v>54</v>
      </c>
      <c r="AM2061" t="s">
        <v>55</v>
      </c>
      <c r="AN2061" t="s">
        <v>51</v>
      </c>
      <c r="AR2061" t="s">
        <v>51</v>
      </c>
    </row>
    <row r="2062" spans="1:44" hidden="1" x14ac:dyDescent="0.25">
      <c r="A2062" t="s">
        <v>2919</v>
      </c>
      <c r="B2062" t="s">
        <v>2911</v>
      </c>
      <c r="C2062" t="s">
        <v>2912</v>
      </c>
      <c r="D2062" t="s">
        <v>259</v>
      </c>
      <c r="E2062" t="s">
        <v>2913</v>
      </c>
      <c r="F2062" t="s">
        <v>311</v>
      </c>
      <c r="G2062" t="s">
        <v>58</v>
      </c>
      <c r="H2062">
        <v>1</v>
      </c>
      <c r="I2062" t="s">
        <v>197</v>
      </c>
      <c r="J2062" t="s">
        <v>47</v>
      </c>
      <c r="K2062" s="1">
        <v>43948</v>
      </c>
      <c r="L2062">
        <v>14.66</v>
      </c>
      <c r="M2062" t="s">
        <v>226</v>
      </c>
      <c r="W2062" s="5">
        <v>45748</v>
      </c>
      <c r="X2062" s="5">
        <v>45748</v>
      </c>
      <c r="Y2062" s="5">
        <v>45748</v>
      </c>
      <c r="AB2062" t="s">
        <v>311</v>
      </c>
      <c r="AC2062" t="s">
        <v>311</v>
      </c>
      <c r="AD2062" t="s">
        <v>51</v>
      </c>
      <c r="AE2062" t="s">
        <v>50</v>
      </c>
      <c r="AF2062" t="s">
        <v>1532</v>
      </c>
      <c r="AG2062" t="s">
        <v>1531</v>
      </c>
      <c r="AH2062">
        <v>58.115516</v>
      </c>
      <c r="AI2062">
        <v>58.479773000000002</v>
      </c>
      <c r="AJ2062">
        <v>81.391081999999997</v>
      </c>
      <c r="AK2062">
        <v>86.930189999999996</v>
      </c>
      <c r="AL2062" t="s">
        <v>54</v>
      </c>
      <c r="AM2062" t="s">
        <v>55</v>
      </c>
      <c r="AN2062" t="s">
        <v>51</v>
      </c>
      <c r="AR2062" t="s">
        <v>51</v>
      </c>
    </row>
    <row r="2063" spans="1:44" hidden="1" x14ac:dyDescent="0.25">
      <c r="A2063" t="s">
        <v>2922</v>
      </c>
      <c r="B2063" t="s">
        <v>2920</v>
      </c>
      <c r="C2063" t="s">
        <v>2921</v>
      </c>
      <c r="D2063" t="s">
        <v>143</v>
      </c>
      <c r="E2063" t="s">
        <v>244</v>
      </c>
      <c r="F2063" t="s">
        <v>245</v>
      </c>
      <c r="G2063" t="s">
        <v>58</v>
      </c>
      <c r="H2063">
        <v>1</v>
      </c>
      <c r="I2063" t="s">
        <v>197</v>
      </c>
      <c r="J2063" t="s">
        <v>47</v>
      </c>
      <c r="K2063" s="1">
        <v>43770</v>
      </c>
      <c r="L2063">
        <v>26.1</v>
      </c>
      <c r="M2063" t="s">
        <v>226</v>
      </c>
      <c r="W2063" s="5">
        <v>45717</v>
      </c>
      <c r="X2063" s="5">
        <v>45689</v>
      </c>
      <c r="Y2063" s="5">
        <v>45689</v>
      </c>
      <c r="AB2063" t="s">
        <v>245</v>
      </c>
      <c r="AC2063" t="s">
        <v>245</v>
      </c>
      <c r="AD2063" t="s">
        <v>53</v>
      </c>
      <c r="AE2063" t="s">
        <v>72</v>
      </c>
      <c r="AF2063" t="s">
        <v>52</v>
      </c>
      <c r="AG2063" t="s">
        <v>247</v>
      </c>
      <c r="AH2063">
        <v>16.504740000000002</v>
      </c>
      <c r="AI2063">
        <v>19.722438</v>
      </c>
      <c r="AJ2063">
        <v>41.212786999999999</v>
      </c>
      <c r="AK2063">
        <v>58.067794999999997</v>
      </c>
      <c r="AL2063" t="s">
        <v>54</v>
      </c>
      <c r="AM2063" t="s">
        <v>248</v>
      </c>
      <c r="AN2063" t="s">
        <v>5451</v>
      </c>
      <c r="AO2063" s="1">
        <v>45748</v>
      </c>
      <c r="AP2063" s="1" t="s">
        <v>5428</v>
      </c>
      <c r="AR2063" t="s">
        <v>5451</v>
      </c>
    </row>
    <row r="2064" spans="1:44" hidden="1" x14ac:dyDescent="0.25">
      <c r="A2064" t="s">
        <v>2923</v>
      </c>
      <c r="B2064" t="s">
        <v>2920</v>
      </c>
      <c r="C2064" t="s">
        <v>2921</v>
      </c>
      <c r="D2064" t="s">
        <v>145</v>
      </c>
      <c r="E2064" t="s">
        <v>244</v>
      </c>
      <c r="F2064" t="s">
        <v>245</v>
      </c>
      <c r="G2064" t="s">
        <v>58</v>
      </c>
      <c r="H2064">
        <v>1</v>
      </c>
      <c r="I2064" t="s">
        <v>197</v>
      </c>
      <c r="J2064" t="s">
        <v>47</v>
      </c>
      <c r="K2064" s="1">
        <v>43770</v>
      </c>
      <c r="L2064">
        <v>28.68</v>
      </c>
      <c r="M2064" t="s">
        <v>226</v>
      </c>
      <c r="W2064" s="5">
        <v>45717</v>
      </c>
      <c r="X2064" s="5">
        <v>45689</v>
      </c>
      <c r="Y2064" s="5">
        <v>45689</v>
      </c>
      <c r="AB2064" t="s">
        <v>245</v>
      </c>
      <c r="AC2064" t="s">
        <v>245</v>
      </c>
      <c r="AD2064" t="s">
        <v>53</v>
      </c>
      <c r="AE2064" t="s">
        <v>72</v>
      </c>
      <c r="AF2064" t="s">
        <v>52</v>
      </c>
      <c r="AG2064" t="s">
        <v>247</v>
      </c>
      <c r="AH2064">
        <v>16.504740000000002</v>
      </c>
      <c r="AI2064">
        <v>19.722438</v>
      </c>
      <c r="AJ2064">
        <v>41.212786999999999</v>
      </c>
      <c r="AK2064">
        <v>58.067794999999997</v>
      </c>
      <c r="AL2064" t="s">
        <v>54</v>
      </c>
      <c r="AM2064" t="s">
        <v>248</v>
      </c>
      <c r="AN2064" t="s">
        <v>5451</v>
      </c>
      <c r="AO2064" s="1">
        <v>45748</v>
      </c>
      <c r="AP2064" s="1" t="s">
        <v>5428</v>
      </c>
      <c r="AR2064" t="s">
        <v>5451</v>
      </c>
    </row>
    <row r="2065" spans="1:44" hidden="1" x14ac:dyDescent="0.25">
      <c r="A2065" t="s">
        <v>2926</v>
      </c>
      <c r="B2065" t="s">
        <v>2924</v>
      </c>
      <c r="C2065" t="s">
        <v>2925</v>
      </c>
      <c r="D2065" t="s">
        <v>95</v>
      </c>
      <c r="E2065" t="s">
        <v>298</v>
      </c>
      <c r="F2065" t="s">
        <v>245</v>
      </c>
      <c r="G2065" t="s">
        <v>58</v>
      </c>
      <c r="H2065">
        <v>1</v>
      </c>
      <c r="I2065" t="s">
        <v>197</v>
      </c>
      <c r="J2065" t="s">
        <v>47</v>
      </c>
      <c r="K2065" s="1">
        <v>43807</v>
      </c>
      <c r="L2065" s="61">
        <v>12.49</v>
      </c>
      <c r="M2065" t="s">
        <v>226</v>
      </c>
      <c r="W2065" s="5">
        <v>45689</v>
      </c>
      <c r="X2065" s="5">
        <v>45689</v>
      </c>
      <c r="Y2065" s="5">
        <v>45689</v>
      </c>
      <c r="AB2065" t="s">
        <v>245</v>
      </c>
      <c r="AC2065" t="s">
        <v>245</v>
      </c>
      <c r="AD2065" t="s">
        <v>53</v>
      </c>
      <c r="AE2065" t="s">
        <v>52</v>
      </c>
      <c r="AF2065" t="s">
        <v>72</v>
      </c>
      <c r="AG2065" t="s">
        <v>50</v>
      </c>
      <c r="AH2065">
        <v>22.379207999999998</v>
      </c>
      <c r="AI2065">
        <v>22.526513000000001</v>
      </c>
      <c r="AJ2065">
        <v>25.596906000000001</v>
      </c>
      <c r="AK2065">
        <v>66.719183000000001</v>
      </c>
      <c r="AL2065" t="s">
        <v>54</v>
      </c>
      <c r="AM2065" t="s">
        <v>248</v>
      </c>
      <c r="AN2065" t="s">
        <v>53</v>
      </c>
      <c r="AO2065" s="1">
        <v>45778</v>
      </c>
      <c r="AP2065" s="1" t="s">
        <v>5429</v>
      </c>
      <c r="AR2065" t="s">
        <v>53</v>
      </c>
    </row>
    <row r="2066" spans="1:44" hidden="1" x14ac:dyDescent="0.25">
      <c r="A2066" t="s">
        <v>2927</v>
      </c>
      <c r="B2066" t="s">
        <v>2924</v>
      </c>
      <c r="C2066" t="s">
        <v>2925</v>
      </c>
      <c r="D2066" t="s">
        <v>143</v>
      </c>
      <c r="E2066" t="s">
        <v>298</v>
      </c>
      <c r="F2066" t="s">
        <v>245</v>
      </c>
      <c r="G2066" t="s">
        <v>58</v>
      </c>
      <c r="H2066">
        <v>1</v>
      </c>
      <c r="I2066" t="s">
        <v>197</v>
      </c>
      <c r="J2066" t="s">
        <v>47</v>
      </c>
      <c r="K2066" s="1">
        <v>43809</v>
      </c>
      <c r="L2066" s="61">
        <v>7.51</v>
      </c>
      <c r="M2066" t="s">
        <v>226</v>
      </c>
      <c r="W2066" s="5">
        <v>45689</v>
      </c>
      <c r="X2066" s="5">
        <v>45689</v>
      </c>
      <c r="Y2066" s="5">
        <v>45689</v>
      </c>
      <c r="AB2066" t="s">
        <v>245</v>
      </c>
      <c r="AC2066" t="s">
        <v>245</v>
      </c>
      <c r="AD2066" t="s">
        <v>53</v>
      </c>
      <c r="AE2066" t="s">
        <v>52</v>
      </c>
      <c r="AF2066" t="s">
        <v>72</v>
      </c>
      <c r="AG2066" t="s">
        <v>50</v>
      </c>
      <c r="AH2066">
        <v>22.379207999999998</v>
      </c>
      <c r="AI2066">
        <v>22.526513000000001</v>
      </c>
      <c r="AJ2066">
        <v>25.596906000000001</v>
      </c>
      <c r="AK2066">
        <v>66.719183000000001</v>
      </c>
      <c r="AL2066" t="s">
        <v>54</v>
      </c>
      <c r="AM2066" t="s">
        <v>248</v>
      </c>
      <c r="AN2066" t="s">
        <v>53</v>
      </c>
      <c r="AO2066" s="1">
        <v>45778</v>
      </c>
      <c r="AP2066" s="1" t="s">
        <v>5429</v>
      </c>
      <c r="AR2066" t="s">
        <v>53</v>
      </c>
    </row>
    <row r="2067" spans="1:44" hidden="1" x14ac:dyDescent="0.25">
      <c r="A2067" t="s">
        <v>2928</v>
      </c>
      <c r="B2067" t="s">
        <v>2924</v>
      </c>
      <c r="C2067" t="s">
        <v>2925</v>
      </c>
      <c r="D2067" t="s">
        <v>145</v>
      </c>
      <c r="E2067" t="s">
        <v>298</v>
      </c>
      <c r="F2067" t="s">
        <v>245</v>
      </c>
      <c r="G2067" t="s">
        <v>58</v>
      </c>
      <c r="H2067">
        <v>1</v>
      </c>
      <c r="I2067" t="s">
        <v>197</v>
      </c>
      <c r="J2067" t="s">
        <v>47</v>
      </c>
      <c r="K2067" s="1">
        <v>43811</v>
      </c>
      <c r="L2067" s="61">
        <v>10.54</v>
      </c>
      <c r="M2067" t="s">
        <v>226</v>
      </c>
      <c r="W2067" s="5">
        <v>45689</v>
      </c>
      <c r="X2067" s="5">
        <v>45689</v>
      </c>
      <c r="Y2067" s="5">
        <v>45689</v>
      </c>
      <c r="AB2067" t="s">
        <v>245</v>
      </c>
      <c r="AC2067" t="s">
        <v>245</v>
      </c>
      <c r="AD2067" t="s">
        <v>53</v>
      </c>
      <c r="AE2067" t="s">
        <v>52</v>
      </c>
      <c r="AF2067" t="s">
        <v>72</v>
      </c>
      <c r="AG2067" t="s">
        <v>50</v>
      </c>
      <c r="AH2067">
        <v>22.379207999999998</v>
      </c>
      <c r="AI2067">
        <v>22.526513000000001</v>
      </c>
      <c r="AJ2067">
        <v>25.596906000000001</v>
      </c>
      <c r="AK2067">
        <v>66.719183000000001</v>
      </c>
      <c r="AL2067" t="s">
        <v>54</v>
      </c>
      <c r="AM2067" t="s">
        <v>248</v>
      </c>
      <c r="AN2067" t="s">
        <v>53</v>
      </c>
      <c r="AO2067" s="1">
        <v>45778</v>
      </c>
      <c r="AP2067" s="1" t="s">
        <v>5429</v>
      </c>
      <c r="AR2067" t="s">
        <v>53</v>
      </c>
    </row>
    <row r="2068" spans="1:44" hidden="1" x14ac:dyDescent="0.25">
      <c r="A2068" t="s">
        <v>2929</v>
      </c>
      <c r="B2068" t="s">
        <v>2924</v>
      </c>
      <c r="C2068" t="s">
        <v>2925</v>
      </c>
      <c r="D2068" t="s">
        <v>259</v>
      </c>
      <c r="E2068" t="s">
        <v>244</v>
      </c>
      <c r="F2068" t="s">
        <v>245</v>
      </c>
      <c r="G2068" t="s">
        <v>58</v>
      </c>
      <c r="H2068">
        <v>1</v>
      </c>
      <c r="I2068" t="s">
        <v>197</v>
      </c>
      <c r="J2068" t="s">
        <v>47</v>
      </c>
      <c r="K2068" s="1">
        <v>43811</v>
      </c>
      <c r="L2068" s="61">
        <v>0.06</v>
      </c>
      <c r="M2068" t="s">
        <v>226</v>
      </c>
      <c r="W2068" s="5">
        <v>45689</v>
      </c>
      <c r="X2068" s="5">
        <v>45689</v>
      </c>
      <c r="Y2068" s="5">
        <v>45689</v>
      </c>
      <c r="AB2068" t="s">
        <v>245</v>
      </c>
      <c r="AC2068" t="s">
        <v>245</v>
      </c>
      <c r="AD2068" t="s">
        <v>53</v>
      </c>
      <c r="AE2068" t="s">
        <v>52</v>
      </c>
      <c r="AF2068" t="s">
        <v>72</v>
      </c>
      <c r="AG2068" t="s">
        <v>50</v>
      </c>
      <c r="AH2068">
        <v>22.379207999999998</v>
      </c>
      <c r="AI2068">
        <v>22.526513000000001</v>
      </c>
      <c r="AJ2068">
        <v>25.596906000000001</v>
      </c>
      <c r="AK2068">
        <v>66.719183000000001</v>
      </c>
      <c r="AL2068" t="s">
        <v>54</v>
      </c>
      <c r="AM2068" t="s">
        <v>248</v>
      </c>
      <c r="AN2068" t="s">
        <v>53</v>
      </c>
      <c r="AO2068" s="1">
        <v>45778</v>
      </c>
      <c r="AP2068" s="1" t="s">
        <v>5429</v>
      </c>
      <c r="AR2068" t="s">
        <v>53</v>
      </c>
    </row>
    <row r="2069" spans="1:44" hidden="1" x14ac:dyDescent="0.25">
      <c r="A2069" t="s">
        <v>2932</v>
      </c>
      <c r="B2069" t="s">
        <v>2930</v>
      </c>
      <c r="C2069" t="s">
        <v>2931</v>
      </c>
      <c r="D2069" t="s">
        <v>145</v>
      </c>
      <c r="E2069" t="s">
        <v>1710</v>
      </c>
      <c r="F2069" t="s">
        <v>311</v>
      </c>
      <c r="G2069" t="s">
        <v>58</v>
      </c>
      <c r="H2069">
        <v>2</v>
      </c>
      <c r="I2069" t="s">
        <v>46</v>
      </c>
      <c r="J2069" t="s">
        <v>70</v>
      </c>
      <c r="L2069">
        <v>14.29</v>
      </c>
      <c r="M2069" t="s">
        <v>226</v>
      </c>
      <c r="R2069" t="s">
        <v>2895</v>
      </c>
      <c r="S2069" t="s">
        <v>2895</v>
      </c>
      <c r="W2069" s="5">
        <v>45527</v>
      </c>
      <c r="Y2069" s="5">
        <v>45505</v>
      </c>
      <c r="Z2069" s="10">
        <v>45527</v>
      </c>
      <c r="AA2069" s="10">
        <v>45526</v>
      </c>
      <c r="AB2069" t="s">
        <v>311</v>
      </c>
      <c r="AC2069" t="s">
        <v>311</v>
      </c>
      <c r="AD2069" t="s">
        <v>199</v>
      </c>
      <c r="AE2069" t="s">
        <v>51</v>
      </c>
      <c r="AF2069" t="s">
        <v>50</v>
      </c>
      <c r="AG2069" t="s">
        <v>52</v>
      </c>
      <c r="AH2069">
        <v>56.175334999999997</v>
      </c>
      <c r="AI2069">
        <v>59.765132999999999</v>
      </c>
      <c r="AJ2069">
        <v>79.550085999999993</v>
      </c>
      <c r="AK2069">
        <v>126.979952</v>
      </c>
      <c r="AL2069" t="s">
        <v>27</v>
      </c>
      <c r="AM2069" t="s">
        <v>314</v>
      </c>
      <c r="AN2069" t="s">
        <v>1723</v>
      </c>
      <c r="AO2069" s="1">
        <v>45748</v>
      </c>
      <c r="AP2069" s="1" t="s">
        <v>5428</v>
      </c>
      <c r="AR2069" t="s">
        <v>1712</v>
      </c>
    </row>
    <row r="2070" spans="1:44" hidden="1" x14ac:dyDescent="0.25">
      <c r="A2070" t="s">
        <v>2933</v>
      </c>
      <c r="B2070" t="s">
        <v>2930</v>
      </c>
      <c r="C2070" t="s">
        <v>2931</v>
      </c>
      <c r="D2070" t="s">
        <v>255</v>
      </c>
      <c r="E2070" t="s">
        <v>1662</v>
      </c>
      <c r="F2070" t="s">
        <v>311</v>
      </c>
      <c r="G2070" t="s">
        <v>58</v>
      </c>
      <c r="H2070">
        <v>2</v>
      </c>
      <c r="I2070" t="s">
        <v>46</v>
      </c>
      <c r="J2070" t="s">
        <v>70</v>
      </c>
      <c r="L2070">
        <v>10.220000000000001</v>
      </c>
      <c r="M2070" t="s">
        <v>226</v>
      </c>
      <c r="R2070" t="s">
        <v>97</v>
      </c>
      <c r="S2070" t="s">
        <v>97</v>
      </c>
      <c r="W2070" s="5">
        <v>45131</v>
      </c>
      <c r="Z2070" s="10">
        <v>45131</v>
      </c>
      <c r="AA2070" s="10">
        <v>44988</v>
      </c>
      <c r="AB2070" t="s">
        <v>311</v>
      </c>
      <c r="AC2070" t="s">
        <v>311</v>
      </c>
      <c r="AD2070" t="s">
        <v>199</v>
      </c>
      <c r="AE2070" t="s">
        <v>51</v>
      </c>
      <c r="AF2070" t="s">
        <v>50</v>
      </c>
      <c r="AG2070" t="s">
        <v>52</v>
      </c>
      <c r="AH2070">
        <v>56.175334999999997</v>
      </c>
      <c r="AI2070">
        <v>59.765132999999999</v>
      </c>
      <c r="AJ2070">
        <v>79.550085999999993</v>
      </c>
      <c r="AK2070">
        <v>126.979952</v>
      </c>
      <c r="AL2070" t="s">
        <v>106</v>
      </c>
      <c r="AM2070" t="s">
        <v>314</v>
      </c>
      <c r="AN2070" t="s">
        <v>1723</v>
      </c>
      <c r="AO2070" s="1">
        <v>45748</v>
      </c>
      <c r="AP2070" s="1" t="s">
        <v>5428</v>
      </c>
      <c r="AR2070" t="s">
        <v>1712</v>
      </c>
    </row>
    <row r="2071" spans="1:44" hidden="1" x14ac:dyDescent="0.25">
      <c r="A2071" t="s">
        <v>2934</v>
      </c>
      <c r="B2071" t="s">
        <v>2930</v>
      </c>
      <c r="C2071" t="s">
        <v>2931</v>
      </c>
      <c r="D2071" t="s">
        <v>87</v>
      </c>
      <c r="E2071" t="s">
        <v>1662</v>
      </c>
      <c r="F2071" t="s">
        <v>311</v>
      </c>
      <c r="G2071" t="s">
        <v>58</v>
      </c>
      <c r="H2071">
        <v>2</v>
      </c>
      <c r="I2071" t="s">
        <v>46</v>
      </c>
      <c r="J2071" t="s">
        <v>70</v>
      </c>
      <c r="L2071">
        <v>11.92</v>
      </c>
      <c r="M2071" t="s">
        <v>226</v>
      </c>
      <c r="R2071" t="s">
        <v>97</v>
      </c>
      <c r="S2071" t="s">
        <v>97</v>
      </c>
      <c r="W2071" s="5">
        <v>45114</v>
      </c>
      <c r="Z2071" s="10">
        <v>45114</v>
      </c>
      <c r="AA2071" s="10">
        <v>44988</v>
      </c>
      <c r="AB2071" t="s">
        <v>311</v>
      </c>
      <c r="AC2071" t="s">
        <v>311</v>
      </c>
      <c r="AD2071" t="s">
        <v>199</v>
      </c>
      <c r="AE2071" t="s">
        <v>51</v>
      </c>
      <c r="AF2071" t="s">
        <v>50</v>
      </c>
      <c r="AG2071" t="s">
        <v>52</v>
      </c>
      <c r="AH2071">
        <v>56.175334999999997</v>
      </c>
      <c r="AI2071">
        <v>59.765132999999999</v>
      </c>
      <c r="AJ2071">
        <v>79.550085999999993</v>
      </c>
      <c r="AK2071">
        <v>126.979952</v>
      </c>
      <c r="AL2071" t="s">
        <v>106</v>
      </c>
      <c r="AM2071" t="s">
        <v>314</v>
      </c>
      <c r="AN2071" t="s">
        <v>1723</v>
      </c>
      <c r="AO2071" s="1">
        <v>45748</v>
      </c>
      <c r="AP2071" s="1" t="s">
        <v>5428</v>
      </c>
      <c r="AR2071" t="s">
        <v>1712</v>
      </c>
    </row>
    <row r="2072" spans="1:44" hidden="1" x14ac:dyDescent="0.25">
      <c r="A2072" t="s">
        <v>2935</v>
      </c>
      <c r="B2072" t="s">
        <v>2930</v>
      </c>
      <c r="C2072" t="s">
        <v>2931</v>
      </c>
      <c r="D2072" t="s">
        <v>100</v>
      </c>
      <c r="E2072" t="s">
        <v>1662</v>
      </c>
      <c r="F2072" t="s">
        <v>311</v>
      </c>
      <c r="G2072" t="s">
        <v>58</v>
      </c>
      <c r="H2072">
        <v>2</v>
      </c>
      <c r="I2072" t="s">
        <v>46</v>
      </c>
      <c r="J2072" t="s">
        <v>70</v>
      </c>
      <c r="L2072">
        <v>9.75</v>
      </c>
      <c r="M2072" t="s">
        <v>226</v>
      </c>
      <c r="R2072" t="s">
        <v>98</v>
      </c>
      <c r="S2072" t="s">
        <v>98</v>
      </c>
      <c r="W2072" s="5">
        <v>45110</v>
      </c>
      <c r="Z2072" s="10">
        <v>45110</v>
      </c>
      <c r="AA2072" s="10">
        <v>44988</v>
      </c>
      <c r="AB2072" t="s">
        <v>311</v>
      </c>
      <c r="AC2072" t="s">
        <v>311</v>
      </c>
      <c r="AD2072" t="s">
        <v>199</v>
      </c>
      <c r="AE2072" t="s">
        <v>51</v>
      </c>
      <c r="AF2072" t="s">
        <v>50</v>
      </c>
      <c r="AG2072" t="s">
        <v>52</v>
      </c>
      <c r="AH2072">
        <v>56.175334999999997</v>
      </c>
      <c r="AI2072">
        <v>59.765132999999999</v>
      </c>
      <c r="AJ2072">
        <v>79.550085999999993</v>
      </c>
      <c r="AK2072">
        <v>126.979952</v>
      </c>
      <c r="AL2072" t="s">
        <v>73</v>
      </c>
      <c r="AM2072" t="s">
        <v>314</v>
      </c>
      <c r="AN2072" t="s">
        <v>1723</v>
      </c>
      <c r="AO2072" s="1">
        <v>45748</v>
      </c>
      <c r="AP2072" s="1" t="s">
        <v>5428</v>
      </c>
      <c r="AR2072" t="s">
        <v>1712</v>
      </c>
    </row>
    <row r="2073" spans="1:44" hidden="1" x14ac:dyDescent="0.25">
      <c r="A2073" t="s">
        <v>2936</v>
      </c>
      <c r="B2073" t="s">
        <v>2930</v>
      </c>
      <c r="C2073" t="s">
        <v>2931</v>
      </c>
      <c r="D2073" t="s">
        <v>107</v>
      </c>
      <c r="E2073" t="s">
        <v>1662</v>
      </c>
      <c r="F2073" t="s">
        <v>311</v>
      </c>
      <c r="G2073" t="s">
        <v>58</v>
      </c>
      <c r="H2073">
        <v>2</v>
      </c>
      <c r="I2073" t="s">
        <v>46</v>
      </c>
      <c r="J2073" t="s">
        <v>70</v>
      </c>
      <c r="L2073">
        <v>8.73</v>
      </c>
      <c r="M2073" t="s">
        <v>226</v>
      </c>
      <c r="R2073" t="s">
        <v>98</v>
      </c>
      <c r="S2073" t="s">
        <v>98</v>
      </c>
      <c r="W2073" s="5">
        <v>45135</v>
      </c>
      <c r="Z2073" s="10">
        <v>45135</v>
      </c>
      <c r="AA2073" s="10">
        <v>45049</v>
      </c>
      <c r="AB2073" t="s">
        <v>311</v>
      </c>
      <c r="AC2073" t="s">
        <v>311</v>
      </c>
      <c r="AD2073" t="s">
        <v>199</v>
      </c>
      <c r="AE2073" t="s">
        <v>51</v>
      </c>
      <c r="AF2073" t="s">
        <v>50</v>
      </c>
      <c r="AG2073" t="s">
        <v>52</v>
      </c>
      <c r="AH2073">
        <v>56.175334999999997</v>
      </c>
      <c r="AI2073">
        <v>59.765132999999999</v>
      </c>
      <c r="AJ2073">
        <v>79.550085999999993</v>
      </c>
      <c r="AK2073">
        <v>126.979952</v>
      </c>
      <c r="AL2073" t="s">
        <v>73</v>
      </c>
      <c r="AM2073" t="s">
        <v>314</v>
      </c>
      <c r="AN2073" t="s">
        <v>1723</v>
      </c>
      <c r="AO2073" s="1">
        <v>45748</v>
      </c>
      <c r="AP2073" s="1" t="s">
        <v>5428</v>
      </c>
      <c r="AR2073" t="s">
        <v>1712</v>
      </c>
    </row>
    <row r="2074" spans="1:44" hidden="1" x14ac:dyDescent="0.25">
      <c r="A2074" t="s">
        <v>2937</v>
      </c>
      <c r="B2074" t="s">
        <v>2930</v>
      </c>
      <c r="C2074" t="s">
        <v>2931</v>
      </c>
      <c r="D2074" t="s">
        <v>229</v>
      </c>
      <c r="E2074" t="s">
        <v>1662</v>
      </c>
      <c r="F2074" t="s">
        <v>311</v>
      </c>
      <c r="G2074" t="s">
        <v>58</v>
      </c>
      <c r="H2074">
        <v>3</v>
      </c>
      <c r="I2074" t="s">
        <v>46</v>
      </c>
      <c r="J2074" t="s">
        <v>70</v>
      </c>
      <c r="L2074">
        <v>8.91</v>
      </c>
      <c r="M2074" t="s">
        <v>226</v>
      </c>
      <c r="O2074" t="s">
        <v>473</v>
      </c>
      <c r="P2074" t="s">
        <v>14</v>
      </c>
      <c r="W2074" s="5">
        <v>45016</v>
      </c>
      <c r="Z2074" s="10">
        <v>45016</v>
      </c>
      <c r="AA2074" s="10">
        <v>44987</v>
      </c>
      <c r="AB2074" t="s">
        <v>311</v>
      </c>
      <c r="AC2074" t="s">
        <v>473</v>
      </c>
      <c r="AD2074" t="s">
        <v>199</v>
      </c>
      <c r="AE2074" t="s">
        <v>51</v>
      </c>
      <c r="AF2074" t="s">
        <v>50</v>
      </c>
      <c r="AG2074" t="s">
        <v>52</v>
      </c>
      <c r="AH2074">
        <v>56.175334999999997</v>
      </c>
      <c r="AI2074">
        <v>59.765132999999999</v>
      </c>
      <c r="AJ2074">
        <v>79.550085999999993</v>
      </c>
      <c r="AK2074">
        <v>126.979952</v>
      </c>
      <c r="AL2074" t="s">
        <v>27</v>
      </c>
      <c r="AM2074" t="s">
        <v>314</v>
      </c>
      <c r="AN2074" t="s">
        <v>1723</v>
      </c>
      <c r="AO2074" s="1">
        <v>45748</v>
      </c>
      <c r="AP2074" s="1" t="s">
        <v>5428</v>
      </c>
      <c r="AR2074" t="s">
        <v>1712</v>
      </c>
    </row>
    <row r="2075" spans="1:44" hidden="1" x14ac:dyDescent="0.25">
      <c r="A2075" t="s">
        <v>2938</v>
      </c>
      <c r="B2075" t="s">
        <v>2930</v>
      </c>
      <c r="C2075" t="s">
        <v>2931</v>
      </c>
      <c r="D2075" t="s">
        <v>158</v>
      </c>
      <c r="E2075" t="s">
        <v>1662</v>
      </c>
      <c r="F2075" t="s">
        <v>311</v>
      </c>
      <c r="G2075" t="s">
        <v>58</v>
      </c>
      <c r="H2075">
        <v>3</v>
      </c>
      <c r="I2075" t="s">
        <v>46</v>
      </c>
      <c r="J2075" t="s">
        <v>70</v>
      </c>
      <c r="L2075">
        <v>4.8</v>
      </c>
      <c r="M2075" t="s">
        <v>226</v>
      </c>
      <c r="O2075" t="s">
        <v>473</v>
      </c>
      <c r="P2075" t="s">
        <v>14</v>
      </c>
      <c r="W2075" s="5">
        <v>45015</v>
      </c>
      <c r="Z2075" s="10">
        <v>45015</v>
      </c>
      <c r="AA2075" s="10">
        <v>44988</v>
      </c>
      <c r="AB2075" t="s">
        <v>311</v>
      </c>
      <c r="AC2075" t="s">
        <v>473</v>
      </c>
      <c r="AD2075" t="s">
        <v>199</v>
      </c>
      <c r="AE2075" t="s">
        <v>51</v>
      </c>
      <c r="AF2075" t="s">
        <v>50</v>
      </c>
      <c r="AG2075" t="s">
        <v>52</v>
      </c>
      <c r="AH2075">
        <v>56.175334999999997</v>
      </c>
      <c r="AI2075">
        <v>59.765132999999999</v>
      </c>
      <c r="AJ2075">
        <v>79.550085999999993</v>
      </c>
      <c r="AK2075">
        <v>126.979952</v>
      </c>
      <c r="AL2075" t="s">
        <v>27</v>
      </c>
      <c r="AM2075" t="s">
        <v>314</v>
      </c>
      <c r="AN2075" t="s">
        <v>1723</v>
      </c>
      <c r="AO2075" s="1">
        <v>45748</v>
      </c>
      <c r="AP2075" s="1" t="s">
        <v>5428</v>
      </c>
      <c r="AR2075" t="s">
        <v>1712</v>
      </c>
    </row>
    <row r="2076" spans="1:44" hidden="1" x14ac:dyDescent="0.25">
      <c r="A2076" t="s">
        <v>2939</v>
      </c>
      <c r="B2076" t="s">
        <v>2930</v>
      </c>
      <c r="C2076" t="s">
        <v>2931</v>
      </c>
      <c r="D2076" t="s">
        <v>116</v>
      </c>
      <c r="E2076" t="s">
        <v>1710</v>
      </c>
      <c r="F2076" t="s">
        <v>311</v>
      </c>
      <c r="G2076" t="s">
        <v>58</v>
      </c>
      <c r="H2076">
        <v>2</v>
      </c>
      <c r="I2076" t="s">
        <v>46</v>
      </c>
      <c r="J2076" t="s">
        <v>70</v>
      </c>
      <c r="L2076">
        <v>21.19</v>
      </c>
      <c r="M2076" t="s">
        <v>226</v>
      </c>
      <c r="R2076" t="s">
        <v>97</v>
      </c>
      <c r="S2076" t="s">
        <v>98</v>
      </c>
      <c r="W2076" s="5">
        <v>45084</v>
      </c>
      <c r="Z2076" s="10">
        <v>45084</v>
      </c>
      <c r="AA2076" s="10">
        <v>45002</v>
      </c>
      <c r="AB2076" t="s">
        <v>311</v>
      </c>
      <c r="AC2076" t="s">
        <v>311</v>
      </c>
      <c r="AD2076" t="s">
        <v>199</v>
      </c>
      <c r="AE2076" t="s">
        <v>51</v>
      </c>
      <c r="AF2076" t="s">
        <v>50</v>
      </c>
      <c r="AG2076" t="s">
        <v>52</v>
      </c>
      <c r="AH2076">
        <v>56.175334999999997</v>
      </c>
      <c r="AI2076">
        <v>59.765132999999999</v>
      </c>
      <c r="AJ2076">
        <v>79.550085999999993</v>
      </c>
      <c r="AK2076">
        <v>126.979952</v>
      </c>
      <c r="AL2076" t="s">
        <v>99</v>
      </c>
      <c r="AM2076" t="s">
        <v>314</v>
      </c>
      <c r="AN2076" t="s">
        <v>1723</v>
      </c>
      <c r="AO2076" s="1">
        <v>45748</v>
      </c>
      <c r="AP2076" s="1" t="s">
        <v>5428</v>
      </c>
      <c r="AR2076" t="s">
        <v>1712</v>
      </c>
    </row>
    <row r="2077" spans="1:44" hidden="1" x14ac:dyDescent="0.25">
      <c r="A2077" t="s">
        <v>2940</v>
      </c>
      <c r="B2077" t="s">
        <v>2930</v>
      </c>
      <c r="C2077" t="s">
        <v>2931</v>
      </c>
      <c r="D2077" t="s">
        <v>160</v>
      </c>
      <c r="E2077" t="s">
        <v>1710</v>
      </c>
      <c r="F2077" t="s">
        <v>311</v>
      </c>
      <c r="G2077" t="s">
        <v>58</v>
      </c>
      <c r="H2077">
        <v>2</v>
      </c>
      <c r="I2077" t="s">
        <v>46</v>
      </c>
      <c r="J2077" t="s">
        <v>70</v>
      </c>
      <c r="L2077" s="21">
        <v>15.8</v>
      </c>
      <c r="M2077" t="s">
        <v>226</v>
      </c>
      <c r="R2077" t="s">
        <v>97</v>
      </c>
      <c r="S2077" t="s">
        <v>98</v>
      </c>
      <c r="W2077" s="5">
        <v>45084</v>
      </c>
      <c r="Z2077" s="10">
        <v>45084</v>
      </c>
      <c r="AA2077" s="10">
        <v>45002</v>
      </c>
      <c r="AB2077" t="s">
        <v>311</v>
      </c>
      <c r="AC2077" t="s">
        <v>311</v>
      </c>
      <c r="AD2077" t="s">
        <v>199</v>
      </c>
      <c r="AE2077" t="s">
        <v>51</v>
      </c>
      <c r="AF2077" t="s">
        <v>50</v>
      </c>
      <c r="AG2077" t="s">
        <v>52</v>
      </c>
      <c r="AH2077">
        <v>56.175334999999997</v>
      </c>
      <c r="AI2077">
        <v>59.765132999999999</v>
      </c>
      <c r="AJ2077">
        <v>79.550085999999993</v>
      </c>
      <c r="AK2077">
        <v>126.979952</v>
      </c>
      <c r="AL2077" t="s">
        <v>99</v>
      </c>
      <c r="AM2077" t="s">
        <v>314</v>
      </c>
      <c r="AN2077" t="s">
        <v>1723</v>
      </c>
      <c r="AO2077" s="1">
        <v>45778</v>
      </c>
      <c r="AP2077" s="1" t="s">
        <v>5429</v>
      </c>
      <c r="AR2077" t="s">
        <v>1712</v>
      </c>
    </row>
    <row r="2078" spans="1:44" hidden="1" x14ac:dyDescent="0.25">
      <c r="A2078" t="s">
        <v>2941</v>
      </c>
      <c r="B2078" t="s">
        <v>2930</v>
      </c>
      <c r="C2078" t="s">
        <v>2931</v>
      </c>
      <c r="D2078" t="s">
        <v>126</v>
      </c>
      <c r="E2078" t="s">
        <v>1710</v>
      </c>
      <c r="F2078" t="s">
        <v>311</v>
      </c>
      <c r="G2078" t="s">
        <v>58</v>
      </c>
      <c r="H2078">
        <v>2</v>
      </c>
      <c r="I2078" t="s">
        <v>46</v>
      </c>
      <c r="J2078" t="s">
        <v>70</v>
      </c>
      <c r="L2078" s="21">
        <v>51.97</v>
      </c>
      <c r="M2078" t="s">
        <v>226</v>
      </c>
      <c r="R2078" t="s">
        <v>97</v>
      </c>
      <c r="S2078" t="s">
        <v>98</v>
      </c>
      <c r="W2078" s="5">
        <v>45111</v>
      </c>
      <c r="Z2078" s="10">
        <v>45111</v>
      </c>
      <c r="AA2078" s="10">
        <v>44988</v>
      </c>
      <c r="AB2078" t="s">
        <v>311</v>
      </c>
      <c r="AC2078" t="s">
        <v>311</v>
      </c>
      <c r="AD2078" t="s">
        <v>199</v>
      </c>
      <c r="AE2078" t="s">
        <v>51</v>
      </c>
      <c r="AF2078" t="s">
        <v>50</v>
      </c>
      <c r="AG2078" t="s">
        <v>52</v>
      </c>
      <c r="AH2078">
        <v>56.175334999999997</v>
      </c>
      <c r="AI2078">
        <v>59.765132999999999</v>
      </c>
      <c r="AJ2078">
        <v>79.550085999999993</v>
      </c>
      <c r="AK2078">
        <v>126.979952</v>
      </c>
      <c r="AL2078" t="s">
        <v>99</v>
      </c>
      <c r="AM2078" t="s">
        <v>314</v>
      </c>
      <c r="AN2078" t="s">
        <v>1723</v>
      </c>
      <c r="AO2078" s="1">
        <v>45778</v>
      </c>
      <c r="AP2078" s="1" t="s">
        <v>5429</v>
      </c>
      <c r="AR2078" t="s">
        <v>1712</v>
      </c>
    </row>
    <row r="2079" spans="1:44" hidden="1" x14ac:dyDescent="0.25">
      <c r="A2079" t="s">
        <v>2942</v>
      </c>
      <c r="B2079" t="s">
        <v>2930</v>
      </c>
      <c r="C2079" t="s">
        <v>2931</v>
      </c>
      <c r="D2079" t="s">
        <v>118</v>
      </c>
      <c r="E2079" t="s">
        <v>1710</v>
      </c>
      <c r="F2079" t="s">
        <v>311</v>
      </c>
      <c r="G2079" t="s">
        <v>58</v>
      </c>
      <c r="H2079">
        <v>2</v>
      </c>
      <c r="I2079" t="s">
        <v>46</v>
      </c>
      <c r="J2079" t="s">
        <v>70</v>
      </c>
      <c r="L2079" s="21">
        <v>24.18</v>
      </c>
      <c r="M2079" t="s">
        <v>226</v>
      </c>
      <c r="R2079" t="s">
        <v>98</v>
      </c>
      <c r="S2079" t="s">
        <v>98</v>
      </c>
      <c r="W2079" s="5">
        <v>45111</v>
      </c>
      <c r="Z2079" s="10">
        <v>45111</v>
      </c>
      <c r="AA2079" s="10">
        <v>44972</v>
      </c>
      <c r="AB2079" t="s">
        <v>311</v>
      </c>
      <c r="AC2079" t="s">
        <v>311</v>
      </c>
      <c r="AD2079" t="s">
        <v>199</v>
      </c>
      <c r="AE2079" t="s">
        <v>51</v>
      </c>
      <c r="AF2079" t="s">
        <v>50</v>
      </c>
      <c r="AG2079" t="s">
        <v>52</v>
      </c>
      <c r="AH2079">
        <v>56.175334999999997</v>
      </c>
      <c r="AI2079">
        <v>59.765132999999999</v>
      </c>
      <c r="AJ2079">
        <v>79.550085999999993</v>
      </c>
      <c r="AK2079">
        <v>126.979952</v>
      </c>
      <c r="AL2079" t="s">
        <v>73</v>
      </c>
      <c r="AM2079" t="s">
        <v>314</v>
      </c>
      <c r="AN2079" t="s">
        <v>1723</v>
      </c>
      <c r="AO2079" s="1">
        <v>45778</v>
      </c>
      <c r="AP2079" s="1" t="s">
        <v>5429</v>
      </c>
      <c r="AR2079" t="s">
        <v>1712</v>
      </c>
    </row>
    <row r="2080" spans="1:44" hidden="1" x14ac:dyDescent="0.25">
      <c r="A2080" t="s">
        <v>2943</v>
      </c>
      <c r="B2080" t="s">
        <v>2930</v>
      </c>
      <c r="C2080" t="s">
        <v>2931</v>
      </c>
      <c r="D2080" t="s">
        <v>166</v>
      </c>
      <c r="E2080" t="s">
        <v>1710</v>
      </c>
      <c r="F2080" t="s">
        <v>311</v>
      </c>
      <c r="G2080" t="s">
        <v>58</v>
      </c>
      <c r="H2080">
        <v>2</v>
      </c>
      <c r="I2080" t="s">
        <v>46</v>
      </c>
      <c r="J2080" t="s">
        <v>70</v>
      </c>
      <c r="L2080" s="21">
        <v>9.15</v>
      </c>
      <c r="M2080" t="s">
        <v>226</v>
      </c>
      <c r="R2080" t="s">
        <v>97</v>
      </c>
      <c r="S2080" t="s">
        <v>98</v>
      </c>
      <c r="W2080" s="5">
        <v>45133</v>
      </c>
      <c r="Z2080" s="10">
        <v>45133</v>
      </c>
      <c r="AA2080" s="10">
        <v>44986</v>
      </c>
      <c r="AB2080" t="s">
        <v>311</v>
      </c>
      <c r="AC2080" t="s">
        <v>311</v>
      </c>
      <c r="AD2080" t="s">
        <v>199</v>
      </c>
      <c r="AE2080" t="s">
        <v>51</v>
      </c>
      <c r="AF2080" t="s">
        <v>50</v>
      </c>
      <c r="AG2080" t="s">
        <v>52</v>
      </c>
      <c r="AH2080">
        <v>56.175334999999997</v>
      </c>
      <c r="AI2080">
        <v>59.765132999999999</v>
      </c>
      <c r="AJ2080">
        <v>79.550085999999993</v>
      </c>
      <c r="AK2080">
        <v>126.979952</v>
      </c>
      <c r="AL2080" t="s">
        <v>99</v>
      </c>
      <c r="AM2080" t="s">
        <v>314</v>
      </c>
      <c r="AN2080" t="s">
        <v>1723</v>
      </c>
      <c r="AO2080" s="1">
        <v>45778</v>
      </c>
      <c r="AP2080" s="1" t="s">
        <v>5429</v>
      </c>
      <c r="AR2080" t="s">
        <v>1712</v>
      </c>
    </row>
    <row r="2081" spans="1:44" hidden="1" x14ac:dyDescent="0.25">
      <c r="A2081" t="s">
        <v>2944</v>
      </c>
      <c r="B2081" t="s">
        <v>2930</v>
      </c>
      <c r="C2081" t="s">
        <v>2931</v>
      </c>
      <c r="D2081" t="s">
        <v>128</v>
      </c>
      <c r="E2081" t="s">
        <v>1710</v>
      </c>
      <c r="F2081" t="s">
        <v>311</v>
      </c>
      <c r="G2081" t="s">
        <v>58</v>
      </c>
      <c r="H2081">
        <v>2</v>
      </c>
      <c r="I2081" t="s">
        <v>46</v>
      </c>
      <c r="J2081" t="s">
        <v>70</v>
      </c>
      <c r="L2081" s="21">
        <v>26.63</v>
      </c>
      <c r="M2081" t="s">
        <v>226</v>
      </c>
      <c r="R2081" t="s">
        <v>97</v>
      </c>
      <c r="S2081" t="s">
        <v>98</v>
      </c>
      <c r="W2081" s="5">
        <v>45135</v>
      </c>
      <c r="Z2081" s="10">
        <v>45135</v>
      </c>
      <c r="AA2081" s="10">
        <v>44986</v>
      </c>
      <c r="AB2081" t="s">
        <v>311</v>
      </c>
      <c r="AC2081" t="s">
        <v>311</v>
      </c>
      <c r="AD2081" t="s">
        <v>199</v>
      </c>
      <c r="AE2081" t="s">
        <v>51</v>
      </c>
      <c r="AF2081" t="s">
        <v>50</v>
      </c>
      <c r="AG2081" t="s">
        <v>52</v>
      </c>
      <c r="AH2081">
        <v>56.175334999999997</v>
      </c>
      <c r="AI2081">
        <v>59.765132999999999</v>
      </c>
      <c r="AJ2081">
        <v>79.550085999999993</v>
      </c>
      <c r="AK2081">
        <v>126.979952</v>
      </c>
      <c r="AL2081" t="s">
        <v>99</v>
      </c>
      <c r="AM2081" t="s">
        <v>314</v>
      </c>
      <c r="AN2081" t="s">
        <v>1723</v>
      </c>
      <c r="AO2081" s="1">
        <v>45778</v>
      </c>
      <c r="AP2081" s="1" t="s">
        <v>5429</v>
      </c>
      <c r="AR2081" t="s">
        <v>1712</v>
      </c>
    </row>
    <row r="2082" spans="1:44" hidden="1" x14ac:dyDescent="0.25">
      <c r="A2082" t="s">
        <v>2945</v>
      </c>
      <c r="B2082" t="s">
        <v>2930</v>
      </c>
      <c r="C2082" t="s">
        <v>2931</v>
      </c>
      <c r="D2082" t="s">
        <v>170</v>
      </c>
      <c r="E2082" t="s">
        <v>1710</v>
      </c>
      <c r="F2082" t="s">
        <v>311</v>
      </c>
      <c r="G2082" t="s">
        <v>58</v>
      </c>
      <c r="H2082">
        <v>2</v>
      </c>
      <c r="I2082" t="s">
        <v>46</v>
      </c>
      <c r="J2082" t="s">
        <v>70</v>
      </c>
      <c r="L2082" s="21">
        <v>28.75</v>
      </c>
      <c r="M2082" t="s">
        <v>226</v>
      </c>
      <c r="R2082" t="s">
        <v>97</v>
      </c>
      <c r="S2082" t="s">
        <v>98</v>
      </c>
      <c r="W2082" s="5">
        <v>45135</v>
      </c>
      <c r="Z2082" s="10">
        <v>45135</v>
      </c>
      <c r="AA2082" s="10">
        <v>44972</v>
      </c>
      <c r="AB2082" t="s">
        <v>311</v>
      </c>
      <c r="AC2082" t="s">
        <v>311</v>
      </c>
      <c r="AD2082" t="s">
        <v>199</v>
      </c>
      <c r="AE2082" t="s">
        <v>51</v>
      </c>
      <c r="AF2082" t="s">
        <v>50</v>
      </c>
      <c r="AG2082" t="s">
        <v>52</v>
      </c>
      <c r="AH2082">
        <v>56.175334999999997</v>
      </c>
      <c r="AI2082">
        <v>59.765132999999999</v>
      </c>
      <c r="AJ2082">
        <v>79.550085999999993</v>
      </c>
      <c r="AK2082">
        <v>126.979952</v>
      </c>
      <c r="AL2082" t="s">
        <v>99</v>
      </c>
      <c r="AM2082" t="s">
        <v>314</v>
      </c>
      <c r="AN2082" t="s">
        <v>1723</v>
      </c>
      <c r="AO2082" s="1">
        <v>45809</v>
      </c>
      <c r="AP2082" s="1" t="s">
        <v>5437</v>
      </c>
      <c r="AR2082" t="s">
        <v>1712</v>
      </c>
    </row>
    <row r="2083" spans="1:44" hidden="1" x14ac:dyDescent="0.25">
      <c r="A2083" t="s">
        <v>2946</v>
      </c>
      <c r="B2083" t="s">
        <v>2930</v>
      </c>
      <c r="C2083" t="s">
        <v>2931</v>
      </c>
      <c r="D2083" t="s">
        <v>174</v>
      </c>
      <c r="E2083" t="s">
        <v>1710</v>
      </c>
      <c r="F2083" t="s">
        <v>311</v>
      </c>
      <c r="G2083" t="s">
        <v>58</v>
      </c>
      <c r="H2083">
        <v>2</v>
      </c>
      <c r="I2083" t="s">
        <v>46</v>
      </c>
      <c r="J2083" t="s">
        <v>70</v>
      </c>
      <c r="L2083" s="21">
        <v>19.149999999999999</v>
      </c>
      <c r="M2083" t="s">
        <v>226</v>
      </c>
      <c r="R2083" t="s">
        <v>97</v>
      </c>
      <c r="S2083" t="s">
        <v>98</v>
      </c>
      <c r="W2083" s="5">
        <v>45135</v>
      </c>
      <c r="Z2083" s="10">
        <v>45135</v>
      </c>
      <c r="AA2083" s="10">
        <v>44972</v>
      </c>
      <c r="AB2083" t="s">
        <v>311</v>
      </c>
      <c r="AC2083" t="s">
        <v>311</v>
      </c>
      <c r="AD2083" t="s">
        <v>199</v>
      </c>
      <c r="AE2083" t="s">
        <v>51</v>
      </c>
      <c r="AF2083" t="s">
        <v>50</v>
      </c>
      <c r="AG2083" t="s">
        <v>52</v>
      </c>
      <c r="AH2083">
        <v>56.175334999999997</v>
      </c>
      <c r="AI2083">
        <v>59.765132999999999</v>
      </c>
      <c r="AJ2083">
        <v>79.550085999999993</v>
      </c>
      <c r="AK2083">
        <v>126.979952</v>
      </c>
      <c r="AL2083" t="s">
        <v>99</v>
      </c>
      <c r="AM2083" t="s">
        <v>314</v>
      </c>
      <c r="AN2083" t="s">
        <v>1723</v>
      </c>
      <c r="AO2083" s="1">
        <v>45778</v>
      </c>
      <c r="AP2083" s="1" t="s">
        <v>5429</v>
      </c>
      <c r="AR2083" t="s">
        <v>1712</v>
      </c>
    </row>
    <row r="2084" spans="1:44" hidden="1" x14ac:dyDescent="0.25">
      <c r="A2084" t="s">
        <v>2947</v>
      </c>
      <c r="B2084" t="s">
        <v>2930</v>
      </c>
      <c r="C2084" t="s">
        <v>2931</v>
      </c>
      <c r="D2084" t="s">
        <v>132</v>
      </c>
      <c r="E2084" t="s">
        <v>1710</v>
      </c>
      <c r="F2084" t="s">
        <v>311</v>
      </c>
      <c r="G2084" t="s">
        <v>58</v>
      </c>
      <c r="H2084">
        <v>2</v>
      </c>
      <c r="I2084" t="s">
        <v>46</v>
      </c>
      <c r="J2084" t="s">
        <v>70</v>
      </c>
      <c r="L2084" s="21">
        <v>5.09</v>
      </c>
      <c r="M2084" t="s">
        <v>226</v>
      </c>
      <c r="R2084" t="s">
        <v>97</v>
      </c>
      <c r="S2084" t="s">
        <v>98</v>
      </c>
      <c r="W2084" s="5">
        <v>45132</v>
      </c>
      <c r="Z2084" s="10">
        <v>45132</v>
      </c>
      <c r="AA2084" s="10">
        <v>45121</v>
      </c>
      <c r="AB2084" t="s">
        <v>311</v>
      </c>
      <c r="AC2084" t="s">
        <v>311</v>
      </c>
      <c r="AD2084" t="s">
        <v>199</v>
      </c>
      <c r="AE2084" t="s">
        <v>51</v>
      </c>
      <c r="AF2084" t="s">
        <v>50</v>
      </c>
      <c r="AG2084" t="s">
        <v>52</v>
      </c>
      <c r="AH2084">
        <v>56.175334999999997</v>
      </c>
      <c r="AI2084">
        <v>59.765132999999999</v>
      </c>
      <c r="AJ2084">
        <v>79.550085999999993</v>
      </c>
      <c r="AK2084">
        <v>126.979952</v>
      </c>
      <c r="AL2084" t="s">
        <v>99</v>
      </c>
      <c r="AM2084" t="s">
        <v>314</v>
      </c>
      <c r="AN2084" t="s">
        <v>1723</v>
      </c>
      <c r="AO2084" s="1">
        <v>45809</v>
      </c>
      <c r="AP2084" s="1" t="s">
        <v>5437</v>
      </c>
      <c r="AR2084" t="s">
        <v>1712</v>
      </c>
    </row>
    <row r="2085" spans="1:44" hidden="1" x14ac:dyDescent="0.25">
      <c r="A2085" t="s">
        <v>2948</v>
      </c>
      <c r="B2085" t="s">
        <v>2930</v>
      </c>
      <c r="C2085" t="s">
        <v>2931</v>
      </c>
      <c r="D2085" t="s">
        <v>68</v>
      </c>
      <c r="E2085" t="s">
        <v>1710</v>
      </c>
      <c r="F2085" t="s">
        <v>311</v>
      </c>
      <c r="G2085" t="s">
        <v>58</v>
      </c>
      <c r="H2085">
        <v>2</v>
      </c>
      <c r="I2085" t="s">
        <v>46</v>
      </c>
      <c r="J2085" t="s">
        <v>70</v>
      </c>
      <c r="L2085">
        <v>12.44</v>
      </c>
      <c r="M2085" t="s">
        <v>226</v>
      </c>
      <c r="R2085" t="s">
        <v>97</v>
      </c>
      <c r="S2085" t="s">
        <v>98</v>
      </c>
      <c r="U2085" t="s">
        <v>300</v>
      </c>
      <c r="W2085" s="5">
        <v>45080</v>
      </c>
      <c r="Z2085" s="10">
        <v>45080</v>
      </c>
      <c r="AA2085" s="10">
        <v>45079</v>
      </c>
      <c r="AB2085" t="s">
        <v>311</v>
      </c>
      <c r="AC2085" t="s">
        <v>311</v>
      </c>
      <c r="AD2085" t="s">
        <v>199</v>
      </c>
      <c r="AE2085" t="s">
        <v>51</v>
      </c>
      <c r="AF2085" t="s">
        <v>50</v>
      </c>
      <c r="AG2085" t="s">
        <v>52</v>
      </c>
      <c r="AH2085">
        <v>56.175334999999997</v>
      </c>
      <c r="AI2085">
        <v>59.765132999999999</v>
      </c>
      <c r="AJ2085">
        <v>79.550085999999993</v>
      </c>
      <c r="AK2085">
        <v>126.979952</v>
      </c>
      <c r="AL2085" t="s">
        <v>99</v>
      </c>
      <c r="AM2085" t="s">
        <v>314</v>
      </c>
      <c r="AN2085" t="s">
        <v>1723</v>
      </c>
      <c r="AO2085" s="1">
        <v>45809</v>
      </c>
      <c r="AP2085" s="1" t="s">
        <v>5437</v>
      </c>
      <c r="AR2085" t="s">
        <v>1712</v>
      </c>
    </row>
    <row r="2086" spans="1:44" hidden="1" x14ac:dyDescent="0.25">
      <c r="A2086" t="s">
        <v>2949</v>
      </c>
      <c r="B2086" t="s">
        <v>2930</v>
      </c>
      <c r="C2086" t="s">
        <v>2931</v>
      </c>
      <c r="D2086" t="s">
        <v>191</v>
      </c>
      <c r="E2086" t="s">
        <v>1662</v>
      </c>
      <c r="F2086" t="s">
        <v>311</v>
      </c>
      <c r="G2086" t="s">
        <v>58</v>
      </c>
      <c r="H2086">
        <v>3</v>
      </c>
      <c r="I2086" t="s">
        <v>46</v>
      </c>
      <c r="J2086" t="s">
        <v>70</v>
      </c>
      <c r="L2086">
        <v>5.98</v>
      </c>
      <c r="M2086" t="s">
        <v>226</v>
      </c>
      <c r="O2086" t="s">
        <v>473</v>
      </c>
      <c r="P2086" t="s">
        <v>14</v>
      </c>
      <c r="U2086" t="s">
        <v>300</v>
      </c>
      <c r="W2086" s="5">
        <v>45121</v>
      </c>
      <c r="AB2086" t="s">
        <v>311</v>
      </c>
      <c r="AC2086" t="s">
        <v>473</v>
      </c>
      <c r="AD2086" t="s">
        <v>199</v>
      </c>
      <c r="AE2086" t="s">
        <v>51</v>
      </c>
      <c r="AF2086" t="s">
        <v>50</v>
      </c>
      <c r="AG2086" t="s">
        <v>52</v>
      </c>
      <c r="AH2086">
        <v>56.175334999999997</v>
      </c>
      <c r="AI2086">
        <v>59.765132999999999</v>
      </c>
      <c r="AJ2086">
        <v>79.550085999999993</v>
      </c>
      <c r="AK2086">
        <v>126.979952</v>
      </c>
      <c r="AL2086" t="s">
        <v>73</v>
      </c>
      <c r="AM2086" t="s">
        <v>314</v>
      </c>
      <c r="AN2086" t="s">
        <v>1723</v>
      </c>
      <c r="AO2086" s="1">
        <v>45809</v>
      </c>
      <c r="AP2086" s="1" t="s">
        <v>5437</v>
      </c>
      <c r="AR2086" t="s">
        <v>1712</v>
      </c>
    </row>
    <row r="2087" spans="1:44" hidden="1" x14ac:dyDescent="0.25">
      <c r="A2087" t="s">
        <v>2950</v>
      </c>
      <c r="B2087" t="s">
        <v>2930</v>
      </c>
      <c r="C2087" t="s">
        <v>2931</v>
      </c>
      <c r="D2087" t="s">
        <v>542</v>
      </c>
      <c r="E2087" t="s">
        <v>1662</v>
      </c>
      <c r="F2087" t="s">
        <v>311</v>
      </c>
      <c r="G2087" t="s">
        <v>58</v>
      </c>
      <c r="H2087">
        <v>3</v>
      </c>
      <c r="I2087" t="s">
        <v>46</v>
      </c>
      <c r="J2087" t="s">
        <v>70</v>
      </c>
      <c r="L2087">
        <v>0.65</v>
      </c>
      <c r="M2087" t="s">
        <v>226</v>
      </c>
      <c r="O2087" t="s">
        <v>473</v>
      </c>
      <c r="P2087" t="s">
        <v>14</v>
      </c>
      <c r="W2087" s="5">
        <v>45121</v>
      </c>
      <c r="AB2087" t="s">
        <v>311</v>
      </c>
      <c r="AC2087" t="s">
        <v>473</v>
      </c>
      <c r="AD2087" t="s">
        <v>199</v>
      </c>
      <c r="AE2087" t="s">
        <v>51</v>
      </c>
      <c r="AF2087" t="s">
        <v>50</v>
      </c>
      <c r="AG2087" t="s">
        <v>52</v>
      </c>
      <c r="AH2087">
        <v>56.175334999999997</v>
      </c>
      <c r="AI2087">
        <v>59.765132999999999</v>
      </c>
      <c r="AJ2087">
        <v>79.550085999999993</v>
      </c>
      <c r="AK2087">
        <v>126.979952</v>
      </c>
      <c r="AL2087" t="s">
        <v>73</v>
      </c>
      <c r="AM2087" t="s">
        <v>314</v>
      </c>
      <c r="AN2087" t="s">
        <v>1723</v>
      </c>
      <c r="AO2087" s="1">
        <v>45809</v>
      </c>
      <c r="AP2087" s="1" t="s">
        <v>5437</v>
      </c>
      <c r="AR2087" t="s">
        <v>1712</v>
      </c>
    </row>
    <row r="2088" spans="1:44" hidden="1" x14ac:dyDescent="0.25">
      <c r="A2088" t="s">
        <v>2951</v>
      </c>
      <c r="B2088" t="s">
        <v>2930</v>
      </c>
      <c r="C2088" t="s">
        <v>2931</v>
      </c>
      <c r="D2088" t="s">
        <v>176</v>
      </c>
      <c r="E2088" t="s">
        <v>1662</v>
      </c>
      <c r="F2088" t="s">
        <v>311</v>
      </c>
      <c r="G2088" t="s">
        <v>58</v>
      </c>
      <c r="H2088">
        <v>3</v>
      </c>
      <c r="I2088" t="s">
        <v>46</v>
      </c>
      <c r="J2088" t="s">
        <v>70</v>
      </c>
      <c r="L2088">
        <v>1.77</v>
      </c>
      <c r="M2088" t="s">
        <v>226</v>
      </c>
      <c r="AB2088" t="s">
        <v>311</v>
      </c>
      <c r="AC2088" t="s">
        <v>311</v>
      </c>
      <c r="AD2088" t="s">
        <v>199</v>
      </c>
      <c r="AE2088" t="s">
        <v>51</v>
      </c>
      <c r="AF2088" t="s">
        <v>50</v>
      </c>
      <c r="AG2088" t="s">
        <v>52</v>
      </c>
      <c r="AH2088">
        <v>56.175334999999997</v>
      </c>
      <c r="AI2088">
        <v>59.765132999999999</v>
      </c>
      <c r="AJ2088">
        <v>79.550085999999993</v>
      </c>
      <c r="AK2088">
        <v>126.979952</v>
      </c>
      <c r="AM2088" t="s">
        <v>314</v>
      </c>
      <c r="AN2088" t="s">
        <v>1723</v>
      </c>
      <c r="AO2088" s="1">
        <v>45809</v>
      </c>
      <c r="AP2088" s="1" t="s">
        <v>5437</v>
      </c>
      <c r="AR2088" t="s">
        <v>1712</v>
      </c>
    </row>
    <row r="2089" spans="1:44" hidden="1" x14ac:dyDescent="0.25">
      <c r="A2089" t="s">
        <v>2952</v>
      </c>
      <c r="B2089" t="s">
        <v>2930</v>
      </c>
      <c r="C2089" t="s">
        <v>2931</v>
      </c>
      <c r="D2089" t="s">
        <v>416</v>
      </c>
      <c r="E2089" t="s">
        <v>1662</v>
      </c>
      <c r="F2089" t="s">
        <v>311</v>
      </c>
      <c r="G2089" t="s">
        <v>58</v>
      </c>
      <c r="H2089">
        <v>2</v>
      </c>
      <c r="I2089" t="s">
        <v>46</v>
      </c>
      <c r="J2089" t="s">
        <v>70</v>
      </c>
      <c r="L2089">
        <v>11.14</v>
      </c>
      <c r="M2089" t="s">
        <v>226</v>
      </c>
      <c r="R2089" t="s">
        <v>2895</v>
      </c>
      <c r="S2089" t="s">
        <v>2895</v>
      </c>
      <c r="W2089" s="5">
        <v>45110</v>
      </c>
      <c r="AB2089" t="s">
        <v>311</v>
      </c>
      <c r="AC2089" t="s">
        <v>311</v>
      </c>
      <c r="AD2089" t="s">
        <v>199</v>
      </c>
      <c r="AE2089" t="s">
        <v>51</v>
      </c>
      <c r="AF2089" t="s">
        <v>50</v>
      </c>
      <c r="AG2089" t="s">
        <v>52</v>
      </c>
      <c r="AH2089">
        <v>56.175334999999997</v>
      </c>
      <c r="AI2089">
        <v>59.765132999999999</v>
      </c>
      <c r="AJ2089">
        <v>79.550085999999993</v>
      </c>
      <c r="AK2089">
        <v>126.979952</v>
      </c>
      <c r="AL2089" t="s">
        <v>73</v>
      </c>
      <c r="AM2089" t="s">
        <v>314</v>
      </c>
      <c r="AN2089" t="s">
        <v>1723</v>
      </c>
      <c r="AO2089" s="1">
        <v>45809</v>
      </c>
      <c r="AP2089" s="1" t="s">
        <v>5437</v>
      </c>
      <c r="AR2089" t="s">
        <v>1712</v>
      </c>
    </row>
    <row r="2090" spans="1:44" hidden="1" x14ac:dyDescent="0.25">
      <c r="A2090" t="s">
        <v>2953</v>
      </c>
      <c r="B2090" t="s">
        <v>2930</v>
      </c>
      <c r="C2090" t="s">
        <v>2931</v>
      </c>
      <c r="D2090" t="s">
        <v>1804</v>
      </c>
      <c r="E2090" t="s">
        <v>1662</v>
      </c>
      <c r="F2090" t="s">
        <v>311</v>
      </c>
      <c r="G2090" t="s">
        <v>58</v>
      </c>
      <c r="H2090">
        <v>2</v>
      </c>
      <c r="I2090" t="s">
        <v>46</v>
      </c>
      <c r="J2090" t="s">
        <v>70</v>
      </c>
      <c r="L2090">
        <v>8.52</v>
      </c>
      <c r="M2090" t="s">
        <v>226</v>
      </c>
      <c r="R2090" t="s">
        <v>98</v>
      </c>
      <c r="S2090" t="s">
        <v>98</v>
      </c>
      <c r="W2090" s="5">
        <v>45111</v>
      </c>
      <c r="AB2090" t="s">
        <v>311</v>
      </c>
      <c r="AC2090" t="s">
        <v>311</v>
      </c>
      <c r="AD2090" t="s">
        <v>199</v>
      </c>
      <c r="AE2090" t="s">
        <v>51</v>
      </c>
      <c r="AF2090" t="s">
        <v>50</v>
      </c>
      <c r="AG2090" t="s">
        <v>52</v>
      </c>
      <c r="AH2090">
        <v>56.175334999999997</v>
      </c>
      <c r="AI2090">
        <v>59.765132999999999</v>
      </c>
      <c r="AJ2090">
        <v>79.550085999999993</v>
      </c>
      <c r="AK2090">
        <v>126.979952</v>
      </c>
      <c r="AL2090" t="s">
        <v>73</v>
      </c>
      <c r="AM2090" t="s">
        <v>314</v>
      </c>
      <c r="AN2090" t="s">
        <v>1723</v>
      </c>
      <c r="AO2090" s="1">
        <v>45809</v>
      </c>
      <c r="AP2090" s="1" t="s">
        <v>5437</v>
      </c>
      <c r="AR2090" t="s">
        <v>1712</v>
      </c>
    </row>
    <row r="2091" spans="1:44" hidden="1" x14ac:dyDescent="0.25">
      <c r="A2091" t="s">
        <v>2954</v>
      </c>
      <c r="B2091" t="s">
        <v>2930</v>
      </c>
      <c r="C2091" t="s">
        <v>2931</v>
      </c>
      <c r="D2091" t="s">
        <v>1396</v>
      </c>
      <c r="E2091" t="s">
        <v>1662</v>
      </c>
      <c r="F2091" t="s">
        <v>311</v>
      </c>
      <c r="G2091" t="s">
        <v>58</v>
      </c>
      <c r="H2091">
        <v>2</v>
      </c>
      <c r="I2091" t="s">
        <v>46</v>
      </c>
      <c r="J2091" t="s">
        <v>70</v>
      </c>
      <c r="L2091">
        <v>1.49</v>
      </c>
      <c r="M2091" t="s">
        <v>226</v>
      </c>
      <c r="R2091" t="s">
        <v>2895</v>
      </c>
      <c r="S2091" t="s">
        <v>2895</v>
      </c>
      <c r="W2091" s="5">
        <v>45121</v>
      </c>
      <c r="AB2091" t="s">
        <v>311</v>
      </c>
      <c r="AC2091" t="s">
        <v>311</v>
      </c>
      <c r="AD2091" t="s">
        <v>199</v>
      </c>
      <c r="AE2091" t="s">
        <v>51</v>
      </c>
      <c r="AF2091" t="s">
        <v>50</v>
      </c>
      <c r="AG2091" t="s">
        <v>52</v>
      </c>
      <c r="AH2091">
        <v>56.175334999999997</v>
      </c>
      <c r="AI2091">
        <v>59.765132999999999</v>
      </c>
      <c r="AJ2091">
        <v>79.550085999999993</v>
      </c>
      <c r="AK2091">
        <v>126.979952</v>
      </c>
      <c r="AL2091" t="s">
        <v>73</v>
      </c>
      <c r="AM2091" t="s">
        <v>314</v>
      </c>
      <c r="AN2091" t="s">
        <v>1723</v>
      </c>
      <c r="AO2091" s="1">
        <v>45809</v>
      </c>
      <c r="AP2091" s="1" t="s">
        <v>5437</v>
      </c>
      <c r="AR2091" t="s">
        <v>1712</v>
      </c>
    </row>
    <row r="2092" spans="1:44" hidden="1" x14ac:dyDescent="0.25">
      <c r="A2092" t="s">
        <v>2955</v>
      </c>
      <c r="B2092" t="s">
        <v>2930</v>
      </c>
      <c r="C2092" t="s">
        <v>2931</v>
      </c>
      <c r="D2092" t="s">
        <v>1398</v>
      </c>
      <c r="E2092" t="s">
        <v>1662</v>
      </c>
      <c r="F2092" t="s">
        <v>311</v>
      </c>
      <c r="G2092" t="s">
        <v>58</v>
      </c>
      <c r="H2092">
        <v>3</v>
      </c>
      <c r="I2092" t="s">
        <v>46</v>
      </c>
      <c r="J2092" t="s">
        <v>70</v>
      </c>
      <c r="L2092">
        <v>4.26</v>
      </c>
      <c r="M2092" t="s">
        <v>226</v>
      </c>
      <c r="AB2092" t="s">
        <v>311</v>
      </c>
      <c r="AC2092" t="s">
        <v>311</v>
      </c>
      <c r="AD2092" t="s">
        <v>199</v>
      </c>
      <c r="AE2092" t="s">
        <v>51</v>
      </c>
      <c r="AF2092" t="s">
        <v>50</v>
      </c>
      <c r="AG2092" t="s">
        <v>52</v>
      </c>
      <c r="AH2092">
        <v>56.175334999999997</v>
      </c>
      <c r="AI2092">
        <v>59.765132999999999</v>
      </c>
      <c r="AJ2092">
        <v>79.550085999999993</v>
      </c>
      <c r="AK2092">
        <v>126.979952</v>
      </c>
      <c r="AM2092" t="s">
        <v>314</v>
      </c>
      <c r="AN2092" t="s">
        <v>1723</v>
      </c>
      <c r="AO2092" s="1">
        <v>45809</v>
      </c>
      <c r="AP2092" s="1" t="s">
        <v>5437</v>
      </c>
      <c r="AR2092" t="s">
        <v>1712</v>
      </c>
    </row>
    <row r="2093" spans="1:44" hidden="1" x14ac:dyDescent="0.25">
      <c r="A2093" t="s">
        <v>2956</v>
      </c>
      <c r="B2093" t="s">
        <v>2930</v>
      </c>
      <c r="C2093" t="s">
        <v>2931</v>
      </c>
      <c r="D2093" t="s">
        <v>2386</v>
      </c>
      <c r="E2093" t="s">
        <v>1662</v>
      </c>
      <c r="F2093" t="s">
        <v>311</v>
      </c>
      <c r="G2093" t="s">
        <v>58</v>
      </c>
      <c r="H2093">
        <v>3</v>
      </c>
      <c r="I2093" t="s">
        <v>46</v>
      </c>
      <c r="J2093" t="s">
        <v>70</v>
      </c>
      <c r="L2093">
        <v>1.06</v>
      </c>
      <c r="M2093" t="s">
        <v>226</v>
      </c>
      <c r="O2093" t="s">
        <v>473</v>
      </c>
      <c r="P2093" t="s">
        <v>14</v>
      </c>
      <c r="W2093" s="5">
        <v>45015</v>
      </c>
      <c r="AB2093" t="s">
        <v>311</v>
      </c>
      <c r="AC2093" t="s">
        <v>473</v>
      </c>
      <c r="AD2093" t="s">
        <v>199</v>
      </c>
      <c r="AE2093" t="s">
        <v>51</v>
      </c>
      <c r="AF2093" t="s">
        <v>50</v>
      </c>
      <c r="AG2093" t="s">
        <v>52</v>
      </c>
      <c r="AH2093">
        <v>56.175334999999997</v>
      </c>
      <c r="AI2093">
        <v>59.765132999999999</v>
      </c>
      <c r="AJ2093">
        <v>79.550085999999993</v>
      </c>
      <c r="AK2093">
        <v>126.979952</v>
      </c>
      <c r="AL2093" t="s">
        <v>295</v>
      </c>
      <c r="AM2093" t="s">
        <v>314</v>
      </c>
      <c r="AN2093" t="s">
        <v>1723</v>
      </c>
      <c r="AO2093" s="1">
        <v>45809</v>
      </c>
      <c r="AP2093" s="1" t="s">
        <v>5437</v>
      </c>
      <c r="AR2093" t="s">
        <v>1712</v>
      </c>
    </row>
    <row r="2094" spans="1:44" hidden="1" x14ac:dyDescent="0.25">
      <c r="A2094" t="s">
        <v>2957</v>
      </c>
      <c r="B2094" t="s">
        <v>2930</v>
      </c>
      <c r="C2094" t="s">
        <v>2931</v>
      </c>
      <c r="D2094" t="s">
        <v>2417</v>
      </c>
      <c r="E2094" t="s">
        <v>1710</v>
      </c>
      <c r="F2094" t="s">
        <v>311</v>
      </c>
      <c r="G2094" t="s">
        <v>58</v>
      </c>
      <c r="H2094">
        <v>2</v>
      </c>
      <c r="I2094" t="s">
        <v>46</v>
      </c>
      <c r="J2094" t="s">
        <v>70</v>
      </c>
      <c r="L2094">
        <v>0.57999999999999996</v>
      </c>
      <c r="M2094" t="s">
        <v>226</v>
      </c>
      <c r="R2094" t="s">
        <v>2895</v>
      </c>
      <c r="S2094" t="s">
        <v>2895</v>
      </c>
      <c r="W2094" s="5">
        <v>45084</v>
      </c>
      <c r="AB2094" t="s">
        <v>311</v>
      </c>
      <c r="AC2094" t="s">
        <v>311</v>
      </c>
      <c r="AD2094" t="s">
        <v>199</v>
      </c>
      <c r="AE2094" t="s">
        <v>51</v>
      </c>
      <c r="AF2094" t="s">
        <v>50</v>
      </c>
      <c r="AG2094" t="s">
        <v>52</v>
      </c>
      <c r="AH2094">
        <v>56.175334999999997</v>
      </c>
      <c r="AI2094">
        <v>59.765132999999999</v>
      </c>
      <c r="AJ2094">
        <v>79.550085999999993</v>
      </c>
      <c r="AK2094">
        <v>126.979952</v>
      </c>
      <c r="AL2094" t="s">
        <v>73</v>
      </c>
      <c r="AM2094" t="s">
        <v>314</v>
      </c>
      <c r="AN2094" t="s">
        <v>1723</v>
      </c>
      <c r="AO2094" s="1">
        <v>45809</v>
      </c>
      <c r="AP2094" s="1" t="s">
        <v>5437</v>
      </c>
      <c r="AR2094" t="s">
        <v>1712</v>
      </c>
    </row>
    <row r="2095" spans="1:44" hidden="1" x14ac:dyDescent="0.25">
      <c r="A2095" t="s">
        <v>2958</v>
      </c>
      <c r="B2095" t="s">
        <v>2930</v>
      </c>
      <c r="C2095" t="s">
        <v>2931</v>
      </c>
      <c r="D2095" t="s">
        <v>2429</v>
      </c>
      <c r="E2095" t="s">
        <v>1662</v>
      </c>
      <c r="F2095" t="s">
        <v>311</v>
      </c>
      <c r="G2095" t="s">
        <v>58</v>
      </c>
      <c r="H2095">
        <v>2</v>
      </c>
      <c r="I2095" t="s">
        <v>46</v>
      </c>
      <c r="J2095" t="s">
        <v>70</v>
      </c>
      <c r="L2095">
        <v>0.13</v>
      </c>
      <c r="M2095" t="s">
        <v>226</v>
      </c>
      <c r="R2095" t="s">
        <v>2895</v>
      </c>
      <c r="S2095" t="s">
        <v>2895</v>
      </c>
      <c r="W2095" s="5">
        <v>45111</v>
      </c>
      <c r="AB2095" t="s">
        <v>311</v>
      </c>
      <c r="AC2095" t="s">
        <v>311</v>
      </c>
      <c r="AD2095" t="s">
        <v>199</v>
      </c>
      <c r="AE2095" t="s">
        <v>51</v>
      </c>
      <c r="AF2095" t="s">
        <v>50</v>
      </c>
      <c r="AG2095" t="s">
        <v>52</v>
      </c>
      <c r="AH2095">
        <v>56.175334999999997</v>
      </c>
      <c r="AI2095">
        <v>59.765132999999999</v>
      </c>
      <c r="AJ2095">
        <v>79.550085999999993</v>
      </c>
      <c r="AK2095">
        <v>126.979952</v>
      </c>
      <c r="AL2095" t="s">
        <v>295</v>
      </c>
      <c r="AM2095" t="s">
        <v>314</v>
      </c>
      <c r="AN2095" t="s">
        <v>1723</v>
      </c>
      <c r="AO2095" s="1">
        <v>45809</v>
      </c>
      <c r="AP2095" s="1" t="s">
        <v>5437</v>
      </c>
      <c r="AR2095" t="s">
        <v>1712</v>
      </c>
    </row>
    <row r="2096" spans="1:44" hidden="1" x14ac:dyDescent="0.25">
      <c r="A2096" t="s">
        <v>2959</v>
      </c>
      <c r="B2096" t="s">
        <v>2930</v>
      </c>
      <c r="C2096" t="s">
        <v>2931</v>
      </c>
      <c r="D2096" t="s">
        <v>2431</v>
      </c>
      <c r="E2096" t="s">
        <v>1662</v>
      </c>
      <c r="F2096" t="s">
        <v>311</v>
      </c>
      <c r="G2096" t="s">
        <v>58</v>
      </c>
      <c r="H2096">
        <v>3</v>
      </c>
      <c r="I2096" t="s">
        <v>46</v>
      </c>
      <c r="J2096" t="s">
        <v>70</v>
      </c>
      <c r="L2096">
        <v>0.43</v>
      </c>
      <c r="M2096" t="s">
        <v>226</v>
      </c>
      <c r="O2096" t="s">
        <v>473</v>
      </c>
      <c r="P2096" t="s">
        <v>14</v>
      </c>
      <c r="W2096" s="5">
        <v>45111</v>
      </c>
      <c r="AB2096" t="s">
        <v>311</v>
      </c>
      <c r="AC2096" t="s">
        <v>473</v>
      </c>
      <c r="AD2096" t="s">
        <v>199</v>
      </c>
      <c r="AE2096" t="s">
        <v>51</v>
      </c>
      <c r="AF2096" t="s">
        <v>50</v>
      </c>
      <c r="AG2096" t="s">
        <v>52</v>
      </c>
      <c r="AH2096">
        <v>56.175334999999997</v>
      </c>
      <c r="AI2096">
        <v>59.765132999999999</v>
      </c>
      <c r="AJ2096">
        <v>79.550085999999993</v>
      </c>
      <c r="AK2096">
        <v>126.979952</v>
      </c>
      <c r="AL2096" t="s">
        <v>295</v>
      </c>
      <c r="AM2096" t="s">
        <v>314</v>
      </c>
      <c r="AN2096" t="s">
        <v>1723</v>
      </c>
      <c r="AO2096" s="1">
        <v>45809</v>
      </c>
      <c r="AP2096" s="1" t="s">
        <v>5437</v>
      </c>
      <c r="AR2096" t="s">
        <v>1712</v>
      </c>
    </row>
    <row r="2097" spans="1:44" hidden="1" x14ac:dyDescent="0.25">
      <c r="A2097" t="s">
        <v>2960</v>
      </c>
      <c r="B2097" t="s">
        <v>2930</v>
      </c>
      <c r="C2097" t="s">
        <v>2931</v>
      </c>
      <c r="D2097" t="s">
        <v>2433</v>
      </c>
      <c r="E2097" t="s">
        <v>1662</v>
      </c>
      <c r="F2097" t="s">
        <v>311</v>
      </c>
      <c r="G2097" t="s">
        <v>58</v>
      </c>
      <c r="H2097">
        <v>3</v>
      </c>
      <c r="I2097" t="s">
        <v>46</v>
      </c>
      <c r="J2097" t="s">
        <v>70</v>
      </c>
      <c r="L2097">
        <v>0.54</v>
      </c>
      <c r="M2097" t="s">
        <v>226</v>
      </c>
      <c r="O2097" t="s">
        <v>473</v>
      </c>
      <c r="P2097" t="s">
        <v>14</v>
      </c>
      <c r="W2097" s="5">
        <v>45111</v>
      </c>
      <c r="AB2097" t="s">
        <v>311</v>
      </c>
      <c r="AC2097" t="s">
        <v>473</v>
      </c>
      <c r="AD2097" t="s">
        <v>199</v>
      </c>
      <c r="AE2097" t="s">
        <v>51</v>
      </c>
      <c r="AF2097" t="s">
        <v>50</v>
      </c>
      <c r="AG2097" t="s">
        <v>52</v>
      </c>
      <c r="AH2097">
        <v>56.175334999999997</v>
      </c>
      <c r="AI2097">
        <v>59.765132999999999</v>
      </c>
      <c r="AJ2097">
        <v>79.550085999999993</v>
      </c>
      <c r="AK2097">
        <v>126.979952</v>
      </c>
      <c r="AL2097" t="s">
        <v>295</v>
      </c>
      <c r="AM2097" t="s">
        <v>314</v>
      </c>
      <c r="AN2097" t="s">
        <v>1723</v>
      </c>
      <c r="AO2097" s="1">
        <v>45809</v>
      </c>
      <c r="AP2097" s="1" t="s">
        <v>5437</v>
      </c>
      <c r="AR2097" t="s">
        <v>1712</v>
      </c>
    </row>
    <row r="2098" spans="1:44" hidden="1" x14ac:dyDescent="0.25">
      <c r="A2098" t="s">
        <v>2962</v>
      </c>
      <c r="B2098" t="s">
        <v>2930</v>
      </c>
      <c r="C2098" t="s">
        <v>2931</v>
      </c>
      <c r="D2098" t="s">
        <v>2961</v>
      </c>
      <c r="E2098" t="s">
        <v>1710</v>
      </c>
      <c r="F2098" t="s">
        <v>311</v>
      </c>
      <c r="G2098" t="s">
        <v>58</v>
      </c>
      <c r="H2098">
        <v>2</v>
      </c>
      <c r="I2098" t="s">
        <v>46</v>
      </c>
      <c r="J2098" t="s">
        <v>70</v>
      </c>
      <c r="L2098">
        <v>8.02</v>
      </c>
      <c r="M2098" t="s">
        <v>226</v>
      </c>
      <c r="R2098" t="s">
        <v>2895</v>
      </c>
      <c r="S2098" t="s">
        <v>2895</v>
      </c>
      <c r="W2098" s="5">
        <v>45111</v>
      </c>
      <c r="AB2098" t="s">
        <v>311</v>
      </c>
      <c r="AC2098" t="s">
        <v>311</v>
      </c>
      <c r="AD2098" t="s">
        <v>199</v>
      </c>
      <c r="AE2098" t="s">
        <v>51</v>
      </c>
      <c r="AF2098" t="s">
        <v>50</v>
      </c>
      <c r="AG2098" t="s">
        <v>52</v>
      </c>
      <c r="AH2098">
        <v>56.175334999999997</v>
      </c>
      <c r="AI2098">
        <v>59.765132999999999</v>
      </c>
      <c r="AJ2098">
        <v>79.550085999999993</v>
      </c>
      <c r="AK2098">
        <v>126.979952</v>
      </c>
      <c r="AL2098" t="s">
        <v>73</v>
      </c>
      <c r="AM2098" t="s">
        <v>314</v>
      </c>
      <c r="AN2098" t="s">
        <v>1723</v>
      </c>
      <c r="AO2098" s="1">
        <v>45809</v>
      </c>
      <c r="AP2098" s="1" t="s">
        <v>5437</v>
      </c>
      <c r="AR2098" t="s">
        <v>1712</v>
      </c>
    </row>
    <row r="2099" spans="1:44" hidden="1" x14ac:dyDescent="0.25">
      <c r="A2099" t="s">
        <v>2963</v>
      </c>
      <c r="B2099" t="s">
        <v>2930</v>
      </c>
      <c r="C2099" t="s">
        <v>2931</v>
      </c>
      <c r="D2099" t="s">
        <v>2457</v>
      </c>
      <c r="E2099" t="s">
        <v>1710</v>
      </c>
      <c r="F2099" t="s">
        <v>311</v>
      </c>
      <c r="G2099" t="s">
        <v>58</v>
      </c>
      <c r="H2099">
        <v>2</v>
      </c>
      <c r="I2099" t="s">
        <v>46</v>
      </c>
      <c r="J2099" t="s">
        <v>70</v>
      </c>
      <c r="L2099">
        <v>5.97</v>
      </c>
      <c r="M2099" t="s">
        <v>226</v>
      </c>
      <c r="R2099" t="s">
        <v>2895</v>
      </c>
      <c r="S2099" t="s">
        <v>2895</v>
      </c>
      <c r="U2099" t="s">
        <v>300</v>
      </c>
      <c r="W2099" s="5">
        <v>45078</v>
      </c>
      <c r="AB2099" t="s">
        <v>311</v>
      </c>
      <c r="AC2099" t="s">
        <v>311</v>
      </c>
      <c r="AD2099" t="s">
        <v>199</v>
      </c>
      <c r="AE2099" t="s">
        <v>51</v>
      </c>
      <c r="AF2099" t="s">
        <v>50</v>
      </c>
      <c r="AG2099" t="s">
        <v>52</v>
      </c>
      <c r="AH2099">
        <v>56.175334999999997</v>
      </c>
      <c r="AI2099">
        <v>59.765132999999999</v>
      </c>
      <c r="AJ2099">
        <v>79.550085999999993</v>
      </c>
      <c r="AK2099">
        <v>126.979952</v>
      </c>
      <c r="AL2099" t="s">
        <v>73</v>
      </c>
      <c r="AM2099" t="s">
        <v>314</v>
      </c>
      <c r="AN2099" t="s">
        <v>1723</v>
      </c>
      <c r="AO2099" s="1">
        <v>45809</v>
      </c>
      <c r="AP2099" s="1" t="s">
        <v>5437</v>
      </c>
      <c r="AR2099" t="s">
        <v>1712</v>
      </c>
    </row>
    <row r="2100" spans="1:44" hidden="1" x14ac:dyDescent="0.25">
      <c r="A2100" t="s">
        <v>2964</v>
      </c>
      <c r="B2100" t="s">
        <v>2930</v>
      </c>
      <c r="C2100" t="s">
        <v>2931</v>
      </c>
      <c r="D2100" t="s">
        <v>2465</v>
      </c>
      <c r="E2100" t="s">
        <v>1710</v>
      </c>
      <c r="F2100" t="s">
        <v>311</v>
      </c>
      <c r="G2100" t="s">
        <v>58</v>
      </c>
      <c r="H2100">
        <v>2</v>
      </c>
      <c r="I2100" t="s">
        <v>46</v>
      </c>
      <c r="J2100" t="s">
        <v>70</v>
      </c>
      <c r="L2100">
        <v>15.52</v>
      </c>
      <c r="M2100" t="s">
        <v>226</v>
      </c>
      <c r="R2100" t="s">
        <v>97</v>
      </c>
      <c r="S2100" t="s">
        <v>98</v>
      </c>
      <c r="U2100" t="s">
        <v>300</v>
      </c>
      <c r="W2100" s="5">
        <v>45084</v>
      </c>
      <c r="AB2100" t="s">
        <v>311</v>
      </c>
      <c r="AC2100" t="s">
        <v>311</v>
      </c>
      <c r="AD2100" t="s">
        <v>199</v>
      </c>
      <c r="AE2100" t="s">
        <v>51</v>
      </c>
      <c r="AF2100" t="s">
        <v>50</v>
      </c>
      <c r="AG2100" t="s">
        <v>52</v>
      </c>
      <c r="AH2100">
        <v>56.175334999999997</v>
      </c>
      <c r="AI2100">
        <v>59.765132999999999</v>
      </c>
      <c r="AJ2100">
        <v>79.550085999999993</v>
      </c>
      <c r="AK2100">
        <v>126.979952</v>
      </c>
      <c r="AL2100" t="s">
        <v>99</v>
      </c>
      <c r="AM2100" t="s">
        <v>314</v>
      </c>
      <c r="AN2100" t="s">
        <v>1723</v>
      </c>
      <c r="AO2100" s="1">
        <v>45809</v>
      </c>
      <c r="AP2100" s="1" t="s">
        <v>5437</v>
      </c>
      <c r="AR2100" t="s">
        <v>1712</v>
      </c>
    </row>
    <row r="2101" spans="1:44" hidden="1" x14ac:dyDescent="0.25">
      <c r="A2101" t="s">
        <v>2965</v>
      </c>
      <c r="B2101" t="s">
        <v>2930</v>
      </c>
      <c r="C2101" t="s">
        <v>2931</v>
      </c>
      <c r="D2101" t="s">
        <v>2469</v>
      </c>
      <c r="E2101" t="s">
        <v>1662</v>
      </c>
      <c r="F2101" t="s">
        <v>311</v>
      </c>
      <c r="G2101" t="s">
        <v>58</v>
      </c>
      <c r="H2101">
        <v>2</v>
      </c>
      <c r="I2101" t="s">
        <v>46</v>
      </c>
      <c r="J2101" t="s">
        <v>70</v>
      </c>
      <c r="L2101">
        <v>3.67</v>
      </c>
      <c r="M2101" t="s">
        <v>226</v>
      </c>
      <c r="R2101" t="s">
        <v>98</v>
      </c>
      <c r="S2101" t="s">
        <v>98</v>
      </c>
      <c r="W2101" s="5">
        <v>44927</v>
      </c>
      <c r="AB2101" t="s">
        <v>311</v>
      </c>
      <c r="AC2101" t="s">
        <v>311</v>
      </c>
      <c r="AD2101" t="s">
        <v>199</v>
      </c>
      <c r="AE2101" t="s">
        <v>51</v>
      </c>
      <c r="AF2101" t="s">
        <v>50</v>
      </c>
      <c r="AG2101" t="s">
        <v>52</v>
      </c>
      <c r="AH2101">
        <v>56.175334999999997</v>
      </c>
      <c r="AI2101">
        <v>59.765132999999999</v>
      </c>
      <c r="AJ2101">
        <v>79.550085999999993</v>
      </c>
      <c r="AK2101">
        <v>126.979952</v>
      </c>
      <c r="AL2101" t="s">
        <v>73</v>
      </c>
      <c r="AM2101" t="s">
        <v>314</v>
      </c>
      <c r="AN2101" t="s">
        <v>1723</v>
      </c>
      <c r="AO2101" s="1">
        <v>45809</v>
      </c>
      <c r="AP2101" s="1" t="s">
        <v>5437</v>
      </c>
      <c r="AR2101" t="s">
        <v>1712</v>
      </c>
    </row>
    <row r="2102" spans="1:44" hidden="1" x14ac:dyDescent="0.25">
      <c r="A2102" t="s">
        <v>2966</v>
      </c>
      <c r="B2102" t="s">
        <v>2930</v>
      </c>
      <c r="C2102" t="s">
        <v>2931</v>
      </c>
      <c r="D2102" t="s">
        <v>2483</v>
      </c>
      <c r="E2102" t="s">
        <v>1662</v>
      </c>
      <c r="F2102" t="s">
        <v>311</v>
      </c>
      <c r="G2102" t="s">
        <v>58</v>
      </c>
      <c r="H2102">
        <v>2</v>
      </c>
      <c r="I2102" t="s">
        <v>46</v>
      </c>
      <c r="J2102" t="s">
        <v>70</v>
      </c>
      <c r="L2102">
        <v>1.66</v>
      </c>
      <c r="M2102" t="s">
        <v>226</v>
      </c>
      <c r="AB2102" t="s">
        <v>311</v>
      </c>
      <c r="AC2102" t="s">
        <v>311</v>
      </c>
      <c r="AD2102" t="s">
        <v>199</v>
      </c>
      <c r="AE2102" t="s">
        <v>51</v>
      </c>
      <c r="AF2102" t="s">
        <v>50</v>
      </c>
      <c r="AG2102" t="s">
        <v>52</v>
      </c>
      <c r="AH2102">
        <v>56.175334999999997</v>
      </c>
      <c r="AI2102">
        <v>59.765132999999999</v>
      </c>
      <c r="AJ2102">
        <v>79.550085999999993</v>
      </c>
      <c r="AK2102">
        <v>126.979952</v>
      </c>
      <c r="AM2102" t="s">
        <v>314</v>
      </c>
      <c r="AN2102" t="s">
        <v>1723</v>
      </c>
      <c r="AO2102" s="1">
        <v>45809</v>
      </c>
      <c r="AP2102" s="1" t="s">
        <v>5437</v>
      </c>
      <c r="AR2102" t="s">
        <v>1712</v>
      </c>
    </row>
    <row r="2103" spans="1:44" hidden="1" x14ac:dyDescent="0.25">
      <c r="A2103" t="s">
        <v>2967</v>
      </c>
      <c r="B2103" t="s">
        <v>2930</v>
      </c>
      <c r="C2103" t="s">
        <v>2931</v>
      </c>
      <c r="D2103" t="s">
        <v>2505</v>
      </c>
      <c r="E2103" t="s">
        <v>1662</v>
      </c>
      <c r="F2103" t="s">
        <v>311</v>
      </c>
      <c r="G2103" t="s">
        <v>58</v>
      </c>
      <c r="H2103">
        <v>2</v>
      </c>
      <c r="I2103" t="s">
        <v>46</v>
      </c>
      <c r="J2103" t="s">
        <v>70</v>
      </c>
      <c r="L2103">
        <v>0.72</v>
      </c>
      <c r="M2103" t="s">
        <v>226</v>
      </c>
      <c r="AB2103" t="s">
        <v>311</v>
      </c>
      <c r="AC2103" t="s">
        <v>311</v>
      </c>
      <c r="AD2103" t="s">
        <v>199</v>
      </c>
      <c r="AE2103" t="s">
        <v>51</v>
      </c>
      <c r="AF2103" t="s">
        <v>50</v>
      </c>
      <c r="AG2103" t="s">
        <v>52</v>
      </c>
      <c r="AH2103">
        <v>56.175334999999997</v>
      </c>
      <c r="AI2103">
        <v>59.765132999999999</v>
      </c>
      <c r="AJ2103">
        <v>79.550085999999993</v>
      </c>
      <c r="AK2103">
        <v>126.979952</v>
      </c>
      <c r="AM2103" t="s">
        <v>314</v>
      </c>
      <c r="AN2103" t="s">
        <v>1723</v>
      </c>
      <c r="AO2103" s="1">
        <v>45809</v>
      </c>
      <c r="AP2103" s="1" t="s">
        <v>5437</v>
      </c>
      <c r="AR2103" t="s">
        <v>1712</v>
      </c>
    </row>
    <row r="2104" spans="1:44" hidden="1" x14ac:dyDescent="0.25">
      <c r="A2104" t="s">
        <v>2968</v>
      </c>
      <c r="B2104" t="s">
        <v>2930</v>
      </c>
      <c r="C2104" t="s">
        <v>2931</v>
      </c>
      <c r="D2104" t="s">
        <v>2507</v>
      </c>
      <c r="E2104" t="s">
        <v>1662</v>
      </c>
      <c r="F2104" t="s">
        <v>311</v>
      </c>
      <c r="G2104" t="s">
        <v>58</v>
      </c>
      <c r="H2104">
        <v>2</v>
      </c>
      <c r="I2104" t="s">
        <v>46</v>
      </c>
      <c r="J2104" t="s">
        <v>70</v>
      </c>
      <c r="L2104">
        <v>0.92</v>
      </c>
      <c r="M2104" t="s">
        <v>226</v>
      </c>
      <c r="AB2104" t="s">
        <v>311</v>
      </c>
      <c r="AC2104" t="s">
        <v>311</v>
      </c>
      <c r="AD2104" t="s">
        <v>199</v>
      </c>
      <c r="AE2104" t="s">
        <v>51</v>
      </c>
      <c r="AF2104" t="s">
        <v>50</v>
      </c>
      <c r="AG2104" t="s">
        <v>52</v>
      </c>
      <c r="AH2104">
        <v>56.175334999999997</v>
      </c>
      <c r="AI2104">
        <v>59.765132999999999</v>
      </c>
      <c r="AJ2104">
        <v>79.550085999999993</v>
      </c>
      <c r="AK2104">
        <v>126.979952</v>
      </c>
      <c r="AM2104" t="s">
        <v>314</v>
      </c>
      <c r="AN2104" t="s">
        <v>1723</v>
      </c>
      <c r="AO2104" s="1">
        <v>45809</v>
      </c>
      <c r="AP2104" s="1" t="s">
        <v>5437</v>
      </c>
      <c r="AR2104" t="s">
        <v>1712</v>
      </c>
    </row>
    <row r="2105" spans="1:44" hidden="1" x14ac:dyDescent="0.25">
      <c r="A2105" t="s">
        <v>2969</v>
      </c>
      <c r="B2105" t="s">
        <v>2930</v>
      </c>
      <c r="C2105" t="s">
        <v>2931</v>
      </c>
      <c r="D2105" t="s">
        <v>2509</v>
      </c>
      <c r="E2105" t="s">
        <v>1662</v>
      </c>
      <c r="F2105" t="s">
        <v>311</v>
      </c>
      <c r="G2105" t="s">
        <v>58</v>
      </c>
      <c r="H2105">
        <v>2</v>
      </c>
      <c r="I2105" t="s">
        <v>46</v>
      </c>
      <c r="J2105" t="s">
        <v>70</v>
      </c>
      <c r="L2105">
        <v>0.63</v>
      </c>
      <c r="M2105" t="s">
        <v>226</v>
      </c>
      <c r="AB2105" t="s">
        <v>311</v>
      </c>
      <c r="AC2105" t="s">
        <v>311</v>
      </c>
      <c r="AD2105" t="s">
        <v>199</v>
      </c>
      <c r="AE2105" t="s">
        <v>51</v>
      </c>
      <c r="AF2105" t="s">
        <v>50</v>
      </c>
      <c r="AG2105" t="s">
        <v>52</v>
      </c>
      <c r="AH2105">
        <v>56.175334999999997</v>
      </c>
      <c r="AI2105">
        <v>59.765132999999999</v>
      </c>
      <c r="AJ2105">
        <v>79.550085999999993</v>
      </c>
      <c r="AK2105">
        <v>126.979952</v>
      </c>
      <c r="AM2105" t="s">
        <v>314</v>
      </c>
      <c r="AN2105" t="s">
        <v>1723</v>
      </c>
      <c r="AO2105" s="1">
        <v>45809</v>
      </c>
      <c r="AP2105" s="1" t="s">
        <v>5437</v>
      </c>
      <c r="AR2105" t="s">
        <v>1712</v>
      </c>
    </row>
    <row r="2106" spans="1:44" hidden="1" x14ac:dyDescent="0.25">
      <c r="A2106" t="s">
        <v>2970</v>
      </c>
      <c r="B2106" t="s">
        <v>2930</v>
      </c>
      <c r="C2106" t="s">
        <v>2931</v>
      </c>
      <c r="D2106" t="s">
        <v>2513</v>
      </c>
      <c r="E2106" t="s">
        <v>1662</v>
      </c>
      <c r="F2106" t="s">
        <v>311</v>
      </c>
      <c r="G2106" t="s">
        <v>58</v>
      </c>
      <c r="H2106">
        <v>2</v>
      </c>
      <c r="I2106" t="s">
        <v>46</v>
      </c>
      <c r="J2106" t="s">
        <v>70</v>
      </c>
      <c r="L2106">
        <v>1.42</v>
      </c>
      <c r="M2106" t="s">
        <v>226</v>
      </c>
      <c r="AB2106" t="s">
        <v>311</v>
      </c>
      <c r="AC2106" t="s">
        <v>311</v>
      </c>
      <c r="AD2106" t="s">
        <v>199</v>
      </c>
      <c r="AE2106" t="s">
        <v>51</v>
      </c>
      <c r="AF2106" t="s">
        <v>50</v>
      </c>
      <c r="AG2106" t="s">
        <v>52</v>
      </c>
      <c r="AH2106">
        <v>56.175334999999997</v>
      </c>
      <c r="AI2106">
        <v>59.765132999999999</v>
      </c>
      <c r="AJ2106">
        <v>79.550085999999993</v>
      </c>
      <c r="AK2106">
        <v>126.979952</v>
      </c>
      <c r="AM2106" t="s">
        <v>314</v>
      </c>
      <c r="AN2106" t="s">
        <v>1723</v>
      </c>
      <c r="AO2106" s="1">
        <v>45809</v>
      </c>
      <c r="AP2106" s="1" t="s">
        <v>5437</v>
      </c>
      <c r="AR2106" t="s">
        <v>1712</v>
      </c>
    </row>
    <row r="2107" spans="1:44" hidden="1" x14ac:dyDescent="0.25">
      <c r="A2107" t="s">
        <v>2971</v>
      </c>
      <c r="B2107" t="s">
        <v>2930</v>
      </c>
      <c r="C2107" t="s">
        <v>2931</v>
      </c>
      <c r="D2107" t="s">
        <v>851</v>
      </c>
      <c r="E2107" t="s">
        <v>1662</v>
      </c>
      <c r="F2107" t="s">
        <v>311</v>
      </c>
      <c r="G2107" t="s">
        <v>58</v>
      </c>
      <c r="H2107">
        <v>3</v>
      </c>
      <c r="I2107" t="s">
        <v>46</v>
      </c>
      <c r="J2107" t="s">
        <v>236</v>
      </c>
      <c r="L2107">
        <v>0.71</v>
      </c>
      <c r="M2107" t="s">
        <v>226</v>
      </c>
      <c r="AB2107" t="s">
        <v>311</v>
      </c>
      <c r="AC2107" t="s">
        <v>311</v>
      </c>
      <c r="AD2107" t="s">
        <v>199</v>
      </c>
      <c r="AE2107" t="s">
        <v>51</v>
      </c>
      <c r="AF2107" t="s">
        <v>50</v>
      </c>
      <c r="AG2107" t="s">
        <v>52</v>
      </c>
      <c r="AH2107">
        <v>56.175334999999997</v>
      </c>
      <c r="AI2107">
        <v>59.765132999999999</v>
      </c>
      <c r="AJ2107">
        <v>79.550085999999993</v>
      </c>
      <c r="AK2107">
        <v>126.979952</v>
      </c>
      <c r="AM2107" t="s">
        <v>314</v>
      </c>
      <c r="AN2107" t="s">
        <v>1723</v>
      </c>
      <c r="AO2107" s="1">
        <v>45809</v>
      </c>
      <c r="AP2107" s="1" t="s">
        <v>5437</v>
      </c>
      <c r="AR2107" t="s">
        <v>1712</v>
      </c>
    </row>
    <row r="2108" spans="1:44" hidden="1" x14ac:dyDescent="0.25">
      <c r="A2108" t="s">
        <v>2973</v>
      </c>
      <c r="B2108" t="s">
        <v>2930</v>
      </c>
      <c r="C2108" t="s">
        <v>2931</v>
      </c>
      <c r="D2108" t="s">
        <v>2972</v>
      </c>
      <c r="E2108" t="s">
        <v>1662</v>
      </c>
      <c r="F2108" t="s">
        <v>311</v>
      </c>
      <c r="G2108" t="s">
        <v>58</v>
      </c>
      <c r="H2108">
        <v>2</v>
      </c>
      <c r="I2108" t="s">
        <v>46</v>
      </c>
      <c r="J2108" t="s">
        <v>236</v>
      </c>
      <c r="L2108">
        <v>4.2300000000000004</v>
      </c>
      <c r="M2108" t="s">
        <v>226</v>
      </c>
      <c r="U2108" t="s">
        <v>300</v>
      </c>
      <c r="W2108" s="5">
        <v>45135</v>
      </c>
      <c r="AB2108" t="s">
        <v>311</v>
      </c>
      <c r="AC2108" t="s">
        <v>311</v>
      </c>
      <c r="AD2108" t="s">
        <v>199</v>
      </c>
      <c r="AE2108" t="s">
        <v>51</v>
      </c>
      <c r="AF2108" t="s">
        <v>50</v>
      </c>
      <c r="AG2108" t="s">
        <v>52</v>
      </c>
      <c r="AH2108">
        <v>56.175334999999997</v>
      </c>
      <c r="AI2108">
        <v>59.765132999999999</v>
      </c>
      <c r="AJ2108">
        <v>79.550085999999993</v>
      </c>
      <c r="AK2108">
        <v>126.979952</v>
      </c>
      <c r="AL2108" t="s">
        <v>73</v>
      </c>
      <c r="AM2108" t="s">
        <v>314</v>
      </c>
      <c r="AN2108" t="s">
        <v>1723</v>
      </c>
      <c r="AO2108" s="1">
        <v>45809</v>
      </c>
      <c r="AP2108" s="1" t="s">
        <v>5437</v>
      </c>
      <c r="AR2108" t="s">
        <v>1712</v>
      </c>
    </row>
    <row r="2109" spans="1:44" hidden="1" x14ac:dyDescent="0.25">
      <c r="A2109" t="s">
        <v>2974</v>
      </c>
      <c r="B2109" t="s">
        <v>2930</v>
      </c>
      <c r="C2109" t="s">
        <v>2931</v>
      </c>
      <c r="D2109" t="s">
        <v>2545</v>
      </c>
      <c r="E2109" t="s">
        <v>1662</v>
      </c>
      <c r="F2109" t="s">
        <v>311</v>
      </c>
      <c r="G2109" t="s">
        <v>58</v>
      </c>
      <c r="H2109">
        <v>2</v>
      </c>
      <c r="I2109" t="s">
        <v>46</v>
      </c>
      <c r="J2109" t="s">
        <v>236</v>
      </c>
      <c r="L2109">
        <v>5.38</v>
      </c>
      <c r="M2109" t="s">
        <v>226</v>
      </c>
      <c r="R2109" t="s">
        <v>2895</v>
      </c>
      <c r="S2109" t="s">
        <v>2895</v>
      </c>
      <c r="W2109" s="5">
        <v>45135</v>
      </c>
      <c r="AB2109" t="s">
        <v>311</v>
      </c>
      <c r="AC2109" t="s">
        <v>311</v>
      </c>
      <c r="AD2109" t="s">
        <v>199</v>
      </c>
      <c r="AE2109" t="s">
        <v>51</v>
      </c>
      <c r="AF2109" t="s">
        <v>50</v>
      </c>
      <c r="AG2109" t="s">
        <v>52</v>
      </c>
      <c r="AH2109">
        <v>56.175334999999997</v>
      </c>
      <c r="AI2109">
        <v>59.765132999999999</v>
      </c>
      <c r="AJ2109">
        <v>79.550085999999993</v>
      </c>
      <c r="AK2109">
        <v>126.979952</v>
      </c>
      <c r="AL2109" t="s">
        <v>73</v>
      </c>
      <c r="AM2109" t="s">
        <v>314</v>
      </c>
      <c r="AN2109" t="s">
        <v>1723</v>
      </c>
      <c r="AO2109" s="1">
        <v>45809</v>
      </c>
      <c r="AP2109" s="1" t="s">
        <v>5437</v>
      </c>
      <c r="AR2109" t="s">
        <v>1712</v>
      </c>
    </row>
    <row r="2110" spans="1:44" hidden="1" x14ac:dyDescent="0.25">
      <c r="A2110" t="s">
        <v>2976</v>
      </c>
      <c r="B2110" t="s">
        <v>2930</v>
      </c>
      <c r="C2110" t="s">
        <v>2931</v>
      </c>
      <c r="D2110" t="s">
        <v>2975</v>
      </c>
      <c r="E2110" t="s">
        <v>1662</v>
      </c>
      <c r="F2110" t="s">
        <v>311</v>
      </c>
      <c r="G2110" t="s">
        <v>58</v>
      </c>
      <c r="H2110">
        <v>3</v>
      </c>
      <c r="I2110" t="s">
        <v>46</v>
      </c>
      <c r="J2110" t="s">
        <v>236</v>
      </c>
      <c r="L2110">
        <v>0.56999999999999995</v>
      </c>
      <c r="M2110" t="s">
        <v>226</v>
      </c>
      <c r="AB2110" t="s">
        <v>311</v>
      </c>
      <c r="AC2110" t="s">
        <v>311</v>
      </c>
      <c r="AD2110" t="s">
        <v>199</v>
      </c>
      <c r="AE2110" t="s">
        <v>51</v>
      </c>
      <c r="AF2110" t="s">
        <v>50</v>
      </c>
      <c r="AG2110" t="s">
        <v>52</v>
      </c>
      <c r="AH2110">
        <v>56.175334999999997</v>
      </c>
      <c r="AI2110">
        <v>59.765132999999999</v>
      </c>
      <c r="AJ2110">
        <v>79.550085999999993</v>
      </c>
      <c r="AK2110">
        <v>126.979952</v>
      </c>
      <c r="AM2110" t="s">
        <v>314</v>
      </c>
      <c r="AN2110" t="s">
        <v>1723</v>
      </c>
      <c r="AO2110" s="1">
        <v>45809</v>
      </c>
      <c r="AP2110" s="1" t="s">
        <v>5437</v>
      </c>
      <c r="AR2110" t="s">
        <v>1712</v>
      </c>
    </row>
    <row r="2111" spans="1:44" hidden="1" x14ac:dyDescent="0.25">
      <c r="A2111" t="s">
        <v>2978</v>
      </c>
      <c r="B2111" t="s">
        <v>2930</v>
      </c>
      <c r="C2111" t="s">
        <v>2931</v>
      </c>
      <c r="D2111" t="s">
        <v>2977</v>
      </c>
      <c r="E2111" t="s">
        <v>1662</v>
      </c>
      <c r="F2111" t="s">
        <v>311</v>
      </c>
      <c r="G2111" t="s">
        <v>58</v>
      </c>
      <c r="H2111">
        <v>2</v>
      </c>
      <c r="I2111" t="s">
        <v>46</v>
      </c>
      <c r="J2111" t="s">
        <v>236</v>
      </c>
      <c r="L2111">
        <v>0.47</v>
      </c>
      <c r="M2111" t="s">
        <v>226</v>
      </c>
      <c r="R2111" t="s">
        <v>98</v>
      </c>
      <c r="S2111" t="s">
        <v>98</v>
      </c>
      <c r="W2111" s="5">
        <v>45076</v>
      </c>
      <c r="AB2111" t="s">
        <v>311</v>
      </c>
      <c r="AC2111" t="s">
        <v>311</v>
      </c>
      <c r="AD2111" t="s">
        <v>199</v>
      </c>
      <c r="AE2111" t="s">
        <v>51</v>
      </c>
      <c r="AF2111" t="s">
        <v>50</v>
      </c>
      <c r="AG2111" t="s">
        <v>52</v>
      </c>
      <c r="AH2111">
        <v>56.175334999999997</v>
      </c>
      <c r="AI2111">
        <v>59.765132999999999</v>
      </c>
      <c r="AJ2111">
        <v>79.550085999999993</v>
      </c>
      <c r="AK2111">
        <v>126.979952</v>
      </c>
      <c r="AL2111" t="s">
        <v>73</v>
      </c>
      <c r="AM2111" t="s">
        <v>314</v>
      </c>
      <c r="AN2111" t="s">
        <v>1723</v>
      </c>
      <c r="AO2111" s="1">
        <v>45809</v>
      </c>
      <c r="AP2111" s="1" t="s">
        <v>5437</v>
      </c>
      <c r="AR2111" t="s">
        <v>1712</v>
      </c>
    </row>
    <row r="2112" spans="1:44" hidden="1" x14ac:dyDescent="0.25">
      <c r="A2112" t="s">
        <v>2981</v>
      </c>
      <c r="B2112" t="s">
        <v>2979</v>
      </c>
      <c r="C2112" t="s">
        <v>2980</v>
      </c>
      <c r="D2112" t="s">
        <v>95</v>
      </c>
      <c r="E2112" t="s">
        <v>2688</v>
      </c>
      <c r="F2112" t="s">
        <v>245</v>
      </c>
      <c r="G2112" t="s">
        <v>80</v>
      </c>
      <c r="H2112">
        <v>1</v>
      </c>
      <c r="I2112" t="s">
        <v>197</v>
      </c>
      <c r="J2112" t="s">
        <v>47</v>
      </c>
      <c r="K2112" s="1">
        <v>43767</v>
      </c>
      <c r="L2112" s="21">
        <v>20.56</v>
      </c>
      <c r="M2112" t="s">
        <v>226</v>
      </c>
      <c r="W2112" s="5">
        <v>45627</v>
      </c>
      <c r="X2112" s="5">
        <v>45627</v>
      </c>
      <c r="Y2112" s="5">
        <v>45597</v>
      </c>
      <c r="AB2112" t="s">
        <v>245</v>
      </c>
      <c r="AC2112" t="s">
        <v>245</v>
      </c>
      <c r="AD2112" t="s">
        <v>932</v>
      </c>
      <c r="AE2112" t="s">
        <v>566</v>
      </c>
      <c r="AF2112" t="s">
        <v>690</v>
      </c>
      <c r="AG2112" t="s">
        <v>84</v>
      </c>
      <c r="AH2112">
        <v>20.034433</v>
      </c>
      <c r="AI2112">
        <v>31.084379999999999</v>
      </c>
      <c r="AJ2112">
        <v>55.551796000000003</v>
      </c>
      <c r="AK2112">
        <v>59.025280000000002</v>
      </c>
      <c r="AL2112" t="s">
        <v>54</v>
      </c>
      <c r="AM2112" t="s">
        <v>248</v>
      </c>
      <c r="AN2112" t="s">
        <v>932</v>
      </c>
      <c r="AO2112" s="1">
        <v>45778</v>
      </c>
      <c r="AP2112" s="1" t="s">
        <v>5429</v>
      </c>
      <c r="AR2112" t="s">
        <v>932</v>
      </c>
    </row>
    <row r="2113" spans="1:44" hidden="1" x14ac:dyDescent="0.25">
      <c r="A2113" t="s">
        <v>2982</v>
      </c>
      <c r="B2113" t="s">
        <v>2979</v>
      </c>
      <c r="C2113" t="s">
        <v>2980</v>
      </c>
      <c r="D2113" t="s">
        <v>143</v>
      </c>
      <c r="E2113" t="s">
        <v>2688</v>
      </c>
      <c r="F2113" t="s">
        <v>245</v>
      </c>
      <c r="G2113" t="s">
        <v>80</v>
      </c>
      <c r="H2113">
        <v>2</v>
      </c>
      <c r="I2113" t="s">
        <v>46</v>
      </c>
      <c r="J2113" t="s">
        <v>70</v>
      </c>
      <c r="L2113" s="21">
        <v>16.53</v>
      </c>
      <c r="M2113" t="s">
        <v>226</v>
      </c>
      <c r="W2113" s="5">
        <v>45627</v>
      </c>
      <c r="X2113" s="5">
        <v>45627</v>
      </c>
      <c r="Y2113" s="5">
        <v>45597</v>
      </c>
      <c r="Z2113" s="10">
        <v>45670</v>
      </c>
      <c r="AA2113" s="10">
        <v>45632</v>
      </c>
      <c r="AB2113" t="s">
        <v>245</v>
      </c>
      <c r="AC2113" t="s">
        <v>245</v>
      </c>
      <c r="AD2113" t="s">
        <v>932</v>
      </c>
      <c r="AE2113" t="s">
        <v>566</v>
      </c>
      <c r="AF2113" t="s">
        <v>690</v>
      </c>
      <c r="AG2113" t="s">
        <v>84</v>
      </c>
      <c r="AH2113">
        <v>20.034433</v>
      </c>
      <c r="AI2113">
        <v>31.084379999999999</v>
      </c>
      <c r="AJ2113">
        <v>55.551796000000003</v>
      </c>
      <c r="AK2113">
        <v>59.025280000000002</v>
      </c>
      <c r="AL2113" t="s">
        <v>27</v>
      </c>
      <c r="AM2113" t="s">
        <v>248</v>
      </c>
      <c r="AN2113" t="s">
        <v>932</v>
      </c>
      <c r="AO2113" s="1">
        <v>45778</v>
      </c>
      <c r="AP2113" s="1" t="s">
        <v>5429</v>
      </c>
      <c r="AR2113" t="s">
        <v>932</v>
      </c>
    </row>
    <row r="2114" spans="1:44" hidden="1" x14ac:dyDescent="0.25">
      <c r="A2114" t="s">
        <v>2983</v>
      </c>
      <c r="B2114" t="s">
        <v>2979</v>
      </c>
      <c r="C2114" t="s">
        <v>2980</v>
      </c>
      <c r="D2114" t="s">
        <v>145</v>
      </c>
      <c r="E2114" t="s">
        <v>2688</v>
      </c>
      <c r="F2114" t="s">
        <v>245</v>
      </c>
      <c r="G2114" t="s">
        <v>80</v>
      </c>
      <c r="H2114">
        <v>1</v>
      </c>
      <c r="I2114" t="s">
        <v>197</v>
      </c>
      <c r="J2114" t="s">
        <v>47</v>
      </c>
      <c r="K2114" s="1">
        <v>43769</v>
      </c>
      <c r="L2114" s="21">
        <v>22.43</v>
      </c>
      <c r="M2114" t="s">
        <v>226</v>
      </c>
      <c r="W2114" s="5">
        <v>45627</v>
      </c>
      <c r="X2114" s="5">
        <v>45627</v>
      </c>
      <c r="Y2114" s="5">
        <v>45597</v>
      </c>
      <c r="Z2114" s="10">
        <v>45673</v>
      </c>
      <c r="AA2114" s="10">
        <v>45631</v>
      </c>
      <c r="AB2114" t="s">
        <v>245</v>
      </c>
      <c r="AC2114" t="s">
        <v>245</v>
      </c>
      <c r="AD2114" t="s">
        <v>932</v>
      </c>
      <c r="AE2114" t="s">
        <v>566</v>
      </c>
      <c r="AF2114" t="s">
        <v>690</v>
      </c>
      <c r="AG2114" t="s">
        <v>84</v>
      </c>
      <c r="AH2114">
        <v>20.034433</v>
      </c>
      <c r="AI2114">
        <v>31.084379999999999</v>
      </c>
      <c r="AJ2114">
        <v>55.551796000000003</v>
      </c>
      <c r="AK2114">
        <v>59.025280000000002</v>
      </c>
      <c r="AL2114" t="s">
        <v>27</v>
      </c>
      <c r="AM2114" t="s">
        <v>248</v>
      </c>
      <c r="AN2114" t="s">
        <v>932</v>
      </c>
      <c r="AO2114" s="1">
        <v>45778</v>
      </c>
      <c r="AP2114" s="1" t="s">
        <v>5429</v>
      </c>
      <c r="AR2114" t="s">
        <v>932</v>
      </c>
    </row>
    <row r="2115" spans="1:44" hidden="1" x14ac:dyDescent="0.25">
      <c r="A2115" t="s">
        <v>2984</v>
      </c>
      <c r="B2115" t="s">
        <v>2979</v>
      </c>
      <c r="C2115" t="s">
        <v>2980</v>
      </c>
      <c r="D2115" t="s">
        <v>255</v>
      </c>
      <c r="E2115" t="s">
        <v>2688</v>
      </c>
      <c r="F2115" t="s">
        <v>245</v>
      </c>
      <c r="G2115" t="s">
        <v>80</v>
      </c>
      <c r="H2115">
        <v>2</v>
      </c>
      <c r="I2115" t="s">
        <v>46</v>
      </c>
      <c r="J2115" t="s">
        <v>70</v>
      </c>
      <c r="L2115" s="21">
        <v>22.7</v>
      </c>
      <c r="M2115" t="s">
        <v>226</v>
      </c>
      <c r="W2115" s="5">
        <v>45627</v>
      </c>
      <c r="X2115" s="5">
        <v>45627</v>
      </c>
      <c r="Y2115" s="5">
        <v>45597</v>
      </c>
      <c r="Z2115" s="10">
        <v>45672</v>
      </c>
      <c r="AA2115" s="10">
        <v>45631</v>
      </c>
      <c r="AB2115" t="s">
        <v>245</v>
      </c>
      <c r="AC2115" t="s">
        <v>245</v>
      </c>
      <c r="AD2115" t="s">
        <v>932</v>
      </c>
      <c r="AE2115" t="s">
        <v>566</v>
      </c>
      <c r="AF2115" t="s">
        <v>690</v>
      </c>
      <c r="AG2115" t="s">
        <v>84</v>
      </c>
      <c r="AH2115">
        <v>20.034433</v>
      </c>
      <c r="AI2115">
        <v>31.084379999999999</v>
      </c>
      <c r="AJ2115">
        <v>55.551796000000003</v>
      </c>
      <c r="AK2115">
        <v>59.025280000000002</v>
      </c>
      <c r="AL2115" t="s">
        <v>27</v>
      </c>
      <c r="AM2115" t="s">
        <v>248</v>
      </c>
      <c r="AN2115" t="s">
        <v>932</v>
      </c>
      <c r="AO2115" s="1">
        <v>45778</v>
      </c>
      <c r="AP2115" s="1" t="s">
        <v>5429</v>
      </c>
      <c r="AR2115" t="s">
        <v>932</v>
      </c>
    </row>
    <row r="2116" spans="1:44" hidden="1" x14ac:dyDescent="0.25">
      <c r="A2116" t="s">
        <v>2985</v>
      </c>
      <c r="B2116" t="s">
        <v>2979</v>
      </c>
      <c r="C2116" t="s">
        <v>2980</v>
      </c>
      <c r="D2116" t="s">
        <v>87</v>
      </c>
      <c r="E2116" t="s">
        <v>2688</v>
      </c>
      <c r="F2116" t="s">
        <v>245</v>
      </c>
      <c r="G2116" t="s">
        <v>80</v>
      </c>
      <c r="H2116">
        <v>1</v>
      </c>
      <c r="I2116" t="s">
        <v>197</v>
      </c>
      <c r="J2116" t="s">
        <v>47</v>
      </c>
      <c r="K2116" s="1">
        <v>43776</v>
      </c>
      <c r="L2116" s="21">
        <v>27.3</v>
      </c>
      <c r="M2116" t="s">
        <v>226</v>
      </c>
      <c r="W2116" s="5">
        <v>45627</v>
      </c>
      <c r="X2116" s="5">
        <v>45627</v>
      </c>
      <c r="Y2116" s="5">
        <v>45627</v>
      </c>
      <c r="AB2116" t="s">
        <v>245</v>
      </c>
      <c r="AC2116" t="s">
        <v>245</v>
      </c>
      <c r="AD2116" t="s">
        <v>932</v>
      </c>
      <c r="AE2116" t="s">
        <v>566</v>
      </c>
      <c r="AF2116" t="s">
        <v>690</v>
      </c>
      <c r="AG2116" t="s">
        <v>84</v>
      </c>
      <c r="AH2116">
        <v>20.034433</v>
      </c>
      <c r="AI2116">
        <v>31.084379999999999</v>
      </c>
      <c r="AJ2116">
        <v>55.551796000000003</v>
      </c>
      <c r="AK2116">
        <v>59.025280000000002</v>
      </c>
      <c r="AL2116" t="s">
        <v>54</v>
      </c>
      <c r="AM2116" t="s">
        <v>248</v>
      </c>
      <c r="AN2116" t="s">
        <v>932</v>
      </c>
      <c r="AO2116" s="1">
        <v>45778</v>
      </c>
      <c r="AP2116" s="1" t="s">
        <v>5429</v>
      </c>
      <c r="AR2116" t="s">
        <v>932</v>
      </c>
    </row>
    <row r="2117" spans="1:44" hidden="1" x14ac:dyDescent="0.25">
      <c r="A2117" t="s">
        <v>2986</v>
      </c>
      <c r="B2117" t="s">
        <v>2979</v>
      </c>
      <c r="C2117" t="s">
        <v>2980</v>
      </c>
      <c r="D2117" t="s">
        <v>100</v>
      </c>
      <c r="E2117" t="s">
        <v>2688</v>
      </c>
      <c r="F2117" t="s">
        <v>245</v>
      </c>
      <c r="G2117" t="s">
        <v>80</v>
      </c>
      <c r="H2117">
        <v>1</v>
      </c>
      <c r="I2117" t="s">
        <v>197</v>
      </c>
      <c r="J2117" t="s">
        <v>47</v>
      </c>
      <c r="K2117" s="1">
        <v>43775</v>
      </c>
      <c r="L2117" s="21">
        <v>19.190000000000001</v>
      </c>
      <c r="M2117" t="s">
        <v>226</v>
      </c>
      <c r="W2117" s="5">
        <v>45627</v>
      </c>
      <c r="X2117" s="5">
        <v>45627</v>
      </c>
      <c r="Y2117" s="5">
        <v>45627</v>
      </c>
      <c r="AB2117" t="s">
        <v>245</v>
      </c>
      <c r="AC2117" t="s">
        <v>245</v>
      </c>
      <c r="AD2117" t="s">
        <v>932</v>
      </c>
      <c r="AE2117" t="s">
        <v>566</v>
      </c>
      <c r="AF2117" t="s">
        <v>690</v>
      </c>
      <c r="AG2117" t="s">
        <v>84</v>
      </c>
      <c r="AH2117">
        <v>20.034433</v>
      </c>
      <c r="AI2117">
        <v>31.084379999999999</v>
      </c>
      <c r="AJ2117">
        <v>55.551796000000003</v>
      </c>
      <c r="AK2117">
        <v>59.025280000000002</v>
      </c>
      <c r="AL2117" t="s">
        <v>54</v>
      </c>
      <c r="AM2117" t="s">
        <v>248</v>
      </c>
      <c r="AN2117" t="s">
        <v>932</v>
      </c>
      <c r="AO2117" s="1">
        <v>45778</v>
      </c>
      <c r="AP2117" s="1" t="s">
        <v>5429</v>
      </c>
      <c r="AR2117" t="s">
        <v>932</v>
      </c>
    </row>
    <row r="2118" spans="1:44" hidden="1" x14ac:dyDescent="0.25">
      <c r="A2118" t="s">
        <v>2987</v>
      </c>
      <c r="B2118" t="s">
        <v>2979</v>
      </c>
      <c r="C2118" t="s">
        <v>2980</v>
      </c>
      <c r="D2118" t="s">
        <v>259</v>
      </c>
      <c r="E2118" t="s">
        <v>2688</v>
      </c>
      <c r="F2118" t="s">
        <v>245</v>
      </c>
      <c r="G2118" t="s">
        <v>80</v>
      </c>
      <c r="H2118">
        <v>1</v>
      </c>
      <c r="I2118" t="s">
        <v>197</v>
      </c>
      <c r="J2118" t="s">
        <v>47</v>
      </c>
      <c r="K2118" s="1">
        <v>43775</v>
      </c>
      <c r="L2118" s="21">
        <v>45</v>
      </c>
      <c r="M2118" t="s">
        <v>226</v>
      </c>
      <c r="W2118" s="5">
        <v>45627</v>
      </c>
      <c r="X2118" s="5">
        <v>45627</v>
      </c>
      <c r="Y2118" s="5">
        <v>45627</v>
      </c>
      <c r="AB2118" t="s">
        <v>245</v>
      </c>
      <c r="AC2118" t="s">
        <v>245</v>
      </c>
      <c r="AD2118" t="s">
        <v>932</v>
      </c>
      <c r="AE2118" t="s">
        <v>566</v>
      </c>
      <c r="AF2118" t="s">
        <v>690</v>
      </c>
      <c r="AG2118" t="s">
        <v>84</v>
      </c>
      <c r="AH2118">
        <v>20.034433</v>
      </c>
      <c r="AI2118">
        <v>31.084379999999999</v>
      </c>
      <c r="AJ2118">
        <v>55.551796000000003</v>
      </c>
      <c r="AK2118">
        <v>59.025280000000002</v>
      </c>
      <c r="AL2118" t="s">
        <v>54</v>
      </c>
      <c r="AM2118" t="s">
        <v>248</v>
      </c>
      <c r="AN2118" t="s">
        <v>932</v>
      </c>
      <c r="AO2118" s="1">
        <v>45778</v>
      </c>
      <c r="AP2118" s="1" t="s">
        <v>5429</v>
      </c>
      <c r="AR2118" t="s">
        <v>932</v>
      </c>
    </row>
    <row r="2119" spans="1:44" hidden="1" x14ac:dyDescent="0.25">
      <c r="A2119" t="s">
        <v>2988</v>
      </c>
      <c r="B2119" t="s">
        <v>2979</v>
      </c>
      <c r="C2119" t="s">
        <v>2980</v>
      </c>
      <c r="D2119" t="s">
        <v>275</v>
      </c>
      <c r="E2119" t="s">
        <v>2688</v>
      </c>
      <c r="F2119" t="s">
        <v>245</v>
      </c>
      <c r="G2119" t="s">
        <v>80</v>
      </c>
      <c r="H2119">
        <v>1</v>
      </c>
      <c r="I2119" t="s">
        <v>197</v>
      </c>
      <c r="J2119" t="s">
        <v>47</v>
      </c>
      <c r="K2119" s="1">
        <v>43779</v>
      </c>
      <c r="L2119" s="21">
        <v>26.89</v>
      </c>
      <c r="M2119" t="s">
        <v>226</v>
      </c>
      <c r="W2119" s="5">
        <v>45627</v>
      </c>
      <c r="X2119" s="5">
        <v>45627</v>
      </c>
      <c r="Y2119" s="5">
        <v>45627</v>
      </c>
      <c r="AB2119" t="s">
        <v>245</v>
      </c>
      <c r="AC2119" t="s">
        <v>245</v>
      </c>
      <c r="AD2119" t="s">
        <v>932</v>
      </c>
      <c r="AE2119" t="s">
        <v>566</v>
      </c>
      <c r="AF2119" t="s">
        <v>690</v>
      </c>
      <c r="AG2119" t="s">
        <v>84</v>
      </c>
      <c r="AH2119">
        <v>20.034433</v>
      </c>
      <c r="AI2119">
        <v>31.084379999999999</v>
      </c>
      <c r="AJ2119">
        <v>55.551796000000003</v>
      </c>
      <c r="AK2119">
        <v>59.025280000000002</v>
      </c>
      <c r="AL2119" t="s">
        <v>54</v>
      </c>
      <c r="AM2119" t="s">
        <v>248</v>
      </c>
      <c r="AN2119" t="s">
        <v>932</v>
      </c>
      <c r="AO2119" s="1">
        <v>45778</v>
      </c>
      <c r="AP2119" s="1" t="s">
        <v>5429</v>
      </c>
      <c r="AR2119" t="s">
        <v>932</v>
      </c>
    </row>
    <row r="2120" spans="1:44" hidden="1" x14ac:dyDescent="0.25">
      <c r="A2120" t="s">
        <v>2989</v>
      </c>
      <c r="B2120" t="s">
        <v>2979</v>
      </c>
      <c r="C2120" t="s">
        <v>2980</v>
      </c>
      <c r="D2120" t="s">
        <v>207</v>
      </c>
      <c r="E2120" t="s">
        <v>2688</v>
      </c>
      <c r="F2120" t="s">
        <v>245</v>
      </c>
      <c r="G2120" t="s">
        <v>80</v>
      </c>
      <c r="H2120">
        <v>1</v>
      </c>
      <c r="I2120" t="s">
        <v>197</v>
      </c>
      <c r="J2120" t="s">
        <v>47</v>
      </c>
      <c r="K2120" s="1">
        <v>43775</v>
      </c>
      <c r="L2120" s="21">
        <v>18.399999999999999</v>
      </c>
      <c r="M2120" t="s">
        <v>226</v>
      </c>
      <c r="W2120" s="5">
        <v>45627</v>
      </c>
      <c r="X2120" s="5">
        <v>45627</v>
      </c>
      <c r="Y2120" s="5">
        <v>45627</v>
      </c>
      <c r="AB2120" t="s">
        <v>245</v>
      </c>
      <c r="AC2120" t="s">
        <v>245</v>
      </c>
      <c r="AD2120" t="s">
        <v>932</v>
      </c>
      <c r="AE2120" t="s">
        <v>566</v>
      </c>
      <c r="AF2120" t="s">
        <v>690</v>
      </c>
      <c r="AG2120" t="s">
        <v>84</v>
      </c>
      <c r="AH2120">
        <v>20.034433</v>
      </c>
      <c r="AI2120">
        <v>31.084379999999999</v>
      </c>
      <c r="AJ2120">
        <v>55.551796000000003</v>
      </c>
      <c r="AK2120">
        <v>59.025280000000002</v>
      </c>
      <c r="AL2120" t="s">
        <v>54</v>
      </c>
      <c r="AM2120" t="s">
        <v>248</v>
      </c>
      <c r="AN2120" t="s">
        <v>932</v>
      </c>
      <c r="AO2120" s="1">
        <v>45778</v>
      </c>
      <c r="AP2120" s="1" t="s">
        <v>5429</v>
      </c>
      <c r="AR2120" t="s">
        <v>932</v>
      </c>
    </row>
    <row r="2121" spans="1:44" hidden="1" x14ac:dyDescent="0.25">
      <c r="A2121" t="s">
        <v>2990</v>
      </c>
      <c r="B2121" t="s">
        <v>2979</v>
      </c>
      <c r="C2121" t="s">
        <v>2980</v>
      </c>
      <c r="D2121" t="s">
        <v>102</v>
      </c>
      <c r="E2121" t="s">
        <v>2688</v>
      </c>
      <c r="F2121" t="s">
        <v>245</v>
      </c>
      <c r="G2121" t="s">
        <v>80</v>
      </c>
      <c r="H2121">
        <v>1</v>
      </c>
      <c r="I2121" t="s">
        <v>197</v>
      </c>
      <c r="J2121" t="s">
        <v>47</v>
      </c>
      <c r="K2121" s="1">
        <v>43774</v>
      </c>
      <c r="L2121" s="21">
        <v>20.05</v>
      </c>
      <c r="M2121" t="s">
        <v>226</v>
      </c>
      <c r="W2121" s="5">
        <v>45627</v>
      </c>
      <c r="X2121" s="5">
        <v>45627</v>
      </c>
      <c r="Y2121" s="5">
        <v>45627</v>
      </c>
      <c r="AA2121" s="10">
        <v>45627</v>
      </c>
      <c r="AB2121" t="s">
        <v>245</v>
      </c>
      <c r="AC2121" t="s">
        <v>245</v>
      </c>
      <c r="AD2121" t="s">
        <v>932</v>
      </c>
      <c r="AE2121" t="s">
        <v>566</v>
      </c>
      <c r="AF2121" t="s">
        <v>690</v>
      </c>
      <c r="AG2121" t="s">
        <v>84</v>
      </c>
      <c r="AH2121">
        <v>20.034433</v>
      </c>
      <c r="AI2121">
        <v>31.084379999999999</v>
      </c>
      <c r="AJ2121">
        <v>55.551796000000003</v>
      </c>
      <c r="AK2121">
        <v>59.025280000000002</v>
      </c>
      <c r="AL2121" t="s">
        <v>28</v>
      </c>
      <c r="AM2121" t="s">
        <v>248</v>
      </c>
      <c r="AN2121" t="s">
        <v>932</v>
      </c>
      <c r="AO2121" s="1">
        <v>45778</v>
      </c>
      <c r="AP2121" s="1" t="s">
        <v>5429</v>
      </c>
      <c r="AR2121" t="s">
        <v>932</v>
      </c>
    </row>
    <row r="2122" spans="1:44" hidden="1" x14ac:dyDescent="0.25">
      <c r="A2122" t="s">
        <v>2991</v>
      </c>
      <c r="B2122" t="s">
        <v>2979</v>
      </c>
      <c r="C2122" t="s">
        <v>2980</v>
      </c>
      <c r="D2122" t="s">
        <v>104</v>
      </c>
      <c r="E2122" t="s">
        <v>2688</v>
      </c>
      <c r="F2122" t="s">
        <v>245</v>
      </c>
      <c r="G2122" t="s">
        <v>80</v>
      </c>
      <c r="H2122">
        <v>1</v>
      </c>
      <c r="I2122" t="s">
        <v>197</v>
      </c>
      <c r="J2122" t="s">
        <v>47</v>
      </c>
      <c r="K2122" s="1">
        <v>43773</v>
      </c>
      <c r="L2122" s="21">
        <v>30.07</v>
      </c>
      <c r="M2122" t="s">
        <v>226</v>
      </c>
      <c r="W2122" s="5">
        <v>45627</v>
      </c>
      <c r="X2122" s="5">
        <v>45627</v>
      </c>
      <c r="Y2122" s="5">
        <v>45627</v>
      </c>
      <c r="AA2122" s="10">
        <v>45627</v>
      </c>
      <c r="AB2122" t="s">
        <v>245</v>
      </c>
      <c r="AC2122" t="s">
        <v>245</v>
      </c>
      <c r="AD2122" t="s">
        <v>932</v>
      </c>
      <c r="AE2122" t="s">
        <v>566</v>
      </c>
      <c r="AF2122" t="s">
        <v>690</v>
      </c>
      <c r="AG2122" t="s">
        <v>84</v>
      </c>
      <c r="AH2122">
        <v>20.034433</v>
      </c>
      <c r="AI2122">
        <v>31.084379999999999</v>
      </c>
      <c r="AJ2122">
        <v>55.551796000000003</v>
      </c>
      <c r="AK2122">
        <v>59.025280000000002</v>
      </c>
      <c r="AL2122" t="s">
        <v>28</v>
      </c>
      <c r="AM2122" t="s">
        <v>248</v>
      </c>
      <c r="AN2122" t="s">
        <v>932</v>
      </c>
      <c r="AO2122" s="1">
        <v>45778</v>
      </c>
      <c r="AP2122" s="1" t="s">
        <v>5429</v>
      </c>
      <c r="AR2122" t="s">
        <v>932</v>
      </c>
    </row>
    <row r="2123" spans="1:44" hidden="1" x14ac:dyDescent="0.25">
      <c r="A2123" t="s">
        <v>2992</v>
      </c>
      <c r="B2123" t="s">
        <v>2979</v>
      </c>
      <c r="C2123" t="s">
        <v>2980</v>
      </c>
      <c r="D2123" t="s">
        <v>149</v>
      </c>
      <c r="E2123" t="s">
        <v>2688</v>
      </c>
      <c r="F2123" t="s">
        <v>245</v>
      </c>
      <c r="G2123" t="s">
        <v>80</v>
      </c>
      <c r="H2123">
        <v>2</v>
      </c>
      <c r="I2123" t="s">
        <v>46</v>
      </c>
      <c r="J2123" t="s">
        <v>70</v>
      </c>
      <c r="L2123" s="21">
        <v>1.54</v>
      </c>
      <c r="M2123" t="s">
        <v>226</v>
      </c>
      <c r="W2123" s="5">
        <v>45627</v>
      </c>
      <c r="X2123" s="5">
        <v>45627</v>
      </c>
      <c r="Y2123" s="5">
        <v>45627</v>
      </c>
      <c r="Z2123" s="10">
        <v>45670</v>
      </c>
      <c r="AA2123" s="10">
        <v>45631</v>
      </c>
      <c r="AB2123" t="s">
        <v>245</v>
      </c>
      <c r="AC2123" t="s">
        <v>245</v>
      </c>
      <c r="AD2123" t="s">
        <v>932</v>
      </c>
      <c r="AE2123" t="s">
        <v>566</v>
      </c>
      <c r="AF2123" t="s">
        <v>690</v>
      </c>
      <c r="AG2123" t="s">
        <v>84</v>
      </c>
      <c r="AH2123">
        <v>20.034433</v>
      </c>
      <c r="AI2123">
        <v>31.084379999999999</v>
      </c>
      <c r="AJ2123">
        <v>55.551796000000003</v>
      </c>
      <c r="AK2123">
        <v>59.025280000000002</v>
      </c>
      <c r="AL2123" t="s">
        <v>27</v>
      </c>
      <c r="AM2123" t="s">
        <v>248</v>
      </c>
      <c r="AN2123" t="s">
        <v>932</v>
      </c>
      <c r="AO2123" s="1">
        <v>45778</v>
      </c>
      <c r="AP2123" s="1" t="s">
        <v>5429</v>
      </c>
      <c r="AR2123" t="s">
        <v>932</v>
      </c>
    </row>
    <row r="2124" spans="1:44" hidden="1" x14ac:dyDescent="0.25">
      <c r="A2124" t="s">
        <v>2995</v>
      </c>
      <c r="B2124" t="s">
        <v>2993</v>
      </c>
      <c r="C2124" t="s">
        <v>2994</v>
      </c>
      <c r="D2124" s="21" t="s">
        <v>275</v>
      </c>
      <c r="E2124" t="s">
        <v>604</v>
      </c>
      <c r="F2124" t="s">
        <v>79</v>
      </c>
      <c r="G2124" t="s">
        <v>80</v>
      </c>
      <c r="H2124">
        <v>2</v>
      </c>
      <c r="I2124" t="s">
        <v>46</v>
      </c>
      <c r="J2124" t="s">
        <v>70</v>
      </c>
      <c r="L2124" s="21">
        <v>10.89</v>
      </c>
      <c r="M2124" t="s">
        <v>48</v>
      </c>
      <c r="R2124" t="s">
        <v>98</v>
      </c>
      <c r="S2124" t="s">
        <v>98</v>
      </c>
      <c r="T2124" t="s">
        <v>97</v>
      </c>
      <c r="W2124" s="5">
        <v>45536</v>
      </c>
      <c r="Y2124" s="5">
        <v>45474</v>
      </c>
      <c r="Z2124" s="10">
        <v>45536</v>
      </c>
      <c r="AA2124" s="10">
        <v>45500</v>
      </c>
      <c r="AB2124" t="s">
        <v>79</v>
      </c>
      <c r="AC2124" t="s">
        <v>79</v>
      </c>
      <c r="AD2124" t="s">
        <v>84</v>
      </c>
      <c r="AE2124" t="s">
        <v>52</v>
      </c>
      <c r="AF2124" t="s">
        <v>53</v>
      </c>
      <c r="AG2124" t="s">
        <v>72</v>
      </c>
      <c r="AH2124">
        <v>45.744746999999997</v>
      </c>
      <c r="AI2124">
        <v>60.402234</v>
      </c>
      <c r="AJ2124">
        <v>61.909658</v>
      </c>
      <c r="AK2124">
        <v>63.669525999999998</v>
      </c>
      <c r="AL2124" t="s">
        <v>73</v>
      </c>
      <c r="AM2124" t="s">
        <v>474</v>
      </c>
      <c r="AN2124" t="s">
        <v>5451</v>
      </c>
      <c r="AO2124" s="1">
        <v>45689</v>
      </c>
      <c r="AP2124" s="1" t="s">
        <v>5426</v>
      </c>
      <c r="AR2124" t="s">
        <v>5451</v>
      </c>
    </row>
    <row r="2125" spans="1:44" hidden="1" x14ac:dyDescent="0.25">
      <c r="A2125" t="s">
        <v>2996</v>
      </c>
      <c r="B2125" t="s">
        <v>2993</v>
      </c>
      <c r="C2125" t="s">
        <v>2994</v>
      </c>
      <c r="D2125" s="21" t="s">
        <v>207</v>
      </c>
      <c r="E2125" t="s">
        <v>604</v>
      </c>
      <c r="F2125" t="s">
        <v>79</v>
      </c>
      <c r="G2125" t="s">
        <v>80</v>
      </c>
      <c r="H2125">
        <v>2</v>
      </c>
      <c r="I2125" t="s">
        <v>46</v>
      </c>
      <c r="J2125" t="s">
        <v>70</v>
      </c>
      <c r="L2125" s="21">
        <v>17.100000000000001</v>
      </c>
      <c r="M2125" t="s">
        <v>48</v>
      </c>
      <c r="R2125" t="s">
        <v>98</v>
      </c>
      <c r="S2125" t="s">
        <v>98</v>
      </c>
      <c r="T2125" t="s">
        <v>97</v>
      </c>
      <c r="W2125" s="5">
        <v>45536</v>
      </c>
      <c r="Y2125" s="5">
        <v>45474</v>
      </c>
      <c r="Z2125" s="10">
        <v>45536</v>
      </c>
      <c r="AA2125" s="10">
        <v>45512</v>
      </c>
      <c r="AB2125" t="s">
        <v>79</v>
      </c>
      <c r="AC2125" t="s">
        <v>79</v>
      </c>
      <c r="AD2125" t="s">
        <v>84</v>
      </c>
      <c r="AE2125" t="s">
        <v>52</v>
      </c>
      <c r="AF2125" t="s">
        <v>53</v>
      </c>
      <c r="AG2125" t="s">
        <v>72</v>
      </c>
      <c r="AH2125">
        <v>45.744746999999997</v>
      </c>
      <c r="AI2125">
        <v>60.402234</v>
      </c>
      <c r="AJ2125">
        <v>61.909658</v>
      </c>
      <c r="AK2125">
        <v>63.669525999999998</v>
      </c>
      <c r="AL2125" t="s">
        <v>73</v>
      </c>
      <c r="AM2125" t="s">
        <v>474</v>
      </c>
      <c r="AN2125" t="s">
        <v>5451</v>
      </c>
      <c r="AO2125" s="1">
        <v>45689</v>
      </c>
      <c r="AP2125" s="1" t="s">
        <v>5426</v>
      </c>
      <c r="AR2125" t="s">
        <v>5451</v>
      </c>
    </row>
    <row r="2126" spans="1:44" hidden="1" x14ac:dyDescent="0.25">
      <c r="A2126" t="s">
        <v>2997</v>
      </c>
      <c r="B2126" t="s">
        <v>2993</v>
      </c>
      <c r="C2126" t="s">
        <v>2994</v>
      </c>
      <c r="D2126" s="21" t="s">
        <v>149</v>
      </c>
      <c r="E2126" t="s">
        <v>604</v>
      </c>
      <c r="F2126" t="s">
        <v>79</v>
      </c>
      <c r="G2126" t="s">
        <v>80</v>
      </c>
      <c r="H2126">
        <v>2</v>
      </c>
      <c r="I2126" t="s">
        <v>46</v>
      </c>
      <c r="J2126" t="s">
        <v>70</v>
      </c>
      <c r="L2126" s="21">
        <v>26.57</v>
      </c>
      <c r="M2126" t="s">
        <v>48</v>
      </c>
      <c r="R2126" t="s">
        <v>98</v>
      </c>
      <c r="S2126" t="s">
        <v>98</v>
      </c>
      <c r="T2126" t="s">
        <v>97</v>
      </c>
      <c r="W2126" s="5">
        <v>45535</v>
      </c>
      <c r="Y2126" s="5">
        <v>45505</v>
      </c>
      <c r="Z2126" s="10">
        <v>45535</v>
      </c>
      <c r="AA2126" s="10">
        <v>45514</v>
      </c>
      <c r="AB2126" t="s">
        <v>79</v>
      </c>
      <c r="AC2126" t="s">
        <v>79</v>
      </c>
      <c r="AD2126" t="s">
        <v>84</v>
      </c>
      <c r="AE2126" t="s">
        <v>52</v>
      </c>
      <c r="AF2126" t="s">
        <v>53</v>
      </c>
      <c r="AG2126" t="s">
        <v>72</v>
      </c>
      <c r="AH2126">
        <v>45.744746999999997</v>
      </c>
      <c r="AI2126">
        <v>60.402234</v>
      </c>
      <c r="AJ2126">
        <v>61.909658</v>
      </c>
      <c r="AK2126">
        <v>63.669525999999998</v>
      </c>
      <c r="AL2126" t="s">
        <v>73</v>
      </c>
      <c r="AM2126" t="s">
        <v>474</v>
      </c>
      <c r="AN2126" t="s">
        <v>5451</v>
      </c>
      <c r="AO2126" s="1">
        <v>45689</v>
      </c>
      <c r="AP2126" s="1" t="s">
        <v>5426</v>
      </c>
      <c r="AR2126" t="s">
        <v>5451</v>
      </c>
    </row>
    <row r="2127" spans="1:44" hidden="1" x14ac:dyDescent="0.25">
      <c r="A2127" t="s">
        <v>2998</v>
      </c>
      <c r="B2127" t="s">
        <v>2993</v>
      </c>
      <c r="C2127" t="s">
        <v>2994</v>
      </c>
      <c r="D2127" s="21" t="s">
        <v>156</v>
      </c>
      <c r="E2127" t="s">
        <v>604</v>
      </c>
      <c r="F2127" t="s">
        <v>79</v>
      </c>
      <c r="G2127" t="s">
        <v>80</v>
      </c>
      <c r="H2127">
        <v>2</v>
      </c>
      <c r="I2127" t="s">
        <v>46</v>
      </c>
      <c r="J2127" t="s">
        <v>70</v>
      </c>
      <c r="L2127" s="21">
        <v>40.409999999999997</v>
      </c>
      <c r="M2127" t="s">
        <v>48</v>
      </c>
      <c r="R2127" t="s">
        <v>98</v>
      </c>
      <c r="S2127" t="s">
        <v>98</v>
      </c>
      <c r="T2127" t="s">
        <v>97</v>
      </c>
      <c r="W2127" s="5">
        <v>45532</v>
      </c>
      <c r="Y2127" s="5">
        <v>45505</v>
      </c>
      <c r="Z2127" s="10">
        <v>45532</v>
      </c>
      <c r="AA2127" s="10">
        <v>45523</v>
      </c>
      <c r="AB2127" t="s">
        <v>79</v>
      </c>
      <c r="AC2127" t="s">
        <v>79</v>
      </c>
      <c r="AD2127" t="s">
        <v>84</v>
      </c>
      <c r="AE2127" t="s">
        <v>52</v>
      </c>
      <c r="AF2127" t="s">
        <v>53</v>
      </c>
      <c r="AG2127" t="s">
        <v>72</v>
      </c>
      <c r="AH2127">
        <v>45.744746999999997</v>
      </c>
      <c r="AI2127">
        <v>60.402234</v>
      </c>
      <c r="AJ2127">
        <v>61.909658</v>
      </c>
      <c r="AK2127">
        <v>63.669525999999998</v>
      </c>
      <c r="AL2127" t="s">
        <v>73</v>
      </c>
      <c r="AM2127" t="s">
        <v>474</v>
      </c>
      <c r="AN2127" t="s">
        <v>5451</v>
      </c>
      <c r="AO2127" s="1">
        <v>45689</v>
      </c>
      <c r="AP2127" s="1" t="s">
        <v>5426</v>
      </c>
      <c r="AR2127" t="s">
        <v>5451</v>
      </c>
    </row>
    <row r="2128" spans="1:44" hidden="1" x14ac:dyDescent="0.25">
      <c r="A2128" t="s">
        <v>2999</v>
      </c>
      <c r="B2128" t="s">
        <v>2993</v>
      </c>
      <c r="C2128" t="s">
        <v>2994</v>
      </c>
      <c r="D2128" s="21" t="s">
        <v>112</v>
      </c>
      <c r="E2128" t="s">
        <v>604</v>
      </c>
      <c r="F2128" t="s">
        <v>79</v>
      </c>
      <c r="G2128" t="s">
        <v>80</v>
      </c>
      <c r="H2128">
        <v>2</v>
      </c>
      <c r="I2128" t="s">
        <v>46</v>
      </c>
      <c r="J2128" t="s">
        <v>70</v>
      </c>
      <c r="L2128" s="21">
        <v>60.59</v>
      </c>
      <c r="M2128" t="s">
        <v>48</v>
      </c>
      <c r="W2128" s="5">
        <v>45545</v>
      </c>
      <c r="Y2128" s="5">
        <v>45505</v>
      </c>
      <c r="Z2128" s="10">
        <v>45545</v>
      </c>
      <c r="AA2128" s="10">
        <v>45532</v>
      </c>
      <c r="AB2128" t="s">
        <v>79</v>
      </c>
      <c r="AC2128" t="s">
        <v>79</v>
      </c>
      <c r="AD2128" t="s">
        <v>84</v>
      </c>
      <c r="AE2128" t="s">
        <v>52</v>
      </c>
      <c r="AF2128" t="s">
        <v>53</v>
      </c>
      <c r="AG2128" t="s">
        <v>72</v>
      </c>
      <c r="AH2128">
        <v>45.744746999999997</v>
      </c>
      <c r="AI2128">
        <v>60.402234</v>
      </c>
      <c r="AJ2128">
        <v>61.909658</v>
      </c>
      <c r="AK2128">
        <v>63.669525999999998</v>
      </c>
      <c r="AL2128" t="s">
        <v>73</v>
      </c>
      <c r="AM2128" t="s">
        <v>474</v>
      </c>
      <c r="AN2128" t="s">
        <v>5451</v>
      </c>
      <c r="AO2128" s="1">
        <v>45689</v>
      </c>
      <c r="AP2128" s="1" t="s">
        <v>5426</v>
      </c>
      <c r="AR2128" t="s">
        <v>5451</v>
      </c>
    </row>
    <row r="2129" spans="1:44" hidden="1" x14ac:dyDescent="0.25">
      <c r="A2129" t="s">
        <v>3000</v>
      </c>
      <c r="B2129" t="s">
        <v>2993</v>
      </c>
      <c r="C2129" t="s">
        <v>2994</v>
      </c>
      <c r="D2129" s="21" t="s">
        <v>160</v>
      </c>
      <c r="E2129" t="s">
        <v>604</v>
      </c>
      <c r="F2129" t="s">
        <v>79</v>
      </c>
      <c r="G2129" t="s">
        <v>80</v>
      </c>
      <c r="H2129">
        <v>2</v>
      </c>
      <c r="I2129" t="s">
        <v>46</v>
      </c>
      <c r="J2129" t="s">
        <v>70</v>
      </c>
      <c r="L2129" s="21">
        <v>31.42</v>
      </c>
      <c r="M2129" t="s">
        <v>48</v>
      </c>
      <c r="R2129" t="s">
        <v>98</v>
      </c>
      <c r="S2129" t="s">
        <v>98</v>
      </c>
      <c r="T2129" t="s">
        <v>97</v>
      </c>
      <c r="W2129" s="5">
        <v>45543</v>
      </c>
      <c r="Y2129" s="5">
        <v>45505</v>
      </c>
      <c r="Z2129" s="10">
        <v>45543</v>
      </c>
      <c r="AA2129" s="10">
        <v>45525</v>
      </c>
      <c r="AB2129" t="s">
        <v>79</v>
      </c>
      <c r="AC2129" t="s">
        <v>79</v>
      </c>
      <c r="AD2129" t="s">
        <v>84</v>
      </c>
      <c r="AE2129" t="s">
        <v>52</v>
      </c>
      <c r="AF2129" t="s">
        <v>53</v>
      </c>
      <c r="AG2129" t="s">
        <v>72</v>
      </c>
      <c r="AH2129">
        <v>45.744746999999997</v>
      </c>
      <c r="AI2129">
        <v>60.402234</v>
      </c>
      <c r="AJ2129">
        <v>61.909658</v>
      </c>
      <c r="AK2129">
        <v>63.669525999999998</v>
      </c>
      <c r="AL2129" t="s">
        <v>73</v>
      </c>
      <c r="AM2129" t="s">
        <v>474</v>
      </c>
      <c r="AN2129" t="s">
        <v>5451</v>
      </c>
      <c r="AO2129" s="1">
        <v>45689</v>
      </c>
      <c r="AP2129" s="1" t="s">
        <v>5426</v>
      </c>
      <c r="AR2129" t="s">
        <v>5451</v>
      </c>
    </row>
    <row r="2130" spans="1:44" hidden="1" x14ac:dyDescent="0.25">
      <c r="A2130" t="s">
        <v>3001</v>
      </c>
      <c r="B2130" t="s">
        <v>2993</v>
      </c>
      <c r="C2130" t="s">
        <v>2994</v>
      </c>
      <c r="D2130" s="21" t="s">
        <v>200</v>
      </c>
      <c r="E2130" t="s">
        <v>604</v>
      </c>
      <c r="F2130" t="s">
        <v>79</v>
      </c>
      <c r="G2130" t="s">
        <v>80</v>
      </c>
      <c r="H2130">
        <v>2</v>
      </c>
      <c r="I2130" t="s">
        <v>46</v>
      </c>
      <c r="J2130" t="s">
        <v>70</v>
      </c>
      <c r="L2130" s="21">
        <v>34.01</v>
      </c>
      <c r="M2130" t="s">
        <v>48</v>
      </c>
      <c r="W2130" s="5">
        <v>45545</v>
      </c>
      <c r="Y2130" s="5">
        <v>45505</v>
      </c>
      <c r="Z2130" s="10">
        <v>45545</v>
      </c>
      <c r="AA2130" s="10">
        <v>45530</v>
      </c>
      <c r="AB2130" t="s">
        <v>79</v>
      </c>
      <c r="AC2130" t="s">
        <v>79</v>
      </c>
      <c r="AD2130" t="s">
        <v>84</v>
      </c>
      <c r="AE2130" t="s">
        <v>52</v>
      </c>
      <c r="AF2130" t="s">
        <v>53</v>
      </c>
      <c r="AG2130" t="s">
        <v>72</v>
      </c>
      <c r="AH2130">
        <v>45.744746999999997</v>
      </c>
      <c r="AI2130">
        <v>60.402234</v>
      </c>
      <c r="AJ2130">
        <v>61.909658</v>
      </c>
      <c r="AK2130">
        <v>63.669525999999998</v>
      </c>
      <c r="AL2130" t="s">
        <v>73</v>
      </c>
      <c r="AM2130" t="s">
        <v>474</v>
      </c>
      <c r="AN2130" t="s">
        <v>5451</v>
      </c>
      <c r="AO2130" s="1">
        <v>45689</v>
      </c>
      <c r="AP2130" s="1" t="s">
        <v>5426</v>
      </c>
      <c r="AR2130" t="s">
        <v>5451</v>
      </c>
    </row>
    <row r="2131" spans="1:44" hidden="1" x14ac:dyDescent="0.25">
      <c r="A2131" t="s">
        <v>3002</v>
      </c>
      <c r="B2131" t="s">
        <v>2993</v>
      </c>
      <c r="C2131" t="s">
        <v>2994</v>
      </c>
      <c r="D2131" s="21" t="s">
        <v>124</v>
      </c>
      <c r="E2131" t="s">
        <v>604</v>
      </c>
      <c r="F2131" t="s">
        <v>79</v>
      </c>
      <c r="G2131" t="s">
        <v>80</v>
      </c>
      <c r="H2131">
        <v>2</v>
      </c>
      <c r="I2131" t="s">
        <v>46</v>
      </c>
      <c r="J2131" t="s">
        <v>70</v>
      </c>
      <c r="L2131" s="21">
        <v>30.1</v>
      </c>
      <c r="M2131" t="s">
        <v>48</v>
      </c>
      <c r="R2131" t="s">
        <v>98</v>
      </c>
      <c r="S2131" t="s">
        <v>98</v>
      </c>
      <c r="T2131" t="s">
        <v>97</v>
      </c>
      <c r="W2131" s="5">
        <v>45544</v>
      </c>
      <c r="Y2131" s="5">
        <v>45505</v>
      </c>
      <c r="Z2131" s="10">
        <v>45544</v>
      </c>
      <c r="AA2131" s="10">
        <v>45526</v>
      </c>
      <c r="AB2131" t="s">
        <v>79</v>
      </c>
      <c r="AC2131" t="s">
        <v>79</v>
      </c>
      <c r="AD2131" t="s">
        <v>84</v>
      </c>
      <c r="AE2131" t="s">
        <v>52</v>
      </c>
      <c r="AF2131" t="s">
        <v>53</v>
      </c>
      <c r="AG2131" t="s">
        <v>72</v>
      </c>
      <c r="AH2131">
        <v>45.744746999999997</v>
      </c>
      <c r="AI2131">
        <v>60.402234</v>
      </c>
      <c r="AJ2131">
        <v>61.909658</v>
      </c>
      <c r="AK2131">
        <v>63.669525999999998</v>
      </c>
      <c r="AL2131" t="s">
        <v>73</v>
      </c>
      <c r="AM2131" t="s">
        <v>474</v>
      </c>
      <c r="AN2131" t="s">
        <v>5451</v>
      </c>
      <c r="AO2131" s="1">
        <v>45689</v>
      </c>
      <c r="AP2131" s="1" t="s">
        <v>5426</v>
      </c>
      <c r="AR2131" t="s">
        <v>5451</v>
      </c>
    </row>
    <row r="2132" spans="1:44" hidden="1" x14ac:dyDescent="0.25">
      <c r="A2132" t="s">
        <v>3003</v>
      </c>
      <c r="B2132" t="s">
        <v>2993</v>
      </c>
      <c r="C2132" t="s">
        <v>2994</v>
      </c>
      <c r="D2132" s="21" t="s">
        <v>203</v>
      </c>
      <c r="E2132" t="s">
        <v>604</v>
      </c>
      <c r="F2132" t="s">
        <v>79</v>
      </c>
      <c r="G2132" t="s">
        <v>80</v>
      </c>
      <c r="H2132">
        <v>2</v>
      </c>
      <c r="I2132" t="s">
        <v>46</v>
      </c>
      <c r="J2132" t="s">
        <v>70</v>
      </c>
      <c r="L2132" s="21">
        <v>11.71</v>
      </c>
      <c r="M2132" t="s">
        <v>48</v>
      </c>
      <c r="R2132" t="s">
        <v>98</v>
      </c>
      <c r="S2132" t="s">
        <v>98</v>
      </c>
      <c r="T2132" t="s">
        <v>97</v>
      </c>
      <c r="W2132" s="5">
        <v>45541</v>
      </c>
      <c r="Y2132" s="5">
        <v>45505</v>
      </c>
      <c r="Z2132" s="10">
        <v>45541</v>
      </c>
      <c r="AA2132" s="10">
        <v>45526</v>
      </c>
      <c r="AB2132" t="s">
        <v>79</v>
      </c>
      <c r="AC2132" t="s">
        <v>79</v>
      </c>
      <c r="AD2132" t="s">
        <v>84</v>
      </c>
      <c r="AE2132" t="s">
        <v>52</v>
      </c>
      <c r="AF2132" t="s">
        <v>53</v>
      </c>
      <c r="AG2132" t="s">
        <v>72</v>
      </c>
      <c r="AH2132">
        <v>45.744746999999997</v>
      </c>
      <c r="AI2132">
        <v>60.402234</v>
      </c>
      <c r="AJ2132">
        <v>61.909658</v>
      </c>
      <c r="AK2132">
        <v>63.669525999999998</v>
      </c>
      <c r="AL2132" t="s">
        <v>73</v>
      </c>
      <c r="AM2132" t="s">
        <v>474</v>
      </c>
      <c r="AN2132" t="s">
        <v>5451</v>
      </c>
      <c r="AO2132" s="1">
        <v>45689</v>
      </c>
      <c r="AP2132" s="1" t="s">
        <v>5426</v>
      </c>
      <c r="AR2132" t="s">
        <v>5451</v>
      </c>
    </row>
    <row r="2133" spans="1:44" hidden="1" x14ac:dyDescent="0.25">
      <c r="A2133" t="s">
        <v>3004</v>
      </c>
      <c r="B2133" t="s">
        <v>2993</v>
      </c>
      <c r="C2133" t="s">
        <v>2994</v>
      </c>
      <c r="D2133" s="21" t="s">
        <v>128</v>
      </c>
      <c r="E2133" t="s">
        <v>604</v>
      </c>
      <c r="F2133" t="s">
        <v>79</v>
      </c>
      <c r="G2133" t="s">
        <v>80</v>
      </c>
      <c r="H2133">
        <v>2</v>
      </c>
      <c r="I2133" t="s">
        <v>46</v>
      </c>
      <c r="J2133" t="s">
        <v>70</v>
      </c>
      <c r="L2133" s="21">
        <v>9.2899999999999991</v>
      </c>
      <c r="M2133" t="s">
        <v>48</v>
      </c>
      <c r="R2133" t="s">
        <v>98</v>
      </c>
      <c r="S2133" t="s">
        <v>98</v>
      </c>
      <c r="T2133" t="s">
        <v>97</v>
      </c>
      <c r="W2133" s="5">
        <v>45543</v>
      </c>
      <c r="Y2133" s="5">
        <v>45505</v>
      </c>
      <c r="Z2133" s="10">
        <v>45543</v>
      </c>
      <c r="AA2133" s="10">
        <v>45530</v>
      </c>
      <c r="AB2133" t="s">
        <v>79</v>
      </c>
      <c r="AC2133" t="s">
        <v>79</v>
      </c>
      <c r="AD2133" t="s">
        <v>84</v>
      </c>
      <c r="AE2133" t="s">
        <v>52</v>
      </c>
      <c r="AF2133" t="s">
        <v>53</v>
      </c>
      <c r="AG2133" t="s">
        <v>72</v>
      </c>
      <c r="AH2133">
        <v>45.744746999999997</v>
      </c>
      <c r="AI2133">
        <v>60.402234</v>
      </c>
      <c r="AJ2133">
        <v>61.909658</v>
      </c>
      <c r="AK2133">
        <v>63.669525999999998</v>
      </c>
      <c r="AL2133" t="s">
        <v>73</v>
      </c>
      <c r="AM2133" t="s">
        <v>474</v>
      </c>
      <c r="AN2133" t="s">
        <v>5451</v>
      </c>
      <c r="AO2133" s="1">
        <v>45689</v>
      </c>
      <c r="AP2133" s="1" t="s">
        <v>5426</v>
      </c>
      <c r="AR2133" t="s">
        <v>5451</v>
      </c>
    </row>
    <row r="2134" spans="1:44" hidden="1" x14ac:dyDescent="0.25">
      <c r="A2134" t="s">
        <v>3005</v>
      </c>
      <c r="B2134" t="s">
        <v>2993</v>
      </c>
      <c r="C2134" t="s">
        <v>2994</v>
      </c>
      <c r="D2134" s="21" t="s">
        <v>542</v>
      </c>
      <c r="E2134" t="s">
        <v>604</v>
      </c>
      <c r="F2134" t="s">
        <v>79</v>
      </c>
      <c r="G2134" t="s">
        <v>80</v>
      </c>
      <c r="H2134">
        <v>2</v>
      </c>
      <c r="I2134" t="s">
        <v>46</v>
      </c>
      <c r="J2134" t="s">
        <v>70</v>
      </c>
      <c r="L2134" s="21">
        <v>8.2899999999999991</v>
      </c>
      <c r="M2134" t="s">
        <v>48</v>
      </c>
      <c r="R2134" t="s">
        <v>97</v>
      </c>
      <c r="S2134" t="s">
        <v>98</v>
      </c>
      <c r="T2134" t="s">
        <v>98</v>
      </c>
      <c r="W2134" s="5">
        <v>45533</v>
      </c>
      <c r="Y2134" s="5">
        <v>45505</v>
      </c>
      <c r="Z2134" s="10">
        <v>45533</v>
      </c>
      <c r="AA2134" s="10">
        <v>45515</v>
      </c>
      <c r="AB2134" t="s">
        <v>79</v>
      </c>
      <c r="AC2134" t="s">
        <v>79</v>
      </c>
      <c r="AD2134" t="s">
        <v>84</v>
      </c>
      <c r="AE2134" t="s">
        <v>52</v>
      </c>
      <c r="AF2134" t="s">
        <v>53</v>
      </c>
      <c r="AG2134" t="s">
        <v>72</v>
      </c>
      <c r="AH2134">
        <v>45.744746999999997</v>
      </c>
      <c r="AI2134">
        <v>60.402234</v>
      </c>
      <c r="AJ2134">
        <v>61.909658</v>
      </c>
      <c r="AK2134">
        <v>63.669525999999998</v>
      </c>
      <c r="AL2134" t="s">
        <v>99</v>
      </c>
      <c r="AM2134" t="s">
        <v>474</v>
      </c>
      <c r="AN2134" t="s">
        <v>5451</v>
      </c>
      <c r="AO2134" s="1">
        <v>45689</v>
      </c>
      <c r="AP2134" s="1" t="s">
        <v>5426</v>
      </c>
      <c r="AR2134" t="s">
        <v>5451</v>
      </c>
    </row>
    <row r="2135" spans="1:44" hidden="1" x14ac:dyDescent="0.25">
      <c r="A2135" t="s">
        <v>3006</v>
      </c>
      <c r="B2135" t="s">
        <v>2993</v>
      </c>
      <c r="C2135" t="s">
        <v>2994</v>
      </c>
      <c r="D2135" s="21" t="s">
        <v>176</v>
      </c>
      <c r="E2135" t="s">
        <v>604</v>
      </c>
      <c r="F2135" t="s">
        <v>79</v>
      </c>
      <c r="G2135" t="s">
        <v>80</v>
      </c>
      <c r="H2135">
        <v>2</v>
      </c>
      <c r="I2135" t="s">
        <v>46</v>
      </c>
      <c r="J2135" t="s">
        <v>70</v>
      </c>
      <c r="L2135" s="21">
        <v>5.4</v>
      </c>
      <c r="M2135" t="s">
        <v>48</v>
      </c>
      <c r="R2135" t="s">
        <v>98</v>
      </c>
      <c r="S2135" t="s">
        <v>98</v>
      </c>
      <c r="T2135" t="s">
        <v>97</v>
      </c>
      <c r="W2135" s="5">
        <v>45532</v>
      </c>
      <c r="Y2135" s="5">
        <v>45505</v>
      </c>
      <c r="Z2135" s="10">
        <v>45532</v>
      </c>
      <c r="AA2135" s="10">
        <v>45515</v>
      </c>
      <c r="AB2135" t="s">
        <v>79</v>
      </c>
      <c r="AC2135" t="s">
        <v>79</v>
      </c>
      <c r="AD2135" t="s">
        <v>84</v>
      </c>
      <c r="AE2135" t="s">
        <v>52</v>
      </c>
      <c r="AF2135" t="s">
        <v>53</v>
      </c>
      <c r="AG2135" t="s">
        <v>72</v>
      </c>
      <c r="AH2135">
        <v>45.744746999999997</v>
      </c>
      <c r="AI2135">
        <v>60.402234</v>
      </c>
      <c r="AJ2135">
        <v>61.909658</v>
      </c>
      <c r="AK2135">
        <v>63.669525999999998</v>
      </c>
      <c r="AL2135" t="s">
        <v>73</v>
      </c>
      <c r="AM2135" t="s">
        <v>474</v>
      </c>
      <c r="AN2135" t="s">
        <v>5451</v>
      </c>
      <c r="AO2135" s="1">
        <v>45689</v>
      </c>
      <c r="AP2135" s="1" t="s">
        <v>5426</v>
      </c>
      <c r="AR2135" t="s">
        <v>5451</v>
      </c>
    </row>
    <row r="2136" spans="1:44" hidden="1" x14ac:dyDescent="0.25">
      <c r="A2136" t="s">
        <v>3009</v>
      </c>
      <c r="B2136" t="s">
        <v>3007</v>
      </c>
      <c r="C2136" t="s">
        <v>3008</v>
      </c>
      <c r="D2136" t="s">
        <v>95</v>
      </c>
      <c r="E2136" t="s">
        <v>1268</v>
      </c>
      <c r="F2136" t="s">
        <v>245</v>
      </c>
      <c r="G2136" t="s">
        <v>80</v>
      </c>
      <c r="H2136">
        <v>1</v>
      </c>
      <c r="I2136" t="s">
        <v>197</v>
      </c>
      <c r="J2136" t="s">
        <v>47</v>
      </c>
      <c r="K2136" s="1">
        <v>43783</v>
      </c>
      <c r="L2136">
        <v>34.799999999999997</v>
      </c>
      <c r="M2136" t="s">
        <v>226</v>
      </c>
      <c r="V2136" t="s">
        <v>83</v>
      </c>
      <c r="W2136" s="5">
        <v>46023</v>
      </c>
      <c r="X2136" s="5">
        <v>45992</v>
      </c>
      <c r="Y2136" s="5">
        <v>45778</v>
      </c>
      <c r="AB2136" t="s">
        <v>245</v>
      </c>
      <c r="AC2136" t="s">
        <v>245</v>
      </c>
      <c r="AD2136" t="s">
        <v>566</v>
      </c>
      <c r="AE2136" t="s">
        <v>690</v>
      </c>
      <c r="AF2136" t="s">
        <v>932</v>
      </c>
      <c r="AG2136" t="s">
        <v>247</v>
      </c>
      <c r="AH2136">
        <v>27.619049</v>
      </c>
      <c r="AI2136">
        <v>46.641962999999997</v>
      </c>
      <c r="AJ2136">
        <v>47.357778000000003</v>
      </c>
      <c r="AK2136">
        <v>62.598857000000002</v>
      </c>
      <c r="AL2136" t="s">
        <v>54</v>
      </c>
      <c r="AM2136" t="s">
        <v>248</v>
      </c>
      <c r="AN2136" t="s">
        <v>932</v>
      </c>
      <c r="AO2136" s="1">
        <v>45870</v>
      </c>
      <c r="AR2136" t="s">
        <v>932</v>
      </c>
    </row>
    <row r="2137" spans="1:44" hidden="1" x14ac:dyDescent="0.25">
      <c r="A2137" t="s">
        <v>3010</v>
      </c>
      <c r="B2137" t="s">
        <v>3007</v>
      </c>
      <c r="C2137" t="s">
        <v>3008</v>
      </c>
      <c r="D2137" t="s">
        <v>143</v>
      </c>
      <c r="E2137" t="s">
        <v>1268</v>
      </c>
      <c r="F2137" t="s">
        <v>245</v>
      </c>
      <c r="G2137" t="s">
        <v>80</v>
      </c>
      <c r="H2137">
        <v>1</v>
      </c>
      <c r="I2137" t="s">
        <v>197</v>
      </c>
      <c r="J2137" t="s">
        <v>47</v>
      </c>
      <c r="K2137" s="1">
        <v>43785</v>
      </c>
      <c r="L2137">
        <v>40.119999999999997</v>
      </c>
      <c r="M2137" t="s">
        <v>226</v>
      </c>
      <c r="V2137" t="s">
        <v>83</v>
      </c>
      <c r="W2137" s="5">
        <v>46023</v>
      </c>
      <c r="X2137" s="5">
        <v>46023</v>
      </c>
      <c r="Y2137" s="5">
        <v>45778</v>
      </c>
      <c r="AB2137" t="s">
        <v>245</v>
      </c>
      <c r="AC2137" t="s">
        <v>245</v>
      </c>
      <c r="AD2137" t="s">
        <v>566</v>
      </c>
      <c r="AE2137" t="s">
        <v>690</v>
      </c>
      <c r="AF2137" t="s">
        <v>932</v>
      </c>
      <c r="AG2137" t="s">
        <v>247</v>
      </c>
      <c r="AH2137">
        <v>27.619049</v>
      </c>
      <c r="AI2137">
        <v>46.641962999999997</v>
      </c>
      <c r="AJ2137">
        <v>47.357778000000003</v>
      </c>
      <c r="AK2137">
        <v>62.598857000000002</v>
      </c>
      <c r="AL2137" t="s">
        <v>54</v>
      </c>
      <c r="AM2137" t="s">
        <v>248</v>
      </c>
      <c r="AN2137" t="s">
        <v>932</v>
      </c>
      <c r="AO2137" s="1">
        <v>45870</v>
      </c>
      <c r="AR2137" t="s">
        <v>932</v>
      </c>
    </row>
    <row r="2138" spans="1:44" hidden="1" x14ac:dyDescent="0.25">
      <c r="A2138" t="s">
        <v>3011</v>
      </c>
      <c r="B2138" t="s">
        <v>3007</v>
      </c>
      <c r="C2138" t="s">
        <v>3008</v>
      </c>
      <c r="D2138" t="s">
        <v>255</v>
      </c>
      <c r="E2138" t="s">
        <v>1268</v>
      </c>
      <c r="F2138" t="s">
        <v>245</v>
      </c>
      <c r="G2138" t="s">
        <v>80</v>
      </c>
      <c r="H2138">
        <v>1</v>
      </c>
      <c r="I2138" t="s">
        <v>197</v>
      </c>
      <c r="J2138" t="s">
        <v>70</v>
      </c>
      <c r="L2138">
        <v>2.95</v>
      </c>
      <c r="M2138" t="s">
        <v>226</v>
      </c>
      <c r="W2138" s="5">
        <v>43728</v>
      </c>
      <c r="AB2138" t="s">
        <v>245</v>
      </c>
      <c r="AC2138" t="s">
        <v>245</v>
      </c>
      <c r="AD2138" t="s">
        <v>566</v>
      </c>
      <c r="AE2138" t="s">
        <v>690</v>
      </c>
      <c r="AF2138" t="s">
        <v>932</v>
      </c>
      <c r="AG2138" t="s">
        <v>247</v>
      </c>
      <c r="AH2138">
        <v>27.619049</v>
      </c>
      <c r="AI2138">
        <v>46.641962999999997</v>
      </c>
      <c r="AJ2138">
        <v>47.357778000000003</v>
      </c>
      <c r="AK2138">
        <v>62.598857000000002</v>
      </c>
      <c r="AL2138" t="s">
        <v>73</v>
      </c>
      <c r="AM2138" t="s">
        <v>248</v>
      </c>
      <c r="AN2138" t="s">
        <v>182</v>
      </c>
      <c r="AO2138" s="1">
        <v>45870</v>
      </c>
      <c r="AR2138" t="s">
        <v>182</v>
      </c>
    </row>
    <row r="2139" spans="1:44" hidden="1" x14ac:dyDescent="0.25">
      <c r="A2139" t="s">
        <v>3014</v>
      </c>
      <c r="B2139" t="s">
        <v>3012</v>
      </c>
      <c r="C2139" t="s">
        <v>3013</v>
      </c>
      <c r="D2139" t="s">
        <v>95</v>
      </c>
      <c r="E2139" t="s">
        <v>702</v>
      </c>
      <c r="F2139" t="s">
        <v>79</v>
      </c>
      <c r="G2139" t="s">
        <v>80</v>
      </c>
      <c r="H2139">
        <v>1</v>
      </c>
      <c r="I2139" t="s">
        <v>197</v>
      </c>
      <c r="J2139" t="s">
        <v>47</v>
      </c>
      <c r="K2139" s="1">
        <v>43857</v>
      </c>
      <c r="L2139">
        <v>16.579999999999998</v>
      </c>
      <c r="M2139" t="s">
        <v>48</v>
      </c>
      <c r="W2139" s="5">
        <v>46113</v>
      </c>
      <c r="X2139" s="5">
        <v>46113</v>
      </c>
      <c r="Y2139" s="5">
        <v>45689</v>
      </c>
      <c r="AB2139" t="s">
        <v>79</v>
      </c>
      <c r="AC2139" t="s">
        <v>79</v>
      </c>
      <c r="AD2139" t="s">
        <v>84</v>
      </c>
      <c r="AE2139" t="s">
        <v>247</v>
      </c>
      <c r="AF2139" t="s">
        <v>53</v>
      </c>
      <c r="AG2139" t="s">
        <v>72</v>
      </c>
      <c r="AH2139">
        <v>29.504411999999999</v>
      </c>
      <c r="AI2139">
        <v>30.577052999999999</v>
      </c>
      <c r="AJ2139">
        <v>42.307996000000003</v>
      </c>
      <c r="AK2139">
        <v>44.067864999999998</v>
      </c>
      <c r="AL2139" t="s">
        <v>54</v>
      </c>
      <c r="AM2139" t="s">
        <v>474</v>
      </c>
      <c r="AN2139" t="s">
        <v>72</v>
      </c>
      <c r="AO2139" s="1">
        <v>45809</v>
      </c>
      <c r="AR2139" t="s">
        <v>72</v>
      </c>
    </row>
    <row r="2140" spans="1:44" hidden="1" x14ac:dyDescent="0.25">
      <c r="A2140" t="s">
        <v>3015</v>
      </c>
      <c r="B2140" t="s">
        <v>3012</v>
      </c>
      <c r="C2140" t="s">
        <v>3013</v>
      </c>
      <c r="D2140" t="s">
        <v>143</v>
      </c>
      <c r="E2140" t="s">
        <v>702</v>
      </c>
      <c r="F2140" t="s">
        <v>79</v>
      </c>
      <c r="G2140" t="s">
        <v>80</v>
      </c>
      <c r="H2140">
        <v>1</v>
      </c>
      <c r="I2140" t="s">
        <v>197</v>
      </c>
      <c r="J2140" t="s">
        <v>47</v>
      </c>
      <c r="K2140" s="1">
        <v>43858</v>
      </c>
      <c r="L2140">
        <v>19.03</v>
      </c>
      <c r="M2140" t="s">
        <v>48</v>
      </c>
      <c r="W2140" s="5">
        <v>46113</v>
      </c>
      <c r="X2140" s="5">
        <v>46113</v>
      </c>
      <c r="Y2140" s="5">
        <v>45689</v>
      </c>
      <c r="AB2140" t="s">
        <v>79</v>
      </c>
      <c r="AC2140" t="s">
        <v>79</v>
      </c>
      <c r="AD2140" t="s">
        <v>84</v>
      </c>
      <c r="AE2140" t="s">
        <v>247</v>
      </c>
      <c r="AF2140" t="s">
        <v>53</v>
      </c>
      <c r="AG2140" t="s">
        <v>72</v>
      </c>
      <c r="AH2140">
        <v>29.504411999999999</v>
      </c>
      <c r="AI2140">
        <v>30.577052999999999</v>
      </c>
      <c r="AJ2140">
        <v>42.307996000000003</v>
      </c>
      <c r="AK2140">
        <v>44.067864999999998</v>
      </c>
      <c r="AL2140" t="s">
        <v>54</v>
      </c>
      <c r="AM2140" t="s">
        <v>474</v>
      </c>
      <c r="AN2140" t="s">
        <v>72</v>
      </c>
      <c r="AO2140" s="1">
        <v>45809</v>
      </c>
      <c r="AR2140" t="s">
        <v>72</v>
      </c>
    </row>
    <row r="2141" spans="1:44" hidden="1" x14ac:dyDescent="0.25">
      <c r="A2141" t="s">
        <v>3016</v>
      </c>
      <c r="B2141" t="s">
        <v>3012</v>
      </c>
      <c r="C2141" t="s">
        <v>3013</v>
      </c>
      <c r="D2141" t="s">
        <v>145</v>
      </c>
      <c r="E2141" t="s">
        <v>702</v>
      </c>
      <c r="F2141" t="s">
        <v>79</v>
      </c>
      <c r="G2141" t="s">
        <v>80</v>
      </c>
      <c r="H2141">
        <v>1</v>
      </c>
      <c r="I2141" t="s">
        <v>197</v>
      </c>
      <c r="J2141" t="s">
        <v>47</v>
      </c>
      <c r="K2141" s="1">
        <v>43857</v>
      </c>
      <c r="L2141">
        <v>23.51</v>
      </c>
      <c r="M2141" t="s">
        <v>48</v>
      </c>
      <c r="W2141" s="5">
        <v>46113</v>
      </c>
      <c r="X2141" s="5">
        <v>46113</v>
      </c>
      <c r="Y2141" s="5">
        <v>45689</v>
      </c>
      <c r="AB2141" t="s">
        <v>79</v>
      </c>
      <c r="AC2141" t="s">
        <v>79</v>
      </c>
      <c r="AD2141" t="s">
        <v>84</v>
      </c>
      <c r="AE2141" t="s">
        <v>247</v>
      </c>
      <c r="AF2141" t="s">
        <v>53</v>
      </c>
      <c r="AG2141" t="s">
        <v>72</v>
      </c>
      <c r="AH2141">
        <v>29.504411999999999</v>
      </c>
      <c r="AI2141">
        <v>30.577052999999999</v>
      </c>
      <c r="AJ2141">
        <v>42.307996000000003</v>
      </c>
      <c r="AK2141">
        <v>44.067864999999998</v>
      </c>
      <c r="AL2141" t="s">
        <v>54</v>
      </c>
      <c r="AM2141" t="s">
        <v>474</v>
      </c>
      <c r="AN2141" t="s">
        <v>72</v>
      </c>
      <c r="AO2141" s="1">
        <v>45809</v>
      </c>
      <c r="AR2141" t="s">
        <v>72</v>
      </c>
    </row>
    <row r="2142" spans="1:44" hidden="1" x14ac:dyDescent="0.25">
      <c r="A2142" t="s">
        <v>3017</v>
      </c>
      <c r="B2142" t="s">
        <v>3012</v>
      </c>
      <c r="C2142" t="s">
        <v>3013</v>
      </c>
      <c r="D2142" t="s">
        <v>255</v>
      </c>
      <c r="E2142" t="s">
        <v>702</v>
      </c>
      <c r="F2142" t="s">
        <v>79</v>
      </c>
      <c r="G2142" t="s">
        <v>80</v>
      </c>
      <c r="H2142">
        <v>1</v>
      </c>
      <c r="I2142" t="s">
        <v>197</v>
      </c>
      <c r="J2142" t="s">
        <v>47</v>
      </c>
      <c r="K2142" s="1">
        <v>43861</v>
      </c>
      <c r="L2142">
        <v>14.8</v>
      </c>
      <c r="M2142" t="s">
        <v>48</v>
      </c>
      <c r="W2142" s="5">
        <v>46113</v>
      </c>
      <c r="X2142" s="5">
        <v>46113</v>
      </c>
      <c r="Y2142" s="5">
        <v>45689</v>
      </c>
      <c r="AB2142" t="s">
        <v>79</v>
      </c>
      <c r="AC2142" t="s">
        <v>79</v>
      </c>
      <c r="AD2142" t="s">
        <v>84</v>
      </c>
      <c r="AE2142" t="s">
        <v>247</v>
      </c>
      <c r="AF2142" t="s">
        <v>53</v>
      </c>
      <c r="AG2142" t="s">
        <v>72</v>
      </c>
      <c r="AH2142">
        <v>29.504411999999999</v>
      </c>
      <c r="AI2142">
        <v>30.577052999999999</v>
      </c>
      <c r="AJ2142">
        <v>42.307996000000003</v>
      </c>
      <c r="AK2142">
        <v>44.067864999999998</v>
      </c>
      <c r="AL2142" t="s">
        <v>54</v>
      </c>
      <c r="AM2142" t="s">
        <v>474</v>
      </c>
      <c r="AN2142" t="s">
        <v>72</v>
      </c>
      <c r="AO2142" s="1">
        <v>45809</v>
      </c>
      <c r="AR2142" t="s">
        <v>72</v>
      </c>
    </row>
    <row r="2143" spans="1:44" hidden="1" x14ac:dyDescent="0.25">
      <c r="A2143" t="s">
        <v>3018</v>
      </c>
      <c r="B2143" t="s">
        <v>3012</v>
      </c>
      <c r="C2143" t="s">
        <v>3013</v>
      </c>
      <c r="D2143" t="s">
        <v>87</v>
      </c>
      <c r="E2143" t="s">
        <v>702</v>
      </c>
      <c r="F2143" t="s">
        <v>79</v>
      </c>
      <c r="G2143" t="s">
        <v>80</v>
      </c>
      <c r="H2143">
        <v>1</v>
      </c>
      <c r="I2143" t="s">
        <v>197</v>
      </c>
      <c r="J2143" t="s">
        <v>47</v>
      </c>
      <c r="K2143" s="1">
        <v>43857</v>
      </c>
      <c r="L2143">
        <v>33.35</v>
      </c>
      <c r="M2143" t="s">
        <v>48</v>
      </c>
      <c r="W2143" s="5">
        <v>46113</v>
      </c>
      <c r="X2143" s="5">
        <v>46113</v>
      </c>
      <c r="Y2143" s="5">
        <v>45717</v>
      </c>
      <c r="AB2143" t="s">
        <v>79</v>
      </c>
      <c r="AC2143" t="s">
        <v>79</v>
      </c>
      <c r="AD2143" t="s">
        <v>84</v>
      </c>
      <c r="AE2143" t="s">
        <v>247</v>
      </c>
      <c r="AF2143" t="s">
        <v>53</v>
      </c>
      <c r="AG2143" t="s">
        <v>72</v>
      </c>
      <c r="AH2143">
        <v>29.504411999999999</v>
      </c>
      <c r="AI2143">
        <v>30.577052999999999</v>
      </c>
      <c r="AJ2143">
        <v>42.307996000000003</v>
      </c>
      <c r="AK2143">
        <v>44.067864999999998</v>
      </c>
      <c r="AL2143" t="s">
        <v>54</v>
      </c>
      <c r="AM2143" t="s">
        <v>474</v>
      </c>
      <c r="AN2143" t="s">
        <v>72</v>
      </c>
      <c r="AO2143" s="1">
        <v>45809</v>
      </c>
      <c r="AR2143" t="s">
        <v>72</v>
      </c>
    </row>
    <row r="2144" spans="1:44" hidden="1" x14ac:dyDescent="0.25">
      <c r="A2144" t="s">
        <v>3019</v>
      </c>
      <c r="B2144" t="s">
        <v>3012</v>
      </c>
      <c r="C2144" t="s">
        <v>3013</v>
      </c>
      <c r="D2144" t="s">
        <v>100</v>
      </c>
      <c r="E2144" t="s">
        <v>702</v>
      </c>
      <c r="F2144" t="s">
        <v>79</v>
      </c>
      <c r="G2144" t="s">
        <v>80</v>
      </c>
      <c r="H2144">
        <v>1</v>
      </c>
      <c r="I2144" t="s">
        <v>197</v>
      </c>
      <c r="J2144" t="s">
        <v>47</v>
      </c>
      <c r="K2144" s="1">
        <v>43866</v>
      </c>
      <c r="L2144">
        <v>23.77</v>
      </c>
      <c r="M2144" t="s">
        <v>48</v>
      </c>
      <c r="W2144" s="5">
        <v>46113</v>
      </c>
      <c r="X2144" s="5">
        <v>46113</v>
      </c>
      <c r="Y2144" s="5">
        <v>45717</v>
      </c>
      <c r="AB2144" t="s">
        <v>79</v>
      </c>
      <c r="AC2144" t="s">
        <v>79</v>
      </c>
      <c r="AD2144" t="s">
        <v>84</v>
      </c>
      <c r="AE2144" t="s">
        <v>247</v>
      </c>
      <c r="AF2144" t="s">
        <v>53</v>
      </c>
      <c r="AG2144" t="s">
        <v>72</v>
      </c>
      <c r="AH2144">
        <v>29.504411999999999</v>
      </c>
      <c r="AI2144">
        <v>30.577052999999999</v>
      </c>
      <c r="AJ2144">
        <v>42.307996000000003</v>
      </c>
      <c r="AK2144">
        <v>44.067864999999998</v>
      </c>
      <c r="AL2144" t="s">
        <v>54</v>
      </c>
      <c r="AM2144" t="s">
        <v>474</v>
      </c>
      <c r="AN2144" t="s">
        <v>72</v>
      </c>
      <c r="AO2144" s="1">
        <v>45809</v>
      </c>
      <c r="AR2144" t="s">
        <v>72</v>
      </c>
    </row>
    <row r="2145" spans="1:44" hidden="1" x14ac:dyDescent="0.25">
      <c r="A2145" t="s">
        <v>3020</v>
      </c>
      <c r="B2145" t="s">
        <v>3012</v>
      </c>
      <c r="C2145" t="s">
        <v>3013</v>
      </c>
      <c r="D2145" t="s">
        <v>259</v>
      </c>
      <c r="E2145" t="s">
        <v>702</v>
      </c>
      <c r="F2145" t="s">
        <v>79</v>
      </c>
      <c r="G2145" t="s">
        <v>80</v>
      </c>
      <c r="H2145">
        <v>1</v>
      </c>
      <c r="I2145" t="s">
        <v>197</v>
      </c>
      <c r="J2145" t="s">
        <v>47</v>
      </c>
      <c r="K2145" s="1">
        <v>43868</v>
      </c>
      <c r="L2145">
        <v>31.36</v>
      </c>
      <c r="M2145" t="s">
        <v>48</v>
      </c>
      <c r="W2145" s="5">
        <v>46113</v>
      </c>
      <c r="X2145" s="5">
        <v>46113</v>
      </c>
      <c r="Y2145" s="5">
        <v>45717</v>
      </c>
      <c r="AB2145" t="s">
        <v>79</v>
      </c>
      <c r="AC2145" t="s">
        <v>79</v>
      </c>
      <c r="AD2145" t="s">
        <v>84</v>
      </c>
      <c r="AE2145" t="s">
        <v>247</v>
      </c>
      <c r="AF2145" t="s">
        <v>53</v>
      </c>
      <c r="AG2145" t="s">
        <v>72</v>
      </c>
      <c r="AH2145">
        <v>29.504411999999999</v>
      </c>
      <c r="AI2145">
        <v>30.577052999999999</v>
      </c>
      <c r="AJ2145">
        <v>42.307996000000003</v>
      </c>
      <c r="AK2145">
        <v>44.067864999999998</v>
      </c>
      <c r="AL2145" t="s">
        <v>54</v>
      </c>
      <c r="AM2145" t="s">
        <v>474</v>
      </c>
      <c r="AN2145" t="s">
        <v>72</v>
      </c>
      <c r="AO2145" s="1">
        <v>45809</v>
      </c>
      <c r="AR2145" t="s">
        <v>72</v>
      </c>
    </row>
    <row r="2146" spans="1:44" hidden="1" x14ac:dyDescent="0.25">
      <c r="A2146" t="s">
        <v>3021</v>
      </c>
      <c r="B2146" t="s">
        <v>3012</v>
      </c>
      <c r="C2146" t="s">
        <v>3013</v>
      </c>
      <c r="D2146" t="s">
        <v>102</v>
      </c>
      <c r="E2146" t="s">
        <v>702</v>
      </c>
      <c r="F2146" t="s">
        <v>79</v>
      </c>
      <c r="G2146" t="s">
        <v>80</v>
      </c>
      <c r="H2146">
        <v>1</v>
      </c>
      <c r="I2146" t="s">
        <v>197</v>
      </c>
      <c r="J2146" t="s">
        <v>70</v>
      </c>
      <c r="L2146">
        <v>1.7</v>
      </c>
      <c r="M2146" t="s">
        <v>48</v>
      </c>
      <c r="W2146" s="5">
        <v>44460</v>
      </c>
      <c r="AB2146" t="s">
        <v>79</v>
      </c>
      <c r="AC2146" t="s">
        <v>79</v>
      </c>
      <c r="AD2146" t="s">
        <v>84</v>
      </c>
      <c r="AE2146" t="s">
        <v>247</v>
      </c>
      <c r="AF2146" t="s">
        <v>53</v>
      </c>
      <c r="AG2146" t="s">
        <v>72</v>
      </c>
      <c r="AH2146">
        <v>29.504411999999999</v>
      </c>
      <c r="AI2146">
        <v>30.577052999999999</v>
      </c>
      <c r="AJ2146">
        <v>42.307996000000003</v>
      </c>
      <c r="AK2146">
        <v>44.067864999999998</v>
      </c>
      <c r="AL2146" t="s">
        <v>73</v>
      </c>
      <c r="AM2146" t="s">
        <v>474</v>
      </c>
      <c r="AN2146" t="s">
        <v>72</v>
      </c>
      <c r="AO2146" s="1">
        <v>45809</v>
      </c>
      <c r="AR2146" t="s">
        <v>72</v>
      </c>
    </row>
    <row r="2147" spans="1:44" hidden="1" x14ac:dyDescent="0.25">
      <c r="A2147" t="s">
        <v>3022</v>
      </c>
      <c r="B2147" t="s">
        <v>3012</v>
      </c>
      <c r="C2147" t="s">
        <v>3013</v>
      </c>
      <c r="D2147" t="s">
        <v>893</v>
      </c>
      <c r="E2147" t="s">
        <v>702</v>
      </c>
      <c r="F2147" t="s">
        <v>79</v>
      </c>
      <c r="G2147" t="s">
        <v>80</v>
      </c>
      <c r="H2147">
        <v>1</v>
      </c>
      <c r="I2147" t="s">
        <v>197</v>
      </c>
      <c r="J2147" t="s">
        <v>47</v>
      </c>
      <c r="K2147" s="1">
        <v>44166</v>
      </c>
      <c r="L2147">
        <v>4.9400000000000004</v>
      </c>
      <c r="M2147" t="s">
        <v>48</v>
      </c>
      <c r="W2147" s="5">
        <v>46113</v>
      </c>
      <c r="X2147" s="5">
        <v>46113</v>
      </c>
      <c r="Y2147" s="5">
        <v>45717</v>
      </c>
      <c r="AB2147" t="s">
        <v>79</v>
      </c>
      <c r="AC2147" t="s">
        <v>79</v>
      </c>
      <c r="AD2147" t="s">
        <v>84</v>
      </c>
      <c r="AE2147" t="s">
        <v>247</v>
      </c>
      <c r="AF2147" t="s">
        <v>53</v>
      </c>
      <c r="AG2147" t="s">
        <v>72</v>
      </c>
      <c r="AH2147">
        <v>29.504411999999999</v>
      </c>
      <c r="AI2147">
        <v>30.577052999999999</v>
      </c>
      <c r="AJ2147">
        <v>42.307996000000003</v>
      </c>
      <c r="AK2147">
        <v>44.067864999999998</v>
      </c>
      <c r="AL2147" t="s">
        <v>54</v>
      </c>
      <c r="AM2147" t="s">
        <v>474</v>
      </c>
      <c r="AN2147" t="s">
        <v>72</v>
      </c>
      <c r="AO2147" s="1">
        <v>45809</v>
      </c>
      <c r="AR2147" t="s">
        <v>72</v>
      </c>
    </row>
    <row r="2148" spans="1:44" hidden="1" x14ac:dyDescent="0.25">
      <c r="A2148" t="s">
        <v>3023</v>
      </c>
      <c r="B2148" t="s">
        <v>3012</v>
      </c>
      <c r="C2148" t="s">
        <v>3013</v>
      </c>
      <c r="D2148" t="s">
        <v>483</v>
      </c>
      <c r="E2148" t="s">
        <v>702</v>
      </c>
      <c r="F2148" t="s">
        <v>79</v>
      </c>
      <c r="G2148" t="s">
        <v>80</v>
      </c>
      <c r="H2148">
        <v>1</v>
      </c>
      <c r="I2148" t="s">
        <v>197</v>
      </c>
      <c r="J2148" t="s">
        <v>47</v>
      </c>
      <c r="K2148" s="1">
        <v>44136</v>
      </c>
      <c r="L2148">
        <v>9.3000000000000007</v>
      </c>
      <c r="M2148" t="s">
        <v>48</v>
      </c>
      <c r="W2148" s="5">
        <v>46113</v>
      </c>
      <c r="X2148" s="5">
        <v>46113</v>
      </c>
      <c r="Y2148" s="5">
        <v>45717</v>
      </c>
      <c r="AB2148" t="s">
        <v>79</v>
      </c>
      <c r="AC2148" t="s">
        <v>79</v>
      </c>
      <c r="AD2148" t="s">
        <v>84</v>
      </c>
      <c r="AE2148" t="s">
        <v>247</v>
      </c>
      <c r="AF2148" t="s">
        <v>53</v>
      </c>
      <c r="AG2148" t="s">
        <v>72</v>
      </c>
      <c r="AH2148">
        <v>29.504411999999999</v>
      </c>
      <c r="AI2148">
        <v>30.577052999999999</v>
      </c>
      <c r="AJ2148">
        <v>42.307996000000003</v>
      </c>
      <c r="AK2148">
        <v>44.067864999999998</v>
      </c>
      <c r="AL2148" t="s">
        <v>54</v>
      </c>
      <c r="AM2148" t="s">
        <v>474</v>
      </c>
      <c r="AN2148" t="s">
        <v>72</v>
      </c>
      <c r="AO2148" s="1">
        <v>45809</v>
      </c>
      <c r="AR2148" t="s">
        <v>72</v>
      </c>
    </row>
    <row r="2149" spans="1:44" hidden="1" x14ac:dyDescent="0.25">
      <c r="A2149" t="s">
        <v>3024</v>
      </c>
      <c r="B2149" t="s">
        <v>3012</v>
      </c>
      <c r="C2149" t="s">
        <v>3013</v>
      </c>
      <c r="D2149" t="s">
        <v>771</v>
      </c>
      <c r="E2149" t="s">
        <v>702</v>
      </c>
      <c r="F2149" t="s">
        <v>79</v>
      </c>
      <c r="G2149" t="s">
        <v>80</v>
      </c>
      <c r="H2149">
        <v>1</v>
      </c>
      <c r="I2149" t="s">
        <v>197</v>
      </c>
      <c r="J2149" t="s">
        <v>47</v>
      </c>
      <c r="K2149" s="1">
        <v>44119</v>
      </c>
      <c r="L2149">
        <v>4.6500000000000004</v>
      </c>
      <c r="M2149" t="s">
        <v>48</v>
      </c>
      <c r="W2149" s="5">
        <v>46113</v>
      </c>
      <c r="X2149" s="5">
        <v>46113</v>
      </c>
      <c r="Y2149" s="5">
        <v>45717</v>
      </c>
      <c r="AB2149" t="s">
        <v>79</v>
      </c>
      <c r="AC2149" t="s">
        <v>79</v>
      </c>
      <c r="AD2149" t="s">
        <v>84</v>
      </c>
      <c r="AE2149" t="s">
        <v>247</v>
      </c>
      <c r="AF2149" t="s">
        <v>53</v>
      </c>
      <c r="AG2149" t="s">
        <v>72</v>
      </c>
      <c r="AH2149">
        <v>29.504411999999999</v>
      </c>
      <c r="AI2149">
        <v>30.577052999999999</v>
      </c>
      <c r="AJ2149">
        <v>42.307996000000003</v>
      </c>
      <c r="AK2149">
        <v>44.067864999999998</v>
      </c>
      <c r="AL2149" t="s">
        <v>54</v>
      </c>
      <c r="AM2149" t="s">
        <v>474</v>
      </c>
      <c r="AN2149" t="s">
        <v>72</v>
      </c>
      <c r="AO2149" s="1">
        <v>45809</v>
      </c>
      <c r="AR2149" t="s">
        <v>72</v>
      </c>
    </row>
    <row r="2150" spans="1:44" hidden="1" x14ac:dyDescent="0.25">
      <c r="A2150" t="s">
        <v>3025</v>
      </c>
      <c r="B2150" t="s">
        <v>3012</v>
      </c>
      <c r="C2150" t="s">
        <v>3013</v>
      </c>
      <c r="D2150" t="s">
        <v>485</v>
      </c>
      <c r="E2150" t="s">
        <v>702</v>
      </c>
      <c r="F2150" t="s">
        <v>79</v>
      </c>
      <c r="G2150" t="s">
        <v>80</v>
      </c>
      <c r="H2150">
        <v>1</v>
      </c>
      <c r="I2150" t="s">
        <v>197</v>
      </c>
      <c r="J2150" t="s">
        <v>47</v>
      </c>
      <c r="K2150" s="1">
        <v>44120</v>
      </c>
      <c r="L2150">
        <v>9.42</v>
      </c>
      <c r="M2150" t="s">
        <v>48</v>
      </c>
      <c r="W2150" s="5">
        <v>46113</v>
      </c>
      <c r="X2150" s="5">
        <v>46113</v>
      </c>
      <c r="Y2150" s="5">
        <v>45717</v>
      </c>
      <c r="AB2150" t="s">
        <v>79</v>
      </c>
      <c r="AC2150" t="s">
        <v>79</v>
      </c>
      <c r="AD2150" t="s">
        <v>84</v>
      </c>
      <c r="AE2150" t="s">
        <v>247</v>
      </c>
      <c r="AF2150" t="s">
        <v>53</v>
      </c>
      <c r="AG2150" t="s">
        <v>72</v>
      </c>
      <c r="AH2150">
        <v>29.504411999999999</v>
      </c>
      <c r="AI2150">
        <v>30.577052999999999</v>
      </c>
      <c r="AJ2150">
        <v>42.307996000000003</v>
      </c>
      <c r="AK2150">
        <v>44.067864999999998</v>
      </c>
      <c r="AL2150" t="s">
        <v>54</v>
      </c>
      <c r="AM2150" t="s">
        <v>474</v>
      </c>
      <c r="AN2150" t="s">
        <v>72</v>
      </c>
      <c r="AO2150" s="1">
        <v>45809</v>
      </c>
      <c r="AR2150" t="s">
        <v>72</v>
      </c>
    </row>
    <row r="2151" spans="1:44" hidden="1" x14ac:dyDescent="0.25">
      <c r="A2151" t="s">
        <v>3026</v>
      </c>
      <c r="B2151" t="s">
        <v>3012</v>
      </c>
      <c r="C2151" t="s">
        <v>3013</v>
      </c>
      <c r="D2151" t="s">
        <v>235</v>
      </c>
      <c r="E2151" t="s">
        <v>702</v>
      </c>
      <c r="F2151" t="s">
        <v>79</v>
      </c>
      <c r="G2151" t="s">
        <v>80</v>
      </c>
      <c r="H2151">
        <v>1</v>
      </c>
      <c r="I2151" t="s">
        <v>197</v>
      </c>
      <c r="J2151" t="s">
        <v>47</v>
      </c>
      <c r="K2151" s="1">
        <v>44136</v>
      </c>
      <c r="L2151">
        <v>7.27</v>
      </c>
      <c r="M2151" t="s">
        <v>48</v>
      </c>
      <c r="W2151" s="5">
        <v>46113</v>
      </c>
      <c r="X2151" s="5">
        <v>46113</v>
      </c>
      <c r="Y2151" s="5">
        <v>45717</v>
      </c>
      <c r="AB2151" t="s">
        <v>79</v>
      </c>
      <c r="AC2151" t="s">
        <v>79</v>
      </c>
      <c r="AD2151" t="s">
        <v>84</v>
      </c>
      <c r="AE2151" t="s">
        <v>247</v>
      </c>
      <c r="AF2151" t="s">
        <v>53</v>
      </c>
      <c r="AG2151" t="s">
        <v>72</v>
      </c>
      <c r="AH2151">
        <v>29.504411999999999</v>
      </c>
      <c r="AI2151">
        <v>30.577052999999999</v>
      </c>
      <c r="AJ2151">
        <v>42.307996000000003</v>
      </c>
      <c r="AK2151">
        <v>44.067864999999998</v>
      </c>
      <c r="AL2151" t="s">
        <v>54</v>
      </c>
      <c r="AM2151" t="s">
        <v>474</v>
      </c>
      <c r="AN2151" t="s">
        <v>72</v>
      </c>
      <c r="AO2151" s="1">
        <v>45809</v>
      </c>
      <c r="AR2151" t="s">
        <v>72</v>
      </c>
    </row>
    <row r="2152" spans="1:44" hidden="1" x14ac:dyDescent="0.25">
      <c r="A2152" t="s">
        <v>3027</v>
      </c>
      <c r="B2152" t="s">
        <v>3012</v>
      </c>
      <c r="C2152" t="s">
        <v>3013</v>
      </c>
      <c r="D2152" t="s">
        <v>511</v>
      </c>
      <c r="E2152" t="s">
        <v>702</v>
      </c>
      <c r="F2152" t="s">
        <v>79</v>
      </c>
      <c r="G2152" t="s">
        <v>80</v>
      </c>
      <c r="H2152">
        <v>1</v>
      </c>
      <c r="I2152" t="s">
        <v>197</v>
      </c>
      <c r="J2152" t="s">
        <v>47</v>
      </c>
      <c r="K2152" s="1">
        <v>44120</v>
      </c>
      <c r="L2152">
        <v>3.15</v>
      </c>
      <c r="M2152" t="s">
        <v>48</v>
      </c>
      <c r="W2152" s="5">
        <v>46113</v>
      </c>
      <c r="X2152" s="5">
        <v>46113</v>
      </c>
      <c r="Y2152" s="5">
        <v>45717</v>
      </c>
      <c r="AB2152" t="s">
        <v>79</v>
      </c>
      <c r="AC2152" t="s">
        <v>79</v>
      </c>
      <c r="AD2152" t="s">
        <v>84</v>
      </c>
      <c r="AE2152" t="s">
        <v>247</v>
      </c>
      <c r="AF2152" t="s">
        <v>53</v>
      </c>
      <c r="AG2152" t="s">
        <v>72</v>
      </c>
      <c r="AH2152">
        <v>29.504411999999999</v>
      </c>
      <c r="AI2152">
        <v>30.577052999999999</v>
      </c>
      <c r="AJ2152">
        <v>42.307996000000003</v>
      </c>
      <c r="AK2152">
        <v>44.067864999999998</v>
      </c>
      <c r="AL2152" t="s">
        <v>54</v>
      </c>
      <c r="AM2152" t="s">
        <v>474</v>
      </c>
      <c r="AN2152" t="s">
        <v>72</v>
      </c>
      <c r="AO2152" s="1">
        <v>45809</v>
      </c>
      <c r="AR2152" t="s">
        <v>72</v>
      </c>
    </row>
    <row r="2153" spans="1:44" hidden="1" x14ac:dyDescent="0.25">
      <c r="A2153" t="s">
        <v>3028</v>
      </c>
      <c r="B2153" t="s">
        <v>3012</v>
      </c>
      <c r="C2153" t="s">
        <v>3013</v>
      </c>
      <c r="D2153" t="s">
        <v>513</v>
      </c>
      <c r="E2153" t="s">
        <v>702</v>
      </c>
      <c r="F2153" t="s">
        <v>79</v>
      </c>
      <c r="G2153" t="s">
        <v>80</v>
      </c>
      <c r="H2153">
        <v>1</v>
      </c>
      <c r="I2153" t="s">
        <v>197</v>
      </c>
      <c r="J2153" t="s">
        <v>47</v>
      </c>
      <c r="K2153" s="1">
        <v>44174</v>
      </c>
      <c r="L2153">
        <v>6.68</v>
      </c>
      <c r="M2153" t="s">
        <v>48</v>
      </c>
      <c r="W2153" s="5">
        <v>46113</v>
      </c>
      <c r="X2153" s="5">
        <v>46113</v>
      </c>
      <c r="Y2153" s="5">
        <v>45717</v>
      </c>
      <c r="AB2153" t="s">
        <v>79</v>
      </c>
      <c r="AC2153" t="s">
        <v>79</v>
      </c>
      <c r="AD2153" t="s">
        <v>84</v>
      </c>
      <c r="AE2153" t="s">
        <v>247</v>
      </c>
      <c r="AF2153" t="s">
        <v>53</v>
      </c>
      <c r="AG2153" t="s">
        <v>72</v>
      </c>
      <c r="AH2153">
        <v>29.504411999999999</v>
      </c>
      <c r="AI2153">
        <v>30.577052999999999</v>
      </c>
      <c r="AJ2153">
        <v>42.307996000000003</v>
      </c>
      <c r="AK2153">
        <v>44.067864999999998</v>
      </c>
      <c r="AL2153" t="s">
        <v>54</v>
      </c>
      <c r="AM2153" t="s">
        <v>474</v>
      </c>
      <c r="AN2153" t="s">
        <v>72</v>
      </c>
      <c r="AO2153" s="1">
        <v>45809</v>
      </c>
      <c r="AR2153" t="s">
        <v>72</v>
      </c>
    </row>
    <row r="2154" spans="1:44" hidden="1" x14ac:dyDescent="0.25">
      <c r="A2154" t="s">
        <v>3031</v>
      </c>
      <c r="B2154" t="s">
        <v>3029</v>
      </c>
      <c r="C2154" t="s">
        <v>3030</v>
      </c>
      <c r="D2154" t="s">
        <v>95</v>
      </c>
      <c r="E2154" t="s">
        <v>1268</v>
      </c>
      <c r="F2154" t="s">
        <v>245</v>
      </c>
      <c r="G2154" t="s">
        <v>58</v>
      </c>
      <c r="H2154">
        <v>1</v>
      </c>
      <c r="I2154" t="s">
        <v>197</v>
      </c>
      <c r="J2154" t="s">
        <v>47</v>
      </c>
      <c r="K2154" s="1">
        <v>43948</v>
      </c>
      <c r="L2154">
        <v>15.84</v>
      </c>
      <c r="M2154" t="s">
        <v>226</v>
      </c>
      <c r="W2154" s="5">
        <v>46113</v>
      </c>
      <c r="X2154" s="5">
        <v>46113</v>
      </c>
      <c r="Y2154" s="5">
        <v>45839</v>
      </c>
      <c r="AB2154" t="s">
        <v>245</v>
      </c>
      <c r="AC2154" t="s">
        <v>245</v>
      </c>
      <c r="AD2154" t="s">
        <v>690</v>
      </c>
      <c r="AE2154" t="s">
        <v>247</v>
      </c>
      <c r="AF2154" t="s">
        <v>566</v>
      </c>
      <c r="AG2154" t="s">
        <v>84</v>
      </c>
      <c r="AH2154">
        <v>26.690776</v>
      </c>
      <c r="AI2154">
        <v>42.647671000000003</v>
      </c>
      <c r="AJ2154">
        <v>45.042116999999998</v>
      </c>
      <c r="AK2154">
        <v>62.774701</v>
      </c>
      <c r="AL2154" t="s">
        <v>54</v>
      </c>
      <c r="AM2154" t="s">
        <v>248</v>
      </c>
      <c r="AN2154" t="s">
        <v>5452</v>
      </c>
      <c r="AO2154" s="1">
        <v>45931</v>
      </c>
      <c r="AP2154" s="1" t="s">
        <v>5456</v>
      </c>
      <c r="AR2154" t="s">
        <v>5452</v>
      </c>
    </row>
    <row r="2155" spans="1:44" hidden="1" x14ac:dyDescent="0.25">
      <c r="A2155" t="s">
        <v>3032</v>
      </c>
      <c r="B2155" t="s">
        <v>3029</v>
      </c>
      <c r="C2155" t="s">
        <v>3030</v>
      </c>
      <c r="D2155" t="s">
        <v>143</v>
      </c>
      <c r="E2155" t="s">
        <v>1268</v>
      </c>
      <c r="F2155" t="s">
        <v>245</v>
      </c>
      <c r="G2155" t="s">
        <v>58</v>
      </c>
      <c r="H2155">
        <v>1</v>
      </c>
      <c r="I2155" t="s">
        <v>197</v>
      </c>
      <c r="J2155" t="s">
        <v>47</v>
      </c>
      <c r="K2155" s="1">
        <v>43950</v>
      </c>
      <c r="L2155">
        <v>15.92</v>
      </c>
      <c r="M2155" t="s">
        <v>226</v>
      </c>
      <c r="W2155" s="5">
        <v>46113</v>
      </c>
      <c r="X2155" s="5">
        <v>46113</v>
      </c>
      <c r="Y2155" s="5">
        <v>45839</v>
      </c>
      <c r="AB2155" t="s">
        <v>245</v>
      </c>
      <c r="AC2155" t="s">
        <v>245</v>
      </c>
      <c r="AD2155" t="s">
        <v>690</v>
      </c>
      <c r="AE2155" t="s">
        <v>247</v>
      </c>
      <c r="AF2155" t="s">
        <v>566</v>
      </c>
      <c r="AG2155" t="s">
        <v>84</v>
      </c>
      <c r="AH2155">
        <v>26.690776</v>
      </c>
      <c r="AI2155">
        <v>42.647671000000003</v>
      </c>
      <c r="AJ2155">
        <v>45.042116999999998</v>
      </c>
      <c r="AK2155">
        <v>62.774701</v>
      </c>
      <c r="AL2155" t="s">
        <v>54</v>
      </c>
      <c r="AM2155" t="s">
        <v>248</v>
      </c>
      <c r="AN2155" t="s">
        <v>5452</v>
      </c>
      <c r="AO2155" s="1">
        <v>45931</v>
      </c>
      <c r="AP2155" s="1" t="s">
        <v>5456</v>
      </c>
      <c r="AR2155" t="s">
        <v>5452</v>
      </c>
    </row>
    <row r="2156" spans="1:44" hidden="1" x14ac:dyDescent="0.25">
      <c r="A2156" t="s">
        <v>3033</v>
      </c>
      <c r="B2156" t="s">
        <v>3029</v>
      </c>
      <c r="C2156" t="s">
        <v>3030</v>
      </c>
      <c r="D2156" t="s">
        <v>145</v>
      </c>
      <c r="E2156" t="s">
        <v>1268</v>
      </c>
      <c r="F2156" t="s">
        <v>245</v>
      </c>
      <c r="G2156" t="s">
        <v>58</v>
      </c>
      <c r="H2156">
        <v>1</v>
      </c>
      <c r="I2156" t="s">
        <v>197</v>
      </c>
      <c r="J2156" t="s">
        <v>47</v>
      </c>
      <c r="K2156" s="1">
        <v>43946</v>
      </c>
      <c r="L2156">
        <v>10.29</v>
      </c>
      <c r="M2156" t="s">
        <v>226</v>
      </c>
      <c r="W2156" s="5">
        <v>46113</v>
      </c>
      <c r="X2156" s="5">
        <v>46113</v>
      </c>
      <c r="Y2156" s="5">
        <v>45839</v>
      </c>
      <c r="AB2156" t="s">
        <v>245</v>
      </c>
      <c r="AC2156" t="s">
        <v>245</v>
      </c>
      <c r="AD2156" t="s">
        <v>690</v>
      </c>
      <c r="AE2156" t="s">
        <v>247</v>
      </c>
      <c r="AF2156" t="s">
        <v>566</v>
      </c>
      <c r="AG2156" t="s">
        <v>84</v>
      </c>
      <c r="AH2156">
        <v>26.690776</v>
      </c>
      <c r="AI2156">
        <v>42.647671000000003</v>
      </c>
      <c r="AJ2156">
        <v>45.042116999999998</v>
      </c>
      <c r="AK2156">
        <v>62.774701</v>
      </c>
      <c r="AL2156" t="s">
        <v>54</v>
      </c>
      <c r="AM2156" t="s">
        <v>248</v>
      </c>
      <c r="AN2156" t="s">
        <v>5452</v>
      </c>
      <c r="AO2156" s="1">
        <v>45931</v>
      </c>
      <c r="AP2156" s="1" t="s">
        <v>5456</v>
      </c>
      <c r="AR2156" t="s">
        <v>5452</v>
      </c>
    </row>
    <row r="2157" spans="1:44" hidden="1" x14ac:dyDescent="0.25">
      <c r="A2157" t="s">
        <v>3034</v>
      </c>
      <c r="B2157" t="s">
        <v>3029</v>
      </c>
      <c r="C2157" t="s">
        <v>3030</v>
      </c>
      <c r="D2157" t="s">
        <v>255</v>
      </c>
      <c r="E2157" t="s">
        <v>1268</v>
      </c>
      <c r="F2157" t="s">
        <v>245</v>
      </c>
      <c r="G2157" t="s">
        <v>58</v>
      </c>
      <c r="H2157">
        <v>1</v>
      </c>
      <c r="I2157" t="s">
        <v>197</v>
      </c>
      <c r="J2157" t="s">
        <v>47</v>
      </c>
      <c r="K2157" s="1">
        <v>43952</v>
      </c>
      <c r="L2157">
        <v>3.09</v>
      </c>
      <c r="M2157" t="s">
        <v>226</v>
      </c>
      <c r="W2157" s="5">
        <v>46113</v>
      </c>
      <c r="X2157" s="5">
        <v>46113</v>
      </c>
      <c r="Y2157" s="5">
        <v>45839</v>
      </c>
      <c r="AB2157" t="s">
        <v>245</v>
      </c>
      <c r="AC2157" t="s">
        <v>245</v>
      </c>
      <c r="AD2157" t="s">
        <v>690</v>
      </c>
      <c r="AE2157" t="s">
        <v>247</v>
      </c>
      <c r="AF2157" t="s">
        <v>566</v>
      </c>
      <c r="AG2157" t="s">
        <v>84</v>
      </c>
      <c r="AH2157">
        <v>26.690776</v>
      </c>
      <c r="AI2157">
        <v>42.647671000000003</v>
      </c>
      <c r="AJ2157">
        <v>45.042116999999998</v>
      </c>
      <c r="AK2157">
        <v>62.774701</v>
      </c>
      <c r="AL2157" t="s">
        <v>54</v>
      </c>
      <c r="AM2157" t="s">
        <v>248</v>
      </c>
      <c r="AN2157" t="s">
        <v>5452</v>
      </c>
      <c r="AO2157" s="1">
        <v>45931</v>
      </c>
      <c r="AP2157" s="1" t="s">
        <v>5456</v>
      </c>
      <c r="AR2157" t="s">
        <v>5452</v>
      </c>
    </row>
    <row r="2158" spans="1:44" hidden="1" x14ac:dyDescent="0.25">
      <c r="A2158" t="s">
        <v>3035</v>
      </c>
      <c r="B2158" t="s">
        <v>3029</v>
      </c>
      <c r="C2158" t="s">
        <v>3030</v>
      </c>
      <c r="D2158" t="s">
        <v>87</v>
      </c>
      <c r="E2158" t="s">
        <v>1268</v>
      </c>
      <c r="F2158" t="s">
        <v>245</v>
      </c>
      <c r="G2158" t="s">
        <v>58</v>
      </c>
      <c r="H2158">
        <v>1</v>
      </c>
      <c r="I2158" t="s">
        <v>197</v>
      </c>
      <c r="J2158" t="s">
        <v>47</v>
      </c>
      <c r="K2158" s="1">
        <v>44004</v>
      </c>
      <c r="L2158">
        <v>3.4</v>
      </c>
      <c r="M2158" t="s">
        <v>226</v>
      </c>
      <c r="W2158" s="5">
        <v>46113</v>
      </c>
      <c r="X2158" s="5">
        <v>46113</v>
      </c>
      <c r="Y2158" s="5">
        <v>45839</v>
      </c>
      <c r="AB2158" t="s">
        <v>245</v>
      </c>
      <c r="AC2158" t="s">
        <v>245</v>
      </c>
      <c r="AD2158" t="s">
        <v>690</v>
      </c>
      <c r="AE2158" t="s">
        <v>247</v>
      </c>
      <c r="AF2158" t="s">
        <v>566</v>
      </c>
      <c r="AG2158" t="s">
        <v>84</v>
      </c>
      <c r="AH2158">
        <v>26.690776</v>
      </c>
      <c r="AI2158">
        <v>42.647671000000003</v>
      </c>
      <c r="AJ2158">
        <v>45.042116999999998</v>
      </c>
      <c r="AK2158">
        <v>62.774701</v>
      </c>
      <c r="AL2158" t="s">
        <v>54</v>
      </c>
      <c r="AM2158" t="s">
        <v>248</v>
      </c>
      <c r="AN2158" t="s">
        <v>5452</v>
      </c>
      <c r="AO2158" s="1">
        <v>45931</v>
      </c>
      <c r="AP2158" s="1" t="s">
        <v>5456</v>
      </c>
      <c r="AR2158" t="s">
        <v>5452</v>
      </c>
    </row>
    <row r="2159" spans="1:44" hidden="1" x14ac:dyDescent="0.25">
      <c r="A2159" t="s">
        <v>3036</v>
      </c>
      <c r="B2159" t="s">
        <v>3029</v>
      </c>
      <c r="C2159" t="s">
        <v>3030</v>
      </c>
      <c r="D2159" t="s">
        <v>100</v>
      </c>
      <c r="E2159" t="s">
        <v>1268</v>
      </c>
      <c r="F2159" t="s">
        <v>245</v>
      </c>
      <c r="G2159" t="s">
        <v>58</v>
      </c>
      <c r="H2159">
        <v>1</v>
      </c>
      <c r="I2159" t="s">
        <v>197</v>
      </c>
      <c r="J2159" t="s">
        <v>47</v>
      </c>
      <c r="K2159" s="1">
        <v>43991</v>
      </c>
      <c r="L2159">
        <v>10.08</v>
      </c>
      <c r="M2159" t="s">
        <v>226</v>
      </c>
      <c r="W2159" s="5">
        <v>46113</v>
      </c>
      <c r="X2159" s="5">
        <v>46113</v>
      </c>
      <c r="Y2159" s="5">
        <v>45839</v>
      </c>
      <c r="AB2159" t="s">
        <v>245</v>
      </c>
      <c r="AC2159" t="s">
        <v>245</v>
      </c>
      <c r="AD2159" t="s">
        <v>690</v>
      </c>
      <c r="AE2159" t="s">
        <v>247</v>
      </c>
      <c r="AF2159" t="s">
        <v>566</v>
      </c>
      <c r="AG2159" t="s">
        <v>84</v>
      </c>
      <c r="AH2159">
        <v>26.690776</v>
      </c>
      <c r="AI2159">
        <v>42.647671000000003</v>
      </c>
      <c r="AJ2159">
        <v>45.042116999999998</v>
      </c>
      <c r="AK2159">
        <v>62.774701</v>
      </c>
      <c r="AL2159" t="s">
        <v>54</v>
      </c>
      <c r="AM2159" t="s">
        <v>248</v>
      </c>
      <c r="AN2159" t="s">
        <v>5452</v>
      </c>
      <c r="AO2159" s="1">
        <v>45931</v>
      </c>
      <c r="AP2159" s="1" t="s">
        <v>5456</v>
      </c>
      <c r="AR2159" t="s">
        <v>5452</v>
      </c>
    </row>
    <row r="2160" spans="1:44" hidden="1" x14ac:dyDescent="0.25">
      <c r="A2160" t="s">
        <v>3037</v>
      </c>
      <c r="B2160" t="s">
        <v>3029</v>
      </c>
      <c r="C2160" t="s">
        <v>3030</v>
      </c>
      <c r="D2160" t="s">
        <v>259</v>
      </c>
      <c r="E2160" t="s">
        <v>1268</v>
      </c>
      <c r="F2160" t="s">
        <v>245</v>
      </c>
      <c r="G2160" t="s">
        <v>58</v>
      </c>
      <c r="H2160">
        <v>1</v>
      </c>
      <c r="I2160" t="s">
        <v>197</v>
      </c>
      <c r="J2160" t="s">
        <v>47</v>
      </c>
      <c r="K2160" s="1">
        <v>43991</v>
      </c>
      <c r="L2160">
        <v>11.59</v>
      </c>
      <c r="M2160" t="s">
        <v>226</v>
      </c>
      <c r="W2160" s="5">
        <v>46113</v>
      </c>
      <c r="X2160" s="5">
        <v>46113</v>
      </c>
      <c r="Y2160" s="5">
        <v>45839</v>
      </c>
      <c r="AB2160" t="s">
        <v>245</v>
      </c>
      <c r="AC2160" t="s">
        <v>245</v>
      </c>
      <c r="AD2160" t="s">
        <v>690</v>
      </c>
      <c r="AE2160" t="s">
        <v>247</v>
      </c>
      <c r="AF2160" t="s">
        <v>566</v>
      </c>
      <c r="AG2160" t="s">
        <v>84</v>
      </c>
      <c r="AH2160">
        <v>26.690776</v>
      </c>
      <c r="AI2160">
        <v>42.647671000000003</v>
      </c>
      <c r="AJ2160">
        <v>45.042116999999998</v>
      </c>
      <c r="AK2160">
        <v>62.774701</v>
      </c>
      <c r="AL2160" t="s">
        <v>54</v>
      </c>
      <c r="AM2160" t="s">
        <v>248</v>
      </c>
      <c r="AN2160" t="s">
        <v>5452</v>
      </c>
      <c r="AO2160" s="1">
        <v>45931</v>
      </c>
      <c r="AP2160" s="1" t="s">
        <v>5456</v>
      </c>
      <c r="AR2160" t="s">
        <v>5452</v>
      </c>
    </row>
    <row r="2161" spans="1:44" hidden="1" x14ac:dyDescent="0.25">
      <c r="A2161" t="s">
        <v>3038</v>
      </c>
      <c r="B2161" t="s">
        <v>3029</v>
      </c>
      <c r="C2161" t="s">
        <v>3030</v>
      </c>
      <c r="D2161" t="s">
        <v>275</v>
      </c>
      <c r="E2161" t="s">
        <v>1268</v>
      </c>
      <c r="F2161" t="s">
        <v>245</v>
      </c>
      <c r="G2161" t="s">
        <v>58</v>
      </c>
      <c r="H2161">
        <v>1</v>
      </c>
      <c r="I2161" t="s">
        <v>197</v>
      </c>
      <c r="J2161" t="s">
        <v>47</v>
      </c>
      <c r="K2161" s="1">
        <v>43991</v>
      </c>
      <c r="L2161">
        <v>14.48</v>
      </c>
      <c r="M2161" t="s">
        <v>226</v>
      </c>
      <c r="W2161" s="5">
        <v>46113</v>
      </c>
      <c r="X2161" s="5">
        <v>46113</v>
      </c>
      <c r="Y2161" s="5">
        <v>45839</v>
      </c>
      <c r="AB2161" t="s">
        <v>245</v>
      </c>
      <c r="AC2161" t="s">
        <v>245</v>
      </c>
      <c r="AD2161" t="s">
        <v>690</v>
      </c>
      <c r="AE2161" t="s">
        <v>247</v>
      </c>
      <c r="AF2161" t="s">
        <v>566</v>
      </c>
      <c r="AG2161" t="s">
        <v>84</v>
      </c>
      <c r="AH2161">
        <v>26.690776</v>
      </c>
      <c r="AI2161">
        <v>42.647671000000003</v>
      </c>
      <c r="AJ2161">
        <v>45.042116999999998</v>
      </c>
      <c r="AK2161">
        <v>62.774701</v>
      </c>
      <c r="AL2161" t="s">
        <v>54</v>
      </c>
      <c r="AM2161" t="s">
        <v>248</v>
      </c>
      <c r="AN2161" t="s">
        <v>5452</v>
      </c>
      <c r="AO2161" s="1">
        <v>45931</v>
      </c>
      <c r="AP2161" s="1" t="s">
        <v>5456</v>
      </c>
      <c r="AR2161" t="s">
        <v>5452</v>
      </c>
    </row>
    <row r="2162" spans="1:44" hidden="1" x14ac:dyDescent="0.25">
      <c r="A2162" t="s">
        <v>3039</v>
      </c>
      <c r="B2162" t="s">
        <v>3029</v>
      </c>
      <c r="C2162" t="s">
        <v>3030</v>
      </c>
      <c r="D2162" t="s">
        <v>207</v>
      </c>
      <c r="E2162" t="s">
        <v>1268</v>
      </c>
      <c r="F2162" t="s">
        <v>245</v>
      </c>
      <c r="G2162" t="s">
        <v>58</v>
      </c>
      <c r="H2162">
        <v>1</v>
      </c>
      <c r="I2162" t="s">
        <v>197</v>
      </c>
      <c r="J2162" t="s">
        <v>47</v>
      </c>
      <c r="K2162" s="1">
        <v>44001</v>
      </c>
      <c r="L2162">
        <v>52.1</v>
      </c>
      <c r="M2162" t="s">
        <v>226</v>
      </c>
      <c r="W2162" s="5">
        <v>46113</v>
      </c>
      <c r="X2162" s="5">
        <v>46113</v>
      </c>
      <c r="Y2162" s="5">
        <v>45839</v>
      </c>
      <c r="AB2162" t="s">
        <v>245</v>
      </c>
      <c r="AC2162" t="s">
        <v>245</v>
      </c>
      <c r="AD2162" t="s">
        <v>690</v>
      </c>
      <c r="AE2162" t="s">
        <v>247</v>
      </c>
      <c r="AF2162" t="s">
        <v>566</v>
      </c>
      <c r="AG2162" t="s">
        <v>84</v>
      </c>
      <c r="AH2162">
        <v>26.690776</v>
      </c>
      <c r="AI2162">
        <v>42.647671000000003</v>
      </c>
      <c r="AJ2162">
        <v>45.042116999999998</v>
      </c>
      <c r="AK2162">
        <v>62.774701</v>
      </c>
      <c r="AL2162" t="s">
        <v>54</v>
      </c>
      <c r="AM2162" t="s">
        <v>248</v>
      </c>
      <c r="AN2162" t="s">
        <v>5452</v>
      </c>
      <c r="AO2162" s="1">
        <v>45931</v>
      </c>
      <c r="AP2162" s="1" t="s">
        <v>5456</v>
      </c>
      <c r="AR2162" t="s">
        <v>5452</v>
      </c>
    </row>
    <row r="2163" spans="1:44" hidden="1" x14ac:dyDescent="0.25">
      <c r="A2163" t="s">
        <v>3040</v>
      </c>
      <c r="B2163" t="s">
        <v>3029</v>
      </c>
      <c r="C2163" t="s">
        <v>3030</v>
      </c>
      <c r="D2163" t="s">
        <v>102</v>
      </c>
      <c r="E2163" t="s">
        <v>1268</v>
      </c>
      <c r="F2163" t="s">
        <v>245</v>
      </c>
      <c r="G2163" t="s">
        <v>58</v>
      </c>
      <c r="H2163">
        <v>1</v>
      </c>
      <c r="I2163" t="s">
        <v>197</v>
      </c>
      <c r="J2163" t="s">
        <v>47</v>
      </c>
      <c r="K2163" s="1">
        <v>44004</v>
      </c>
      <c r="L2163">
        <v>12.53</v>
      </c>
      <c r="M2163" t="s">
        <v>226</v>
      </c>
      <c r="W2163" s="5">
        <v>46113</v>
      </c>
      <c r="X2163" s="5">
        <v>46113</v>
      </c>
      <c r="Y2163" s="5">
        <v>45839</v>
      </c>
      <c r="AB2163" t="s">
        <v>245</v>
      </c>
      <c r="AC2163" t="s">
        <v>245</v>
      </c>
      <c r="AD2163" t="s">
        <v>690</v>
      </c>
      <c r="AE2163" t="s">
        <v>247</v>
      </c>
      <c r="AF2163" t="s">
        <v>566</v>
      </c>
      <c r="AG2163" t="s">
        <v>84</v>
      </c>
      <c r="AH2163">
        <v>26.690776</v>
      </c>
      <c r="AI2163">
        <v>42.647671000000003</v>
      </c>
      <c r="AJ2163">
        <v>45.042116999999998</v>
      </c>
      <c r="AK2163">
        <v>62.774701</v>
      </c>
      <c r="AL2163" t="s">
        <v>54</v>
      </c>
      <c r="AM2163" t="s">
        <v>248</v>
      </c>
      <c r="AN2163" t="s">
        <v>5452</v>
      </c>
      <c r="AO2163" s="1">
        <v>45931</v>
      </c>
      <c r="AP2163" s="1" t="s">
        <v>5456</v>
      </c>
      <c r="AR2163" t="s">
        <v>5452</v>
      </c>
    </row>
    <row r="2164" spans="1:44" hidden="1" x14ac:dyDescent="0.25">
      <c r="A2164" t="s">
        <v>3041</v>
      </c>
      <c r="B2164" t="s">
        <v>3029</v>
      </c>
      <c r="C2164" t="s">
        <v>3030</v>
      </c>
      <c r="D2164" t="s">
        <v>104</v>
      </c>
      <c r="E2164" t="s">
        <v>1268</v>
      </c>
      <c r="F2164" t="s">
        <v>245</v>
      </c>
      <c r="G2164" t="s">
        <v>58</v>
      </c>
      <c r="H2164">
        <v>1</v>
      </c>
      <c r="I2164" t="s">
        <v>197</v>
      </c>
      <c r="J2164" t="s">
        <v>47</v>
      </c>
      <c r="K2164" s="1">
        <v>43997</v>
      </c>
      <c r="L2164">
        <v>13.11</v>
      </c>
      <c r="M2164" t="s">
        <v>226</v>
      </c>
      <c r="W2164" s="5">
        <v>46113</v>
      </c>
      <c r="X2164" s="5">
        <v>46113</v>
      </c>
      <c r="Y2164" s="5">
        <v>45839</v>
      </c>
      <c r="AB2164" t="s">
        <v>245</v>
      </c>
      <c r="AC2164" t="s">
        <v>245</v>
      </c>
      <c r="AD2164" t="s">
        <v>690</v>
      </c>
      <c r="AE2164" t="s">
        <v>247</v>
      </c>
      <c r="AF2164" t="s">
        <v>566</v>
      </c>
      <c r="AG2164" t="s">
        <v>84</v>
      </c>
      <c r="AH2164">
        <v>26.690776</v>
      </c>
      <c r="AI2164">
        <v>42.647671000000003</v>
      </c>
      <c r="AJ2164">
        <v>45.042116999999998</v>
      </c>
      <c r="AK2164">
        <v>62.774701</v>
      </c>
      <c r="AL2164" t="s">
        <v>54</v>
      </c>
      <c r="AM2164" t="s">
        <v>248</v>
      </c>
      <c r="AN2164" t="s">
        <v>5452</v>
      </c>
      <c r="AO2164" s="1">
        <v>45931</v>
      </c>
      <c r="AP2164" s="1" t="s">
        <v>5456</v>
      </c>
      <c r="AR2164" t="s">
        <v>5452</v>
      </c>
    </row>
    <row r="2165" spans="1:44" hidden="1" x14ac:dyDescent="0.25">
      <c r="A2165" t="s">
        <v>3042</v>
      </c>
      <c r="B2165" t="s">
        <v>3029</v>
      </c>
      <c r="C2165" t="s">
        <v>3030</v>
      </c>
      <c r="D2165" t="s">
        <v>149</v>
      </c>
      <c r="E2165" t="s">
        <v>1268</v>
      </c>
      <c r="F2165" t="s">
        <v>245</v>
      </c>
      <c r="G2165" t="s">
        <v>58</v>
      </c>
      <c r="H2165">
        <v>1</v>
      </c>
      <c r="I2165" t="s">
        <v>197</v>
      </c>
      <c r="J2165" t="s">
        <v>47</v>
      </c>
      <c r="K2165" s="1">
        <v>43999</v>
      </c>
      <c r="L2165">
        <v>26.1</v>
      </c>
      <c r="M2165" t="s">
        <v>226</v>
      </c>
      <c r="W2165" s="5">
        <v>46113</v>
      </c>
      <c r="X2165" s="5">
        <v>46113</v>
      </c>
      <c r="Y2165" s="5">
        <v>45839</v>
      </c>
      <c r="AB2165" t="s">
        <v>245</v>
      </c>
      <c r="AC2165" t="s">
        <v>245</v>
      </c>
      <c r="AD2165" t="s">
        <v>690</v>
      </c>
      <c r="AE2165" t="s">
        <v>247</v>
      </c>
      <c r="AF2165" t="s">
        <v>566</v>
      </c>
      <c r="AG2165" t="s">
        <v>84</v>
      </c>
      <c r="AH2165">
        <v>26.690776</v>
      </c>
      <c r="AI2165">
        <v>42.647671000000003</v>
      </c>
      <c r="AJ2165">
        <v>45.042116999999998</v>
      </c>
      <c r="AK2165">
        <v>62.774701</v>
      </c>
      <c r="AL2165" t="s">
        <v>54</v>
      </c>
      <c r="AM2165" t="s">
        <v>248</v>
      </c>
      <c r="AN2165" t="s">
        <v>5452</v>
      </c>
      <c r="AO2165" s="1">
        <v>45931</v>
      </c>
      <c r="AP2165" s="1" t="s">
        <v>5456</v>
      </c>
      <c r="AR2165" t="s">
        <v>5452</v>
      </c>
    </row>
    <row r="2166" spans="1:44" hidden="1" x14ac:dyDescent="0.25">
      <c r="A2166" t="s">
        <v>3043</v>
      </c>
      <c r="B2166" t="s">
        <v>3029</v>
      </c>
      <c r="C2166" t="s">
        <v>3030</v>
      </c>
      <c r="D2166" t="s">
        <v>107</v>
      </c>
      <c r="E2166" t="s">
        <v>1268</v>
      </c>
      <c r="F2166" t="s">
        <v>245</v>
      </c>
      <c r="G2166" t="s">
        <v>58</v>
      </c>
      <c r="H2166">
        <v>1</v>
      </c>
      <c r="I2166" t="s">
        <v>197</v>
      </c>
      <c r="J2166" t="s">
        <v>47</v>
      </c>
      <c r="K2166" s="1">
        <v>44000</v>
      </c>
      <c r="L2166">
        <v>11.09</v>
      </c>
      <c r="M2166" t="s">
        <v>226</v>
      </c>
      <c r="W2166" s="5">
        <v>46143</v>
      </c>
      <c r="X2166" s="5">
        <v>46113</v>
      </c>
      <c r="Y2166" s="5">
        <v>45839</v>
      </c>
      <c r="AB2166" t="s">
        <v>245</v>
      </c>
      <c r="AC2166" t="s">
        <v>245</v>
      </c>
      <c r="AD2166" t="s">
        <v>690</v>
      </c>
      <c r="AE2166" t="s">
        <v>247</v>
      </c>
      <c r="AF2166" t="s">
        <v>566</v>
      </c>
      <c r="AG2166" t="s">
        <v>84</v>
      </c>
      <c r="AH2166">
        <v>26.690776</v>
      </c>
      <c r="AI2166">
        <v>42.647671000000003</v>
      </c>
      <c r="AJ2166">
        <v>45.042116999999998</v>
      </c>
      <c r="AK2166">
        <v>62.774701</v>
      </c>
      <c r="AL2166" t="s">
        <v>54</v>
      </c>
      <c r="AM2166" t="s">
        <v>248</v>
      </c>
      <c r="AN2166" t="s">
        <v>5452</v>
      </c>
      <c r="AO2166" s="1">
        <v>45931</v>
      </c>
      <c r="AP2166" s="1" t="s">
        <v>5456</v>
      </c>
      <c r="AR2166" t="s">
        <v>5452</v>
      </c>
    </row>
    <row r="2167" spans="1:44" hidden="1" x14ac:dyDescent="0.25">
      <c r="A2167" t="s">
        <v>3044</v>
      </c>
      <c r="B2167" t="s">
        <v>3029</v>
      </c>
      <c r="C2167" t="s">
        <v>3030</v>
      </c>
      <c r="D2167" t="s">
        <v>154</v>
      </c>
      <c r="E2167" t="s">
        <v>1268</v>
      </c>
      <c r="F2167" t="s">
        <v>245</v>
      </c>
      <c r="G2167" t="s">
        <v>58</v>
      </c>
      <c r="H2167">
        <v>1</v>
      </c>
      <c r="I2167" t="s">
        <v>197</v>
      </c>
      <c r="J2167" t="s">
        <v>70</v>
      </c>
      <c r="L2167">
        <v>1.86</v>
      </c>
      <c r="M2167" t="s">
        <v>226</v>
      </c>
      <c r="W2167" s="5">
        <v>43891</v>
      </c>
      <c r="AB2167" t="s">
        <v>245</v>
      </c>
      <c r="AC2167" t="s">
        <v>245</v>
      </c>
      <c r="AD2167" t="s">
        <v>690</v>
      </c>
      <c r="AE2167" t="s">
        <v>247</v>
      </c>
      <c r="AF2167" t="s">
        <v>566</v>
      </c>
      <c r="AG2167" t="s">
        <v>84</v>
      </c>
      <c r="AH2167">
        <v>26.690776</v>
      </c>
      <c r="AI2167">
        <v>42.647671000000003</v>
      </c>
      <c r="AJ2167">
        <v>45.042116999999998</v>
      </c>
      <c r="AK2167">
        <v>62.774701</v>
      </c>
      <c r="AL2167" t="s">
        <v>73</v>
      </c>
      <c r="AM2167" t="s">
        <v>248</v>
      </c>
      <c r="AN2167" t="s">
        <v>5452</v>
      </c>
      <c r="AO2167" s="1">
        <v>45931</v>
      </c>
      <c r="AP2167" s="1" t="s">
        <v>5456</v>
      </c>
      <c r="AR2167" t="s">
        <v>5452</v>
      </c>
    </row>
    <row r="2168" spans="1:44" hidden="1" x14ac:dyDescent="0.25">
      <c r="A2168" t="s">
        <v>3045</v>
      </c>
      <c r="B2168" t="s">
        <v>3029</v>
      </c>
      <c r="C2168" t="s">
        <v>3030</v>
      </c>
      <c r="D2168" t="s">
        <v>229</v>
      </c>
      <c r="E2168" t="s">
        <v>1268</v>
      </c>
      <c r="F2168" t="s">
        <v>245</v>
      </c>
      <c r="G2168" t="s">
        <v>58</v>
      </c>
      <c r="H2168">
        <v>1</v>
      </c>
      <c r="I2168" t="s">
        <v>197</v>
      </c>
      <c r="J2168" t="s">
        <v>47</v>
      </c>
      <c r="K2168" s="1">
        <v>44484</v>
      </c>
      <c r="L2168">
        <v>1.78</v>
      </c>
      <c r="M2168" t="s">
        <v>226</v>
      </c>
      <c r="W2168" s="5">
        <v>46143</v>
      </c>
      <c r="X2168" s="5">
        <v>46113</v>
      </c>
      <c r="Y2168" s="5">
        <v>45870</v>
      </c>
      <c r="AB2168" t="s">
        <v>245</v>
      </c>
      <c r="AC2168" t="s">
        <v>245</v>
      </c>
      <c r="AD2168" t="s">
        <v>690</v>
      </c>
      <c r="AE2168" t="s">
        <v>247</v>
      </c>
      <c r="AF2168" t="s">
        <v>566</v>
      </c>
      <c r="AG2168" t="s">
        <v>84</v>
      </c>
      <c r="AH2168">
        <v>26.690776</v>
      </c>
      <c r="AI2168">
        <v>42.647671000000003</v>
      </c>
      <c r="AJ2168">
        <v>45.042116999999998</v>
      </c>
      <c r="AK2168">
        <v>62.774701</v>
      </c>
      <c r="AL2168" t="s">
        <v>54</v>
      </c>
      <c r="AM2168" t="s">
        <v>248</v>
      </c>
      <c r="AN2168" t="s">
        <v>5452</v>
      </c>
      <c r="AO2168" s="1">
        <v>45931</v>
      </c>
      <c r="AP2168" s="1" t="s">
        <v>5456</v>
      </c>
      <c r="AR2168" t="s">
        <v>5452</v>
      </c>
    </row>
    <row r="2169" spans="1:44" hidden="1" x14ac:dyDescent="0.25">
      <c r="A2169" t="s">
        <v>3046</v>
      </c>
      <c r="B2169" t="s">
        <v>3029</v>
      </c>
      <c r="C2169" t="s">
        <v>3030</v>
      </c>
      <c r="D2169" t="s">
        <v>909</v>
      </c>
      <c r="E2169" t="s">
        <v>1268</v>
      </c>
      <c r="F2169" t="s">
        <v>245</v>
      </c>
      <c r="G2169" t="s">
        <v>58</v>
      </c>
      <c r="H2169">
        <v>1</v>
      </c>
      <c r="I2169" t="s">
        <v>197</v>
      </c>
      <c r="J2169" t="s">
        <v>236</v>
      </c>
      <c r="L2169">
        <v>1.32</v>
      </c>
      <c r="M2169" t="s">
        <v>226</v>
      </c>
      <c r="W2169" s="5">
        <v>43891</v>
      </c>
      <c r="AB2169" t="s">
        <v>245</v>
      </c>
      <c r="AC2169" t="s">
        <v>245</v>
      </c>
      <c r="AD2169" t="s">
        <v>690</v>
      </c>
      <c r="AE2169" t="s">
        <v>247</v>
      </c>
      <c r="AF2169" t="s">
        <v>566</v>
      </c>
      <c r="AG2169" t="s">
        <v>84</v>
      </c>
      <c r="AH2169">
        <v>26.690776</v>
      </c>
      <c r="AI2169">
        <v>42.647671000000003</v>
      </c>
      <c r="AJ2169">
        <v>45.042116999999998</v>
      </c>
      <c r="AK2169">
        <v>62.774701</v>
      </c>
      <c r="AL2169" t="s">
        <v>73</v>
      </c>
      <c r="AM2169" t="s">
        <v>248</v>
      </c>
      <c r="AN2169" t="s">
        <v>5452</v>
      </c>
      <c r="AO2169" s="1">
        <v>45931</v>
      </c>
      <c r="AP2169" s="1" t="s">
        <v>5456</v>
      </c>
      <c r="AR2169" t="s">
        <v>5452</v>
      </c>
    </row>
    <row r="2170" spans="1:44" hidden="1" x14ac:dyDescent="0.25">
      <c r="A2170" t="s">
        <v>3049</v>
      </c>
      <c r="B2170" t="s">
        <v>3047</v>
      </c>
      <c r="C2170" t="s">
        <v>3048</v>
      </c>
      <c r="D2170" t="s">
        <v>255</v>
      </c>
      <c r="E2170" t="s">
        <v>69</v>
      </c>
      <c r="F2170" t="s">
        <v>44</v>
      </c>
      <c r="G2170" t="s">
        <v>58</v>
      </c>
      <c r="H2170">
        <v>1</v>
      </c>
      <c r="I2170" t="s">
        <v>197</v>
      </c>
      <c r="J2170" t="s">
        <v>47</v>
      </c>
      <c r="K2170" s="1">
        <v>43805</v>
      </c>
      <c r="L2170">
        <v>24.58</v>
      </c>
      <c r="M2170" t="s">
        <v>48</v>
      </c>
      <c r="W2170" s="5">
        <v>45992</v>
      </c>
      <c r="X2170" s="5">
        <v>45992</v>
      </c>
      <c r="Y2170" s="5">
        <v>45778</v>
      </c>
      <c r="AB2170" t="s">
        <v>44</v>
      </c>
      <c r="AC2170" t="s">
        <v>44</v>
      </c>
      <c r="AD2170" t="s">
        <v>53</v>
      </c>
      <c r="AE2170" t="s">
        <v>72</v>
      </c>
      <c r="AF2170" t="s">
        <v>52</v>
      </c>
      <c r="AG2170" t="s">
        <v>50</v>
      </c>
      <c r="AH2170">
        <v>28.839099000000001</v>
      </c>
      <c r="AI2170">
        <v>32.056797000000003</v>
      </c>
      <c r="AJ2170">
        <v>32.74192</v>
      </c>
      <c r="AK2170">
        <v>66.814937</v>
      </c>
      <c r="AL2170" t="s">
        <v>54</v>
      </c>
      <c r="AM2170" t="s">
        <v>55</v>
      </c>
      <c r="AN2170" t="s">
        <v>50</v>
      </c>
      <c r="AR2170" t="s">
        <v>50</v>
      </c>
    </row>
    <row r="2171" spans="1:44" hidden="1" x14ac:dyDescent="0.25">
      <c r="A2171" t="s">
        <v>3050</v>
      </c>
      <c r="B2171" t="s">
        <v>3047</v>
      </c>
      <c r="C2171" t="s">
        <v>3048</v>
      </c>
      <c r="D2171" t="s">
        <v>207</v>
      </c>
      <c r="E2171" t="s">
        <v>69</v>
      </c>
      <c r="F2171" t="s">
        <v>44</v>
      </c>
      <c r="G2171" t="s">
        <v>58</v>
      </c>
      <c r="H2171">
        <v>3</v>
      </c>
      <c r="I2171" t="s">
        <v>46</v>
      </c>
      <c r="J2171" t="s">
        <v>47</v>
      </c>
      <c r="K2171" s="1">
        <v>43805</v>
      </c>
      <c r="L2171">
        <v>2.02</v>
      </c>
      <c r="M2171" t="s">
        <v>48</v>
      </c>
      <c r="W2171" s="5">
        <v>45992</v>
      </c>
      <c r="X2171" s="5">
        <v>45992</v>
      </c>
      <c r="Y2171" s="5">
        <v>45778</v>
      </c>
      <c r="AB2171" t="s">
        <v>44</v>
      </c>
      <c r="AC2171" t="s">
        <v>44</v>
      </c>
      <c r="AD2171" t="s">
        <v>53</v>
      </c>
      <c r="AE2171" t="s">
        <v>72</v>
      </c>
      <c r="AF2171" t="s">
        <v>52</v>
      </c>
      <c r="AG2171" t="s">
        <v>50</v>
      </c>
      <c r="AH2171">
        <v>28.839099000000001</v>
      </c>
      <c r="AI2171">
        <v>32.056797000000003</v>
      </c>
      <c r="AJ2171">
        <v>32.74192</v>
      </c>
      <c r="AK2171">
        <v>66.814937</v>
      </c>
      <c r="AL2171" t="s">
        <v>54</v>
      </c>
      <c r="AM2171" t="s">
        <v>55</v>
      </c>
      <c r="AN2171" t="s">
        <v>50</v>
      </c>
      <c r="AR2171" t="s">
        <v>50</v>
      </c>
    </row>
    <row r="2172" spans="1:44" hidden="1" x14ac:dyDescent="0.25">
      <c r="A2172" t="s">
        <v>3051</v>
      </c>
      <c r="B2172" t="s">
        <v>3047</v>
      </c>
      <c r="C2172" t="s">
        <v>3048</v>
      </c>
      <c r="D2172" t="s">
        <v>102</v>
      </c>
      <c r="E2172" t="s">
        <v>69</v>
      </c>
      <c r="F2172" t="s">
        <v>44</v>
      </c>
      <c r="G2172" t="s">
        <v>58</v>
      </c>
      <c r="H2172">
        <v>3</v>
      </c>
      <c r="I2172" t="s">
        <v>46</v>
      </c>
      <c r="J2172" t="s">
        <v>47</v>
      </c>
      <c r="K2172" s="1">
        <v>43805</v>
      </c>
      <c r="L2172">
        <v>0.26</v>
      </c>
      <c r="M2172" t="s">
        <v>48</v>
      </c>
      <c r="V2172" t="s">
        <v>83</v>
      </c>
      <c r="W2172" s="5">
        <v>45992</v>
      </c>
      <c r="X2172" s="5">
        <v>45992</v>
      </c>
      <c r="Y2172" s="5">
        <v>45778</v>
      </c>
      <c r="AB2172" t="s">
        <v>44</v>
      </c>
      <c r="AC2172" t="s">
        <v>44</v>
      </c>
      <c r="AD2172" t="s">
        <v>53</v>
      </c>
      <c r="AE2172" t="s">
        <v>72</v>
      </c>
      <c r="AF2172" t="s">
        <v>52</v>
      </c>
      <c r="AG2172" t="s">
        <v>50</v>
      </c>
      <c r="AH2172">
        <v>28.839099000000001</v>
      </c>
      <c r="AI2172">
        <v>32.056797000000003</v>
      </c>
      <c r="AJ2172">
        <v>32.74192</v>
      </c>
      <c r="AK2172">
        <v>66.814937</v>
      </c>
      <c r="AL2172" t="s">
        <v>54</v>
      </c>
      <c r="AM2172" t="s">
        <v>55</v>
      </c>
      <c r="AN2172" t="s">
        <v>50</v>
      </c>
      <c r="AR2172" t="s">
        <v>50</v>
      </c>
    </row>
    <row r="2173" spans="1:44" hidden="1" x14ac:dyDescent="0.25">
      <c r="A2173" t="s">
        <v>3052</v>
      </c>
      <c r="B2173" t="s">
        <v>3047</v>
      </c>
      <c r="C2173" t="s">
        <v>3048</v>
      </c>
      <c r="D2173" t="s">
        <v>107</v>
      </c>
      <c r="E2173" t="s">
        <v>69</v>
      </c>
      <c r="F2173" t="s">
        <v>44</v>
      </c>
      <c r="G2173" t="s">
        <v>58</v>
      </c>
      <c r="H2173">
        <v>4</v>
      </c>
      <c r="I2173" t="s">
        <v>46</v>
      </c>
      <c r="J2173" t="s">
        <v>70</v>
      </c>
      <c r="L2173">
        <v>0.26</v>
      </c>
      <c r="M2173" t="s">
        <v>48</v>
      </c>
      <c r="W2173" s="5">
        <v>45261</v>
      </c>
      <c r="AB2173" t="s">
        <v>44</v>
      </c>
      <c r="AC2173" t="s">
        <v>44</v>
      </c>
      <c r="AD2173" t="s">
        <v>53</v>
      </c>
      <c r="AE2173" t="s">
        <v>72</v>
      </c>
      <c r="AF2173" t="s">
        <v>52</v>
      </c>
      <c r="AG2173" t="s">
        <v>50</v>
      </c>
      <c r="AH2173">
        <v>28.839099000000001</v>
      </c>
      <c r="AI2173">
        <v>32.056797000000003</v>
      </c>
      <c r="AJ2173">
        <v>32.74192</v>
      </c>
      <c r="AK2173">
        <v>66.814937</v>
      </c>
      <c r="AL2173" t="s">
        <v>73</v>
      </c>
      <c r="AM2173" t="s">
        <v>55</v>
      </c>
      <c r="AN2173" t="s">
        <v>50</v>
      </c>
      <c r="AO2173" s="1">
        <v>45870</v>
      </c>
      <c r="AR2173" t="s">
        <v>50</v>
      </c>
    </row>
    <row r="2174" spans="1:44" hidden="1" x14ac:dyDescent="0.25">
      <c r="A2174" t="s">
        <v>3055</v>
      </c>
      <c r="B2174" t="s">
        <v>3053</v>
      </c>
      <c r="C2174" t="s">
        <v>3054</v>
      </c>
      <c r="D2174" t="s">
        <v>95</v>
      </c>
      <c r="E2174" t="s">
        <v>1268</v>
      </c>
      <c r="F2174" t="s">
        <v>245</v>
      </c>
      <c r="G2174" t="s">
        <v>58</v>
      </c>
      <c r="H2174">
        <v>1</v>
      </c>
      <c r="I2174" t="s">
        <v>197</v>
      </c>
      <c r="J2174" t="s">
        <v>47</v>
      </c>
      <c r="K2174" s="1">
        <v>43962</v>
      </c>
      <c r="L2174">
        <v>6.4</v>
      </c>
      <c r="M2174" t="s">
        <v>226</v>
      </c>
      <c r="W2174" s="5">
        <v>45809</v>
      </c>
      <c r="X2174" s="5">
        <v>45778</v>
      </c>
      <c r="Y2174" s="5">
        <v>45717</v>
      </c>
      <c r="AB2174" t="s">
        <v>245</v>
      </c>
      <c r="AC2174" t="s">
        <v>245</v>
      </c>
      <c r="AD2174" t="s">
        <v>690</v>
      </c>
      <c r="AE2174" t="s">
        <v>247</v>
      </c>
      <c r="AF2174" t="s">
        <v>566</v>
      </c>
      <c r="AG2174" t="s">
        <v>84</v>
      </c>
      <c r="AH2174">
        <v>26.540545999999999</v>
      </c>
      <c r="AI2174">
        <v>42.497439999999997</v>
      </c>
      <c r="AJ2174">
        <v>47.069659999999999</v>
      </c>
      <c r="AK2174">
        <v>64.802244000000002</v>
      </c>
      <c r="AL2174" t="s">
        <v>54</v>
      </c>
      <c r="AM2174" t="s">
        <v>248</v>
      </c>
      <c r="AN2174" t="s">
        <v>5451</v>
      </c>
      <c r="AO2174" s="1">
        <v>45809</v>
      </c>
      <c r="AP2174" s="1" t="s">
        <v>5437</v>
      </c>
      <c r="AR2174" t="s">
        <v>5451</v>
      </c>
    </row>
    <row r="2175" spans="1:44" hidden="1" x14ac:dyDescent="0.25">
      <c r="A2175" t="s">
        <v>3056</v>
      </c>
      <c r="B2175" t="s">
        <v>3053</v>
      </c>
      <c r="C2175" t="s">
        <v>3054</v>
      </c>
      <c r="D2175" t="s">
        <v>143</v>
      </c>
      <c r="E2175" t="s">
        <v>1268</v>
      </c>
      <c r="F2175" t="s">
        <v>245</v>
      </c>
      <c r="G2175" t="s">
        <v>58</v>
      </c>
      <c r="H2175">
        <v>1</v>
      </c>
      <c r="I2175" t="s">
        <v>197</v>
      </c>
      <c r="J2175" t="s">
        <v>47</v>
      </c>
      <c r="K2175" s="1">
        <v>43962</v>
      </c>
      <c r="L2175">
        <v>7.11</v>
      </c>
      <c r="M2175" t="s">
        <v>226</v>
      </c>
      <c r="W2175" s="5">
        <v>45809</v>
      </c>
      <c r="X2175" s="5">
        <v>45778</v>
      </c>
      <c r="Y2175" s="5">
        <v>45717</v>
      </c>
      <c r="AB2175" t="s">
        <v>245</v>
      </c>
      <c r="AC2175" t="s">
        <v>245</v>
      </c>
      <c r="AD2175" t="s">
        <v>690</v>
      </c>
      <c r="AE2175" t="s">
        <v>247</v>
      </c>
      <c r="AF2175" t="s">
        <v>566</v>
      </c>
      <c r="AG2175" t="s">
        <v>84</v>
      </c>
      <c r="AH2175">
        <v>26.540545999999999</v>
      </c>
      <c r="AI2175">
        <v>42.497439999999997</v>
      </c>
      <c r="AJ2175">
        <v>47.069659999999999</v>
      </c>
      <c r="AK2175">
        <v>64.802244000000002</v>
      </c>
      <c r="AL2175" t="s">
        <v>54</v>
      </c>
      <c r="AM2175" t="s">
        <v>248</v>
      </c>
      <c r="AN2175" t="s">
        <v>5451</v>
      </c>
      <c r="AO2175" s="1">
        <v>45809</v>
      </c>
      <c r="AP2175" s="1" t="s">
        <v>5437</v>
      </c>
      <c r="AR2175" t="s">
        <v>5451</v>
      </c>
    </row>
    <row r="2176" spans="1:44" hidden="1" x14ac:dyDescent="0.25">
      <c r="A2176" t="s">
        <v>3057</v>
      </c>
      <c r="B2176" t="s">
        <v>3053</v>
      </c>
      <c r="C2176" t="s">
        <v>3054</v>
      </c>
      <c r="D2176" t="s">
        <v>145</v>
      </c>
      <c r="E2176" t="s">
        <v>1268</v>
      </c>
      <c r="F2176" t="s">
        <v>245</v>
      </c>
      <c r="G2176" t="s">
        <v>58</v>
      </c>
      <c r="H2176">
        <v>1</v>
      </c>
      <c r="I2176" t="s">
        <v>197</v>
      </c>
      <c r="J2176" t="s">
        <v>47</v>
      </c>
      <c r="K2176" s="1">
        <v>43963</v>
      </c>
      <c r="L2176">
        <v>11.28</v>
      </c>
      <c r="M2176" t="s">
        <v>226</v>
      </c>
      <c r="W2176" s="5">
        <v>45809</v>
      </c>
      <c r="X2176" s="5">
        <v>45778</v>
      </c>
      <c r="Y2176" s="5">
        <v>45717</v>
      </c>
      <c r="AB2176" t="s">
        <v>245</v>
      </c>
      <c r="AC2176" t="s">
        <v>245</v>
      </c>
      <c r="AD2176" t="s">
        <v>690</v>
      </c>
      <c r="AE2176" t="s">
        <v>247</v>
      </c>
      <c r="AF2176" t="s">
        <v>566</v>
      </c>
      <c r="AG2176" t="s">
        <v>84</v>
      </c>
      <c r="AH2176">
        <v>26.540545999999999</v>
      </c>
      <c r="AI2176">
        <v>42.497439999999997</v>
      </c>
      <c r="AJ2176">
        <v>47.069659999999999</v>
      </c>
      <c r="AK2176">
        <v>64.802244000000002</v>
      </c>
      <c r="AL2176" t="s">
        <v>54</v>
      </c>
      <c r="AM2176" t="s">
        <v>248</v>
      </c>
      <c r="AN2176" t="s">
        <v>5451</v>
      </c>
      <c r="AO2176" s="1">
        <v>45809</v>
      </c>
      <c r="AP2176" s="1" t="s">
        <v>5437</v>
      </c>
      <c r="AR2176" t="s">
        <v>5451</v>
      </c>
    </row>
    <row r="2177" spans="1:44" hidden="1" x14ac:dyDescent="0.25">
      <c r="A2177" t="s">
        <v>3058</v>
      </c>
      <c r="B2177" t="s">
        <v>3053</v>
      </c>
      <c r="C2177" t="s">
        <v>3054</v>
      </c>
      <c r="D2177" t="s">
        <v>255</v>
      </c>
      <c r="E2177" t="s">
        <v>1268</v>
      </c>
      <c r="F2177" t="s">
        <v>245</v>
      </c>
      <c r="G2177" t="s">
        <v>58</v>
      </c>
      <c r="H2177">
        <v>1</v>
      </c>
      <c r="I2177" t="s">
        <v>197</v>
      </c>
      <c r="J2177" t="s">
        <v>47</v>
      </c>
      <c r="K2177" s="1">
        <v>43965</v>
      </c>
      <c r="L2177">
        <v>19.690000000000001</v>
      </c>
      <c r="M2177" t="s">
        <v>226</v>
      </c>
      <c r="W2177" s="5">
        <v>45809</v>
      </c>
      <c r="X2177" s="5">
        <v>45778</v>
      </c>
      <c r="Y2177" s="5">
        <v>45717</v>
      </c>
      <c r="AB2177" t="s">
        <v>245</v>
      </c>
      <c r="AC2177" t="s">
        <v>245</v>
      </c>
      <c r="AD2177" t="s">
        <v>690</v>
      </c>
      <c r="AE2177" t="s">
        <v>247</v>
      </c>
      <c r="AF2177" t="s">
        <v>566</v>
      </c>
      <c r="AG2177" t="s">
        <v>84</v>
      </c>
      <c r="AH2177">
        <v>26.540545999999999</v>
      </c>
      <c r="AI2177">
        <v>42.497439999999997</v>
      </c>
      <c r="AJ2177">
        <v>47.069659999999999</v>
      </c>
      <c r="AK2177">
        <v>64.802244000000002</v>
      </c>
      <c r="AL2177" t="s">
        <v>54</v>
      </c>
      <c r="AM2177" t="s">
        <v>248</v>
      </c>
      <c r="AN2177" t="s">
        <v>5451</v>
      </c>
      <c r="AO2177" s="1">
        <v>45809</v>
      </c>
      <c r="AP2177" s="1" t="s">
        <v>5437</v>
      </c>
      <c r="AR2177" t="s">
        <v>5451</v>
      </c>
    </row>
    <row r="2178" spans="1:44" hidden="1" x14ac:dyDescent="0.25">
      <c r="A2178" t="s">
        <v>3059</v>
      </c>
      <c r="B2178" t="s">
        <v>3053</v>
      </c>
      <c r="C2178" t="s">
        <v>3054</v>
      </c>
      <c r="D2178" t="s">
        <v>100</v>
      </c>
      <c r="E2178" t="s">
        <v>1268</v>
      </c>
      <c r="F2178" t="s">
        <v>245</v>
      </c>
      <c r="G2178" t="s">
        <v>58</v>
      </c>
      <c r="H2178">
        <v>1</v>
      </c>
      <c r="I2178" t="s">
        <v>197</v>
      </c>
      <c r="J2178" t="s">
        <v>47</v>
      </c>
      <c r="K2178" s="1">
        <v>43965</v>
      </c>
      <c r="L2178">
        <v>16.989999999999998</v>
      </c>
      <c r="M2178" t="s">
        <v>226</v>
      </c>
      <c r="W2178" s="5">
        <v>45809</v>
      </c>
      <c r="X2178" s="5">
        <v>45778</v>
      </c>
      <c r="Y2178" s="5">
        <v>45717</v>
      </c>
      <c r="AB2178" t="s">
        <v>245</v>
      </c>
      <c r="AC2178" t="s">
        <v>245</v>
      </c>
      <c r="AD2178" t="s">
        <v>690</v>
      </c>
      <c r="AE2178" t="s">
        <v>247</v>
      </c>
      <c r="AF2178" t="s">
        <v>566</v>
      </c>
      <c r="AG2178" t="s">
        <v>84</v>
      </c>
      <c r="AH2178">
        <v>26.540545999999999</v>
      </c>
      <c r="AI2178">
        <v>42.497439999999997</v>
      </c>
      <c r="AJ2178">
        <v>47.069659999999999</v>
      </c>
      <c r="AK2178">
        <v>64.802244000000002</v>
      </c>
      <c r="AL2178" t="s">
        <v>54</v>
      </c>
      <c r="AM2178" t="s">
        <v>248</v>
      </c>
      <c r="AN2178" t="s">
        <v>5451</v>
      </c>
      <c r="AO2178" s="1">
        <v>45809</v>
      </c>
      <c r="AP2178" s="1" t="s">
        <v>5437</v>
      </c>
      <c r="AR2178" t="s">
        <v>5451</v>
      </c>
    </row>
    <row r="2179" spans="1:44" hidden="1" x14ac:dyDescent="0.25">
      <c r="A2179" t="s">
        <v>3060</v>
      </c>
      <c r="B2179" t="s">
        <v>3053</v>
      </c>
      <c r="C2179" t="s">
        <v>3054</v>
      </c>
      <c r="D2179" t="s">
        <v>275</v>
      </c>
      <c r="E2179" t="s">
        <v>1268</v>
      </c>
      <c r="F2179" t="s">
        <v>245</v>
      </c>
      <c r="G2179" t="s">
        <v>58</v>
      </c>
      <c r="H2179">
        <v>1</v>
      </c>
      <c r="I2179" t="s">
        <v>197</v>
      </c>
      <c r="J2179" t="s">
        <v>47</v>
      </c>
      <c r="K2179" s="1">
        <v>43970</v>
      </c>
      <c r="L2179">
        <v>16.82</v>
      </c>
      <c r="M2179" t="s">
        <v>226</v>
      </c>
      <c r="W2179" s="5">
        <v>45809</v>
      </c>
      <c r="X2179" s="5">
        <v>45778</v>
      </c>
      <c r="Y2179" s="5">
        <v>45717</v>
      </c>
      <c r="AB2179" t="s">
        <v>245</v>
      </c>
      <c r="AC2179" t="s">
        <v>245</v>
      </c>
      <c r="AD2179" t="s">
        <v>690</v>
      </c>
      <c r="AE2179" t="s">
        <v>247</v>
      </c>
      <c r="AF2179" t="s">
        <v>566</v>
      </c>
      <c r="AG2179" t="s">
        <v>84</v>
      </c>
      <c r="AH2179">
        <v>26.540545999999999</v>
      </c>
      <c r="AI2179">
        <v>42.497439999999997</v>
      </c>
      <c r="AJ2179">
        <v>47.069659999999999</v>
      </c>
      <c r="AK2179">
        <v>64.802244000000002</v>
      </c>
      <c r="AL2179" t="s">
        <v>54</v>
      </c>
      <c r="AM2179" t="s">
        <v>248</v>
      </c>
      <c r="AN2179" t="s">
        <v>5451</v>
      </c>
      <c r="AO2179" s="1">
        <v>45809</v>
      </c>
      <c r="AP2179" s="1" t="s">
        <v>5437</v>
      </c>
      <c r="AR2179" t="s">
        <v>5451</v>
      </c>
    </row>
    <row r="2180" spans="1:44" hidden="1" x14ac:dyDescent="0.25">
      <c r="A2180" t="s">
        <v>3061</v>
      </c>
      <c r="B2180" t="s">
        <v>3053</v>
      </c>
      <c r="C2180" t="s">
        <v>3054</v>
      </c>
      <c r="D2180" t="s">
        <v>207</v>
      </c>
      <c r="E2180" t="s">
        <v>1268</v>
      </c>
      <c r="F2180" t="s">
        <v>245</v>
      </c>
      <c r="G2180" t="s">
        <v>80</v>
      </c>
      <c r="H2180">
        <v>1</v>
      </c>
      <c r="I2180" t="s">
        <v>197</v>
      </c>
      <c r="J2180" t="s">
        <v>47</v>
      </c>
      <c r="K2180" s="1">
        <v>43966</v>
      </c>
      <c r="L2180">
        <v>10.29</v>
      </c>
      <c r="M2180" t="s">
        <v>226</v>
      </c>
      <c r="W2180" s="5">
        <v>45809</v>
      </c>
      <c r="X2180" s="5">
        <v>45778</v>
      </c>
      <c r="Y2180" s="5">
        <v>45717</v>
      </c>
      <c r="AB2180" t="s">
        <v>245</v>
      </c>
      <c r="AC2180" t="s">
        <v>245</v>
      </c>
      <c r="AD2180" t="s">
        <v>690</v>
      </c>
      <c r="AE2180" t="s">
        <v>247</v>
      </c>
      <c r="AF2180" t="s">
        <v>566</v>
      </c>
      <c r="AG2180" t="s">
        <v>84</v>
      </c>
      <c r="AH2180">
        <v>26.540545999999999</v>
      </c>
      <c r="AI2180">
        <v>42.497439999999997</v>
      </c>
      <c r="AJ2180">
        <v>47.069659999999999</v>
      </c>
      <c r="AK2180">
        <v>64.802244000000002</v>
      </c>
      <c r="AL2180" t="s">
        <v>54</v>
      </c>
      <c r="AM2180" t="s">
        <v>248</v>
      </c>
      <c r="AN2180" t="s">
        <v>5451</v>
      </c>
      <c r="AO2180" s="1">
        <v>45809</v>
      </c>
      <c r="AP2180" s="1" t="s">
        <v>5437</v>
      </c>
      <c r="AR2180" t="s">
        <v>5451</v>
      </c>
    </row>
    <row r="2181" spans="1:44" hidden="1" x14ac:dyDescent="0.25">
      <c r="A2181" t="s">
        <v>3062</v>
      </c>
      <c r="B2181" t="s">
        <v>3053</v>
      </c>
      <c r="C2181" t="s">
        <v>3054</v>
      </c>
      <c r="D2181" t="s">
        <v>102</v>
      </c>
      <c r="E2181" t="s">
        <v>1268</v>
      </c>
      <c r="F2181" t="s">
        <v>245</v>
      </c>
      <c r="G2181" t="s">
        <v>80</v>
      </c>
      <c r="H2181">
        <v>1</v>
      </c>
      <c r="I2181" t="s">
        <v>197</v>
      </c>
      <c r="J2181" t="s">
        <v>47</v>
      </c>
      <c r="K2181" s="1">
        <v>43966</v>
      </c>
      <c r="L2181">
        <v>17.559999999999999</v>
      </c>
      <c r="M2181" t="s">
        <v>226</v>
      </c>
      <c r="W2181" s="5">
        <v>45809</v>
      </c>
      <c r="X2181" s="5">
        <v>45778</v>
      </c>
      <c r="Y2181" s="5">
        <v>45717</v>
      </c>
      <c r="AB2181" t="s">
        <v>245</v>
      </c>
      <c r="AC2181" t="s">
        <v>245</v>
      </c>
      <c r="AD2181" t="s">
        <v>690</v>
      </c>
      <c r="AE2181" t="s">
        <v>247</v>
      </c>
      <c r="AF2181" t="s">
        <v>566</v>
      </c>
      <c r="AG2181" t="s">
        <v>84</v>
      </c>
      <c r="AH2181">
        <v>26.540545999999999</v>
      </c>
      <c r="AI2181">
        <v>42.497439999999997</v>
      </c>
      <c r="AJ2181">
        <v>47.069659999999999</v>
      </c>
      <c r="AK2181">
        <v>64.802244000000002</v>
      </c>
      <c r="AL2181" t="s">
        <v>54</v>
      </c>
      <c r="AM2181" t="s">
        <v>248</v>
      </c>
      <c r="AN2181" t="s">
        <v>5451</v>
      </c>
      <c r="AO2181" s="1">
        <v>45809</v>
      </c>
      <c r="AP2181" s="1" t="s">
        <v>5437</v>
      </c>
      <c r="AR2181" t="s">
        <v>5451</v>
      </c>
    </row>
    <row r="2182" spans="1:44" hidden="1" x14ac:dyDescent="0.25">
      <c r="A2182" t="s">
        <v>3063</v>
      </c>
      <c r="B2182" t="s">
        <v>3053</v>
      </c>
      <c r="C2182" t="s">
        <v>3054</v>
      </c>
      <c r="D2182" t="s">
        <v>104</v>
      </c>
      <c r="E2182" t="s">
        <v>1268</v>
      </c>
      <c r="F2182" t="s">
        <v>245</v>
      </c>
      <c r="G2182" t="s">
        <v>58</v>
      </c>
      <c r="H2182">
        <v>1</v>
      </c>
      <c r="I2182" t="s">
        <v>197</v>
      </c>
      <c r="J2182" t="s">
        <v>47</v>
      </c>
      <c r="K2182" s="1">
        <v>43971</v>
      </c>
      <c r="L2182">
        <v>10.78</v>
      </c>
      <c r="M2182" t="s">
        <v>226</v>
      </c>
      <c r="W2182" s="5">
        <v>45809</v>
      </c>
      <c r="X2182" s="5">
        <v>45778</v>
      </c>
      <c r="Y2182" s="5">
        <v>45717</v>
      </c>
      <c r="AB2182" t="s">
        <v>245</v>
      </c>
      <c r="AC2182" t="s">
        <v>245</v>
      </c>
      <c r="AD2182" t="s">
        <v>690</v>
      </c>
      <c r="AE2182" t="s">
        <v>247</v>
      </c>
      <c r="AF2182" t="s">
        <v>566</v>
      </c>
      <c r="AG2182" t="s">
        <v>84</v>
      </c>
      <c r="AH2182">
        <v>26.540545999999999</v>
      </c>
      <c r="AI2182">
        <v>42.497439999999997</v>
      </c>
      <c r="AJ2182">
        <v>47.069659999999999</v>
      </c>
      <c r="AK2182">
        <v>64.802244000000002</v>
      </c>
      <c r="AL2182" t="s">
        <v>54</v>
      </c>
      <c r="AM2182" t="s">
        <v>248</v>
      </c>
      <c r="AN2182" t="s">
        <v>5451</v>
      </c>
      <c r="AO2182" s="1">
        <v>45809</v>
      </c>
      <c r="AP2182" s="1" t="s">
        <v>5437</v>
      </c>
      <c r="AR2182" t="s">
        <v>5451</v>
      </c>
    </row>
    <row r="2183" spans="1:44" hidden="1" x14ac:dyDescent="0.25">
      <c r="A2183" t="s">
        <v>3064</v>
      </c>
      <c r="B2183" t="s">
        <v>3053</v>
      </c>
      <c r="C2183" t="s">
        <v>3054</v>
      </c>
      <c r="D2183" t="s">
        <v>149</v>
      </c>
      <c r="E2183" t="s">
        <v>1268</v>
      </c>
      <c r="F2183" t="s">
        <v>245</v>
      </c>
      <c r="G2183" t="s">
        <v>58</v>
      </c>
      <c r="H2183">
        <v>1</v>
      </c>
      <c r="I2183" t="s">
        <v>197</v>
      </c>
      <c r="J2183" t="s">
        <v>47</v>
      </c>
      <c r="K2183" s="1">
        <v>43969</v>
      </c>
      <c r="L2183">
        <v>14.54</v>
      </c>
      <c r="M2183" t="s">
        <v>226</v>
      </c>
      <c r="N2183" t="s">
        <v>13</v>
      </c>
      <c r="W2183" s="5">
        <v>45809</v>
      </c>
      <c r="X2183" s="5">
        <v>45809</v>
      </c>
      <c r="Y2183" s="5">
        <v>45717</v>
      </c>
      <c r="AB2183" t="s">
        <v>245</v>
      </c>
      <c r="AC2183" t="s">
        <v>13</v>
      </c>
      <c r="AD2183" t="s">
        <v>690</v>
      </c>
      <c r="AE2183" t="s">
        <v>247</v>
      </c>
      <c r="AF2183" t="s">
        <v>566</v>
      </c>
      <c r="AG2183" t="s">
        <v>84</v>
      </c>
      <c r="AH2183">
        <v>26.540545999999999</v>
      </c>
      <c r="AI2183">
        <v>42.497439999999997</v>
      </c>
      <c r="AJ2183">
        <v>47.069659999999999</v>
      </c>
      <c r="AK2183">
        <v>64.802244000000002</v>
      </c>
      <c r="AL2183" t="s">
        <v>54</v>
      </c>
      <c r="AM2183" t="s">
        <v>248</v>
      </c>
      <c r="AP2183" s="1" t="s">
        <v>5439</v>
      </c>
    </row>
    <row r="2184" spans="1:44" hidden="1" x14ac:dyDescent="0.25">
      <c r="A2184" t="s">
        <v>3065</v>
      </c>
      <c r="B2184" t="s">
        <v>3053</v>
      </c>
      <c r="C2184" t="s">
        <v>3054</v>
      </c>
      <c r="D2184" t="s">
        <v>107</v>
      </c>
      <c r="E2184" t="s">
        <v>1268</v>
      </c>
      <c r="F2184" t="s">
        <v>245</v>
      </c>
      <c r="G2184" t="s">
        <v>58</v>
      </c>
      <c r="H2184">
        <v>1</v>
      </c>
      <c r="I2184" t="s">
        <v>197</v>
      </c>
      <c r="J2184" t="s">
        <v>47</v>
      </c>
      <c r="K2184" s="1">
        <v>43967</v>
      </c>
      <c r="L2184">
        <v>6.83</v>
      </c>
      <c r="M2184" t="s">
        <v>226</v>
      </c>
      <c r="W2184" s="5">
        <v>45809</v>
      </c>
      <c r="X2184" s="5">
        <v>45809</v>
      </c>
      <c r="Y2184" s="5">
        <v>45717</v>
      </c>
      <c r="AB2184" t="s">
        <v>245</v>
      </c>
      <c r="AC2184" t="s">
        <v>245</v>
      </c>
      <c r="AD2184" t="s">
        <v>690</v>
      </c>
      <c r="AE2184" t="s">
        <v>247</v>
      </c>
      <c r="AF2184" t="s">
        <v>566</v>
      </c>
      <c r="AG2184" t="s">
        <v>84</v>
      </c>
      <c r="AH2184">
        <v>26.540545999999999</v>
      </c>
      <c r="AI2184">
        <v>42.497439999999997</v>
      </c>
      <c r="AJ2184">
        <v>47.069659999999999</v>
      </c>
      <c r="AK2184">
        <v>64.802244000000002</v>
      </c>
      <c r="AL2184" t="s">
        <v>54</v>
      </c>
      <c r="AM2184" t="s">
        <v>248</v>
      </c>
      <c r="AN2184" t="s">
        <v>5451</v>
      </c>
      <c r="AO2184" s="1">
        <v>45809</v>
      </c>
      <c r="AP2184" s="1" t="s">
        <v>5437</v>
      </c>
      <c r="AR2184" t="s">
        <v>5451</v>
      </c>
    </row>
    <row r="2185" spans="1:44" hidden="1" x14ac:dyDescent="0.25">
      <c r="A2185" t="s">
        <v>3066</v>
      </c>
      <c r="B2185" t="s">
        <v>3053</v>
      </c>
      <c r="C2185" t="s">
        <v>3054</v>
      </c>
      <c r="D2185" t="s">
        <v>109</v>
      </c>
      <c r="E2185" t="s">
        <v>1268</v>
      </c>
      <c r="F2185" t="s">
        <v>245</v>
      </c>
      <c r="G2185" t="s">
        <v>58</v>
      </c>
      <c r="H2185">
        <v>1</v>
      </c>
      <c r="I2185" t="s">
        <v>197</v>
      </c>
      <c r="J2185" t="s">
        <v>70</v>
      </c>
      <c r="L2185">
        <v>5.79</v>
      </c>
      <c r="M2185" t="s">
        <v>226</v>
      </c>
      <c r="W2185" s="5">
        <v>43922</v>
      </c>
      <c r="AB2185" t="s">
        <v>245</v>
      </c>
      <c r="AC2185" t="s">
        <v>245</v>
      </c>
      <c r="AD2185" t="s">
        <v>690</v>
      </c>
      <c r="AE2185" t="s">
        <v>247</v>
      </c>
      <c r="AF2185" t="s">
        <v>566</v>
      </c>
      <c r="AG2185" t="s">
        <v>84</v>
      </c>
      <c r="AH2185">
        <v>26.540545999999999</v>
      </c>
      <c r="AI2185">
        <v>42.497439999999997</v>
      </c>
      <c r="AJ2185">
        <v>47.069659999999999</v>
      </c>
      <c r="AK2185">
        <v>64.802244000000002</v>
      </c>
      <c r="AL2185" t="s">
        <v>73</v>
      </c>
      <c r="AM2185" t="s">
        <v>248</v>
      </c>
      <c r="AN2185" t="s">
        <v>5451</v>
      </c>
      <c r="AO2185" s="1">
        <v>45809</v>
      </c>
      <c r="AP2185" s="1" t="s">
        <v>5437</v>
      </c>
      <c r="AR2185" t="s">
        <v>5451</v>
      </c>
    </row>
    <row r="2186" spans="1:44" hidden="1" x14ac:dyDescent="0.25">
      <c r="A2186" t="s">
        <v>3070</v>
      </c>
      <c r="B2186" t="s">
        <v>3067</v>
      </c>
      <c r="C2186" t="s">
        <v>3068</v>
      </c>
      <c r="D2186" t="s">
        <v>95</v>
      </c>
      <c r="E2186" t="s">
        <v>3069</v>
      </c>
      <c r="F2186" t="s">
        <v>311</v>
      </c>
      <c r="G2186" t="s">
        <v>45</v>
      </c>
      <c r="H2186">
        <v>1</v>
      </c>
      <c r="I2186" t="s">
        <v>197</v>
      </c>
      <c r="J2186" t="s">
        <v>47</v>
      </c>
      <c r="K2186" s="1">
        <v>43901</v>
      </c>
      <c r="L2186">
        <v>29.93</v>
      </c>
      <c r="M2186" t="s">
        <v>48</v>
      </c>
      <c r="W2186" s="5">
        <v>45839</v>
      </c>
      <c r="X2186" s="5">
        <v>45839</v>
      </c>
      <c r="Y2186" s="5">
        <v>45778</v>
      </c>
      <c r="AB2186" t="s">
        <v>311</v>
      </c>
      <c r="AC2186" t="s">
        <v>311</v>
      </c>
      <c r="AD2186" t="s">
        <v>51</v>
      </c>
      <c r="AE2186" t="s">
        <v>50</v>
      </c>
      <c r="AF2186" t="s">
        <v>199</v>
      </c>
      <c r="AG2186" t="s">
        <v>52</v>
      </c>
      <c r="AH2186">
        <v>22.034241000000002</v>
      </c>
      <c r="AI2186">
        <v>41.819194000000003</v>
      </c>
      <c r="AJ2186">
        <v>53.916598999999998</v>
      </c>
      <c r="AK2186">
        <v>89.249060999999998</v>
      </c>
      <c r="AL2186" t="s">
        <v>54</v>
      </c>
      <c r="AM2186" t="s">
        <v>55</v>
      </c>
      <c r="AN2186" t="s">
        <v>51</v>
      </c>
      <c r="AR2186" t="s">
        <v>51</v>
      </c>
    </row>
    <row r="2187" spans="1:44" hidden="1" x14ac:dyDescent="0.25">
      <c r="A2187" t="s">
        <v>3071</v>
      </c>
      <c r="B2187" t="s">
        <v>3067</v>
      </c>
      <c r="C2187" t="s">
        <v>3068</v>
      </c>
      <c r="D2187" t="s">
        <v>143</v>
      </c>
      <c r="E2187" t="s">
        <v>3069</v>
      </c>
      <c r="F2187" t="s">
        <v>311</v>
      </c>
      <c r="G2187" t="s">
        <v>45</v>
      </c>
      <c r="H2187">
        <v>1</v>
      </c>
      <c r="I2187" t="s">
        <v>197</v>
      </c>
      <c r="J2187" t="s">
        <v>47</v>
      </c>
      <c r="K2187" s="1">
        <v>43902</v>
      </c>
      <c r="L2187">
        <v>18.39</v>
      </c>
      <c r="M2187" t="s">
        <v>48</v>
      </c>
      <c r="W2187" s="5">
        <v>45839</v>
      </c>
      <c r="X2187" s="5">
        <v>45839</v>
      </c>
      <c r="Y2187" s="5">
        <v>45778</v>
      </c>
      <c r="AB2187" t="s">
        <v>311</v>
      </c>
      <c r="AC2187" t="s">
        <v>311</v>
      </c>
      <c r="AD2187" t="s">
        <v>51</v>
      </c>
      <c r="AE2187" t="s">
        <v>50</v>
      </c>
      <c r="AF2187" t="s">
        <v>199</v>
      </c>
      <c r="AG2187" t="s">
        <v>52</v>
      </c>
      <c r="AH2187">
        <v>22.034241000000002</v>
      </c>
      <c r="AI2187">
        <v>41.819194000000003</v>
      </c>
      <c r="AJ2187">
        <v>53.916598999999998</v>
      </c>
      <c r="AK2187">
        <v>89.249060999999998</v>
      </c>
      <c r="AL2187" t="s">
        <v>54</v>
      </c>
      <c r="AM2187" t="s">
        <v>55</v>
      </c>
      <c r="AN2187" t="s">
        <v>51</v>
      </c>
      <c r="AR2187" t="s">
        <v>51</v>
      </c>
    </row>
    <row r="2188" spans="1:44" hidden="1" x14ac:dyDescent="0.25">
      <c r="A2188" t="s">
        <v>3072</v>
      </c>
      <c r="B2188" t="s">
        <v>3067</v>
      </c>
      <c r="C2188" t="s">
        <v>3068</v>
      </c>
      <c r="D2188" t="s">
        <v>145</v>
      </c>
      <c r="E2188" t="s">
        <v>3069</v>
      </c>
      <c r="F2188" t="s">
        <v>311</v>
      </c>
      <c r="G2188" t="s">
        <v>45</v>
      </c>
      <c r="H2188">
        <v>1</v>
      </c>
      <c r="I2188" t="s">
        <v>197</v>
      </c>
      <c r="J2188" t="s">
        <v>47</v>
      </c>
      <c r="K2188" s="1">
        <v>43904</v>
      </c>
      <c r="L2188">
        <v>20.82</v>
      </c>
      <c r="M2188" t="s">
        <v>48</v>
      </c>
      <c r="W2188" s="5">
        <v>45839</v>
      </c>
      <c r="X2188" s="5">
        <v>45839</v>
      </c>
      <c r="Y2188" s="5">
        <v>45778</v>
      </c>
      <c r="AB2188" t="s">
        <v>311</v>
      </c>
      <c r="AC2188" t="s">
        <v>311</v>
      </c>
      <c r="AD2188" t="s">
        <v>51</v>
      </c>
      <c r="AE2188" t="s">
        <v>50</v>
      </c>
      <c r="AF2188" t="s">
        <v>199</v>
      </c>
      <c r="AG2188" t="s">
        <v>52</v>
      </c>
      <c r="AH2188">
        <v>22.034241000000002</v>
      </c>
      <c r="AI2188">
        <v>41.819194000000003</v>
      </c>
      <c r="AJ2188">
        <v>53.916598999999998</v>
      </c>
      <c r="AK2188">
        <v>89.249060999999998</v>
      </c>
      <c r="AL2188" t="s">
        <v>54</v>
      </c>
      <c r="AM2188" t="s">
        <v>55</v>
      </c>
      <c r="AN2188" t="s">
        <v>51</v>
      </c>
      <c r="AR2188" t="s">
        <v>51</v>
      </c>
    </row>
    <row r="2189" spans="1:44" hidden="1" x14ac:dyDescent="0.25">
      <c r="A2189" t="s">
        <v>3073</v>
      </c>
      <c r="B2189" t="s">
        <v>3067</v>
      </c>
      <c r="C2189" t="s">
        <v>3068</v>
      </c>
      <c r="D2189" t="s">
        <v>255</v>
      </c>
      <c r="E2189" t="s">
        <v>3069</v>
      </c>
      <c r="F2189" t="s">
        <v>311</v>
      </c>
      <c r="G2189" t="s">
        <v>45</v>
      </c>
      <c r="H2189">
        <v>1</v>
      </c>
      <c r="I2189" t="s">
        <v>197</v>
      </c>
      <c r="J2189" t="s">
        <v>47</v>
      </c>
      <c r="K2189" s="1">
        <v>44061</v>
      </c>
      <c r="L2189">
        <v>12.25</v>
      </c>
      <c r="M2189" t="s">
        <v>48</v>
      </c>
      <c r="W2189" s="5">
        <v>45839</v>
      </c>
      <c r="X2189" s="5">
        <v>45839</v>
      </c>
      <c r="Y2189" s="5">
        <v>45778</v>
      </c>
      <c r="AB2189" t="s">
        <v>311</v>
      </c>
      <c r="AC2189" t="s">
        <v>311</v>
      </c>
      <c r="AD2189" t="s">
        <v>51</v>
      </c>
      <c r="AE2189" t="s">
        <v>50</v>
      </c>
      <c r="AF2189" t="s">
        <v>199</v>
      </c>
      <c r="AG2189" t="s">
        <v>52</v>
      </c>
      <c r="AH2189">
        <v>22.034241000000002</v>
      </c>
      <c r="AI2189">
        <v>41.819194000000003</v>
      </c>
      <c r="AJ2189">
        <v>53.916598999999998</v>
      </c>
      <c r="AK2189">
        <v>89.249060999999998</v>
      </c>
      <c r="AL2189" t="s">
        <v>54</v>
      </c>
      <c r="AM2189" t="s">
        <v>55</v>
      </c>
      <c r="AN2189" t="s">
        <v>51</v>
      </c>
      <c r="AR2189" t="s">
        <v>51</v>
      </c>
    </row>
    <row r="2190" spans="1:44" hidden="1" x14ac:dyDescent="0.25">
      <c r="A2190" t="s">
        <v>3074</v>
      </c>
      <c r="B2190" t="s">
        <v>3067</v>
      </c>
      <c r="C2190" t="s">
        <v>3068</v>
      </c>
      <c r="D2190" t="s">
        <v>87</v>
      </c>
      <c r="E2190" t="s">
        <v>3069</v>
      </c>
      <c r="F2190" t="s">
        <v>311</v>
      </c>
      <c r="G2190" t="s">
        <v>45</v>
      </c>
      <c r="H2190">
        <v>1</v>
      </c>
      <c r="I2190" t="s">
        <v>197</v>
      </c>
      <c r="J2190" t="s">
        <v>47</v>
      </c>
      <c r="K2190" s="1">
        <v>44060</v>
      </c>
      <c r="L2190">
        <v>9.3000000000000007</v>
      </c>
      <c r="M2190" t="s">
        <v>48</v>
      </c>
      <c r="W2190" s="5">
        <v>45839</v>
      </c>
      <c r="X2190" s="5">
        <v>45839</v>
      </c>
      <c r="Y2190" s="5">
        <v>45778</v>
      </c>
      <c r="AB2190" t="s">
        <v>311</v>
      </c>
      <c r="AC2190" t="s">
        <v>311</v>
      </c>
      <c r="AD2190" t="s">
        <v>51</v>
      </c>
      <c r="AE2190" t="s">
        <v>50</v>
      </c>
      <c r="AF2190" t="s">
        <v>199</v>
      </c>
      <c r="AG2190" t="s">
        <v>52</v>
      </c>
      <c r="AH2190">
        <v>22.034241000000002</v>
      </c>
      <c r="AI2190">
        <v>41.819194000000003</v>
      </c>
      <c r="AJ2190">
        <v>53.916598999999998</v>
      </c>
      <c r="AK2190">
        <v>89.249060999999998</v>
      </c>
      <c r="AL2190" t="s">
        <v>54</v>
      </c>
      <c r="AM2190" t="s">
        <v>55</v>
      </c>
      <c r="AN2190" t="s">
        <v>51</v>
      </c>
      <c r="AR2190" t="s">
        <v>51</v>
      </c>
    </row>
    <row r="2191" spans="1:44" hidden="1" x14ac:dyDescent="0.25">
      <c r="A2191" t="s">
        <v>3075</v>
      </c>
      <c r="B2191" t="s">
        <v>3067</v>
      </c>
      <c r="C2191" t="s">
        <v>3068</v>
      </c>
      <c r="D2191" t="s">
        <v>100</v>
      </c>
      <c r="E2191" t="s">
        <v>3069</v>
      </c>
      <c r="F2191" t="s">
        <v>311</v>
      </c>
      <c r="G2191" t="s">
        <v>45</v>
      </c>
      <c r="H2191">
        <v>1</v>
      </c>
      <c r="I2191" t="s">
        <v>197</v>
      </c>
      <c r="J2191" t="s">
        <v>47</v>
      </c>
      <c r="K2191" s="1">
        <v>44060</v>
      </c>
      <c r="L2191">
        <v>4.51</v>
      </c>
      <c r="M2191" t="s">
        <v>48</v>
      </c>
      <c r="W2191" s="5">
        <v>45839</v>
      </c>
      <c r="X2191" s="5">
        <v>45870</v>
      </c>
      <c r="Y2191" s="5">
        <v>45778</v>
      </c>
      <c r="AB2191" t="s">
        <v>311</v>
      </c>
      <c r="AC2191" t="s">
        <v>311</v>
      </c>
      <c r="AD2191" t="s">
        <v>51</v>
      </c>
      <c r="AE2191" t="s">
        <v>50</v>
      </c>
      <c r="AF2191" t="s">
        <v>199</v>
      </c>
      <c r="AG2191" t="s">
        <v>52</v>
      </c>
      <c r="AH2191">
        <v>22.034241000000002</v>
      </c>
      <c r="AI2191">
        <v>41.819194000000003</v>
      </c>
      <c r="AJ2191">
        <v>53.916598999999998</v>
      </c>
      <c r="AK2191">
        <v>89.249060999999998</v>
      </c>
      <c r="AL2191" t="s">
        <v>54</v>
      </c>
      <c r="AM2191" t="s">
        <v>55</v>
      </c>
      <c r="AN2191" t="s">
        <v>51</v>
      </c>
      <c r="AR2191" t="s">
        <v>51</v>
      </c>
    </row>
    <row r="2192" spans="1:44" hidden="1" x14ac:dyDescent="0.25">
      <c r="A2192" t="s">
        <v>3076</v>
      </c>
      <c r="B2192" t="s">
        <v>3067</v>
      </c>
      <c r="C2192" t="s">
        <v>3068</v>
      </c>
      <c r="D2192" t="s">
        <v>207</v>
      </c>
      <c r="E2192" t="s">
        <v>3069</v>
      </c>
      <c r="F2192" t="s">
        <v>311</v>
      </c>
      <c r="G2192" t="s">
        <v>45</v>
      </c>
      <c r="H2192">
        <v>1</v>
      </c>
      <c r="I2192" t="s">
        <v>197</v>
      </c>
      <c r="J2192" t="s">
        <v>70</v>
      </c>
      <c r="L2192">
        <v>0.56000000000000005</v>
      </c>
      <c r="M2192" t="s">
        <v>48</v>
      </c>
      <c r="W2192" s="5">
        <v>44285</v>
      </c>
      <c r="AB2192" t="s">
        <v>311</v>
      </c>
      <c r="AC2192" t="s">
        <v>311</v>
      </c>
      <c r="AD2192" t="s">
        <v>51</v>
      </c>
      <c r="AE2192" t="s">
        <v>50</v>
      </c>
      <c r="AF2192" t="s">
        <v>199</v>
      </c>
      <c r="AG2192" t="s">
        <v>52</v>
      </c>
      <c r="AH2192">
        <v>22.034241000000002</v>
      </c>
      <c r="AI2192">
        <v>41.819194000000003</v>
      </c>
      <c r="AJ2192">
        <v>53.916598999999998</v>
      </c>
      <c r="AK2192">
        <v>89.249060999999998</v>
      </c>
      <c r="AL2192" t="s">
        <v>73</v>
      </c>
      <c r="AM2192" t="s">
        <v>55</v>
      </c>
      <c r="AN2192" t="s">
        <v>51</v>
      </c>
      <c r="AO2192" s="1">
        <v>45870</v>
      </c>
      <c r="AR2192" t="s">
        <v>51</v>
      </c>
    </row>
    <row r="2193" spans="1:44" hidden="1" x14ac:dyDescent="0.25">
      <c r="A2193" t="s">
        <v>3077</v>
      </c>
      <c r="B2193" t="s">
        <v>3067</v>
      </c>
      <c r="C2193" t="s">
        <v>3068</v>
      </c>
      <c r="D2193" t="s">
        <v>2407</v>
      </c>
      <c r="E2193" t="s">
        <v>3069</v>
      </c>
      <c r="F2193" t="s">
        <v>311</v>
      </c>
      <c r="G2193" t="s">
        <v>45</v>
      </c>
      <c r="H2193">
        <v>1</v>
      </c>
      <c r="I2193" t="s">
        <v>197</v>
      </c>
      <c r="J2193" t="s">
        <v>47</v>
      </c>
      <c r="K2193" s="1">
        <v>43901</v>
      </c>
      <c r="L2193">
        <v>0.41</v>
      </c>
      <c r="M2193" t="s">
        <v>48</v>
      </c>
      <c r="W2193" s="5">
        <v>43901</v>
      </c>
      <c r="Y2193" s="5">
        <v>45778</v>
      </c>
      <c r="AB2193" t="s">
        <v>311</v>
      </c>
      <c r="AC2193" t="s">
        <v>311</v>
      </c>
      <c r="AD2193" t="s">
        <v>51</v>
      </c>
      <c r="AE2193" t="s">
        <v>50</v>
      </c>
      <c r="AF2193" t="s">
        <v>199</v>
      </c>
      <c r="AG2193" t="s">
        <v>52</v>
      </c>
      <c r="AH2193">
        <v>22.034241000000002</v>
      </c>
      <c r="AI2193">
        <v>41.819194000000003</v>
      </c>
      <c r="AJ2193">
        <v>53.916598999999998</v>
      </c>
      <c r="AK2193">
        <v>89.249060999999998</v>
      </c>
      <c r="AL2193" t="s">
        <v>54</v>
      </c>
      <c r="AM2193" t="s">
        <v>55</v>
      </c>
      <c r="AN2193" t="s">
        <v>51</v>
      </c>
      <c r="AR2193" t="s">
        <v>51</v>
      </c>
    </row>
    <row r="2194" spans="1:44" hidden="1" x14ac:dyDescent="0.25">
      <c r="A2194" t="s">
        <v>3078</v>
      </c>
      <c r="B2194" t="s">
        <v>3067</v>
      </c>
      <c r="C2194" t="s">
        <v>3068</v>
      </c>
      <c r="D2194" t="s">
        <v>2409</v>
      </c>
      <c r="E2194" t="s">
        <v>3069</v>
      </c>
      <c r="F2194" t="s">
        <v>311</v>
      </c>
      <c r="G2194" t="s">
        <v>45</v>
      </c>
      <c r="H2194">
        <v>1</v>
      </c>
      <c r="I2194" t="s">
        <v>197</v>
      </c>
      <c r="J2194" t="s">
        <v>47</v>
      </c>
      <c r="K2194" s="1">
        <v>43902</v>
      </c>
      <c r="L2194">
        <v>0.48</v>
      </c>
      <c r="M2194" t="s">
        <v>48</v>
      </c>
      <c r="W2194" s="5">
        <v>43901</v>
      </c>
      <c r="Y2194" s="5">
        <v>45778</v>
      </c>
      <c r="AB2194" t="s">
        <v>311</v>
      </c>
      <c r="AC2194" t="s">
        <v>311</v>
      </c>
      <c r="AD2194" t="s">
        <v>51</v>
      </c>
      <c r="AE2194" t="s">
        <v>50</v>
      </c>
      <c r="AF2194" t="s">
        <v>199</v>
      </c>
      <c r="AG2194" t="s">
        <v>52</v>
      </c>
      <c r="AH2194">
        <v>22.034241000000002</v>
      </c>
      <c r="AI2194">
        <v>41.819194000000003</v>
      </c>
      <c r="AJ2194">
        <v>53.916598999999998</v>
      </c>
      <c r="AK2194">
        <v>89.249060999999998</v>
      </c>
      <c r="AL2194" t="s">
        <v>54</v>
      </c>
      <c r="AM2194" t="s">
        <v>55</v>
      </c>
      <c r="AN2194" t="s">
        <v>51</v>
      </c>
      <c r="AR2194" t="s">
        <v>51</v>
      </c>
    </row>
    <row r="2195" spans="1:44" hidden="1" x14ac:dyDescent="0.25">
      <c r="A2195" t="s">
        <v>3079</v>
      </c>
      <c r="B2195" t="s">
        <v>3067</v>
      </c>
      <c r="C2195" t="s">
        <v>3068</v>
      </c>
      <c r="D2195" t="s">
        <v>2411</v>
      </c>
      <c r="E2195" t="s">
        <v>3069</v>
      </c>
      <c r="F2195" t="s">
        <v>311</v>
      </c>
      <c r="G2195" t="s">
        <v>45</v>
      </c>
      <c r="H2195">
        <v>1</v>
      </c>
      <c r="I2195" t="s">
        <v>197</v>
      </c>
      <c r="J2195" t="s">
        <v>47</v>
      </c>
      <c r="K2195" s="1">
        <v>43904</v>
      </c>
      <c r="L2195">
        <v>1.17</v>
      </c>
      <c r="M2195" t="s">
        <v>48</v>
      </c>
      <c r="W2195" s="5">
        <v>43901</v>
      </c>
      <c r="Y2195" s="5">
        <v>45778</v>
      </c>
      <c r="AB2195" t="s">
        <v>311</v>
      </c>
      <c r="AC2195" t="s">
        <v>311</v>
      </c>
      <c r="AD2195" t="s">
        <v>51</v>
      </c>
      <c r="AE2195" t="s">
        <v>50</v>
      </c>
      <c r="AF2195" t="s">
        <v>199</v>
      </c>
      <c r="AG2195" t="s">
        <v>52</v>
      </c>
      <c r="AH2195">
        <v>22.034241000000002</v>
      </c>
      <c r="AI2195">
        <v>41.819194000000003</v>
      </c>
      <c r="AJ2195">
        <v>53.916598999999998</v>
      </c>
      <c r="AK2195">
        <v>89.249060999999998</v>
      </c>
      <c r="AL2195" t="s">
        <v>54</v>
      </c>
      <c r="AM2195" t="s">
        <v>55</v>
      </c>
      <c r="AN2195" t="s">
        <v>51</v>
      </c>
      <c r="AR2195" t="s">
        <v>51</v>
      </c>
    </row>
    <row r="2196" spans="1:44" hidden="1" x14ac:dyDescent="0.25">
      <c r="A2196" t="s">
        <v>3080</v>
      </c>
      <c r="B2196" t="s">
        <v>3067</v>
      </c>
      <c r="C2196" t="s">
        <v>3068</v>
      </c>
      <c r="D2196" t="s">
        <v>2417</v>
      </c>
      <c r="E2196" t="s">
        <v>3069</v>
      </c>
      <c r="F2196" t="s">
        <v>311</v>
      </c>
      <c r="G2196" t="s">
        <v>45</v>
      </c>
      <c r="H2196">
        <v>1</v>
      </c>
      <c r="I2196" t="s">
        <v>197</v>
      </c>
      <c r="J2196" t="s">
        <v>47</v>
      </c>
      <c r="K2196" s="1">
        <v>44060</v>
      </c>
      <c r="L2196">
        <v>0.26</v>
      </c>
      <c r="M2196" t="s">
        <v>48</v>
      </c>
      <c r="W2196" s="5">
        <v>43901</v>
      </c>
      <c r="Y2196" s="5">
        <v>45778</v>
      </c>
      <c r="AB2196" t="s">
        <v>311</v>
      </c>
      <c r="AC2196" t="s">
        <v>311</v>
      </c>
      <c r="AD2196" t="s">
        <v>51</v>
      </c>
      <c r="AE2196" t="s">
        <v>50</v>
      </c>
      <c r="AF2196" t="s">
        <v>199</v>
      </c>
      <c r="AG2196" t="s">
        <v>52</v>
      </c>
      <c r="AH2196">
        <v>22.034241000000002</v>
      </c>
      <c r="AI2196">
        <v>41.819194000000003</v>
      </c>
      <c r="AJ2196">
        <v>53.916598999999998</v>
      </c>
      <c r="AK2196">
        <v>89.249060999999998</v>
      </c>
      <c r="AL2196" t="s">
        <v>54</v>
      </c>
      <c r="AM2196" t="s">
        <v>55</v>
      </c>
      <c r="AN2196" t="s">
        <v>51</v>
      </c>
      <c r="AR2196" t="s">
        <v>51</v>
      </c>
    </row>
    <row r="2197" spans="1:44" hidden="1" x14ac:dyDescent="0.25">
      <c r="A2197" t="s">
        <v>3083</v>
      </c>
      <c r="B2197" t="s">
        <v>3081</v>
      </c>
      <c r="C2197" t="s">
        <v>3082</v>
      </c>
      <c r="D2197" t="s">
        <v>143</v>
      </c>
      <c r="E2197" t="s">
        <v>833</v>
      </c>
      <c r="F2197" t="s">
        <v>245</v>
      </c>
      <c r="G2197" t="s">
        <v>58</v>
      </c>
      <c r="H2197">
        <v>2</v>
      </c>
      <c r="I2197" t="s">
        <v>46</v>
      </c>
      <c r="J2197" t="s">
        <v>47</v>
      </c>
      <c r="K2197" s="1">
        <v>44067</v>
      </c>
      <c r="L2197">
        <v>11.31</v>
      </c>
      <c r="M2197" t="s">
        <v>226</v>
      </c>
      <c r="W2197" s="5">
        <v>45809</v>
      </c>
      <c r="X2197" s="5">
        <v>45778</v>
      </c>
      <c r="Y2197" s="5">
        <v>45809</v>
      </c>
      <c r="AB2197" t="s">
        <v>245</v>
      </c>
      <c r="AC2197" t="s">
        <v>245</v>
      </c>
      <c r="AD2197" t="s">
        <v>247</v>
      </c>
      <c r="AE2197" t="s">
        <v>72</v>
      </c>
      <c r="AF2197" t="s">
        <v>53</v>
      </c>
      <c r="AG2197" t="s">
        <v>690</v>
      </c>
      <c r="AH2197">
        <v>22.133006000000002</v>
      </c>
      <c r="AI2197">
        <v>32.332693999999996</v>
      </c>
      <c r="AJ2197">
        <v>39.257852999999997</v>
      </c>
      <c r="AK2197">
        <v>40.257989999999999</v>
      </c>
      <c r="AL2197" t="s">
        <v>54</v>
      </c>
      <c r="AM2197" t="s">
        <v>248</v>
      </c>
      <c r="AN2197" t="s">
        <v>53</v>
      </c>
      <c r="AR2197" t="s">
        <v>53</v>
      </c>
    </row>
    <row r="2198" spans="1:44" hidden="1" x14ac:dyDescent="0.25">
      <c r="A2198" t="s">
        <v>3084</v>
      </c>
      <c r="B2198" t="s">
        <v>3081</v>
      </c>
      <c r="C2198" t="s">
        <v>3082</v>
      </c>
      <c r="D2198" t="s">
        <v>145</v>
      </c>
      <c r="E2198" t="s">
        <v>833</v>
      </c>
      <c r="F2198" t="s">
        <v>245</v>
      </c>
      <c r="G2198" t="s">
        <v>58</v>
      </c>
      <c r="H2198">
        <v>2</v>
      </c>
      <c r="I2198" t="s">
        <v>46</v>
      </c>
      <c r="J2198" t="s">
        <v>47</v>
      </c>
      <c r="K2198" s="1">
        <v>44076</v>
      </c>
      <c r="L2198">
        <v>6.85</v>
      </c>
      <c r="M2198" t="s">
        <v>226</v>
      </c>
      <c r="W2198" s="5">
        <v>45809</v>
      </c>
      <c r="X2198" s="5">
        <v>45778</v>
      </c>
      <c r="Y2198" s="5">
        <v>45809</v>
      </c>
      <c r="AB2198" t="s">
        <v>245</v>
      </c>
      <c r="AC2198" t="s">
        <v>245</v>
      </c>
      <c r="AD2198" t="s">
        <v>247</v>
      </c>
      <c r="AE2198" t="s">
        <v>72</v>
      </c>
      <c r="AF2198" t="s">
        <v>53</v>
      </c>
      <c r="AG2198" t="s">
        <v>690</v>
      </c>
      <c r="AH2198">
        <v>22.133006000000002</v>
      </c>
      <c r="AI2198">
        <v>32.332693999999996</v>
      </c>
      <c r="AJ2198">
        <v>39.257852999999997</v>
      </c>
      <c r="AK2198">
        <v>40.257989999999999</v>
      </c>
      <c r="AL2198" t="s">
        <v>54</v>
      </c>
      <c r="AM2198" t="s">
        <v>248</v>
      </c>
      <c r="AN2198" t="s">
        <v>53</v>
      </c>
      <c r="AR2198" t="s">
        <v>53</v>
      </c>
    </row>
    <row r="2199" spans="1:44" hidden="1" x14ac:dyDescent="0.25">
      <c r="A2199" t="s">
        <v>3085</v>
      </c>
      <c r="B2199" t="s">
        <v>3081</v>
      </c>
      <c r="C2199" t="s">
        <v>3082</v>
      </c>
      <c r="D2199" t="s">
        <v>255</v>
      </c>
      <c r="E2199" t="s">
        <v>833</v>
      </c>
      <c r="F2199" t="s">
        <v>245</v>
      </c>
      <c r="G2199" t="s">
        <v>58</v>
      </c>
      <c r="H2199">
        <v>2</v>
      </c>
      <c r="I2199" t="s">
        <v>46</v>
      </c>
      <c r="J2199" t="s">
        <v>47</v>
      </c>
      <c r="K2199" s="1">
        <v>44076</v>
      </c>
      <c r="L2199">
        <v>12.67</v>
      </c>
      <c r="M2199" t="s">
        <v>226</v>
      </c>
      <c r="W2199" s="5">
        <v>45809</v>
      </c>
      <c r="X2199" s="5">
        <v>45778</v>
      </c>
      <c r="Y2199" s="5">
        <v>45809</v>
      </c>
      <c r="AB2199" t="s">
        <v>245</v>
      </c>
      <c r="AC2199" t="s">
        <v>245</v>
      </c>
      <c r="AD2199" t="s">
        <v>247</v>
      </c>
      <c r="AE2199" t="s">
        <v>72</v>
      </c>
      <c r="AF2199" t="s">
        <v>53</v>
      </c>
      <c r="AG2199" t="s">
        <v>690</v>
      </c>
      <c r="AH2199">
        <v>22.133006000000002</v>
      </c>
      <c r="AI2199">
        <v>32.332693999999996</v>
      </c>
      <c r="AJ2199">
        <v>39.257852999999997</v>
      </c>
      <c r="AK2199">
        <v>40.257989999999999</v>
      </c>
      <c r="AL2199" t="s">
        <v>54</v>
      </c>
      <c r="AM2199" t="s">
        <v>248</v>
      </c>
      <c r="AN2199" t="s">
        <v>53</v>
      </c>
      <c r="AR2199" t="s">
        <v>53</v>
      </c>
    </row>
    <row r="2200" spans="1:44" hidden="1" x14ac:dyDescent="0.25">
      <c r="A2200" t="s">
        <v>3086</v>
      </c>
      <c r="B2200" t="s">
        <v>3081</v>
      </c>
      <c r="C2200" t="s">
        <v>3082</v>
      </c>
      <c r="D2200" t="s">
        <v>87</v>
      </c>
      <c r="E2200" t="s">
        <v>833</v>
      </c>
      <c r="F2200" t="s">
        <v>245</v>
      </c>
      <c r="G2200" t="s">
        <v>58</v>
      </c>
      <c r="H2200">
        <v>2</v>
      </c>
      <c r="I2200" t="s">
        <v>46</v>
      </c>
      <c r="J2200" t="s">
        <v>47</v>
      </c>
      <c r="K2200" s="1">
        <v>44076</v>
      </c>
      <c r="L2200">
        <v>9.41</v>
      </c>
      <c r="M2200" t="s">
        <v>226</v>
      </c>
      <c r="N2200" t="s">
        <v>13</v>
      </c>
      <c r="W2200" s="5">
        <v>45809</v>
      </c>
      <c r="X2200" s="5">
        <v>45778</v>
      </c>
      <c r="Y2200" s="5">
        <v>45809</v>
      </c>
      <c r="AB2200" t="s">
        <v>245</v>
      </c>
      <c r="AC2200" t="s">
        <v>13</v>
      </c>
      <c r="AD2200" t="s">
        <v>247</v>
      </c>
      <c r="AE2200" t="s">
        <v>72</v>
      </c>
      <c r="AF2200" t="s">
        <v>53</v>
      </c>
      <c r="AG2200" t="s">
        <v>690</v>
      </c>
      <c r="AH2200">
        <v>22.133006000000002</v>
      </c>
      <c r="AI2200">
        <v>32.332693999999996</v>
      </c>
      <c r="AJ2200">
        <v>39.257852999999997</v>
      </c>
      <c r="AK2200">
        <v>40.257989999999999</v>
      </c>
      <c r="AL2200" t="s">
        <v>54</v>
      </c>
      <c r="AM2200" t="s">
        <v>248</v>
      </c>
      <c r="AP2200" s="1" t="s">
        <v>5439</v>
      </c>
    </row>
    <row r="2201" spans="1:44" hidden="1" x14ac:dyDescent="0.25">
      <c r="A2201" t="s">
        <v>3087</v>
      </c>
      <c r="B2201" t="s">
        <v>3081</v>
      </c>
      <c r="C2201" t="s">
        <v>3082</v>
      </c>
      <c r="D2201" t="s">
        <v>100</v>
      </c>
      <c r="E2201" t="s">
        <v>833</v>
      </c>
      <c r="F2201" t="s">
        <v>245</v>
      </c>
      <c r="G2201" t="s">
        <v>58</v>
      </c>
      <c r="H2201">
        <v>2</v>
      </c>
      <c r="I2201" t="s">
        <v>46</v>
      </c>
      <c r="J2201" t="s">
        <v>47</v>
      </c>
      <c r="K2201" s="1">
        <v>44065</v>
      </c>
      <c r="L2201">
        <v>1.77</v>
      </c>
      <c r="M2201" t="s">
        <v>226</v>
      </c>
      <c r="W2201" s="5">
        <v>45809</v>
      </c>
      <c r="X2201" s="5">
        <v>45778</v>
      </c>
      <c r="Y2201" s="5">
        <v>45809</v>
      </c>
      <c r="AB2201" t="s">
        <v>245</v>
      </c>
      <c r="AC2201" t="s">
        <v>245</v>
      </c>
      <c r="AD2201" t="s">
        <v>247</v>
      </c>
      <c r="AE2201" t="s">
        <v>72</v>
      </c>
      <c r="AF2201" t="s">
        <v>53</v>
      </c>
      <c r="AG2201" t="s">
        <v>690</v>
      </c>
      <c r="AH2201">
        <v>22.133006000000002</v>
      </c>
      <c r="AI2201">
        <v>32.332693999999996</v>
      </c>
      <c r="AJ2201">
        <v>39.257852999999997</v>
      </c>
      <c r="AK2201">
        <v>40.257989999999999</v>
      </c>
      <c r="AL2201" t="s">
        <v>54</v>
      </c>
      <c r="AM2201" t="s">
        <v>248</v>
      </c>
      <c r="AN2201" t="s">
        <v>53</v>
      </c>
      <c r="AR2201" t="s">
        <v>53</v>
      </c>
    </row>
    <row r="2202" spans="1:44" hidden="1" x14ac:dyDescent="0.25">
      <c r="A2202" t="s">
        <v>3088</v>
      </c>
      <c r="B2202" t="s">
        <v>3081</v>
      </c>
      <c r="C2202" t="s">
        <v>3082</v>
      </c>
      <c r="D2202" t="s">
        <v>259</v>
      </c>
      <c r="E2202" t="s">
        <v>833</v>
      </c>
      <c r="F2202" t="s">
        <v>245</v>
      </c>
      <c r="G2202" t="s">
        <v>58</v>
      </c>
      <c r="H2202">
        <v>2</v>
      </c>
      <c r="I2202" t="s">
        <v>46</v>
      </c>
      <c r="J2202" t="s">
        <v>47</v>
      </c>
      <c r="K2202" s="1">
        <v>44067</v>
      </c>
      <c r="L2202">
        <v>13.31</v>
      </c>
      <c r="M2202" t="s">
        <v>226</v>
      </c>
      <c r="N2202" t="s">
        <v>13</v>
      </c>
      <c r="W2202" s="5">
        <v>45809</v>
      </c>
      <c r="X2202" s="5">
        <v>45778</v>
      </c>
      <c r="Y2202" s="5">
        <v>45809</v>
      </c>
      <c r="AB2202" t="s">
        <v>245</v>
      </c>
      <c r="AC2202" t="s">
        <v>13</v>
      </c>
      <c r="AD2202" t="s">
        <v>247</v>
      </c>
      <c r="AE2202" t="s">
        <v>72</v>
      </c>
      <c r="AF2202" t="s">
        <v>53</v>
      </c>
      <c r="AG2202" t="s">
        <v>690</v>
      </c>
      <c r="AH2202">
        <v>22.133006000000002</v>
      </c>
      <c r="AI2202">
        <v>32.332693999999996</v>
      </c>
      <c r="AJ2202">
        <v>39.257852999999997</v>
      </c>
      <c r="AK2202">
        <v>40.257989999999999</v>
      </c>
      <c r="AL2202" t="s">
        <v>54</v>
      </c>
      <c r="AM2202" t="s">
        <v>248</v>
      </c>
      <c r="AP2202" s="1" t="s">
        <v>5439</v>
      </c>
    </row>
    <row r="2203" spans="1:44" hidden="1" x14ac:dyDescent="0.25">
      <c r="A2203" t="s">
        <v>3089</v>
      </c>
      <c r="B2203" t="s">
        <v>3081</v>
      </c>
      <c r="C2203" t="s">
        <v>3082</v>
      </c>
      <c r="D2203" t="s">
        <v>275</v>
      </c>
      <c r="E2203" t="s">
        <v>833</v>
      </c>
      <c r="F2203" t="s">
        <v>245</v>
      </c>
      <c r="G2203" t="s">
        <v>58</v>
      </c>
      <c r="H2203">
        <v>2</v>
      </c>
      <c r="I2203" t="s">
        <v>46</v>
      </c>
      <c r="J2203" t="s">
        <v>47</v>
      </c>
      <c r="K2203" s="1">
        <v>44065</v>
      </c>
      <c r="L2203">
        <v>17.760000000000002</v>
      </c>
      <c r="M2203" t="s">
        <v>226</v>
      </c>
      <c r="W2203" s="5">
        <v>45809</v>
      </c>
      <c r="X2203" s="5">
        <v>45809</v>
      </c>
      <c r="Y2203" s="5">
        <v>45809</v>
      </c>
      <c r="AB2203" t="s">
        <v>245</v>
      </c>
      <c r="AC2203" t="s">
        <v>245</v>
      </c>
      <c r="AD2203" t="s">
        <v>247</v>
      </c>
      <c r="AE2203" t="s">
        <v>72</v>
      </c>
      <c r="AF2203" t="s">
        <v>53</v>
      </c>
      <c r="AG2203" t="s">
        <v>690</v>
      </c>
      <c r="AH2203">
        <v>22.133006000000002</v>
      </c>
      <c r="AI2203">
        <v>32.332693999999996</v>
      </c>
      <c r="AJ2203">
        <v>39.257852999999997</v>
      </c>
      <c r="AK2203">
        <v>40.257989999999999</v>
      </c>
      <c r="AL2203" t="s">
        <v>54</v>
      </c>
      <c r="AM2203" t="s">
        <v>248</v>
      </c>
      <c r="AN2203" t="s">
        <v>53</v>
      </c>
      <c r="AR2203" t="s">
        <v>53</v>
      </c>
    </row>
    <row r="2204" spans="1:44" hidden="1" x14ac:dyDescent="0.25">
      <c r="A2204" t="s">
        <v>3090</v>
      </c>
      <c r="B2204" t="s">
        <v>3081</v>
      </c>
      <c r="C2204" t="s">
        <v>3082</v>
      </c>
      <c r="D2204" t="s">
        <v>207</v>
      </c>
      <c r="E2204" t="s">
        <v>833</v>
      </c>
      <c r="F2204" t="s">
        <v>245</v>
      </c>
      <c r="G2204" t="s">
        <v>58</v>
      </c>
      <c r="H2204">
        <v>2</v>
      </c>
      <c r="I2204" t="s">
        <v>46</v>
      </c>
      <c r="J2204" t="s">
        <v>47</v>
      </c>
      <c r="K2204" s="1">
        <v>44072</v>
      </c>
      <c r="L2204">
        <v>28.13</v>
      </c>
      <c r="M2204" t="s">
        <v>226</v>
      </c>
      <c r="W2204" s="5">
        <v>45809</v>
      </c>
      <c r="X2204" s="5">
        <v>45809</v>
      </c>
      <c r="Y2204" s="5">
        <v>45809</v>
      </c>
      <c r="AB2204" t="s">
        <v>245</v>
      </c>
      <c r="AC2204" t="s">
        <v>245</v>
      </c>
      <c r="AD2204" t="s">
        <v>247</v>
      </c>
      <c r="AE2204" t="s">
        <v>72</v>
      </c>
      <c r="AF2204" t="s">
        <v>53</v>
      </c>
      <c r="AG2204" t="s">
        <v>690</v>
      </c>
      <c r="AH2204">
        <v>22.133006000000002</v>
      </c>
      <c r="AI2204">
        <v>32.332693999999996</v>
      </c>
      <c r="AJ2204">
        <v>39.257852999999997</v>
      </c>
      <c r="AK2204">
        <v>40.257989999999999</v>
      </c>
      <c r="AL2204" t="s">
        <v>54</v>
      </c>
      <c r="AM2204" t="s">
        <v>248</v>
      </c>
      <c r="AN2204" t="s">
        <v>53</v>
      </c>
      <c r="AR2204" t="s">
        <v>53</v>
      </c>
    </row>
    <row r="2205" spans="1:44" hidden="1" x14ac:dyDescent="0.25">
      <c r="A2205" t="s">
        <v>3091</v>
      </c>
      <c r="B2205" t="s">
        <v>3081</v>
      </c>
      <c r="C2205" t="s">
        <v>3082</v>
      </c>
      <c r="D2205" t="s">
        <v>771</v>
      </c>
      <c r="E2205" t="s">
        <v>833</v>
      </c>
      <c r="F2205" t="s">
        <v>245</v>
      </c>
      <c r="G2205" t="s">
        <v>58</v>
      </c>
      <c r="H2205">
        <v>1</v>
      </c>
      <c r="I2205" t="s">
        <v>197</v>
      </c>
      <c r="J2205" t="s">
        <v>47</v>
      </c>
      <c r="K2205" s="1">
        <v>44350</v>
      </c>
      <c r="L2205">
        <v>1.44</v>
      </c>
      <c r="M2205" t="s">
        <v>226</v>
      </c>
      <c r="W2205" s="5">
        <v>45809</v>
      </c>
      <c r="X2205" s="5">
        <v>45809</v>
      </c>
      <c r="Y2205" s="5">
        <v>45809</v>
      </c>
      <c r="AB2205" t="s">
        <v>245</v>
      </c>
      <c r="AC2205" t="s">
        <v>245</v>
      </c>
      <c r="AD2205" t="s">
        <v>247</v>
      </c>
      <c r="AE2205" t="s">
        <v>72</v>
      </c>
      <c r="AF2205" t="s">
        <v>53</v>
      </c>
      <c r="AG2205" t="s">
        <v>690</v>
      </c>
      <c r="AH2205">
        <v>22.133006000000002</v>
      </c>
      <c r="AI2205">
        <v>32.332693999999996</v>
      </c>
      <c r="AJ2205">
        <v>39.257852999999997</v>
      </c>
      <c r="AK2205">
        <v>40.257989999999999</v>
      </c>
      <c r="AL2205" t="s">
        <v>54</v>
      </c>
      <c r="AM2205" t="s">
        <v>248</v>
      </c>
      <c r="AN2205" t="s">
        <v>53</v>
      </c>
      <c r="AR2205" t="s">
        <v>53</v>
      </c>
    </row>
    <row r="2206" spans="1:44" hidden="1" x14ac:dyDescent="0.25">
      <c r="A2206" t="s">
        <v>3094</v>
      </c>
      <c r="B2206" t="s">
        <v>3092</v>
      </c>
      <c r="C2206" t="s">
        <v>3093</v>
      </c>
      <c r="D2206" t="s">
        <v>95</v>
      </c>
      <c r="E2206" t="s">
        <v>1268</v>
      </c>
      <c r="F2206" t="s">
        <v>245</v>
      </c>
      <c r="G2206" t="s">
        <v>58</v>
      </c>
      <c r="H2206">
        <v>1</v>
      </c>
      <c r="I2206" t="s">
        <v>197</v>
      </c>
      <c r="J2206" t="s">
        <v>47</v>
      </c>
      <c r="K2206" s="1">
        <v>43941</v>
      </c>
      <c r="L2206">
        <v>10.97</v>
      </c>
      <c r="M2206" t="s">
        <v>226</v>
      </c>
      <c r="W2206" s="5">
        <v>46113</v>
      </c>
      <c r="X2206" s="5">
        <v>46113</v>
      </c>
      <c r="Y2206" s="5">
        <v>45839</v>
      </c>
      <c r="AB2206" t="s">
        <v>245</v>
      </c>
      <c r="AC2206" t="s">
        <v>245</v>
      </c>
      <c r="AD2206" t="s">
        <v>690</v>
      </c>
      <c r="AE2206" t="s">
        <v>566</v>
      </c>
      <c r="AF2206" t="s">
        <v>247</v>
      </c>
      <c r="AG2206" t="s">
        <v>932</v>
      </c>
      <c r="AH2206">
        <v>28.663011000000001</v>
      </c>
      <c r="AI2206">
        <v>42.277161999999997</v>
      </c>
      <c r="AJ2206">
        <v>44.619906</v>
      </c>
      <c r="AK2206">
        <v>62.015891000000003</v>
      </c>
      <c r="AL2206" t="s">
        <v>54</v>
      </c>
      <c r="AM2206" t="s">
        <v>248</v>
      </c>
      <c r="AN2206" t="s">
        <v>5452</v>
      </c>
      <c r="AO2206" s="1">
        <v>45931</v>
      </c>
      <c r="AP2206" s="1" t="s">
        <v>5456</v>
      </c>
      <c r="AR2206" t="s">
        <v>5452</v>
      </c>
    </row>
    <row r="2207" spans="1:44" hidden="1" x14ac:dyDescent="0.25">
      <c r="A2207" t="s">
        <v>3095</v>
      </c>
      <c r="B2207" t="s">
        <v>3092</v>
      </c>
      <c r="C2207" t="s">
        <v>3093</v>
      </c>
      <c r="D2207" t="s">
        <v>143</v>
      </c>
      <c r="E2207" t="s">
        <v>1268</v>
      </c>
      <c r="F2207" t="s">
        <v>245</v>
      </c>
      <c r="G2207" t="s">
        <v>58</v>
      </c>
      <c r="H2207">
        <v>1</v>
      </c>
      <c r="I2207" t="s">
        <v>197</v>
      </c>
      <c r="J2207" t="s">
        <v>47</v>
      </c>
      <c r="K2207" s="1">
        <v>43941</v>
      </c>
      <c r="L2207">
        <v>11.38</v>
      </c>
      <c r="M2207" t="s">
        <v>226</v>
      </c>
      <c r="W2207" s="5">
        <v>46113</v>
      </c>
      <c r="X2207" s="5">
        <v>46113</v>
      </c>
      <c r="Y2207" s="5">
        <v>45839</v>
      </c>
      <c r="AB2207" t="s">
        <v>245</v>
      </c>
      <c r="AC2207" t="s">
        <v>245</v>
      </c>
      <c r="AD2207" t="s">
        <v>690</v>
      </c>
      <c r="AE2207" t="s">
        <v>566</v>
      </c>
      <c r="AF2207" t="s">
        <v>247</v>
      </c>
      <c r="AG2207" t="s">
        <v>932</v>
      </c>
      <c r="AH2207">
        <v>28.663011000000001</v>
      </c>
      <c r="AI2207">
        <v>42.277161999999997</v>
      </c>
      <c r="AJ2207">
        <v>44.619906</v>
      </c>
      <c r="AK2207">
        <v>62.015891000000003</v>
      </c>
      <c r="AL2207" t="s">
        <v>54</v>
      </c>
      <c r="AM2207" t="s">
        <v>248</v>
      </c>
      <c r="AN2207" t="s">
        <v>5452</v>
      </c>
      <c r="AO2207" s="1">
        <v>45931</v>
      </c>
      <c r="AP2207" s="1" t="s">
        <v>5456</v>
      </c>
      <c r="AR2207" t="s">
        <v>5452</v>
      </c>
    </row>
    <row r="2208" spans="1:44" hidden="1" x14ac:dyDescent="0.25">
      <c r="A2208" t="s">
        <v>3096</v>
      </c>
      <c r="B2208" t="s">
        <v>3092</v>
      </c>
      <c r="C2208" t="s">
        <v>3093</v>
      </c>
      <c r="D2208" t="s">
        <v>145</v>
      </c>
      <c r="E2208" t="s">
        <v>1268</v>
      </c>
      <c r="F2208" t="s">
        <v>245</v>
      </c>
      <c r="G2208" t="s">
        <v>58</v>
      </c>
      <c r="H2208">
        <v>1</v>
      </c>
      <c r="I2208" t="s">
        <v>197</v>
      </c>
      <c r="J2208" t="s">
        <v>47</v>
      </c>
      <c r="K2208" s="1">
        <v>43941</v>
      </c>
      <c r="L2208">
        <v>61.2</v>
      </c>
      <c r="M2208" t="s">
        <v>226</v>
      </c>
      <c r="W2208" s="5">
        <v>46113</v>
      </c>
      <c r="X2208" s="5">
        <v>46113</v>
      </c>
      <c r="Y2208" s="5">
        <v>45839</v>
      </c>
      <c r="AB2208" t="s">
        <v>245</v>
      </c>
      <c r="AC2208" t="s">
        <v>245</v>
      </c>
      <c r="AD2208" t="s">
        <v>690</v>
      </c>
      <c r="AE2208" t="s">
        <v>566</v>
      </c>
      <c r="AF2208" t="s">
        <v>247</v>
      </c>
      <c r="AG2208" t="s">
        <v>932</v>
      </c>
      <c r="AH2208">
        <v>28.663011000000001</v>
      </c>
      <c r="AI2208">
        <v>42.277161999999997</v>
      </c>
      <c r="AJ2208">
        <v>44.619906</v>
      </c>
      <c r="AK2208">
        <v>62.015891000000003</v>
      </c>
      <c r="AL2208" t="s">
        <v>54</v>
      </c>
      <c r="AM2208" t="s">
        <v>248</v>
      </c>
      <c r="AN2208" t="s">
        <v>5452</v>
      </c>
      <c r="AO2208" s="1">
        <v>45931</v>
      </c>
      <c r="AP2208" s="1" t="s">
        <v>5456</v>
      </c>
      <c r="AR2208" t="s">
        <v>5452</v>
      </c>
    </row>
    <row r="2209" spans="1:44" hidden="1" x14ac:dyDescent="0.25">
      <c r="A2209" t="s">
        <v>3097</v>
      </c>
      <c r="B2209" t="s">
        <v>3092</v>
      </c>
      <c r="C2209" t="s">
        <v>3093</v>
      </c>
      <c r="D2209" t="s">
        <v>255</v>
      </c>
      <c r="E2209" t="s">
        <v>1268</v>
      </c>
      <c r="F2209" t="s">
        <v>245</v>
      </c>
      <c r="G2209" t="s">
        <v>58</v>
      </c>
      <c r="H2209">
        <v>1</v>
      </c>
      <c r="I2209" t="s">
        <v>197</v>
      </c>
      <c r="J2209" t="s">
        <v>47</v>
      </c>
      <c r="K2209" s="1">
        <v>43941</v>
      </c>
      <c r="L2209">
        <v>30.55</v>
      </c>
      <c r="M2209" t="s">
        <v>226</v>
      </c>
      <c r="W2209" s="5">
        <v>46113</v>
      </c>
      <c r="X2209" s="5">
        <v>46113</v>
      </c>
      <c r="Y2209" s="5">
        <v>45839</v>
      </c>
      <c r="AB2209" t="s">
        <v>245</v>
      </c>
      <c r="AC2209" t="s">
        <v>245</v>
      </c>
      <c r="AD2209" t="s">
        <v>690</v>
      </c>
      <c r="AE2209" t="s">
        <v>566</v>
      </c>
      <c r="AF2209" t="s">
        <v>247</v>
      </c>
      <c r="AG2209" t="s">
        <v>932</v>
      </c>
      <c r="AH2209">
        <v>28.663011000000001</v>
      </c>
      <c r="AI2209">
        <v>42.277161999999997</v>
      </c>
      <c r="AJ2209">
        <v>44.619906</v>
      </c>
      <c r="AK2209">
        <v>62.015891000000003</v>
      </c>
      <c r="AL2209" t="s">
        <v>54</v>
      </c>
      <c r="AM2209" t="s">
        <v>248</v>
      </c>
      <c r="AN2209" t="s">
        <v>5452</v>
      </c>
      <c r="AO2209" s="1">
        <v>45931</v>
      </c>
      <c r="AP2209" s="1" t="s">
        <v>5456</v>
      </c>
      <c r="AR2209" t="s">
        <v>5452</v>
      </c>
    </row>
    <row r="2210" spans="1:44" hidden="1" x14ac:dyDescent="0.25">
      <c r="A2210" t="s">
        <v>3098</v>
      </c>
      <c r="B2210" t="s">
        <v>3092</v>
      </c>
      <c r="C2210" t="s">
        <v>3093</v>
      </c>
      <c r="D2210" t="s">
        <v>87</v>
      </c>
      <c r="E2210" t="s">
        <v>1268</v>
      </c>
      <c r="F2210" t="s">
        <v>245</v>
      </c>
      <c r="G2210" t="s">
        <v>58</v>
      </c>
      <c r="H2210">
        <v>1</v>
      </c>
      <c r="I2210" t="s">
        <v>197</v>
      </c>
      <c r="J2210" t="s">
        <v>47</v>
      </c>
      <c r="K2210" s="1">
        <v>43941</v>
      </c>
      <c r="L2210">
        <v>4.59</v>
      </c>
      <c r="M2210" t="s">
        <v>226</v>
      </c>
      <c r="W2210" s="5">
        <v>46113</v>
      </c>
      <c r="X2210" s="5">
        <v>46113</v>
      </c>
      <c r="Y2210" s="5">
        <v>45839</v>
      </c>
      <c r="AB2210" t="s">
        <v>245</v>
      </c>
      <c r="AC2210" t="s">
        <v>245</v>
      </c>
      <c r="AD2210" t="s">
        <v>690</v>
      </c>
      <c r="AE2210" t="s">
        <v>566</v>
      </c>
      <c r="AF2210" t="s">
        <v>247</v>
      </c>
      <c r="AG2210" t="s">
        <v>932</v>
      </c>
      <c r="AH2210">
        <v>28.663011000000001</v>
      </c>
      <c r="AI2210">
        <v>42.277161999999997</v>
      </c>
      <c r="AJ2210">
        <v>44.619906</v>
      </c>
      <c r="AK2210">
        <v>62.015891000000003</v>
      </c>
      <c r="AL2210" t="s">
        <v>54</v>
      </c>
      <c r="AM2210" t="s">
        <v>248</v>
      </c>
      <c r="AN2210" t="s">
        <v>5452</v>
      </c>
      <c r="AO2210" s="1">
        <v>45931</v>
      </c>
      <c r="AP2210" s="1" t="s">
        <v>5456</v>
      </c>
      <c r="AR2210" t="s">
        <v>5452</v>
      </c>
    </row>
    <row r="2211" spans="1:44" hidden="1" x14ac:dyDescent="0.25">
      <c r="A2211" t="s">
        <v>3099</v>
      </c>
      <c r="B2211" t="s">
        <v>3092</v>
      </c>
      <c r="C2211" t="s">
        <v>3093</v>
      </c>
      <c r="D2211" t="s">
        <v>100</v>
      </c>
      <c r="E2211" t="s">
        <v>1268</v>
      </c>
      <c r="F2211" t="s">
        <v>245</v>
      </c>
      <c r="G2211" t="s">
        <v>58</v>
      </c>
      <c r="H2211">
        <v>1</v>
      </c>
      <c r="I2211" t="s">
        <v>197</v>
      </c>
      <c r="J2211" t="s">
        <v>47</v>
      </c>
      <c r="K2211" s="1">
        <v>44330</v>
      </c>
      <c r="L2211">
        <v>0.11</v>
      </c>
      <c r="M2211" t="s">
        <v>226</v>
      </c>
      <c r="W2211" s="5">
        <v>46113</v>
      </c>
      <c r="X2211" s="5">
        <v>46113</v>
      </c>
      <c r="Y2211" s="5">
        <v>45839</v>
      </c>
      <c r="AB2211" t="s">
        <v>245</v>
      </c>
      <c r="AC2211" t="s">
        <v>245</v>
      </c>
      <c r="AD2211" t="s">
        <v>690</v>
      </c>
      <c r="AE2211" t="s">
        <v>566</v>
      </c>
      <c r="AF2211" t="s">
        <v>247</v>
      </c>
      <c r="AG2211" t="s">
        <v>932</v>
      </c>
      <c r="AH2211">
        <v>28.663011000000001</v>
      </c>
      <c r="AI2211">
        <v>42.277161999999997</v>
      </c>
      <c r="AJ2211">
        <v>44.619906</v>
      </c>
      <c r="AK2211">
        <v>62.015891000000003</v>
      </c>
      <c r="AL2211" t="s">
        <v>54</v>
      </c>
      <c r="AM2211" t="s">
        <v>248</v>
      </c>
      <c r="AN2211" t="s">
        <v>5452</v>
      </c>
      <c r="AO2211" s="1">
        <v>45931</v>
      </c>
      <c r="AP2211" s="1" t="s">
        <v>5456</v>
      </c>
      <c r="AR2211" t="s">
        <v>5452</v>
      </c>
    </row>
    <row r="2212" spans="1:44" hidden="1" x14ac:dyDescent="0.25">
      <c r="A2212" t="s">
        <v>3100</v>
      </c>
      <c r="B2212" t="s">
        <v>3092</v>
      </c>
      <c r="C2212" t="s">
        <v>3093</v>
      </c>
      <c r="D2212" t="s">
        <v>259</v>
      </c>
      <c r="E2212" t="s">
        <v>1268</v>
      </c>
      <c r="F2212" t="s">
        <v>245</v>
      </c>
      <c r="G2212" t="s">
        <v>58</v>
      </c>
      <c r="H2212">
        <v>1</v>
      </c>
      <c r="I2212" t="s">
        <v>197</v>
      </c>
      <c r="J2212" t="s">
        <v>47</v>
      </c>
      <c r="K2212" s="1">
        <v>44180</v>
      </c>
      <c r="L2212">
        <v>0.47</v>
      </c>
      <c r="M2212" t="s">
        <v>226</v>
      </c>
      <c r="W2212" s="5">
        <v>46113</v>
      </c>
      <c r="X2212" s="5">
        <v>46113</v>
      </c>
      <c r="Y2212" s="5">
        <v>45839</v>
      </c>
      <c r="AB2212" t="s">
        <v>245</v>
      </c>
      <c r="AC2212" t="s">
        <v>245</v>
      </c>
      <c r="AD2212" t="s">
        <v>690</v>
      </c>
      <c r="AE2212" t="s">
        <v>566</v>
      </c>
      <c r="AF2212" t="s">
        <v>247</v>
      </c>
      <c r="AG2212" t="s">
        <v>932</v>
      </c>
      <c r="AH2212">
        <v>28.663011000000001</v>
      </c>
      <c r="AI2212">
        <v>42.277161999999997</v>
      </c>
      <c r="AJ2212">
        <v>44.619906</v>
      </c>
      <c r="AK2212">
        <v>62.015891000000003</v>
      </c>
      <c r="AL2212" t="s">
        <v>54</v>
      </c>
      <c r="AM2212" t="s">
        <v>248</v>
      </c>
      <c r="AN2212" t="s">
        <v>5452</v>
      </c>
      <c r="AO2212" s="1">
        <v>45931</v>
      </c>
      <c r="AP2212" s="1" t="s">
        <v>5456</v>
      </c>
      <c r="AR2212" t="s">
        <v>5452</v>
      </c>
    </row>
    <row r="2213" spans="1:44" hidden="1" x14ac:dyDescent="0.25">
      <c r="A2213" t="s">
        <v>3101</v>
      </c>
      <c r="B2213" t="s">
        <v>3092</v>
      </c>
      <c r="C2213" t="s">
        <v>3093</v>
      </c>
      <c r="D2213" t="s">
        <v>207</v>
      </c>
      <c r="E2213" t="s">
        <v>1268</v>
      </c>
      <c r="F2213" t="s">
        <v>245</v>
      </c>
      <c r="G2213" t="s">
        <v>58</v>
      </c>
      <c r="H2213">
        <v>1</v>
      </c>
      <c r="I2213" t="s">
        <v>197</v>
      </c>
      <c r="J2213" t="s">
        <v>47</v>
      </c>
      <c r="K2213" s="1">
        <v>44166</v>
      </c>
      <c r="L2213">
        <v>1.78</v>
      </c>
      <c r="M2213" t="s">
        <v>226</v>
      </c>
      <c r="W2213" s="5">
        <v>46113</v>
      </c>
      <c r="X2213" s="5">
        <v>46113</v>
      </c>
      <c r="Y2213" s="5">
        <v>45839</v>
      </c>
      <c r="AB2213" t="s">
        <v>245</v>
      </c>
      <c r="AC2213" t="s">
        <v>245</v>
      </c>
      <c r="AD2213" t="s">
        <v>690</v>
      </c>
      <c r="AE2213" t="s">
        <v>566</v>
      </c>
      <c r="AF2213" t="s">
        <v>247</v>
      </c>
      <c r="AG2213" t="s">
        <v>932</v>
      </c>
      <c r="AH2213">
        <v>28.663011000000001</v>
      </c>
      <c r="AI2213">
        <v>42.277161999999997</v>
      </c>
      <c r="AJ2213">
        <v>44.619906</v>
      </c>
      <c r="AK2213">
        <v>62.015891000000003</v>
      </c>
      <c r="AL2213" t="s">
        <v>54</v>
      </c>
      <c r="AM2213" t="s">
        <v>248</v>
      </c>
      <c r="AN2213" t="s">
        <v>5452</v>
      </c>
      <c r="AO2213" s="1">
        <v>45931</v>
      </c>
      <c r="AP2213" s="1" t="s">
        <v>5456</v>
      </c>
      <c r="AR2213" t="s">
        <v>5452</v>
      </c>
    </row>
    <row r="2214" spans="1:44" hidden="1" x14ac:dyDescent="0.25">
      <c r="A2214" t="s">
        <v>3102</v>
      </c>
      <c r="B2214" t="s">
        <v>3092</v>
      </c>
      <c r="C2214" t="s">
        <v>3093</v>
      </c>
      <c r="D2214" t="s">
        <v>102</v>
      </c>
      <c r="E2214" t="s">
        <v>1268</v>
      </c>
      <c r="F2214" t="s">
        <v>245</v>
      </c>
      <c r="G2214" t="s">
        <v>58</v>
      </c>
      <c r="H2214">
        <v>1</v>
      </c>
      <c r="I2214" t="s">
        <v>197</v>
      </c>
      <c r="J2214" t="s">
        <v>47</v>
      </c>
      <c r="K2214" s="1">
        <v>44330</v>
      </c>
      <c r="L2214">
        <v>7.0000000000000007E-2</v>
      </c>
      <c r="M2214" t="s">
        <v>226</v>
      </c>
      <c r="W2214" s="5">
        <v>46113</v>
      </c>
      <c r="X2214" s="5">
        <v>46113</v>
      </c>
      <c r="Y2214" s="5">
        <v>45839</v>
      </c>
      <c r="AB2214" t="s">
        <v>245</v>
      </c>
      <c r="AC2214" t="s">
        <v>245</v>
      </c>
      <c r="AD2214" t="s">
        <v>690</v>
      </c>
      <c r="AE2214" t="s">
        <v>566</v>
      </c>
      <c r="AF2214" t="s">
        <v>247</v>
      </c>
      <c r="AG2214" t="s">
        <v>932</v>
      </c>
      <c r="AH2214">
        <v>28.663011000000001</v>
      </c>
      <c r="AI2214">
        <v>42.277161999999997</v>
      </c>
      <c r="AJ2214">
        <v>44.619906</v>
      </c>
      <c r="AK2214">
        <v>62.015891000000003</v>
      </c>
      <c r="AL2214" t="s">
        <v>54</v>
      </c>
      <c r="AM2214" t="s">
        <v>248</v>
      </c>
      <c r="AN2214" t="s">
        <v>5452</v>
      </c>
      <c r="AO2214" s="1">
        <v>45931</v>
      </c>
      <c r="AP2214" s="1" t="s">
        <v>5456</v>
      </c>
      <c r="AR2214" t="s">
        <v>5452</v>
      </c>
    </row>
    <row r="2215" spans="1:44" hidden="1" x14ac:dyDescent="0.25">
      <c r="A2215" t="s">
        <v>3103</v>
      </c>
      <c r="B2215" t="s">
        <v>3092</v>
      </c>
      <c r="C2215" t="s">
        <v>3093</v>
      </c>
      <c r="D2215" t="s">
        <v>104</v>
      </c>
      <c r="E2215" t="s">
        <v>1268</v>
      </c>
      <c r="F2215" t="s">
        <v>245</v>
      </c>
      <c r="G2215" t="s">
        <v>58</v>
      </c>
      <c r="H2215">
        <v>1</v>
      </c>
      <c r="I2215" t="s">
        <v>197</v>
      </c>
      <c r="J2215" t="s">
        <v>47</v>
      </c>
      <c r="K2215" s="1">
        <v>44330</v>
      </c>
      <c r="L2215">
        <v>0.22</v>
      </c>
      <c r="M2215" t="s">
        <v>226</v>
      </c>
      <c r="W2215" s="5">
        <v>46113</v>
      </c>
      <c r="X2215" s="5">
        <v>46113</v>
      </c>
      <c r="Y2215" s="5">
        <v>45839</v>
      </c>
      <c r="AB2215" t="s">
        <v>245</v>
      </c>
      <c r="AC2215" t="s">
        <v>245</v>
      </c>
      <c r="AD2215" t="s">
        <v>690</v>
      </c>
      <c r="AE2215" t="s">
        <v>566</v>
      </c>
      <c r="AF2215" t="s">
        <v>247</v>
      </c>
      <c r="AG2215" t="s">
        <v>932</v>
      </c>
      <c r="AH2215">
        <v>28.663011000000001</v>
      </c>
      <c r="AI2215">
        <v>42.277161999999997</v>
      </c>
      <c r="AJ2215">
        <v>44.619906</v>
      </c>
      <c r="AK2215">
        <v>62.015891000000003</v>
      </c>
      <c r="AL2215" t="s">
        <v>54</v>
      </c>
      <c r="AM2215" t="s">
        <v>248</v>
      </c>
      <c r="AN2215" t="s">
        <v>5452</v>
      </c>
      <c r="AO2215" s="1">
        <v>45931</v>
      </c>
      <c r="AP2215" s="1" t="s">
        <v>5456</v>
      </c>
      <c r="AR2215" t="s">
        <v>5452</v>
      </c>
    </row>
    <row r="2216" spans="1:44" hidden="1" x14ac:dyDescent="0.25">
      <c r="A2216" t="s">
        <v>3104</v>
      </c>
      <c r="B2216" t="s">
        <v>3092</v>
      </c>
      <c r="C2216" t="s">
        <v>3093</v>
      </c>
      <c r="D2216" t="s">
        <v>149</v>
      </c>
      <c r="E2216" t="s">
        <v>1268</v>
      </c>
      <c r="F2216" t="s">
        <v>245</v>
      </c>
      <c r="G2216" t="s">
        <v>58</v>
      </c>
      <c r="H2216">
        <v>1</v>
      </c>
      <c r="I2216" t="s">
        <v>197</v>
      </c>
      <c r="J2216" t="s">
        <v>47</v>
      </c>
      <c r="K2216" s="1">
        <v>44330</v>
      </c>
      <c r="L2216">
        <v>0.04</v>
      </c>
      <c r="M2216" t="s">
        <v>226</v>
      </c>
      <c r="W2216" s="5">
        <v>46113</v>
      </c>
      <c r="X2216" s="5">
        <v>46113</v>
      </c>
      <c r="Y2216" s="5">
        <v>45839</v>
      </c>
      <c r="AB2216" t="s">
        <v>245</v>
      </c>
      <c r="AC2216" t="s">
        <v>245</v>
      </c>
      <c r="AD2216" t="s">
        <v>690</v>
      </c>
      <c r="AE2216" t="s">
        <v>566</v>
      </c>
      <c r="AF2216" t="s">
        <v>247</v>
      </c>
      <c r="AG2216" t="s">
        <v>932</v>
      </c>
      <c r="AH2216">
        <v>28.663011000000001</v>
      </c>
      <c r="AI2216">
        <v>42.277161999999997</v>
      </c>
      <c r="AJ2216">
        <v>44.619906</v>
      </c>
      <c r="AK2216">
        <v>62.015891000000003</v>
      </c>
      <c r="AL2216" t="s">
        <v>54</v>
      </c>
      <c r="AM2216" t="s">
        <v>248</v>
      </c>
      <c r="AN2216" t="s">
        <v>5452</v>
      </c>
      <c r="AO2216" s="1">
        <v>45931</v>
      </c>
      <c r="AP2216" s="1" t="s">
        <v>5456</v>
      </c>
      <c r="AR2216" t="s">
        <v>5452</v>
      </c>
    </row>
    <row r="2217" spans="1:44" hidden="1" x14ac:dyDescent="0.25">
      <c r="A2217" t="s">
        <v>3105</v>
      </c>
      <c r="B2217" t="s">
        <v>3092</v>
      </c>
      <c r="C2217" t="s">
        <v>3093</v>
      </c>
      <c r="D2217" t="s">
        <v>107</v>
      </c>
      <c r="E2217" t="s">
        <v>1268</v>
      </c>
      <c r="F2217" t="s">
        <v>245</v>
      </c>
      <c r="G2217" t="s">
        <v>58</v>
      </c>
      <c r="H2217">
        <v>1</v>
      </c>
      <c r="I2217" t="s">
        <v>197</v>
      </c>
      <c r="J2217" t="s">
        <v>47</v>
      </c>
      <c r="K2217" s="1">
        <v>43941</v>
      </c>
      <c r="L2217">
        <v>0.26</v>
      </c>
      <c r="M2217" t="s">
        <v>226</v>
      </c>
      <c r="W2217" s="5">
        <v>46113</v>
      </c>
      <c r="X2217" s="5">
        <v>46113</v>
      </c>
      <c r="Y2217" s="5">
        <v>45839</v>
      </c>
      <c r="AB2217" t="s">
        <v>245</v>
      </c>
      <c r="AC2217" t="s">
        <v>245</v>
      </c>
      <c r="AD2217" t="s">
        <v>690</v>
      </c>
      <c r="AE2217" t="s">
        <v>566</v>
      </c>
      <c r="AF2217" t="s">
        <v>247</v>
      </c>
      <c r="AG2217" t="s">
        <v>932</v>
      </c>
      <c r="AH2217">
        <v>28.663011000000001</v>
      </c>
      <c r="AI2217">
        <v>42.277161999999997</v>
      </c>
      <c r="AJ2217">
        <v>44.619906</v>
      </c>
      <c r="AK2217">
        <v>62.015891000000003</v>
      </c>
      <c r="AL2217" t="s">
        <v>54</v>
      </c>
      <c r="AM2217" t="s">
        <v>248</v>
      </c>
      <c r="AN2217" t="s">
        <v>5452</v>
      </c>
      <c r="AO2217" s="1">
        <v>45931</v>
      </c>
      <c r="AP2217" s="1" t="s">
        <v>5456</v>
      </c>
      <c r="AR2217" t="s">
        <v>5452</v>
      </c>
    </row>
    <row r="2218" spans="1:44" hidden="1" x14ac:dyDescent="0.25">
      <c r="A2218" t="s">
        <v>3108</v>
      </c>
      <c r="B2218" t="s">
        <v>3106</v>
      </c>
      <c r="C2218" t="s">
        <v>3107</v>
      </c>
      <c r="D2218" s="21" t="s">
        <v>95</v>
      </c>
      <c r="E2218" t="s">
        <v>1662</v>
      </c>
      <c r="F2218" t="s">
        <v>311</v>
      </c>
      <c r="G2218" t="s">
        <v>58</v>
      </c>
      <c r="H2218">
        <v>2</v>
      </c>
      <c r="I2218" t="s">
        <v>46</v>
      </c>
      <c r="J2218" t="s">
        <v>70</v>
      </c>
      <c r="L2218" s="21">
        <v>25.8</v>
      </c>
      <c r="M2218" t="s">
        <v>226</v>
      </c>
      <c r="R2218" t="s">
        <v>98</v>
      </c>
      <c r="S2218" t="s">
        <v>98</v>
      </c>
      <c r="T2218" t="s">
        <v>97</v>
      </c>
      <c r="W2218" s="5">
        <v>45689</v>
      </c>
      <c r="X2218" s="5">
        <v>45689</v>
      </c>
      <c r="Y2218" s="5">
        <v>45597</v>
      </c>
      <c r="Z2218" s="10">
        <v>45689</v>
      </c>
      <c r="AA2218" s="10">
        <v>45620</v>
      </c>
      <c r="AB2218" t="s">
        <v>311</v>
      </c>
      <c r="AC2218" t="s">
        <v>311</v>
      </c>
      <c r="AD2218" t="s">
        <v>51</v>
      </c>
      <c r="AE2218" t="s">
        <v>50</v>
      </c>
      <c r="AF2218" t="s">
        <v>1532</v>
      </c>
      <c r="AG2218" t="s">
        <v>199</v>
      </c>
      <c r="AH2218">
        <v>57.317833999999998</v>
      </c>
      <c r="AI2218">
        <v>77.102785999999995</v>
      </c>
      <c r="AJ2218">
        <v>78.759463999999994</v>
      </c>
      <c r="AK2218">
        <v>93.084479000000002</v>
      </c>
      <c r="AL2218" t="s">
        <v>73</v>
      </c>
      <c r="AM2218" t="s">
        <v>314</v>
      </c>
      <c r="AN2218" t="s">
        <v>199</v>
      </c>
      <c r="AO2218" s="1">
        <v>45748</v>
      </c>
      <c r="AP2218" s="1" t="s">
        <v>5428</v>
      </c>
      <c r="AR2218" t="s">
        <v>199</v>
      </c>
    </row>
    <row r="2219" spans="1:44" hidden="1" x14ac:dyDescent="0.25">
      <c r="A2219" t="s">
        <v>3109</v>
      </c>
      <c r="B2219" t="s">
        <v>3106</v>
      </c>
      <c r="C2219" t="s">
        <v>3107</v>
      </c>
      <c r="D2219" s="21" t="s">
        <v>143</v>
      </c>
      <c r="E2219" t="s">
        <v>1662</v>
      </c>
      <c r="F2219" t="s">
        <v>311</v>
      </c>
      <c r="G2219" t="s">
        <v>58</v>
      </c>
      <c r="H2219">
        <v>2</v>
      </c>
      <c r="I2219" t="s">
        <v>46</v>
      </c>
      <c r="J2219" t="s">
        <v>70</v>
      </c>
      <c r="L2219" s="21">
        <v>18.649999999999999</v>
      </c>
      <c r="M2219" t="s">
        <v>226</v>
      </c>
      <c r="R2219" t="s">
        <v>98</v>
      </c>
      <c r="S2219" t="s">
        <v>98</v>
      </c>
      <c r="T2219" t="s">
        <v>97</v>
      </c>
      <c r="W2219" s="5">
        <v>45689</v>
      </c>
      <c r="X2219" s="5">
        <v>45689</v>
      </c>
      <c r="Y2219" s="5">
        <v>45597</v>
      </c>
      <c r="Z2219" s="10">
        <v>45689</v>
      </c>
      <c r="AA2219" s="10">
        <v>45623</v>
      </c>
      <c r="AB2219" t="s">
        <v>311</v>
      </c>
      <c r="AC2219" t="s">
        <v>311</v>
      </c>
      <c r="AD2219" t="s">
        <v>51</v>
      </c>
      <c r="AE2219" t="s">
        <v>50</v>
      </c>
      <c r="AF2219" t="s">
        <v>1532</v>
      </c>
      <c r="AG2219" t="s">
        <v>199</v>
      </c>
      <c r="AH2219">
        <v>57.317833999999998</v>
      </c>
      <c r="AI2219">
        <v>77.102785999999995</v>
      </c>
      <c r="AJ2219">
        <v>78.759463999999994</v>
      </c>
      <c r="AK2219">
        <v>93.084479000000002</v>
      </c>
      <c r="AL2219" t="s">
        <v>73</v>
      </c>
      <c r="AM2219" t="s">
        <v>314</v>
      </c>
      <c r="AN2219" t="s">
        <v>199</v>
      </c>
      <c r="AO2219" s="1">
        <v>45748</v>
      </c>
      <c r="AP2219" s="1" t="s">
        <v>5428</v>
      </c>
      <c r="AR2219" t="s">
        <v>199</v>
      </c>
    </row>
    <row r="2220" spans="1:44" hidden="1" x14ac:dyDescent="0.25">
      <c r="A2220" t="s">
        <v>3110</v>
      </c>
      <c r="B2220" t="s">
        <v>3106</v>
      </c>
      <c r="C2220" t="s">
        <v>3107</v>
      </c>
      <c r="D2220" s="21" t="s">
        <v>145</v>
      </c>
      <c r="E2220" t="s">
        <v>1662</v>
      </c>
      <c r="F2220" t="s">
        <v>311</v>
      </c>
      <c r="G2220" t="s">
        <v>58</v>
      </c>
      <c r="H2220">
        <v>2</v>
      </c>
      <c r="I2220" t="s">
        <v>46</v>
      </c>
      <c r="J2220" t="s">
        <v>70</v>
      </c>
      <c r="L2220" s="21">
        <v>42.4</v>
      </c>
      <c r="M2220" t="s">
        <v>226</v>
      </c>
      <c r="R2220" t="s">
        <v>98</v>
      </c>
      <c r="S2220" t="s">
        <v>98</v>
      </c>
      <c r="T2220" t="s">
        <v>97</v>
      </c>
      <c r="W2220" s="5">
        <v>45689</v>
      </c>
      <c r="X2220" s="5">
        <v>45689</v>
      </c>
      <c r="Y2220" s="5">
        <v>45597</v>
      </c>
      <c r="Z2220" s="10">
        <v>45689</v>
      </c>
      <c r="AA2220" s="10">
        <v>45624</v>
      </c>
      <c r="AB2220" t="s">
        <v>311</v>
      </c>
      <c r="AC2220" t="s">
        <v>311</v>
      </c>
      <c r="AD2220" t="s">
        <v>51</v>
      </c>
      <c r="AE2220" t="s">
        <v>50</v>
      </c>
      <c r="AF2220" t="s">
        <v>1532</v>
      </c>
      <c r="AG2220" t="s">
        <v>199</v>
      </c>
      <c r="AH2220">
        <v>57.317833999999998</v>
      </c>
      <c r="AI2220">
        <v>77.102785999999995</v>
      </c>
      <c r="AJ2220">
        <v>78.759463999999994</v>
      </c>
      <c r="AK2220">
        <v>93.084479000000002</v>
      </c>
      <c r="AL2220" t="s">
        <v>73</v>
      </c>
      <c r="AM2220" t="s">
        <v>314</v>
      </c>
      <c r="AN2220" t="s">
        <v>199</v>
      </c>
      <c r="AO2220" s="1">
        <v>45778</v>
      </c>
      <c r="AP2220" s="1" t="s">
        <v>5429</v>
      </c>
      <c r="AR2220" t="s">
        <v>199</v>
      </c>
    </row>
    <row r="2221" spans="1:44" hidden="1" x14ac:dyDescent="0.25">
      <c r="A2221" t="s">
        <v>3111</v>
      </c>
      <c r="B2221" t="s">
        <v>3106</v>
      </c>
      <c r="C2221" t="s">
        <v>3107</v>
      </c>
      <c r="D2221" t="s">
        <v>255</v>
      </c>
      <c r="E2221" t="s">
        <v>1662</v>
      </c>
      <c r="F2221" t="s">
        <v>311</v>
      </c>
      <c r="G2221" t="s">
        <v>58</v>
      </c>
      <c r="H2221">
        <v>2</v>
      </c>
      <c r="I2221" t="s">
        <v>46</v>
      </c>
      <c r="J2221" t="s">
        <v>70</v>
      </c>
      <c r="L2221">
        <v>27.37</v>
      </c>
      <c r="M2221" t="s">
        <v>226</v>
      </c>
      <c r="R2221" t="s">
        <v>98</v>
      </c>
      <c r="S2221" t="s">
        <v>98</v>
      </c>
      <c r="T2221" t="s">
        <v>97</v>
      </c>
      <c r="W2221" s="5">
        <v>45689</v>
      </c>
      <c r="X2221" s="5">
        <v>45689</v>
      </c>
      <c r="Y2221" s="5">
        <v>45597</v>
      </c>
      <c r="Z2221" s="10">
        <v>45689</v>
      </c>
      <c r="AA2221" s="10">
        <v>45629</v>
      </c>
      <c r="AB2221" t="s">
        <v>311</v>
      </c>
      <c r="AC2221" t="s">
        <v>311</v>
      </c>
      <c r="AD2221" t="s">
        <v>51</v>
      </c>
      <c r="AE2221" t="s">
        <v>50</v>
      </c>
      <c r="AF2221" t="s">
        <v>1532</v>
      </c>
      <c r="AG2221" t="s">
        <v>199</v>
      </c>
      <c r="AH2221">
        <v>57.317833999999998</v>
      </c>
      <c r="AI2221">
        <v>77.102785999999995</v>
      </c>
      <c r="AJ2221">
        <v>78.759463999999994</v>
      </c>
      <c r="AK2221">
        <v>93.084479000000002</v>
      </c>
      <c r="AL2221" t="s">
        <v>73</v>
      </c>
      <c r="AM2221" t="s">
        <v>314</v>
      </c>
      <c r="AN2221" t="s">
        <v>199</v>
      </c>
      <c r="AO2221" s="1">
        <v>45778</v>
      </c>
      <c r="AP2221" s="1" t="s">
        <v>5429</v>
      </c>
      <c r="AR2221" t="s">
        <v>199</v>
      </c>
    </row>
    <row r="2222" spans="1:44" hidden="1" x14ac:dyDescent="0.25">
      <c r="A2222" t="s">
        <v>3112</v>
      </c>
      <c r="B2222" t="s">
        <v>3106</v>
      </c>
      <c r="C2222" t="s">
        <v>3107</v>
      </c>
      <c r="D2222" t="s">
        <v>87</v>
      </c>
      <c r="E2222" t="s">
        <v>1662</v>
      </c>
      <c r="F2222" t="s">
        <v>311</v>
      </c>
      <c r="G2222" t="s">
        <v>58</v>
      </c>
      <c r="H2222">
        <v>2</v>
      </c>
      <c r="I2222" t="s">
        <v>46</v>
      </c>
      <c r="J2222" t="s">
        <v>70</v>
      </c>
      <c r="L2222">
        <v>29.11</v>
      </c>
      <c r="M2222" t="s">
        <v>226</v>
      </c>
      <c r="R2222" t="s">
        <v>98</v>
      </c>
      <c r="S2222" t="s">
        <v>98</v>
      </c>
      <c r="T2222" t="s">
        <v>97</v>
      </c>
      <c r="W2222" s="5">
        <v>45689</v>
      </c>
      <c r="X2222" s="5">
        <v>45689</v>
      </c>
      <c r="Y2222" s="5">
        <v>45627</v>
      </c>
      <c r="Z2222" s="10">
        <v>45689</v>
      </c>
      <c r="AA2222" s="10">
        <v>45634</v>
      </c>
      <c r="AB2222" t="s">
        <v>311</v>
      </c>
      <c r="AC2222" t="s">
        <v>311</v>
      </c>
      <c r="AD2222" t="s">
        <v>51</v>
      </c>
      <c r="AE2222" t="s">
        <v>50</v>
      </c>
      <c r="AF2222" t="s">
        <v>1532</v>
      </c>
      <c r="AG2222" t="s">
        <v>199</v>
      </c>
      <c r="AH2222">
        <v>57.317833999999998</v>
      </c>
      <c r="AI2222">
        <v>77.102785999999995</v>
      </c>
      <c r="AJ2222">
        <v>78.759463999999994</v>
      </c>
      <c r="AK2222">
        <v>93.084479000000002</v>
      </c>
      <c r="AL2222" t="s">
        <v>73</v>
      </c>
      <c r="AM2222" t="s">
        <v>314</v>
      </c>
      <c r="AN2222" t="s">
        <v>199</v>
      </c>
      <c r="AO2222" s="1">
        <v>45778</v>
      </c>
      <c r="AP2222" s="1" t="s">
        <v>5429</v>
      </c>
      <c r="AR2222" t="s">
        <v>199</v>
      </c>
    </row>
    <row r="2223" spans="1:44" hidden="1" x14ac:dyDescent="0.25">
      <c r="A2223" t="s">
        <v>3113</v>
      </c>
      <c r="B2223" t="s">
        <v>3106</v>
      </c>
      <c r="C2223" t="s">
        <v>3107</v>
      </c>
      <c r="D2223" t="s">
        <v>100</v>
      </c>
      <c r="E2223" t="s">
        <v>1662</v>
      </c>
      <c r="F2223" t="s">
        <v>311</v>
      </c>
      <c r="G2223" t="s">
        <v>58</v>
      </c>
      <c r="H2223">
        <v>2</v>
      </c>
      <c r="I2223" t="s">
        <v>46</v>
      </c>
      <c r="J2223" t="s">
        <v>70</v>
      </c>
      <c r="L2223">
        <v>21.82</v>
      </c>
      <c r="M2223" t="s">
        <v>226</v>
      </c>
      <c r="R2223" t="s">
        <v>98</v>
      </c>
      <c r="S2223" t="s">
        <v>98</v>
      </c>
      <c r="T2223" t="s">
        <v>97</v>
      </c>
      <c r="W2223" s="5">
        <v>45689</v>
      </c>
      <c r="X2223" s="5">
        <v>45689</v>
      </c>
      <c r="Y2223" s="5">
        <v>45627</v>
      </c>
      <c r="Z2223" s="10">
        <v>45689</v>
      </c>
      <c r="AA2223" s="10">
        <v>45635</v>
      </c>
      <c r="AB2223" t="s">
        <v>311</v>
      </c>
      <c r="AC2223" t="s">
        <v>311</v>
      </c>
      <c r="AD2223" t="s">
        <v>51</v>
      </c>
      <c r="AE2223" t="s">
        <v>50</v>
      </c>
      <c r="AF2223" t="s">
        <v>1532</v>
      </c>
      <c r="AG2223" t="s">
        <v>199</v>
      </c>
      <c r="AH2223">
        <v>57.317833999999998</v>
      </c>
      <c r="AI2223">
        <v>77.102785999999995</v>
      </c>
      <c r="AJ2223">
        <v>78.759463999999994</v>
      </c>
      <c r="AK2223">
        <v>93.084479000000002</v>
      </c>
      <c r="AL2223" t="s">
        <v>27</v>
      </c>
      <c r="AM2223" t="s">
        <v>314</v>
      </c>
      <c r="AN2223" t="s">
        <v>199</v>
      </c>
      <c r="AO2223" s="1">
        <v>45778</v>
      </c>
      <c r="AP2223" s="1" t="s">
        <v>5429</v>
      </c>
      <c r="AR2223" t="s">
        <v>199</v>
      </c>
    </row>
    <row r="2224" spans="1:44" hidden="1" x14ac:dyDescent="0.25">
      <c r="A2224" t="s">
        <v>3114</v>
      </c>
      <c r="B2224" t="s">
        <v>3106</v>
      </c>
      <c r="C2224" t="s">
        <v>3107</v>
      </c>
      <c r="D2224" t="s">
        <v>259</v>
      </c>
      <c r="E2224" t="s">
        <v>1662</v>
      </c>
      <c r="F2224" t="s">
        <v>311</v>
      </c>
      <c r="G2224" t="s">
        <v>58</v>
      </c>
      <c r="H2224">
        <v>2</v>
      </c>
      <c r="I2224" t="s">
        <v>46</v>
      </c>
      <c r="J2224" t="s">
        <v>70</v>
      </c>
      <c r="L2224">
        <v>77.67</v>
      </c>
      <c r="M2224" t="s">
        <v>226</v>
      </c>
      <c r="R2224" t="s">
        <v>98</v>
      </c>
      <c r="S2224" t="s">
        <v>98</v>
      </c>
      <c r="T2224" t="s">
        <v>97</v>
      </c>
      <c r="W2224" s="5">
        <v>45689</v>
      </c>
      <c r="X2224" s="5">
        <v>45689</v>
      </c>
      <c r="Y2224" s="5">
        <v>45627</v>
      </c>
      <c r="Z2224" s="10">
        <v>45689</v>
      </c>
      <c r="AA2224" s="10">
        <v>45628</v>
      </c>
      <c r="AB2224" t="s">
        <v>311</v>
      </c>
      <c r="AC2224" t="s">
        <v>311</v>
      </c>
      <c r="AD2224" t="s">
        <v>51</v>
      </c>
      <c r="AE2224" t="s">
        <v>50</v>
      </c>
      <c r="AF2224" t="s">
        <v>1532</v>
      </c>
      <c r="AG2224" t="s">
        <v>199</v>
      </c>
      <c r="AH2224">
        <v>57.317833999999998</v>
      </c>
      <c r="AI2224">
        <v>77.102785999999995</v>
      </c>
      <c r="AJ2224">
        <v>78.759463999999994</v>
      </c>
      <c r="AK2224">
        <v>93.084479000000002</v>
      </c>
      <c r="AL2224" t="s">
        <v>73</v>
      </c>
      <c r="AM2224" t="s">
        <v>314</v>
      </c>
      <c r="AN2224" t="s">
        <v>199</v>
      </c>
      <c r="AO2224" s="1">
        <v>45778</v>
      </c>
      <c r="AP2224" s="1" t="s">
        <v>5429</v>
      </c>
      <c r="AR2224" t="s">
        <v>199</v>
      </c>
    </row>
    <row r="2225" spans="1:44" hidden="1" x14ac:dyDescent="0.25">
      <c r="A2225" t="s">
        <v>3115</v>
      </c>
      <c r="B2225" t="s">
        <v>3106</v>
      </c>
      <c r="C2225" t="s">
        <v>3107</v>
      </c>
      <c r="D2225" t="s">
        <v>207</v>
      </c>
      <c r="E2225" t="s">
        <v>1662</v>
      </c>
      <c r="F2225" t="s">
        <v>311</v>
      </c>
      <c r="G2225" t="s">
        <v>58</v>
      </c>
      <c r="H2225">
        <v>2</v>
      </c>
      <c r="I2225" t="s">
        <v>46</v>
      </c>
      <c r="J2225" t="s">
        <v>70</v>
      </c>
      <c r="L2225">
        <v>24.58</v>
      </c>
      <c r="M2225" t="s">
        <v>226</v>
      </c>
      <c r="R2225" t="s">
        <v>98</v>
      </c>
      <c r="S2225" t="s">
        <v>98</v>
      </c>
      <c r="T2225" t="s">
        <v>97</v>
      </c>
      <c r="W2225" s="5">
        <v>45717</v>
      </c>
      <c r="X2225" s="5">
        <v>45689</v>
      </c>
      <c r="Y2225" s="5">
        <v>45627</v>
      </c>
      <c r="Z2225" s="10">
        <v>45689</v>
      </c>
      <c r="AA2225" s="10">
        <v>45631</v>
      </c>
      <c r="AB2225" t="s">
        <v>311</v>
      </c>
      <c r="AC2225" t="s">
        <v>311</v>
      </c>
      <c r="AD2225" t="s">
        <v>51</v>
      </c>
      <c r="AE2225" t="s">
        <v>50</v>
      </c>
      <c r="AF2225" t="s">
        <v>1532</v>
      </c>
      <c r="AG2225" t="s">
        <v>199</v>
      </c>
      <c r="AH2225">
        <v>57.317833999999998</v>
      </c>
      <c r="AI2225">
        <v>77.102785999999995</v>
      </c>
      <c r="AJ2225">
        <v>78.759463999999994</v>
      </c>
      <c r="AK2225">
        <v>93.084479000000002</v>
      </c>
      <c r="AL2225" t="s">
        <v>73</v>
      </c>
      <c r="AM2225" t="s">
        <v>314</v>
      </c>
      <c r="AN2225" t="s">
        <v>199</v>
      </c>
      <c r="AO2225" s="1">
        <v>45778</v>
      </c>
      <c r="AP2225" s="1" t="s">
        <v>5429</v>
      </c>
      <c r="AR2225" t="s">
        <v>199</v>
      </c>
    </row>
    <row r="2226" spans="1:44" hidden="1" x14ac:dyDescent="0.25">
      <c r="A2226" t="s">
        <v>3116</v>
      </c>
      <c r="B2226" t="s">
        <v>3106</v>
      </c>
      <c r="C2226" t="s">
        <v>3107</v>
      </c>
      <c r="D2226" s="21" t="s">
        <v>102</v>
      </c>
      <c r="E2226" t="s">
        <v>1662</v>
      </c>
      <c r="F2226" t="s">
        <v>311</v>
      </c>
      <c r="G2226" t="s">
        <v>58</v>
      </c>
      <c r="H2226">
        <v>2</v>
      </c>
      <c r="I2226" t="s">
        <v>46</v>
      </c>
      <c r="J2226" t="s">
        <v>70</v>
      </c>
      <c r="L2226" s="21">
        <v>13.16</v>
      </c>
      <c r="M2226" t="s">
        <v>226</v>
      </c>
      <c r="R2226" t="s">
        <v>98</v>
      </c>
      <c r="S2226" t="s">
        <v>98</v>
      </c>
      <c r="T2226" t="s">
        <v>97</v>
      </c>
      <c r="W2226" s="5">
        <v>45717</v>
      </c>
      <c r="X2226" s="5">
        <v>45689</v>
      </c>
      <c r="Y2226" s="5">
        <v>45627</v>
      </c>
      <c r="Z2226" s="10">
        <v>45689</v>
      </c>
      <c r="AA2226" s="10">
        <v>45631</v>
      </c>
      <c r="AB2226" t="s">
        <v>311</v>
      </c>
      <c r="AC2226" t="s">
        <v>311</v>
      </c>
      <c r="AD2226" t="s">
        <v>51</v>
      </c>
      <c r="AE2226" t="s">
        <v>50</v>
      </c>
      <c r="AF2226" t="s">
        <v>1532</v>
      </c>
      <c r="AG2226" t="s">
        <v>199</v>
      </c>
      <c r="AH2226">
        <v>57.317833999999998</v>
      </c>
      <c r="AI2226">
        <v>77.102785999999995</v>
      </c>
      <c r="AJ2226">
        <v>78.759463999999994</v>
      </c>
      <c r="AK2226">
        <v>93.084479000000002</v>
      </c>
      <c r="AL2226" t="s">
        <v>73</v>
      </c>
      <c r="AM2226" t="s">
        <v>314</v>
      </c>
      <c r="AN2226" t="s">
        <v>199</v>
      </c>
      <c r="AO2226" s="1">
        <v>45778</v>
      </c>
      <c r="AP2226" s="1" t="s">
        <v>5429</v>
      </c>
      <c r="AR2226" t="s">
        <v>199</v>
      </c>
    </row>
    <row r="2227" spans="1:44" hidden="1" x14ac:dyDescent="0.25">
      <c r="A2227" t="s">
        <v>3117</v>
      </c>
      <c r="B2227" t="s">
        <v>3106</v>
      </c>
      <c r="C2227" t="s">
        <v>3107</v>
      </c>
      <c r="D2227" t="s">
        <v>104</v>
      </c>
      <c r="E2227" t="s">
        <v>1662</v>
      </c>
      <c r="F2227" t="s">
        <v>311</v>
      </c>
      <c r="G2227" t="s">
        <v>58</v>
      </c>
      <c r="H2227">
        <v>2</v>
      </c>
      <c r="I2227" t="s">
        <v>46</v>
      </c>
      <c r="J2227" t="s">
        <v>70</v>
      </c>
      <c r="L2227" s="21">
        <v>27.28</v>
      </c>
      <c r="M2227" t="s">
        <v>226</v>
      </c>
      <c r="R2227" t="s">
        <v>98</v>
      </c>
      <c r="S2227" t="s">
        <v>98</v>
      </c>
      <c r="T2227" t="s">
        <v>97</v>
      </c>
      <c r="W2227" s="5">
        <v>45717</v>
      </c>
      <c r="X2227" s="5">
        <v>45689</v>
      </c>
      <c r="Y2227" s="5">
        <v>45627</v>
      </c>
      <c r="Z2227" s="10">
        <v>45689</v>
      </c>
      <c r="AA2227" s="10">
        <v>45639</v>
      </c>
      <c r="AB2227" t="s">
        <v>311</v>
      </c>
      <c r="AC2227" t="s">
        <v>311</v>
      </c>
      <c r="AD2227" t="s">
        <v>51</v>
      </c>
      <c r="AE2227" t="s">
        <v>50</v>
      </c>
      <c r="AF2227" t="s">
        <v>1532</v>
      </c>
      <c r="AG2227" t="s">
        <v>199</v>
      </c>
      <c r="AH2227">
        <v>57.317833999999998</v>
      </c>
      <c r="AI2227">
        <v>77.102785999999995</v>
      </c>
      <c r="AJ2227">
        <v>78.759463999999994</v>
      </c>
      <c r="AK2227">
        <v>93.084479000000002</v>
      </c>
      <c r="AL2227" t="s">
        <v>73</v>
      </c>
      <c r="AM2227" t="s">
        <v>314</v>
      </c>
      <c r="AN2227" t="s">
        <v>199</v>
      </c>
      <c r="AO2227" s="1">
        <v>45809</v>
      </c>
      <c r="AP2227" s="1" t="s">
        <v>5437</v>
      </c>
      <c r="AR2227" t="s">
        <v>199</v>
      </c>
    </row>
    <row r="2228" spans="1:44" hidden="1" x14ac:dyDescent="0.25">
      <c r="A2228" t="s">
        <v>3118</v>
      </c>
      <c r="B2228" t="s">
        <v>3106</v>
      </c>
      <c r="C2228" t="s">
        <v>3107</v>
      </c>
      <c r="D2228" t="s">
        <v>149</v>
      </c>
      <c r="E2228" t="s">
        <v>1662</v>
      </c>
      <c r="F2228" t="s">
        <v>311</v>
      </c>
      <c r="G2228" t="s">
        <v>58</v>
      </c>
      <c r="H2228">
        <v>2</v>
      </c>
      <c r="I2228" t="s">
        <v>46</v>
      </c>
      <c r="J2228" t="s">
        <v>70</v>
      </c>
      <c r="L2228">
        <v>41.67</v>
      </c>
      <c r="M2228" t="s">
        <v>226</v>
      </c>
      <c r="R2228" t="s">
        <v>98</v>
      </c>
      <c r="S2228" t="s">
        <v>98</v>
      </c>
      <c r="T2228" t="s">
        <v>97</v>
      </c>
      <c r="W2228" s="5">
        <v>45717</v>
      </c>
      <c r="X2228" s="5">
        <v>45689</v>
      </c>
      <c r="Y2228" s="5">
        <v>45627</v>
      </c>
      <c r="Z2228" s="10">
        <v>45689</v>
      </c>
      <c r="AA2228" s="10">
        <v>45638</v>
      </c>
      <c r="AB2228" t="s">
        <v>311</v>
      </c>
      <c r="AC2228" t="s">
        <v>311</v>
      </c>
      <c r="AD2228" t="s">
        <v>51</v>
      </c>
      <c r="AE2228" t="s">
        <v>50</v>
      </c>
      <c r="AF2228" t="s">
        <v>1532</v>
      </c>
      <c r="AG2228" t="s">
        <v>199</v>
      </c>
      <c r="AH2228">
        <v>57.317833999999998</v>
      </c>
      <c r="AI2228">
        <v>77.102785999999995</v>
      </c>
      <c r="AJ2228">
        <v>78.759463999999994</v>
      </c>
      <c r="AK2228">
        <v>93.084479000000002</v>
      </c>
      <c r="AL2228" t="s">
        <v>27</v>
      </c>
      <c r="AM2228" t="s">
        <v>314</v>
      </c>
      <c r="AN2228" t="s">
        <v>199</v>
      </c>
      <c r="AO2228" s="1">
        <v>45778</v>
      </c>
      <c r="AP2228" s="1" t="s">
        <v>5429</v>
      </c>
      <c r="AR2228" t="s">
        <v>199</v>
      </c>
    </row>
    <row r="2229" spans="1:44" hidden="1" x14ac:dyDescent="0.25">
      <c r="A2229" t="s">
        <v>3121</v>
      </c>
      <c r="B2229" t="s">
        <v>3119</v>
      </c>
      <c r="C2229" t="s">
        <v>3120</v>
      </c>
      <c r="D2229" t="s">
        <v>95</v>
      </c>
      <c r="E2229" t="s">
        <v>1202</v>
      </c>
      <c r="F2229" t="s">
        <v>245</v>
      </c>
      <c r="G2229" t="s">
        <v>80</v>
      </c>
      <c r="H2229">
        <v>1</v>
      </c>
      <c r="I2229" t="s">
        <v>197</v>
      </c>
      <c r="J2229" t="s">
        <v>47</v>
      </c>
      <c r="K2229" s="1">
        <v>43802</v>
      </c>
      <c r="L2229">
        <v>18.760000000000002</v>
      </c>
      <c r="M2229" t="s">
        <v>226</v>
      </c>
      <c r="W2229" s="5">
        <v>45839</v>
      </c>
      <c r="X2229" s="5">
        <v>45809</v>
      </c>
      <c r="Y2229" s="5">
        <v>45809</v>
      </c>
      <c r="AB2229" t="s">
        <v>245</v>
      </c>
      <c r="AC2229" t="s">
        <v>245</v>
      </c>
      <c r="AD2229" t="s">
        <v>566</v>
      </c>
      <c r="AE2229" t="s">
        <v>932</v>
      </c>
      <c r="AF2229" t="s">
        <v>690</v>
      </c>
      <c r="AG2229" t="s">
        <v>247</v>
      </c>
      <c r="AH2229">
        <v>18.592689</v>
      </c>
      <c r="AI2229">
        <v>24.535743</v>
      </c>
      <c r="AJ2229">
        <v>43.787640000000003</v>
      </c>
      <c r="AK2229">
        <v>59.744534000000002</v>
      </c>
      <c r="AL2229" t="s">
        <v>54</v>
      </c>
      <c r="AM2229" t="s">
        <v>248</v>
      </c>
      <c r="AN2229" t="s">
        <v>5452</v>
      </c>
      <c r="AO2229" s="1">
        <v>45901</v>
      </c>
      <c r="AP2229" s="1" t="s">
        <v>5455</v>
      </c>
      <c r="AR2229" t="s">
        <v>5452</v>
      </c>
    </row>
    <row r="2230" spans="1:44" hidden="1" x14ac:dyDescent="0.25">
      <c r="A2230" t="s">
        <v>3122</v>
      </c>
      <c r="B2230" t="s">
        <v>3119</v>
      </c>
      <c r="C2230" t="s">
        <v>3120</v>
      </c>
      <c r="D2230" t="s">
        <v>143</v>
      </c>
      <c r="E2230" t="s">
        <v>1202</v>
      </c>
      <c r="F2230" t="s">
        <v>245</v>
      </c>
      <c r="G2230" t="s">
        <v>80</v>
      </c>
      <c r="H2230">
        <v>1</v>
      </c>
      <c r="I2230" t="s">
        <v>197</v>
      </c>
      <c r="J2230" t="s">
        <v>47</v>
      </c>
      <c r="K2230" s="1">
        <v>43802</v>
      </c>
      <c r="L2230">
        <v>15.36</v>
      </c>
      <c r="M2230" t="s">
        <v>226</v>
      </c>
      <c r="W2230" s="5">
        <v>45839</v>
      </c>
      <c r="X2230" s="5">
        <v>45809</v>
      </c>
      <c r="Y2230" s="5">
        <v>45809</v>
      </c>
      <c r="AB2230" t="s">
        <v>245</v>
      </c>
      <c r="AC2230" t="s">
        <v>245</v>
      </c>
      <c r="AD2230" t="s">
        <v>566</v>
      </c>
      <c r="AE2230" t="s">
        <v>932</v>
      </c>
      <c r="AF2230" t="s">
        <v>690</v>
      </c>
      <c r="AG2230" t="s">
        <v>247</v>
      </c>
      <c r="AH2230">
        <v>18.592689</v>
      </c>
      <c r="AI2230">
        <v>24.535743</v>
      </c>
      <c r="AJ2230">
        <v>43.787640000000003</v>
      </c>
      <c r="AK2230">
        <v>59.744534000000002</v>
      </c>
      <c r="AL2230" t="s">
        <v>54</v>
      </c>
      <c r="AM2230" t="s">
        <v>248</v>
      </c>
      <c r="AN2230" t="s">
        <v>5452</v>
      </c>
      <c r="AO2230" s="1">
        <v>45901</v>
      </c>
      <c r="AP2230" s="1" t="s">
        <v>5455</v>
      </c>
      <c r="AR2230" t="s">
        <v>5452</v>
      </c>
    </row>
    <row r="2231" spans="1:44" hidden="1" x14ac:dyDescent="0.25">
      <c r="A2231" t="s">
        <v>3123</v>
      </c>
      <c r="B2231" t="s">
        <v>3119</v>
      </c>
      <c r="C2231" t="s">
        <v>3120</v>
      </c>
      <c r="D2231" t="s">
        <v>145</v>
      </c>
      <c r="E2231" t="s">
        <v>1202</v>
      </c>
      <c r="F2231" t="s">
        <v>245</v>
      </c>
      <c r="G2231" t="s">
        <v>80</v>
      </c>
      <c r="H2231">
        <v>1</v>
      </c>
      <c r="I2231" t="s">
        <v>197</v>
      </c>
      <c r="J2231" t="s">
        <v>47</v>
      </c>
      <c r="K2231" s="1">
        <v>43802</v>
      </c>
      <c r="L2231">
        <v>22.63</v>
      </c>
      <c r="M2231" t="s">
        <v>226</v>
      </c>
      <c r="W2231" s="5">
        <v>45839</v>
      </c>
      <c r="X2231" s="5">
        <v>45809</v>
      </c>
      <c r="Y2231" s="5">
        <v>45809</v>
      </c>
      <c r="AB2231" t="s">
        <v>245</v>
      </c>
      <c r="AC2231" t="s">
        <v>245</v>
      </c>
      <c r="AD2231" t="s">
        <v>566</v>
      </c>
      <c r="AE2231" t="s">
        <v>932</v>
      </c>
      <c r="AF2231" t="s">
        <v>690</v>
      </c>
      <c r="AG2231" t="s">
        <v>247</v>
      </c>
      <c r="AH2231">
        <v>18.592689</v>
      </c>
      <c r="AI2231">
        <v>24.535743</v>
      </c>
      <c r="AJ2231">
        <v>43.787640000000003</v>
      </c>
      <c r="AK2231">
        <v>59.744534000000002</v>
      </c>
      <c r="AL2231" t="s">
        <v>54</v>
      </c>
      <c r="AM2231" t="s">
        <v>248</v>
      </c>
      <c r="AN2231" t="s">
        <v>5452</v>
      </c>
      <c r="AO2231" s="1">
        <v>45901</v>
      </c>
      <c r="AP2231" s="1" t="s">
        <v>5455</v>
      </c>
      <c r="AR2231" t="s">
        <v>5452</v>
      </c>
    </row>
    <row r="2232" spans="1:44" hidden="1" x14ac:dyDescent="0.25">
      <c r="A2232" t="s">
        <v>3124</v>
      </c>
      <c r="B2232" t="s">
        <v>3119</v>
      </c>
      <c r="C2232" t="s">
        <v>3120</v>
      </c>
      <c r="D2232" t="s">
        <v>255</v>
      </c>
      <c r="E2232" t="s">
        <v>1202</v>
      </c>
      <c r="F2232" t="s">
        <v>245</v>
      </c>
      <c r="G2232" t="s">
        <v>80</v>
      </c>
      <c r="H2232">
        <v>1</v>
      </c>
      <c r="I2232" t="s">
        <v>197</v>
      </c>
      <c r="J2232" t="s">
        <v>47</v>
      </c>
      <c r="K2232" s="1">
        <v>43803</v>
      </c>
      <c r="L2232">
        <v>7.81</v>
      </c>
      <c r="M2232" t="s">
        <v>226</v>
      </c>
      <c r="W2232" s="5">
        <v>45839</v>
      </c>
      <c r="X2232" s="5">
        <v>45809</v>
      </c>
      <c r="Y2232" s="5">
        <v>45809</v>
      </c>
      <c r="AB2232" t="s">
        <v>245</v>
      </c>
      <c r="AC2232" t="s">
        <v>245</v>
      </c>
      <c r="AD2232" t="s">
        <v>566</v>
      </c>
      <c r="AE2232" t="s">
        <v>932</v>
      </c>
      <c r="AF2232" t="s">
        <v>690</v>
      </c>
      <c r="AG2232" t="s">
        <v>247</v>
      </c>
      <c r="AH2232">
        <v>18.592689</v>
      </c>
      <c r="AI2232">
        <v>24.535743</v>
      </c>
      <c r="AJ2232">
        <v>43.787640000000003</v>
      </c>
      <c r="AK2232">
        <v>59.744534000000002</v>
      </c>
      <c r="AL2232" t="s">
        <v>54</v>
      </c>
      <c r="AM2232" t="s">
        <v>248</v>
      </c>
      <c r="AN2232" t="s">
        <v>5452</v>
      </c>
      <c r="AO2232" s="1">
        <v>45901</v>
      </c>
      <c r="AP2232" s="1" t="s">
        <v>5455</v>
      </c>
      <c r="AR2232" t="s">
        <v>5452</v>
      </c>
    </row>
    <row r="2233" spans="1:44" hidden="1" x14ac:dyDescent="0.25">
      <c r="A2233" t="s">
        <v>3127</v>
      </c>
      <c r="B2233" t="s">
        <v>3125</v>
      </c>
      <c r="C2233" t="s">
        <v>3126</v>
      </c>
      <c r="D2233" t="s">
        <v>95</v>
      </c>
      <c r="E2233" t="s">
        <v>1268</v>
      </c>
      <c r="F2233" t="s">
        <v>245</v>
      </c>
      <c r="G2233" t="s">
        <v>58</v>
      </c>
      <c r="H2233">
        <v>1</v>
      </c>
      <c r="I2233" t="s">
        <v>197</v>
      </c>
      <c r="J2233" t="s">
        <v>47</v>
      </c>
      <c r="K2233" s="1">
        <v>43803</v>
      </c>
      <c r="L2233">
        <v>38.43</v>
      </c>
      <c r="M2233" t="s">
        <v>226</v>
      </c>
      <c r="W2233" s="5">
        <v>45717</v>
      </c>
      <c r="X2233" s="5">
        <v>45717</v>
      </c>
      <c r="Y2233" s="5">
        <v>45658</v>
      </c>
      <c r="AB2233" t="s">
        <v>245</v>
      </c>
      <c r="AC2233" t="s">
        <v>245</v>
      </c>
      <c r="AD2233" t="s">
        <v>247</v>
      </c>
      <c r="AE2233" t="s">
        <v>690</v>
      </c>
      <c r="AF2233" t="s">
        <v>566</v>
      </c>
      <c r="AG2233" t="s">
        <v>72</v>
      </c>
      <c r="AH2233">
        <v>61.476669999999999</v>
      </c>
      <c r="AI2233">
        <v>67.119412999999994</v>
      </c>
      <c r="AJ2233">
        <v>78.454892999999998</v>
      </c>
      <c r="AK2233">
        <v>95.635576</v>
      </c>
      <c r="AL2233" t="s">
        <v>54</v>
      </c>
      <c r="AM2233" t="s">
        <v>248</v>
      </c>
      <c r="AN2233" t="s">
        <v>5451</v>
      </c>
      <c r="AO2233" s="1">
        <v>45778</v>
      </c>
      <c r="AP2233" s="1" t="s">
        <v>5429</v>
      </c>
      <c r="AR2233" t="s">
        <v>5451</v>
      </c>
    </row>
    <row r="2234" spans="1:44" hidden="1" x14ac:dyDescent="0.25">
      <c r="A2234" t="s">
        <v>3128</v>
      </c>
      <c r="B2234" t="s">
        <v>3125</v>
      </c>
      <c r="C2234" t="s">
        <v>3126</v>
      </c>
      <c r="D2234" t="s">
        <v>143</v>
      </c>
      <c r="E2234" t="s">
        <v>1268</v>
      </c>
      <c r="F2234" t="s">
        <v>245</v>
      </c>
      <c r="G2234" t="s">
        <v>58</v>
      </c>
      <c r="H2234">
        <v>1</v>
      </c>
      <c r="I2234" t="s">
        <v>197</v>
      </c>
      <c r="J2234" t="s">
        <v>47</v>
      </c>
      <c r="K2234" s="1">
        <v>43798</v>
      </c>
      <c r="L2234">
        <v>30.27</v>
      </c>
      <c r="M2234" t="s">
        <v>226</v>
      </c>
      <c r="W2234" s="5">
        <v>45717</v>
      </c>
      <c r="X2234" s="5">
        <v>45717</v>
      </c>
      <c r="Y2234" s="5">
        <v>45658</v>
      </c>
      <c r="AB2234" t="s">
        <v>245</v>
      </c>
      <c r="AC2234" t="s">
        <v>245</v>
      </c>
      <c r="AD2234" t="s">
        <v>247</v>
      </c>
      <c r="AE2234" t="s">
        <v>690</v>
      </c>
      <c r="AF2234" t="s">
        <v>566</v>
      </c>
      <c r="AG2234" t="s">
        <v>72</v>
      </c>
      <c r="AH2234">
        <v>61.476669999999999</v>
      </c>
      <c r="AI2234">
        <v>67.119412999999994</v>
      </c>
      <c r="AJ2234">
        <v>78.454892999999998</v>
      </c>
      <c r="AK2234">
        <v>95.635576</v>
      </c>
      <c r="AL2234" t="s">
        <v>54</v>
      </c>
      <c r="AM2234" t="s">
        <v>248</v>
      </c>
      <c r="AN2234" t="s">
        <v>5451</v>
      </c>
      <c r="AO2234" s="1">
        <v>45778</v>
      </c>
      <c r="AP2234" s="1" t="s">
        <v>5429</v>
      </c>
      <c r="AR2234" t="s">
        <v>5451</v>
      </c>
    </row>
    <row r="2235" spans="1:44" hidden="1" x14ac:dyDescent="0.25">
      <c r="A2235" t="s">
        <v>3129</v>
      </c>
      <c r="B2235" t="s">
        <v>3125</v>
      </c>
      <c r="C2235" t="s">
        <v>3126</v>
      </c>
      <c r="D2235" t="s">
        <v>145</v>
      </c>
      <c r="E2235" t="s">
        <v>1268</v>
      </c>
      <c r="F2235" t="s">
        <v>245</v>
      </c>
      <c r="G2235" t="s">
        <v>58</v>
      </c>
      <c r="H2235">
        <v>1</v>
      </c>
      <c r="I2235" t="s">
        <v>197</v>
      </c>
      <c r="J2235" t="s">
        <v>47</v>
      </c>
      <c r="K2235" s="1">
        <v>43796</v>
      </c>
      <c r="L2235">
        <v>35.9</v>
      </c>
      <c r="M2235" t="s">
        <v>226</v>
      </c>
      <c r="W2235" s="5">
        <v>45717</v>
      </c>
      <c r="X2235" s="5">
        <v>45717</v>
      </c>
      <c r="Y2235" s="5">
        <v>45658</v>
      </c>
      <c r="AB2235" t="s">
        <v>245</v>
      </c>
      <c r="AC2235" t="s">
        <v>245</v>
      </c>
      <c r="AD2235" t="s">
        <v>247</v>
      </c>
      <c r="AE2235" t="s">
        <v>690</v>
      </c>
      <c r="AF2235" t="s">
        <v>566</v>
      </c>
      <c r="AG2235" t="s">
        <v>72</v>
      </c>
      <c r="AH2235">
        <v>61.476669999999999</v>
      </c>
      <c r="AI2235">
        <v>67.119412999999994</v>
      </c>
      <c r="AJ2235">
        <v>78.454892999999998</v>
      </c>
      <c r="AK2235">
        <v>95.635576</v>
      </c>
      <c r="AL2235" t="s">
        <v>54</v>
      </c>
      <c r="AM2235" t="s">
        <v>248</v>
      </c>
      <c r="AN2235" t="s">
        <v>5451</v>
      </c>
      <c r="AO2235" s="1">
        <v>45778</v>
      </c>
      <c r="AP2235" s="1" t="s">
        <v>5429</v>
      </c>
      <c r="AR2235" t="s">
        <v>5451</v>
      </c>
    </row>
    <row r="2236" spans="1:44" hidden="1" x14ac:dyDescent="0.25">
      <c r="A2236" t="s">
        <v>3130</v>
      </c>
      <c r="B2236" t="s">
        <v>3125</v>
      </c>
      <c r="C2236" t="s">
        <v>3126</v>
      </c>
      <c r="D2236" t="s">
        <v>255</v>
      </c>
      <c r="E2236" t="s">
        <v>1268</v>
      </c>
      <c r="F2236" t="s">
        <v>245</v>
      </c>
      <c r="G2236" t="s">
        <v>58</v>
      </c>
      <c r="H2236">
        <v>1</v>
      </c>
      <c r="I2236" t="s">
        <v>197</v>
      </c>
      <c r="J2236" t="s">
        <v>47</v>
      </c>
      <c r="K2236" s="1">
        <v>43798</v>
      </c>
      <c r="L2236">
        <v>33.71</v>
      </c>
      <c r="M2236" t="s">
        <v>226</v>
      </c>
      <c r="W2236" s="5">
        <v>45748</v>
      </c>
      <c r="X2236" s="5">
        <v>45717</v>
      </c>
      <c r="Y2236" s="5">
        <v>45658</v>
      </c>
      <c r="AB2236" t="s">
        <v>245</v>
      </c>
      <c r="AC2236" t="s">
        <v>245</v>
      </c>
      <c r="AD2236" t="s">
        <v>247</v>
      </c>
      <c r="AE2236" t="s">
        <v>690</v>
      </c>
      <c r="AF2236" t="s">
        <v>566</v>
      </c>
      <c r="AG2236" t="s">
        <v>72</v>
      </c>
      <c r="AH2236">
        <v>61.476669999999999</v>
      </c>
      <c r="AI2236">
        <v>67.119412999999994</v>
      </c>
      <c r="AJ2236">
        <v>78.454892999999998</v>
      </c>
      <c r="AK2236">
        <v>95.635576</v>
      </c>
      <c r="AL2236" t="s">
        <v>54</v>
      </c>
      <c r="AM2236" t="s">
        <v>248</v>
      </c>
      <c r="AN2236" t="s">
        <v>5451</v>
      </c>
      <c r="AO2236" s="1">
        <v>45778</v>
      </c>
      <c r="AP2236" s="1" t="s">
        <v>5429</v>
      </c>
      <c r="AR2236" t="s">
        <v>5451</v>
      </c>
    </row>
    <row r="2237" spans="1:44" hidden="1" x14ac:dyDescent="0.25">
      <c r="A2237" t="s">
        <v>3131</v>
      </c>
      <c r="B2237" t="s">
        <v>3125</v>
      </c>
      <c r="C2237" t="s">
        <v>3126</v>
      </c>
      <c r="D2237" t="s">
        <v>87</v>
      </c>
      <c r="E2237" t="s">
        <v>1268</v>
      </c>
      <c r="F2237" t="s">
        <v>245</v>
      </c>
      <c r="G2237" t="s">
        <v>58</v>
      </c>
      <c r="H2237">
        <v>1</v>
      </c>
      <c r="I2237" t="s">
        <v>197</v>
      </c>
      <c r="J2237" t="s">
        <v>47</v>
      </c>
      <c r="K2237" s="1">
        <v>43806</v>
      </c>
      <c r="L2237">
        <v>26.85</v>
      </c>
      <c r="M2237" t="s">
        <v>226</v>
      </c>
      <c r="W2237" s="5">
        <v>45748</v>
      </c>
      <c r="X2237" s="5">
        <v>45717</v>
      </c>
      <c r="Y2237" s="5">
        <v>45658</v>
      </c>
      <c r="AB2237" t="s">
        <v>245</v>
      </c>
      <c r="AC2237" t="s">
        <v>245</v>
      </c>
      <c r="AD2237" t="s">
        <v>247</v>
      </c>
      <c r="AE2237" t="s">
        <v>690</v>
      </c>
      <c r="AF2237" t="s">
        <v>566</v>
      </c>
      <c r="AG2237" t="s">
        <v>72</v>
      </c>
      <c r="AH2237">
        <v>61.476669999999999</v>
      </c>
      <c r="AI2237">
        <v>67.119412999999994</v>
      </c>
      <c r="AJ2237">
        <v>78.454892999999998</v>
      </c>
      <c r="AK2237">
        <v>95.635576</v>
      </c>
      <c r="AL2237" t="s">
        <v>54</v>
      </c>
      <c r="AM2237" t="s">
        <v>248</v>
      </c>
      <c r="AN2237" t="s">
        <v>5451</v>
      </c>
      <c r="AO2237" s="1">
        <v>45778</v>
      </c>
      <c r="AP2237" s="1" t="s">
        <v>5429</v>
      </c>
      <c r="AR2237" t="s">
        <v>5451</v>
      </c>
    </row>
    <row r="2238" spans="1:44" hidden="1" x14ac:dyDescent="0.25">
      <c r="A2238" t="s">
        <v>3132</v>
      </c>
      <c r="B2238" t="s">
        <v>3125</v>
      </c>
      <c r="C2238" t="s">
        <v>3126</v>
      </c>
      <c r="D2238" t="s">
        <v>100</v>
      </c>
      <c r="E2238" t="s">
        <v>1268</v>
      </c>
      <c r="F2238" t="s">
        <v>245</v>
      </c>
      <c r="G2238" t="s">
        <v>58</v>
      </c>
      <c r="H2238">
        <v>1</v>
      </c>
      <c r="I2238" t="s">
        <v>197</v>
      </c>
      <c r="J2238" t="s">
        <v>47</v>
      </c>
      <c r="K2238" s="1">
        <v>43816</v>
      </c>
      <c r="L2238">
        <v>13.41</v>
      </c>
      <c r="M2238" t="s">
        <v>226</v>
      </c>
      <c r="W2238" s="5">
        <v>45748</v>
      </c>
      <c r="X2238" s="5">
        <v>45717</v>
      </c>
      <c r="Y2238" s="5">
        <v>45658</v>
      </c>
      <c r="AA2238" s="10">
        <v>45684</v>
      </c>
      <c r="AB2238" t="s">
        <v>245</v>
      </c>
      <c r="AC2238" t="s">
        <v>245</v>
      </c>
      <c r="AD2238" t="s">
        <v>247</v>
      </c>
      <c r="AE2238" t="s">
        <v>690</v>
      </c>
      <c r="AF2238" t="s">
        <v>566</v>
      </c>
      <c r="AG2238" t="s">
        <v>72</v>
      </c>
      <c r="AH2238">
        <v>61.476669999999999</v>
      </c>
      <c r="AI2238">
        <v>67.119412999999994</v>
      </c>
      <c r="AJ2238">
        <v>78.454892999999998</v>
      </c>
      <c r="AK2238">
        <v>95.635576</v>
      </c>
      <c r="AL2238" t="s">
        <v>28</v>
      </c>
      <c r="AM2238" t="s">
        <v>248</v>
      </c>
      <c r="AN2238" t="s">
        <v>5451</v>
      </c>
      <c r="AO2238" s="1">
        <v>45778</v>
      </c>
      <c r="AP2238" s="1" t="s">
        <v>5429</v>
      </c>
      <c r="AR2238" t="s">
        <v>5451</v>
      </c>
    </row>
    <row r="2239" spans="1:44" hidden="1" x14ac:dyDescent="0.25">
      <c r="A2239" t="s">
        <v>3133</v>
      </c>
      <c r="B2239" t="s">
        <v>3125</v>
      </c>
      <c r="C2239" t="s">
        <v>3126</v>
      </c>
      <c r="D2239" t="s">
        <v>259</v>
      </c>
      <c r="E2239" t="s">
        <v>1268</v>
      </c>
      <c r="F2239" t="s">
        <v>245</v>
      </c>
      <c r="G2239" t="s">
        <v>58</v>
      </c>
      <c r="H2239">
        <v>1</v>
      </c>
      <c r="I2239" t="s">
        <v>197</v>
      </c>
      <c r="J2239" t="s">
        <v>47</v>
      </c>
      <c r="K2239" s="1">
        <v>43818</v>
      </c>
      <c r="L2239">
        <v>7.25</v>
      </c>
      <c r="M2239" t="s">
        <v>226</v>
      </c>
      <c r="W2239" s="5">
        <v>45748</v>
      </c>
      <c r="X2239" s="5">
        <v>45717</v>
      </c>
      <c r="Y2239" s="5">
        <v>45658</v>
      </c>
      <c r="AB2239" t="s">
        <v>245</v>
      </c>
      <c r="AC2239" t="s">
        <v>245</v>
      </c>
      <c r="AD2239" t="s">
        <v>247</v>
      </c>
      <c r="AE2239" t="s">
        <v>690</v>
      </c>
      <c r="AF2239" t="s">
        <v>566</v>
      </c>
      <c r="AG2239" t="s">
        <v>72</v>
      </c>
      <c r="AH2239">
        <v>61.476669999999999</v>
      </c>
      <c r="AI2239">
        <v>67.119412999999994</v>
      </c>
      <c r="AJ2239">
        <v>78.454892999999998</v>
      </c>
      <c r="AK2239">
        <v>95.635576</v>
      </c>
      <c r="AL2239" t="s">
        <v>54</v>
      </c>
      <c r="AM2239" t="s">
        <v>248</v>
      </c>
      <c r="AN2239" t="s">
        <v>5451</v>
      </c>
      <c r="AO2239" s="1">
        <v>45778</v>
      </c>
      <c r="AP2239" s="1" t="s">
        <v>5429</v>
      </c>
      <c r="AR2239" t="s">
        <v>5451</v>
      </c>
    </row>
    <row r="2240" spans="1:44" hidden="1" x14ac:dyDescent="0.25">
      <c r="A2240" t="s">
        <v>3134</v>
      </c>
      <c r="B2240" t="s">
        <v>3125</v>
      </c>
      <c r="C2240" t="s">
        <v>3126</v>
      </c>
      <c r="D2240" t="s">
        <v>275</v>
      </c>
      <c r="E2240" t="s">
        <v>1268</v>
      </c>
      <c r="F2240" t="s">
        <v>245</v>
      </c>
      <c r="G2240" t="s">
        <v>58</v>
      </c>
      <c r="H2240">
        <v>1</v>
      </c>
      <c r="I2240" t="s">
        <v>197</v>
      </c>
      <c r="J2240" t="s">
        <v>47</v>
      </c>
      <c r="K2240" s="1">
        <v>43811</v>
      </c>
      <c r="L2240">
        <v>21.3</v>
      </c>
      <c r="M2240" t="s">
        <v>226</v>
      </c>
      <c r="W2240" s="5">
        <v>45748</v>
      </c>
      <c r="X2240" s="5">
        <v>45717</v>
      </c>
      <c r="Y2240" s="5">
        <v>45658</v>
      </c>
      <c r="AB2240" t="s">
        <v>245</v>
      </c>
      <c r="AC2240" t="s">
        <v>245</v>
      </c>
      <c r="AD2240" t="s">
        <v>247</v>
      </c>
      <c r="AE2240" t="s">
        <v>690</v>
      </c>
      <c r="AF2240" t="s">
        <v>566</v>
      </c>
      <c r="AG2240" t="s">
        <v>72</v>
      </c>
      <c r="AH2240">
        <v>61.476669999999999</v>
      </c>
      <c r="AI2240">
        <v>67.119412999999994</v>
      </c>
      <c r="AJ2240">
        <v>78.454892999999998</v>
      </c>
      <c r="AK2240">
        <v>95.635576</v>
      </c>
      <c r="AL2240" t="s">
        <v>54</v>
      </c>
      <c r="AM2240" t="s">
        <v>248</v>
      </c>
      <c r="AN2240" t="s">
        <v>5451</v>
      </c>
      <c r="AO2240" s="1">
        <v>45778</v>
      </c>
      <c r="AP2240" s="1" t="s">
        <v>5429</v>
      </c>
      <c r="AR2240" t="s">
        <v>5451</v>
      </c>
    </row>
    <row r="2241" spans="1:44" hidden="1" x14ac:dyDescent="0.25">
      <c r="A2241" t="s">
        <v>3135</v>
      </c>
      <c r="B2241" t="s">
        <v>3125</v>
      </c>
      <c r="C2241" t="s">
        <v>3126</v>
      </c>
      <c r="D2241" t="s">
        <v>207</v>
      </c>
      <c r="E2241" t="s">
        <v>1268</v>
      </c>
      <c r="F2241" t="s">
        <v>245</v>
      </c>
      <c r="G2241" t="s">
        <v>58</v>
      </c>
      <c r="H2241">
        <v>1</v>
      </c>
      <c r="I2241" t="s">
        <v>197</v>
      </c>
      <c r="J2241" t="s">
        <v>47</v>
      </c>
      <c r="K2241" s="1">
        <v>43811</v>
      </c>
      <c r="L2241">
        <v>39.42</v>
      </c>
      <c r="M2241" t="s">
        <v>226</v>
      </c>
      <c r="W2241" s="5">
        <v>45748</v>
      </c>
      <c r="X2241" s="5">
        <v>45717</v>
      </c>
      <c r="Y2241" s="5">
        <v>45658</v>
      </c>
      <c r="AB2241" t="s">
        <v>245</v>
      </c>
      <c r="AC2241" t="s">
        <v>245</v>
      </c>
      <c r="AD2241" t="s">
        <v>247</v>
      </c>
      <c r="AE2241" t="s">
        <v>690</v>
      </c>
      <c r="AF2241" t="s">
        <v>566</v>
      </c>
      <c r="AG2241" t="s">
        <v>72</v>
      </c>
      <c r="AH2241">
        <v>61.476669999999999</v>
      </c>
      <c r="AI2241">
        <v>67.119412999999994</v>
      </c>
      <c r="AJ2241">
        <v>78.454892999999998</v>
      </c>
      <c r="AK2241">
        <v>95.635576</v>
      </c>
      <c r="AL2241" t="s">
        <v>54</v>
      </c>
      <c r="AM2241" t="s">
        <v>248</v>
      </c>
      <c r="AN2241" t="s">
        <v>5451</v>
      </c>
      <c r="AO2241" s="1">
        <v>45778</v>
      </c>
      <c r="AP2241" s="1" t="s">
        <v>5429</v>
      </c>
      <c r="AR2241" t="s">
        <v>5451</v>
      </c>
    </row>
    <row r="2242" spans="1:44" hidden="1" x14ac:dyDescent="0.25">
      <c r="A2242" t="s">
        <v>3136</v>
      </c>
      <c r="B2242" t="s">
        <v>3125</v>
      </c>
      <c r="C2242" t="s">
        <v>3126</v>
      </c>
      <c r="D2242" t="s">
        <v>102</v>
      </c>
      <c r="E2242" t="s">
        <v>1268</v>
      </c>
      <c r="F2242" t="s">
        <v>245</v>
      </c>
      <c r="G2242" t="s">
        <v>58</v>
      </c>
      <c r="H2242">
        <v>1</v>
      </c>
      <c r="I2242" t="s">
        <v>197</v>
      </c>
      <c r="J2242" t="s">
        <v>47</v>
      </c>
      <c r="K2242" s="1">
        <v>43812</v>
      </c>
      <c r="L2242">
        <v>40.630000000000003</v>
      </c>
      <c r="M2242" t="s">
        <v>226</v>
      </c>
      <c r="W2242" s="5">
        <v>45748</v>
      </c>
      <c r="X2242" s="5">
        <v>45717</v>
      </c>
      <c r="Y2242" s="5">
        <v>45658</v>
      </c>
      <c r="AB2242" t="s">
        <v>245</v>
      </c>
      <c r="AC2242" t="s">
        <v>245</v>
      </c>
      <c r="AD2242" t="s">
        <v>247</v>
      </c>
      <c r="AE2242" t="s">
        <v>690</v>
      </c>
      <c r="AF2242" t="s">
        <v>566</v>
      </c>
      <c r="AG2242" t="s">
        <v>72</v>
      </c>
      <c r="AH2242">
        <v>61.476669999999999</v>
      </c>
      <c r="AI2242">
        <v>67.119412999999994</v>
      </c>
      <c r="AJ2242">
        <v>78.454892999999998</v>
      </c>
      <c r="AK2242">
        <v>95.635576</v>
      </c>
      <c r="AL2242" t="s">
        <v>54</v>
      </c>
      <c r="AM2242" t="s">
        <v>248</v>
      </c>
      <c r="AN2242" t="s">
        <v>5451</v>
      </c>
      <c r="AO2242" s="1">
        <v>45778</v>
      </c>
      <c r="AP2242" s="1" t="s">
        <v>5429</v>
      </c>
      <c r="AR2242" t="s">
        <v>5451</v>
      </c>
    </row>
    <row r="2243" spans="1:44" hidden="1" x14ac:dyDescent="0.25">
      <c r="A2243" t="s">
        <v>3137</v>
      </c>
      <c r="B2243" t="s">
        <v>3125</v>
      </c>
      <c r="C2243" t="s">
        <v>3126</v>
      </c>
      <c r="D2243" t="s">
        <v>104</v>
      </c>
      <c r="E2243" t="s">
        <v>1268</v>
      </c>
      <c r="F2243" t="s">
        <v>245</v>
      </c>
      <c r="G2243" t="s">
        <v>58</v>
      </c>
      <c r="H2243">
        <v>1</v>
      </c>
      <c r="I2243" t="s">
        <v>197</v>
      </c>
      <c r="J2243" t="s">
        <v>47</v>
      </c>
      <c r="K2243" s="1">
        <v>43803</v>
      </c>
      <c r="L2243">
        <v>26.26</v>
      </c>
      <c r="M2243" t="s">
        <v>226</v>
      </c>
      <c r="W2243" s="5">
        <v>45748</v>
      </c>
      <c r="X2243" s="5">
        <v>45717</v>
      </c>
      <c r="Y2243" s="5">
        <v>45658</v>
      </c>
      <c r="AB2243" t="s">
        <v>245</v>
      </c>
      <c r="AC2243" t="s">
        <v>245</v>
      </c>
      <c r="AD2243" t="s">
        <v>247</v>
      </c>
      <c r="AE2243" t="s">
        <v>690</v>
      </c>
      <c r="AF2243" t="s">
        <v>566</v>
      </c>
      <c r="AG2243" t="s">
        <v>72</v>
      </c>
      <c r="AH2243">
        <v>61.476669999999999</v>
      </c>
      <c r="AI2243">
        <v>67.119412999999994</v>
      </c>
      <c r="AJ2243">
        <v>78.454892999999998</v>
      </c>
      <c r="AK2243">
        <v>95.635576</v>
      </c>
      <c r="AL2243" t="s">
        <v>54</v>
      </c>
      <c r="AM2243" t="s">
        <v>248</v>
      </c>
      <c r="AN2243" t="s">
        <v>5451</v>
      </c>
      <c r="AO2243" s="1">
        <v>45778</v>
      </c>
      <c r="AP2243" s="1" t="s">
        <v>5429</v>
      </c>
      <c r="AR2243" t="s">
        <v>5451</v>
      </c>
    </row>
    <row r="2244" spans="1:44" hidden="1" x14ac:dyDescent="0.25">
      <c r="A2244" t="s">
        <v>3138</v>
      </c>
      <c r="B2244" t="s">
        <v>3125</v>
      </c>
      <c r="C2244" t="s">
        <v>3126</v>
      </c>
      <c r="D2244" t="s">
        <v>149</v>
      </c>
      <c r="E2244" t="s">
        <v>1268</v>
      </c>
      <c r="F2244" t="s">
        <v>245</v>
      </c>
      <c r="G2244" t="s">
        <v>58</v>
      </c>
      <c r="H2244">
        <v>1</v>
      </c>
      <c r="I2244" t="s">
        <v>197</v>
      </c>
      <c r="J2244" t="s">
        <v>47</v>
      </c>
      <c r="K2244" s="1">
        <v>43815</v>
      </c>
      <c r="L2244">
        <v>35.5</v>
      </c>
      <c r="M2244" t="s">
        <v>226</v>
      </c>
      <c r="W2244" s="5">
        <v>45748</v>
      </c>
      <c r="X2244" s="5">
        <v>45717</v>
      </c>
      <c r="Y2244" s="5">
        <v>45658</v>
      </c>
      <c r="AB2244" t="s">
        <v>245</v>
      </c>
      <c r="AC2244" t="s">
        <v>245</v>
      </c>
      <c r="AD2244" t="s">
        <v>247</v>
      </c>
      <c r="AE2244" t="s">
        <v>690</v>
      </c>
      <c r="AF2244" t="s">
        <v>566</v>
      </c>
      <c r="AG2244" t="s">
        <v>72</v>
      </c>
      <c r="AH2244">
        <v>61.476669999999999</v>
      </c>
      <c r="AI2244">
        <v>67.119412999999994</v>
      </c>
      <c r="AJ2244">
        <v>78.454892999999998</v>
      </c>
      <c r="AK2244">
        <v>95.635576</v>
      </c>
      <c r="AL2244" t="s">
        <v>54</v>
      </c>
      <c r="AM2244" t="s">
        <v>248</v>
      </c>
      <c r="AN2244" t="s">
        <v>5451</v>
      </c>
      <c r="AO2244" s="1">
        <v>45778</v>
      </c>
      <c r="AP2244" s="1" t="s">
        <v>5429</v>
      </c>
      <c r="AR2244" t="s">
        <v>5451</v>
      </c>
    </row>
    <row r="2245" spans="1:44" hidden="1" x14ac:dyDescent="0.25">
      <c r="A2245" t="s">
        <v>3139</v>
      </c>
      <c r="B2245" t="s">
        <v>3125</v>
      </c>
      <c r="C2245" t="s">
        <v>3126</v>
      </c>
      <c r="D2245" t="s">
        <v>107</v>
      </c>
      <c r="E2245" t="s">
        <v>1268</v>
      </c>
      <c r="F2245" t="s">
        <v>245</v>
      </c>
      <c r="G2245" t="s">
        <v>58</v>
      </c>
      <c r="H2245">
        <v>1</v>
      </c>
      <c r="I2245" t="s">
        <v>197</v>
      </c>
      <c r="J2245" t="s">
        <v>47</v>
      </c>
      <c r="K2245" s="1">
        <v>43815</v>
      </c>
      <c r="L2245">
        <v>33.96</v>
      </c>
      <c r="M2245" t="s">
        <v>226</v>
      </c>
      <c r="W2245" s="5">
        <v>45748</v>
      </c>
      <c r="X2245" s="5">
        <v>45717</v>
      </c>
      <c r="Y2245" s="5">
        <v>45658</v>
      </c>
      <c r="AB2245" t="s">
        <v>245</v>
      </c>
      <c r="AC2245" t="s">
        <v>245</v>
      </c>
      <c r="AD2245" t="s">
        <v>247</v>
      </c>
      <c r="AE2245" t="s">
        <v>690</v>
      </c>
      <c r="AF2245" t="s">
        <v>566</v>
      </c>
      <c r="AG2245" t="s">
        <v>72</v>
      </c>
      <c r="AH2245">
        <v>61.476669999999999</v>
      </c>
      <c r="AI2245">
        <v>67.119412999999994</v>
      </c>
      <c r="AJ2245">
        <v>78.454892999999998</v>
      </c>
      <c r="AK2245">
        <v>95.635576</v>
      </c>
      <c r="AL2245" t="s">
        <v>54</v>
      </c>
      <c r="AM2245" t="s">
        <v>248</v>
      </c>
      <c r="AN2245" t="s">
        <v>5451</v>
      </c>
      <c r="AO2245" s="1">
        <v>45778</v>
      </c>
      <c r="AP2245" s="1" t="s">
        <v>5429</v>
      </c>
      <c r="AR2245" t="s">
        <v>5451</v>
      </c>
    </row>
    <row r="2246" spans="1:44" hidden="1" x14ac:dyDescent="0.25">
      <c r="A2246" t="s">
        <v>3140</v>
      </c>
      <c r="B2246" t="s">
        <v>3125</v>
      </c>
      <c r="C2246" t="s">
        <v>3126</v>
      </c>
      <c r="D2246" t="s">
        <v>109</v>
      </c>
      <c r="E2246" t="s">
        <v>1268</v>
      </c>
      <c r="F2246" t="s">
        <v>245</v>
      </c>
      <c r="G2246" t="s">
        <v>58</v>
      </c>
      <c r="H2246">
        <v>1</v>
      </c>
      <c r="I2246" t="s">
        <v>197</v>
      </c>
      <c r="J2246" t="s">
        <v>47</v>
      </c>
      <c r="K2246" s="1">
        <v>43815</v>
      </c>
      <c r="L2246">
        <v>31.57</v>
      </c>
      <c r="M2246" t="s">
        <v>226</v>
      </c>
      <c r="W2246" s="5">
        <v>45748</v>
      </c>
      <c r="X2246" s="5">
        <v>45717</v>
      </c>
      <c r="Y2246" s="5">
        <v>45658</v>
      </c>
      <c r="AB2246" t="s">
        <v>245</v>
      </c>
      <c r="AC2246" t="s">
        <v>245</v>
      </c>
      <c r="AD2246" t="s">
        <v>247</v>
      </c>
      <c r="AE2246" t="s">
        <v>690</v>
      </c>
      <c r="AF2246" t="s">
        <v>566</v>
      </c>
      <c r="AG2246" t="s">
        <v>72</v>
      </c>
      <c r="AH2246">
        <v>61.476669999999999</v>
      </c>
      <c r="AI2246">
        <v>67.119412999999994</v>
      </c>
      <c r="AJ2246">
        <v>78.454892999999998</v>
      </c>
      <c r="AK2246">
        <v>95.635576</v>
      </c>
      <c r="AL2246" t="s">
        <v>54</v>
      </c>
      <c r="AM2246" t="s">
        <v>248</v>
      </c>
      <c r="AN2246" t="s">
        <v>5451</v>
      </c>
      <c r="AO2246" s="1">
        <v>45778</v>
      </c>
      <c r="AP2246" s="1" t="s">
        <v>5429</v>
      </c>
      <c r="AR2246" t="s">
        <v>5451</v>
      </c>
    </row>
    <row r="2247" spans="1:44" hidden="1" x14ac:dyDescent="0.25">
      <c r="A2247" t="s">
        <v>3141</v>
      </c>
      <c r="B2247" t="s">
        <v>3125</v>
      </c>
      <c r="C2247" t="s">
        <v>3126</v>
      </c>
      <c r="D2247" t="s">
        <v>154</v>
      </c>
      <c r="E2247" t="s">
        <v>1268</v>
      </c>
      <c r="F2247" t="s">
        <v>245</v>
      </c>
      <c r="G2247" t="s">
        <v>58</v>
      </c>
      <c r="H2247">
        <v>1</v>
      </c>
      <c r="I2247" t="s">
        <v>197</v>
      </c>
      <c r="J2247" t="s">
        <v>47</v>
      </c>
      <c r="K2247" s="1">
        <v>43812</v>
      </c>
      <c r="L2247">
        <v>29.36</v>
      </c>
      <c r="M2247" t="s">
        <v>226</v>
      </c>
      <c r="W2247" s="5">
        <v>45748</v>
      </c>
      <c r="X2247" s="5">
        <v>45717</v>
      </c>
      <c r="Y2247" s="5">
        <v>45689</v>
      </c>
      <c r="AB2247" t="s">
        <v>245</v>
      </c>
      <c r="AC2247" t="s">
        <v>245</v>
      </c>
      <c r="AD2247" t="s">
        <v>247</v>
      </c>
      <c r="AE2247" t="s">
        <v>690</v>
      </c>
      <c r="AF2247" t="s">
        <v>566</v>
      </c>
      <c r="AG2247" t="s">
        <v>72</v>
      </c>
      <c r="AH2247">
        <v>61.476669999999999</v>
      </c>
      <c r="AI2247">
        <v>67.119412999999994</v>
      </c>
      <c r="AJ2247">
        <v>78.454892999999998</v>
      </c>
      <c r="AK2247">
        <v>95.635576</v>
      </c>
      <c r="AL2247" t="s">
        <v>54</v>
      </c>
      <c r="AM2247" t="s">
        <v>248</v>
      </c>
      <c r="AN2247" t="s">
        <v>5451</v>
      </c>
      <c r="AO2247" s="1">
        <v>45778</v>
      </c>
      <c r="AP2247" s="1" t="s">
        <v>5429</v>
      </c>
      <c r="AR2247" t="s">
        <v>5451</v>
      </c>
    </row>
    <row r="2248" spans="1:44" hidden="1" x14ac:dyDescent="0.25">
      <c r="A2248" t="s">
        <v>3142</v>
      </c>
      <c r="B2248" t="s">
        <v>3125</v>
      </c>
      <c r="C2248" t="s">
        <v>3126</v>
      </c>
      <c r="D2248" t="s">
        <v>229</v>
      </c>
      <c r="E2248" t="s">
        <v>1268</v>
      </c>
      <c r="F2248" t="s">
        <v>245</v>
      </c>
      <c r="G2248" t="s">
        <v>58</v>
      </c>
      <c r="H2248">
        <v>1</v>
      </c>
      <c r="I2248" t="s">
        <v>197</v>
      </c>
      <c r="J2248" t="s">
        <v>47</v>
      </c>
      <c r="K2248" s="1">
        <v>43805</v>
      </c>
      <c r="L2248">
        <v>26.87</v>
      </c>
      <c r="M2248" t="s">
        <v>226</v>
      </c>
      <c r="W2248" s="5">
        <v>45748</v>
      </c>
      <c r="X2248" s="5">
        <v>45717</v>
      </c>
      <c r="Y2248" s="5">
        <v>45689</v>
      </c>
      <c r="AB2248" t="s">
        <v>245</v>
      </c>
      <c r="AC2248" t="s">
        <v>245</v>
      </c>
      <c r="AD2248" t="s">
        <v>247</v>
      </c>
      <c r="AE2248" t="s">
        <v>690</v>
      </c>
      <c r="AF2248" t="s">
        <v>566</v>
      </c>
      <c r="AG2248" t="s">
        <v>72</v>
      </c>
      <c r="AH2248">
        <v>61.476669999999999</v>
      </c>
      <c r="AI2248">
        <v>67.119412999999994</v>
      </c>
      <c r="AJ2248">
        <v>78.454892999999998</v>
      </c>
      <c r="AK2248">
        <v>95.635576</v>
      </c>
      <c r="AL2248" t="s">
        <v>54</v>
      </c>
      <c r="AM2248" t="s">
        <v>248</v>
      </c>
      <c r="AN2248" t="s">
        <v>5451</v>
      </c>
      <c r="AO2248" s="1">
        <v>45778</v>
      </c>
      <c r="AP2248" s="1" t="s">
        <v>5429</v>
      </c>
      <c r="AR2248" t="s">
        <v>5451</v>
      </c>
    </row>
    <row r="2249" spans="1:44" hidden="1" x14ac:dyDescent="0.25">
      <c r="A2249" t="s">
        <v>3143</v>
      </c>
      <c r="B2249" t="s">
        <v>3125</v>
      </c>
      <c r="C2249" t="s">
        <v>3126</v>
      </c>
      <c r="D2249" t="s">
        <v>195</v>
      </c>
      <c r="E2249" t="s">
        <v>1268</v>
      </c>
      <c r="F2249" t="s">
        <v>245</v>
      </c>
      <c r="G2249" t="s">
        <v>58</v>
      </c>
      <c r="H2249">
        <v>1</v>
      </c>
      <c r="I2249" t="s">
        <v>197</v>
      </c>
      <c r="J2249" t="s">
        <v>47</v>
      </c>
      <c r="K2249" s="1">
        <v>43809</v>
      </c>
      <c r="L2249">
        <v>27.78</v>
      </c>
      <c r="M2249" t="s">
        <v>226</v>
      </c>
      <c r="W2249" s="5">
        <v>45748</v>
      </c>
      <c r="X2249" s="5">
        <v>45717</v>
      </c>
      <c r="Y2249" s="5">
        <v>45689</v>
      </c>
      <c r="AB2249" t="s">
        <v>245</v>
      </c>
      <c r="AC2249" t="s">
        <v>245</v>
      </c>
      <c r="AD2249" t="s">
        <v>247</v>
      </c>
      <c r="AE2249" t="s">
        <v>690</v>
      </c>
      <c r="AF2249" t="s">
        <v>566</v>
      </c>
      <c r="AG2249" t="s">
        <v>72</v>
      </c>
      <c r="AH2249">
        <v>61.476669999999999</v>
      </c>
      <c r="AI2249">
        <v>67.119412999999994</v>
      </c>
      <c r="AJ2249">
        <v>78.454892999999998</v>
      </c>
      <c r="AK2249">
        <v>95.635576</v>
      </c>
      <c r="AL2249" t="s">
        <v>54</v>
      </c>
      <c r="AM2249" t="s">
        <v>248</v>
      </c>
      <c r="AN2249" t="s">
        <v>5451</v>
      </c>
      <c r="AO2249" s="1">
        <v>45778</v>
      </c>
      <c r="AP2249" s="1" t="s">
        <v>5429</v>
      </c>
      <c r="AR2249" t="s">
        <v>5451</v>
      </c>
    </row>
    <row r="2250" spans="1:44" hidden="1" x14ac:dyDescent="0.25">
      <c r="A2250" t="s">
        <v>3144</v>
      </c>
      <c r="B2250" t="s">
        <v>3125</v>
      </c>
      <c r="C2250" t="s">
        <v>3126</v>
      </c>
      <c r="D2250" t="s">
        <v>156</v>
      </c>
      <c r="E2250" t="s">
        <v>1268</v>
      </c>
      <c r="F2250" t="s">
        <v>245</v>
      </c>
      <c r="G2250" t="s">
        <v>58</v>
      </c>
      <c r="H2250">
        <v>1</v>
      </c>
      <c r="I2250" t="s">
        <v>197</v>
      </c>
      <c r="J2250" t="s">
        <v>47</v>
      </c>
      <c r="K2250" s="1">
        <v>43810</v>
      </c>
      <c r="L2250">
        <v>47.71</v>
      </c>
      <c r="M2250" t="s">
        <v>226</v>
      </c>
      <c r="W2250" s="5">
        <v>45748</v>
      </c>
      <c r="X2250" s="5">
        <v>45717</v>
      </c>
      <c r="Y2250" s="5">
        <v>45689</v>
      </c>
      <c r="AB2250" t="s">
        <v>245</v>
      </c>
      <c r="AC2250" t="s">
        <v>245</v>
      </c>
      <c r="AD2250" t="s">
        <v>247</v>
      </c>
      <c r="AE2250" t="s">
        <v>690</v>
      </c>
      <c r="AF2250" t="s">
        <v>566</v>
      </c>
      <c r="AG2250" t="s">
        <v>72</v>
      </c>
      <c r="AH2250">
        <v>61.476669999999999</v>
      </c>
      <c r="AI2250">
        <v>67.119412999999994</v>
      </c>
      <c r="AJ2250">
        <v>78.454892999999998</v>
      </c>
      <c r="AK2250">
        <v>95.635576</v>
      </c>
      <c r="AL2250" t="s">
        <v>54</v>
      </c>
      <c r="AM2250" t="s">
        <v>248</v>
      </c>
      <c r="AN2250" t="s">
        <v>5451</v>
      </c>
      <c r="AO2250" s="1">
        <v>45778</v>
      </c>
      <c r="AP2250" s="1" t="s">
        <v>5429</v>
      </c>
      <c r="AR2250" t="s">
        <v>5451</v>
      </c>
    </row>
    <row r="2251" spans="1:44" hidden="1" x14ac:dyDescent="0.25">
      <c r="A2251" t="s">
        <v>3145</v>
      </c>
      <c r="B2251" t="s">
        <v>3125</v>
      </c>
      <c r="C2251" t="s">
        <v>3126</v>
      </c>
      <c r="D2251" t="s">
        <v>158</v>
      </c>
      <c r="E2251" t="s">
        <v>1268</v>
      </c>
      <c r="F2251" t="s">
        <v>245</v>
      </c>
      <c r="G2251" t="s">
        <v>58</v>
      </c>
      <c r="H2251">
        <v>1</v>
      </c>
      <c r="I2251" t="s">
        <v>197</v>
      </c>
      <c r="J2251" t="s">
        <v>47</v>
      </c>
      <c r="K2251" s="1">
        <v>43810</v>
      </c>
      <c r="L2251">
        <v>26.32</v>
      </c>
      <c r="M2251" t="s">
        <v>226</v>
      </c>
      <c r="W2251" s="5">
        <v>45748</v>
      </c>
      <c r="X2251" s="5">
        <v>45717</v>
      </c>
      <c r="Y2251" s="5">
        <v>45689</v>
      </c>
      <c r="AB2251" t="s">
        <v>245</v>
      </c>
      <c r="AC2251" t="s">
        <v>245</v>
      </c>
      <c r="AD2251" t="s">
        <v>247</v>
      </c>
      <c r="AE2251" t="s">
        <v>690</v>
      </c>
      <c r="AF2251" t="s">
        <v>566</v>
      </c>
      <c r="AG2251" t="s">
        <v>72</v>
      </c>
      <c r="AH2251">
        <v>61.476669999999999</v>
      </c>
      <c r="AI2251">
        <v>67.119412999999994</v>
      </c>
      <c r="AJ2251">
        <v>78.454892999999998</v>
      </c>
      <c r="AK2251">
        <v>95.635576</v>
      </c>
      <c r="AL2251" t="s">
        <v>54</v>
      </c>
      <c r="AM2251" t="s">
        <v>248</v>
      </c>
      <c r="AN2251" t="s">
        <v>5451</v>
      </c>
      <c r="AO2251" s="1">
        <v>45778</v>
      </c>
      <c r="AP2251" s="1" t="s">
        <v>5429</v>
      </c>
      <c r="AR2251" t="s">
        <v>5451</v>
      </c>
    </row>
    <row r="2252" spans="1:44" hidden="1" x14ac:dyDescent="0.25">
      <c r="A2252" t="s">
        <v>3146</v>
      </c>
      <c r="B2252" t="s">
        <v>3125</v>
      </c>
      <c r="C2252" t="s">
        <v>3126</v>
      </c>
      <c r="D2252" t="s">
        <v>122</v>
      </c>
      <c r="E2252" t="s">
        <v>1268</v>
      </c>
      <c r="F2252" t="s">
        <v>245</v>
      </c>
      <c r="G2252" t="s">
        <v>58</v>
      </c>
      <c r="H2252">
        <v>1</v>
      </c>
      <c r="I2252" t="s">
        <v>197</v>
      </c>
      <c r="J2252" t="s">
        <v>47</v>
      </c>
      <c r="K2252" s="1">
        <v>43806</v>
      </c>
      <c r="L2252">
        <v>22.65</v>
      </c>
      <c r="M2252" t="s">
        <v>226</v>
      </c>
      <c r="W2252" s="5">
        <v>45748</v>
      </c>
      <c r="X2252" s="5">
        <v>45717</v>
      </c>
      <c r="Y2252" s="5">
        <v>45689</v>
      </c>
      <c r="AB2252" t="s">
        <v>245</v>
      </c>
      <c r="AC2252" t="s">
        <v>245</v>
      </c>
      <c r="AD2252" t="s">
        <v>247</v>
      </c>
      <c r="AE2252" t="s">
        <v>690</v>
      </c>
      <c r="AF2252" t="s">
        <v>566</v>
      </c>
      <c r="AG2252" t="s">
        <v>72</v>
      </c>
      <c r="AH2252">
        <v>61.476669999999999</v>
      </c>
      <c r="AI2252">
        <v>67.119412999999994</v>
      </c>
      <c r="AJ2252">
        <v>78.454892999999998</v>
      </c>
      <c r="AK2252">
        <v>95.635576</v>
      </c>
      <c r="AL2252" t="s">
        <v>54</v>
      </c>
      <c r="AM2252" t="s">
        <v>248</v>
      </c>
      <c r="AN2252" t="s">
        <v>5451</v>
      </c>
      <c r="AO2252" s="1">
        <v>45778</v>
      </c>
      <c r="AP2252" s="1" t="s">
        <v>5429</v>
      </c>
      <c r="AR2252" t="s">
        <v>5451</v>
      </c>
    </row>
    <row r="2253" spans="1:44" hidden="1" x14ac:dyDescent="0.25">
      <c r="A2253" t="s">
        <v>3147</v>
      </c>
      <c r="B2253" t="s">
        <v>3125</v>
      </c>
      <c r="C2253" t="s">
        <v>3126</v>
      </c>
      <c r="D2253" t="s">
        <v>112</v>
      </c>
      <c r="E2253" t="s">
        <v>1268</v>
      </c>
      <c r="F2253" t="s">
        <v>245</v>
      </c>
      <c r="G2253" t="s">
        <v>58</v>
      </c>
      <c r="H2253">
        <v>1</v>
      </c>
      <c r="I2253" t="s">
        <v>197</v>
      </c>
      <c r="J2253" t="s">
        <v>47</v>
      </c>
      <c r="K2253" s="1">
        <v>43816</v>
      </c>
      <c r="L2253">
        <v>6.51</v>
      </c>
      <c r="M2253" t="s">
        <v>226</v>
      </c>
      <c r="W2253" s="5">
        <v>45748</v>
      </c>
      <c r="X2253" s="5">
        <v>45748</v>
      </c>
      <c r="Y2253" s="5">
        <v>45689</v>
      </c>
      <c r="AB2253" t="s">
        <v>245</v>
      </c>
      <c r="AC2253" t="s">
        <v>245</v>
      </c>
      <c r="AD2253" t="s">
        <v>247</v>
      </c>
      <c r="AE2253" t="s">
        <v>690</v>
      </c>
      <c r="AF2253" t="s">
        <v>566</v>
      </c>
      <c r="AG2253" t="s">
        <v>72</v>
      </c>
      <c r="AH2253">
        <v>61.476669999999999</v>
      </c>
      <c r="AI2253">
        <v>67.119412999999994</v>
      </c>
      <c r="AJ2253">
        <v>78.454892999999998</v>
      </c>
      <c r="AK2253">
        <v>95.635576</v>
      </c>
      <c r="AL2253" t="s">
        <v>54</v>
      </c>
      <c r="AM2253" t="s">
        <v>248</v>
      </c>
      <c r="AN2253" t="s">
        <v>5451</v>
      </c>
      <c r="AO2253" s="1">
        <v>45778</v>
      </c>
      <c r="AP2253" s="1" t="s">
        <v>5429</v>
      </c>
      <c r="AR2253" t="s">
        <v>5451</v>
      </c>
    </row>
    <row r="2254" spans="1:44" hidden="1" x14ac:dyDescent="0.25">
      <c r="A2254" t="s">
        <v>3148</v>
      </c>
      <c r="B2254" t="s">
        <v>3125</v>
      </c>
      <c r="C2254" t="s">
        <v>3126</v>
      </c>
      <c r="D2254" t="s">
        <v>114</v>
      </c>
      <c r="E2254" t="s">
        <v>1268</v>
      </c>
      <c r="F2254" t="s">
        <v>245</v>
      </c>
      <c r="G2254" t="s">
        <v>58</v>
      </c>
      <c r="H2254">
        <v>1</v>
      </c>
      <c r="I2254" t="s">
        <v>197</v>
      </c>
      <c r="J2254" t="s">
        <v>47</v>
      </c>
      <c r="K2254" s="1">
        <v>43799</v>
      </c>
      <c r="L2254">
        <v>12.3</v>
      </c>
      <c r="M2254" t="s">
        <v>226</v>
      </c>
      <c r="W2254" s="5">
        <v>45748</v>
      </c>
      <c r="X2254" s="5">
        <v>45748</v>
      </c>
      <c r="Y2254" s="5">
        <v>45689</v>
      </c>
      <c r="AB2254" t="s">
        <v>245</v>
      </c>
      <c r="AC2254" t="s">
        <v>245</v>
      </c>
      <c r="AD2254" t="s">
        <v>247</v>
      </c>
      <c r="AE2254" t="s">
        <v>690</v>
      </c>
      <c r="AF2254" t="s">
        <v>566</v>
      </c>
      <c r="AG2254" t="s">
        <v>72</v>
      </c>
      <c r="AH2254">
        <v>61.476669999999999</v>
      </c>
      <c r="AI2254">
        <v>67.119412999999994</v>
      </c>
      <c r="AJ2254">
        <v>78.454892999999998</v>
      </c>
      <c r="AK2254">
        <v>95.635576</v>
      </c>
      <c r="AL2254" t="s">
        <v>54</v>
      </c>
      <c r="AM2254" t="s">
        <v>248</v>
      </c>
      <c r="AN2254" t="s">
        <v>5451</v>
      </c>
      <c r="AO2254" s="1">
        <v>45778</v>
      </c>
      <c r="AP2254" s="1" t="s">
        <v>5429</v>
      </c>
      <c r="AR2254" t="s">
        <v>5451</v>
      </c>
    </row>
    <row r="2255" spans="1:44" hidden="1" x14ac:dyDescent="0.25">
      <c r="A2255" t="s">
        <v>3149</v>
      </c>
      <c r="B2255" t="s">
        <v>3125</v>
      </c>
      <c r="C2255" t="s">
        <v>3126</v>
      </c>
      <c r="D2255" t="s">
        <v>116</v>
      </c>
      <c r="E2255" t="s">
        <v>1268</v>
      </c>
      <c r="F2255" t="s">
        <v>245</v>
      </c>
      <c r="G2255" t="s">
        <v>58</v>
      </c>
      <c r="H2255">
        <v>1</v>
      </c>
      <c r="I2255" t="s">
        <v>197</v>
      </c>
      <c r="J2255" t="s">
        <v>47</v>
      </c>
      <c r="K2255" s="1">
        <v>43805</v>
      </c>
      <c r="L2255">
        <v>9.3800000000000008</v>
      </c>
      <c r="M2255" t="s">
        <v>226</v>
      </c>
      <c r="W2255" s="5">
        <v>45748</v>
      </c>
      <c r="X2255" s="5">
        <v>45748</v>
      </c>
      <c r="Y2255" s="5">
        <v>45689</v>
      </c>
      <c r="AB2255" t="s">
        <v>245</v>
      </c>
      <c r="AC2255" t="s">
        <v>245</v>
      </c>
      <c r="AD2255" t="s">
        <v>247</v>
      </c>
      <c r="AE2255" t="s">
        <v>690</v>
      </c>
      <c r="AF2255" t="s">
        <v>566</v>
      </c>
      <c r="AG2255" t="s">
        <v>72</v>
      </c>
      <c r="AH2255">
        <v>61.476669999999999</v>
      </c>
      <c r="AI2255">
        <v>67.119412999999994</v>
      </c>
      <c r="AJ2255">
        <v>78.454892999999998</v>
      </c>
      <c r="AK2255">
        <v>95.635576</v>
      </c>
      <c r="AL2255" t="s">
        <v>54</v>
      </c>
      <c r="AM2255" t="s">
        <v>248</v>
      </c>
      <c r="AN2255" t="s">
        <v>5451</v>
      </c>
      <c r="AO2255" s="1">
        <v>45778</v>
      </c>
      <c r="AP2255" s="1" t="s">
        <v>5429</v>
      </c>
      <c r="AR2255" t="s">
        <v>5451</v>
      </c>
    </row>
    <row r="2256" spans="1:44" hidden="1" x14ac:dyDescent="0.25">
      <c r="A2256" t="s">
        <v>3150</v>
      </c>
      <c r="B2256" t="s">
        <v>3125</v>
      </c>
      <c r="C2256" t="s">
        <v>3126</v>
      </c>
      <c r="D2256" t="s">
        <v>160</v>
      </c>
      <c r="E2256" t="s">
        <v>1268</v>
      </c>
      <c r="F2256" t="s">
        <v>245</v>
      </c>
      <c r="G2256" t="s">
        <v>58</v>
      </c>
      <c r="H2256">
        <v>1</v>
      </c>
      <c r="I2256" t="s">
        <v>197</v>
      </c>
      <c r="J2256" t="s">
        <v>47</v>
      </c>
      <c r="K2256" s="1">
        <v>43801</v>
      </c>
      <c r="L2256">
        <v>21.22</v>
      </c>
      <c r="M2256" t="s">
        <v>226</v>
      </c>
      <c r="W2256" s="5">
        <v>45748</v>
      </c>
      <c r="X2256" s="5">
        <v>45748</v>
      </c>
      <c r="Y2256" s="5">
        <v>45689</v>
      </c>
      <c r="AB2256" t="s">
        <v>245</v>
      </c>
      <c r="AC2256" t="s">
        <v>245</v>
      </c>
      <c r="AD2256" t="s">
        <v>247</v>
      </c>
      <c r="AE2256" t="s">
        <v>690</v>
      </c>
      <c r="AF2256" t="s">
        <v>566</v>
      </c>
      <c r="AG2256" t="s">
        <v>72</v>
      </c>
      <c r="AH2256">
        <v>61.476669999999999</v>
      </c>
      <c r="AI2256">
        <v>67.119412999999994</v>
      </c>
      <c r="AJ2256">
        <v>78.454892999999998</v>
      </c>
      <c r="AK2256">
        <v>95.635576</v>
      </c>
      <c r="AL2256" t="s">
        <v>54</v>
      </c>
      <c r="AM2256" t="s">
        <v>248</v>
      </c>
      <c r="AN2256" t="s">
        <v>5451</v>
      </c>
      <c r="AO2256" s="1">
        <v>45778</v>
      </c>
      <c r="AP2256" s="1" t="s">
        <v>5429</v>
      </c>
      <c r="AR2256" t="s">
        <v>5451</v>
      </c>
    </row>
    <row r="2257" spans="1:44" hidden="1" x14ac:dyDescent="0.25">
      <c r="A2257" t="s">
        <v>3151</v>
      </c>
      <c r="B2257" t="s">
        <v>3125</v>
      </c>
      <c r="C2257" t="s">
        <v>3126</v>
      </c>
      <c r="D2257" t="s">
        <v>200</v>
      </c>
      <c r="E2257" t="s">
        <v>1268</v>
      </c>
      <c r="F2257" t="s">
        <v>245</v>
      </c>
      <c r="G2257" t="s">
        <v>58</v>
      </c>
      <c r="H2257">
        <v>1</v>
      </c>
      <c r="I2257" t="s">
        <v>197</v>
      </c>
      <c r="J2257" t="s">
        <v>47</v>
      </c>
      <c r="K2257" s="1">
        <v>43818</v>
      </c>
      <c r="L2257">
        <v>21.9</v>
      </c>
      <c r="M2257" t="s">
        <v>226</v>
      </c>
      <c r="W2257" s="5">
        <v>45748</v>
      </c>
      <c r="X2257" s="5">
        <v>45748</v>
      </c>
      <c r="Y2257" s="5">
        <v>45689</v>
      </c>
      <c r="AB2257" t="s">
        <v>245</v>
      </c>
      <c r="AC2257" t="s">
        <v>245</v>
      </c>
      <c r="AD2257" t="s">
        <v>247</v>
      </c>
      <c r="AE2257" t="s">
        <v>690</v>
      </c>
      <c r="AF2257" t="s">
        <v>566</v>
      </c>
      <c r="AG2257" t="s">
        <v>72</v>
      </c>
      <c r="AH2257">
        <v>61.476669999999999</v>
      </c>
      <c r="AI2257">
        <v>67.119412999999994</v>
      </c>
      <c r="AJ2257">
        <v>78.454892999999998</v>
      </c>
      <c r="AK2257">
        <v>95.635576</v>
      </c>
      <c r="AL2257" t="s">
        <v>54</v>
      </c>
      <c r="AM2257" t="s">
        <v>248</v>
      </c>
      <c r="AN2257" t="s">
        <v>5451</v>
      </c>
      <c r="AO2257" s="1">
        <v>45778</v>
      </c>
      <c r="AP2257" s="1" t="s">
        <v>5429</v>
      </c>
      <c r="AR2257" t="s">
        <v>5451</v>
      </c>
    </row>
    <row r="2258" spans="1:44" hidden="1" x14ac:dyDescent="0.25">
      <c r="A2258" t="s">
        <v>3152</v>
      </c>
      <c r="B2258" t="s">
        <v>3125</v>
      </c>
      <c r="C2258" t="s">
        <v>3126</v>
      </c>
      <c r="D2258" t="s">
        <v>124</v>
      </c>
      <c r="E2258" t="s">
        <v>1268</v>
      </c>
      <c r="F2258" t="s">
        <v>245</v>
      </c>
      <c r="G2258" t="s">
        <v>58</v>
      </c>
      <c r="H2258">
        <v>1</v>
      </c>
      <c r="I2258" t="s">
        <v>197</v>
      </c>
      <c r="J2258" t="s">
        <v>47</v>
      </c>
      <c r="K2258" s="1">
        <v>43813</v>
      </c>
      <c r="L2258">
        <v>8.07</v>
      </c>
      <c r="M2258" t="s">
        <v>226</v>
      </c>
      <c r="W2258" s="5">
        <v>45748</v>
      </c>
      <c r="X2258" s="5">
        <v>45748</v>
      </c>
      <c r="Y2258" s="5">
        <v>45689</v>
      </c>
      <c r="AB2258" t="s">
        <v>245</v>
      </c>
      <c r="AC2258" t="s">
        <v>245</v>
      </c>
      <c r="AD2258" t="s">
        <v>247</v>
      </c>
      <c r="AE2258" t="s">
        <v>690</v>
      </c>
      <c r="AF2258" t="s">
        <v>566</v>
      </c>
      <c r="AG2258" t="s">
        <v>72</v>
      </c>
      <c r="AH2258">
        <v>61.476669999999999</v>
      </c>
      <c r="AI2258">
        <v>67.119412999999994</v>
      </c>
      <c r="AJ2258">
        <v>78.454892999999998</v>
      </c>
      <c r="AK2258">
        <v>95.635576</v>
      </c>
      <c r="AL2258" t="s">
        <v>54</v>
      </c>
      <c r="AM2258" t="s">
        <v>248</v>
      </c>
      <c r="AN2258" t="s">
        <v>5451</v>
      </c>
      <c r="AO2258" s="1">
        <v>45778</v>
      </c>
      <c r="AP2258" s="1" t="s">
        <v>5429</v>
      </c>
      <c r="AR2258" t="s">
        <v>5451</v>
      </c>
    </row>
    <row r="2259" spans="1:44" hidden="1" x14ac:dyDescent="0.25">
      <c r="A2259" t="s">
        <v>3153</v>
      </c>
      <c r="B2259" t="s">
        <v>3125</v>
      </c>
      <c r="C2259" t="s">
        <v>3126</v>
      </c>
      <c r="D2259" t="s">
        <v>203</v>
      </c>
      <c r="E2259" t="s">
        <v>1268</v>
      </c>
      <c r="F2259" t="s">
        <v>245</v>
      </c>
      <c r="G2259" t="s">
        <v>58</v>
      </c>
      <c r="H2259">
        <v>1</v>
      </c>
      <c r="I2259" t="s">
        <v>197</v>
      </c>
      <c r="J2259" t="s">
        <v>47</v>
      </c>
      <c r="K2259" s="1">
        <v>43819</v>
      </c>
      <c r="L2259">
        <v>35.74</v>
      </c>
      <c r="M2259" t="s">
        <v>226</v>
      </c>
      <c r="W2259" s="5">
        <v>45748</v>
      </c>
      <c r="X2259" s="5">
        <v>45748</v>
      </c>
      <c r="Y2259" s="5">
        <v>45689</v>
      </c>
      <c r="AB2259" t="s">
        <v>245</v>
      </c>
      <c r="AC2259" t="s">
        <v>245</v>
      </c>
      <c r="AD2259" t="s">
        <v>247</v>
      </c>
      <c r="AE2259" t="s">
        <v>690</v>
      </c>
      <c r="AF2259" t="s">
        <v>566</v>
      </c>
      <c r="AG2259" t="s">
        <v>72</v>
      </c>
      <c r="AH2259">
        <v>61.476669999999999</v>
      </c>
      <c r="AI2259">
        <v>67.119412999999994</v>
      </c>
      <c r="AJ2259">
        <v>78.454892999999998</v>
      </c>
      <c r="AK2259">
        <v>95.635576</v>
      </c>
      <c r="AL2259" t="s">
        <v>54</v>
      </c>
      <c r="AM2259" t="s">
        <v>248</v>
      </c>
      <c r="AN2259" t="s">
        <v>5451</v>
      </c>
      <c r="AO2259" s="1">
        <v>45778</v>
      </c>
      <c r="AP2259" s="1" t="s">
        <v>5429</v>
      </c>
      <c r="AR2259" t="s">
        <v>5451</v>
      </c>
    </row>
    <row r="2260" spans="1:44" hidden="1" x14ac:dyDescent="0.25">
      <c r="A2260" t="s">
        <v>3154</v>
      </c>
      <c r="B2260" t="s">
        <v>3125</v>
      </c>
      <c r="C2260" t="s">
        <v>3126</v>
      </c>
      <c r="D2260" t="s">
        <v>162</v>
      </c>
      <c r="E2260" t="s">
        <v>1268</v>
      </c>
      <c r="F2260" t="s">
        <v>245</v>
      </c>
      <c r="G2260" t="s">
        <v>58</v>
      </c>
      <c r="H2260">
        <v>1</v>
      </c>
      <c r="I2260" t="s">
        <v>197</v>
      </c>
      <c r="J2260" t="s">
        <v>47</v>
      </c>
      <c r="K2260" s="1">
        <v>43816</v>
      </c>
      <c r="L2260">
        <v>22.81</v>
      </c>
      <c r="M2260" t="s">
        <v>226</v>
      </c>
      <c r="W2260" s="5">
        <v>45748</v>
      </c>
      <c r="X2260" s="5">
        <v>45748</v>
      </c>
      <c r="Y2260" s="5">
        <v>45689</v>
      </c>
      <c r="AB2260" t="s">
        <v>245</v>
      </c>
      <c r="AC2260" t="s">
        <v>245</v>
      </c>
      <c r="AD2260" t="s">
        <v>247</v>
      </c>
      <c r="AE2260" t="s">
        <v>690</v>
      </c>
      <c r="AF2260" t="s">
        <v>566</v>
      </c>
      <c r="AG2260" t="s">
        <v>72</v>
      </c>
      <c r="AH2260">
        <v>61.476669999999999</v>
      </c>
      <c r="AI2260">
        <v>67.119412999999994</v>
      </c>
      <c r="AJ2260">
        <v>78.454892999999998</v>
      </c>
      <c r="AK2260">
        <v>95.635576</v>
      </c>
      <c r="AL2260" t="s">
        <v>54</v>
      </c>
      <c r="AM2260" t="s">
        <v>248</v>
      </c>
      <c r="AN2260" t="s">
        <v>5451</v>
      </c>
      <c r="AO2260" s="1">
        <v>45778</v>
      </c>
      <c r="AP2260" s="1" t="s">
        <v>5429</v>
      </c>
      <c r="AR2260" t="s">
        <v>5451</v>
      </c>
    </row>
    <row r="2261" spans="1:44" hidden="1" x14ac:dyDescent="0.25">
      <c r="A2261" t="s">
        <v>3155</v>
      </c>
      <c r="B2261" t="s">
        <v>3125</v>
      </c>
      <c r="C2261" t="s">
        <v>3126</v>
      </c>
      <c r="D2261" t="s">
        <v>128</v>
      </c>
      <c r="E2261" t="s">
        <v>1268</v>
      </c>
      <c r="F2261" t="s">
        <v>245</v>
      </c>
      <c r="G2261" t="s">
        <v>58</v>
      </c>
      <c r="H2261">
        <v>1</v>
      </c>
      <c r="I2261" t="s">
        <v>197</v>
      </c>
      <c r="J2261" t="s">
        <v>47</v>
      </c>
      <c r="K2261" s="1">
        <v>44398</v>
      </c>
      <c r="L2261">
        <v>2.12</v>
      </c>
      <c r="M2261" t="s">
        <v>226</v>
      </c>
      <c r="W2261" s="5">
        <v>45748</v>
      </c>
      <c r="X2261" s="5">
        <v>45748</v>
      </c>
      <c r="Y2261" s="5">
        <v>45689</v>
      </c>
      <c r="AB2261" t="s">
        <v>245</v>
      </c>
      <c r="AC2261" t="s">
        <v>245</v>
      </c>
      <c r="AD2261" t="s">
        <v>247</v>
      </c>
      <c r="AE2261" t="s">
        <v>690</v>
      </c>
      <c r="AF2261" t="s">
        <v>566</v>
      </c>
      <c r="AG2261" t="s">
        <v>72</v>
      </c>
      <c r="AH2261">
        <v>61.476669999999999</v>
      </c>
      <c r="AI2261">
        <v>67.119412999999994</v>
      </c>
      <c r="AJ2261">
        <v>78.454892999999998</v>
      </c>
      <c r="AK2261">
        <v>95.635576</v>
      </c>
      <c r="AL2261" t="s">
        <v>54</v>
      </c>
      <c r="AM2261" t="s">
        <v>248</v>
      </c>
      <c r="AN2261" t="s">
        <v>5451</v>
      </c>
      <c r="AO2261" s="1">
        <v>45778</v>
      </c>
      <c r="AP2261" s="1" t="s">
        <v>5429</v>
      </c>
      <c r="AR2261" t="s">
        <v>5451</v>
      </c>
    </row>
    <row r="2262" spans="1:44" hidden="1" x14ac:dyDescent="0.25">
      <c r="A2262" t="s">
        <v>3156</v>
      </c>
      <c r="B2262" t="s">
        <v>3125</v>
      </c>
      <c r="C2262" t="s">
        <v>3126</v>
      </c>
      <c r="D2262" t="s">
        <v>130</v>
      </c>
      <c r="E2262" t="s">
        <v>1268</v>
      </c>
      <c r="F2262" t="s">
        <v>245</v>
      </c>
      <c r="G2262" t="s">
        <v>58</v>
      </c>
      <c r="H2262">
        <v>1</v>
      </c>
      <c r="I2262" t="s">
        <v>197</v>
      </c>
      <c r="J2262" t="s">
        <v>47</v>
      </c>
      <c r="K2262" s="1">
        <v>44182</v>
      </c>
      <c r="L2262">
        <v>4.7300000000000004</v>
      </c>
      <c r="M2262" t="s">
        <v>226</v>
      </c>
      <c r="W2262" s="5">
        <v>45748</v>
      </c>
      <c r="X2262" s="5">
        <v>45748</v>
      </c>
      <c r="Y2262" s="5">
        <v>45689</v>
      </c>
      <c r="AB2262" t="s">
        <v>245</v>
      </c>
      <c r="AC2262" t="s">
        <v>245</v>
      </c>
      <c r="AD2262" t="s">
        <v>247</v>
      </c>
      <c r="AE2262" t="s">
        <v>690</v>
      </c>
      <c r="AF2262" t="s">
        <v>566</v>
      </c>
      <c r="AG2262" t="s">
        <v>72</v>
      </c>
      <c r="AH2262">
        <v>61.476669999999999</v>
      </c>
      <c r="AI2262">
        <v>67.119412999999994</v>
      </c>
      <c r="AJ2262">
        <v>78.454892999999998</v>
      </c>
      <c r="AK2262">
        <v>95.635576</v>
      </c>
      <c r="AL2262" t="s">
        <v>54</v>
      </c>
      <c r="AM2262" t="s">
        <v>248</v>
      </c>
      <c r="AN2262" t="s">
        <v>5451</v>
      </c>
      <c r="AO2262" s="1">
        <v>45778</v>
      </c>
      <c r="AP2262" s="1" t="s">
        <v>5429</v>
      </c>
      <c r="AR2262" t="s">
        <v>5451</v>
      </c>
    </row>
    <row r="2263" spans="1:44" hidden="1" x14ac:dyDescent="0.25">
      <c r="A2263" t="s">
        <v>3157</v>
      </c>
      <c r="B2263" t="s">
        <v>3125</v>
      </c>
      <c r="C2263" t="s">
        <v>3126</v>
      </c>
      <c r="D2263" t="s">
        <v>170</v>
      </c>
      <c r="E2263" t="s">
        <v>1268</v>
      </c>
      <c r="F2263" t="s">
        <v>245</v>
      </c>
      <c r="G2263" t="s">
        <v>58</v>
      </c>
      <c r="H2263">
        <v>1</v>
      </c>
      <c r="I2263" t="s">
        <v>197</v>
      </c>
      <c r="J2263" t="s">
        <v>47</v>
      </c>
      <c r="K2263" s="1">
        <v>44183</v>
      </c>
      <c r="L2263">
        <v>5.79</v>
      </c>
      <c r="M2263" t="s">
        <v>226</v>
      </c>
      <c r="W2263" s="5">
        <v>45748</v>
      </c>
      <c r="X2263" s="5">
        <v>45748</v>
      </c>
      <c r="Y2263" s="5">
        <v>45689</v>
      </c>
      <c r="AB2263" t="s">
        <v>245</v>
      </c>
      <c r="AC2263" t="s">
        <v>245</v>
      </c>
      <c r="AD2263" t="s">
        <v>247</v>
      </c>
      <c r="AE2263" t="s">
        <v>690</v>
      </c>
      <c r="AF2263" t="s">
        <v>566</v>
      </c>
      <c r="AG2263" t="s">
        <v>72</v>
      </c>
      <c r="AH2263">
        <v>61.476669999999999</v>
      </c>
      <c r="AI2263">
        <v>67.119412999999994</v>
      </c>
      <c r="AJ2263">
        <v>78.454892999999998</v>
      </c>
      <c r="AK2263">
        <v>95.635576</v>
      </c>
      <c r="AL2263" t="s">
        <v>54</v>
      </c>
      <c r="AM2263" t="s">
        <v>248</v>
      </c>
      <c r="AN2263" t="s">
        <v>5451</v>
      </c>
      <c r="AO2263" s="1">
        <v>45778</v>
      </c>
      <c r="AP2263" s="1" t="s">
        <v>5429</v>
      </c>
      <c r="AR2263" t="s">
        <v>5451</v>
      </c>
    </row>
    <row r="2264" spans="1:44" hidden="1" x14ac:dyDescent="0.25">
      <c r="A2264" t="s">
        <v>3158</v>
      </c>
      <c r="B2264" t="s">
        <v>3125</v>
      </c>
      <c r="C2264" t="s">
        <v>3126</v>
      </c>
      <c r="D2264" t="s">
        <v>172</v>
      </c>
      <c r="E2264" t="s">
        <v>1268</v>
      </c>
      <c r="F2264" t="s">
        <v>245</v>
      </c>
      <c r="G2264" t="s">
        <v>58</v>
      </c>
      <c r="H2264">
        <v>1</v>
      </c>
      <c r="I2264" t="s">
        <v>197</v>
      </c>
      <c r="J2264" t="s">
        <v>47</v>
      </c>
      <c r="K2264" s="1">
        <v>44183</v>
      </c>
      <c r="L2264">
        <v>3.02</v>
      </c>
      <c r="M2264" t="s">
        <v>226</v>
      </c>
      <c r="W2264" s="5">
        <v>45748</v>
      </c>
      <c r="X2264" s="5">
        <v>45748</v>
      </c>
      <c r="Y2264" s="5">
        <v>45689</v>
      </c>
      <c r="AB2264" t="s">
        <v>245</v>
      </c>
      <c r="AC2264" t="s">
        <v>245</v>
      </c>
      <c r="AD2264" t="s">
        <v>247</v>
      </c>
      <c r="AE2264" t="s">
        <v>690</v>
      </c>
      <c r="AF2264" t="s">
        <v>566</v>
      </c>
      <c r="AG2264" t="s">
        <v>72</v>
      </c>
      <c r="AH2264">
        <v>61.476669999999999</v>
      </c>
      <c r="AI2264">
        <v>67.119412999999994</v>
      </c>
      <c r="AJ2264">
        <v>78.454892999999998</v>
      </c>
      <c r="AK2264">
        <v>95.635576</v>
      </c>
      <c r="AL2264" t="s">
        <v>54</v>
      </c>
      <c r="AM2264" t="s">
        <v>248</v>
      </c>
      <c r="AN2264" t="s">
        <v>5451</v>
      </c>
      <c r="AO2264" s="1">
        <v>45778</v>
      </c>
      <c r="AP2264" s="1" t="s">
        <v>5429</v>
      </c>
      <c r="AR2264" t="s">
        <v>5451</v>
      </c>
    </row>
    <row r="2265" spans="1:44" hidden="1" x14ac:dyDescent="0.25">
      <c r="A2265" t="s">
        <v>3159</v>
      </c>
      <c r="B2265" t="s">
        <v>3125</v>
      </c>
      <c r="C2265" t="s">
        <v>3126</v>
      </c>
      <c r="D2265" t="s">
        <v>174</v>
      </c>
      <c r="E2265" t="s">
        <v>1268</v>
      </c>
      <c r="F2265" t="s">
        <v>245</v>
      </c>
      <c r="G2265" t="s">
        <v>58</v>
      </c>
      <c r="H2265">
        <v>1</v>
      </c>
      <c r="I2265" t="s">
        <v>197</v>
      </c>
      <c r="J2265" t="s">
        <v>47</v>
      </c>
      <c r="K2265" s="1">
        <v>44186</v>
      </c>
      <c r="L2265">
        <v>1.02</v>
      </c>
      <c r="M2265" t="s">
        <v>226</v>
      </c>
      <c r="W2265" s="5">
        <v>45748</v>
      </c>
      <c r="X2265" s="5">
        <v>45748</v>
      </c>
      <c r="Y2265" s="5">
        <v>45689</v>
      </c>
      <c r="AB2265" t="s">
        <v>245</v>
      </c>
      <c r="AC2265" t="s">
        <v>245</v>
      </c>
      <c r="AD2265" t="s">
        <v>247</v>
      </c>
      <c r="AE2265" t="s">
        <v>690</v>
      </c>
      <c r="AF2265" t="s">
        <v>566</v>
      </c>
      <c r="AG2265" t="s">
        <v>72</v>
      </c>
      <c r="AH2265">
        <v>61.476669999999999</v>
      </c>
      <c r="AI2265">
        <v>67.119412999999994</v>
      </c>
      <c r="AJ2265">
        <v>78.454892999999998</v>
      </c>
      <c r="AK2265">
        <v>95.635576</v>
      </c>
      <c r="AL2265" t="s">
        <v>54</v>
      </c>
      <c r="AM2265" t="s">
        <v>248</v>
      </c>
      <c r="AN2265" t="s">
        <v>5451</v>
      </c>
      <c r="AO2265" s="1">
        <v>45778</v>
      </c>
      <c r="AP2265" s="1" t="s">
        <v>5429</v>
      </c>
      <c r="AR2265" t="s">
        <v>5451</v>
      </c>
    </row>
    <row r="2266" spans="1:44" hidden="1" x14ac:dyDescent="0.25">
      <c r="A2266" t="s">
        <v>3160</v>
      </c>
      <c r="B2266" t="s">
        <v>3125</v>
      </c>
      <c r="C2266" t="s">
        <v>3126</v>
      </c>
      <c r="D2266" t="s">
        <v>361</v>
      </c>
      <c r="E2266" t="s">
        <v>1268</v>
      </c>
      <c r="F2266" t="s">
        <v>245</v>
      </c>
      <c r="G2266" t="s">
        <v>58</v>
      </c>
      <c r="H2266">
        <v>1</v>
      </c>
      <c r="I2266" t="s">
        <v>197</v>
      </c>
      <c r="J2266" t="s">
        <v>47</v>
      </c>
      <c r="K2266" s="1">
        <v>44186</v>
      </c>
      <c r="L2266">
        <v>0.8</v>
      </c>
      <c r="M2266" t="s">
        <v>226</v>
      </c>
      <c r="W2266" s="5">
        <v>45748</v>
      </c>
      <c r="X2266" s="5">
        <v>45748</v>
      </c>
      <c r="Y2266" s="5">
        <v>45689</v>
      </c>
      <c r="AB2266" t="s">
        <v>245</v>
      </c>
      <c r="AC2266" t="s">
        <v>245</v>
      </c>
      <c r="AD2266" t="s">
        <v>247</v>
      </c>
      <c r="AE2266" t="s">
        <v>690</v>
      </c>
      <c r="AF2266" t="s">
        <v>566</v>
      </c>
      <c r="AG2266" t="s">
        <v>72</v>
      </c>
      <c r="AH2266">
        <v>61.476669999999999</v>
      </c>
      <c r="AI2266">
        <v>67.119412999999994</v>
      </c>
      <c r="AJ2266">
        <v>78.454892999999998</v>
      </c>
      <c r="AK2266">
        <v>95.635576</v>
      </c>
      <c r="AL2266" t="s">
        <v>54</v>
      </c>
      <c r="AM2266" t="s">
        <v>248</v>
      </c>
      <c r="AN2266" t="s">
        <v>5451</v>
      </c>
      <c r="AO2266" s="1">
        <v>45778</v>
      </c>
      <c r="AP2266" s="1" t="s">
        <v>5429</v>
      </c>
      <c r="AR2266" t="s">
        <v>5451</v>
      </c>
    </row>
    <row r="2267" spans="1:44" hidden="1" x14ac:dyDescent="0.25">
      <c r="A2267" t="s">
        <v>3161</v>
      </c>
      <c r="B2267" t="s">
        <v>3125</v>
      </c>
      <c r="C2267" t="s">
        <v>3126</v>
      </c>
      <c r="D2267" t="s">
        <v>132</v>
      </c>
      <c r="E2267" t="s">
        <v>1268</v>
      </c>
      <c r="F2267" t="s">
        <v>245</v>
      </c>
      <c r="G2267" t="s">
        <v>58</v>
      </c>
      <c r="H2267">
        <v>1</v>
      </c>
      <c r="I2267" t="s">
        <v>197</v>
      </c>
      <c r="J2267" t="s">
        <v>47</v>
      </c>
      <c r="K2267" s="1">
        <v>44397</v>
      </c>
      <c r="L2267">
        <v>1.84</v>
      </c>
      <c r="M2267" t="s">
        <v>226</v>
      </c>
      <c r="W2267" s="5">
        <v>45748</v>
      </c>
      <c r="X2267" s="5">
        <v>45748</v>
      </c>
      <c r="Y2267" s="5">
        <v>45689</v>
      </c>
      <c r="AB2267" t="s">
        <v>245</v>
      </c>
      <c r="AC2267" t="s">
        <v>245</v>
      </c>
      <c r="AD2267" t="s">
        <v>247</v>
      </c>
      <c r="AE2267" t="s">
        <v>690</v>
      </c>
      <c r="AF2267" t="s">
        <v>566</v>
      </c>
      <c r="AG2267" t="s">
        <v>72</v>
      </c>
      <c r="AH2267">
        <v>61.476669999999999</v>
      </c>
      <c r="AI2267">
        <v>67.119412999999994</v>
      </c>
      <c r="AJ2267">
        <v>78.454892999999998</v>
      </c>
      <c r="AK2267">
        <v>95.635576</v>
      </c>
      <c r="AL2267" t="s">
        <v>54</v>
      </c>
      <c r="AM2267" t="s">
        <v>248</v>
      </c>
      <c r="AN2267" t="s">
        <v>5451</v>
      </c>
      <c r="AO2267" s="1">
        <v>45778</v>
      </c>
      <c r="AP2267" s="1" t="s">
        <v>5429</v>
      </c>
      <c r="AR2267" t="s">
        <v>5451</v>
      </c>
    </row>
    <row r="2268" spans="1:44" hidden="1" x14ac:dyDescent="0.25">
      <c r="A2268" t="s">
        <v>3162</v>
      </c>
      <c r="B2268" t="s">
        <v>3125</v>
      </c>
      <c r="C2268" t="s">
        <v>3126</v>
      </c>
      <c r="D2268" t="s">
        <v>134</v>
      </c>
      <c r="E2268" t="s">
        <v>1268</v>
      </c>
      <c r="F2268" t="s">
        <v>245</v>
      </c>
      <c r="G2268" t="s">
        <v>58</v>
      </c>
      <c r="H2268">
        <v>1</v>
      </c>
      <c r="I2268" t="s">
        <v>197</v>
      </c>
      <c r="J2268" t="s">
        <v>47</v>
      </c>
      <c r="K2268" s="1">
        <v>44186</v>
      </c>
      <c r="L2268">
        <v>0.51</v>
      </c>
      <c r="M2268" t="s">
        <v>226</v>
      </c>
      <c r="W2268" s="5">
        <v>45748</v>
      </c>
      <c r="X2268" s="5">
        <v>45748</v>
      </c>
      <c r="Y2268" s="5">
        <v>45689</v>
      </c>
      <c r="AB2268" t="s">
        <v>245</v>
      </c>
      <c r="AC2268" t="s">
        <v>245</v>
      </c>
      <c r="AD2268" t="s">
        <v>247</v>
      </c>
      <c r="AE2268" t="s">
        <v>690</v>
      </c>
      <c r="AF2268" t="s">
        <v>566</v>
      </c>
      <c r="AG2268" t="s">
        <v>72</v>
      </c>
      <c r="AH2268">
        <v>61.476669999999999</v>
      </c>
      <c r="AI2268">
        <v>67.119412999999994</v>
      </c>
      <c r="AJ2268">
        <v>78.454892999999998</v>
      </c>
      <c r="AK2268">
        <v>95.635576</v>
      </c>
      <c r="AL2268" t="s">
        <v>54</v>
      </c>
      <c r="AM2268" t="s">
        <v>248</v>
      </c>
      <c r="AN2268" t="s">
        <v>5451</v>
      </c>
      <c r="AO2268" s="1">
        <v>45778</v>
      </c>
      <c r="AP2268" s="1" t="s">
        <v>5429</v>
      </c>
      <c r="AR2268" t="s">
        <v>5451</v>
      </c>
    </row>
    <row r="2269" spans="1:44" hidden="1" x14ac:dyDescent="0.25">
      <c r="A2269" t="s">
        <v>3163</v>
      </c>
      <c r="B2269" t="s">
        <v>3125</v>
      </c>
      <c r="C2269" t="s">
        <v>3126</v>
      </c>
      <c r="D2269" t="s">
        <v>68</v>
      </c>
      <c r="E2269" t="s">
        <v>1268</v>
      </c>
      <c r="F2269" t="s">
        <v>245</v>
      </c>
      <c r="G2269" t="s">
        <v>58</v>
      </c>
      <c r="H2269">
        <v>1</v>
      </c>
      <c r="I2269" t="s">
        <v>197</v>
      </c>
      <c r="J2269" t="s">
        <v>47</v>
      </c>
      <c r="K2269" s="1">
        <v>44186</v>
      </c>
      <c r="L2269">
        <v>3.32</v>
      </c>
      <c r="M2269" t="s">
        <v>226</v>
      </c>
      <c r="W2269" s="5">
        <v>45748</v>
      </c>
      <c r="X2269" s="5">
        <v>45748</v>
      </c>
      <c r="Y2269" s="5">
        <v>45689</v>
      </c>
      <c r="AB2269" t="s">
        <v>245</v>
      </c>
      <c r="AC2269" t="s">
        <v>245</v>
      </c>
      <c r="AD2269" t="s">
        <v>247</v>
      </c>
      <c r="AE2269" t="s">
        <v>690</v>
      </c>
      <c r="AF2269" t="s">
        <v>566</v>
      </c>
      <c r="AG2269" t="s">
        <v>72</v>
      </c>
      <c r="AH2269">
        <v>61.476669999999999</v>
      </c>
      <c r="AI2269">
        <v>67.119412999999994</v>
      </c>
      <c r="AJ2269">
        <v>78.454892999999998</v>
      </c>
      <c r="AK2269">
        <v>95.635576</v>
      </c>
      <c r="AL2269" t="s">
        <v>54</v>
      </c>
      <c r="AM2269" t="s">
        <v>248</v>
      </c>
      <c r="AN2269" t="s">
        <v>5451</v>
      </c>
      <c r="AO2269" s="1">
        <v>45778</v>
      </c>
      <c r="AP2269" s="1" t="s">
        <v>5429</v>
      </c>
      <c r="AR2269" t="s">
        <v>5451</v>
      </c>
    </row>
    <row r="2270" spans="1:44" hidden="1" x14ac:dyDescent="0.25">
      <c r="A2270" t="s">
        <v>3164</v>
      </c>
      <c r="B2270" t="s">
        <v>3125</v>
      </c>
      <c r="C2270" t="s">
        <v>3126</v>
      </c>
      <c r="D2270" t="s">
        <v>42</v>
      </c>
      <c r="E2270" t="s">
        <v>1268</v>
      </c>
      <c r="F2270" t="s">
        <v>245</v>
      </c>
      <c r="G2270" t="s">
        <v>58</v>
      </c>
      <c r="H2270">
        <v>1</v>
      </c>
      <c r="I2270" t="s">
        <v>197</v>
      </c>
      <c r="J2270" t="s">
        <v>47</v>
      </c>
      <c r="K2270" s="1">
        <v>44392</v>
      </c>
      <c r="L2270">
        <v>2.86</v>
      </c>
      <c r="M2270" t="s">
        <v>226</v>
      </c>
      <c r="W2270" s="5">
        <v>45748</v>
      </c>
      <c r="X2270" s="5">
        <v>45748</v>
      </c>
      <c r="Y2270" s="5">
        <v>45689</v>
      </c>
      <c r="AB2270" t="s">
        <v>245</v>
      </c>
      <c r="AC2270" t="s">
        <v>245</v>
      </c>
      <c r="AD2270" t="s">
        <v>247</v>
      </c>
      <c r="AE2270" t="s">
        <v>690</v>
      </c>
      <c r="AF2270" t="s">
        <v>566</v>
      </c>
      <c r="AG2270" t="s">
        <v>72</v>
      </c>
      <c r="AH2270">
        <v>61.476669999999999</v>
      </c>
      <c r="AI2270">
        <v>67.119412999999994</v>
      </c>
      <c r="AJ2270">
        <v>78.454892999999998</v>
      </c>
      <c r="AK2270">
        <v>95.635576</v>
      </c>
      <c r="AL2270" t="s">
        <v>54</v>
      </c>
      <c r="AM2270" t="s">
        <v>248</v>
      </c>
      <c r="AN2270" t="s">
        <v>5451</v>
      </c>
      <c r="AO2270" s="1">
        <v>45778</v>
      </c>
      <c r="AP2270" s="1" t="s">
        <v>5429</v>
      </c>
      <c r="AR2270" t="s">
        <v>5451</v>
      </c>
    </row>
    <row r="2271" spans="1:44" hidden="1" x14ac:dyDescent="0.25">
      <c r="A2271" t="s">
        <v>3165</v>
      </c>
      <c r="B2271" t="s">
        <v>3125</v>
      </c>
      <c r="C2271" t="s">
        <v>3126</v>
      </c>
      <c r="D2271" t="s">
        <v>367</v>
      </c>
      <c r="E2271" t="s">
        <v>1268</v>
      </c>
      <c r="F2271" t="s">
        <v>245</v>
      </c>
      <c r="G2271" t="s">
        <v>58</v>
      </c>
      <c r="H2271">
        <v>1</v>
      </c>
      <c r="I2271" t="s">
        <v>197</v>
      </c>
      <c r="J2271" t="s">
        <v>47</v>
      </c>
      <c r="K2271" s="1">
        <v>44392</v>
      </c>
      <c r="L2271">
        <v>5.25</v>
      </c>
      <c r="M2271" t="s">
        <v>226</v>
      </c>
      <c r="W2271" s="5">
        <v>45748</v>
      </c>
      <c r="X2271" s="5">
        <v>45748</v>
      </c>
      <c r="Y2271" s="5">
        <v>45689</v>
      </c>
      <c r="AB2271" t="s">
        <v>245</v>
      </c>
      <c r="AC2271" t="s">
        <v>245</v>
      </c>
      <c r="AD2271" t="s">
        <v>247</v>
      </c>
      <c r="AE2271" t="s">
        <v>690</v>
      </c>
      <c r="AF2271" t="s">
        <v>566</v>
      </c>
      <c r="AG2271" t="s">
        <v>72</v>
      </c>
      <c r="AH2271">
        <v>61.476669999999999</v>
      </c>
      <c r="AI2271">
        <v>67.119412999999994</v>
      </c>
      <c r="AJ2271">
        <v>78.454892999999998</v>
      </c>
      <c r="AK2271">
        <v>95.635576</v>
      </c>
      <c r="AL2271" t="s">
        <v>54</v>
      </c>
      <c r="AM2271" t="s">
        <v>248</v>
      </c>
      <c r="AN2271" t="s">
        <v>5451</v>
      </c>
      <c r="AO2271" s="1">
        <v>45778</v>
      </c>
      <c r="AP2271" s="1" t="s">
        <v>5429</v>
      </c>
      <c r="AR2271" t="s">
        <v>5451</v>
      </c>
    </row>
    <row r="2272" spans="1:44" hidden="1" x14ac:dyDescent="0.25">
      <c r="A2272" t="s">
        <v>3166</v>
      </c>
      <c r="B2272" t="s">
        <v>3125</v>
      </c>
      <c r="C2272" t="s">
        <v>3126</v>
      </c>
      <c r="D2272" t="s">
        <v>370</v>
      </c>
      <c r="E2272" t="s">
        <v>1268</v>
      </c>
      <c r="F2272" t="s">
        <v>245</v>
      </c>
      <c r="G2272" t="s">
        <v>58</v>
      </c>
      <c r="H2272">
        <v>1</v>
      </c>
      <c r="I2272" t="s">
        <v>197</v>
      </c>
      <c r="J2272" t="s">
        <v>47</v>
      </c>
      <c r="K2272" s="1">
        <v>44392</v>
      </c>
      <c r="L2272">
        <v>1.04</v>
      </c>
      <c r="M2272" t="s">
        <v>226</v>
      </c>
      <c r="W2272" s="5">
        <v>45748</v>
      </c>
      <c r="X2272" s="5">
        <v>45748</v>
      </c>
      <c r="Y2272" s="5">
        <v>45689</v>
      </c>
      <c r="AB2272" t="s">
        <v>245</v>
      </c>
      <c r="AC2272" t="s">
        <v>245</v>
      </c>
      <c r="AD2272" t="s">
        <v>247</v>
      </c>
      <c r="AE2272" t="s">
        <v>690</v>
      </c>
      <c r="AF2272" t="s">
        <v>566</v>
      </c>
      <c r="AG2272" t="s">
        <v>72</v>
      </c>
      <c r="AH2272">
        <v>61.476669999999999</v>
      </c>
      <c r="AI2272">
        <v>67.119412999999994</v>
      </c>
      <c r="AJ2272">
        <v>78.454892999999998</v>
      </c>
      <c r="AK2272">
        <v>95.635576</v>
      </c>
      <c r="AL2272" t="s">
        <v>54</v>
      </c>
      <c r="AM2272" t="s">
        <v>248</v>
      </c>
      <c r="AN2272" t="s">
        <v>5451</v>
      </c>
      <c r="AO2272" s="1">
        <v>45778</v>
      </c>
      <c r="AP2272" s="1" t="s">
        <v>5429</v>
      </c>
      <c r="AR2272" t="s">
        <v>5451</v>
      </c>
    </row>
    <row r="2273" spans="1:44" hidden="1" x14ac:dyDescent="0.25">
      <c r="A2273" t="s">
        <v>3167</v>
      </c>
      <c r="B2273" t="s">
        <v>3125</v>
      </c>
      <c r="C2273" t="s">
        <v>3126</v>
      </c>
      <c r="D2273" t="s">
        <v>372</v>
      </c>
      <c r="E2273" t="s">
        <v>1268</v>
      </c>
      <c r="F2273" t="s">
        <v>245</v>
      </c>
      <c r="G2273" t="s">
        <v>58</v>
      </c>
      <c r="H2273">
        <v>1</v>
      </c>
      <c r="I2273" t="s">
        <v>197</v>
      </c>
      <c r="J2273" t="s">
        <v>47</v>
      </c>
      <c r="K2273" s="1">
        <v>44397</v>
      </c>
      <c r="L2273">
        <v>4.24</v>
      </c>
      <c r="M2273" t="s">
        <v>226</v>
      </c>
      <c r="W2273" s="5">
        <v>45748</v>
      </c>
      <c r="X2273" s="5">
        <v>45748</v>
      </c>
      <c r="Y2273" s="5">
        <v>45689</v>
      </c>
      <c r="AB2273" t="s">
        <v>245</v>
      </c>
      <c r="AC2273" t="s">
        <v>245</v>
      </c>
      <c r="AD2273" t="s">
        <v>247</v>
      </c>
      <c r="AE2273" t="s">
        <v>690</v>
      </c>
      <c r="AF2273" t="s">
        <v>566</v>
      </c>
      <c r="AG2273" t="s">
        <v>72</v>
      </c>
      <c r="AH2273">
        <v>61.476669999999999</v>
      </c>
      <c r="AI2273">
        <v>67.119412999999994</v>
      </c>
      <c r="AJ2273">
        <v>78.454892999999998</v>
      </c>
      <c r="AK2273">
        <v>95.635576</v>
      </c>
      <c r="AL2273" t="s">
        <v>54</v>
      </c>
      <c r="AM2273" t="s">
        <v>248</v>
      </c>
      <c r="AN2273" t="s">
        <v>5451</v>
      </c>
      <c r="AO2273" s="1">
        <v>45778</v>
      </c>
      <c r="AP2273" s="1" t="s">
        <v>5429</v>
      </c>
      <c r="AR2273" t="s">
        <v>5451</v>
      </c>
    </row>
    <row r="2274" spans="1:44" hidden="1" x14ac:dyDescent="0.25">
      <c r="A2274" t="s">
        <v>3168</v>
      </c>
      <c r="B2274" t="s">
        <v>3125</v>
      </c>
      <c r="C2274" t="s">
        <v>3126</v>
      </c>
      <c r="D2274" t="s">
        <v>374</v>
      </c>
      <c r="E2274" t="s">
        <v>1268</v>
      </c>
      <c r="F2274" t="s">
        <v>245</v>
      </c>
      <c r="G2274" t="s">
        <v>58</v>
      </c>
      <c r="H2274">
        <v>1</v>
      </c>
      <c r="I2274" t="s">
        <v>197</v>
      </c>
      <c r="J2274" t="s">
        <v>47</v>
      </c>
      <c r="K2274" s="1">
        <v>44398</v>
      </c>
      <c r="L2274">
        <v>3.24</v>
      </c>
      <c r="M2274" t="s">
        <v>226</v>
      </c>
      <c r="W2274" s="5">
        <v>45748</v>
      </c>
      <c r="X2274" s="5">
        <v>45748</v>
      </c>
      <c r="Y2274" s="5">
        <v>45689</v>
      </c>
      <c r="AB2274" t="s">
        <v>245</v>
      </c>
      <c r="AC2274" t="s">
        <v>245</v>
      </c>
      <c r="AD2274" t="s">
        <v>247</v>
      </c>
      <c r="AE2274" t="s">
        <v>690</v>
      </c>
      <c r="AF2274" t="s">
        <v>566</v>
      </c>
      <c r="AG2274" t="s">
        <v>72</v>
      </c>
      <c r="AH2274">
        <v>61.476669999999999</v>
      </c>
      <c r="AI2274">
        <v>67.119412999999994</v>
      </c>
      <c r="AJ2274">
        <v>78.454892999999998</v>
      </c>
      <c r="AK2274">
        <v>95.635576</v>
      </c>
      <c r="AL2274" t="s">
        <v>54</v>
      </c>
      <c r="AM2274" t="s">
        <v>248</v>
      </c>
      <c r="AN2274" t="s">
        <v>5451</v>
      </c>
      <c r="AO2274" s="1">
        <v>45778</v>
      </c>
      <c r="AP2274" s="1" t="s">
        <v>5429</v>
      </c>
      <c r="AR2274" t="s">
        <v>5451</v>
      </c>
    </row>
    <row r="2275" spans="1:44" hidden="1" x14ac:dyDescent="0.25">
      <c r="A2275" t="s">
        <v>3169</v>
      </c>
      <c r="B2275" t="s">
        <v>3125</v>
      </c>
      <c r="C2275" t="s">
        <v>3126</v>
      </c>
      <c r="D2275" t="s">
        <v>432</v>
      </c>
      <c r="E2275" t="s">
        <v>1268</v>
      </c>
      <c r="F2275" t="s">
        <v>245</v>
      </c>
      <c r="G2275" t="s">
        <v>58</v>
      </c>
      <c r="H2275">
        <v>1</v>
      </c>
      <c r="I2275" t="s">
        <v>197</v>
      </c>
      <c r="J2275" t="s">
        <v>47</v>
      </c>
      <c r="K2275" s="1">
        <v>44398</v>
      </c>
      <c r="L2275">
        <v>0.95</v>
      </c>
      <c r="M2275" t="s">
        <v>226</v>
      </c>
      <c r="W2275" s="5">
        <v>45748</v>
      </c>
      <c r="X2275" s="5">
        <v>45748</v>
      </c>
      <c r="Y2275" s="5">
        <v>45689</v>
      </c>
      <c r="AB2275" t="s">
        <v>245</v>
      </c>
      <c r="AC2275" t="s">
        <v>245</v>
      </c>
      <c r="AD2275" t="s">
        <v>247</v>
      </c>
      <c r="AE2275" t="s">
        <v>690</v>
      </c>
      <c r="AF2275" t="s">
        <v>566</v>
      </c>
      <c r="AG2275" t="s">
        <v>72</v>
      </c>
      <c r="AH2275">
        <v>61.476669999999999</v>
      </c>
      <c r="AI2275">
        <v>67.119412999999994</v>
      </c>
      <c r="AJ2275">
        <v>78.454892999999998</v>
      </c>
      <c r="AK2275">
        <v>95.635576</v>
      </c>
      <c r="AL2275" t="s">
        <v>54</v>
      </c>
      <c r="AM2275" t="s">
        <v>248</v>
      </c>
      <c r="AN2275" t="s">
        <v>5451</v>
      </c>
      <c r="AO2275" s="1">
        <v>45778</v>
      </c>
      <c r="AP2275" s="1" t="s">
        <v>5429</v>
      </c>
      <c r="AR2275" t="s">
        <v>5451</v>
      </c>
    </row>
    <row r="2276" spans="1:44" hidden="1" x14ac:dyDescent="0.25">
      <c r="A2276" t="s">
        <v>3170</v>
      </c>
      <c r="B2276" t="s">
        <v>3125</v>
      </c>
      <c r="C2276" t="s">
        <v>3126</v>
      </c>
      <c r="D2276" t="s">
        <v>434</v>
      </c>
      <c r="E2276" t="s">
        <v>1268</v>
      </c>
      <c r="F2276" t="s">
        <v>245</v>
      </c>
      <c r="G2276" t="s">
        <v>58</v>
      </c>
      <c r="H2276">
        <v>1</v>
      </c>
      <c r="I2276" t="s">
        <v>197</v>
      </c>
      <c r="J2276" t="s">
        <v>70</v>
      </c>
      <c r="L2276">
        <v>0.38</v>
      </c>
      <c r="M2276" t="s">
        <v>226</v>
      </c>
      <c r="W2276" s="5">
        <v>43758</v>
      </c>
      <c r="AB2276" t="s">
        <v>245</v>
      </c>
      <c r="AC2276" t="s">
        <v>245</v>
      </c>
      <c r="AD2276" t="s">
        <v>247</v>
      </c>
      <c r="AE2276" t="s">
        <v>690</v>
      </c>
      <c r="AF2276" t="s">
        <v>566</v>
      </c>
      <c r="AG2276" t="s">
        <v>72</v>
      </c>
      <c r="AH2276">
        <v>61.476669999999999</v>
      </c>
      <c r="AI2276">
        <v>67.119412999999994</v>
      </c>
      <c r="AJ2276">
        <v>78.454892999999998</v>
      </c>
      <c r="AK2276">
        <v>95.635576</v>
      </c>
      <c r="AL2276" t="s">
        <v>73</v>
      </c>
      <c r="AM2276" t="s">
        <v>248</v>
      </c>
      <c r="AN2276" t="s">
        <v>5451</v>
      </c>
      <c r="AO2276" s="1">
        <v>45778</v>
      </c>
      <c r="AP2276" s="1" t="s">
        <v>5429</v>
      </c>
      <c r="AR2276" t="s">
        <v>5451</v>
      </c>
    </row>
    <row r="2277" spans="1:44" hidden="1" x14ac:dyDescent="0.25">
      <c r="A2277" t="s">
        <v>3171</v>
      </c>
      <c r="B2277" t="s">
        <v>3125</v>
      </c>
      <c r="C2277" t="s">
        <v>3126</v>
      </c>
      <c r="D2277" t="s">
        <v>893</v>
      </c>
      <c r="E2277" t="s">
        <v>1268</v>
      </c>
      <c r="F2277" t="s">
        <v>245</v>
      </c>
      <c r="G2277" t="s">
        <v>58</v>
      </c>
      <c r="H2277">
        <v>1</v>
      </c>
      <c r="I2277" t="s">
        <v>197</v>
      </c>
      <c r="J2277" t="s">
        <v>236</v>
      </c>
      <c r="L2277">
        <v>0.84</v>
      </c>
      <c r="M2277" t="s">
        <v>226</v>
      </c>
      <c r="W2277" s="5">
        <v>43758</v>
      </c>
      <c r="AB2277" t="s">
        <v>245</v>
      </c>
      <c r="AC2277" t="s">
        <v>245</v>
      </c>
      <c r="AD2277" t="s">
        <v>247</v>
      </c>
      <c r="AE2277" t="s">
        <v>690</v>
      </c>
      <c r="AF2277" t="s">
        <v>566</v>
      </c>
      <c r="AG2277" t="s">
        <v>72</v>
      </c>
      <c r="AH2277">
        <v>61.476669999999999</v>
      </c>
      <c r="AI2277">
        <v>67.119412999999994</v>
      </c>
      <c r="AJ2277">
        <v>78.454892999999998</v>
      </c>
      <c r="AK2277">
        <v>95.635576</v>
      </c>
      <c r="AL2277" t="s">
        <v>73</v>
      </c>
      <c r="AM2277" t="s">
        <v>248</v>
      </c>
      <c r="AN2277" t="s">
        <v>5451</v>
      </c>
      <c r="AO2277" s="1">
        <v>45778</v>
      </c>
      <c r="AP2277" s="1" t="s">
        <v>5429</v>
      </c>
      <c r="AR2277" t="s">
        <v>5451</v>
      </c>
    </row>
    <row r="2278" spans="1:44" hidden="1" x14ac:dyDescent="0.25">
      <c r="A2278" t="s">
        <v>3172</v>
      </c>
      <c r="B2278" t="s">
        <v>3125</v>
      </c>
      <c r="C2278" t="s">
        <v>3126</v>
      </c>
      <c r="D2278" t="s">
        <v>853</v>
      </c>
      <c r="E2278" t="s">
        <v>1268</v>
      </c>
      <c r="F2278" t="s">
        <v>245</v>
      </c>
      <c r="G2278" t="s">
        <v>58</v>
      </c>
      <c r="H2278">
        <v>1</v>
      </c>
      <c r="I2278" t="s">
        <v>197</v>
      </c>
      <c r="J2278" t="s">
        <v>236</v>
      </c>
      <c r="L2278">
        <v>0.23</v>
      </c>
      <c r="M2278" t="s">
        <v>226</v>
      </c>
      <c r="W2278" s="5">
        <v>43758</v>
      </c>
      <c r="AB2278" t="s">
        <v>245</v>
      </c>
      <c r="AC2278" t="s">
        <v>245</v>
      </c>
      <c r="AD2278" t="s">
        <v>247</v>
      </c>
      <c r="AE2278" t="s">
        <v>690</v>
      </c>
      <c r="AF2278" t="s">
        <v>566</v>
      </c>
      <c r="AG2278" t="s">
        <v>72</v>
      </c>
      <c r="AH2278">
        <v>61.476669999999999</v>
      </c>
      <c r="AI2278">
        <v>67.119412999999994</v>
      </c>
      <c r="AJ2278">
        <v>78.454892999999998</v>
      </c>
      <c r="AK2278">
        <v>95.635576</v>
      </c>
      <c r="AL2278" t="s">
        <v>73</v>
      </c>
      <c r="AM2278" t="s">
        <v>248</v>
      </c>
      <c r="AN2278" t="s">
        <v>5451</v>
      </c>
      <c r="AO2278" s="1">
        <v>45778</v>
      </c>
      <c r="AP2278" s="1" t="s">
        <v>5429</v>
      </c>
      <c r="AR2278" t="s">
        <v>5451</v>
      </c>
    </row>
    <row r="2279" spans="1:44" hidden="1" x14ac:dyDescent="0.25">
      <c r="A2279" t="s">
        <v>3175</v>
      </c>
      <c r="B2279" t="s">
        <v>3173</v>
      </c>
      <c r="C2279" t="s">
        <v>3174</v>
      </c>
      <c r="D2279" t="s">
        <v>128</v>
      </c>
      <c r="E2279" t="s">
        <v>1268</v>
      </c>
      <c r="F2279" t="s">
        <v>245</v>
      </c>
      <c r="G2279" t="s">
        <v>58</v>
      </c>
      <c r="H2279">
        <v>1</v>
      </c>
      <c r="I2279" t="s">
        <v>197</v>
      </c>
      <c r="J2279" t="s">
        <v>47</v>
      </c>
      <c r="K2279" s="1">
        <v>44187</v>
      </c>
      <c r="L2279">
        <v>5.62</v>
      </c>
      <c r="M2279" t="s">
        <v>226</v>
      </c>
      <c r="W2279" s="5">
        <v>45748</v>
      </c>
      <c r="X2279" s="5">
        <v>45748</v>
      </c>
      <c r="Y2279" s="5">
        <v>45689</v>
      </c>
      <c r="AB2279" t="s">
        <v>245</v>
      </c>
      <c r="AC2279" t="s">
        <v>245</v>
      </c>
      <c r="AD2279" t="s">
        <v>247</v>
      </c>
      <c r="AE2279" t="s">
        <v>690</v>
      </c>
      <c r="AF2279" t="s">
        <v>566</v>
      </c>
      <c r="AG2279" t="s">
        <v>72</v>
      </c>
      <c r="AH2279">
        <v>60.840935999999999</v>
      </c>
      <c r="AI2279">
        <v>66.483680000000007</v>
      </c>
      <c r="AJ2279">
        <v>77.819158999999999</v>
      </c>
      <c r="AK2279">
        <v>94.245144999999994</v>
      </c>
      <c r="AL2279" t="s">
        <v>54</v>
      </c>
      <c r="AM2279" t="s">
        <v>248</v>
      </c>
      <c r="AN2279" t="s">
        <v>5451</v>
      </c>
      <c r="AO2279" s="1">
        <v>45778</v>
      </c>
      <c r="AP2279" s="1" t="s">
        <v>5429</v>
      </c>
      <c r="AR2279" t="s">
        <v>5451</v>
      </c>
    </row>
    <row r="2280" spans="1:44" hidden="1" x14ac:dyDescent="0.25">
      <c r="A2280" t="s">
        <v>3176</v>
      </c>
      <c r="B2280" t="s">
        <v>3173</v>
      </c>
      <c r="C2280" t="s">
        <v>3174</v>
      </c>
      <c r="D2280" t="s">
        <v>130</v>
      </c>
      <c r="E2280" t="s">
        <v>1268</v>
      </c>
      <c r="F2280" t="s">
        <v>245</v>
      </c>
      <c r="G2280" t="s">
        <v>58</v>
      </c>
      <c r="H2280">
        <v>1</v>
      </c>
      <c r="I2280" t="s">
        <v>197</v>
      </c>
      <c r="J2280" t="s">
        <v>47</v>
      </c>
      <c r="K2280" s="1">
        <v>44181</v>
      </c>
      <c r="L2280">
        <v>19.190000000000001</v>
      </c>
      <c r="M2280" t="s">
        <v>226</v>
      </c>
      <c r="W2280" s="5">
        <v>45748</v>
      </c>
      <c r="X2280" s="5">
        <v>45748</v>
      </c>
      <c r="Y2280" s="5">
        <v>45689</v>
      </c>
      <c r="AB2280" t="s">
        <v>245</v>
      </c>
      <c r="AC2280" t="s">
        <v>245</v>
      </c>
      <c r="AD2280" t="s">
        <v>247</v>
      </c>
      <c r="AE2280" t="s">
        <v>690</v>
      </c>
      <c r="AF2280" t="s">
        <v>566</v>
      </c>
      <c r="AG2280" t="s">
        <v>72</v>
      </c>
      <c r="AH2280">
        <v>60.840935999999999</v>
      </c>
      <c r="AI2280">
        <v>66.483680000000007</v>
      </c>
      <c r="AJ2280">
        <v>77.819158999999999</v>
      </c>
      <c r="AK2280">
        <v>94.245144999999994</v>
      </c>
      <c r="AL2280" t="s">
        <v>54</v>
      </c>
      <c r="AM2280" t="s">
        <v>248</v>
      </c>
      <c r="AN2280" t="s">
        <v>5451</v>
      </c>
      <c r="AO2280" s="1">
        <v>45778</v>
      </c>
      <c r="AP2280" s="1" t="s">
        <v>5429</v>
      </c>
      <c r="AR2280" t="s">
        <v>5451</v>
      </c>
    </row>
    <row r="2281" spans="1:44" hidden="1" x14ac:dyDescent="0.25">
      <c r="A2281" t="s">
        <v>3177</v>
      </c>
      <c r="B2281" t="s">
        <v>3173</v>
      </c>
      <c r="C2281" t="s">
        <v>3174</v>
      </c>
      <c r="D2281" t="s">
        <v>170</v>
      </c>
      <c r="E2281" t="s">
        <v>1268</v>
      </c>
      <c r="F2281" t="s">
        <v>245</v>
      </c>
      <c r="G2281" t="s">
        <v>58</v>
      </c>
      <c r="H2281">
        <v>1</v>
      </c>
      <c r="I2281" t="s">
        <v>197</v>
      </c>
      <c r="J2281" t="s">
        <v>47</v>
      </c>
      <c r="K2281" s="1">
        <v>44182</v>
      </c>
      <c r="L2281">
        <v>8.26</v>
      </c>
      <c r="M2281" t="s">
        <v>226</v>
      </c>
      <c r="W2281" s="5">
        <v>45748</v>
      </c>
      <c r="X2281" s="5">
        <v>45748</v>
      </c>
      <c r="Y2281" s="5">
        <v>45689</v>
      </c>
      <c r="AB2281" t="s">
        <v>245</v>
      </c>
      <c r="AC2281" t="s">
        <v>245</v>
      </c>
      <c r="AD2281" t="s">
        <v>247</v>
      </c>
      <c r="AE2281" t="s">
        <v>690</v>
      </c>
      <c r="AF2281" t="s">
        <v>566</v>
      </c>
      <c r="AG2281" t="s">
        <v>72</v>
      </c>
      <c r="AH2281">
        <v>60.840935999999999</v>
      </c>
      <c r="AI2281">
        <v>66.483680000000007</v>
      </c>
      <c r="AJ2281">
        <v>77.819158999999999</v>
      </c>
      <c r="AK2281">
        <v>94.245144999999994</v>
      </c>
      <c r="AL2281" t="s">
        <v>54</v>
      </c>
      <c r="AM2281" t="s">
        <v>248</v>
      </c>
      <c r="AN2281" t="s">
        <v>5451</v>
      </c>
      <c r="AO2281" s="1">
        <v>45778</v>
      </c>
      <c r="AP2281" s="1" t="s">
        <v>5429</v>
      </c>
      <c r="AR2281" t="s">
        <v>5451</v>
      </c>
    </row>
    <row r="2282" spans="1:44" hidden="1" x14ac:dyDescent="0.25">
      <c r="A2282" t="s">
        <v>3180</v>
      </c>
      <c r="B2282" t="s">
        <v>3178</v>
      </c>
      <c r="C2282" t="s">
        <v>3179</v>
      </c>
      <c r="D2282" t="s">
        <v>95</v>
      </c>
      <c r="E2282" t="s">
        <v>1260</v>
      </c>
      <c r="F2282" t="s">
        <v>245</v>
      </c>
      <c r="G2282" t="s">
        <v>58</v>
      </c>
      <c r="H2282">
        <v>1</v>
      </c>
      <c r="I2282" t="s">
        <v>197</v>
      </c>
      <c r="J2282" t="s">
        <v>47</v>
      </c>
      <c r="K2282" s="1">
        <v>44098</v>
      </c>
      <c r="L2282">
        <v>13.01</v>
      </c>
      <c r="M2282" t="s">
        <v>48</v>
      </c>
      <c r="W2282" s="5">
        <v>46054</v>
      </c>
      <c r="X2282" s="5">
        <v>46054</v>
      </c>
      <c r="Y2282" s="5">
        <v>45901</v>
      </c>
      <c r="AB2282" t="s">
        <v>245</v>
      </c>
      <c r="AC2282" t="s">
        <v>245</v>
      </c>
      <c r="AD2282" t="s">
        <v>690</v>
      </c>
      <c r="AE2282" t="s">
        <v>247</v>
      </c>
      <c r="AF2282" t="s">
        <v>566</v>
      </c>
      <c r="AG2282" t="s">
        <v>84</v>
      </c>
      <c r="AH2282">
        <v>20.243475</v>
      </c>
      <c r="AI2282">
        <v>25.326319999999999</v>
      </c>
      <c r="AJ2282">
        <v>61.334671</v>
      </c>
      <c r="AK2282">
        <v>63.065624</v>
      </c>
      <c r="AL2282" t="s">
        <v>54</v>
      </c>
      <c r="AM2282" t="s">
        <v>248</v>
      </c>
      <c r="AN2282" t="s">
        <v>5452</v>
      </c>
      <c r="AO2282" s="1">
        <v>45992</v>
      </c>
      <c r="AP2282" s="1" t="s">
        <v>5458</v>
      </c>
      <c r="AR2282" t="s">
        <v>5452</v>
      </c>
    </row>
    <row r="2283" spans="1:44" hidden="1" x14ac:dyDescent="0.25">
      <c r="A2283" t="s">
        <v>3181</v>
      </c>
      <c r="B2283" t="s">
        <v>3178</v>
      </c>
      <c r="C2283" t="s">
        <v>3179</v>
      </c>
      <c r="D2283" t="s">
        <v>143</v>
      </c>
      <c r="E2283" t="s">
        <v>1260</v>
      </c>
      <c r="F2283" t="s">
        <v>245</v>
      </c>
      <c r="G2283" t="s">
        <v>58</v>
      </c>
      <c r="H2283">
        <v>1</v>
      </c>
      <c r="I2283" t="s">
        <v>197</v>
      </c>
      <c r="J2283" t="s">
        <v>47</v>
      </c>
      <c r="K2283" s="1">
        <v>44105</v>
      </c>
      <c r="L2283">
        <v>13.79</v>
      </c>
      <c r="M2283" t="s">
        <v>48</v>
      </c>
      <c r="W2283" s="5">
        <v>46054</v>
      </c>
      <c r="X2283" s="5">
        <v>46054</v>
      </c>
      <c r="Y2283" s="5">
        <v>45901</v>
      </c>
      <c r="AB2283" t="s">
        <v>245</v>
      </c>
      <c r="AC2283" t="s">
        <v>245</v>
      </c>
      <c r="AD2283" t="s">
        <v>690</v>
      </c>
      <c r="AE2283" t="s">
        <v>247</v>
      </c>
      <c r="AF2283" t="s">
        <v>566</v>
      </c>
      <c r="AG2283" t="s">
        <v>84</v>
      </c>
      <c r="AH2283">
        <v>20.243475</v>
      </c>
      <c r="AI2283">
        <v>25.326319999999999</v>
      </c>
      <c r="AJ2283">
        <v>61.334671</v>
      </c>
      <c r="AK2283">
        <v>63.065624</v>
      </c>
      <c r="AL2283" t="s">
        <v>54</v>
      </c>
      <c r="AM2283" t="s">
        <v>248</v>
      </c>
      <c r="AN2283" t="s">
        <v>5452</v>
      </c>
      <c r="AO2283" s="1">
        <v>45992</v>
      </c>
      <c r="AP2283" s="1" t="s">
        <v>5458</v>
      </c>
      <c r="AR2283" t="s">
        <v>5452</v>
      </c>
    </row>
    <row r="2284" spans="1:44" hidden="1" x14ac:dyDescent="0.25">
      <c r="A2284" t="s">
        <v>3182</v>
      </c>
      <c r="B2284" t="s">
        <v>3178</v>
      </c>
      <c r="C2284" t="s">
        <v>3179</v>
      </c>
      <c r="D2284" t="s">
        <v>145</v>
      </c>
      <c r="E2284" t="s">
        <v>1260</v>
      </c>
      <c r="F2284" t="s">
        <v>245</v>
      </c>
      <c r="G2284" t="s">
        <v>58</v>
      </c>
      <c r="H2284">
        <v>1</v>
      </c>
      <c r="I2284" t="s">
        <v>197</v>
      </c>
      <c r="J2284" t="s">
        <v>47</v>
      </c>
      <c r="K2284" s="1">
        <v>44112</v>
      </c>
      <c r="L2284">
        <v>17.510000000000002</v>
      </c>
      <c r="M2284" t="s">
        <v>48</v>
      </c>
      <c r="W2284" s="5">
        <v>46054</v>
      </c>
      <c r="X2284" s="5">
        <v>46054</v>
      </c>
      <c r="Y2284" s="5">
        <v>45901</v>
      </c>
      <c r="AB2284" t="s">
        <v>245</v>
      </c>
      <c r="AC2284" t="s">
        <v>245</v>
      </c>
      <c r="AD2284" t="s">
        <v>690</v>
      </c>
      <c r="AE2284" t="s">
        <v>247</v>
      </c>
      <c r="AF2284" t="s">
        <v>566</v>
      </c>
      <c r="AG2284" t="s">
        <v>84</v>
      </c>
      <c r="AH2284">
        <v>20.243475</v>
      </c>
      <c r="AI2284">
        <v>25.326319999999999</v>
      </c>
      <c r="AJ2284">
        <v>61.334671</v>
      </c>
      <c r="AK2284">
        <v>63.065624</v>
      </c>
      <c r="AL2284" t="s">
        <v>54</v>
      </c>
      <c r="AM2284" t="s">
        <v>248</v>
      </c>
      <c r="AN2284" t="s">
        <v>5452</v>
      </c>
      <c r="AO2284" s="1">
        <v>45992</v>
      </c>
      <c r="AP2284" s="1" t="s">
        <v>5458</v>
      </c>
      <c r="AR2284" t="s">
        <v>5452</v>
      </c>
    </row>
    <row r="2285" spans="1:44" hidden="1" x14ac:dyDescent="0.25">
      <c r="A2285" t="s">
        <v>3183</v>
      </c>
      <c r="B2285" t="s">
        <v>3178</v>
      </c>
      <c r="C2285" t="s">
        <v>3179</v>
      </c>
      <c r="D2285" t="s">
        <v>255</v>
      </c>
      <c r="E2285" t="s">
        <v>1260</v>
      </c>
      <c r="F2285" t="s">
        <v>245</v>
      </c>
      <c r="G2285" t="s">
        <v>58</v>
      </c>
      <c r="H2285">
        <v>1</v>
      </c>
      <c r="I2285" t="s">
        <v>197</v>
      </c>
      <c r="J2285" t="s">
        <v>47</v>
      </c>
      <c r="K2285" s="1">
        <v>44111</v>
      </c>
      <c r="L2285">
        <v>29.78</v>
      </c>
      <c r="M2285" t="s">
        <v>48</v>
      </c>
      <c r="W2285" s="5">
        <v>46054</v>
      </c>
      <c r="X2285" s="5">
        <v>46054</v>
      </c>
      <c r="Y2285" s="5">
        <v>45901</v>
      </c>
      <c r="AB2285" t="s">
        <v>245</v>
      </c>
      <c r="AC2285" t="s">
        <v>245</v>
      </c>
      <c r="AD2285" t="s">
        <v>690</v>
      </c>
      <c r="AE2285" t="s">
        <v>247</v>
      </c>
      <c r="AF2285" t="s">
        <v>566</v>
      </c>
      <c r="AG2285" t="s">
        <v>84</v>
      </c>
      <c r="AH2285">
        <v>20.243475</v>
      </c>
      <c r="AI2285">
        <v>25.326319999999999</v>
      </c>
      <c r="AJ2285">
        <v>61.334671</v>
      </c>
      <c r="AK2285">
        <v>63.065624</v>
      </c>
      <c r="AL2285" t="s">
        <v>54</v>
      </c>
      <c r="AM2285" t="s">
        <v>248</v>
      </c>
      <c r="AN2285" t="s">
        <v>5452</v>
      </c>
      <c r="AO2285" s="1">
        <v>45992</v>
      </c>
      <c r="AP2285" s="1" t="s">
        <v>5458</v>
      </c>
      <c r="AR2285" t="s">
        <v>5452</v>
      </c>
    </row>
    <row r="2286" spans="1:44" hidden="1" x14ac:dyDescent="0.25">
      <c r="A2286" t="s">
        <v>3184</v>
      </c>
      <c r="B2286" t="s">
        <v>3178</v>
      </c>
      <c r="C2286" t="s">
        <v>3179</v>
      </c>
      <c r="D2286" t="s">
        <v>87</v>
      </c>
      <c r="E2286" t="s">
        <v>1260</v>
      </c>
      <c r="F2286" t="s">
        <v>245</v>
      </c>
      <c r="G2286" t="s">
        <v>58</v>
      </c>
      <c r="H2286">
        <v>1</v>
      </c>
      <c r="I2286" t="s">
        <v>197</v>
      </c>
      <c r="J2286" t="s">
        <v>47</v>
      </c>
      <c r="K2286" s="1">
        <v>44112</v>
      </c>
      <c r="L2286">
        <v>16.96</v>
      </c>
      <c r="M2286" t="s">
        <v>48</v>
      </c>
      <c r="W2286" s="5">
        <v>46054</v>
      </c>
      <c r="X2286" s="5">
        <v>46054</v>
      </c>
      <c r="Y2286" s="5">
        <v>45901</v>
      </c>
      <c r="AB2286" t="s">
        <v>245</v>
      </c>
      <c r="AC2286" t="s">
        <v>245</v>
      </c>
      <c r="AD2286" t="s">
        <v>690</v>
      </c>
      <c r="AE2286" t="s">
        <v>247</v>
      </c>
      <c r="AF2286" t="s">
        <v>566</v>
      </c>
      <c r="AG2286" t="s">
        <v>84</v>
      </c>
      <c r="AH2286">
        <v>20.243475</v>
      </c>
      <c r="AI2286">
        <v>25.326319999999999</v>
      </c>
      <c r="AJ2286">
        <v>61.334671</v>
      </c>
      <c r="AK2286">
        <v>63.065624</v>
      </c>
      <c r="AL2286" t="s">
        <v>54</v>
      </c>
      <c r="AM2286" t="s">
        <v>248</v>
      </c>
      <c r="AN2286" t="s">
        <v>5452</v>
      </c>
      <c r="AO2286" s="1">
        <v>45992</v>
      </c>
      <c r="AP2286" s="1" t="s">
        <v>5458</v>
      </c>
      <c r="AR2286" t="s">
        <v>5452</v>
      </c>
    </row>
    <row r="2287" spans="1:44" hidden="1" x14ac:dyDescent="0.25">
      <c r="A2287" t="s">
        <v>3185</v>
      </c>
      <c r="B2287" t="s">
        <v>3178</v>
      </c>
      <c r="C2287" t="s">
        <v>3179</v>
      </c>
      <c r="D2287" t="s">
        <v>100</v>
      </c>
      <c r="E2287" t="s">
        <v>1260</v>
      </c>
      <c r="F2287" t="s">
        <v>245</v>
      </c>
      <c r="G2287" t="s">
        <v>58</v>
      </c>
      <c r="H2287">
        <v>1</v>
      </c>
      <c r="I2287" t="s">
        <v>197</v>
      </c>
      <c r="J2287" t="s">
        <v>47</v>
      </c>
      <c r="K2287" s="1">
        <v>44112</v>
      </c>
      <c r="L2287">
        <v>5.51</v>
      </c>
      <c r="M2287" t="s">
        <v>48</v>
      </c>
      <c r="W2287" s="5">
        <v>46054</v>
      </c>
      <c r="X2287" s="5">
        <v>46054</v>
      </c>
      <c r="Y2287" s="5">
        <v>45901</v>
      </c>
      <c r="AB2287" t="s">
        <v>245</v>
      </c>
      <c r="AC2287" t="s">
        <v>245</v>
      </c>
      <c r="AD2287" t="s">
        <v>690</v>
      </c>
      <c r="AE2287" t="s">
        <v>247</v>
      </c>
      <c r="AF2287" t="s">
        <v>566</v>
      </c>
      <c r="AG2287" t="s">
        <v>84</v>
      </c>
      <c r="AH2287">
        <v>20.243475</v>
      </c>
      <c r="AI2287">
        <v>25.326319999999999</v>
      </c>
      <c r="AJ2287">
        <v>61.334671</v>
      </c>
      <c r="AK2287">
        <v>63.065624</v>
      </c>
      <c r="AL2287" t="s">
        <v>54</v>
      </c>
      <c r="AM2287" t="s">
        <v>248</v>
      </c>
      <c r="AN2287" t="s">
        <v>5452</v>
      </c>
      <c r="AO2287" s="1">
        <v>45992</v>
      </c>
      <c r="AP2287" s="1" t="s">
        <v>5458</v>
      </c>
      <c r="AR2287" t="s">
        <v>5452</v>
      </c>
    </row>
    <row r="2288" spans="1:44" hidden="1" x14ac:dyDescent="0.25">
      <c r="A2288" t="s">
        <v>3186</v>
      </c>
      <c r="B2288" t="s">
        <v>3178</v>
      </c>
      <c r="C2288" t="s">
        <v>3179</v>
      </c>
      <c r="D2288" t="s">
        <v>259</v>
      </c>
      <c r="E2288" t="s">
        <v>1260</v>
      </c>
      <c r="F2288" t="s">
        <v>245</v>
      </c>
      <c r="G2288" t="s">
        <v>58</v>
      </c>
      <c r="H2288">
        <v>1</v>
      </c>
      <c r="I2288" t="s">
        <v>197</v>
      </c>
      <c r="J2288" t="s">
        <v>47</v>
      </c>
      <c r="K2288" s="1">
        <v>44119</v>
      </c>
      <c r="L2288">
        <v>3.85</v>
      </c>
      <c r="M2288" t="s">
        <v>48</v>
      </c>
      <c r="W2288" s="5">
        <v>46054</v>
      </c>
      <c r="X2288" s="5">
        <v>46054</v>
      </c>
      <c r="Y2288" s="5">
        <v>45901</v>
      </c>
      <c r="AB2288" t="s">
        <v>245</v>
      </c>
      <c r="AC2288" t="s">
        <v>245</v>
      </c>
      <c r="AD2288" t="s">
        <v>690</v>
      </c>
      <c r="AE2288" t="s">
        <v>247</v>
      </c>
      <c r="AF2288" t="s">
        <v>566</v>
      </c>
      <c r="AG2288" t="s">
        <v>84</v>
      </c>
      <c r="AH2288">
        <v>20.243475</v>
      </c>
      <c r="AI2288">
        <v>25.326319999999999</v>
      </c>
      <c r="AJ2288">
        <v>61.334671</v>
      </c>
      <c r="AK2288">
        <v>63.065624</v>
      </c>
      <c r="AL2288" t="s">
        <v>54</v>
      </c>
      <c r="AM2288" t="s">
        <v>248</v>
      </c>
      <c r="AN2288" t="s">
        <v>5452</v>
      </c>
      <c r="AO2288" s="1">
        <v>45992</v>
      </c>
      <c r="AP2288" s="1" t="s">
        <v>5458</v>
      </c>
      <c r="AR2288" t="s">
        <v>5452</v>
      </c>
    </row>
    <row r="2289" spans="1:44" hidden="1" x14ac:dyDescent="0.25">
      <c r="A2289" t="s">
        <v>3187</v>
      </c>
      <c r="B2289" t="s">
        <v>3178</v>
      </c>
      <c r="C2289" t="s">
        <v>3179</v>
      </c>
      <c r="D2289" t="s">
        <v>207</v>
      </c>
      <c r="E2289" t="s">
        <v>1260</v>
      </c>
      <c r="F2289" t="s">
        <v>245</v>
      </c>
      <c r="G2289" t="s">
        <v>58</v>
      </c>
      <c r="H2289">
        <v>1</v>
      </c>
      <c r="I2289" t="s">
        <v>197</v>
      </c>
      <c r="J2289" t="s">
        <v>47</v>
      </c>
      <c r="K2289" s="1">
        <v>44119</v>
      </c>
      <c r="L2289">
        <v>1.59</v>
      </c>
      <c r="M2289" t="s">
        <v>48</v>
      </c>
      <c r="W2289" s="5">
        <v>46054</v>
      </c>
      <c r="X2289" s="5">
        <v>46054</v>
      </c>
      <c r="Y2289" s="5">
        <v>45901</v>
      </c>
      <c r="AB2289" t="s">
        <v>245</v>
      </c>
      <c r="AC2289" t="s">
        <v>245</v>
      </c>
      <c r="AD2289" t="s">
        <v>690</v>
      </c>
      <c r="AE2289" t="s">
        <v>247</v>
      </c>
      <c r="AF2289" t="s">
        <v>566</v>
      </c>
      <c r="AG2289" t="s">
        <v>84</v>
      </c>
      <c r="AH2289">
        <v>20.243475</v>
      </c>
      <c r="AI2289">
        <v>25.326319999999999</v>
      </c>
      <c r="AJ2289">
        <v>61.334671</v>
      </c>
      <c r="AK2289">
        <v>63.065624</v>
      </c>
      <c r="AL2289" t="s">
        <v>54</v>
      </c>
      <c r="AM2289" t="s">
        <v>248</v>
      </c>
      <c r="AN2289" t="s">
        <v>5452</v>
      </c>
      <c r="AO2289" s="1">
        <v>45992</v>
      </c>
      <c r="AP2289" s="1" t="s">
        <v>5458</v>
      </c>
      <c r="AR2289" t="s">
        <v>5452</v>
      </c>
    </row>
    <row r="2290" spans="1:44" hidden="1" x14ac:dyDescent="0.25">
      <c r="A2290" t="s">
        <v>3188</v>
      </c>
      <c r="B2290" t="s">
        <v>3178</v>
      </c>
      <c r="C2290" t="s">
        <v>3179</v>
      </c>
      <c r="D2290" t="s">
        <v>104</v>
      </c>
      <c r="E2290" t="s">
        <v>1260</v>
      </c>
      <c r="F2290" t="s">
        <v>245</v>
      </c>
      <c r="G2290" t="s">
        <v>58</v>
      </c>
      <c r="H2290">
        <v>1</v>
      </c>
      <c r="I2290" t="s">
        <v>197</v>
      </c>
      <c r="J2290" t="s">
        <v>47</v>
      </c>
      <c r="K2290" s="1">
        <v>44119</v>
      </c>
      <c r="L2290">
        <v>13.78</v>
      </c>
      <c r="M2290" t="s">
        <v>48</v>
      </c>
      <c r="W2290" s="5">
        <v>46054</v>
      </c>
      <c r="X2290" s="5">
        <v>46054</v>
      </c>
      <c r="Y2290" s="5">
        <v>45901</v>
      </c>
      <c r="AB2290" t="s">
        <v>245</v>
      </c>
      <c r="AC2290" t="s">
        <v>245</v>
      </c>
      <c r="AD2290" t="s">
        <v>690</v>
      </c>
      <c r="AE2290" t="s">
        <v>247</v>
      </c>
      <c r="AF2290" t="s">
        <v>566</v>
      </c>
      <c r="AG2290" t="s">
        <v>84</v>
      </c>
      <c r="AH2290">
        <v>20.243475</v>
      </c>
      <c r="AI2290">
        <v>25.326319999999999</v>
      </c>
      <c r="AJ2290">
        <v>61.334671</v>
      </c>
      <c r="AK2290">
        <v>63.065624</v>
      </c>
      <c r="AL2290" t="s">
        <v>54</v>
      </c>
      <c r="AM2290" t="s">
        <v>248</v>
      </c>
      <c r="AN2290" t="s">
        <v>5452</v>
      </c>
      <c r="AO2290" s="1">
        <v>45992</v>
      </c>
      <c r="AP2290" s="1" t="s">
        <v>5458</v>
      </c>
      <c r="AR2290" t="s">
        <v>5452</v>
      </c>
    </row>
    <row r="2291" spans="1:44" hidden="1" x14ac:dyDescent="0.25">
      <c r="A2291" t="s">
        <v>3189</v>
      </c>
      <c r="B2291" t="s">
        <v>3178</v>
      </c>
      <c r="C2291" t="s">
        <v>3179</v>
      </c>
      <c r="D2291" t="s">
        <v>149</v>
      </c>
      <c r="E2291" t="s">
        <v>1260</v>
      </c>
      <c r="F2291" t="s">
        <v>245</v>
      </c>
      <c r="G2291" t="s">
        <v>58</v>
      </c>
      <c r="H2291">
        <v>1</v>
      </c>
      <c r="I2291" t="s">
        <v>197</v>
      </c>
      <c r="J2291" t="s">
        <v>47</v>
      </c>
      <c r="K2291" s="1">
        <v>44119</v>
      </c>
      <c r="L2291">
        <v>1.51</v>
      </c>
      <c r="M2291" t="s">
        <v>48</v>
      </c>
      <c r="W2291" s="5">
        <v>46054</v>
      </c>
      <c r="X2291" s="5">
        <v>46054</v>
      </c>
      <c r="Y2291" s="5">
        <v>45901</v>
      </c>
      <c r="AB2291" t="s">
        <v>245</v>
      </c>
      <c r="AC2291" t="s">
        <v>245</v>
      </c>
      <c r="AD2291" t="s">
        <v>690</v>
      </c>
      <c r="AE2291" t="s">
        <v>247</v>
      </c>
      <c r="AF2291" t="s">
        <v>566</v>
      </c>
      <c r="AG2291" t="s">
        <v>84</v>
      </c>
      <c r="AH2291">
        <v>20.243475</v>
      </c>
      <c r="AI2291">
        <v>25.326319999999999</v>
      </c>
      <c r="AJ2291">
        <v>61.334671</v>
      </c>
      <c r="AK2291">
        <v>63.065624</v>
      </c>
      <c r="AL2291" t="s">
        <v>54</v>
      </c>
      <c r="AM2291" t="s">
        <v>248</v>
      </c>
      <c r="AN2291" t="s">
        <v>5452</v>
      </c>
      <c r="AO2291" s="1">
        <v>45992</v>
      </c>
      <c r="AP2291" s="1" t="s">
        <v>5458</v>
      </c>
      <c r="AR2291" t="s">
        <v>5452</v>
      </c>
    </row>
    <row r="2292" spans="1:44" hidden="1" x14ac:dyDescent="0.25">
      <c r="A2292" t="s">
        <v>3190</v>
      </c>
      <c r="B2292" t="s">
        <v>3178</v>
      </c>
      <c r="C2292" t="s">
        <v>3179</v>
      </c>
      <c r="D2292" t="s">
        <v>107</v>
      </c>
      <c r="E2292" t="s">
        <v>1260</v>
      </c>
      <c r="F2292" t="s">
        <v>245</v>
      </c>
      <c r="G2292" t="s">
        <v>58</v>
      </c>
      <c r="H2292">
        <v>1</v>
      </c>
      <c r="I2292" t="s">
        <v>197</v>
      </c>
      <c r="J2292" t="s">
        <v>47</v>
      </c>
      <c r="K2292" s="1">
        <v>44109</v>
      </c>
      <c r="L2292">
        <v>16.350000000000001</v>
      </c>
      <c r="M2292" t="s">
        <v>48</v>
      </c>
      <c r="W2292" s="5">
        <v>46054</v>
      </c>
      <c r="X2292" s="5">
        <v>46054</v>
      </c>
      <c r="Y2292" s="5">
        <v>45901</v>
      </c>
      <c r="AB2292" t="s">
        <v>245</v>
      </c>
      <c r="AC2292" t="s">
        <v>245</v>
      </c>
      <c r="AD2292" t="s">
        <v>690</v>
      </c>
      <c r="AE2292" t="s">
        <v>247</v>
      </c>
      <c r="AF2292" t="s">
        <v>566</v>
      </c>
      <c r="AG2292" t="s">
        <v>84</v>
      </c>
      <c r="AH2292">
        <v>20.243475</v>
      </c>
      <c r="AI2292">
        <v>25.326319999999999</v>
      </c>
      <c r="AJ2292">
        <v>61.334671</v>
      </c>
      <c r="AK2292">
        <v>63.065624</v>
      </c>
      <c r="AL2292" t="s">
        <v>54</v>
      </c>
      <c r="AM2292" t="s">
        <v>248</v>
      </c>
      <c r="AN2292" t="s">
        <v>5452</v>
      </c>
      <c r="AO2292" s="1">
        <v>45992</v>
      </c>
      <c r="AP2292" s="1" t="s">
        <v>5458</v>
      </c>
      <c r="AR2292" t="s">
        <v>5452</v>
      </c>
    </row>
    <row r="2293" spans="1:44" hidden="1" x14ac:dyDescent="0.25">
      <c r="A2293" t="s">
        <v>3191</v>
      </c>
      <c r="B2293" t="s">
        <v>3178</v>
      </c>
      <c r="C2293" t="s">
        <v>3179</v>
      </c>
      <c r="D2293" t="s">
        <v>109</v>
      </c>
      <c r="E2293" t="s">
        <v>1260</v>
      </c>
      <c r="F2293" t="s">
        <v>245</v>
      </c>
      <c r="G2293" t="s">
        <v>58</v>
      </c>
      <c r="H2293">
        <v>1</v>
      </c>
      <c r="I2293" t="s">
        <v>197</v>
      </c>
      <c r="J2293" t="s">
        <v>47</v>
      </c>
      <c r="K2293" s="1">
        <v>44099</v>
      </c>
      <c r="L2293">
        <v>21.42</v>
      </c>
      <c r="M2293" t="s">
        <v>48</v>
      </c>
      <c r="W2293" s="5">
        <v>46054</v>
      </c>
      <c r="X2293" s="5">
        <v>46054</v>
      </c>
      <c r="Y2293" s="5">
        <v>45901</v>
      </c>
      <c r="AB2293" t="s">
        <v>245</v>
      </c>
      <c r="AC2293" t="s">
        <v>245</v>
      </c>
      <c r="AD2293" t="s">
        <v>690</v>
      </c>
      <c r="AE2293" t="s">
        <v>247</v>
      </c>
      <c r="AF2293" t="s">
        <v>566</v>
      </c>
      <c r="AG2293" t="s">
        <v>84</v>
      </c>
      <c r="AH2293">
        <v>20.243475</v>
      </c>
      <c r="AI2293">
        <v>25.326319999999999</v>
      </c>
      <c r="AJ2293">
        <v>61.334671</v>
      </c>
      <c r="AK2293">
        <v>63.065624</v>
      </c>
      <c r="AL2293" t="s">
        <v>54</v>
      </c>
      <c r="AM2293" t="s">
        <v>248</v>
      </c>
      <c r="AN2293" t="s">
        <v>5452</v>
      </c>
      <c r="AO2293" s="1">
        <v>45992</v>
      </c>
      <c r="AP2293" s="1" t="s">
        <v>5458</v>
      </c>
      <c r="AR2293" t="s">
        <v>5452</v>
      </c>
    </row>
    <row r="2294" spans="1:44" hidden="1" x14ac:dyDescent="0.25">
      <c r="A2294" t="s">
        <v>3192</v>
      </c>
      <c r="B2294" t="s">
        <v>3178</v>
      </c>
      <c r="C2294" t="s">
        <v>3179</v>
      </c>
      <c r="D2294" t="s">
        <v>771</v>
      </c>
      <c r="E2294" t="s">
        <v>1260</v>
      </c>
      <c r="F2294" t="s">
        <v>245</v>
      </c>
      <c r="G2294" t="s">
        <v>58</v>
      </c>
      <c r="H2294">
        <v>1</v>
      </c>
      <c r="I2294" t="s">
        <v>197</v>
      </c>
      <c r="J2294" t="s">
        <v>47</v>
      </c>
      <c r="K2294" s="1">
        <v>44517</v>
      </c>
      <c r="L2294">
        <v>0.92</v>
      </c>
      <c r="M2294" t="s">
        <v>48</v>
      </c>
      <c r="V2294" t="s">
        <v>83</v>
      </c>
      <c r="W2294" s="5">
        <v>46054</v>
      </c>
      <c r="X2294" s="5">
        <v>46054</v>
      </c>
      <c r="Y2294" s="5">
        <v>45901</v>
      </c>
      <c r="AB2294" t="s">
        <v>245</v>
      </c>
      <c r="AC2294" t="s">
        <v>245</v>
      </c>
      <c r="AD2294" t="s">
        <v>690</v>
      </c>
      <c r="AE2294" t="s">
        <v>247</v>
      </c>
      <c r="AF2294" t="s">
        <v>566</v>
      </c>
      <c r="AG2294" t="s">
        <v>84</v>
      </c>
      <c r="AH2294">
        <v>20.243475</v>
      </c>
      <c r="AI2294">
        <v>25.326319999999999</v>
      </c>
      <c r="AJ2294">
        <v>61.334671</v>
      </c>
      <c r="AK2294">
        <v>63.065624</v>
      </c>
      <c r="AL2294" t="s">
        <v>54</v>
      </c>
      <c r="AM2294" t="s">
        <v>248</v>
      </c>
      <c r="AN2294" t="s">
        <v>5452</v>
      </c>
      <c r="AO2294" s="1">
        <v>45992</v>
      </c>
      <c r="AP2294" s="1" t="s">
        <v>5458</v>
      </c>
      <c r="AR2294" t="s">
        <v>5452</v>
      </c>
    </row>
    <row r="2295" spans="1:44" hidden="1" x14ac:dyDescent="0.25">
      <c r="A2295" t="s">
        <v>3193</v>
      </c>
      <c r="B2295" t="s">
        <v>3178</v>
      </c>
      <c r="C2295" t="s">
        <v>3179</v>
      </c>
      <c r="D2295" t="s">
        <v>485</v>
      </c>
      <c r="E2295" t="s">
        <v>1260</v>
      </c>
      <c r="F2295" t="s">
        <v>245</v>
      </c>
      <c r="G2295" t="s">
        <v>58</v>
      </c>
      <c r="H2295">
        <v>1</v>
      </c>
      <c r="I2295" t="s">
        <v>197</v>
      </c>
      <c r="J2295" t="s">
        <v>47</v>
      </c>
      <c r="K2295" s="1">
        <v>44518</v>
      </c>
      <c r="L2295">
        <v>0.64</v>
      </c>
      <c r="M2295" t="s">
        <v>48</v>
      </c>
      <c r="W2295" s="5">
        <v>46054</v>
      </c>
      <c r="X2295" s="5">
        <v>46054</v>
      </c>
      <c r="Y2295" s="5">
        <v>45901</v>
      </c>
      <c r="AB2295" t="s">
        <v>245</v>
      </c>
      <c r="AC2295" t="s">
        <v>245</v>
      </c>
      <c r="AD2295" t="s">
        <v>690</v>
      </c>
      <c r="AE2295" t="s">
        <v>247</v>
      </c>
      <c r="AF2295" t="s">
        <v>566</v>
      </c>
      <c r="AG2295" t="s">
        <v>84</v>
      </c>
      <c r="AH2295">
        <v>20.243475</v>
      </c>
      <c r="AI2295">
        <v>25.326319999999999</v>
      </c>
      <c r="AJ2295">
        <v>61.334671</v>
      </c>
      <c r="AK2295">
        <v>63.065624</v>
      </c>
      <c r="AL2295" t="s">
        <v>54</v>
      </c>
      <c r="AM2295" t="s">
        <v>248</v>
      </c>
      <c r="AN2295" t="s">
        <v>5452</v>
      </c>
      <c r="AO2295" s="1">
        <v>45992</v>
      </c>
      <c r="AP2295" s="1" t="s">
        <v>5458</v>
      </c>
      <c r="AR2295" t="s">
        <v>5452</v>
      </c>
    </row>
    <row r="2296" spans="1:44" hidden="1" x14ac:dyDescent="0.25">
      <c r="A2296" t="s">
        <v>3194</v>
      </c>
      <c r="B2296" t="s">
        <v>3178</v>
      </c>
      <c r="C2296" t="s">
        <v>3179</v>
      </c>
      <c r="D2296" t="s">
        <v>235</v>
      </c>
      <c r="E2296" t="s">
        <v>1260</v>
      </c>
      <c r="F2296" t="s">
        <v>245</v>
      </c>
      <c r="G2296" t="s">
        <v>58</v>
      </c>
      <c r="H2296">
        <v>1</v>
      </c>
      <c r="I2296" t="s">
        <v>197</v>
      </c>
      <c r="J2296" t="s">
        <v>47</v>
      </c>
      <c r="K2296" s="1">
        <v>44518</v>
      </c>
      <c r="L2296">
        <v>2.2200000000000002</v>
      </c>
      <c r="M2296" t="s">
        <v>48</v>
      </c>
      <c r="W2296" s="5">
        <v>46054</v>
      </c>
      <c r="X2296" s="5">
        <v>46054</v>
      </c>
      <c r="Y2296" s="5">
        <v>45901</v>
      </c>
      <c r="AB2296" t="s">
        <v>245</v>
      </c>
      <c r="AC2296" t="s">
        <v>245</v>
      </c>
      <c r="AD2296" t="s">
        <v>690</v>
      </c>
      <c r="AE2296" t="s">
        <v>247</v>
      </c>
      <c r="AF2296" t="s">
        <v>566</v>
      </c>
      <c r="AG2296" t="s">
        <v>84</v>
      </c>
      <c r="AH2296">
        <v>20.243475</v>
      </c>
      <c r="AI2296">
        <v>25.326319999999999</v>
      </c>
      <c r="AJ2296">
        <v>61.334671</v>
      </c>
      <c r="AK2296">
        <v>63.065624</v>
      </c>
      <c r="AL2296" t="s">
        <v>54</v>
      </c>
      <c r="AM2296" t="s">
        <v>248</v>
      </c>
      <c r="AN2296" t="s">
        <v>5452</v>
      </c>
      <c r="AO2296" s="1">
        <v>45992</v>
      </c>
      <c r="AP2296" s="1" t="s">
        <v>5458</v>
      </c>
      <c r="AR2296" t="s">
        <v>5452</v>
      </c>
    </row>
    <row r="2297" spans="1:44" hidden="1" x14ac:dyDescent="0.25">
      <c r="A2297" t="s">
        <v>3195</v>
      </c>
      <c r="B2297" t="s">
        <v>3178</v>
      </c>
      <c r="C2297" t="s">
        <v>3179</v>
      </c>
      <c r="D2297" t="s">
        <v>511</v>
      </c>
      <c r="E2297" t="s">
        <v>1260</v>
      </c>
      <c r="F2297" t="s">
        <v>245</v>
      </c>
      <c r="G2297" t="s">
        <v>58</v>
      </c>
      <c r="H2297">
        <v>1</v>
      </c>
      <c r="I2297" t="s">
        <v>197</v>
      </c>
      <c r="J2297" t="s">
        <v>47</v>
      </c>
      <c r="K2297" s="1">
        <v>44518</v>
      </c>
      <c r="L2297">
        <v>3.61</v>
      </c>
      <c r="M2297" t="s">
        <v>48</v>
      </c>
      <c r="W2297" s="5">
        <v>46054</v>
      </c>
      <c r="X2297" s="5">
        <v>46054</v>
      </c>
      <c r="Y2297" s="5">
        <v>45901</v>
      </c>
      <c r="AB2297" t="s">
        <v>245</v>
      </c>
      <c r="AC2297" t="s">
        <v>245</v>
      </c>
      <c r="AD2297" t="s">
        <v>690</v>
      </c>
      <c r="AE2297" t="s">
        <v>247</v>
      </c>
      <c r="AF2297" t="s">
        <v>566</v>
      </c>
      <c r="AG2297" t="s">
        <v>84</v>
      </c>
      <c r="AH2297">
        <v>20.243475</v>
      </c>
      <c r="AI2297">
        <v>25.326319999999999</v>
      </c>
      <c r="AJ2297">
        <v>61.334671</v>
      </c>
      <c r="AK2297">
        <v>63.065624</v>
      </c>
      <c r="AL2297" t="s">
        <v>54</v>
      </c>
      <c r="AM2297" t="s">
        <v>248</v>
      </c>
      <c r="AN2297" t="s">
        <v>5452</v>
      </c>
      <c r="AO2297" s="1">
        <v>45992</v>
      </c>
      <c r="AP2297" s="1" t="s">
        <v>5458</v>
      </c>
      <c r="AR2297" t="s">
        <v>5452</v>
      </c>
    </row>
    <row r="2298" spans="1:44" hidden="1" x14ac:dyDescent="0.25">
      <c r="A2298" t="s">
        <v>3196</v>
      </c>
      <c r="B2298" t="s">
        <v>3178</v>
      </c>
      <c r="C2298" t="s">
        <v>3179</v>
      </c>
      <c r="D2298" t="s">
        <v>513</v>
      </c>
      <c r="E2298" t="s">
        <v>1260</v>
      </c>
      <c r="F2298" t="s">
        <v>245</v>
      </c>
      <c r="G2298" t="s">
        <v>58</v>
      </c>
      <c r="H2298">
        <v>1</v>
      </c>
      <c r="I2298" t="s">
        <v>197</v>
      </c>
      <c r="J2298" t="s">
        <v>47</v>
      </c>
      <c r="K2298" s="1">
        <v>44517</v>
      </c>
      <c r="L2298">
        <v>2.71</v>
      </c>
      <c r="M2298" t="s">
        <v>48</v>
      </c>
      <c r="W2298" s="5">
        <v>46054</v>
      </c>
      <c r="X2298" s="5">
        <v>46054</v>
      </c>
      <c r="Y2298" s="5">
        <v>45901</v>
      </c>
      <c r="AB2298" t="s">
        <v>245</v>
      </c>
      <c r="AC2298" t="s">
        <v>245</v>
      </c>
      <c r="AD2298" t="s">
        <v>690</v>
      </c>
      <c r="AE2298" t="s">
        <v>247</v>
      </c>
      <c r="AF2298" t="s">
        <v>566</v>
      </c>
      <c r="AG2298" t="s">
        <v>84</v>
      </c>
      <c r="AH2298">
        <v>20.243475</v>
      </c>
      <c r="AI2298">
        <v>25.326319999999999</v>
      </c>
      <c r="AJ2298">
        <v>61.334671</v>
      </c>
      <c r="AK2298">
        <v>63.065624</v>
      </c>
      <c r="AL2298" t="s">
        <v>54</v>
      </c>
      <c r="AM2298" t="s">
        <v>248</v>
      </c>
      <c r="AN2298" t="s">
        <v>5452</v>
      </c>
      <c r="AO2298" s="1">
        <v>45992</v>
      </c>
      <c r="AP2298" s="1" t="s">
        <v>5458</v>
      </c>
      <c r="AR2298" t="s">
        <v>5452</v>
      </c>
    </row>
    <row r="2299" spans="1:44" hidden="1" x14ac:dyDescent="0.25">
      <c r="A2299" t="s">
        <v>3197</v>
      </c>
      <c r="B2299" t="s">
        <v>3178</v>
      </c>
      <c r="C2299" t="s">
        <v>3179</v>
      </c>
      <c r="D2299" t="s">
        <v>846</v>
      </c>
      <c r="E2299" t="s">
        <v>1260</v>
      </c>
      <c r="F2299" t="s">
        <v>245</v>
      </c>
      <c r="G2299" t="s">
        <v>58</v>
      </c>
      <c r="H2299">
        <v>1</v>
      </c>
      <c r="I2299" t="s">
        <v>197</v>
      </c>
      <c r="J2299" t="s">
        <v>47</v>
      </c>
      <c r="K2299" s="1">
        <v>44518</v>
      </c>
      <c r="L2299">
        <v>1.46</v>
      </c>
      <c r="M2299" t="s">
        <v>48</v>
      </c>
      <c r="W2299" s="5">
        <v>46054</v>
      </c>
      <c r="X2299" s="5">
        <v>46054</v>
      </c>
      <c r="Y2299" s="5">
        <v>45901</v>
      </c>
      <c r="AB2299" t="s">
        <v>245</v>
      </c>
      <c r="AC2299" t="s">
        <v>245</v>
      </c>
      <c r="AD2299" t="s">
        <v>690</v>
      </c>
      <c r="AE2299" t="s">
        <v>247</v>
      </c>
      <c r="AF2299" t="s">
        <v>566</v>
      </c>
      <c r="AG2299" t="s">
        <v>84</v>
      </c>
      <c r="AH2299">
        <v>20.243475</v>
      </c>
      <c r="AI2299">
        <v>25.326319999999999</v>
      </c>
      <c r="AJ2299">
        <v>61.334671</v>
      </c>
      <c r="AK2299">
        <v>63.065624</v>
      </c>
      <c r="AL2299" t="s">
        <v>54</v>
      </c>
      <c r="AM2299" t="s">
        <v>248</v>
      </c>
      <c r="AN2299" t="s">
        <v>5452</v>
      </c>
      <c r="AO2299" s="1">
        <v>45992</v>
      </c>
      <c r="AP2299" s="1" t="s">
        <v>5458</v>
      </c>
      <c r="AR2299" t="s">
        <v>5452</v>
      </c>
    </row>
    <row r="2300" spans="1:44" hidden="1" x14ac:dyDescent="0.25">
      <c r="A2300" t="s">
        <v>3198</v>
      </c>
      <c r="B2300" t="s">
        <v>3178</v>
      </c>
      <c r="C2300" t="s">
        <v>3179</v>
      </c>
      <c r="D2300" t="s">
        <v>909</v>
      </c>
      <c r="E2300" t="s">
        <v>1260</v>
      </c>
      <c r="F2300" t="s">
        <v>245</v>
      </c>
      <c r="G2300" t="s">
        <v>58</v>
      </c>
      <c r="H2300">
        <v>1</v>
      </c>
      <c r="I2300" t="s">
        <v>197</v>
      </c>
      <c r="J2300" t="s">
        <v>47</v>
      </c>
      <c r="K2300" s="1">
        <v>44517</v>
      </c>
      <c r="L2300">
        <v>7.87</v>
      </c>
      <c r="M2300" t="s">
        <v>48</v>
      </c>
      <c r="W2300" s="5">
        <v>46054</v>
      </c>
      <c r="X2300" s="5">
        <v>46054</v>
      </c>
      <c r="Y2300" s="5">
        <v>45901</v>
      </c>
      <c r="AB2300" t="s">
        <v>245</v>
      </c>
      <c r="AC2300" t="s">
        <v>245</v>
      </c>
      <c r="AD2300" t="s">
        <v>690</v>
      </c>
      <c r="AE2300" t="s">
        <v>247</v>
      </c>
      <c r="AF2300" t="s">
        <v>566</v>
      </c>
      <c r="AG2300" t="s">
        <v>84</v>
      </c>
      <c r="AH2300">
        <v>20.243475</v>
      </c>
      <c r="AI2300">
        <v>25.326319999999999</v>
      </c>
      <c r="AJ2300">
        <v>61.334671</v>
      </c>
      <c r="AK2300">
        <v>63.065624</v>
      </c>
      <c r="AL2300" t="s">
        <v>54</v>
      </c>
      <c r="AM2300" t="s">
        <v>248</v>
      </c>
      <c r="AN2300" t="s">
        <v>5452</v>
      </c>
      <c r="AO2300" s="1">
        <v>45992</v>
      </c>
      <c r="AP2300" s="1" t="s">
        <v>5458</v>
      </c>
      <c r="AR2300" t="s">
        <v>5452</v>
      </c>
    </row>
    <row r="2301" spans="1:44" hidden="1" x14ac:dyDescent="0.25">
      <c r="A2301" t="s">
        <v>3199</v>
      </c>
      <c r="B2301" t="s">
        <v>3178</v>
      </c>
      <c r="C2301" t="s">
        <v>3179</v>
      </c>
      <c r="D2301" t="s">
        <v>238</v>
      </c>
      <c r="E2301" t="s">
        <v>1260</v>
      </c>
      <c r="F2301" t="s">
        <v>245</v>
      </c>
      <c r="G2301" t="s">
        <v>58</v>
      </c>
      <c r="H2301">
        <v>1</v>
      </c>
      <c r="I2301" t="s">
        <v>197</v>
      </c>
      <c r="J2301" t="s">
        <v>47</v>
      </c>
      <c r="K2301" s="1">
        <v>44517</v>
      </c>
      <c r="L2301">
        <v>0.16</v>
      </c>
      <c r="M2301" t="s">
        <v>48</v>
      </c>
      <c r="W2301" s="5">
        <v>46054</v>
      </c>
      <c r="X2301" s="5">
        <v>46054</v>
      </c>
      <c r="Y2301" s="5">
        <v>45901</v>
      </c>
      <c r="AB2301" t="s">
        <v>245</v>
      </c>
      <c r="AC2301" t="s">
        <v>245</v>
      </c>
      <c r="AD2301" t="s">
        <v>690</v>
      </c>
      <c r="AE2301" t="s">
        <v>247</v>
      </c>
      <c r="AF2301" t="s">
        <v>566</v>
      </c>
      <c r="AG2301" t="s">
        <v>84</v>
      </c>
      <c r="AH2301">
        <v>20.243475</v>
      </c>
      <c r="AI2301">
        <v>25.326319999999999</v>
      </c>
      <c r="AJ2301">
        <v>61.334671</v>
      </c>
      <c r="AK2301">
        <v>63.065624</v>
      </c>
      <c r="AL2301" t="s">
        <v>54</v>
      </c>
      <c r="AM2301" t="s">
        <v>248</v>
      </c>
      <c r="AN2301" t="s">
        <v>5452</v>
      </c>
      <c r="AO2301" s="1">
        <v>45992</v>
      </c>
      <c r="AP2301" s="1" t="s">
        <v>5458</v>
      </c>
      <c r="AR2301" t="s">
        <v>5452</v>
      </c>
    </row>
    <row r="2302" spans="1:44" hidden="1" x14ac:dyDescent="0.25">
      <c r="A2302" t="s">
        <v>3200</v>
      </c>
      <c r="B2302" t="s">
        <v>3178</v>
      </c>
      <c r="C2302" t="s">
        <v>3179</v>
      </c>
      <c r="D2302" t="s">
        <v>861</v>
      </c>
      <c r="E2302" t="s">
        <v>1260</v>
      </c>
      <c r="F2302" t="s">
        <v>245</v>
      </c>
      <c r="G2302" t="s">
        <v>58</v>
      </c>
      <c r="H2302">
        <v>1</v>
      </c>
      <c r="I2302" t="s">
        <v>197</v>
      </c>
      <c r="J2302" t="s">
        <v>47</v>
      </c>
      <c r="K2302" s="1">
        <v>44517</v>
      </c>
      <c r="L2302">
        <v>0.54</v>
      </c>
      <c r="M2302" t="s">
        <v>48</v>
      </c>
      <c r="W2302" s="5">
        <v>46054</v>
      </c>
      <c r="X2302" s="5">
        <v>46054</v>
      </c>
      <c r="Y2302" s="5">
        <v>45901</v>
      </c>
      <c r="AB2302" t="s">
        <v>245</v>
      </c>
      <c r="AC2302" t="s">
        <v>245</v>
      </c>
      <c r="AD2302" t="s">
        <v>690</v>
      </c>
      <c r="AE2302" t="s">
        <v>247</v>
      </c>
      <c r="AF2302" t="s">
        <v>566</v>
      </c>
      <c r="AG2302" t="s">
        <v>84</v>
      </c>
      <c r="AH2302">
        <v>20.243475</v>
      </c>
      <c r="AI2302">
        <v>25.326319999999999</v>
      </c>
      <c r="AJ2302">
        <v>61.334671</v>
      </c>
      <c r="AK2302">
        <v>63.065624</v>
      </c>
      <c r="AL2302" t="s">
        <v>54</v>
      </c>
      <c r="AM2302" t="s">
        <v>248</v>
      </c>
      <c r="AN2302" t="s">
        <v>5452</v>
      </c>
      <c r="AO2302" s="1">
        <v>45992</v>
      </c>
      <c r="AP2302" s="1" t="s">
        <v>5458</v>
      </c>
      <c r="AR2302" t="s">
        <v>5452</v>
      </c>
    </row>
    <row r="2303" spans="1:44" hidden="1" x14ac:dyDescent="0.25">
      <c r="A2303" t="s">
        <v>3201</v>
      </c>
      <c r="B2303" t="s">
        <v>3178</v>
      </c>
      <c r="C2303" t="s">
        <v>3179</v>
      </c>
      <c r="D2303" t="s">
        <v>849</v>
      </c>
      <c r="E2303" t="s">
        <v>1260</v>
      </c>
      <c r="F2303" t="s">
        <v>245</v>
      </c>
      <c r="G2303" t="s">
        <v>58</v>
      </c>
      <c r="H2303">
        <v>1</v>
      </c>
      <c r="I2303" t="s">
        <v>197</v>
      </c>
      <c r="J2303" t="s">
        <v>70</v>
      </c>
      <c r="L2303">
        <v>3.91</v>
      </c>
      <c r="M2303" t="s">
        <v>48</v>
      </c>
      <c r="W2303" s="5">
        <v>44518</v>
      </c>
      <c r="AB2303" t="s">
        <v>245</v>
      </c>
      <c r="AC2303" t="s">
        <v>245</v>
      </c>
      <c r="AD2303" t="s">
        <v>690</v>
      </c>
      <c r="AE2303" t="s">
        <v>247</v>
      </c>
      <c r="AF2303" t="s">
        <v>566</v>
      </c>
      <c r="AG2303" t="s">
        <v>84</v>
      </c>
      <c r="AH2303">
        <v>20.243475</v>
      </c>
      <c r="AI2303">
        <v>25.326319999999999</v>
      </c>
      <c r="AJ2303">
        <v>61.334671</v>
      </c>
      <c r="AK2303">
        <v>63.065624</v>
      </c>
      <c r="AL2303" t="s">
        <v>73</v>
      </c>
      <c r="AM2303" t="s">
        <v>248</v>
      </c>
      <c r="AN2303" t="s">
        <v>5452</v>
      </c>
      <c r="AO2303" s="1">
        <v>45992</v>
      </c>
      <c r="AP2303" s="1" t="s">
        <v>5458</v>
      </c>
      <c r="AR2303" t="s">
        <v>5452</v>
      </c>
    </row>
    <row r="2304" spans="1:44" hidden="1" x14ac:dyDescent="0.25">
      <c r="A2304" t="s">
        <v>3205</v>
      </c>
      <c r="B2304" t="s">
        <v>3202</v>
      </c>
      <c r="C2304" t="s">
        <v>3203</v>
      </c>
      <c r="D2304" t="s">
        <v>122</v>
      </c>
      <c r="E2304" t="s">
        <v>3204</v>
      </c>
      <c r="F2304" t="s">
        <v>311</v>
      </c>
      <c r="G2304" t="s">
        <v>58</v>
      </c>
      <c r="H2304">
        <v>2</v>
      </c>
      <c r="I2304" t="s">
        <v>46</v>
      </c>
      <c r="J2304" t="s">
        <v>70</v>
      </c>
      <c r="L2304">
        <v>0.09</v>
      </c>
      <c r="M2304" t="s">
        <v>226</v>
      </c>
      <c r="W2304" s="5">
        <v>43779</v>
      </c>
      <c r="AB2304" t="s">
        <v>311</v>
      </c>
      <c r="AC2304" t="s">
        <v>311</v>
      </c>
      <c r="AD2304" t="s">
        <v>1532</v>
      </c>
      <c r="AE2304" t="s">
        <v>1531</v>
      </c>
      <c r="AF2304" t="s">
        <v>51</v>
      </c>
      <c r="AG2304" t="s">
        <v>50</v>
      </c>
      <c r="AH2304">
        <v>40.527375999999997</v>
      </c>
      <c r="AI2304">
        <v>97.792902999999995</v>
      </c>
      <c r="AJ2304">
        <v>149.340296</v>
      </c>
      <c r="AK2304">
        <v>156.16792599999999</v>
      </c>
      <c r="AL2304" t="s">
        <v>73</v>
      </c>
      <c r="AM2304" t="s">
        <v>314</v>
      </c>
      <c r="AN2304" t="s">
        <v>1531</v>
      </c>
      <c r="AO2304" s="1">
        <v>45839</v>
      </c>
      <c r="AP2304" s="1" t="s">
        <v>5438</v>
      </c>
      <c r="AR2304" t="s">
        <v>1532</v>
      </c>
    </row>
    <row r="2305" spans="1:44" hidden="1" x14ac:dyDescent="0.25">
      <c r="A2305" t="s">
        <v>3208</v>
      </c>
      <c r="B2305" t="s">
        <v>3206</v>
      </c>
      <c r="C2305" t="s">
        <v>3207</v>
      </c>
      <c r="D2305" t="s">
        <v>95</v>
      </c>
      <c r="E2305" t="s">
        <v>244</v>
      </c>
      <c r="F2305" t="s">
        <v>245</v>
      </c>
      <c r="G2305" t="s">
        <v>58</v>
      </c>
      <c r="H2305">
        <v>1</v>
      </c>
      <c r="I2305" t="s">
        <v>197</v>
      </c>
      <c r="J2305" t="s">
        <v>47</v>
      </c>
      <c r="K2305" s="1">
        <v>43924</v>
      </c>
      <c r="L2305" s="61">
        <v>16.32</v>
      </c>
      <c r="M2305" t="s">
        <v>226</v>
      </c>
      <c r="W2305" s="5">
        <v>45717</v>
      </c>
      <c r="X2305" s="5">
        <v>45689</v>
      </c>
      <c r="Y2305" s="5">
        <v>45689</v>
      </c>
      <c r="AB2305" t="s">
        <v>245</v>
      </c>
      <c r="AC2305" t="s">
        <v>245</v>
      </c>
      <c r="AD2305" t="s">
        <v>53</v>
      </c>
      <c r="AE2305" t="s">
        <v>72</v>
      </c>
      <c r="AF2305" t="s">
        <v>52</v>
      </c>
      <c r="AG2305" t="s">
        <v>247</v>
      </c>
      <c r="AH2305">
        <v>13.766259</v>
      </c>
      <c r="AI2305">
        <v>16.983957</v>
      </c>
      <c r="AJ2305">
        <v>37.965735000000002</v>
      </c>
      <c r="AK2305">
        <v>63.460388999999999</v>
      </c>
      <c r="AL2305" t="s">
        <v>54</v>
      </c>
      <c r="AM2305" t="s">
        <v>248</v>
      </c>
      <c r="AN2305" t="s">
        <v>53</v>
      </c>
      <c r="AO2305" s="1">
        <v>45778</v>
      </c>
      <c r="AP2305" s="1" t="s">
        <v>5429</v>
      </c>
      <c r="AR2305" t="s">
        <v>53</v>
      </c>
    </row>
    <row r="2306" spans="1:44" hidden="1" x14ac:dyDescent="0.25">
      <c r="A2306" t="s">
        <v>3209</v>
      </c>
      <c r="B2306" t="s">
        <v>3206</v>
      </c>
      <c r="C2306" t="s">
        <v>3207</v>
      </c>
      <c r="D2306" t="s">
        <v>143</v>
      </c>
      <c r="E2306" t="s">
        <v>244</v>
      </c>
      <c r="F2306" t="s">
        <v>245</v>
      </c>
      <c r="G2306" t="s">
        <v>58</v>
      </c>
      <c r="H2306">
        <v>2</v>
      </c>
      <c r="I2306" t="s">
        <v>46</v>
      </c>
      <c r="J2306" t="s">
        <v>47</v>
      </c>
      <c r="K2306" s="1">
        <v>43924</v>
      </c>
      <c r="L2306" s="61">
        <v>11.82</v>
      </c>
      <c r="M2306" t="s">
        <v>226</v>
      </c>
      <c r="W2306" s="5">
        <v>45717</v>
      </c>
      <c r="X2306" s="5">
        <v>45689</v>
      </c>
      <c r="Y2306" s="5">
        <v>45689</v>
      </c>
      <c r="AB2306" t="s">
        <v>245</v>
      </c>
      <c r="AC2306" t="s">
        <v>245</v>
      </c>
      <c r="AD2306" t="s">
        <v>53</v>
      </c>
      <c r="AE2306" t="s">
        <v>72</v>
      </c>
      <c r="AF2306" t="s">
        <v>52</v>
      </c>
      <c r="AG2306" t="s">
        <v>247</v>
      </c>
      <c r="AH2306">
        <v>13.766259</v>
      </c>
      <c r="AI2306">
        <v>16.983957</v>
      </c>
      <c r="AJ2306">
        <v>37.965735000000002</v>
      </c>
      <c r="AK2306">
        <v>63.460388999999999</v>
      </c>
      <c r="AL2306" t="s">
        <v>54</v>
      </c>
      <c r="AM2306" t="s">
        <v>248</v>
      </c>
      <c r="AN2306" t="s">
        <v>53</v>
      </c>
      <c r="AO2306" s="1">
        <v>45778</v>
      </c>
      <c r="AP2306" s="1" t="s">
        <v>5429</v>
      </c>
      <c r="AR2306" t="s">
        <v>53</v>
      </c>
    </row>
    <row r="2307" spans="1:44" hidden="1" x14ac:dyDescent="0.25">
      <c r="A2307" t="s">
        <v>3210</v>
      </c>
      <c r="B2307" t="s">
        <v>3206</v>
      </c>
      <c r="C2307" t="s">
        <v>3207</v>
      </c>
      <c r="D2307" t="s">
        <v>145</v>
      </c>
      <c r="E2307" t="s">
        <v>244</v>
      </c>
      <c r="F2307" t="s">
        <v>245</v>
      </c>
      <c r="G2307" t="s">
        <v>58</v>
      </c>
      <c r="H2307">
        <v>1</v>
      </c>
      <c r="I2307" t="s">
        <v>197</v>
      </c>
      <c r="J2307" t="s">
        <v>47</v>
      </c>
      <c r="K2307" s="1">
        <v>43924</v>
      </c>
      <c r="L2307" s="61">
        <v>18.68</v>
      </c>
      <c r="M2307" t="s">
        <v>226</v>
      </c>
      <c r="W2307" s="5">
        <v>45717</v>
      </c>
      <c r="X2307" s="5">
        <v>45689</v>
      </c>
      <c r="Y2307" s="5">
        <v>45689</v>
      </c>
      <c r="AB2307" t="s">
        <v>245</v>
      </c>
      <c r="AC2307" t="s">
        <v>245</v>
      </c>
      <c r="AD2307" t="s">
        <v>53</v>
      </c>
      <c r="AE2307" t="s">
        <v>72</v>
      </c>
      <c r="AF2307" t="s">
        <v>52</v>
      </c>
      <c r="AG2307" t="s">
        <v>247</v>
      </c>
      <c r="AH2307">
        <v>13.766259</v>
      </c>
      <c r="AI2307">
        <v>16.983957</v>
      </c>
      <c r="AJ2307">
        <v>37.965735000000002</v>
      </c>
      <c r="AK2307">
        <v>63.460388999999999</v>
      </c>
      <c r="AL2307" t="s">
        <v>54</v>
      </c>
      <c r="AM2307" t="s">
        <v>248</v>
      </c>
      <c r="AN2307" t="s">
        <v>53</v>
      </c>
      <c r="AO2307" s="1">
        <v>45778</v>
      </c>
      <c r="AP2307" s="1" t="s">
        <v>5429</v>
      </c>
      <c r="AR2307" t="s">
        <v>53</v>
      </c>
    </row>
    <row r="2308" spans="1:44" hidden="1" x14ac:dyDescent="0.25">
      <c r="A2308" t="s">
        <v>3211</v>
      </c>
      <c r="B2308" t="s">
        <v>3206</v>
      </c>
      <c r="C2308" t="s">
        <v>3207</v>
      </c>
      <c r="D2308" t="s">
        <v>100</v>
      </c>
      <c r="E2308" t="s">
        <v>244</v>
      </c>
      <c r="F2308" t="s">
        <v>245</v>
      </c>
      <c r="G2308" t="s">
        <v>58</v>
      </c>
      <c r="H2308">
        <v>2</v>
      </c>
      <c r="I2308" t="s">
        <v>46</v>
      </c>
      <c r="J2308" t="s">
        <v>47</v>
      </c>
      <c r="K2308" s="1">
        <v>43924</v>
      </c>
      <c r="L2308" s="61">
        <v>7.1</v>
      </c>
      <c r="M2308" t="s">
        <v>226</v>
      </c>
      <c r="W2308" s="5">
        <v>45717</v>
      </c>
      <c r="X2308" s="5">
        <v>45689</v>
      </c>
      <c r="Y2308" s="5">
        <v>45689</v>
      </c>
      <c r="AB2308" t="s">
        <v>245</v>
      </c>
      <c r="AC2308" t="s">
        <v>245</v>
      </c>
      <c r="AD2308" t="s">
        <v>53</v>
      </c>
      <c r="AE2308" t="s">
        <v>72</v>
      </c>
      <c r="AF2308" t="s">
        <v>52</v>
      </c>
      <c r="AG2308" t="s">
        <v>247</v>
      </c>
      <c r="AH2308">
        <v>13.766259</v>
      </c>
      <c r="AI2308">
        <v>16.983957</v>
      </c>
      <c r="AJ2308">
        <v>37.965735000000002</v>
      </c>
      <c r="AK2308">
        <v>63.460388999999999</v>
      </c>
      <c r="AL2308" t="s">
        <v>54</v>
      </c>
      <c r="AM2308" t="s">
        <v>248</v>
      </c>
      <c r="AN2308" t="s">
        <v>53</v>
      </c>
      <c r="AO2308" s="1">
        <v>45778</v>
      </c>
      <c r="AP2308" s="1" t="s">
        <v>5429</v>
      </c>
      <c r="AR2308" t="s">
        <v>53</v>
      </c>
    </row>
    <row r="2309" spans="1:44" hidden="1" x14ac:dyDescent="0.25">
      <c r="A2309" t="s">
        <v>3212</v>
      </c>
      <c r="B2309" t="s">
        <v>3206</v>
      </c>
      <c r="C2309" t="s">
        <v>3207</v>
      </c>
      <c r="D2309" t="s">
        <v>293</v>
      </c>
      <c r="E2309" t="s">
        <v>244</v>
      </c>
      <c r="F2309" t="s">
        <v>245</v>
      </c>
      <c r="G2309" t="s">
        <v>58</v>
      </c>
      <c r="H2309">
        <v>1</v>
      </c>
      <c r="I2309" t="s">
        <v>197</v>
      </c>
      <c r="J2309" t="s">
        <v>70</v>
      </c>
      <c r="L2309">
        <v>0.77</v>
      </c>
      <c r="M2309" t="s">
        <v>226</v>
      </c>
      <c r="W2309" s="5">
        <v>43850</v>
      </c>
      <c r="AB2309" t="s">
        <v>245</v>
      </c>
      <c r="AC2309" t="s">
        <v>245</v>
      </c>
      <c r="AD2309" t="s">
        <v>53</v>
      </c>
      <c r="AE2309" t="s">
        <v>72</v>
      </c>
      <c r="AF2309" t="s">
        <v>52</v>
      </c>
      <c r="AG2309" t="s">
        <v>247</v>
      </c>
      <c r="AH2309">
        <v>13.766259</v>
      </c>
      <c r="AI2309">
        <v>16.983957</v>
      </c>
      <c r="AJ2309">
        <v>37.965735000000002</v>
      </c>
      <c r="AK2309">
        <v>63.460388999999999</v>
      </c>
      <c r="AL2309" t="s">
        <v>1126</v>
      </c>
      <c r="AM2309" t="s">
        <v>248</v>
      </c>
      <c r="AN2309" t="s">
        <v>53</v>
      </c>
      <c r="AO2309" s="1">
        <v>45778</v>
      </c>
      <c r="AR2309" t="s">
        <v>53</v>
      </c>
    </row>
    <row r="2310" spans="1:44" hidden="1" x14ac:dyDescent="0.25">
      <c r="A2310" t="s">
        <v>3215</v>
      </c>
      <c r="B2310" t="s">
        <v>3213</v>
      </c>
      <c r="C2310" t="s">
        <v>3214</v>
      </c>
      <c r="D2310" t="s">
        <v>893</v>
      </c>
      <c r="E2310" t="s">
        <v>310</v>
      </c>
      <c r="F2310" t="s">
        <v>311</v>
      </c>
      <c r="G2310" t="s">
        <v>312</v>
      </c>
      <c r="H2310">
        <v>2</v>
      </c>
      <c r="I2310" t="s">
        <v>46</v>
      </c>
      <c r="J2310" t="s">
        <v>236</v>
      </c>
      <c r="L2310">
        <v>1.05</v>
      </c>
      <c r="M2310" t="s">
        <v>226</v>
      </c>
      <c r="Q2310">
        <v>2</v>
      </c>
      <c r="W2310" s="5">
        <v>45082</v>
      </c>
      <c r="AB2310" t="s">
        <v>311</v>
      </c>
      <c r="AC2310" t="s">
        <v>311</v>
      </c>
      <c r="AD2310" t="s">
        <v>199</v>
      </c>
      <c r="AE2310" t="s">
        <v>51</v>
      </c>
      <c r="AF2310" t="s">
        <v>50</v>
      </c>
      <c r="AG2310" t="s">
        <v>1532</v>
      </c>
      <c r="AH2310">
        <v>58.810487999999999</v>
      </c>
      <c r="AI2310">
        <v>62.400286000000001</v>
      </c>
      <c r="AJ2310">
        <v>82.185237999999998</v>
      </c>
      <c r="AK2310">
        <v>127.49367599999999</v>
      </c>
      <c r="AL2310" t="s">
        <v>73</v>
      </c>
      <c r="AM2310" t="s">
        <v>314</v>
      </c>
      <c r="AN2310" t="s">
        <v>199</v>
      </c>
      <c r="AO2310" s="1">
        <v>45839</v>
      </c>
      <c r="AP2310" s="1" t="s">
        <v>5438</v>
      </c>
      <c r="AR2310" t="s">
        <v>199</v>
      </c>
    </row>
    <row r="2311" spans="1:44" hidden="1" x14ac:dyDescent="0.25">
      <c r="A2311" t="s">
        <v>3216</v>
      </c>
      <c r="B2311" t="s">
        <v>3213</v>
      </c>
      <c r="C2311" t="s">
        <v>3214</v>
      </c>
      <c r="D2311" t="s">
        <v>485</v>
      </c>
      <c r="E2311" t="s">
        <v>310</v>
      </c>
      <c r="F2311" t="s">
        <v>311</v>
      </c>
      <c r="G2311" t="s">
        <v>312</v>
      </c>
      <c r="H2311">
        <v>2</v>
      </c>
      <c r="I2311" t="s">
        <v>46</v>
      </c>
      <c r="J2311" t="s">
        <v>236</v>
      </c>
      <c r="L2311">
        <v>3.21</v>
      </c>
      <c r="M2311" t="s">
        <v>226</v>
      </c>
      <c r="Q2311">
        <v>2</v>
      </c>
      <c r="W2311" s="5">
        <v>45082</v>
      </c>
      <c r="AB2311" t="s">
        <v>311</v>
      </c>
      <c r="AC2311" t="s">
        <v>311</v>
      </c>
      <c r="AD2311" t="s">
        <v>199</v>
      </c>
      <c r="AE2311" t="s">
        <v>51</v>
      </c>
      <c r="AF2311" t="s">
        <v>50</v>
      </c>
      <c r="AG2311" t="s">
        <v>1532</v>
      </c>
      <c r="AH2311">
        <v>58.810487999999999</v>
      </c>
      <c r="AI2311">
        <v>62.400286000000001</v>
      </c>
      <c r="AJ2311">
        <v>82.185237999999998</v>
      </c>
      <c r="AK2311">
        <v>127.49367599999999</v>
      </c>
      <c r="AL2311" t="s">
        <v>73</v>
      </c>
      <c r="AM2311" t="s">
        <v>314</v>
      </c>
      <c r="AN2311" t="s">
        <v>199</v>
      </c>
      <c r="AO2311" s="1">
        <v>45839</v>
      </c>
      <c r="AP2311" s="1" t="s">
        <v>5438</v>
      </c>
      <c r="AR2311" t="s">
        <v>199</v>
      </c>
    </row>
    <row r="2312" spans="1:44" hidden="1" x14ac:dyDescent="0.25">
      <c r="A2312" t="s">
        <v>3217</v>
      </c>
      <c r="B2312" t="s">
        <v>3213</v>
      </c>
      <c r="C2312" t="s">
        <v>3214</v>
      </c>
      <c r="D2312" t="s">
        <v>238</v>
      </c>
      <c r="E2312" t="s">
        <v>310</v>
      </c>
      <c r="F2312" t="s">
        <v>311</v>
      </c>
      <c r="G2312" t="s">
        <v>312</v>
      </c>
      <c r="H2312">
        <v>2</v>
      </c>
      <c r="I2312" t="s">
        <v>46</v>
      </c>
      <c r="J2312" t="s">
        <v>236</v>
      </c>
      <c r="L2312">
        <v>1.25</v>
      </c>
      <c r="M2312" t="s">
        <v>226</v>
      </c>
      <c r="Q2312">
        <v>2</v>
      </c>
      <c r="W2312" s="5">
        <v>45082</v>
      </c>
      <c r="AB2312" t="s">
        <v>311</v>
      </c>
      <c r="AC2312" t="s">
        <v>311</v>
      </c>
      <c r="AD2312" t="s">
        <v>199</v>
      </c>
      <c r="AE2312" t="s">
        <v>51</v>
      </c>
      <c r="AF2312" t="s">
        <v>50</v>
      </c>
      <c r="AG2312" t="s">
        <v>1532</v>
      </c>
      <c r="AH2312">
        <v>58.810487999999999</v>
      </c>
      <c r="AI2312">
        <v>62.400286000000001</v>
      </c>
      <c r="AJ2312">
        <v>82.185237999999998</v>
      </c>
      <c r="AK2312">
        <v>127.49367599999999</v>
      </c>
      <c r="AL2312" t="s">
        <v>73</v>
      </c>
      <c r="AM2312" t="s">
        <v>314</v>
      </c>
      <c r="AN2312" t="s">
        <v>199</v>
      </c>
      <c r="AO2312" s="1">
        <v>45839</v>
      </c>
      <c r="AP2312" s="1" t="s">
        <v>5438</v>
      </c>
      <c r="AR2312" t="s">
        <v>199</v>
      </c>
    </row>
    <row r="2313" spans="1:44" hidden="1" x14ac:dyDescent="0.25">
      <c r="A2313" t="s">
        <v>3220</v>
      </c>
      <c r="B2313" t="s">
        <v>3218</v>
      </c>
      <c r="C2313" t="s">
        <v>3219</v>
      </c>
      <c r="D2313" t="s">
        <v>95</v>
      </c>
      <c r="E2313" t="s">
        <v>310</v>
      </c>
      <c r="F2313" t="s">
        <v>311</v>
      </c>
      <c r="G2313" t="s">
        <v>312</v>
      </c>
      <c r="H2313">
        <v>1</v>
      </c>
      <c r="I2313" t="s">
        <v>197</v>
      </c>
      <c r="J2313" t="s">
        <v>47</v>
      </c>
      <c r="K2313" s="1">
        <v>44053</v>
      </c>
      <c r="L2313">
        <v>1.51</v>
      </c>
      <c r="M2313" t="s">
        <v>226</v>
      </c>
      <c r="Q2313">
        <v>2</v>
      </c>
      <c r="W2313" s="5">
        <v>46113</v>
      </c>
      <c r="X2313" s="5">
        <v>46113</v>
      </c>
      <c r="Y2313" s="5">
        <v>45809</v>
      </c>
      <c r="AB2313" t="s">
        <v>311</v>
      </c>
      <c r="AC2313" t="s">
        <v>311</v>
      </c>
      <c r="AD2313" t="s">
        <v>199</v>
      </c>
      <c r="AE2313" t="s">
        <v>51</v>
      </c>
      <c r="AF2313" t="s">
        <v>50</v>
      </c>
      <c r="AG2313" t="s">
        <v>1532</v>
      </c>
      <c r="AH2313">
        <v>60.786884000000001</v>
      </c>
      <c r="AI2313">
        <v>64.376682000000002</v>
      </c>
      <c r="AJ2313">
        <v>84.161635000000004</v>
      </c>
      <c r="AK2313">
        <v>129.47007199999999</v>
      </c>
      <c r="AL2313" t="s">
        <v>54</v>
      </c>
      <c r="AM2313" t="s">
        <v>314</v>
      </c>
      <c r="AN2313" t="s">
        <v>199</v>
      </c>
      <c r="AR2313" t="s">
        <v>199</v>
      </c>
    </row>
    <row r="2314" spans="1:44" hidden="1" x14ac:dyDescent="0.25">
      <c r="A2314" t="s">
        <v>3221</v>
      </c>
      <c r="B2314" t="s">
        <v>3218</v>
      </c>
      <c r="C2314" t="s">
        <v>3219</v>
      </c>
      <c r="D2314" t="s">
        <v>143</v>
      </c>
      <c r="E2314" t="s">
        <v>310</v>
      </c>
      <c r="F2314" t="s">
        <v>311</v>
      </c>
      <c r="G2314" t="s">
        <v>312</v>
      </c>
      <c r="H2314">
        <v>1</v>
      </c>
      <c r="I2314" t="s">
        <v>197</v>
      </c>
      <c r="J2314" t="s">
        <v>47</v>
      </c>
      <c r="K2314" s="1">
        <v>44053</v>
      </c>
      <c r="L2314">
        <v>3.08</v>
      </c>
      <c r="M2314" t="s">
        <v>226</v>
      </c>
      <c r="Q2314">
        <v>2</v>
      </c>
      <c r="W2314" s="5">
        <v>46113</v>
      </c>
      <c r="X2314" s="5">
        <v>46113</v>
      </c>
      <c r="Y2314" s="5">
        <v>45809</v>
      </c>
      <c r="AB2314" t="s">
        <v>311</v>
      </c>
      <c r="AC2314" t="s">
        <v>311</v>
      </c>
      <c r="AD2314" t="s">
        <v>199</v>
      </c>
      <c r="AE2314" t="s">
        <v>51</v>
      </c>
      <c r="AF2314" t="s">
        <v>50</v>
      </c>
      <c r="AG2314" t="s">
        <v>1532</v>
      </c>
      <c r="AH2314">
        <v>60.786884000000001</v>
      </c>
      <c r="AI2314">
        <v>64.376682000000002</v>
      </c>
      <c r="AJ2314">
        <v>84.161635000000004</v>
      </c>
      <c r="AK2314">
        <v>129.47007199999999</v>
      </c>
      <c r="AL2314" t="s">
        <v>54</v>
      </c>
      <c r="AM2314" t="s">
        <v>314</v>
      </c>
      <c r="AN2314" t="s">
        <v>199</v>
      </c>
      <c r="AR2314" t="s">
        <v>199</v>
      </c>
    </row>
    <row r="2315" spans="1:44" hidden="1" x14ac:dyDescent="0.25">
      <c r="A2315" t="s">
        <v>3222</v>
      </c>
      <c r="B2315" t="s">
        <v>3218</v>
      </c>
      <c r="C2315" t="s">
        <v>3219</v>
      </c>
      <c r="D2315" t="s">
        <v>145</v>
      </c>
      <c r="E2315" t="s">
        <v>310</v>
      </c>
      <c r="F2315" t="s">
        <v>311</v>
      </c>
      <c r="G2315" t="s">
        <v>312</v>
      </c>
      <c r="H2315">
        <v>1</v>
      </c>
      <c r="I2315" t="s">
        <v>197</v>
      </c>
      <c r="J2315" t="s">
        <v>47</v>
      </c>
      <c r="K2315" s="1">
        <v>44047</v>
      </c>
      <c r="L2315">
        <v>5.53</v>
      </c>
      <c r="M2315" t="s">
        <v>226</v>
      </c>
      <c r="Q2315">
        <v>2</v>
      </c>
      <c r="W2315" s="5">
        <v>46113</v>
      </c>
      <c r="X2315" s="5">
        <v>46113</v>
      </c>
      <c r="Y2315" s="5">
        <v>45809</v>
      </c>
      <c r="AB2315" t="s">
        <v>311</v>
      </c>
      <c r="AC2315" t="s">
        <v>311</v>
      </c>
      <c r="AD2315" t="s">
        <v>199</v>
      </c>
      <c r="AE2315" t="s">
        <v>51</v>
      </c>
      <c r="AF2315" t="s">
        <v>50</v>
      </c>
      <c r="AG2315" t="s">
        <v>1532</v>
      </c>
      <c r="AH2315">
        <v>60.786884000000001</v>
      </c>
      <c r="AI2315">
        <v>64.376682000000002</v>
      </c>
      <c r="AJ2315">
        <v>84.161635000000004</v>
      </c>
      <c r="AK2315">
        <v>129.47007199999999</v>
      </c>
      <c r="AL2315" t="s">
        <v>54</v>
      </c>
      <c r="AM2315" t="s">
        <v>314</v>
      </c>
      <c r="AN2315" t="s">
        <v>199</v>
      </c>
      <c r="AR2315" t="s">
        <v>199</v>
      </c>
    </row>
    <row r="2316" spans="1:44" hidden="1" x14ac:dyDescent="0.25">
      <c r="A2316" t="s">
        <v>3223</v>
      </c>
      <c r="B2316" t="s">
        <v>3218</v>
      </c>
      <c r="C2316" t="s">
        <v>3219</v>
      </c>
      <c r="D2316" t="s">
        <v>87</v>
      </c>
      <c r="E2316" t="s">
        <v>310</v>
      </c>
      <c r="F2316" t="s">
        <v>311</v>
      </c>
      <c r="G2316" t="s">
        <v>312</v>
      </c>
      <c r="H2316">
        <v>1</v>
      </c>
      <c r="I2316" t="s">
        <v>197</v>
      </c>
      <c r="J2316" t="s">
        <v>47</v>
      </c>
      <c r="K2316" s="1">
        <v>44048</v>
      </c>
      <c r="L2316">
        <v>9.3000000000000007</v>
      </c>
      <c r="M2316" t="s">
        <v>226</v>
      </c>
      <c r="Q2316">
        <v>2</v>
      </c>
      <c r="W2316" s="5">
        <v>46113</v>
      </c>
      <c r="X2316" s="5">
        <v>46113</v>
      </c>
      <c r="Y2316" s="5">
        <v>45809</v>
      </c>
      <c r="AB2316" t="s">
        <v>311</v>
      </c>
      <c r="AC2316" t="s">
        <v>311</v>
      </c>
      <c r="AD2316" t="s">
        <v>199</v>
      </c>
      <c r="AE2316" t="s">
        <v>51</v>
      </c>
      <c r="AF2316" t="s">
        <v>50</v>
      </c>
      <c r="AG2316" t="s">
        <v>1532</v>
      </c>
      <c r="AH2316">
        <v>60.786884000000001</v>
      </c>
      <c r="AI2316">
        <v>64.376682000000002</v>
      </c>
      <c r="AJ2316">
        <v>84.161635000000004</v>
      </c>
      <c r="AK2316">
        <v>129.47007199999999</v>
      </c>
      <c r="AL2316" t="s">
        <v>54</v>
      </c>
      <c r="AM2316" t="s">
        <v>314</v>
      </c>
      <c r="AN2316" t="s">
        <v>199</v>
      </c>
      <c r="AR2316" t="s">
        <v>199</v>
      </c>
    </row>
    <row r="2317" spans="1:44" hidden="1" x14ac:dyDescent="0.25">
      <c r="A2317" t="s">
        <v>3224</v>
      </c>
      <c r="B2317" t="s">
        <v>3218</v>
      </c>
      <c r="C2317" t="s">
        <v>3219</v>
      </c>
      <c r="D2317" t="s">
        <v>100</v>
      </c>
      <c r="E2317" t="s">
        <v>310</v>
      </c>
      <c r="F2317" t="s">
        <v>311</v>
      </c>
      <c r="G2317" t="s">
        <v>312</v>
      </c>
      <c r="H2317">
        <v>1</v>
      </c>
      <c r="I2317" t="s">
        <v>197</v>
      </c>
      <c r="J2317" t="s">
        <v>47</v>
      </c>
      <c r="K2317" s="1">
        <v>44048</v>
      </c>
      <c r="L2317">
        <v>17.48</v>
      </c>
      <c r="M2317" t="s">
        <v>226</v>
      </c>
      <c r="Q2317">
        <v>2</v>
      </c>
      <c r="W2317" s="5">
        <v>46113</v>
      </c>
      <c r="X2317" s="5">
        <v>46113</v>
      </c>
      <c r="Y2317" s="5">
        <v>45809</v>
      </c>
      <c r="AB2317" t="s">
        <v>311</v>
      </c>
      <c r="AC2317" t="s">
        <v>311</v>
      </c>
      <c r="AD2317" t="s">
        <v>199</v>
      </c>
      <c r="AE2317" t="s">
        <v>51</v>
      </c>
      <c r="AF2317" t="s">
        <v>50</v>
      </c>
      <c r="AG2317" t="s">
        <v>1532</v>
      </c>
      <c r="AH2317">
        <v>60.786884000000001</v>
      </c>
      <c r="AI2317">
        <v>64.376682000000002</v>
      </c>
      <c r="AJ2317">
        <v>84.161635000000004</v>
      </c>
      <c r="AK2317">
        <v>129.47007199999999</v>
      </c>
      <c r="AL2317" t="s">
        <v>54</v>
      </c>
      <c r="AM2317" t="s">
        <v>314</v>
      </c>
      <c r="AN2317" t="s">
        <v>199</v>
      </c>
      <c r="AR2317" t="s">
        <v>199</v>
      </c>
    </row>
    <row r="2318" spans="1:44" hidden="1" x14ac:dyDescent="0.25">
      <c r="A2318" t="s">
        <v>3225</v>
      </c>
      <c r="B2318" t="s">
        <v>3218</v>
      </c>
      <c r="C2318" t="s">
        <v>3219</v>
      </c>
      <c r="D2318" t="s">
        <v>259</v>
      </c>
      <c r="E2318" t="s">
        <v>310</v>
      </c>
      <c r="F2318" t="s">
        <v>311</v>
      </c>
      <c r="G2318" t="s">
        <v>312</v>
      </c>
      <c r="H2318">
        <v>1</v>
      </c>
      <c r="I2318" t="s">
        <v>197</v>
      </c>
      <c r="J2318" t="s">
        <v>47</v>
      </c>
      <c r="K2318" s="1">
        <v>44050</v>
      </c>
      <c r="L2318">
        <v>38.369999999999997</v>
      </c>
      <c r="M2318" t="s">
        <v>226</v>
      </c>
      <c r="Q2318">
        <v>2</v>
      </c>
      <c r="W2318" s="5">
        <v>46113</v>
      </c>
      <c r="X2318" s="5">
        <v>46113</v>
      </c>
      <c r="Y2318" s="5">
        <v>45809</v>
      </c>
      <c r="AB2318" t="s">
        <v>311</v>
      </c>
      <c r="AC2318" t="s">
        <v>311</v>
      </c>
      <c r="AD2318" t="s">
        <v>199</v>
      </c>
      <c r="AE2318" t="s">
        <v>51</v>
      </c>
      <c r="AF2318" t="s">
        <v>50</v>
      </c>
      <c r="AG2318" t="s">
        <v>1532</v>
      </c>
      <c r="AH2318">
        <v>60.786884000000001</v>
      </c>
      <c r="AI2318">
        <v>64.376682000000002</v>
      </c>
      <c r="AJ2318">
        <v>84.161635000000004</v>
      </c>
      <c r="AK2318">
        <v>129.47007199999999</v>
      </c>
      <c r="AL2318" t="s">
        <v>54</v>
      </c>
      <c r="AM2318" t="s">
        <v>314</v>
      </c>
      <c r="AN2318" t="s">
        <v>199</v>
      </c>
      <c r="AR2318" t="s">
        <v>199</v>
      </c>
    </row>
    <row r="2319" spans="1:44" hidden="1" x14ac:dyDescent="0.25">
      <c r="A2319" t="s">
        <v>3226</v>
      </c>
      <c r="B2319" t="s">
        <v>3218</v>
      </c>
      <c r="C2319" t="s">
        <v>3219</v>
      </c>
      <c r="D2319" t="s">
        <v>275</v>
      </c>
      <c r="E2319" t="s">
        <v>310</v>
      </c>
      <c r="F2319" t="s">
        <v>311</v>
      </c>
      <c r="G2319" t="s">
        <v>312</v>
      </c>
      <c r="H2319">
        <v>1</v>
      </c>
      <c r="I2319" t="s">
        <v>197</v>
      </c>
      <c r="J2319" t="s">
        <v>47</v>
      </c>
      <c r="K2319" s="1">
        <v>44049</v>
      </c>
      <c r="L2319">
        <v>6.93</v>
      </c>
      <c r="M2319" t="s">
        <v>226</v>
      </c>
      <c r="Q2319">
        <v>2</v>
      </c>
      <c r="W2319" s="5">
        <v>46113</v>
      </c>
      <c r="X2319" s="5">
        <v>46113</v>
      </c>
      <c r="Y2319" s="5">
        <v>45809</v>
      </c>
      <c r="AB2319" t="s">
        <v>311</v>
      </c>
      <c r="AC2319" t="s">
        <v>311</v>
      </c>
      <c r="AD2319" t="s">
        <v>199</v>
      </c>
      <c r="AE2319" t="s">
        <v>51</v>
      </c>
      <c r="AF2319" t="s">
        <v>50</v>
      </c>
      <c r="AG2319" t="s">
        <v>1532</v>
      </c>
      <c r="AH2319">
        <v>60.786884000000001</v>
      </c>
      <c r="AI2319">
        <v>64.376682000000002</v>
      </c>
      <c r="AJ2319">
        <v>84.161635000000004</v>
      </c>
      <c r="AK2319">
        <v>129.47007199999999</v>
      </c>
      <c r="AL2319" t="s">
        <v>54</v>
      </c>
      <c r="AM2319" t="s">
        <v>314</v>
      </c>
      <c r="AN2319" t="s">
        <v>199</v>
      </c>
      <c r="AR2319" t="s">
        <v>199</v>
      </c>
    </row>
    <row r="2320" spans="1:44" hidden="1" x14ac:dyDescent="0.25">
      <c r="A2320" t="s">
        <v>3227</v>
      </c>
      <c r="B2320" t="s">
        <v>3218</v>
      </c>
      <c r="C2320" t="s">
        <v>3219</v>
      </c>
      <c r="D2320" t="s">
        <v>483</v>
      </c>
      <c r="E2320" t="s">
        <v>310</v>
      </c>
      <c r="F2320" t="s">
        <v>311</v>
      </c>
      <c r="G2320" t="s">
        <v>312</v>
      </c>
      <c r="H2320">
        <v>1</v>
      </c>
      <c r="I2320" t="s">
        <v>197</v>
      </c>
      <c r="J2320" t="s">
        <v>47</v>
      </c>
      <c r="K2320" s="1">
        <v>44173</v>
      </c>
      <c r="L2320">
        <v>0.2</v>
      </c>
      <c r="M2320" t="s">
        <v>226</v>
      </c>
      <c r="Q2320">
        <v>2</v>
      </c>
      <c r="W2320" s="5">
        <v>46113</v>
      </c>
      <c r="X2320" s="5">
        <v>46113</v>
      </c>
      <c r="Y2320" s="5">
        <v>45809</v>
      </c>
      <c r="AB2320" t="s">
        <v>311</v>
      </c>
      <c r="AC2320" t="s">
        <v>311</v>
      </c>
      <c r="AD2320" t="s">
        <v>199</v>
      </c>
      <c r="AE2320" t="s">
        <v>51</v>
      </c>
      <c r="AF2320" t="s">
        <v>50</v>
      </c>
      <c r="AG2320" t="s">
        <v>1532</v>
      </c>
      <c r="AH2320">
        <v>60.786884000000001</v>
      </c>
      <c r="AI2320">
        <v>64.376682000000002</v>
      </c>
      <c r="AJ2320">
        <v>84.161635000000004</v>
      </c>
      <c r="AK2320">
        <v>129.47007199999999</v>
      </c>
      <c r="AL2320" t="s">
        <v>54</v>
      </c>
      <c r="AM2320" t="s">
        <v>314</v>
      </c>
      <c r="AN2320" t="s">
        <v>199</v>
      </c>
      <c r="AR2320" t="s">
        <v>199</v>
      </c>
    </row>
    <row r="2321" spans="1:44" hidden="1" x14ac:dyDescent="0.25">
      <c r="A2321" t="s">
        <v>3228</v>
      </c>
      <c r="B2321" t="s">
        <v>3218</v>
      </c>
      <c r="C2321" t="s">
        <v>3219</v>
      </c>
      <c r="D2321" t="s">
        <v>771</v>
      </c>
      <c r="E2321" t="s">
        <v>310</v>
      </c>
      <c r="F2321" t="s">
        <v>311</v>
      </c>
      <c r="G2321" t="s">
        <v>312</v>
      </c>
      <c r="H2321">
        <v>1</v>
      </c>
      <c r="I2321" t="s">
        <v>197</v>
      </c>
      <c r="J2321" t="s">
        <v>47</v>
      </c>
      <c r="K2321" s="1">
        <v>44173</v>
      </c>
      <c r="L2321">
        <v>3.56</v>
      </c>
      <c r="M2321" t="s">
        <v>226</v>
      </c>
      <c r="Q2321">
        <v>2</v>
      </c>
      <c r="W2321" s="5">
        <v>46113</v>
      </c>
      <c r="X2321" s="5">
        <v>46113</v>
      </c>
      <c r="Y2321" s="5">
        <v>45809</v>
      </c>
      <c r="AB2321" t="s">
        <v>311</v>
      </c>
      <c r="AC2321" t="s">
        <v>311</v>
      </c>
      <c r="AD2321" t="s">
        <v>199</v>
      </c>
      <c r="AE2321" t="s">
        <v>51</v>
      </c>
      <c r="AF2321" t="s">
        <v>50</v>
      </c>
      <c r="AG2321" t="s">
        <v>1532</v>
      </c>
      <c r="AH2321">
        <v>60.786884000000001</v>
      </c>
      <c r="AI2321">
        <v>64.376682000000002</v>
      </c>
      <c r="AJ2321">
        <v>84.161635000000004</v>
      </c>
      <c r="AK2321">
        <v>129.47007199999999</v>
      </c>
      <c r="AL2321" t="s">
        <v>54</v>
      </c>
      <c r="AM2321" t="s">
        <v>314</v>
      </c>
      <c r="AN2321" t="s">
        <v>199</v>
      </c>
      <c r="AR2321" t="s">
        <v>199</v>
      </c>
    </row>
    <row r="2322" spans="1:44" hidden="1" x14ac:dyDescent="0.25">
      <c r="A2322" t="s">
        <v>3229</v>
      </c>
      <c r="B2322" t="s">
        <v>3218</v>
      </c>
      <c r="C2322" t="s">
        <v>3219</v>
      </c>
      <c r="D2322" t="s">
        <v>485</v>
      </c>
      <c r="E2322" t="s">
        <v>310</v>
      </c>
      <c r="F2322" t="s">
        <v>311</v>
      </c>
      <c r="G2322" t="s">
        <v>312</v>
      </c>
      <c r="H2322">
        <v>1</v>
      </c>
      <c r="I2322" t="s">
        <v>197</v>
      </c>
      <c r="J2322" t="s">
        <v>47</v>
      </c>
      <c r="K2322" s="1">
        <v>44173</v>
      </c>
      <c r="L2322">
        <v>1.42</v>
      </c>
      <c r="M2322" t="s">
        <v>226</v>
      </c>
      <c r="Q2322">
        <v>2</v>
      </c>
      <c r="W2322" s="5">
        <v>46113</v>
      </c>
      <c r="X2322" s="5">
        <v>46113</v>
      </c>
      <c r="Y2322" s="5">
        <v>45809</v>
      </c>
      <c r="AB2322" t="s">
        <v>311</v>
      </c>
      <c r="AC2322" t="s">
        <v>311</v>
      </c>
      <c r="AD2322" t="s">
        <v>199</v>
      </c>
      <c r="AE2322" t="s">
        <v>51</v>
      </c>
      <c r="AF2322" t="s">
        <v>50</v>
      </c>
      <c r="AG2322" t="s">
        <v>1532</v>
      </c>
      <c r="AH2322">
        <v>60.786884000000001</v>
      </c>
      <c r="AI2322">
        <v>64.376682000000002</v>
      </c>
      <c r="AJ2322">
        <v>84.161635000000004</v>
      </c>
      <c r="AK2322">
        <v>129.47007199999999</v>
      </c>
      <c r="AL2322" t="s">
        <v>54</v>
      </c>
      <c r="AM2322" t="s">
        <v>314</v>
      </c>
      <c r="AN2322" t="s">
        <v>199</v>
      </c>
      <c r="AR2322" t="s">
        <v>199</v>
      </c>
    </row>
    <row r="2323" spans="1:44" hidden="1" x14ac:dyDescent="0.25">
      <c r="A2323" t="s">
        <v>3230</v>
      </c>
      <c r="B2323" t="s">
        <v>3218</v>
      </c>
      <c r="C2323" t="s">
        <v>3219</v>
      </c>
      <c r="D2323" t="s">
        <v>235</v>
      </c>
      <c r="E2323" t="s">
        <v>310</v>
      </c>
      <c r="F2323" t="s">
        <v>311</v>
      </c>
      <c r="G2323" t="s">
        <v>312</v>
      </c>
      <c r="H2323">
        <v>1</v>
      </c>
      <c r="I2323" t="s">
        <v>197</v>
      </c>
      <c r="J2323" t="s">
        <v>47</v>
      </c>
      <c r="K2323" s="1">
        <v>44173</v>
      </c>
      <c r="L2323">
        <v>0.27</v>
      </c>
      <c r="M2323" t="s">
        <v>226</v>
      </c>
      <c r="Q2323">
        <v>2</v>
      </c>
      <c r="W2323" s="5">
        <v>46113</v>
      </c>
      <c r="X2323" s="5">
        <v>46113</v>
      </c>
      <c r="Y2323" s="5">
        <v>45809</v>
      </c>
      <c r="AB2323" t="s">
        <v>311</v>
      </c>
      <c r="AC2323" t="s">
        <v>311</v>
      </c>
      <c r="AD2323" t="s">
        <v>199</v>
      </c>
      <c r="AE2323" t="s">
        <v>51</v>
      </c>
      <c r="AF2323" t="s">
        <v>50</v>
      </c>
      <c r="AG2323" t="s">
        <v>1532</v>
      </c>
      <c r="AH2323">
        <v>60.786884000000001</v>
      </c>
      <c r="AI2323">
        <v>64.376682000000002</v>
      </c>
      <c r="AJ2323">
        <v>84.161635000000004</v>
      </c>
      <c r="AK2323">
        <v>129.47007199999999</v>
      </c>
      <c r="AL2323" t="s">
        <v>54</v>
      </c>
      <c r="AM2323" t="s">
        <v>314</v>
      </c>
      <c r="AN2323" t="s">
        <v>199</v>
      </c>
      <c r="AR2323" t="s">
        <v>199</v>
      </c>
    </row>
    <row r="2324" spans="1:44" hidden="1" x14ac:dyDescent="0.25">
      <c r="A2324" t="s">
        <v>3231</v>
      </c>
      <c r="B2324" t="s">
        <v>3218</v>
      </c>
      <c r="C2324" t="s">
        <v>3219</v>
      </c>
      <c r="D2324" t="s">
        <v>511</v>
      </c>
      <c r="E2324" t="s">
        <v>310</v>
      </c>
      <c r="F2324" t="s">
        <v>311</v>
      </c>
      <c r="G2324" t="s">
        <v>312</v>
      </c>
      <c r="H2324">
        <v>1</v>
      </c>
      <c r="I2324" t="s">
        <v>197</v>
      </c>
      <c r="J2324" t="s">
        <v>47</v>
      </c>
      <c r="K2324" s="1">
        <v>44173</v>
      </c>
      <c r="L2324">
        <v>0.91</v>
      </c>
      <c r="M2324" t="s">
        <v>226</v>
      </c>
      <c r="Q2324">
        <v>2</v>
      </c>
      <c r="W2324" s="5">
        <v>46113</v>
      </c>
      <c r="X2324" s="5">
        <v>46113</v>
      </c>
      <c r="Y2324" s="5">
        <v>45809</v>
      </c>
      <c r="AB2324" t="s">
        <v>311</v>
      </c>
      <c r="AC2324" t="s">
        <v>311</v>
      </c>
      <c r="AD2324" t="s">
        <v>199</v>
      </c>
      <c r="AE2324" t="s">
        <v>51</v>
      </c>
      <c r="AF2324" t="s">
        <v>50</v>
      </c>
      <c r="AG2324" t="s">
        <v>1532</v>
      </c>
      <c r="AH2324">
        <v>60.786884000000001</v>
      </c>
      <c r="AI2324">
        <v>64.376682000000002</v>
      </c>
      <c r="AJ2324">
        <v>84.161635000000004</v>
      </c>
      <c r="AK2324">
        <v>129.47007199999999</v>
      </c>
      <c r="AL2324" t="s">
        <v>54</v>
      </c>
      <c r="AM2324" t="s">
        <v>314</v>
      </c>
      <c r="AN2324" t="s">
        <v>199</v>
      </c>
      <c r="AR2324" t="s">
        <v>199</v>
      </c>
    </row>
    <row r="2325" spans="1:44" hidden="1" x14ac:dyDescent="0.25">
      <c r="A2325" t="s">
        <v>3232</v>
      </c>
      <c r="B2325" t="s">
        <v>3218</v>
      </c>
      <c r="C2325" t="s">
        <v>3219</v>
      </c>
      <c r="D2325" t="s">
        <v>513</v>
      </c>
      <c r="E2325" t="s">
        <v>310</v>
      </c>
      <c r="F2325" t="s">
        <v>311</v>
      </c>
      <c r="G2325" t="s">
        <v>312</v>
      </c>
      <c r="H2325">
        <v>1</v>
      </c>
      <c r="I2325" t="s">
        <v>197</v>
      </c>
      <c r="J2325" t="s">
        <v>47</v>
      </c>
      <c r="K2325" s="1">
        <v>44173</v>
      </c>
      <c r="L2325">
        <v>5.17</v>
      </c>
      <c r="M2325" t="s">
        <v>226</v>
      </c>
      <c r="Q2325">
        <v>2</v>
      </c>
      <c r="W2325" s="5">
        <v>46113</v>
      </c>
      <c r="X2325" s="5">
        <v>46113</v>
      </c>
      <c r="Y2325" s="5">
        <v>45809</v>
      </c>
      <c r="AB2325" t="s">
        <v>311</v>
      </c>
      <c r="AC2325" t="s">
        <v>311</v>
      </c>
      <c r="AD2325" t="s">
        <v>199</v>
      </c>
      <c r="AE2325" t="s">
        <v>51</v>
      </c>
      <c r="AF2325" t="s">
        <v>50</v>
      </c>
      <c r="AG2325" t="s">
        <v>1532</v>
      </c>
      <c r="AH2325">
        <v>60.786884000000001</v>
      </c>
      <c r="AI2325">
        <v>64.376682000000002</v>
      </c>
      <c r="AJ2325">
        <v>84.161635000000004</v>
      </c>
      <c r="AK2325">
        <v>129.47007199999999</v>
      </c>
      <c r="AL2325" t="s">
        <v>54</v>
      </c>
      <c r="AM2325" t="s">
        <v>314</v>
      </c>
      <c r="AN2325" t="s">
        <v>199</v>
      </c>
      <c r="AR2325" t="s">
        <v>199</v>
      </c>
    </row>
    <row r="2326" spans="1:44" hidden="1" x14ac:dyDescent="0.25">
      <c r="A2326" t="s">
        <v>3235</v>
      </c>
      <c r="B2326" t="s">
        <v>3233</v>
      </c>
      <c r="C2326" t="s">
        <v>3234</v>
      </c>
      <c r="D2326" t="s">
        <v>95</v>
      </c>
      <c r="E2326" t="s">
        <v>298</v>
      </c>
      <c r="F2326" t="s">
        <v>245</v>
      </c>
      <c r="G2326" t="s">
        <v>58</v>
      </c>
      <c r="H2326">
        <v>3</v>
      </c>
      <c r="I2326" t="s">
        <v>46</v>
      </c>
      <c r="J2326" t="s">
        <v>47</v>
      </c>
      <c r="K2326" s="1">
        <v>44018</v>
      </c>
      <c r="L2326">
        <v>26.72</v>
      </c>
      <c r="M2326" t="s">
        <v>226</v>
      </c>
      <c r="W2326" s="5">
        <v>45717</v>
      </c>
      <c r="X2326" s="5">
        <v>45717</v>
      </c>
      <c r="Y2326" s="5">
        <v>45748</v>
      </c>
      <c r="AB2326" t="s">
        <v>245</v>
      </c>
      <c r="AC2326" t="s">
        <v>245</v>
      </c>
      <c r="AD2326" t="s">
        <v>52</v>
      </c>
      <c r="AE2326" t="s">
        <v>53</v>
      </c>
      <c r="AF2326" t="s">
        <v>72</v>
      </c>
      <c r="AG2326" t="s">
        <v>50</v>
      </c>
      <c r="AH2326">
        <v>13.763883999999999</v>
      </c>
      <c r="AI2326">
        <v>18.572126999999998</v>
      </c>
      <c r="AJ2326">
        <v>21.789825</v>
      </c>
      <c r="AK2326">
        <v>63.662416999999998</v>
      </c>
      <c r="AL2326" t="s">
        <v>54</v>
      </c>
      <c r="AM2326" t="s">
        <v>248</v>
      </c>
      <c r="AN2326" t="s">
        <v>5451</v>
      </c>
      <c r="AO2326" s="1">
        <v>45870</v>
      </c>
      <c r="AP2326" s="1" t="s">
        <v>5454</v>
      </c>
      <c r="AR2326" t="s">
        <v>5451</v>
      </c>
    </row>
    <row r="2327" spans="1:44" hidden="1" x14ac:dyDescent="0.25">
      <c r="A2327" t="s">
        <v>3236</v>
      </c>
      <c r="B2327" t="s">
        <v>3233</v>
      </c>
      <c r="C2327" t="s">
        <v>3234</v>
      </c>
      <c r="D2327" t="s">
        <v>143</v>
      </c>
      <c r="E2327" t="s">
        <v>298</v>
      </c>
      <c r="F2327" t="s">
        <v>245</v>
      </c>
      <c r="G2327" t="s">
        <v>58</v>
      </c>
      <c r="H2327">
        <v>2</v>
      </c>
      <c r="I2327" t="s">
        <v>46</v>
      </c>
      <c r="J2327" t="s">
        <v>47</v>
      </c>
      <c r="K2327" s="1">
        <v>44019</v>
      </c>
      <c r="L2327">
        <v>16.399999999999999</v>
      </c>
      <c r="M2327" t="s">
        <v>226</v>
      </c>
      <c r="W2327" s="5">
        <v>45717</v>
      </c>
      <c r="X2327" s="5">
        <v>45717</v>
      </c>
      <c r="Y2327" s="5">
        <v>45748</v>
      </c>
      <c r="AB2327" t="s">
        <v>245</v>
      </c>
      <c r="AC2327" t="s">
        <v>245</v>
      </c>
      <c r="AD2327" t="s">
        <v>52</v>
      </c>
      <c r="AE2327" t="s">
        <v>53</v>
      </c>
      <c r="AF2327" t="s">
        <v>72</v>
      </c>
      <c r="AG2327" t="s">
        <v>50</v>
      </c>
      <c r="AH2327">
        <v>13.763883999999999</v>
      </c>
      <c r="AI2327">
        <v>18.572126999999998</v>
      </c>
      <c r="AJ2327">
        <v>21.789825</v>
      </c>
      <c r="AK2327">
        <v>63.662416999999998</v>
      </c>
      <c r="AL2327" t="s">
        <v>54</v>
      </c>
      <c r="AM2327" t="s">
        <v>248</v>
      </c>
      <c r="AN2327" t="s">
        <v>5451</v>
      </c>
      <c r="AO2327" s="1">
        <v>45870</v>
      </c>
      <c r="AP2327" s="1" t="s">
        <v>5454</v>
      </c>
      <c r="AR2327" t="s">
        <v>5451</v>
      </c>
    </row>
    <row r="2328" spans="1:44" hidden="1" x14ac:dyDescent="0.25">
      <c r="A2328" t="s">
        <v>3237</v>
      </c>
      <c r="B2328" t="s">
        <v>3233</v>
      </c>
      <c r="C2328" t="s">
        <v>3234</v>
      </c>
      <c r="D2328" t="s">
        <v>145</v>
      </c>
      <c r="E2328" t="s">
        <v>298</v>
      </c>
      <c r="F2328" t="s">
        <v>245</v>
      </c>
      <c r="G2328" t="s">
        <v>58</v>
      </c>
      <c r="H2328">
        <v>2</v>
      </c>
      <c r="I2328" t="s">
        <v>46</v>
      </c>
      <c r="J2328" t="s">
        <v>47</v>
      </c>
      <c r="K2328" s="1">
        <v>44026</v>
      </c>
      <c r="L2328">
        <v>9.61</v>
      </c>
      <c r="M2328" t="s">
        <v>226</v>
      </c>
      <c r="W2328" s="5">
        <v>45717</v>
      </c>
      <c r="X2328" s="5">
        <v>45717</v>
      </c>
      <c r="Y2328" s="5">
        <v>45748</v>
      </c>
      <c r="AB2328" t="s">
        <v>245</v>
      </c>
      <c r="AC2328" t="s">
        <v>245</v>
      </c>
      <c r="AD2328" t="s">
        <v>52</v>
      </c>
      <c r="AE2328" t="s">
        <v>53</v>
      </c>
      <c r="AF2328" t="s">
        <v>72</v>
      </c>
      <c r="AG2328" t="s">
        <v>50</v>
      </c>
      <c r="AH2328">
        <v>13.763883999999999</v>
      </c>
      <c r="AI2328">
        <v>18.572126999999998</v>
      </c>
      <c r="AJ2328">
        <v>21.789825</v>
      </c>
      <c r="AK2328">
        <v>63.662416999999998</v>
      </c>
      <c r="AL2328" t="s">
        <v>54</v>
      </c>
      <c r="AM2328" t="s">
        <v>248</v>
      </c>
      <c r="AN2328" t="s">
        <v>5451</v>
      </c>
      <c r="AO2328" s="1">
        <v>45870</v>
      </c>
      <c r="AP2328" s="1" t="s">
        <v>5454</v>
      </c>
      <c r="AR2328" t="s">
        <v>5451</v>
      </c>
    </row>
    <row r="2329" spans="1:44" hidden="1" x14ac:dyDescent="0.25">
      <c r="A2329" t="s">
        <v>3238</v>
      </c>
      <c r="B2329" t="s">
        <v>3233</v>
      </c>
      <c r="C2329" t="s">
        <v>3234</v>
      </c>
      <c r="D2329" t="s">
        <v>255</v>
      </c>
      <c r="E2329" t="s">
        <v>298</v>
      </c>
      <c r="F2329" t="s">
        <v>245</v>
      </c>
      <c r="G2329" t="s">
        <v>58</v>
      </c>
      <c r="H2329">
        <v>2</v>
      </c>
      <c r="I2329" t="s">
        <v>46</v>
      </c>
      <c r="J2329" t="s">
        <v>47</v>
      </c>
      <c r="K2329" s="1">
        <v>44019</v>
      </c>
      <c r="L2329">
        <v>10.29</v>
      </c>
      <c r="M2329" t="s">
        <v>226</v>
      </c>
      <c r="W2329" s="5">
        <v>45717</v>
      </c>
      <c r="X2329" s="5">
        <v>45717</v>
      </c>
      <c r="Y2329" s="5">
        <v>45748</v>
      </c>
      <c r="AB2329" t="s">
        <v>245</v>
      </c>
      <c r="AC2329" t="s">
        <v>245</v>
      </c>
      <c r="AD2329" t="s">
        <v>52</v>
      </c>
      <c r="AE2329" t="s">
        <v>53</v>
      </c>
      <c r="AF2329" t="s">
        <v>72</v>
      </c>
      <c r="AG2329" t="s">
        <v>50</v>
      </c>
      <c r="AH2329">
        <v>13.763883999999999</v>
      </c>
      <c r="AI2329">
        <v>18.572126999999998</v>
      </c>
      <c r="AJ2329">
        <v>21.789825</v>
      </c>
      <c r="AK2329">
        <v>63.662416999999998</v>
      </c>
      <c r="AL2329" t="s">
        <v>54</v>
      </c>
      <c r="AM2329" t="s">
        <v>248</v>
      </c>
      <c r="AN2329" t="s">
        <v>5451</v>
      </c>
      <c r="AO2329" s="1">
        <v>45870</v>
      </c>
      <c r="AP2329" s="1" t="s">
        <v>5454</v>
      </c>
      <c r="AR2329" t="s">
        <v>5451</v>
      </c>
    </row>
    <row r="2330" spans="1:44" hidden="1" x14ac:dyDescent="0.25">
      <c r="A2330" t="s">
        <v>3239</v>
      </c>
      <c r="B2330" t="s">
        <v>3233</v>
      </c>
      <c r="C2330" t="s">
        <v>3234</v>
      </c>
      <c r="D2330" t="s">
        <v>87</v>
      </c>
      <c r="E2330" t="s">
        <v>298</v>
      </c>
      <c r="F2330" t="s">
        <v>245</v>
      </c>
      <c r="G2330" t="s">
        <v>58</v>
      </c>
      <c r="H2330">
        <v>2</v>
      </c>
      <c r="I2330" t="s">
        <v>46</v>
      </c>
      <c r="J2330" t="s">
        <v>47</v>
      </c>
      <c r="K2330" s="1">
        <v>44026</v>
      </c>
      <c r="L2330">
        <v>29.68</v>
      </c>
      <c r="M2330" t="s">
        <v>226</v>
      </c>
      <c r="W2330" s="5">
        <v>45717</v>
      </c>
      <c r="X2330" s="5">
        <v>45717</v>
      </c>
      <c r="Y2330" s="5">
        <v>45748</v>
      </c>
      <c r="AB2330" t="s">
        <v>245</v>
      </c>
      <c r="AC2330" t="s">
        <v>245</v>
      </c>
      <c r="AD2330" t="s">
        <v>52</v>
      </c>
      <c r="AE2330" t="s">
        <v>53</v>
      </c>
      <c r="AF2330" t="s">
        <v>72</v>
      </c>
      <c r="AG2330" t="s">
        <v>50</v>
      </c>
      <c r="AH2330">
        <v>13.763883999999999</v>
      </c>
      <c r="AI2330">
        <v>18.572126999999998</v>
      </c>
      <c r="AJ2330">
        <v>21.789825</v>
      </c>
      <c r="AK2330">
        <v>63.662416999999998</v>
      </c>
      <c r="AL2330" t="s">
        <v>54</v>
      </c>
      <c r="AM2330" t="s">
        <v>248</v>
      </c>
      <c r="AN2330" t="s">
        <v>5451</v>
      </c>
      <c r="AO2330" s="1">
        <v>45870</v>
      </c>
      <c r="AP2330" s="1" t="s">
        <v>5454</v>
      </c>
      <c r="AR2330" t="s">
        <v>5451</v>
      </c>
    </row>
    <row r="2331" spans="1:44" hidden="1" x14ac:dyDescent="0.25">
      <c r="A2331" t="s">
        <v>3240</v>
      </c>
      <c r="B2331" t="s">
        <v>3233</v>
      </c>
      <c r="C2331" t="s">
        <v>3234</v>
      </c>
      <c r="D2331" t="s">
        <v>100</v>
      </c>
      <c r="E2331" t="s">
        <v>298</v>
      </c>
      <c r="F2331" t="s">
        <v>245</v>
      </c>
      <c r="G2331" t="s">
        <v>58</v>
      </c>
      <c r="H2331">
        <v>2</v>
      </c>
      <c r="I2331" t="s">
        <v>46</v>
      </c>
      <c r="J2331" t="s">
        <v>47</v>
      </c>
      <c r="K2331" s="1">
        <v>44021</v>
      </c>
      <c r="L2331">
        <v>16.989999999999998</v>
      </c>
      <c r="M2331" t="s">
        <v>226</v>
      </c>
      <c r="W2331" s="5">
        <v>45717</v>
      </c>
      <c r="X2331" s="5">
        <v>45717</v>
      </c>
      <c r="Y2331" s="5">
        <v>45748</v>
      </c>
      <c r="AB2331" t="s">
        <v>245</v>
      </c>
      <c r="AC2331" t="s">
        <v>245</v>
      </c>
      <c r="AD2331" t="s">
        <v>52</v>
      </c>
      <c r="AE2331" t="s">
        <v>53</v>
      </c>
      <c r="AF2331" t="s">
        <v>72</v>
      </c>
      <c r="AG2331" t="s">
        <v>50</v>
      </c>
      <c r="AH2331">
        <v>13.763883999999999</v>
      </c>
      <c r="AI2331">
        <v>18.572126999999998</v>
      </c>
      <c r="AJ2331">
        <v>21.789825</v>
      </c>
      <c r="AK2331">
        <v>63.662416999999998</v>
      </c>
      <c r="AL2331" t="s">
        <v>54</v>
      </c>
      <c r="AM2331" t="s">
        <v>248</v>
      </c>
      <c r="AN2331" t="s">
        <v>5451</v>
      </c>
      <c r="AO2331" s="1">
        <v>45870</v>
      </c>
      <c r="AP2331" s="1" t="s">
        <v>5454</v>
      </c>
      <c r="AR2331" t="s">
        <v>5451</v>
      </c>
    </row>
    <row r="2332" spans="1:44" hidden="1" x14ac:dyDescent="0.25">
      <c r="A2332" t="s">
        <v>3241</v>
      </c>
      <c r="B2332" t="s">
        <v>3233</v>
      </c>
      <c r="C2332" t="s">
        <v>3234</v>
      </c>
      <c r="D2332" t="s">
        <v>259</v>
      </c>
      <c r="E2332" t="s">
        <v>298</v>
      </c>
      <c r="F2332" t="s">
        <v>245</v>
      </c>
      <c r="G2332" t="s">
        <v>58</v>
      </c>
      <c r="H2332">
        <v>2</v>
      </c>
      <c r="I2332" t="s">
        <v>46</v>
      </c>
      <c r="J2332" t="s">
        <v>47</v>
      </c>
      <c r="K2332" s="1">
        <v>44025</v>
      </c>
      <c r="L2332">
        <v>36.76</v>
      </c>
      <c r="M2332" t="s">
        <v>226</v>
      </c>
      <c r="W2332" s="5">
        <v>45717</v>
      </c>
      <c r="X2332" s="5">
        <v>45717</v>
      </c>
      <c r="Y2332" s="5">
        <v>45748</v>
      </c>
      <c r="AB2332" t="s">
        <v>245</v>
      </c>
      <c r="AC2332" t="s">
        <v>245</v>
      </c>
      <c r="AD2332" t="s">
        <v>52</v>
      </c>
      <c r="AE2332" t="s">
        <v>53</v>
      </c>
      <c r="AF2332" t="s">
        <v>72</v>
      </c>
      <c r="AG2332" t="s">
        <v>50</v>
      </c>
      <c r="AH2332">
        <v>13.763883999999999</v>
      </c>
      <c r="AI2332">
        <v>18.572126999999998</v>
      </c>
      <c r="AJ2332">
        <v>21.789825</v>
      </c>
      <c r="AK2332">
        <v>63.662416999999998</v>
      </c>
      <c r="AL2332" t="s">
        <v>54</v>
      </c>
      <c r="AM2332" t="s">
        <v>248</v>
      </c>
      <c r="AN2332" t="s">
        <v>5451</v>
      </c>
      <c r="AO2332" s="1">
        <v>45870</v>
      </c>
      <c r="AP2332" s="1" t="s">
        <v>5454</v>
      </c>
      <c r="AR2332" t="s">
        <v>5451</v>
      </c>
    </row>
    <row r="2333" spans="1:44" hidden="1" x14ac:dyDescent="0.25">
      <c r="A2333" t="s">
        <v>3244</v>
      </c>
      <c r="B2333" t="s">
        <v>3242</v>
      </c>
      <c r="C2333" t="s">
        <v>3243</v>
      </c>
      <c r="D2333" t="s">
        <v>95</v>
      </c>
      <c r="E2333" t="s">
        <v>244</v>
      </c>
      <c r="F2333" t="s">
        <v>245</v>
      </c>
      <c r="G2333" t="s">
        <v>58</v>
      </c>
      <c r="H2333">
        <v>2</v>
      </c>
      <c r="I2333" t="s">
        <v>46</v>
      </c>
      <c r="J2333" t="s">
        <v>70</v>
      </c>
      <c r="L2333">
        <v>51.68</v>
      </c>
      <c r="M2333" t="s">
        <v>226</v>
      </c>
      <c r="R2333" t="s">
        <v>98</v>
      </c>
      <c r="S2333" t="s">
        <v>98</v>
      </c>
      <c r="T2333" t="s">
        <v>98</v>
      </c>
      <c r="W2333" s="5">
        <v>45658</v>
      </c>
      <c r="X2333" s="5">
        <v>45597</v>
      </c>
      <c r="Y2333" s="5">
        <v>45597</v>
      </c>
      <c r="Z2333" s="10">
        <v>45644</v>
      </c>
      <c r="AA2333" s="10">
        <v>45612</v>
      </c>
      <c r="AB2333" t="s">
        <v>245</v>
      </c>
      <c r="AC2333" t="s">
        <v>245</v>
      </c>
      <c r="AD2333" t="s">
        <v>53</v>
      </c>
      <c r="AE2333" t="s">
        <v>72</v>
      </c>
      <c r="AF2333" t="s">
        <v>52</v>
      </c>
      <c r="AG2333" t="s">
        <v>247</v>
      </c>
      <c r="AH2333">
        <v>17.744456</v>
      </c>
      <c r="AI2333">
        <v>20.962154000000002</v>
      </c>
      <c r="AJ2333">
        <v>34.731943000000001</v>
      </c>
      <c r="AK2333">
        <v>67.438586000000001</v>
      </c>
      <c r="AL2333" t="s">
        <v>73</v>
      </c>
      <c r="AM2333" t="s">
        <v>248</v>
      </c>
      <c r="AN2333" t="s">
        <v>53</v>
      </c>
      <c r="AO2333" s="1">
        <v>45689</v>
      </c>
      <c r="AP2333" s="1" t="s">
        <v>5426</v>
      </c>
      <c r="AR2333" t="s">
        <v>53</v>
      </c>
    </row>
    <row r="2334" spans="1:44" hidden="1" x14ac:dyDescent="0.25">
      <c r="A2334" t="s">
        <v>3247</v>
      </c>
      <c r="B2334" t="s">
        <v>3245</v>
      </c>
      <c r="C2334" t="s">
        <v>3246</v>
      </c>
      <c r="D2334" t="s">
        <v>95</v>
      </c>
      <c r="E2334" t="s">
        <v>1268</v>
      </c>
      <c r="F2334" t="s">
        <v>245</v>
      </c>
      <c r="G2334" t="s">
        <v>80</v>
      </c>
      <c r="H2334">
        <v>1</v>
      </c>
      <c r="I2334" t="s">
        <v>197</v>
      </c>
      <c r="J2334" t="s">
        <v>47</v>
      </c>
      <c r="K2334" s="1">
        <v>43819</v>
      </c>
      <c r="L2334">
        <v>23.63</v>
      </c>
      <c r="M2334" t="s">
        <v>226</v>
      </c>
      <c r="W2334" s="5">
        <v>46023</v>
      </c>
      <c r="X2334" s="5">
        <v>45992</v>
      </c>
      <c r="Y2334" s="5">
        <v>45778</v>
      </c>
      <c r="AB2334" t="s">
        <v>245</v>
      </c>
      <c r="AC2334" t="s">
        <v>245</v>
      </c>
      <c r="AD2334" t="s">
        <v>566</v>
      </c>
      <c r="AE2334" t="s">
        <v>690</v>
      </c>
      <c r="AF2334" t="s">
        <v>932</v>
      </c>
      <c r="AG2334" t="s">
        <v>247</v>
      </c>
      <c r="AH2334">
        <v>30.847718</v>
      </c>
      <c r="AI2334">
        <v>45.768814999999996</v>
      </c>
      <c r="AJ2334">
        <v>50.586447</v>
      </c>
      <c r="AK2334">
        <v>61.725709000000002</v>
      </c>
      <c r="AL2334" t="s">
        <v>54</v>
      </c>
      <c r="AM2334" t="s">
        <v>474</v>
      </c>
      <c r="AN2334" t="s">
        <v>72</v>
      </c>
      <c r="AR2334" t="s">
        <v>72</v>
      </c>
    </row>
    <row r="2335" spans="1:44" hidden="1" x14ac:dyDescent="0.25">
      <c r="A2335" t="s">
        <v>3248</v>
      </c>
      <c r="B2335" t="s">
        <v>3245</v>
      </c>
      <c r="C2335" t="s">
        <v>3246</v>
      </c>
      <c r="D2335" t="s">
        <v>143</v>
      </c>
      <c r="E2335" t="s">
        <v>1268</v>
      </c>
      <c r="F2335" t="s">
        <v>245</v>
      </c>
      <c r="G2335" t="s">
        <v>80</v>
      </c>
      <c r="H2335">
        <v>1</v>
      </c>
      <c r="I2335" t="s">
        <v>197</v>
      </c>
      <c r="J2335" t="s">
        <v>47</v>
      </c>
      <c r="K2335" s="1">
        <v>43812</v>
      </c>
      <c r="L2335">
        <v>55.6</v>
      </c>
      <c r="M2335" t="s">
        <v>226</v>
      </c>
      <c r="W2335" s="5">
        <v>46023</v>
      </c>
      <c r="X2335" s="5">
        <v>45992</v>
      </c>
      <c r="Y2335" s="5">
        <v>45778</v>
      </c>
      <c r="AB2335" t="s">
        <v>245</v>
      </c>
      <c r="AC2335" t="s">
        <v>245</v>
      </c>
      <c r="AD2335" t="s">
        <v>566</v>
      </c>
      <c r="AE2335" t="s">
        <v>690</v>
      </c>
      <c r="AF2335" t="s">
        <v>932</v>
      </c>
      <c r="AG2335" t="s">
        <v>247</v>
      </c>
      <c r="AH2335">
        <v>30.847718</v>
      </c>
      <c r="AI2335">
        <v>45.768814999999996</v>
      </c>
      <c r="AJ2335">
        <v>50.586447</v>
      </c>
      <c r="AK2335">
        <v>61.725709000000002</v>
      </c>
      <c r="AL2335" t="s">
        <v>54</v>
      </c>
      <c r="AM2335" t="s">
        <v>474</v>
      </c>
      <c r="AN2335" t="s">
        <v>72</v>
      </c>
      <c r="AR2335" t="s">
        <v>72</v>
      </c>
    </row>
    <row r="2336" spans="1:44" hidden="1" x14ac:dyDescent="0.25">
      <c r="A2336" t="s">
        <v>3249</v>
      </c>
      <c r="B2336" t="s">
        <v>3245</v>
      </c>
      <c r="C2336" t="s">
        <v>3246</v>
      </c>
      <c r="D2336" t="s">
        <v>145</v>
      </c>
      <c r="E2336" t="s">
        <v>1268</v>
      </c>
      <c r="F2336" t="s">
        <v>245</v>
      </c>
      <c r="G2336" t="s">
        <v>80</v>
      </c>
      <c r="H2336">
        <v>1</v>
      </c>
      <c r="I2336" t="s">
        <v>197</v>
      </c>
      <c r="J2336" t="s">
        <v>47</v>
      </c>
      <c r="K2336" s="1">
        <v>43820</v>
      </c>
      <c r="L2336">
        <v>40.380000000000003</v>
      </c>
      <c r="M2336" t="s">
        <v>226</v>
      </c>
      <c r="W2336" s="5">
        <v>46023</v>
      </c>
      <c r="X2336" s="5">
        <v>45992</v>
      </c>
      <c r="Y2336" s="5">
        <v>45778</v>
      </c>
      <c r="AB2336" t="s">
        <v>245</v>
      </c>
      <c r="AC2336" t="s">
        <v>245</v>
      </c>
      <c r="AD2336" t="s">
        <v>566</v>
      </c>
      <c r="AE2336" t="s">
        <v>690</v>
      </c>
      <c r="AF2336" t="s">
        <v>932</v>
      </c>
      <c r="AG2336" t="s">
        <v>247</v>
      </c>
      <c r="AH2336">
        <v>30.847718</v>
      </c>
      <c r="AI2336">
        <v>45.768814999999996</v>
      </c>
      <c r="AJ2336">
        <v>50.586447</v>
      </c>
      <c r="AK2336">
        <v>61.725709000000002</v>
      </c>
      <c r="AL2336" t="s">
        <v>54</v>
      </c>
      <c r="AM2336" t="s">
        <v>474</v>
      </c>
      <c r="AN2336" t="s">
        <v>72</v>
      </c>
      <c r="AR2336" t="s">
        <v>72</v>
      </c>
    </row>
    <row r="2337" spans="1:44" hidden="1" x14ac:dyDescent="0.25">
      <c r="A2337" t="s">
        <v>3250</v>
      </c>
      <c r="B2337" t="s">
        <v>3245</v>
      </c>
      <c r="C2337" t="s">
        <v>3246</v>
      </c>
      <c r="D2337" t="s">
        <v>255</v>
      </c>
      <c r="E2337" t="s">
        <v>1268</v>
      </c>
      <c r="F2337" t="s">
        <v>245</v>
      </c>
      <c r="G2337" t="s">
        <v>80</v>
      </c>
      <c r="H2337">
        <v>1</v>
      </c>
      <c r="I2337" t="s">
        <v>197</v>
      </c>
      <c r="J2337" t="s">
        <v>47</v>
      </c>
      <c r="K2337" s="1">
        <v>43819</v>
      </c>
      <c r="L2337">
        <v>36.76</v>
      </c>
      <c r="M2337" t="s">
        <v>226</v>
      </c>
      <c r="W2337" s="5">
        <v>46023</v>
      </c>
      <c r="X2337" s="5">
        <v>45992</v>
      </c>
      <c r="Y2337" s="5">
        <v>45778</v>
      </c>
      <c r="AB2337" t="s">
        <v>245</v>
      </c>
      <c r="AC2337" t="s">
        <v>245</v>
      </c>
      <c r="AD2337" t="s">
        <v>566</v>
      </c>
      <c r="AE2337" t="s">
        <v>690</v>
      </c>
      <c r="AF2337" t="s">
        <v>932</v>
      </c>
      <c r="AG2337" t="s">
        <v>247</v>
      </c>
      <c r="AH2337">
        <v>30.847718</v>
      </c>
      <c r="AI2337">
        <v>45.768814999999996</v>
      </c>
      <c r="AJ2337">
        <v>50.586447</v>
      </c>
      <c r="AK2337">
        <v>61.725709000000002</v>
      </c>
      <c r="AL2337" t="s">
        <v>54</v>
      </c>
      <c r="AM2337" t="s">
        <v>474</v>
      </c>
      <c r="AN2337" t="s">
        <v>72</v>
      </c>
      <c r="AR2337" t="s">
        <v>72</v>
      </c>
    </row>
    <row r="2338" spans="1:44" hidden="1" x14ac:dyDescent="0.25">
      <c r="A2338" t="s">
        <v>3251</v>
      </c>
      <c r="B2338" t="s">
        <v>3245</v>
      </c>
      <c r="C2338" t="s">
        <v>3246</v>
      </c>
      <c r="D2338" t="s">
        <v>100</v>
      </c>
      <c r="E2338" t="s">
        <v>1268</v>
      </c>
      <c r="F2338" t="s">
        <v>245</v>
      </c>
      <c r="G2338" t="s">
        <v>80</v>
      </c>
      <c r="H2338">
        <v>1</v>
      </c>
      <c r="I2338" t="s">
        <v>197</v>
      </c>
      <c r="J2338" t="s">
        <v>47</v>
      </c>
      <c r="K2338" s="1">
        <v>44124</v>
      </c>
      <c r="L2338">
        <v>0.84</v>
      </c>
      <c r="M2338" t="s">
        <v>226</v>
      </c>
      <c r="W2338" s="5">
        <v>46023</v>
      </c>
      <c r="X2338" s="5">
        <v>45992</v>
      </c>
      <c r="Y2338" s="5">
        <v>45778</v>
      </c>
      <c r="AB2338" t="s">
        <v>245</v>
      </c>
      <c r="AC2338" t="s">
        <v>245</v>
      </c>
      <c r="AD2338" t="s">
        <v>566</v>
      </c>
      <c r="AE2338" t="s">
        <v>690</v>
      </c>
      <c r="AF2338" t="s">
        <v>932</v>
      </c>
      <c r="AG2338" t="s">
        <v>247</v>
      </c>
      <c r="AH2338">
        <v>30.847718</v>
      </c>
      <c r="AI2338">
        <v>45.768814999999996</v>
      </c>
      <c r="AJ2338">
        <v>50.586447</v>
      </c>
      <c r="AK2338">
        <v>61.725709000000002</v>
      </c>
      <c r="AL2338" t="s">
        <v>54</v>
      </c>
      <c r="AM2338" t="s">
        <v>474</v>
      </c>
      <c r="AN2338" t="s">
        <v>72</v>
      </c>
      <c r="AR2338" t="s">
        <v>72</v>
      </c>
    </row>
    <row r="2339" spans="1:44" hidden="1" x14ac:dyDescent="0.25">
      <c r="A2339" t="s">
        <v>3252</v>
      </c>
      <c r="B2339" t="s">
        <v>3245</v>
      </c>
      <c r="C2339" t="s">
        <v>3246</v>
      </c>
      <c r="D2339" t="s">
        <v>259</v>
      </c>
      <c r="E2339" t="s">
        <v>1268</v>
      </c>
      <c r="F2339" t="s">
        <v>245</v>
      </c>
      <c r="G2339" t="s">
        <v>80</v>
      </c>
      <c r="H2339">
        <v>1</v>
      </c>
      <c r="I2339" t="s">
        <v>197</v>
      </c>
      <c r="J2339" t="s">
        <v>47</v>
      </c>
      <c r="K2339" s="1">
        <v>44124</v>
      </c>
      <c r="L2339">
        <v>0.3</v>
      </c>
      <c r="M2339" t="s">
        <v>226</v>
      </c>
      <c r="W2339" s="5">
        <v>46023</v>
      </c>
      <c r="X2339" s="5">
        <v>45992</v>
      </c>
      <c r="Y2339" s="5">
        <v>45778</v>
      </c>
      <c r="AB2339" t="s">
        <v>245</v>
      </c>
      <c r="AC2339" t="s">
        <v>245</v>
      </c>
      <c r="AD2339" t="s">
        <v>566</v>
      </c>
      <c r="AE2339" t="s">
        <v>690</v>
      </c>
      <c r="AF2339" t="s">
        <v>932</v>
      </c>
      <c r="AG2339" t="s">
        <v>247</v>
      </c>
      <c r="AH2339">
        <v>30.847718</v>
      </c>
      <c r="AI2339">
        <v>45.768814999999996</v>
      </c>
      <c r="AJ2339">
        <v>50.586447</v>
      </c>
      <c r="AK2339">
        <v>61.725709000000002</v>
      </c>
      <c r="AL2339" t="s">
        <v>54</v>
      </c>
      <c r="AM2339" t="s">
        <v>474</v>
      </c>
      <c r="AN2339" t="s">
        <v>72</v>
      </c>
      <c r="AR2339" t="s">
        <v>72</v>
      </c>
    </row>
    <row r="2340" spans="1:44" hidden="1" x14ac:dyDescent="0.25">
      <c r="A2340" t="s">
        <v>3256</v>
      </c>
      <c r="B2340" t="s">
        <v>3253</v>
      </c>
      <c r="C2340" t="s">
        <v>3254</v>
      </c>
      <c r="D2340" t="s">
        <v>95</v>
      </c>
      <c r="E2340" t="s">
        <v>3255</v>
      </c>
      <c r="F2340" t="s">
        <v>79</v>
      </c>
      <c r="G2340" t="s">
        <v>80</v>
      </c>
      <c r="H2340">
        <v>2</v>
      </c>
      <c r="I2340" t="s">
        <v>46</v>
      </c>
      <c r="J2340" t="s">
        <v>47</v>
      </c>
      <c r="K2340" s="1">
        <v>43879</v>
      </c>
      <c r="L2340">
        <v>18.559999999999999</v>
      </c>
      <c r="M2340" t="s">
        <v>226</v>
      </c>
      <c r="W2340" s="5">
        <v>45689</v>
      </c>
      <c r="X2340" s="5">
        <v>45658</v>
      </c>
      <c r="Y2340" s="5">
        <v>45627</v>
      </c>
      <c r="AA2340" s="10">
        <v>45645</v>
      </c>
      <c r="AB2340" t="s">
        <v>79</v>
      </c>
      <c r="AC2340" t="s">
        <v>79</v>
      </c>
      <c r="AD2340" t="s">
        <v>84</v>
      </c>
      <c r="AE2340" t="s">
        <v>932</v>
      </c>
      <c r="AF2340" t="s">
        <v>247</v>
      </c>
      <c r="AG2340" t="s">
        <v>690</v>
      </c>
      <c r="AH2340">
        <v>27.217181</v>
      </c>
      <c r="AI2340">
        <v>68.262292000000002</v>
      </c>
      <c r="AJ2340">
        <v>70.166634999999999</v>
      </c>
      <c r="AK2340">
        <v>77.152175</v>
      </c>
      <c r="AL2340" t="s">
        <v>28</v>
      </c>
      <c r="AM2340" t="s">
        <v>474</v>
      </c>
      <c r="AN2340" t="s">
        <v>84</v>
      </c>
      <c r="AO2340" s="64">
        <v>45748</v>
      </c>
      <c r="AP2340" s="1" t="s">
        <v>5428</v>
      </c>
      <c r="AR2340" t="s">
        <v>690</v>
      </c>
    </row>
    <row r="2341" spans="1:44" hidden="1" x14ac:dyDescent="0.25">
      <c r="A2341" t="s">
        <v>3257</v>
      </c>
      <c r="B2341" t="s">
        <v>3253</v>
      </c>
      <c r="C2341" t="s">
        <v>3254</v>
      </c>
      <c r="D2341" t="s">
        <v>143</v>
      </c>
      <c r="E2341" t="s">
        <v>3255</v>
      </c>
      <c r="F2341" t="s">
        <v>79</v>
      </c>
      <c r="G2341" t="s">
        <v>80</v>
      </c>
      <c r="H2341">
        <v>2</v>
      </c>
      <c r="I2341" t="s">
        <v>46</v>
      </c>
      <c r="J2341" t="s">
        <v>47</v>
      </c>
      <c r="K2341" s="1">
        <v>43841</v>
      </c>
      <c r="L2341">
        <v>56.76</v>
      </c>
      <c r="M2341" t="s">
        <v>226</v>
      </c>
      <c r="W2341" s="5">
        <v>45689</v>
      </c>
      <c r="X2341" s="5">
        <v>45689</v>
      </c>
      <c r="Y2341" s="5">
        <v>45627</v>
      </c>
      <c r="AA2341" s="10">
        <v>45649</v>
      </c>
      <c r="AB2341" t="s">
        <v>79</v>
      </c>
      <c r="AC2341" t="s">
        <v>79</v>
      </c>
      <c r="AD2341" t="s">
        <v>84</v>
      </c>
      <c r="AE2341" t="s">
        <v>932</v>
      </c>
      <c r="AF2341" t="s">
        <v>247</v>
      </c>
      <c r="AG2341" t="s">
        <v>690</v>
      </c>
      <c r="AH2341">
        <v>27.217181</v>
      </c>
      <c r="AI2341">
        <v>68.262292000000002</v>
      </c>
      <c r="AJ2341">
        <v>70.166634999999999</v>
      </c>
      <c r="AK2341">
        <v>77.152175</v>
      </c>
      <c r="AL2341" t="s">
        <v>28</v>
      </c>
      <c r="AM2341" t="s">
        <v>474</v>
      </c>
      <c r="AN2341" t="s">
        <v>84</v>
      </c>
      <c r="AO2341" s="64">
        <v>45748</v>
      </c>
      <c r="AP2341" s="1" t="s">
        <v>5428</v>
      </c>
      <c r="AR2341" t="s">
        <v>690</v>
      </c>
    </row>
    <row r="2342" spans="1:44" hidden="1" x14ac:dyDescent="0.25">
      <c r="A2342" t="s">
        <v>3259</v>
      </c>
      <c r="B2342" t="s">
        <v>3253</v>
      </c>
      <c r="C2342" t="s">
        <v>3254</v>
      </c>
      <c r="D2342" t="s">
        <v>145</v>
      </c>
      <c r="E2342" t="s">
        <v>3258</v>
      </c>
      <c r="F2342" t="s">
        <v>79</v>
      </c>
      <c r="G2342" t="s">
        <v>80</v>
      </c>
      <c r="H2342">
        <v>2</v>
      </c>
      <c r="I2342" t="s">
        <v>46</v>
      </c>
      <c r="J2342" t="s">
        <v>47</v>
      </c>
      <c r="K2342" s="1">
        <v>44197</v>
      </c>
      <c r="L2342">
        <v>45.93</v>
      </c>
      <c r="M2342" t="s">
        <v>226</v>
      </c>
      <c r="W2342" s="5">
        <v>45689</v>
      </c>
      <c r="X2342" s="5">
        <v>45689</v>
      </c>
      <c r="Y2342" s="5">
        <v>45627</v>
      </c>
      <c r="AA2342" s="10">
        <v>45656</v>
      </c>
      <c r="AB2342" t="s">
        <v>79</v>
      </c>
      <c r="AC2342" t="s">
        <v>79</v>
      </c>
      <c r="AD2342" t="s">
        <v>84</v>
      </c>
      <c r="AE2342" t="s">
        <v>932</v>
      </c>
      <c r="AF2342" t="s">
        <v>247</v>
      </c>
      <c r="AG2342" t="s">
        <v>690</v>
      </c>
      <c r="AH2342">
        <v>27.217181</v>
      </c>
      <c r="AI2342">
        <v>68.262292000000002</v>
      </c>
      <c r="AJ2342">
        <v>70.166634999999999</v>
      </c>
      <c r="AK2342">
        <v>77.152175</v>
      </c>
      <c r="AL2342" t="s">
        <v>28</v>
      </c>
      <c r="AM2342" t="s">
        <v>474</v>
      </c>
      <c r="AN2342" t="s">
        <v>84</v>
      </c>
      <c r="AO2342" s="64">
        <v>45748</v>
      </c>
      <c r="AP2342" s="1" t="s">
        <v>5428</v>
      </c>
      <c r="AR2342" t="s">
        <v>690</v>
      </c>
    </row>
    <row r="2343" spans="1:44" hidden="1" x14ac:dyDescent="0.25">
      <c r="A2343" t="s">
        <v>3263</v>
      </c>
      <c r="B2343" t="s">
        <v>3260</v>
      </c>
      <c r="C2343" t="s">
        <v>3261</v>
      </c>
      <c r="D2343" t="s">
        <v>95</v>
      </c>
      <c r="E2343" t="s">
        <v>3262</v>
      </c>
      <c r="F2343" t="s">
        <v>245</v>
      </c>
      <c r="G2343" t="s">
        <v>58</v>
      </c>
      <c r="H2343">
        <v>1</v>
      </c>
      <c r="I2343" t="s">
        <v>197</v>
      </c>
      <c r="J2343" t="s">
        <v>47</v>
      </c>
      <c r="K2343" s="1">
        <v>44110</v>
      </c>
      <c r="L2343">
        <v>58.12</v>
      </c>
      <c r="M2343" t="s">
        <v>226</v>
      </c>
      <c r="W2343" s="5">
        <v>46143</v>
      </c>
      <c r="Y2343" s="5">
        <v>45870</v>
      </c>
      <c r="AB2343" t="s">
        <v>245</v>
      </c>
      <c r="AC2343" t="s">
        <v>245</v>
      </c>
      <c r="AD2343" t="s">
        <v>566</v>
      </c>
      <c r="AE2343" t="s">
        <v>690</v>
      </c>
      <c r="AF2343" t="s">
        <v>247</v>
      </c>
      <c r="AG2343" t="s">
        <v>932</v>
      </c>
      <c r="AH2343">
        <v>78.985237999999995</v>
      </c>
      <c r="AI2343">
        <v>88.853418000000005</v>
      </c>
      <c r="AJ2343">
        <v>96.082995999999994</v>
      </c>
      <c r="AK2343">
        <v>118.414643</v>
      </c>
      <c r="AL2343" t="s">
        <v>54</v>
      </c>
      <c r="AM2343" t="s">
        <v>248</v>
      </c>
      <c r="AN2343" t="s">
        <v>932</v>
      </c>
      <c r="AR2343" t="s">
        <v>932</v>
      </c>
    </row>
    <row r="2344" spans="1:44" hidden="1" x14ac:dyDescent="0.25">
      <c r="A2344" t="s">
        <v>3264</v>
      </c>
      <c r="B2344" t="s">
        <v>3260</v>
      </c>
      <c r="C2344" t="s">
        <v>3261</v>
      </c>
      <c r="D2344" t="s">
        <v>143</v>
      </c>
      <c r="E2344" t="s">
        <v>3262</v>
      </c>
      <c r="F2344" t="s">
        <v>245</v>
      </c>
      <c r="G2344" t="s">
        <v>58</v>
      </c>
      <c r="H2344">
        <v>1</v>
      </c>
      <c r="I2344" t="s">
        <v>197</v>
      </c>
      <c r="J2344" t="s">
        <v>47</v>
      </c>
      <c r="K2344" s="1">
        <v>44103</v>
      </c>
      <c r="L2344">
        <v>28.9</v>
      </c>
      <c r="M2344" t="s">
        <v>226</v>
      </c>
      <c r="W2344" s="5">
        <v>46143</v>
      </c>
      <c r="Y2344" s="5">
        <v>45901</v>
      </c>
      <c r="AB2344" t="s">
        <v>245</v>
      </c>
      <c r="AC2344" t="s">
        <v>245</v>
      </c>
      <c r="AD2344" t="s">
        <v>566</v>
      </c>
      <c r="AE2344" t="s">
        <v>690</v>
      </c>
      <c r="AF2344" t="s">
        <v>247</v>
      </c>
      <c r="AG2344" t="s">
        <v>932</v>
      </c>
      <c r="AH2344">
        <v>78.985237999999995</v>
      </c>
      <c r="AI2344">
        <v>88.853418000000005</v>
      </c>
      <c r="AJ2344">
        <v>96.082995999999994</v>
      </c>
      <c r="AK2344">
        <v>118.414643</v>
      </c>
      <c r="AL2344" t="s">
        <v>54</v>
      </c>
      <c r="AM2344" t="s">
        <v>248</v>
      </c>
      <c r="AN2344" t="s">
        <v>932</v>
      </c>
      <c r="AR2344" t="s">
        <v>932</v>
      </c>
    </row>
    <row r="2345" spans="1:44" hidden="1" x14ac:dyDescent="0.25">
      <c r="A2345" t="s">
        <v>3265</v>
      </c>
      <c r="B2345" t="s">
        <v>3260</v>
      </c>
      <c r="C2345" t="s">
        <v>3261</v>
      </c>
      <c r="D2345" t="s">
        <v>145</v>
      </c>
      <c r="E2345" t="s">
        <v>3262</v>
      </c>
      <c r="F2345" t="s">
        <v>245</v>
      </c>
      <c r="G2345" t="s">
        <v>58</v>
      </c>
      <c r="H2345">
        <v>1</v>
      </c>
      <c r="I2345" t="s">
        <v>197</v>
      </c>
      <c r="J2345" t="s">
        <v>47</v>
      </c>
      <c r="K2345" s="1">
        <v>44156</v>
      </c>
      <c r="L2345">
        <v>44.84</v>
      </c>
      <c r="M2345" t="s">
        <v>226</v>
      </c>
      <c r="W2345" s="5">
        <v>46143</v>
      </c>
      <c r="Y2345" s="5">
        <v>45901</v>
      </c>
      <c r="AB2345" t="s">
        <v>245</v>
      </c>
      <c r="AC2345" t="s">
        <v>245</v>
      </c>
      <c r="AD2345" t="s">
        <v>566</v>
      </c>
      <c r="AE2345" t="s">
        <v>690</v>
      </c>
      <c r="AF2345" t="s">
        <v>247</v>
      </c>
      <c r="AG2345" t="s">
        <v>932</v>
      </c>
      <c r="AH2345">
        <v>78.985237999999995</v>
      </c>
      <c r="AI2345">
        <v>88.853418000000005</v>
      </c>
      <c r="AJ2345">
        <v>96.082995999999994</v>
      </c>
      <c r="AK2345">
        <v>118.414643</v>
      </c>
      <c r="AL2345" t="s">
        <v>54</v>
      </c>
      <c r="AM2345" t="s">
        <v>248</v>
      </c>
      <c r="AN2345" t="s">
        <v>932</v>
      </c>
      <c r="AR2345" t="s">
        <v>932</v>
      </c>
    </row>
    <row r="2346" spans="1:44" hidden="1" x14ac:dyDescent="0.25">
      <c r="A2346" t="s">
        <v>3266</v>
      </c>
      <c r="B2346" t="s">
        <v>3260</v>
      </c>
      <c r="C2346" t="s">
        <v>3261</v>
      </c>
      <c r="D2346" t="s">
        <v>255</v>
      </c>
      <c r="E2346" t="s">
        <v>3262</v>
      </c>
      <c r="F2346" t="s">
        <v>245</v>
      </c>
      <c r="G2346" t="s">
        <v>58</v>
      </c>
      <c r="H2346">
        <v>1</v>
      </c>
      <c r="I2346" t="s">
        <v>197</v>
      </c>
      <c r="J2346" t="s">
        <v>47</v>
      </c>
      <c r="K2346" s="1">
        <v>44089</v>
      </c>
      <c r="L2346">
        <v>70.849999999999994</v>
      </c>
      <c r="M2346" t="s">
        <v>226</v>
      </c>
      <c r="W2346" s="5">
        <v>46143</v>
      </c>
      <c r="Y2346" s="5">
        <v>45901</v>
      </c>
      <c r="AB2346" t="s">
        <v>245</v>
      </c>
      <c r="AC2346" t="s">
        <v>245</v>
      </c>
      <c r="AD2346" t="s">
        <v>566</v>
      </c>
      <c r="AE2346" t="s">
        <v>690</v>
      </c>
      <c r="AF2346" t="s">
        <v>247</v>
      </c>
      <c r="AG2346" t="s">
        <v>932</v>
      </c>
      <c r="AH2346">
        <v>78.985237999999995</v>
      </c>
      <c r="AI2346">
        <v>88.853418000000005</v>
      </c>
      <c r="AJ2346">
        <v>96.082995999999994</v>
      </c>
      <c r="AK2346">
        <v>118.414643</v>
      </c>
      <c r="AL2346" t="s">
        <v>54</v>
      </c>
      <c r="AM2346" t="s">
        <v>248</v>
      </c>
      <c r="AN2346" t="s">
        <v>932</v>
      </c>
      <c r="AR2346" t="s">
        <v>932</v>
      </c>
    </row>
    <row r="2347" spans="1:44" hidden="1" x14ac:dyDescent="0.25">
      <c r="A2347" t="s">
        <v>3267</v>
      </c>
      <c r="B2347" t="s">
        <v>3260</v>
      </c>
      <c r="C2347" t="s">
        <v>3261</v>
      </c>
      <c r="D2347" t="s">
        <v>87</v>
      </c>
      <c r="E2347" t="s">
        <v>3262</v>
      </c>
      <c r="F2347" t="s">
        <v>245</v>
      </c>
      <c r="G2347" t="s">
        <v>58</v>
      </c>
      <c r="H2347">
        <v>1</v>
      </c>
      <c r="I2347" t="s">
        <v>197</v>
      </c>
      <c r="J2347" t="s">
        <v>47</v>
      </c>
      <c r="K2347" s="1">
        <v>44091</v>
      </c>
      <c r="L2347">
        <v>48.12</v>
      </c>
      <c r="M2347" t="s">
        <v>226</v>
      </c>
      <c r="W2347" s="5">
        <v>46143</v>
      </c>
      <c r="Y2347" s="5">
        <v>45901</v>
      </c>
      <c r="AB2347" t="s">
        <v>245</v>
      </c>
      <c r="AC2347" t="s">
        <v>245</v>
      </c>
      <c r="AD2347" t="s">
        <v>566</v>
      </c>
      <c r="AE2347" t="s">
        <v>690</v>
      </c>
      <c r="AF2347" t="s">
        <v>247</v>
      </c>
      <c r="AG2347" t="s">
        <v>932</v>
      </c>
      <c r="AH2347">
        <v>78.985237999999995</v>
      </c>
      <c r="AI2347">
        <v>88.853418000000005</v>
      </c>
      <c r="AJ2347">
        <v>96.082995999999994</v>
      </c>
      <c r="AK2347">
        <v>118.414643</v>
      </c>
      <c r="AL2347" t="s">
        <v>54</v>
      </c>
      <c r="AM2347" t="s">
        <v>248</v>
      </c>
      <c r="AN2347" t="s">
        <v>932</v>
      </c>
      <c r="AR2347" t="s">
        <v>932</v>
      </c>
    </row>
    <row r="2348" spans="1:44" hidden="1" x14ac:dyDescent="0.25">
      <c r="A2348" t="s">
        <v>3268</v>
      </c>
      <c r="B2348" t="s">
        <v>3260</v>
      </c>
      <c r="C2348" t="s">
        <v>3261</v>
      </c>
      <c r="D2348" t="s">
        <v>100</v>
      </c>
      <c r="E2348" t="s">
        <v>3262</v>
      </c>
      <c r="F2348" t="s">
        <v>245</v>
      </c>
      <c r="G2348" t="s">
        <v>58</v>
      </c>
      <c r="H2348">
        <v>1</v>
      </c>
      <c r="I2348" t="s">
        <v>197</v>
      </c>
      <c r="J2348" t="s">
        <v>47</v>
      </c>
      <c r="K2348" s="1">
        <v>44086</v>
      </c>
      <c r="L2348">
        <v>42.68</v>
      </c>
      <c r="M2348" t="s">
        <v>226</v>
      </c>
      <c r="W2348" s="5">
        <v>44075</v>
      </c>
      <c r="Y2348" s="5">
        <v>45901</v>
      </c>
      <c r="AB2348" t="s">
        <v>245</v>
      </c>
      <c r="AC2348" t="s">
        <v>245</v>
      </c>
      <c r="AD2348" t="s">
        <v>566</v>
      </c>
      <c r="AE2348" t="s">
        <v>690</v>
      </c>
      <c r="AF2348" t="s">
        <v>247</v>
      </c>
      <c r="AG2348" t="s">
        <v>932</v>
      </c>
      <c r="AH2348">
        <v>78.985237999999995</v>
      </c>
      <c r="AI2348">
        <v>88.853418000000005</v>
      </c>
      <c r="AJ2348">
        <v>96.082995999999994</v>
      </c>
      <c r="AK2348">
        <v>118.414643</v>
      </c>
      <c r="AL2348" t="s">
        <v>54</v>
      </c>
      <c r="AM2348" t="s">
        <v>248</v>
      </c>
      <c r="AN2348" t="s">
        <v>932</v>
      </c>
      <c r="AR2348" t="s">
        <v>932</v>
      </c>
    </row>
    <row r="2349" spans="1:44" hidden="1" x14ac:dyDescent="0.25">
      <c r="A2349" t="s">
        <v>3269</v>
      </c>
      <c r="B2349" t="s">
        <v>3260</v>
      </c>
      <c r="C2349" t="s">
        <v>3261</v>
      </c>
      <c r="D2349" t="s">
        <v>259</v>
      </c>
      <c r="E2349" t="s">
        <v>3262</v>
      </c>
      <c r="F2349" t="s">
        <v>245</v>
      </c>
      <c r="G2349" t="s">
        <v>58</v>
      </c>
      <c r="H2349">
        <v>1</v>
      </c>
      <c r="I2349" t="s">
        <v>197</v>
      </c>
      <c r="J2349" t="s">
        <v>47</v>
      </c>
      <c r="K2349" s="1">
        <v>44093</v>
      </c>
      <c r="L2349">
        <v>80.14</v>
      </c>
      <c r="M2349" t="s">
        <v>226</v>
      </c>
      <c r="W2349" s="5">
        <v>44075</v>
      </c>
      <c r="Y2349" s="5">
        <v>45901</v>
      </c>
      <c r="AB2349" t="s">
        <v>245</v>
      </c>
      <c r="AC2349" t="s">
        <v>245</v>
      </c>
      <c r="AD2349" t="s">
        <v>566</v>
      </c>
      <c r="AE2349" t="s">
        <v>690</v>
      </c>
      <c r="AF2349" t="s">
        <v>247</v>
      </c>
      <c r="AG2349" t="s">
        <v>932</v>
      </c>
      <c r="AH2349">
        <v>78.985237999999995</v>
      </c>
      <c r="AI2349">
        <v>88.853418000000005</v>
      </c>
      <c r="AJ2349">
        <v>96.082995999999994</v>
      </c>
      <c r="AK2349">
        <v>118.414643</v>
      </c>
      <c r="AL2349" t="s">
        <v>54</v>
      </c>
      <c r="AM2349" t="s">
        <v>248</v>
      </c>
      <c r="AN2349" t="s">
        <v>932</v>
      </c>
      <c r="AR2349" t="s">
        <v>932</v>
      </c>
    </row>
    <row r="2350" spans="1:44" hidden="1" x14ac:dyDescent="0.25">
      <c r="A2350" t="s">
        <v>3270</v>
      </c>
      <c r="B2350" t="s">
        <v>3260</v>
      </c>
      <c r="C2350" t="s">
        <v>3261</v>
      </c>
      <c r="D2350" t="s">
        <v>104</v>
      </c>
      <c r="E2350" t="s">
        <v>3262</v>
      </c>
      <c r="F2350" t="s">
        <v>245</v>
      </c>
      <c r="G2350" t="s">
        <v>58</v>
      </c>
      <c r="H2350">
        <v>1</v>
      </c>
      <c r="I2350" t="s">
        <v>197</v>
      </c>
      <c r="J2350" t="s">
        <v>47</v>
      </c>
      <c r="K2350" s="1">
        <v>44155</v>
      </c>
      <c r="L2350">
        <v>27.36</v>
      </c>
      <c r="M2350" t="s">
        <v>226</v>
      </c>
      <c r="W2350" s="5">
        <v>44075</v>
      </c>
      <c r="Y2350" s="5">
        <v>45901</v>
      </c>
      <c r="AB2350" t="s">
        <v>245</v>
      </c>
      <c r="AC2350" t="s">
        <v>245</v>
      </c>
      <c r="AD2350" t="s">
        <v>566</v>
      </c>
      <c r="AE2350" t="s">
        <v>690</v>
      </c>
      <c r="AF2350" t="s">
        <v>247</v>
      </c>
      <c r="AG2350" t="s">
        <v>932</v>
      </c>
      <c r="AH2350">
        <v>78.985237999999995</v>
      </c>
      <c r="AI2350">
        <v>88.853418000000005</v>
      </c>
      <c r="AJ2350">
        <v>96.082995999999994</v>
      </c>
      <c r="AK2350">
        <v>118.414643</v>
      </c>
      <c r="AL2350" t="s">
        <v>54</v>
      </c>
      <c r="AM2350" t="s">
        <v>248</v>
      </c>
      <c r="AN2350" t="s">
        <v>932</v>
      </c>
      <c r="AR2350" t="s">
        <v>932</v>
      </c>
    </row>
    <row r="2351" spans="1:44" hidden="1" x14ac:dyDescent="0.25">
      <c r="A2351" t="s">
        <v>3271</v>
      </c>
      <c r="B2351" t="s">
        <v>3260</v>
      </c>
      <c r="C2351" t="s">
        <v>3261</v>
      </c>
      <c r="D2351" t="s">
        <v>149</v>
      </c>
      <c r="E2351" t="s">
        <v>3262</v>
      </c>
      <c r="F2351" t="s">
        <v>245</v>
      </c>
      <c r="G2351" t="s">
        <v>58</v>
      </c>
      <c r="H2351">
        <v>1</v>
      </c>
      <c r="I2351" t="s">
        <v>197</v>
      </c>
      <c r="J2351" t="s">
        <v>47</v>
      </c>
      <c r="K2351" s="1">
        <v>44155</v>
      </c>
      <c r="L2351">
        <v>26.4</v>
      </c>
      <c r="M2351" t="s">
        <v>226</v>
      </c>
      <c r="W2351" s="5">
        <v>44075</v>
      </c>
      <c r="Y2351" s="5">
        <v>45901</v>
      </c>
      <c r="AB2351" t="s">
        <v>245</v>
      </c>
      <c r="AC2351" t="s">
        <v>245</v>
      </c>
      <c r="AD2351" t="s">
        <v>566</v>
      </c>
      <c r="AE2351" t="s">
        <v>690</v>
      </c>
      <c r="AF2351" t="s">
        <v>247</v>
      </c>
      <c r="AG2351" t="s">
        <v>932</v>
      </c>
      <c r="AH2351">
        <v>78.985237999999995</v>
      </c>
      <c r="AI2351">
        <v>88.853418000000005</v>
      </c>
      <c r="AJ2351">
        <v>96.082995999999994</v>
      </c>
      <c r="AK2351">
        <v>118.414643</v>
      </c>
      <c r="AL2351" t="s">
        <v>54</v>
      </c>
      <c r="AM2351" t="s">
        <v>248</v>
      </c>
      <c r="AN2351" t="s">
        <v>932</v>
      </c>
      <c r="AR2351" t="s">
        <v>932</v>
      </c>
    </row>
    <row r="2352" spans="1:44" hidden="1" x14ac:dyDescent="0.25">
      <c r="A2352" t="s">
        <v>3272</v>
      </c>
      <c r="B2352" t="s">
        <v>3260</v>
      </c>
      <c r="C2352" t="s">
        <v>3261</v>
      </c>
      <c r="D2352" t="s">
        <v>107</v>
      </c>
      <c r="E2352" t="s">
        <v>3262</v>
      </c>
      <c r="F2352" t="s">
        <v>245</v>
      </c>
      <c r="G2352" t="s">
        <v>58</v>
      </c>
      <c r="H2352">
        <v>1</v>
      </c>
      <c r="I2352" t="s">
        <v>197</v>
      </c>
      <c r="J2352" t="s">
        <v>47</v>
      </c>
      <c r="K2352" s="1">
        <v>44109</v>
      </c>
      <c r="L2352">
        <v>13.15</v>
      </c>
      <c r="M2352" t="s">
        <v>226</v>
      </c>
      <c r="W2352" s="5">
        <v>44075</v>
      </c>
      <c r="Y2352" s="5">
        <v>45901</v>
      </c>
      <c r="AB2352" t="s">
        <v>245</v>
      </c>
      <c r="AC2352" t="s">
        <v>245</v>
      </c>
      <c r="AD2352" t="s">
        <v>566</v>
      </c>
      <c r="AE2352" t="s">
        <v>690</v>
      </c>
      <c r="AF2352" t="s">
        <v>247</v>
      </c>
      <c r="AG2352" t="s">
        <v>932</v>
      </c>
      <c r="AH2352">
        <v>78.985237999999995</v>
      </c>
      <c r="AI2352">
        <v>88.853418000000005</v>
      </c>
      <c r="AJ2352">
        <v>96.082995999999994</v>
      </c>
      <c r="AK2352">
        <v>118.414643</v>
      </c>
      <c r="AL2352" t="s">
        <v>54</v>
      </c>
      <c r="AM2352" t="s">
        <v>248</v>
      </c>
      <c r="AN2352" t="s">
        <v>932</v>
      </c>
      <c r="AR2352" t="s">
        <v>932</v>
      </c>
    </row>
    <row r="2353" spans="1:44" hidden="1" x14ac:dyDescent="0.25">
      <c r="A2353" t="s">
        <v>3273</v>
      </c>
      <c r="B2353" t="s">
        <v>3260</v>
      </c>
      <c r="C2353" t="s">
        <v>3261</v>
      </c>
      <c r="D2353" t="s">
        <v>109</v>
      </c>
      <c r="E2353" t="s">
        <v>3262</v>
      </c>
      <c r="F2353" t="s">
        <v>245</v>
      </c>
      <c r="G2353" t="s">
        <v>58</v>
      </c>
      <c r="H2353">
        <v>1</v>
      </c>
      <c r="I2353" t="s">
        <v>197</v>
      </c>
      <c r="J2353" t="s">
        <v>47</v>
      </c>
      <c r="K2353" s="1">
        <v>44095</v>
      </c>
      <c r="L2353">
        <v>15.14</v>
      </c>
      <c r="M2353" t="s">
        <v>226</v>
      </c>
      <c r="W2353" s="5">
        <v>44075</v>
      </c>
      <c r="Y2353" s="5">
        <v>45901</v>
      </c>
      <c r="AB2353" t="s">
        <v>245</v>
      </c>
      <c r="AC2353" t="s">
        <v>245</v>
      </c>
      <c r="AD2353" t="s">
        <v>566</v>
      </c>
      <c r="AE2353" t="s">
        <v>690</v>
      </c>
      <c r="AF2353" t="s">
        <v>247</v>
      </c>
      <c r="AG2353" t="s">
        <v>932</v>
      </c>
      <c r="AH2353">
        <v>78.985237999999995</v>
      </c>
      <c r="AI2353">
        <v>88.853418000000005</v>
      </c>
      <c r="AJ2353">
        <v>96.082995999999994</v>
      </c>
      <c r="AK2353">
        <v>118.414643</v>
      </c>
      <c r="AL2353" t="s">
        <v>54</v>
      </c>
      <c r="AM2353" t="s">
        <v>248</v>
      </c>
      <c r="AN2353" t="s">
        <v>932</v>
      </c>
      <c r="AR2353" t="s">
        <v>932</v>
      </c>
    </row>
    <row r="2354" spans="1:44" hidden="1" x14ac:dyDescent="0.25">
      <c r="A2354" t="s">
        <v>3274</v>
      </c>
      <c r="B2354" t="s">
        <v>3260</v>
      </c>
      <c r="C2354" t="s">
        <v>3261</v>
      </c>
      <c r="D2354" t="s">
        <v>154</v>
      </c>
      <c r="E2354" t="s">
        <v>3262</v>
      </c>
      <c r="F2354" t="s">
        <v>245</v>
      </c>
      <c r="G2354" t="s">
        <v>58</v>
      </c>
      <c r="H2354">
        <v>1</v>
      </c>
      <c r="I2354" t="s">
        <v>197</v>
      </c>
      <c r="J2354" t="s">
        <v>47</v>
      </c>
      <c r="K2354" s="1">
        <v>44097</v>
      </c>
      <c r="L2354">
        <v>28.37</v>
      </c>
      <c r="M2354" t="s">
        <v>226</v>
      </c>
      <c r="W2354" s="5">
        <v>44075</v>
      </c>
      <c r="Y2354" s="5">
        <v>45901</v>
      </c>
      <c r="AB2354" t="s">
        <v>245</v>
      </c>
      <c r="AC2354" t="s">
        <v>245</v>
      </c>
      <c r="AD2354" t="s">
        <v>566</v>
      </c>
      <c r="AE2354" t="s">
        <v>690</v>
      </c>
      <c r="AF2354" t="s">
        <v>247</v>
      </c>
      <c r="AG2354" t="s">
        <v>932</v>
      </c>
      <c r="AH2354">
        <v>78.985237999999995</v>
      </c>
      <c r="AI2354">
        <v>88.853418000000005</v>
      </c>
      <c r="AJ2354">
        <v>96.082995999999994</v>
      </c>
      <c r="AK2354">
        <v>118.414643</v>
      </c>
      <c r="AL2354" t="s">
        <v>54</v>
      </c>
      <c r="AM2354" t="s">
        <v>248</v>
      </c>
      <c r="AN2354" t="s">
        <v>932</v>
      </c>
      <c r="AR2354" t="s">
        <v>932</v>
      </c>
    </row>
    <row r="2355" spans="1:44" hidden="1" x14ac:dyDescent="0.25">
      <c r="A2355" t="s">
        <v>3275</v>
      </c>
      <c r="B2355" t="s">
        <v>3260</v>
      </c>
      <c r="C2355" t="s">
        <v>3261</v>
      </c>
      <c r="D2355" t="s">
        <v>229</v>
      </c>
      <c r="E2355" t="s">
        <v>3262</v>
      </c>
      <c r="F2355" t="s">
        <v>245</v>
      </c>
      <c r="G2355" t="s">
        <v>58</v>
      </c>
      <c r="H2355">
        <v>1</v>
      </c>
      <c r="I2355" t="s">
        <v>197</v>
      </c>
      <c r="J2355" t="s">
        <v>47</v>
      </c>
      <c r="K2355" s="1">
        <v>44110</v>
      </c>
      <c r="L2355">
        <v>13.5</v>
      </c>
      <c r="M2355" t="s">
        <v>226</v>
      </c>
      <c r="W2355" s="5">
        <v>44075</v>
      </c>
      <c r="Y2355" s="5">
        <v>45901</v>
      </c>
      <c r="AB2355" t="s">
        <v>245</v>
      </c>
      <c r="AC2355" t="s">
        <v>245</v>
      </c>
      <c r="AD2355" t="s">
        <v>566</v>
      </c>
      <c r="AE2355" t="s">
        <v>690</v>
      </c>
      <c r="AF2355" t="s">
        <v>247</v>
      </c>
      <c r="AG2355" t="s">
        <v>932</v>
      </c>
      <c r="AH2355">
        <v>78.985237999999995</v>
      </c>
      <c r="AI2355">
        <v>88.853418000000005</v>
      </c>
      <c r="AJ2355">
        <v>96.082995999999994</v>
      </c>
      <c r="AK2355">
        <v>118.414643</v>
      </c>
      <c r="AL2355" t="s">
        <v>54</v>
      </c>
      <c r="AM2355" t="s">
        <v>248</v>
      </c>
      <c r="AN2355" t="s">
        <v>932</v>
      </c>
      <c r="AR2355" t="s">
        <v>932</v>
      </c>
    </row>
    <row r="2356" spans="1:44" hidden="1" x14ac:dyDescent="0.25">
      <c r="A2356" t="s">
        <v>3276</v>
      </c>
      <c r="B2356" t="s">
        <v>3260</v>
      </c>
      <c r="C2356" t="s">
        <v>3261</v>
      </c>
      <c r="D2356" t="s">
        <v>195</v>
      </c>
      <c r="E2356" t="s">
        <v>3262</v>
      </c>
      <c r="F2356" t="s">
        <v>245</v>
      </c>
      <c r="G2356" t="s">
        <v>58</v>
      </c>
      <c r="H2356">
        <v>1</v>
      </c>
      <c r="I2356" t="s">
        <v>197</v>
      </c>
      <c r="J2356" t="s">
        <v>47</v>
      </c>
      <c r="K2356" s="1">
        <v>44494</v>
      </c>
      <c r="L2356">
        <v>1.1000000000000001</v>
      </c>
      <c r="M2356" t="s">
        <v>226</v>
      </c>
      <c r="W2356" s="5">
        <v>44075</v>
      </c>
      <c r="Y2356" s="5">
        <v>45901</v>
      </c>
      <c r="AB2356" t="s">
        <v>245</v>
      </c>
      <c r="AC2356" t="s">
        <v>245</v>
      </c>
      <c r="AD2356" t="s">
        <v>566</v>
      </c>
      <c r="AE2356" t="s">
        <v>690</v>
      </c>
      <c r="AF2356" t="s">
        <v>247</v>
      </c>
      <c r="AG2356" t="s">
        <v>932</v>
      </c>
      <c r="AH2356">
        <v>78.985237999999995</v>
      </c>
      <c r="AI2356">
        <v>88.853418000000005</v>
      </c>
      <c r="AJ2356">
        <v>96.082995999999994</v>
      </c>
      <c r="AK2356">
        <v>118.414643</v>
      </c>
      <c r="AL2356" t="s">
        <v>54</v>
      </c>
      <c r="AM2356" t="s">
        <v>248</v>
      </c>
      <c r="AN2356" t="s">
        <v>182</v>
      </c>
      <c r="AR2356" t="s">
        <v>182</v>
      </c>
    </row>
    <row r="2357" spans="1:44" hidden="1" x14ac:dyDescent="0.25">
      <c r="A2357" t="s">
        <v>3279</v>
      </c>
      <c r="B2357" t="s">
        <v>3277</v>
      </c>
      <c r="C2357" t="s">
        <v>3278</v>
      </c>
      <c r="D2357" t="s">
        <v>95</v>
      </c>
      <c r="E2357" t="s">
        <v>930</v>
      </c>
      <c r="F2357" t="s">
        <v>79</v>
      </c>
      <c r="G2357" t="s">
        <v>80</v>
      </c>
      <c r="H2357">
        <v>2</v>
      </c>
      <c r="I2357" t="s">
        <v>46</v>
      </c>
      <c r="J2357" t="s">
        <v>70</v>
      </c>
      <c r="L2357">
        <v>7.12</v>
      </c>
      <c r="M2357" t="s">
        <v>226</v>
      </c>
      <c r="R2357" t="s">
        <v>98</v>
      </c>
      <c r="S2357" t="s">
        <v>98</v>
      </c>
      <c r="T2357" t="s">
        <v>97</v>
      </c>
      <c r="W2357" s="5">
        <v>45627</v>
      </c>
      <c r="X2357" s="5">
        <v>45627</v>
      </c>
      <c r="Y2357" s="5">
        <v>45597</v>
      </c>
      <c r="Z2357" s="10">
        <v>45656</v>
      </c>
      <c r="AA2357" s="10">
        <v>45628</v>
      </c>
      <c r="AB2357" t="s">
        <v>79</v>
      </c>
      <c r="AC2357" t="s">
        <v>79</v>
      </c>
      <c r="AD2357" t="s">
        <v>84</v>
      </c>
      <c r="AE2357" t="s">
        <v>247</v>
      </c>
      <c r="AF2357" t="s">
        <v>932</v>
      </c>
      <c r="AG2357" t="s">
        <v>690</v>
      </c>
      <c r="AH2357">
        <v>6.2831049999999999</v>
      </c>
      <c r="AI2357">
        <v>44.075113000000002</v>
      </c>
      <c r="AJ2357">
        <v>46.064703999999999</v>
      </c>
      <c r="AK2357">
        <v>51.060653000000002</v>
      </c>
      <c r="AL2357" t="s">
        <v>73</v>
      </c>
      <c r="AM2357" t="s">
        <v>474</v>
      </c>
      <c r="AN2357" t="s">
        <v>690</v>
      </c>
      <c r="AO2357" s="1">
        <v>45717</v>
      </c>
      <c r="AP2357" s="1" t="s">
        <v>5427</v>
      </c>
      <c r="AR2357" t="s">
        <v>690</v>
      </c>
    </row>
    <row r="2358" spans="1:44" hidden="1" x14ac:dyDescent="0.25">
      <c r="A2358" t="s">
        <v>3280</v>
      </c>
      <c r="B2358" t="s">
        <v>3277</v>
      </c>
      <c r="C2358" t="s">
        <v>3278</v>
      </c>
      <c r="D2358" t="s">
        <v>143</v>
      </c>
      <c r="E2358" t="s">
        <v>930</v>
      </c>
      <c r="F2358" t="s">
        <v>79</v>
      </c>
      <c r="G2358" t="s">
        <v>80</v>
      </c>
      <c r="H2358">
        <v>2</v>
      </c>
      <c r="I2358" t="s">
        <v>46</v>
      </c>
      <c r="J2358" t="s">
        <v>70</v>
      </c>
      <c r="L2358">
        <v>20.51</v>
      </c>
      <c r="M2358" t="s">
        <v>226</v>
      </c>
      <c r="R2358" t="s">
        <v>98</v>
      </c>
      <c r="S2358" t="s">
        <v>98</v>
      </c>
      <c r="T2358" t="s">
        <v>97</v>
      </c>
      <c r="W2358" s="5">
        <v>45627</v>
      </c>
      <c r="X2358" s="5">
        <v>45627</v>
      </c>
      <c r="Y2358" s="5">
        <v>45597</v>
      </c>
      <c r="Z2358" s="10">
        <v>45661</v>
      </c>
      <c r="AA2358" s="10">
        <v>45629</v>
      </c>
      <c r="AB2358" t="s">
        <v>79</v>
      </c>
      <c r="AC2358" t="s">
        <v>79</v>
      </c>
      <c r="AD2358" t="s">
        <v>84</v>
      </c>
      <c r="AE2358" t="s">
        <v>247</v>
      </c>
      <c r="AF2358" t="s">
        <v>932</v>
      </c>
      <c r="AG2358" t="s">
        <v>690</v>
      </c>
      <c r="AH2358">
        <v>6.2831049999999999</v>
      </c>
      <c r="AI2358">
        <v>44.075113000000002</v>
      </c>
      <c r="AJ2358">
        <v>46.064703999999999</v>
      </c>
      <c r="AK2358">
        <v>51.060653000000002</v>
      </c>
      <c r="AL2358" t="s">
        <v>27</v>
      </c>
      <c r="AM2358" t="s">
        <v>474</v>
      </c>
      <c r="AN2358" t="s">
        <v>690</v>
      </c>
      <c r="AO2358" s="1">
        <v>45717</v>
      </c>
      <c r="AP2358" s="1" t="s">
        <v>5427</v>
      </c>
      <c r="AR2358" t="s">
        <v>690</v>
      </c>
    </row>
    <row r="2359" spans="1:44" hidden="1" x14ac:dyDescent="0.25">
      <c r="A2359" t="s">
        <v>3281</v>
      </c>
      <c r="B2359" t="s">
        <v>3277</v>
      </c>
      <c r="C2359" t="s">
        <v>3278</v>
      </c>
      <c r="D2359" t="s">
        <v>145</v>
      </c>
      <c r="E2359" t="s">
        <v>930</v>
      </c>
      <c r="F2359" t="s">
        <v>79</v>
      </c>
      <c r="G2359" t="s">
        <v>80</v>
      </c>
      <c r="H2359">
        <v>2</v>
      </c>
      <c r="I2359" t="s">
        <v>46</v>
      </c>
      <c r="J2359" t="s">
        <v>70</v>
      </c>
      <c r="L2359">
        <v>24.07</v>
      </c>
      <c r="M2359" t="s">
        <v>226</v>
      </c>
      <c r="R2359" t="s">
        <v>98</v>
      </c>
      <c r="S2359" t="s">
        <v>98</v>
      </c>
      <c r="T2359" t="s">
        <v>97</v>
      </c>
      <c r="W2359" s="5">
        <v>45627</v>
      </c>
      <c r="X2359" s="5">
        <v>45627</v>
      </c>
      <c r="Y2359" s="5">
        <v>45597</v>
      </c>
      <c r="Z2359" s="10">
        <v>45656</v>
      </c>
      <c r="AA2359" s="10">
        <v>45628</v>
      </c>
      <c r="AB2359" t="s">
        <v>79</v>
      </c>
      <c r="AC2359" t="s">
        <v>79</v>
      </c>
      <c r="AD2359" t="s">
        <v>84</v>
      </c>
      <c r="AE2359" t="s">
        <v>247</v>
      </c>
      <c r="AF2359" t="s">
        <v>932</v>
      </c>
      <c r="AG2359" t="s">
        <v>690</v>
      </c>
      <c r="AH2359">
        <v>6.2831049999999999</v>
      </c>
      <c r="AI2359">
        <v>44.075113000000002</v>
      </c>
      <c r="AJ2359">
        <v>46.064703999999999</v>
      </c>
      <c r="AK2359">
        <v>51.060653000000002</v>
      </c>
      <c r="AL2359" t="s">
        <v>73</v>
      </c>
      <c r="AM2359" t="s">
        <v>474</v>
      </c>
      <c r="AN2359" t="s">
        <v>690</v>
      </c>
      <c r="AO2359" s="1">
        <v>45717</v>
      </c>
      <c r="AP2359" s="1" t="s">
        <v>5427</v>
      </c>
      <c r="AR2359" t="s">
        <v>690</v>
      </c>
    </row>
    <row r="2360" spans="1:44" hidden="1" x14ac:dyDescent="0.25">
      <c r="A2360" t="s">
        <v>3282</v>
      </c>
      <c r="B2360" t="s">
        <v>3277</v>
      </c>
      <c r="C2360" t="s">
        <v>3278</v>
      </c>
      <c r="D2360" t="s">
        <v>255</v>
      </c>
      <c r="E2360" t="s">
        <v>930</v>
      </c>
      <c r="F2360" t="s">
        <v>79</v>
      </c>
      <c r="G2360" t="s">
        <v>80</v>
      </c>
      <c r="H2360">
        <v>2</v>
      </c>
      <c r="I2360" t="s">
        <v>46</v>
      </c>
      <c r="J2360" t="s">
        <v>70</v>
      </c>
      <c r="L2360">
        <v>47.6</v>
      </c>
      <c r="M2360" t="s">
        <v>226</v>
      </c>
      <c r="R2360" t="s">
        <v>98</v>
      </c>
      <c r="S2360" t="s">
        <v>98</v>
      </c>
      <c r="T2360" t="s">
        <v>97</v>
      </c>
      <c r="W2360" s="5">
        <v>45627</v>
      </c>
      <c r="X2360" s="5">
        <v>45627</v>
      </c>
      <c r="Y2360" s="5">
        <v>45597</v>
      </c>
      <c r="Z2360" s="10">
        <v>45655</v>
      </c>
      <c r="AA2360" s="10">
        <v>45625</v>
      </c>
      <c r="AB2360" t="s">
        <v>79</v>
      </c>
      <c r="AC2360" t="s">
        <v>79</v>
      </c>
      <c r="AD2360" t="s">
        <v>84</v>
      </c>
      <c r="AE2360" t="s">
        <v>247</v>
      </c>
      <c r="AF2360" t="s">
        <v>932</v>
      </c>
      <c r="AG2360" t="s">
        <v>690</v>
      </c>
      <c r="AH2360">
        <v>6.2831049999999999</v>
      </c>
      <c r="AI2360">
        <v>44.075113000000002</v>
      </c>
      <c r="AJ2360">
        <v>46.064703999999999</v>
      </c>
      <c r="AK2360">
        <v>51.060653000000002</v>
      </c>
      <c r="AL2360" t="s">
        <v>73</v>
      </c>
      <c r="AM2360" t="s">
        <v>474</v>
      </c>
      <c r="AN2360" t="s">
        <v>690</v>
      </c>
      <c r="AO2360" s="1">
        <v>45717</v>
      </c>
      <c r="AP2360" s="1" t="s">
        <v>5427</v>
      </c>
      <c r="AR2360" t="s">
        <v>690</v>
      </c>
    </row>
    <row r="2361" spans="1:44" hidden="1" x14ac:dyDescent="0.25">
      <c r="A2361" t="s">
        <v>3283</v>
      </c>
      <c r="B2361" t="s">
        <v>3277</v>
      </c>
      <c r="C2361" t="s">
        <v>3278</v>
      </c>
      <c r="D2361" t="s">
        <v>87</v>
      </c>
      <c r="E2361" t="s">
        <v>930</v>
      </c>
      <c r="F2361" t="s">
        <v>79</v>
      </c>
      <c r="G2361" t="s">
        <v>80</v>
      </c>
      <c r="H2361">
        <v>2</v>
      </c>
      <c r="I2361" t="s">
        <v>46</v>
      </c>
      <c r="J2361" t="s">
        <v>70</v>
      </c>
      <c r="L2361">
        <v>54.71</v>
      </c>
      <c r="M2361" t="s">
        <v>226</v>
      </c>
      <c r="R2361" t="s">
        <v>98</v>
      </c>
      <c r="S2361" t="s">
        <v>98</v>
      </c>
      <c r="T2361" t="s">
        <v>97</v>
      </c>
      <c r="W2361" s="5">
        <v>45627</v>
      </c>
      <c r="X2361" s="5">
        <v>45627</v>
      </c>
      <c r="Y2361" s="5">
        <v>45597</v>
      </c>
      <c r="Z2361" s="10">
        <v>45652</v>
      </c>
      <c r="AA2361" s="10">
        <v>45624</v>
      </c>
      <c r="AB2361" t="s">
        <v>79</v>
      </c>
      <c r="AC2361" t="s">
        <v>79</v>
      </c>
      <c r="AD2361" t="s">
        <v>84</v>
      </c>
      <c r="AE2361" t="s">
        <v>247</v>
      </c>
      <c r="AF2361" t="s">
        <v>932</v>
      </c>
      <c r="AG2361" t="s">
        <v>690</v>
      </c>
      <c r="AH2361">
        <v>6.2831049999999999</v>
      </c>
      <c r="AI2361">
        <v>44.075113000000002</v>
      </c>
      <c r="AJ2361">
        <v>46.064703999999999</v>
      </c>
      <c r="AK2361">
        <v>51.060653000000002</v>
      </c>
      <c r="AL2361" t="s">
        <v>73</v>
      </c>
      <c r="AM2361" t="s">
        <v>474</v>
      </c>
      <c r="AN2361" t="s">
        <v>690</v>
      </c>
      <c r="AO2361" s="1">
        <v>45717</v>
      </c>
      <c r="AP2361" s="1" t="s">
        <v>5427</v>
      </c>
      <c r="AR2361" t="s">
        <v>690</v>
      </c>
    </row>
    <row r="2362" spans="1:44" hidden="1" x14ac:dyDescent="0.25">
      <c r="A2362" t="s">
        <v>3284</v>
      </c>
      <c r="B2362" t="s">
        <v>3277</v>
      </c>
      <c r="C2362" t="s">
        <v>3278</v>
      </c>
      <c r="D2362" t="s">
        <v>259</v>
      </c>
      <c r="E2362" t="s">
        <v>930</v>
      </c>
      <c r="F2362" t="s">
        <v>79</v>
      </c>
      <c r="G2362" t="s">
        <v>80</v>
      </c>
      <c r="H2362">
        <v>2</v>
      </c>
      <c r="I2362" t="s">
        <v>46</v>
      </c>
      <c r="J2362" t="s">
        <v>70</v>
      </c>
      <c r="L2362">
        <v>29.8</v>
      </c>
      <c r="M2362" t="s">
        <v>226</v>
      </c>
      <c r="R2362" t="s">
        <v>98</v>
      </c>
      <c r="S2362" t="s">
        <v>98</v>
      </c>
      <c r="T2362" t="s">
        <v>97</v>
      </c>
      <c r="W2362" s="5">
        <v>45627</v>
      </c>
      <c r="X2362" s="5">
        <v>45627</v>
      </c>
      <c r="Y2362" s="5">
        <v>45597</v>
      </c>
      <c r="Z2362" s="10">
        <v>45649</v>
      </c>
      <c r="AA2362" s="10">
        <v>45623</v>
      </c>
      <c r="AB2362" t="s">
        <v>79</v>
      </c>
      <c r="AC2362" t="s">
        <v>79</v>
      </c>
      <c r="AD2362" t="s">
        <v>84</v>
      </c>
      <c r="AE2362" t="s">
        <v>247</v>
      </c>
      <c r="AF2362" t="s">
        <v>932</v>
      </c>
      <c r="AG2362" t="s">
        <v>690</v>
      </c>
      <c r="AH2362">
        <v>6.2831049999999999</v>
      </c>
      <c r="AI2362">
        <v>44.075113000000002</v>
      </c>
      <c r="AJ2362">
        <v>46.064703999999999</v>
      </c>
      <c r="AK2362">
        <v>51.060653000000002</v>
      </c>
      <c r="AL2362" t="s">
        <v>73</v>
      </c>
      <c r="AM2362" t="s">
        <v>474</v>
      </c>
      <c r="AN2362" t="s">
        <v>690</v>
      </c>
      <c r="AO2362" s="1">
        <v>45717</v>
      </c>
      <c r="AP2362" s="1" t="s">
        <v>5427</v>
      </c>
      <c r="AR2362" t="s">
        <v>690</v>
      </c>
    </row>
    <row r="2363" spans="1:44" hidden="1" x14ac:dyDescent="0.25">
      <c r="A2363" t="s">
        <v>3285</v>
      </c>
      <c r="B2363" t="s">
        <v>3277</v>
      </c>
      <c r="C2363" t="s">
        <v>3278</v>
      </c>
      <c r="D2363" t="s">
        <v>275</v>
      </c>
      <c r="E2363" t="s">
        <v>930</v>
      </c>
      <c r="F2363" t="s">
        <v>79</v>
      </c>
      <c r="G2363" t="s">
        <v>80</v>
      </c>
      <c r="H2363">
        <v>2</v>
      </c>
      <c r="I2363" t="s">
        <v>46</v>
      </c>
      <c r="J2363" t="s">
        <v>70</v>
      </c>
      <c r="L2363">
        <v>34.869999999999997</v>
      </c>
      <c r="M2363" t="s">
        <v>226</v>
      </c>
      <c r="R2363" t="s">
        <v>98</v>
      </c>
      <c r="S2363" t="s">
        <v>98</v>
      </c>
      <c r="T2363" t="s">
        <v>97</v>
      </c>
      <c r="W2363" s="5">
        <v>45627</v>
      </c>
      <c r="X2363" s="5">
        <v>45627</v>
      </c>
      <c r="Y2363" s="5">
        <v>45597</v>
      </c>
      <c r="Z2363" s="10">
        <v>45652</v>
      </c>
      <c r="AA2363" s="10">
        <v>45620</v>
      </c>
      <c r="AB2363" t="s">
        <v>79</v>
      </c>
      <c r="AC2363" t="s">
        <v>79</v>
      </c>
      <c r="AD2363" t="s">
        <v>84</v>
      </c>
      <c r="AE2363" t="s">
        <v>247</v>
      </c>
      <c r="AF2363" t="s">
        <v>932</v>
      </c>
      <c r="AG2363" t="s">
        <v>690</v>
      </c>
      <c r="AH2363">
        <v>6.2831049999999999</v>
      </c>
      <c r="AI2363">
        <v>44.075113000000002</v>
      </c>
      <c r="AJ2363">
        <v>46.064703999999999</v>
      </c>
      <c r="AK2363">
        <v>51.060653000000002</v>
      </c>
      <c r="AL2363" t="s">
        <v>73</v>
      </c>
      <c r="AM2363" t="s">
        <v>474</v>
      </c>
      <c r="AN2363" t="s">
        <v>690</v>
      </c>
      <c r="AO2363" s="1">
        <v>45717</v>
      </c>
      <c r="AP2363" s="1" t="s">
        <v>5427</v>
      </c>
      <c r="AR2363" t="s">
        <v>690</v>
      </c>
    </row>
    <row r="2364" spans="1:44" hidden="1" x14ac:dyDescent="0.25">
      <c r="A2364" t="s">
        <v>3286</v>
      </c>
      <c r="B2364" t="s">
        <v>3277</v>
      </c>
      <c r="C2364" t="s">
        <v>3278</v>
      </c>
      <c r="D2364" t="s">
        <v>207</v>
      </c>
      <c r="E2364" t="s">
        <v>930</v>
      </c>
      <c r="F2364" t="s">
        <v>79</v>
      </c>
      <c r="G2364" t="s">
        <v>80</v>
      </c>
      <c r="H2364">
        <v>2</v>
      </c>
      <c r="I2364" t="s">
        <v>46</v>
      </c>
      <c r="J2364" t="s">
        <v>70</v>
      </c>
      <c r="L2364" s="21">
        <v>38.35</v>
      </c>
      <c r="M2364" t="s">
        <v>226</v>
      </c>
      <c r="R2364" t="s">
        <v>98</v>
      </c>
      <c r="S2364" t="s">
        <v>98</v>
      </c>
      <c r="T2364" t="s">
        <v>97</v>
      </c>
      <c r="W2364" s="5">
        <v>45627</v>
      </c>
      <c r="X2364" s="5">
        <v>45627</v>
      </c>
      <c r="Y2364" s="5">
        <v>45597</v>
      </c>
      <c r="Z2364" s="10">
        <v>45649</v>
      </c>
      <c r="AA2364" s="10">
        <v>45620</v>
      </c>
      <c r="AB2364" t="s">
        <v>79</v>
      </c>
      <c r="AC2364" t="s">
        <v>79</v>
      </c>
      <c r="AD2364" t="s">
        <v>84</v>
      </c>
      <c r="AE2364" t="s">
        <v>247</v>
      </c>
      <c r="AF2364" t="s">
        <v>932</v>
      </c>
      <c r="AG2364" t="s">
        <v>690</v>
      </c>
      <c r="AH2364">
        <v>6.2831049999999999</v>
      </c>
      <c r="AI2364">
        <v>44.075113000000002</v>
      </c>
      <c r="AJ2364">
        <v>46.064703999999999</v>
      </c>
      <c r="AK2364">
        <v>51.060653000000002</v>
      </c>
      <c r="AL2364" t="s">
        <v>73</v>
      </c>
      <c r="AM2364" t="s">
        <v>474</v>
      </c>
      <c r="AN2364" t="s">
        <v>690</v>
      </c>
      <c r="AO2364" s="1">
        <v>45748</v>
      </c>
      <c r="AP2364" s="1" t="s">
        <v>5428</v>
      </c>
      <c r="AR2364" t="s">
        <v>690</v>
      </c>
    </row>
    <row r="2365" spans="1:44" hidden="1" x14ac:dyDescent="0.25">
      <c r="A2365" t="s">
        <v>3289</v>
      </c>
      <c r="B2365" t="s">
        <v>3287</v>
      </c>
      <c r="C2365" s="21" t="s">
        <v>3288</v>
      </c>
      <c r="D2365" t="s">
        <v>95</v>
      </c>
      <c r="E2365" t="s">
        <v>1893</v>
      </c>
      <c r="F2365" t="s">
        <v>79</v>
      </c>
      <c r="G2365" t="s">
        <v>58</v>
      </c>
      <c r="H2365">
        <v>2</v>
      </c>
      <c r="I2365" t="s">
        <v>46</v>
      </c>
      <c r="J2365" t="s">
        <v>70</v>
      </c>
      <c r="L2365" s="21">
        <v>40.47</v>
      </c>
      <c r="M2365" t="s">
        <v>391</v>
      </c>
      <c r="R2365" t="s">
        <v>98</v>
      </c>
      <c r="S2365" t="s">
        <v>98</v>
      </c>
      <c r="T2365" t="s">
        <v>98</v>
      </c>
      <c r="W2365" s="5">
        <v>45778</v>
      </c>
      <c r="X2365" s="5">
        <v>45748</v>
      </c>
      <c r="Y2365" s="5">
        <v>45627</v>
      </c>
      <c r="Z2365" s="10">
        <v>45748</v>
      </c>
      <c r="AA2365" s="10">
        <v>45628</v>
      </c>
      <c r="AB2365" t="s">
        <v>79</v>
      </c>
      <c r="AC2365" t="s">
        <v>79</v>
      </c>
      <c r="AD2365" t="s">
        <v>52</v>
      </c>
      <c r="AE2365" t="s">
        <v>53</v>
      </c>
      <c r="AF2365" t="s">
        <v>50</v>
      </c>
      <c r="AG2365" t="s">
        <v>72</v>
      </c>
      <c r="AH2365">
        <v>33.306896000000002</v>
      </c>
      <c r="AI2365">
        <v>56.224030999999997</v>
      </c>
      <c r="AJ2365">
        <v>56.313631999999998</v>
      </c>
      <c r="AK2365">
        <v>57.983899999999998</v>
      </c>
      <c r="AL2365" t="s">
        <v>27</v>
      </c>
      <c r="AM2365" t="s">
        <v>474</v>
      </c>
      <c r="AN2365" t="s">
        <v>72</v>
      </c>
      <c r="AO2365" s="1">
        <v>45748</v>
      </c>
      <c r="AP2365" s="1" t="s">
        <v>5428</v>
      </c>
      <c r="AR2365" t="s">
        <v>72</v>
      </c>
    </row>
    <row r="2366" spans="1:44" hidden="1" x14ac:dyDescent="0.25">
      <c r="A2366" t="s">
        <v>3290</v>
      </c>
      <c r="B2366" t="s">
        <v>3287</v>
      </c>
      <c r="C2366" t="s">
        <v>3288</v>
      </c>
      <c r="D2366" t="s">
        <v>143</v>
      </c>
      <c r="E2366" t="s">
        <v>1893</v>
      </c>
      <c r="F2366" t="s">
        <v>79</v>
      </c>
      <c r="G2366" t="s">
        <v>58</v>
      </c>
      <c r="H2366">
        <v>2</v>
      </c>
      <c r="I2366" t="s">
        <v>46</v>
      </c>
      <c r="J2366" t="s">
        <v>70</v>
      </c>
      <c r="L2366">
        <v>29.77</v>
      </c>
      <c r="M2366" t="s">
        <v>391</v>
      </c>
      <c r="R2366" t="s">
        <v>98</v>
      </c>
      <c r="S2366" t="s">
        <v>98</v>
      </c>
      <c r="T2366" t="s">
        <v>98</v>
      </c>
      <c r="W2366" s="5">
        <v>45778</v>
      </c>
      <c r="X2366" s="5">
        <v>45748</v>
      </c>
      <c r="Y2366" s="5">
        <v>45627</v>
      </c>
      <c r="Z2366" s="10">
        <v>45748</v>
      </c>
      <c r="AA2366" s="10">
        <v>45630</v>
      </c>
      <c r="AB2366" t="s">
        <v>79</v>
      </c>
      <c r="AC2366" t="s">
        <v>79</v>
      </c>
      <c r="AD2366" t="s">
        <v>52</v>
      </c>
      <c r="AE2366" t="s">
        <v>53</v>
      </c>
      <c r="AF2366" t="s">
        <v>50</v>
      </c>
      <c r="AG2366" t="s">
        <v>72</v>
      </c>
      <c r="AH2366">
        <v>33.306896000000002</v>
      </c>
      <c r="AI2366">
        <v>56.224030999999997</v>
      </c>
      <c r="AJ2366">
        <v>56.313631999999998</v>
      </c>
      <c r="AK2366">
        <v>57.983899999999998</v>
      </c>
      <c r="AL2366" t="s">
        <v>27</v>
      </c>
      <c r="AM2366" t="s">
        <v>474</v>
      </c>
      <c r="AN2366" t="s">
        <v>72</v>
      </c>
      <c r="AO2366" s="1">
        <v>45717</v>
      </c>
      <c r="AP2366" s="1" t="s">
        <v>5427</v>
      </c>
      <c r="AR2366" t="s">
        <v>72</v>
      </c>
    </row>
    <row r="2367" spans="1:44" hidden="1" x14ac:dyDescent="0.25">
      <c r="A2367" t="s">
        <v>3291</v>
      </c>
      <c r="B2367" t="s">
        <v>3287</v>
      </c>
      <c r="C2367" s="21" t="s">
        <v>3288</v>
      </c>
      <c r="D2367" t="s">
        <v>255</v>
      </c>
      <c r="E2367" t="s">
        <v>1893</v>
      </c>
      <c r="F2367" t="s">
        <v>79</v>
      </c>
      <c r="G2367" t="s">
        <v>58</v>
      </c>
      <c r="H2367">
        <v>2</v>
      </c>
      <c r="I2367" t="s">
        <v>46</v>
      </c>
      <c r="J2367" t="s">
        <v>70</v>
      </c>
      <c r="L2367" s="21">
        <v>28.87</v>
      </c>
      <c r="M2367" t="s">
        <v>391</v>
      </c>
      <c r="R2367" t="s">
        <v>98</v>
      </c>
      <c r="S2367" t="s">
        <v>98</v>
      </c>
      <c r="T2367" t="s">
        <v>98</v>
      </c>
      <c r="W2367" s="5">
        <v>45778</v>
      </c>
      <c r="X2367" s="5">
        <v>45748</v>
      </c>
      <c r="Y2367" s="5">
        <v>45627</v>
      </c>
      <c r="Z2367" s="10">
        <v>45748</v>
      </c>
      <c r="AA2367" s="10">
        <v>45634</v>
      </c>
      <c r="AB2367" t="s">
        <v>79</v>
      </c>
      <c r="AC2367" t="s">
        <v>79</v>
      </c>
      <c r="AD2367" t="s">
        <v>52</v>
      </c>
      <c r="AE2367" t="s">
        <v>53</v>
      </c>
      <c r="AF2367" t="s">
        <v>50</v>
      </c>
      <c r="AG2367" t="s">
        <v>72</v>
      </c>
      <c r="AH2367">
        <v>33.306896000000002</v>
      </c>
      <c r="AI2367">
        <v>56.224030999999997</v>
      </c>
      <c r="AJ2367">
        <v>56.313631999999998</v>
      </c>
      <c r="AK2367">
        <v>57.983899999999998</v>
      </c>
      <c r="AL2367" t="s">
        <v>27</v>
      </c>
      <c r="AM2367" t="s">
        <v>474</v>
      </c>
      <c r="AN2367" t="s">
        <v>72</v>
      </c>
      <c r="AO2367" s="1">
        <v>45748</v>
      </c>
      <c r="AP2367" s="1" t="s">
        <v>5428</v>
      </c>
      <c r="AR2367" t="s">
        <v>72</v>
      </c>
    </row>
    <row r="2368" spans="1:44" hidden="1" x14ac:dyDescent="0.25">
      <c r="A2368" t="s">
        <v>3292</v>
      </c>
      <c r="B2368" t="s">
        <v>3287</v>
      </c>
      <c r="C2368" s="21" t="s">
        <v>3288</v>
      </c>
      <c r="D2368" t="s">
        <v>87</v>
      </c>
      <c r="E2368" t="s">
        <v>1893</v>
      </c>
      <c r="F2368" t="s">
        <v>79</v>
      </c>
      <c r="G2368" t="s">
        <v>58</v>
      </c>
      <c r="H2368">
        <v>2</v>
      </c>
      <c r="I2368" t="s">
        <v>46</v>
      </c>
      <c r="J2368" t="s">
        <v>70</v>
      </c>
      <c r="L2368" s="21">
        <v>46.88</v>
      </c>
      <c r="M2368" t="s">
        <v>391</v>
      </c>
      <c r="R2368" t="s">
        <v>98</v>
      </c>
      <c r="S2368" t="s">
        <v>98</v>
      </c>
      <c r="T2368" t="s">
        <v>98</v>
      </c>
      <c r="W2368" s="5">
        <v>45778</v>
      </c>
      <c r="X2368" s="5">
        <v>45748</v>
      </c>
      <c r="Y2368" s="5">
        <v>45627</v>
      </c>
      <c r="Z2368" s="10">
        <v>45748</v>
      </c>
      <c r="AA2368" s="10">
        <v>45637</v>
      </c>
      <c r="AB2368" t="s">
        <v>79</v>
      </c>
      <c r="AC2368" t="s">
        <v>79</v>
      </c>
      <c r="AD2368" t="s">
        <v>52</v>
      </c>
      <c r="AE2368" t="s">
        <v>53</v>
      </c>
      <c r="AF2368" t="s">
        <v>50</v>
      </c>
      <c r="AG2368" t="s">
        <v>72</v>
      </c>
      <c r="AH2368">
        <v>33.306896000000002</v>
      </c>
      <c r="AI2368">
        <v>56.224030999999997</v>
      </c>
      <c r="AJ2368">
        <v>56.313631999999998</v>
      </c>
      <c r="AK2368">
        <v>57.983899999999998</v>
      </c>
      <c r="AL2368" t="s">
        <v>27</v>
      </c>
      <c r="AM2368" t="s">
        <v>474</v>
      </c>
      <c r="AN2368" t="s">
        <v>72</v>
      </c>
      <c r="AO2368" s="1">
        <v>45748</v>
      </c>
      <c r="AP2368" s="1" t="s">
        <v>5428</v>
      </c>
      <c r="AR2368" t="s">
        <v>72</v>
      </c>
    </row>
    <row r="2369" spans="1:44" hidden="1" x14ac:dyDescent="0.25">
      <c r="A2369" t="s">
        <v>3293</v>
      </c>
      <c r="B2369" t="s">
        <v>3287</v>
      </c>
      <c r="C2369" s="21" t="s">
        <v>3288</v>
      </c>
      <c r="D2369" t="s">
        <v>100</v>
      </c>
      <c r="E2369" t="s">
        <v>1893</v>
      </c>
      <c r="F2369" t="s">
        <v>79</v>
      </c>
      <c r="G2369" t="s">
        <v>58</v>
      </c>
      <c r="H2369">
        <v>2</v>
      </c>
      <c r="I2369" t="s">
        <v>46</v>
      </c>
      <c r="J2369" t="s">
        <v>70</v>
      </c>
      <c r="L2369" s="21">
        <v>29.76</v>
      </c>
      <c r="M2369" t="s">
        <v>391</v>
      </c>
      <c r="R2369" t="s">
        <v>98</v>
      </c>
      <c r="S2369" t="s">
        <v>98</v>
      </c>
      <c r="T2369" t="s">
        <v>98</v>
      </c>
      <c r="W2369" s="5">
        <v>45778</v>
      </c>
      <c r="X2369" s="5">
        <v>45778</v>
      </c>
      <c r="Y2369" s="5">
        <v>45627</v>
      </c>
      <c r="Z2369" s="10">
        <v>45778</v>
      </c>
      <c r="AA2369" s="10">
        <v>45637</v>
      </c>
      <c r="AB2369" t="s">
        <v>79</v>
      </c>
      <c r="AC2369" t="s">
        <v>79</v>
      </c>
      <c r="AD2369" t="s">
        <v>52</v>
      </c>
      <c r="AE2369" t="s">
        <v>53</v>
      </c>
      <c r="AF2369" t="s">
        <v>50</v>
      </c>
      <c r="AG2369" t="s">
        <v>72</v>
      </c>
      <c r="AH2369">
        <v>33.306896000000002</v>
      </c>
      <c r="AI2369">
        <v>56.224030999999997</v>
      </c>
      <c r="AJ2369">
        <v>56.313631999999998</v>
      </c>
      <c r="AK2369">
        <v>57.983899999999998</v>
      </c>
      <c r="AL2369" t="s">
        <v>27</v>
      </c>
      <c r="AM2369" t="s">
        <v>474</v>
      </c>
      <c r="AN2369" t="s">
        <v>72</v>
      </c>
      <c r="AO2369" s="1">
        <v>45748</v>
      </c>
      <c r="AP2369" s="1" t="s">
        <v>5428</v>
      </c>
      <c r="AR2369" t="s">
        <v>72</v>
      </c>
    </row>
    <row r="2370" spans="1:44" hidden="1" x14ac:dyDescent="0.25">
      <c r="A2370" t="s">
        <v>3296</v>
      </c>
      <c r="B2370" t="s">
        <v>3294</v>
      </c>
      <c r="C2370" t="s">
        <v>3295</v>
      </c>
      <c r="D2370" t="s">
        <v>95</v>
      </c>
      <c r="E2370" t="s">
        <v>1080</v>
      </c>
      <c r="F2370" t="s">
        <v>79</v>
      </c>
      <c r="G2370" t="s">
        <v>80</v>
      </c>
      <c r="H2370">
        <v>2</v>
      </c>
      <c r="I2370" t="s">
        <v>46</v>
      </c>
      <c r="J2370" t="s">
        <v>70</v>
      </c>
      <c r="L2370" s="22">
        <v>27.46</v>
      </c>
      <c r="M2370" t="s">
        <v>226</v>
      </c>
      <c r="W2370" s="5">
        <v>45658</v>
      </c>
      <c r="X2370" s="5">
        <v>45658</v>
      </c>
      <c r="Y2370" s="5">
        <v>45627</v>
      </c>
      <c r="Z2370" s="10">
        <v>45669</v>
      </c>
      <c r="AA2370" s="10">
        <v>45639</v>
      </c>
      <c r="AB2370" t="s">
        <v>79</v>
      </c>
      <c r="AC2370" t="s">
        <v>79</v>
      </c>
      <c r="AD2370" t="s">
        <v>84</v>
      </c>
      <c r="AE2370" t="s">
        <v>932</v>
      </c>
      <c r="AF2370" t="s">
        <v>690</v>
      </c>
      <c r="AG2370" t="s">
        <v>247</v>
      </c>
      <c r="AH2370">
        <v>19.465557</v>
      </c>
      <c r="AI2370">
        <v>42.529877999999997</v>
      </c>
      <c r="AJ2370">
        <v>52.005029999999998</v>
      </c>
      <c r="AK2370">
        <v>52.733761000000001</v>
      </c>
      <c r="AL2370" t="s">
        <v>27</v>
      </c>
      <c r="AM2370" t="s">
        <v>474</v>
      </c>
      <c r="AN2370" t="s">
        <v>84</v>
      </c>
      <c r="AO2370" s="64">
        <v>45748</v>
      </c>
      <c r="AP2370" s="1" t="s">
        <v>5428</v>
      </c>
      <c r="AR2370" t="s">
        <v>566</v>
      </c>
    </row>
    <row r="2371" spans="1:44" hidden="1" x14ac:dyDescent="0.25">
      <c r="A2371" t="s">
        <v>3297</v>
      </c>
      <c r="B2371" t="s">
        <v>3294</v>
      </c>
      <c r="C2371" t="s">
        <v>3295</v>
      </c>
      <c r="D2371" t="s">
        <v>143</v>
      </c>
      <c r="E2371" t="s">
        <v>1080</v>
      </c>
      <c r="F2371" t="s">
        <v>79</v>
      </c>
      <c r="G2371" t="s">
        <v>80</v>
      </c>
      <c r="H2371">
        <v>2</v>
      </c>
      <c r="I2371" t="s">
        <v>46</v>
      </c>
      <c r="J2371" t="s">
        <v>70</v>
      </c>
      <c r="L2371">
        <v>63.76</v>
      </c>
      <c r="M2371" t="s">
        <v>226</v>
      </c>
      <c r="W2371" s="5">
        <v>45658</v>
      </c>
      <c r="X2371" s="5">
        <v>45658</v>
      </c>
      <c r="Y2371" s="5">
        <v>45627</v>
      </c>
      <c r="Z2371" s="10">
        <v>45670</v>
      </c>
      <c r="AA2371" s="10">
        <v>45639</v>
      </c>
      <c r="AB2371" t="s">
        <v>79</v>
      </c>
      <c r="AC2371" t="s">
        <v>79</v>
      </c>
      <c r="AD2371" t="s">
        <v>84</v>
      </c>
      <c r="AE2371" t="s">
        <v>932</v>
      </c>
      <c r="AF2371" t="s">
        <v>690</v>
      </c>
      <c r="AG2371" t="s">
        <v>247</v>
      </c>
      <c r="AH2371">
        <v>19.465557</v>
      </c>
      <c r="AI2371">
        <v>42.529877999999997</v>
      </c>
      <c r="AJ2371">
        <v>52.005029999999998</v>
      </c>
      <c r="AK2371">
        <v>52.733761000000001</v>
      </c>
      <c r="AL2371" t="s">
        <v>27</v>
      </c>
      <c r="AM2371" t="s">
        <v>474</v>
      </c>
      <c r="AN2371" t="s">
        <v>84</v>
      </c>
      <c r="AO2371" s="64">
        <v>45748</v>
      </c>
      <c r="AP2371" s="1" t="s">
        <v>5428</v>
      </c>
      <c r="AR2371" t="s">
        <v>566</v>
      </c>
    </row>
    <row r="2372" spans="1:44" hidden="1" x14ac:dyDescent="0.25">
      <c r="A2372" t="s">
        <v>3298</v>
      </c>
      <c r="B2372" t="s">
        <v>3294</v>
      </c>
      <c r="C2372" t="s">
        <v>3295</v>
      </c>
      <c r="D2372" t="s">
        <v>145</v>
      </c>
      <c r="E2372" t="s">
        <v>1080</v>
      </c>
      <c r="F2372" t="s">
        <v>79</v>
      </c>
      <c r="G2372" t="s">
        <v>80</v>
      </c>
      <c r="H2372">
        <v>2</v>
      </c>
      <c r="I2372" t="s">
        <v>46</v>
      </c>
      <c r="J2372" t="s">
        <v>70</v>
      </c>
      <c r="L2372">
        <v>35.090000000000003</v>
      </c>
      <c r="M2372" t="s">
        <v>226</v>
      </c>
      <c r="W2372" s="5">
        <v>45658</v>
      </c>
      <c r="X2372" s="5">
        <v>45658</v>
      </c>
      <c r="Y2372" s="5">
        <v>45627</v>
      </c>
      <c r="Z2372" s="10">
        <v>45670</v>
      </c>
      <c r="AA2372" s="10">
        <v>45635</v>
      </c>
      <c r="AB2372" t="s">
        <v>79</v>
      </c>
      <c r="AC2372" t="s">
        <v>79</v>
      </c>
      <c r="AD2372" t="s">
        <v>84</v>
      </c>
      <c r="AE2372" t="s">
        <v>932</v>
      </c>
      <c r="AF2372" t="s">
        <v>690</v>
      </c>
      <c r="AG2372" t="s">
        <v>247</v>
      </c>
      <c r="AH2372">
        <v>19.465557</v>
      </c>
      <c r="AI2372">
        <v>42.529877999999997</v>
      </c>
      <c r="AJ2372">
        <v>52.005029999999998</v>
      </c>
      <c r="AK2372">
        <v>52.733761000000001</v>
      </c>
      <c r="AL2372" t="s">
        <v>27</v>
      </c>
      <c r="AM2372" t="s">
        <v>474</v>
      </c>
      <c r="AN2372" t="s">
        <v>84</v>
      </c>
      <c r="AO2372" s="64">
        <v>45748</v>
      </c>
      <c r="AP2372" s="1" t="s">
        <v>5428</v>
      </c>
      <c r="AR2372" t="s">
        <v>566</v>
      </c>
    </row>
    <row r="2373" spans="1:44" hidden="1" x14ac:dyDescent="0.25">
      <c r="A2373" t="s">
        <v>3299</v>
      </c>
      <c r="B2373" t="s">
        <v>3294</v>
      </c>
      <c r="C2373" t="s">
        <v>3295</v>
      </c>
      <c r="D2373" t="s">
        <v>255</v>
      </c>
      <c r="E2373" t="s">
        <v>1080</v>
      </c>
      <c r="F2373" t="s">
        <v>79</v>
      </c>
      <c r="G2373" t="s">
        <v>80</v>
      </c>
      <c r="H2373">
        <v>2</v>
      </c>
      <c r="I2373" t="s">
        <v>46</v>
      </c>
      <c r="J2373" t="s">
        <v>70</v>
      </c>
      <c r="L2373">
        <v>57.27</v>
      </c>
      <c r="M2373" t="s">
        <v>226</v>
      </c>
      <c r="W2373" s="5">
        <v>45658</v>
      </c>
      <c r="X2373" s="5">
        <v>45658</v>
      </c>
      <c r="Y2373" s="5">
        <v>45627</v>
      </c>
      <c r="Z2373" s="10">
        <v>45674</v>
      </c>
      <c r="AA2373" s="10">
        <v>45635</v>
      </c>
      <c r="AB2373" t="s">
        <v>79</v>
      </c>
      <c r="AC2373" t="s">
        <v>79</v>
      </c>
      <c r="AD2373" t="s">
        <v>84</v>
      </c>
      <c r="AE2373" t="s">
        <v>932</v>
      </c>
      <c r="AF2373" t="s">
        <v>690</v>
      </c>
      <c r="AG2373" t="s">
        <v>247</v>
      </c>
      <c r="AH2373">
        <v>19.465557</v>
      </c>
      <c r="AI2373">
        <v>42.529877999999997</v>
      </c>
      <c r="AJ2373">
        <v>52.005029999999998</v>
      </c>
      <c r="AK2373">
        <v>52.733761000000001</v>
      </c>
      <c r="AL2373" t="s">
        <v>27</v>
      </c>
      <c r="AM2373" t="s">
        <v>474</v>
      </c>
      <c r="AN2373" t="s">
        <v>84</v>
      </c>
      <c r="AO2373" s="64">
        <v>45748</v>
      </c>
      <c r="AP2373" s="1" t="s">
        <v>5428</v>
      </c>
      <c r="AR2373" t="s">
        <v>566</v>
      </c>
    </row>
    <row r="2374" spans="1:44" hidden="1" x14ac:dyDescent="0.25">
      <c r="A2374" t="s">
        <v>3300</v>
      </c>
      <c r="B2374" t="s">
        <v>3294</v>
      </c>
      <c r="C2374" t="s">
        <v>3295</v>
      </c>
      <c r="D2374" t="s">
        <v>87</v>
      </c>
      <c r="E2374" t="s">
        <v>1080</v>
      </c>
      <c r="F2374" t="s">
        <v>79</v>
      </c>
      <c r="G2374" t="s">
        <v>80</v>
      </c>
      <c r="H2374">
        <v>2</v>
      </c>
      <c r="I2374" t="s">
        <v>46</v>
      </c>
      <c r="J2374" t="s">
        <v>70</v>
      </c>
      <c r="L2374">
        <v>52.75</v>
      </c>
      <c r="M2374" t="s">
        <v>226</v>
      </c>
      <c r="W2374" s="5">
        <v>45658</v>
      </c>
      <c r="X2374" s="5">
        <v>45658</v>
      </c>
      <c r="Y2374" s="5">
        <v>45627</v>
      </c>
      <c r="Z2374" s="10">
        <v>45673</v>
      </c>
      <c r="AA2374" s="10">
        <v>45632</v>
      </c>
      <c r="AB2374" t="s">
        <v>79</v>
      </c>
      <c r="AC2374" t="s">
        <v>79</v>
      </c>
      <c r="AD2374" t="s">
        <v>84</v>
      </c>
      <c r="AE2374" t="s">
        <v>932</v>
      </c>
      <c r="AF2374" t="s">
        <v>690</v>
      </c>
      <c r="AG2374" t="s">
        <v>247</v>
      </c>
      <c r="AH2374">
        <v>19.465557</v>
      </c>
      <c r="AI2374">
        <v>42.529877999999997</v>
      </c>
      <c r="AJ2374">
        <v>52.005029999999998</v>
      </c>
      <c r="AK2374">
        <v>52.733761000000001</v>
      </c>
      <c r="AL2374" t="s">
        <v>27</v>
      </c>
      <c r="AM2374" t="s">
        <v>474</v>
      </c>
      <c r="AN2374" t="s">
        <v>84</v>
      </c>
      <c r="AO2374" s="64">
        <v>45748</v>
      </c>
      <c r="AP2374" s="1" t="s">
        <v>5428</v>
      </c>
      <c r="AR2374" t="s">
        <v>566</v>
      </c>
    </row>
    <row r="2375" spans="1:44" hidden="1" x14ac:dyDescent="0.25">
      <c r="A2375" t="s">
        <v>3301</v>
      </c>
      <c r="B2375" t="s">
        <v>3294</v>
      </c>
      <c r="C2375" t="s">
        <v>3295</v>
      </c>
      <c r="D2375" t="s">
        <v>100</v>
      </c>
      <c r="E2375" t="s">
        <v>1080</v>
      </c>
      <c r="F2375" t="s">
        <v>79</v>
      </c>
      <c r="G2375" t="s">
        <v>80</v>
      </c>
      <c r="H2375">
        <v>2</v>
      </c>
      <c r="I2375" t="s">
        <v>46</v>
      </c>
      <c r="J2375" t="s">
        <v>70</v>
      </c>
      <c r="L2375" s="22">
        <v>13.94</v>
      </c>
      <c r="M2375" t="s">
        <v>226</v>
      </c>
      <c r="W2375" s="5">
        <v>45658</v>
      </c>
      <c r="X2375" s="5">
        <v>45658</v>
      </c>
      <c r="Y2375" s="5">
        <v>45627</v>
      </c>
      <c r="Z2375" s="10">
        <v>45675</v>
      </c>
      <c r="AA2375" s="10">
        <v>45629</v>
      </c>
      <c r="AB2375" t="s">
        <v>79</v>
      </c>
      <c r="AC2375" t="s">
        <v>79</v>
      </c>
      <c r="AD2375" t="s">
        <v>84</v>
      </c>
      <c r="AE2375" t="s">
        <v>932</v>
      </c>
      <c r="AF2375" t="s">
        <v>690</v>
      </c>
      <c r="AG2375" t="s">
        <v>247</v>
      </c>
      <c r="AH2375">
        <v>19.465557</v>
      </c>
      <c r="AI2375">
        <v>42.529877999999997</v>
      </c>
      <c r="AJ2375">
        <v>52.005029999999998</v>
      </c>
      <c r="AK2375">
        <v>52.733761000000001</v>
      </c>
      <c r="AL2375" t="s">
        <v>27</v>
      </c>
      <c r="AM2375" t="s">
        <v>474</v>
      </c>
      <c r="AN2375" t="s">
        <v>84</v>
      </c>
      <c r="AO2375" s="64">
        <v>45748</v>
      </c>
      <c r="AP2375" s="1" t="s">
        <v>5428</v>
      </c>
      <c r="AR2375" t="s">
        <v>566</v>
      </c>
    </row>
    <row r="2376" spans="1:44" hidden="1" x14ac:dyDescent="0.25">
      <c r="A2376" t="s">
        <v>3302</v>
      </c>
      <c r="B2376" t="s">
        <v>3294</v>
      </c>
      <c r="C2376" t="s">
        <v>3295</v>
      </c>
      <c r="D2376" t="s">
        <v>259</v>
      </c>
      <c r="E2376" t="s">
        <v>1080</v>
      </c>
      <c r="F2376" t="s">
        <v>79</v>
      </c>
      <c r="G2376" t="s">
        <v>80</v>
      </c>
      <c r="H2376">
        <v>2</v>
      </c>
      <c r="I2376" t="s">
        <v>46</v>
      </c>
      <c r="J2376" t="s">
        <v>70</v>
      </c>
      <c r="L2376" s="22">
        <v>3.68</v>
      </c>
      <c r="M2376" t="s">
        <v>226</v>
      </c>
      <c r="W2376" s="5">
        <v>45658</v>
      </c>
      <c r="X2376" s="5">
        <v>45658</v>
      </c>
      <c r="Y2376" s="5">
        <v>45627</v>
      </c>
      <c r="Z2376" s="10">
        <v>45673</v>
      </c>
      <c r="AA2376" s="10">
        <v>45640</v>
      </c>
      <c r="AB2376" t="s">
        <v>79</v>
      </c>
      <c r="AC2376" t="s">
        <v>79</v>
      </c>
      <c r="AD2376" t="s">
        <v>84</v>
      </c>
      <c r="AE2376" t="s">
        <v>932</v>
      </c>
      <c r="AF2376" t="s">
        <v>690</v>
      </c>
      <c r="AG2376" t="s">
        <v>247</v>
      </c>
      <c r="AH2376">
        <v>19.465557</v>
      </c>
      <c r="AI2376">
        <v>42.529877999999997</v>
      </c>
      <c r="AJ2376">
        <v>52.005029999999998</v>
      </c>
      <c r="AK2376">
        <v>52.733761000000001</v>
      </c>
      <c r="AL2376" t="s">
        <v>27</v>
      </c>
      <c r="AM2376" t="s">
        <v>474</v>
      </c>
      <c r="AN2376" t="s">
        <v>84</v>
      </c>
      <c r="AO2376" s="64">
        <v>45748</v>
      </c>
      <c r="AP2376" s="1" t="s">
        <v>5428</v>
      </c>
      <c r="AR2376" t="s">
        <v>566</v>
      </c>
    </row>
    <row r="2377" spans="1:44" hidden="1" x14ac:dyDescent="0.25">
      <c r="A2377" t="s">
        <v>3303</v>
      </c>
      <c r="B2377" t="s">
        <v>3294</v>
      </c>
      <c r="C2377" t="s">
        <v>3295</v>
      </c>
      <c r="D2377" t="s">
        <v>275</v>
      </c>
      <c r="E2377" t="s">
        <v>1080</v>
      </c>
      <c r="F2377" t="s">
        <v>79</v>
      </c>
      <c r="G2377" t="s">
        <v>80</v>
      </c>
      <c r="H2377">
        <v>2</v>
      </c>
      <c r="I2377" t="s">
        <v>46</v>
      </c>
      <c r="J2377" t="s">
        <v>70</v>
      </c>
      <c r="L2377" s="22">
        <v>2.4300000000000002</v>
      </c>
      <c r="M2377" t="s">
        <v>226</v>
      </c>
      <c r="W2377" s="5">
        <v>45658</v>
      </c>
      <c r="X2377" s="5">
        <v>45658</v>
      </c>
      <c r="Y2377" s="5">
        <v>45627</v>
      </c>
      <c r="Z2377" s="10">
        <v>45670</v>
      </c>
      <c r="AA2377" s="10">
        <v>45636</v>
      </c>
      <c r="AB2377" t="s">
        <v>79</v>
      </c>
      <c r="AC2377" t="s">
        <v>79</v>
      </c>
      <c r="AD2377" t="s">
        <v>84</v>
      </c>
      <c r="AE2377" t="s">
        <v>932</v>
      </c>
      <c r="AF2377" t="s">
        <v>690</v>
      </c>
      <c r="AG2377" t="s">
        <v>247</v>
      </c>
      <c r="AH2377">
        <v>19.465557</v>
      </c>
      <c r="AI2377">
        <v>42.529877999999997</v>
      </c>
      <c r="AJ2377">
        <v>52.005029999999998</v>
      </c>
      <c r="AK2377">
        <v>52.733761000000001</v>
      </c>
      <c r="AL2377" t="s">
        <v>27</v>
      </c>
      <c r="AM2377" t="s">
        <v>474</v>
      </c>
      <c r="AN2377" t="s">
        <v>84</v>
      </c>
      <c r="AO2377" s="64">
        <v>45748</v>
      </c>
      <c r="AP2377" s="1" t="s">
        <v>5428</v>
      </c>
      <c r="AR2377" t="s">
        <v>566</v>
      </c>
    </row>
    <row r="2378" spans="1:44" hidden="1" x14ac:dyDescent="0.25">
      <c r="A2378" t="s">
        <v>3304</v>
      </c>
      <c r="B2378" t="s">
        <v>3294</v>
      </c>
      <c r="C2378" t="s">
        <v>3295</v>
      </c>
      <c r="D2378" t="s">
        <v>207</v>
      </c>
      <c r="E2378" t="s">
        <v>1080</v>
      </c>
      <c r="F2378" t="s">
        <v>79</v>
      </c>
      <c r="G2378" t="s">
        <v>80</v>
      </c>
      <c r="H2378">
        <v>2</v>
      </c>
      <c r="I2378" t="s">
        <v>46</v>
      </c>
      <c r="J2378" t="s">
        <v>70</v>
      </c>
      <c r="L2378" s="22">
        <v>3.48</v>
      </c>
      <c r="M2378" t="s">
        <v>226</v>
      </c>
      <c r="W2378" s="5">
        <v>45658</v>
      </c>
      <c r="X2378" s="5">
        <v>45658</v>
      </c>
      <c r="Y2378" s="5">
        <v>45627</v>
      </c>
      <c r="Z2378" s="10">
        <v>45670</v>
      </c>
      <c r="AA2378" s="10">
        <v>45635</v>
      </c>
      <c r="AB2378" t="s">
        <v>79</v>
      </c>
      <c r="AC2378" t="s">
        <v>79</v>
      </c>
      <c r="AD2378" t="s">
        <v>84</v>
      </c>
      <c r="AE2378" t="s">
        <v>932</v>
      </c>
      <c r="AF2378" t="s">
        <v>690</v>
      </c>
      <c r="AG2378" t="s">
        <v>247</v>
      </c>
      <c r="AH2378">
        <v>19.465557</v>
      </c>
      <c r="AI2378">
        <v>42.529877999999997</v>
      </c>
      <c r="AJ2378">
        <v>52.005029999999998</v>
      </c>
      <c r="AK2378">
        <v>52.733761000000001</v>
      </c>
      <c r="AL2378" t="s">
        <v>27</v>
      </c>
      <c r="AM2378" t="s">
        <v>474</v>
      </c>
      <c r="AN2378" t="s">
        <v>84</v>
      </c>
      <c r="AO2378" s="64">
        <v>45748</v>
      </c>
      <c r="AP2378" s="1" t="s">
        <v>5428</v>
      </c>
      <c r="AR2378" t="s">
        <v>566</v>
      </c>
    </row>
    <row r="2379" spans="1:44" hidden="1" x14ac:dyDescent="0.25">
      <c r="A2379" t="s">
        <v>3307</v>
      </c>
      <c r="B2379" t="s">
        <v>3305</v>
      </c>
      <c r="C2379" s="21" t="s">
        <v>3306</v>
      </c>
      <c r="D2379" t="s">
        <v>95</v>
      </c>
      <c r="E2379" t="s">
        <v>930</v>
      </c>
      <c r="F2379" t="s">
        <v>79</v>
      </c>
      <c r="G2379" t="s">
        <v>80</v>
      </c>
      <c r="H2379">
        <v>2</v>
      </c>
      <c r="I2379" t="s">
        <v>46</v>
      </c>
      <c r="J2379" t="s">
        <v>70</v>
      </c>
      <c r="L2379" s="21">
        <v>8.92</v>
      </c>
      <c r="M2379" t="s">
        <v>226</v>
      </c>
      <c r="R2379" t="s">
        <v>98</v>
      </c>
      <c r="S2379" t="s">
        <v>98</v>
      </c>
      <c r="T2379" t="s">
        <v>97</v>
      </c>
      <c r="W2379" s="5">
        <v>45658</v>
      </c>
      <c r="X2379" s="5">
        <v>45658</v>
      </c>
      <c r="Y2379" s="5">
        <v>45597</v>
      </c>
      <c r="Z2379" s="10">
        <v>45658</v>
      </c>
      <c r="AA2379" s="10">
        <v>45617</v>
      </c>
      <c r="AB2379" t="s">
        <v>79</v>
      </c>
      <c r="AC2379" t="s">
        <v>79</v>
      </c>
      <c r="AD2379" t="s">
        <v>84</v>
      </c>
      <c r="AE2379" t="s">
        <v>247</v>
      </c>
      <c r="AF2379" t="s">
        <v>53</v>
      </c>
      <c r="AG2379" t="s">
        <v>72</v>
      </c>
      <c r="AH2379">
        <v>13.88645</v>
      </c>
      <c r="AI2379">
        <v>51.549908000000002</v>
      </c>
      <c r="AJ2379">
        <v>56.162394999999997</v>
      </c>
      <c r="AK2379">
        <v>57.922263000000001</v>
      </c>
      <c r="AL2379" t="s">
        <v>73</v>
      </c>
      <c r="AM2379" t="s">
        <v>474</v>
      </c>
      <c r="AN2379" t="s">
        <v>72</v>
      </c>
      <c r="AO2379" s="1">
        <v>45748</v>
      </c>
      <c r="AP2379" s="1" t="s">
        <v>5428</v>
      </c>
      <c r="AR2379" t="s">
        <v>690</v>
      </c>
    </row>
    <row r="2380" spans="1:44" hidden="1" x14ac:dyDescent="0.25">
      <c r="A2380" t="s">
        <v>3308</v>
      </c>
      <c r="B2380" t="s">
        <v>3305</v>
      </c>
      <c r="C2380" s="21" t="s">
        <v>3306</v>
      </c>
      <c r="D2380" t="s">
        <v>143</v>
      </c>
      <c r="E2380" t="s">
        <v>930</v>
      </c>
      <c r="F2380" t="s">
        <v>79</v>
      </c>
      <c r="G2380" t="s">
        <v>80</v>
      </c>
      <c r="H2380">
        <v>2</v>
      </c>
      <c r="I2380" t="s">
        <v>46</v>
      </c>
      <c r="J2380" t="s">
        <v>70</v>
      </c>
      <c r="L2380" s="21">
        <v>25.31</v>
      </c>
      <c r="M2380" t="s">
        <v>226</v>
      </c>
      <c r="R2380" t="s">
        <v>98</v>
      </c>
      <c r="S2380" t="s">
        <v>98</v>
      </c>
      <c r="T2380" t="s">
        <v>97</v>
      </c>
      <c r="W2380" s="5">
        <v>45658</v>
      </c>
      <c r="X2380" s="5">
        <v>45658</v>
      </c>
      <c r="Y2380" s="5">
        <v>45627</v>
      </c>
      <c r="Z2380" s="10">
        <v>45658</v>
      </c>
      <c r="AB2380" t="s">
        <v>79</v>
      </c>
      <c r="AC2380" t="s">
        <v>79</v>
      </c>
      <c r="AD2380" t="s">
        <v>84</v>
      </c>
      <c r="AE2380" t="s">
        <v>247</v>
      </c>
      <c r="AF2380" t="s">
        <v>53</v>
      </c>
      <c r="AG2380" t="s">
        <v>72</v>
      </c>
      <c r="AH2380">
        <v>13.88645</v>
      </c>
      <c r="AI2380">
        <v>51.549908000000002</v>
      </c>
      <c r="AJ2380">
        <v>56.162394999999997</v>
      </c>
      <c r="AK2380">
        <v>57.922263000000001</v>
      </c>
      <c r="AL2380" t="s">
        <v>73</v>
      </c>
      <c r="AM2380" t="s">
        <v>474</v>
      </c>
      <c r="AN2380" t="s">
        <v>72</v>
      </c>
      <c r="AO2380" s="1">
        <v>45748</v>
      </c>
      <c r="AP2380" s="1" t="s">
        <v>5428</v>
      </c>
      <c r="AR2380" t="s">
        <v>690</v>
      </c>
    </row>
    <row r="2381" spans="1:44" hidden="1" x14ac:dyDescent="0.25">
      <c r="A2381" t="s">
        <v>3309</v>
      </c>
      <c r="B2381" t="s">
        <v>3305</v>
      </c>
      <c r="C2381" s="21" t="s">
        <v>3306</v>
      </c>
      <c r="D2381" t="s">
        <v>255</v>
      </c>
      <c r="E2381" t="s">
        <v>930</v>
      </c>
      <c r="F2381" t="s">
        <v>79</v>
      </c>
      <c r="G2381" t="s">
        <v>80</v>
      </c>
      <c r="H2381">
        <v>2</v>
      </c>
      <c r="I2381" t="s">
        <v>46</v>
      </c>
      <c r="J2381" t="s">
        <v>70</v>
      </c>
      <c r="L2381" s="21">
        <v>5.89</v>
      </c>
      <c r="M2381" t="s">
        <v>226</v>
      </c>
      <c r="R2381" t="s">
        <v>98</v>
      </c>
      <c r="S2381" t="s">
        <v>98</v>
      </c>
      <c r="T2381" t="s">
        <v>97</v>
      </c>
      <c r="W2381" s="5">
        <v>45658</v>
      </c>
      <c r="X2381" s="5">
        <v>45658</v>
      </c>
      <c r="Y2381" s="5">
        <v>45627</v>
      </c>
      <c r="Z2381" s="10">
        <v>45658</v>
      </c>
      <c r="AB2381" t="s">
        <v>79</v>
      </c>
      <c r="AC2381" t="s">
        <v>79</v>
      </c>
      <c r="AD2381" t="s">
        <v>84</v>
      </c>
      <c r="AE2381" t="s">
        <v>247</v>
      </c>
      <c r="AF2381" t="s">
        <v>53</v>
      </c>
      <c r="AG2381" t="s">
        <v>72</v>
      </c>
      <c r="AH2381">
        <v>13.88645</v>
      </c>
      <c r="AI2381">
        <v>51.549908000000002</v>
      </c>
      <c r="AJ2381">
        <v>56.162394999999997</v>
      </c>
      <c r="AK2381">
        <v>57.922263000000001</v>
      </c>
      <c r="AL2381" t="s">
        <v>73</v>
      </c>
      <c r="AM2381" t="s">
        <v>474</v>
      </c>
      <c r="AN2381" t="s">
        <v>72</v>
      </c>
      <c r="AO2381" s="1">
        <v>45748</v>
      </c>
      <c r="AP2381" s="1" t="s">
        <v>5428</v>
      </c>
      <c r="AR2381" t="s">
        <v>690</v>
      </c>
    </row>
    <row r="2382" spans="1:44" hidden="1" x14ac:dyDescent="0.25">
      <c r="A2382" t="s">
        <v>3310</v>
      </c>
      <c r="B2382" t="s">
        <v>3305</v>
      </c>
      <c r="C2382" s="21" t="s">
        <v>3306</v>
      </c>
      <c r="D2382" t="s">
        <v>87</v>
      </c>
      <c r="E2382" t="s">
        <v>930</v>
      </c>
      <c r="F2382" t="s">
        <v>79</v>
      </c>
      <c r="G2382" t="s">
        <v>80</v>
      </c>
      <c r="H2382">
        <v>2</v>
      </c>
      <c r="I2382" t="s">
        <v>46</v>
      </c>
      <c r="J2382" t="s">
        <v>70</v>
      </c>
      <c r="L2382" s="21">
        <v>29.88</v>
      </c>
      <c r="M2382" t="s">
        <v>226</v>
      </c>
      <c r="R2382" t="s">
        <v>98</v>
      </c>
      <c r="S2382" t="s">
        <v>98</v>
      </c>
      <c r="T2382" t="s">
        <v>97</v>
      </c>
      <c r="W2382" s="5">
        <v>45658</v>
      </c>
      <c r="X2382" s="5">
        <v>45658</v>
      </c>
      <c r="Y2382" s="5">
        <v>45627</v>
      </c>
      <c r="Z2382" s="10">
        <v>45658</v>
      </c>
      <c r="AB2382" t="s">
        <v>79</v>
      </c>
      <c r="AC2382" t="s">
        <v>79</v>
      </c>
      <c r="AD2382" t="s">
        <v>84</v>
      </c>
      <c r="AE2382" t="s">
        <v>247</v>
      </c>
      <c r="AF2382" t="s">
        <v>53</v>
      </c>
      <c r="AG2382" t="s">
        <v>72</v>
      </c>
      <c r="AH2382">
        <v>13.88645</v>
      </c>
      <c r="AI2382">
        <v>51.549908000000002</v>
      </c>
      <c r="AJ2382">
        <v>56.162394999999997</v>
      </c>
      <c r="AK2382">
        <v>57.922263000000001</v>
      </c>
      <c r="AL2382" t="s">
        <v>73</v>
      </c>
      <c r="AM2382" t="s">
        <v>474</v>
      </c>
      <c r="AN2382" t="s">
        <v>72</v>
      </c>
      <c r="AO2382" s="1">
        <v>45748</v>
      </c>
      <c r="AP2382" s="1" t="s">
        <v>5428</v>
      </c>
      <c r="AR2382" t="s">
        <v>690</v>
      </c>
    </row>
    <row r="2383" spans="1:44" hidden="1" x14ac:dyDescent="0.25">
      <c r="A2383" t="s">
        <v>3311</v>
      </c>
      <c r="B2383" t="s">
        <v>3305</v>
      </c>
      <c r="C2383" s="21" t="s">
        <v>3306</v>
      </c>
      <c r="D2383" t="s">
        <v>100</v>
      </c>
      <c r="E2383" t="s">
        <v>930</v>
      </c>
      <c r="F2383" t="s">
        <v>79</v>
      </c>
      <c r="G2383" t="s">
        <v>80</v>
      </c>
      <c r="H2383">
        <v>2</v>
      </c>
      <c r="I2383" t="s">
        <v>46</v>
      </c>
      <c r="J2383" t="s">
        <v>70</v>
      </c>
      <c r="L2383" s="21">
        <v>17</v>
      </c>
      <c r="M2383" t="s">
        <v>226</v>
      </c>
      <c r="R2383" t="s">
        <v>98</v>
      </c>
      <c r="S2383" t="s">
        <v>97</v>
      </c>
      <c r="T2383" t="s">
        <v>97</v>
      </c>
      <c r="W2383" s="5">
        <v>45658</v>
      </c>
      <c r="X2383" s="5">
        <v>45658</v>
      </c>
      <c r="Y2383" s="5">
        <v>45627</v>
      </c>
      <c r="Z2383" s="10">
        <v>45663</v>
      </c>
      <c r="AB2383" t="s">
        <v>79</v>
      </c>
      <c r="AC2383" t="s">
        <v>79</v>
      </c>
      <c r="AD2383" t="s">
        <v>84</v>
      </c>
      <c r="AE2383" t="s">
        <v>247</v>
      </c>
      <c r="AF2383" t="s">
        <v>53</v>
      </c>
      <c r="AG2383" t="s">
        <v>72</v>
      </c>
      <c r="AH2383">
        <v>13.88645</v>
      </c>
      <c r="AI2383">
        <v>51.549908000000002</v>
      </c>
      <c r="AJ2383">
        <v>56.162394999999997</v>
      </c>
      <c r="AK2383">
        <v>57.922263000000001</v>
      </c>
      <c r="AL2383" t="s">
        <v>404</v>
      </c>
      <c r="AM2383" t="s">
        <v>474</v>
      </c>
      <c r="AN2383" t="s">
        <v>72</v>
      </c>
      <c r="AO2383" s="1">
        <v>45748</v>
      </c>
      <c r="AP2383" s="1" t="s">
        <v>5428</v>
      </c>
      <c r="AR2383" t="s">
        <v>690</v>
      </c>
    </row>
    <row r="2384" spans="1:44" hidden="1" x14ac:dyDescent="0.25">
      <c r="A2384" t="s">
        <v>3312</v>
      </c>
      <c r="B2384" t="s">
        <v>3305</v>
      </c>
      <c r="C2384" s="21" t="s">
        <v>3306</v>
      </c>
      <c r="D2384" t="s">
        <v>275</v>
      </c>
      <c r="E2384" t="s">
        <v>930</v>
      </c>
      <c r="F2384" t="s">
        <v>79</v>
      </c>
      <c r="G2384" t="s">
        <v>80</v>
      </c>
      <c r="H2384">
        <v>2</v>
      </c>
      <c r="I2384" t="s">
        <v>46</v>
      </c>
      <c r="J2384" t="s">
        <v>70</v>
      </c>
      <c r="L2384" s="21">
        <v>4.42</v>
      </c>
      <c r="M2384" t="s">
        <v>226</v>
      </c>
      <c r="R2384" t="s">
        <v>98</v>
      </c>
      <c r="S2384" t="s">
        <v>98</v>
      </c>
      <c r="T2384" t="s">
        <v>97</v>
      </c>
      <c r="W2384" s="5">
        <v>45658</v>
      </c>
      <c r="X2384" s="5">
        <v>45658</v>
      </c>
      <c r="Y2384" s="5">
        <v>45627</v>
      </c>
      <c r="Z2384" s="10">
        <v>45663</v>
      </c>
      <c r="AB2384" t="s">
        <v>79</v>
      </c>
      <c r="AC2384" t="s">
        <v>79</v>
      </c>
      <c r="AD2384" t="s">
        <v>84</v>
      </c>
      <c r="AE2384" t="s">
        <v>247</v>
      </c>
      <c r="AF2384" t="s">
        <v>53</v>
      </c>
      <c r="AG2384" t="s">
        <v>72</v>
      </c>
      <c r="AH2384">
        <v>13.88645</v>
      </c>
      <c r="AI2384">
        <v>51.549908000000002</v>
      </c>
      <c r="AJ2384">
        <v>56.162394999999997</v>
      </c>
      <c r="AK2384">
        <v>57.922263000000001</v>
      </c>
      <c r="AL2384" t="s">
        <v>27</v>
      </c>
      <c r="AM2384" t="s">
        <v>474</v>
      </c>
      <c r="AN2384" t="s">
        <v>72</v>
      </c>
      <c r="AO2384" s="1">
        <v>45748</v>
      </c>
      <c r="AP2384" s="1" t="s">
        <v>5428</v>
      </c>
      <c r="AR2384" t="s">
        <v>690</v>
      </c>
    </row>
    <row r="2385" spans="1:44" hidden="1" x14ac:dyDescent="0.25">
      <c r="A2385" t="s">
        <v>3313</v>
      </c>
      <c r="B2385" t="s">
        <v>3305</v>
      </c>
      <c r="C2385" s="21" t="s">
        <v>3306</v>
      </c>
      <c r="D2385" t="s">
        <v>102</v>
      </c>
      <c r="E2385" t="s">
        <v>930</v>
      </c>
      <c r="F2385" t="s">
        <v>79</v>
      </c>
      <c r="G2385" t="s">
        <v>80</v>
      </c>
      <c r="H2385">
        <v>2</v>
      </c>
      <c r="I2385" t="s">
        <v>46</v>
      </c>
      <c r="J2385" t="s">
        <v>70</v>
      </c>
      <c r="L2385" s="21">
        <v>0.97</v>
      </c>
      <c r="M2385" t="s">
        <v>226</v>
      </c>
      <c r="R2385" t="s">
        <v>98</v>
      </c>
      <c r="S2385" t="s">
        <v>98</v>
      </c>
      <c r="T2385" t="s">
        <v>97</v>
      </c>
      <c r="W2385" s="5">
        <v>45658</v>
      </c>
      <c r="X2385" s="5">
        <v>45658</v>
      </c>
      <c r="Y2385" s="5">
        <v>45627</v>
      </c>
      <c r="Z2385" s="10">
        <v>45658</v>
      </c>
      <c r="AB2385" t="s">
        <v>79</v>
      </c>
      <c r="AC2385" t="s">
        <v>79</v>
      </c>
      <c r="AD2385" t="s">
        <v>84</v>
      </c>
      <c r="AE2385" t="s">
        <v>247</v>
      </c>
      <c r="AF2385" t="s">
        <v>53</v>
      </c>
      <c r="AG2385" t="s">
        <v>72</v>
      </c>
      <c r="AH2385">
        <v>13.88645</v>
      </c>
      <c r="AI2385">
        <v>51.549908000000002</v>
      </c>
      <c r="AJ2385">
        <v>56.162394999999997</v>
      </c>
      <c r="AK2385">
        <v>57.922263000000001</v>
      </c>
      <c r="AL2385" t="s">
        <v>73</v>
      </c>
      <c r="AM2385" t="s">
        <v>474</v>
      </c>
      <c r="AN2385" t="s">
        <v>72</v>
      </c>
      <c r="AO2385" s="1">
        <v>45748</v>
      </c>
      <c r="AP2385" s="1" t="s">
        <v>5428</v>
      </c>
      <c r="AR2385" t="s">
        <v>690</v>
      </c>
    </row>
    <row r="2386" spans="1:44" hidden="1" x14ac:dyDescent="0.25">
      <c r="A2386" t="s">
        <v>3317</v>
      </c>
      <c r="B2386" t="s">
        <v>3314</v>
      </c>
      <c r="C2386" t="s">
        <v>3315</v>
      </c>
      <c r="D2386" t="s">
        <v>95</v>
      </c>
      <c r="E2386" t="s">
        <v>3316</v>
      </c>
      <c r="F2386" t="s">
        <v>311</v>
      </c>
      <c r="G2386" t="s">
        <v>80</v>
      </c>
      <c r="H2386">
        <v>1</v>
      </c>
      <c r="I2386" t="s">
        <v>197</v>
      </c>
      <c r="J2386" t="s">
        <v>47</v>
      </c>
      <c r="K2386" s="1">
        <v>43808</v>
      </c>
      <c r="L2386">
        <v>29.33</v>
      </c>
      <c r="M2386" t="s">
        <v>226</v>
      </c>
      <c r="W2386" s="5">
        <v>45839</v>
      </c>
      <c r="X2386" s="5">
        <v>45839</v>
      </c>
      <c r="Y2386" s="5">
        <v>45717</v>
      </c>
      <c r="AB2386" t="s">
        <v>311</v>
      </c>
      <c r="AC2386" t="s">
        <v>311</v>
      </c>
      <c r="AD2386" t="s">
        <v>1531</v>
      </c>
      <c r="AE2386" t="s">
        <v>50</v>
      </c>
      <c r="AF2386" t="s">
        <v>52</v>
      </c>
      <c r="AG2386" t="s">
        <v>84</v>
      </c>
      <c r="AH2386">
        <v>88.999104000000003</v>
      </c>
      <c r="AI2386">
        <v>95.144131999999999</v>
      </c>
      <c r="AJ2386">
        <v>99.109549000000001</v>
      </c>
      <c r="AK2386">
        <v>112.847922</v>
      </c>
      <c r="AL2386" t="s">
        <v>54</v>
      </c>
      <c r="AM2386" t="s">
        <v>314</v>
      </c>
      <c r="AN2386" t="s">
        <v>182</v>
      </c>
      <c r="AR2386" t="s">
        <v>182</v>
      </c>
    </row>
    <row r="2387" spans="1:44" hidden="1" x14ac:dyDescent="0.25">
      <c r="A2387" t="s">
        <v>3318</v>
      </c>
      <c r="B2387" t="s">
        <v>3314</v>
      </c>
      <c r="C2387" t="s">
        <v>3315</v>
      </c>
      <c r="D2387" t="s">
        <v>143</v>
      </c>
      <c r="E2387" t="s">
        <v>3316</v>
      </c>
      <c r="F2387" t="s">
        <v>311</v>
      </c>
      <c r="G2387" t="s">
        <v>80</v>
      </c>
      <c r="H2387">
        <v>1</v>
      </c>
      <c r="I2387" t="s">
        <v>197</v>
      </c>
      <c r="J2387" t="s">
        <v>47</v>
      </c>
      <c r="K2387" s="1">
        <v>43802</v>
      </c>
      <c r="L2387">
        <v>31.05</v>
      </c>
      <c r="M2387" t="s">
        <v>226</v>
      </c>
      <c r="W2387" s="5">
        <v>45839</v>
      </c>
      <c r="X2387" s="5">
        <v>45839</v>
      </c>
      <c r="Y2387" s="5">
        <v>45717</v>
      </c>
      <c r="AB2387" t="s">
        <v>311</v>
      </c>
      <c r="AC2387" t="s">
        <v>311</v>
      </c>
      <c r="AD2387" t="s">
        <v>1531</v>
      </c>
      <c r="AE2387" t="s">
        <v>50</v>
      </c>
      <c r="AF2387" t="s">
        <v>52</v>
      </c>
      <c r="AG2387" t="s">
        <v>84</v>
      </c>
      <c r="AH2387">
        <v>88.999104000000003</v>
      </c>
      <c r="AI2387">
        <v>95.144131999999999</v>
      </c>
      <c r="AJ2387">
        <v>99.109549000000001</v>
      </c>
      <c r="AK2387">
        <v>112.847922</v>
      </c>
      <c r="AL2387" t="s">
        <v>54</v>
      </c>
      <c r="AM2387" t="s">
        <v>314</v>
      </c>
      <c r="AN2387" t="s">
        <v>182</v>
      </c>
      <c r="AR2387" t="s">
        <v>182</v>
      </c>
    </row>
    <row r="2388" spans="1:44" hidden="1" x14ac:dyDescent="0.25">
      <c r="A2388" t="s">
        <v>3319</v>
      </c>
      <c r="B2388" t="s">
        <v>3314</v>
      </c>
      <c r="C2388" t="s">
        <v>3315</v>
      </c>
      <c r="D2388" t="s">
        <v>145</v>
      </c>
      <c r="E2388" t="s">
        <v>3316</v>
      </c>
      <c r="F2388" t="s">
        <v>311</v>
      </c>
      <c r="G2388" t="s">
        <v>80</v>
      </c>
      <c r="H2388">
        <v>1</v>
      </c>
      <c r="I2388" t="s">
        <v>197</v>
      </c>
      <c r="J2388" t="s">
        <v>47</v>
      </c>
      <c r="K2388" s="1">
        <v>43803</v>
      </c>
      <c r="L2388">
        <v>48.33</v>
      </c>
      <c r="M2388" t="s">
        <v>226</v>
      </c>
      <c r="W2388" s="5">
        <v>45839</v>
      </c>
      <c r="X2388" s="5">
        <v>45839</v>
      </c>
      <c r="Y2388" s="5">
        <v>45717</v>
      </c>
      <c r="AB2388" t="s">
        <v>311</v>
      </c>
      <c r="AC2388" t="s">
        <v>311</v>
      </c>
      <c r="AD2388" t="s">
        <v>1531</v>
      </c>
      <c r="AE2388" t="s">
        <v>50</v>
      </c>
      <c r="AF2388" t="s">
        <v>52</v>
      </c>
      <c r="AG2388" t="s">
        <v>84</v>
      </c>
      <c r="AH2388">
        <v>88.999104000000003</v>
      </c>
      <c r="AI2388">
        <v>95.144131999999999</v>
      </c>
      <c r="AJ2388">
        <v>99.109549000000001</v>
      </c>
      <c r="AK2388">
        <v>112.847922</v>
      </c>
      <c r="AL2388" t="s">
        <v>54</v>
      </c>
      <c r="AM2388" t="s">
        <v>314</v>
      </c>
      <c r="AN2388" t="s">
        <v>182</v>
      </c>
      <c r="AR2388" t="s">
        <v>182</v>
      </c>
    </row>
    <row r="2389" spans="1:44" hidden="1" x14ac:dyDescent="0.25">
      <c r="A2389" t="s">
        <v>3320</v>
      </c>
      <c r="B2389" t="s">
        <v>3314</v>
      </c>
      <c r="C2389" t="s">
        <v>3315</v>
      </c>
      <c r="D2389" t="s">
        <v>255</v>
      </c>
      <c r="E2389" t="s">
        <v>3316</v>
      </c>
      <c r="F2389" t="s">
        <v>311</v>
      </c>
      <c r="G2389" t="s">
        <v>80</v>
      </c>
      <c r="H2389">
        <v>1</v>
      </c>
      <c r="I2389" t="s">
        <v>197</v>
      </c>
      <c r="J2389" t="s">
        <v>47</v>
      </c>
      <c r="K2389" s="1">
        <v>43804</v>
      </c>
      <c r="L2389">
        <v>23.65</v>
      </c>
      <c r="M2389" t="s">
        <v>226</v>
      </c>
      <c r="V2389" t="s">
        <v>83</v>
      </c>
      <c r="W2389" s="5">
        <v>45839</v>
      </c>
      <c r="X2389" s="5">
        <v>45839</v>
      </c>
      <c r="Y2389" s="5">
        <v>45717</v>
      </c>
      <c r="AB2389" t="s">
        <v>311</v>
      </c>
      <c r="AC2389" t="s">
        <v>311</v>
      </c>
      <c r="AD2389" t="s">
        <v>1531</v>
      </c>
      <c r="AE2389" t="s">
        <v>50</v>
      </c>
      <c r="AF2389" t="s">
        <v>52</v>
      </c>
      <c r="AG2389" t="s">
        <v>84</v>
      </c>
      <c r="AH2389">
        <v>88.999104000000003</v>
      </c>
      <c r="AI2389">
        <v>95.144131999999999</v>
      </c>
      <c r="AJ2389">
        <v>99.109549000000001</v>
      </c>
      <c r="AK2389">
        <v>112.847922</v>
      </c>
      <c r="AL2389" t="s">
        <v>54</v>
      </c>
      <c r="AM2389" t="s">
        <v>314</v>
      </c>
      <c r="AN2389" t="s">
        <v>182</v>
      </c>
      <c r="AR2389" t="s">
        <v>182</v>
      </c>
    </row>
    <row r="2390" spans="1:44" hidden="1" x14ac:dyDescent="0.25">
      <c r="A2390" t="s">
        <v>3321</v>
      </c>
      <c r="B2390" t="s">
        <v>3314</v>
      </c>
      <c r="C2390" t="s">
        <v>3315</v>
      </c>
      <c r="D2390" t="s">
        <v>87</v>
      </c>
      <c r="E2390" t="s">
        <v>3316</v>
      </c>
      <c r="F2390" t="s">
        <v>311</v>
      </c>
      <c r="G2390" t="s">
        <v>80</v>
      </c>
      <c r="H2390">
        <v>1</v>
      </c>
      <c r="I2390" t="s">
        <v>197</v>
      </c>
      <c r="J2390" t="s">
        <v>47</v>
      </c>
      <c r="K2390" s="1">
        <v>43811</v>
      </c>
      <c r="L2390">
        <v>26.37</v>
      </c>
      <c r="M2390" t="s">
        <v>226</v>
      </c>
      <c r="V2390" t="s">
        <v>83</v>
      </c>
      <c r="W2390" s="5">
        <v>45839</v>
      </c>
      <c r="X2390" s="5">
        <v>45839</v>
      </c>
      <c r="Y2390" s="5">
        <v>45717</v>
      </c>
      <c r="AB2390" t="s">
        <v>311</v>
      </c>
      <c r="AC2390" t="s">
        <v>311</v>
      </c>
      <c r="AD2390" t="s">
        <v>1531</v>
      </c>
      <c r="AE2390" t="s">
        <v>50</v>
      </c>
      <c r="AF2390" t="s">
        <v>52</v>
      </c>
      <c r="AG2390" t="s">
        <v>84</v>
      </c>
      <c r="AH2390">
        <v>88.999104000000003</v>
      </c>
      <c r="AI2390">
        <v>95.144131999999999</v>
      </c>
      <c r="AJ2390">
        <v>99.109549000000001</v>
      </c>
      <c r="AK2390">
        <v>112.847922</v>
      </c>
      <c r="AL2390" t="s">
        <v>54</v>
      </c>
      <c r="AM2390" t="s">
        <v>314</v>
      </c>
      <c r="AN2390" t="s">
        <v>182</v>
      </c>
      <c r="AR2390" t="s">
        <v>182</v>
      </c>
    </row>
    <row r="2391" spans="1:44" hidden="1" x14ac:dyDescent="0.25">
      <c r="A2391" t="s">
        <v>3322</v>
      </c>
      <c r="B2391" t="s">
        <v>3314</v>
      </c>
      <c r="C2391" t="s">
        <v>3315</v>
      </c>
      <c r="D2391" t="s">
        <v>100</v>
      </c>
      <c r="E2391" t="s">
        <v>3316</v>
      </c>
      <c r="F2391" t="s">
        <v>311</v>
      </c>
      <c r="G2391" t="s">
        <v>80</v>
      </c>
      <c r="H2391">
        <v>1</v>
      </c>
      <c r="I2391" t="s">
        <v>197</v>
      </c>
      <c r="J2391" t="s">
        <v>47</v>
      </c>
      <c r="K2391" s="1">
        <v>43808</v>
      </c>
      <c r="L2391">
        <v>34.340000000000003</v>
      </c>
      <c r="M2391" t="s">
        <v>226</v>
      </c>
      <c r="V2391" t="s">
        <v>83</v>
      </c>
      <c r="W2391" s="5">
        <v>45839</v>
      </c>
      <c r="X2391" s="5">
        <v>45839</v>
      </c>
      <c r="Y2391" s="5">
        <v>45748</v>
      </c>
      <c r="AB2391" t="s">
        <v>311</v>
      </c>
      <c r="AC2391" t="s">
        <v>311</v>
      </c>
      <c r="AD2391" t="s">
        <v>1531</v>
      </c>
      <c r="AE2391" t="s">
        <v>50</v>
      </c>
      <c r="AF2391" t="s">
        <v>52</v>
      </c>
      <c r="AG2391" t="s">
        <v>84</v>
      </c>
      <c r="AH2391">
        <v>88.999104000000003</v>
      </c>
      <c r="AI2391">
        <v>95.144131999999999</v>
      </c>
      <c r="AJ2391">
        <v>99.109549000000001</v>
      </c>
      <c r="AK2391">
        <v>112.847922</v>
      </c>
      <c r="AL2391" t="s">
        <v>54</v>
      </c>
      <c r="AM2391" t="s">
        <v>314</v>
      </c>
      <c r="AN2391" t="s">
        <v>1531</v>
      </c>
      <c r="AR2391" t="s">
        <v>1531</v>
      </c>
    </row>
    <row r="2392" spans="1:44" hidden="1" x14ac:dyDescent="0.25">
      <c r="A2392" t="s">
        <v>3323</v>
      </c>
      <c r="B2392" t="s">
        <v>3314</v>
      </c>
      <c r="C2392" t="s">
        <v>3315</v>
      </c>
      <c r="D2392" t="s">
        <v>259</v>
      </c>
      <c r="E2392" t="s">
        <v>3316</v>
      </c>
      <c r="F2392" t="s">
        <v>311</v>
      </c>
      <c r="G2392" t="s">
        <v>80</v>
      </c>
      <c r="H2392">
        <v>1</v>
      </c>
      <c r="I2392" t="s">
        <v>197</v>
      </c>
      <c r="J2392" t="s">
        <v>47</v>
      </c>
      <c r="K2392" s="1">
        <v>43808</v>
      </c>
      <c r="L2392">
        <v>53.96</v>
      </c>
      <c r="M2392" t="s">
        <v>226</v>
      </c>
      <c r="W2392" s="5">
        <v>45839</v>
      </c>
      <c r="X2392" s="5">
        <v>45839</v>
      </c>
      <c r="Y2392" s="5">
        <v>45748</v>
      </c>
      <c r="AB2392" t="s">
        <v>311</v>
      </c>
      <c r="AC2392" t="s">
        <v>311</v>
      </c>
      <c r="AD2392" t="s">
        <v>1531</v>
      </c>
      <c r="AE2392" t="s">
        <v>50</v>
      </c>
      <c r="AF2392" t="s">
        <v>52</v>
      </c>
      <c r="AG2392" t="s">
        <v>84</v>
      </c>
      <c r="AH2392">
        <v>88.999104000000003</v>
      </c>
      <c r="AI2392">
        <v>95.144131999999999</v>
      </c>
      <c r="AJ2392">
        <v>99.109549000000001</v>
      </c>
      <c r="AK2392">
        <v>112.847922</v>
      </c>
      <c r="AL2392" t="s">
        <v>54</v>
      </c>
      <c r="AM2392" t="s">
        <v>314</v>
      </c>
      <c r="AN2392" t="s">
        <v>182</v>
      </c>
      <c r="AR2392" t="s">
        <v>182</v>
      </c>
    </row>
    <row r="2393" spans="1:44" hidden="1" x14ac:dyDescent="0.25">
      <c r="A2393" t="s">
        <v>3324</v>
      </c>
      <c r="B2393" t="s">
        <v>3314</v>
      </c>
      <c r="C2393" t="s">
        <v>3315</v>
      </c>
      <c r="D2393" t="s">
        <v>275</v>
      </c>
      <c r="E2393" t="s">
        <v>3316</v>
      </c>
      <c r="F2393" t="s">
        <v>311</v>
      </c>
      <c r="G2393" t="s">
        <v>80</v>
      </c>
      <c r="H2393">
        <v>1</v>
      </c>
      <c r="I2393" t="s">
        <v>197</v>
      </c>
      <c r="J2393" t="s">
        <v>47</v>
      </c>
      <c r="K2393" s="1">
        <v>43802</v>
      </c>
      <c r="L2393">
        <v>42.52</v>
      </c>
      <c r="M2393" t="s">
        <v>226</v>
      </c>
      <c r="W2393" s="5">
        <v>45839</v>
      </c>
      <c r="X2393" s="5">
        <v>45839</v>
      </c>
      <c r="Y2393" s="5">
        <v>45748</v>
      </c>
      <c r="AB2393" t="s">
        <v>311</v>
      </c>
      <c r="AC2393" t="s">
        <v>311</v>
      </c>
      <c r="AD2393" t="s">
        <v>1531</v>
      </c>
      <c r="AE2393" t="s">
        <v>50</v>
      </c>
      <c r="AF2393" t="s">
        <v>52</v>
      </c>
      <c r="AG2393" t="s">
        <v>84</v>
      </c>
      <c r="AH2393">
        <v>88.999104000000003</v>
      </c>
      <c r="AI2393">
        <v>95.144131999999999</v>
      </c>
      <c r="AJ2393">
        <v>99.109549000000001</v>
      </c>
      <c r="AK2393">
        <v>112.847922</v>
      </c>
      <c r="AL2393" t="s">
        <v>54</v>
      </c>
      <c r="AM2393" t="s">
        <v>314</v>
      </c>
      <c r="AN2393" t="s">
        <v>182</v>
      </c>
      <c r="AR2393" t="s">
        <v>182</v>
      </c>
    </row>
    <row r="2394" spans="1:44" hidden="1" x14ac:dyDescent="0.25">
      <c r="A2394" t="s">
        <v>3327</v>
      </c>
      <c r="B2394" t="s">
        <v>3325</v>
      </c>
      <c r="C2394" t="s">
        <v>3326</v>
      </c>
      <c r="D2394" t="s">
        <v>95</v>
      </c>
      <c r="E2394" t="s">
        <v>3258</v>
      </c>
      <c r="F2394" t="s">
        <v>79</v>
      </c>
      <c r="G2394" t="s">
        <v>80</v>
      </c>
      <c r="H2394">
        <v>2</v>
      </c>
      <c r="I2394" t="s">
        <v>46</v>
      </c>
      <c r="J2394" t="s">
        <v>47</v>
      </c>
      <c r="K2394" s="1">
        <v>43820</v>
      </c>
      <c r="L2394">
        <v>27.99</v>
      </c>
      <c r="M2394" t="s">
        <v>226</v>
      </c>
      <c r="W2394" s="5">
        <v>45658</v>
      </c>
      <c r="X2394" s="5">
        <v>45658</v>
      </c>
      <c r="Y2394" s="5">
        <v>45627</v>
      </c>
      <c r="Z2394" s="10">
        <v>45684</v>
      </c>
      <c r="AA2394" s="10">
        <v>45642</v>
      </c>
      <c r="AB2394" t="s">
        <v>79</v>
      </c>
      <c r="AC2394" t="s">
        <v>79</v>
      </c>
      <c r="AD2394" t="s">
        <v>84</v>
      </c>
      <c r="AE2394" t="s">
        <v>932</v>
      </c>
      <c r="AF2394" t="s">
        <v>247</v>
      </c>
      <c r="AG2394" t="s">
        <v>690</v>
      </c>
      <c r="AH2394">
        <v>29.018612999999998</v>
      </c>
      <c r="AI2394">
        <v>70.063723999999993</v>
      </c>
      <c r="AJ2394">
        <v>71.968067000000005</v>
      </c>
      <c r="AK2394">
        <v>78.953607000000005</v>
      </c>
      <c r="AL2394" t="s">
        <v>27</v>
      </c>
      <c r="AM2394" t="s">
        <v>474</v>
      </c>
      <c r="AN2394" t="s">
        <v>84</v>
      </c>
      <c r="AO2394" s="64">
        <v>45748</v>
      </c>
      <c r="AP2394" s="1" t="s">
        <v>5428</v>
      </c>
      <c r="AR2394" t="s">
        <v>690</v>
      </c>
    </row>
    <row r="2395" spans="1:44" hidden="1" x14ac:dyDescent="0.25">
      <c r="A2395" t="s">
        <v>3328</v>
      </c>
      <c r="B2395" t="s">
        <v>3325</v>
      </c>
      <c r="C2395" t="s">
        <v>3326</v>
      </c>
      <c r="D2395" t="s">
        <v>143</v>
      </c>
      <c r="E2395" t="s">
        <v>3258</v>
      </c>
      <c r="F2395" t="s">
        <v>79</v>
      </c>
      <c r="G2395" t="s">
        <v>80</v>
      </c>
      <c r="H2395">
        <v>2</v>
      </c>
      <c r="I2395" t="s">
        <v>46</v>
      </c>
      <c r="J2395" t="s">
        <v>47</v>
      </c>
      <c r="K2395" s="1">
        <v>43836</v>
      </c>
      <c r="L2395">
        <v>25.28</v>
      </c>
      <c r="M2395" t="s">
        <v>226</v>
      </c>
      <c r="W2395" s="5">
        <v>45658</v>
      </c>
      <c r="X2395" s="5">
        <v>45658</v>
      </c>
      <c r="Y2395" s="5">
        <v>45627</v>
      </c>
      <c r="AA2395" s="10">
        <v>45645</v>
      </c>
      <c r="AB2395" t="s">
        <v>79</v>
      </c>
      <c r="AC2395" t="s">
        <v>79</v>
      </c>
      <c r="AD2395" t="s">
        <v>84</v>
      </c>
      <c r="AE2395" t="s">
        <v>932</v>
      </c>
      <c r="AF2395" t="s">
        <v>247</v>
      </c>
      <c r="AG2395" t="s">
        <v>690</v>
      </c>
      <c r="AH2395">
        <v>29.018612999999998</v>
      </c>
      <c r="AI2395">
        <v>70.063723999999993</v>
      </c>
      <c r="AJ2395">
        <v>71.968067000000005</v>
      </c>
      <c r="AK2395">
        <v>78.953607000000005</v>
      </c>
      <c r="AL2395" t="s">
        <v>28</v>
      </c>
      <c r="AM2395" t="s">
        <v>474</v>
      </c>
      <c r="AN2395" t="s">
        <v>84</v>
      </c>
      <c r="AO2395" s="64">
        <v>45748</v>
      </c>
      <c r="AP2395" s="1" t="s">
        <v>5428</v>
      </c>
      <c r="AR2395" t="s">
        <v>690</v>
      </c>
    </row>
    <row r="2396" spans="1:44" hidden="1" x14ac:dyDescent="0.25">
      <c r="A2396" t="s">
        <v>3329</v>
      </c>
      <c r="B2396" t="s">
        <v>3325</v>
      </c>
      <c r="C2396" t="s">
        <v>3326</v>
      </c>
      <c r="D2396" t="s">
        <v>145</v>
      </c>
      <c r="E2396" t="s">
        <v>3258</v>
      </c>
      <c r="F2396" t="s">
        <v>79</v>
      </c>
      <c r="G2396" t="s">
        <v>80</v>
      </c>
      <c r="H2396">
        <v>2</v>
      </c>
      <c r="I2396" t="s">
        <v>46</v>
      </c>
      <c r="J2396" t="s">
        <v>47</v>
      </c>
      <c r="K2396" s="1">
        <v>43839</v>
      </c>
      <c r="L2396">
        <v>22.73</v>
      </c>
      <c r="M2396" t="s">
        <v>226</v>
      </c>
      <c r="W2396" s="5">
        <v>45658</v>
      </c>
      <c r="X2396" s="5">
        <v>45658</v>
      </c>
      <c r="Y2396" s="5">
        <v>45627</v>
      </c>
      <c r="AA2396" s="10">
        <v>45647</v>
      </c>
      <c r="AB2396" t="s">
        <v>79</v>
      </c>
      <c r="AC2396" t="s">
        <v>79</v>
      </c>
      <c r="AD2396" t="s">
        <v>84</v>
      </c>
      <c r="AE2396" t="s">
        <v>932</v>
      </c>
      <c r="AF2396" t="s">
        <v>247</v>
      </c>
      <c r="AG2396" t="s">
        <v>690</v>
      </c>
      <c r="AH2396">
        <v>29.018612999999998</v>
      </c>
      <c r="AI2396">
        <v>70.063723999999993</v>
      </c>
      <c r="AJ2396">
        <v>71.968067000000005</v>
      </c>
      <c r="AK2396">
        <v>78.953607000000005</v>
      </c>
      <c r="AL2396" t="s">
        <v>28</v>
      </c>
      <c r="AM2396" t="s">
        <v>474</v>
      </c>
      <c r="AN2396" t="s">
        <v>84</v>
      </c>
      <c r="AO2396" s="64">
        <v>45748</v>
      </c>
      <c r="AP2396" s="1" t="s">
        <v>5428</v>
      </c>
      <c r="AR2396" t="s">
        <v>690</v>
      </c>
    </row>
    <row r="2397" spans="1:44" hidden="1" x14ac:dyDescent="0.25">
      <c r="A2397" t="s">
        <v>3330</v>
      </c>
      <c r="B2397" t="s">
        <v>3325</v>
      </c>
      <c r="C2397" t="s">
        <v>3326</v>
      </c>
      <c r="D2397" t="s">
        <v>255</v>
      </c>
      <c r="E2397" t="s">
        <v>3258</v>
      </c>
      <c r="F2397" t="s">
        <v>79</v>
      </c>
      <c r="G2397" t="s">
        <v>80</v>
      </c>
      <c r="H2397">
        <v>2</v>
      </c>
      <c r="I2397" t="s">
        <v>46</v>
      </c>
      <c r="J2397" t="s">
        <v>47</v>
      </c>
      <c r="K2397" s="1">
        <v>43839</v>
      </c>
      <c r="L2397">
        <v>16.850000000000001</v>
      </c>
      <c r="M2397" t="s">
        <v>226</v>
      </c>
      <c r="W2397" s="5">
        <v>45658</v>
      </c>
      <c r="X2397" s="5">
        <v>45658</v>
      </c>
      <c r="Y2397" s="5">
        <v>45627</v>
      </c>
      <c r="AA2397" s="10">
        <v>45649</v>
      </c>
      <c r="AB2397" t="s">
        <v>79</v>
      </c>
      <c r="AC2397" t="s">
        <v>79</v>
      </c>
      <c r="AD2397" t="s">
        <v>84</v>
      </c>
      <c r="AE2397" t="s">
        <v>932</v>
      </c>
      <c r="AF2397" t="s">
        <v>247</v>
      </c>
      <c r="AG2397" t="s">
        <v>690</v>
      </c>
      <c r="AH2397">
        <v>29.018612999999998</v>
      </c>
      <c r="AI2397">
        <v>70.063723999999993</v>
      </c>
      <c r="AJ2397">
        <v>71.968067000000005</v>
      </c>
      <c r="AK2397">
        <v>78.953607000000005</v>
      </c>
      <c r="AL2397" t="s">
        <v>28</v>
      </c>
      <c r="AM2397" t="s">
        <v>474</v>
      </c>
      <c r="AN2397" t="s">
        <v>84</v>
      </c>
      <c r="AO2397" s="64">
        <v>45748</v>
      </c>
      <c r="AP2397" s="1" t="s">
        <v>5428</v>
      </c>
      <c r="AR2397" t="s">
        <v>690</v>
      </c>
    </row>
    <row r="2398" spans="1:44" hidden="1" x14ac:dyDescent="0.25">
      <c r="A2398" t="s">
        <v>3331</v>
      </c>
      <c r="B2398" t="s">
        <v>3325</v>
      </c>
      <c r="C2398" t="s">
        <v>3326</v>
      </c>
      <c r="D2398" t="s">
        <v>87</v>
      </c>
      <c r="E2398" t="s">
        <v>3258</v>
      </c>
      <c r="F2398" t="s">
        <v>79</v>
      </c>
      <c r="G2398" t="s">
        <v>80</v>
      </c>
      <c r="H2398">
        <v>2</v>
      </c>
      <c r="I2398" t="s">
        <v>46</v>
      </c>
      <c r="J2398" t="s">
        <v>47</v>
      </c>
      <c r="K2398" s="1">
        <v>43839</v>
      </c>
      <c r="L2398">
        <v>31.06</v>
      </c>
      <c r="M2398" t="s">
        <v>226</v>
      </c>
      <c r="W2398" s="5">
        <v>45658</v>
      </c>
      <c r="X2398" s="5">
        <v>45658</v>
      </c>
      <c r="Y2398" s="5">
        <v>45627</v>
      </c>
      <c r="AA2398" s="10">
        <v>45649</v>
      </c>
      <c r="AB2398" t="s">
        <v>79</v>
      </c>
      <c r="AC2398" t="s">
        <v>79</v>
      </c>
      <c r="AD2398" t="s">
        <v>84</v>
      </c>
      <c r="AE2398" t="s">
        <v>932</v>
      </c>
      <c r="AF2398" t="s">
        <v>247</v>
      </c>
      <c r="AG2398" t="s">
        <v>690</v>
      </c>
      <c r="AH2398">
        <v>29.018612999999998</v>
      </c>
      <c r="AI2398">
        <v>70.063723999999993</v>
      </c>
      <c r="AJ2398">
        <v>71.968067000000005</v>
      </c>
      <c r="AK2398">
        <v>78.953607000000005</v>
      </c>
      <c r="AL2398" t="s">
        <v>28</v>
      </c>
      <c r="AM2398" t="s">
        <v>474</v>
      </c>
      <c r="AN2398" t="s">
        <v>84</v>
      </c>
      <c r="AO2398" s="64">
        <v>45748</v>
      </c>
      <c r="AP2398" s="1" t="s">
        <v>5428</v>
      </c>
      <c r="AR2398" t="s">
        <v>690</v>
      </c>
    </row>
    <row r="2399" spans="1:44" hidden="1" x14ac:dyDescent="0.25">
      <c r="A2399" t="s">
        <v>3335</v>
      </c>
      <c r="B2399" t="s">
        <v>3332</v>
      </c>
      <c r="C2399" t="s">
        <v>3333</v>
      </c>
      <c r="D2399" t="s">
        <v>95</v>
      </c>
      <c r="E2399" t="s">
        <v>3334</v>
      </c>
      <c r="F2399" t="s">
        <v>311</v>
      </c>
      <c r="G2399" t="s">
        <v>45</v>
      </c>
      <c r="H2399">
        <v>3</v>
      </c>
      <c r="I2399" t="s">
        <v>46</v>
      </c>
      <c r="J2399" t="s">
        <v>47</v>
      </c>
      <c r="K2399" s="1">
        <v>43963</v>
      </c>
      <c r="L2399">
        <v>26.94</v>
      </c>
      <c r="M2399" t="s">
        <v>391</v>
      </c>
      <c r="W2399" s="5">
        <v>46054</v>
      </c>
      <c r="X2399" s="5">
        <v>46054</v>
      </c>
      <c r="Y2399" s="5">
        <v>45717</v>
      </c>
      <c r="AB2399" t="s">
        <v>311</v>
      </c>
      <c r="AC2399" t="s">
        <v>311</v>
      </c>
      <c r="AD2399" t="s">
        <v>1713</v>
      </c>
      <c r="AE2399" t="s">
        <v>1712</v>
      </c>
      <c r="AF2399" t="s">
        <v>199</v>
      </c>
      <c r="AG2399" t="s">
        <v>51</v>
      </c>
      <c r="AH2399">
        <v>82.388014999999996</v>
      </c>
      <c r="AI2399">
        <v>83.796149</v>
      </c>
      <c r="AJ2399">
        <v>86.989654999999999</v>
      </c>
      <c r="AK2399">
        <v>152.09785500000001</v>
      </c>
      <c r="AL2399" t="s">
        <v>54</v>
      </c>
      <c r="AM2399" t="s">
        <v>314</v>
      </c>
      <c r="AN2399" t="s">
        <v>1712</v>
      </c>
      <c r="AO2399" s="1">
        <v>45839</v>
      </c>
      <c r="AR2399" t="s">
        <v>1712</v>
      </c>
    </row>
    <row r="2400" spans="1:44" hidden="1" x14ac:dyDescent="0.25">
      <c r="A2400" t="s">
        <v>3336</v>
      </c>
      <c r="B2400" t="s">
        <v>3332</v>
      </c>
      <c r="C2400" t="s">
        <v>3333</v>
      </c>
      <c r="D2400" t="s">
        <v>143</v>
      </c>
      <c r="E2400" t="s">
        <v>3334</v>
      </c>
      <c r="F2400" t="s">
        <v>311</v>
      </c>
      <c r="G2400" t="s">
        <v>45</v>
      </c>
      <c r="H2400">
        <v>3</v>
      </c>
      <c r="I2400" t="s">
        <v>46</v>
      </c>
      <c r="J2400" t="s">
        <v>47</v>
      </c>
      <c r="K2400" s="1">
        <v>43963</v>
      </c>
      <c r="L2400">
        <v>25.78</v>
      </c>
      <c r="M2400" t="s">
        <v>391</v>
      </c>
      <c r="W2400" s="5">
        <v>46054</v>
      </c>
      <c r="X2400" s="5">
        <v>46054</v>
      </c>
      <c r="Y2400" s="5">
        <v>45717</v>
      </c>
      <c r="AB2400" t="s">
        <v>311</v>
      </c>
      <c r="AC2400" t="s">
        <v>311</v>
      </c>
      <c r="AD2400" t="s">
        <v>1713</v>
      </c>
      <c r="AE2400" t="s">
        <v>1712</v>
      </c>
      <c r="AF2400" t="s">
        <v>199</v>
      </c>
      <c r="AG2400" t="s">
        <v>51</v>
      </c>
      <c r="AH2400">
        <v>82.388014999999996</v>
      </c>
      <c r="AI2400">
        <v>83.796149</v>
      </c>
      <c r="AJ2400">
        <v>86.989654999999999</v>
      </c>
      <c r="AK2400">
        <v>152.09785500000001</v>
      </c>
      <c r="AL2400" t="s">
        <v>54</v>
      </c>
      <c r="AM2400" t="s">
        <v>314</v>
      </c>
      <c r="AN2400" t="s">
        <v>1712</v>
      </c>
      <c r="AO2400" s="1">
        <v>45839</v>
      </c>
      <c r="AR2400" t="s">
        <v>1712</v>
      </c>
    </row>
    <row r="2401" spans="1:44" hidden="1" x14ac:dyDescent="0.25">
      <c r="A2401" t="s">
        <v>3337</v>
      </c>
      <c r="B2401" t="s">
        <v>3332</v>
      </c>
      <c r="C2401" t="s">
        <v>3333</v>
      </c>
      <c r="D2401" t="s">
        <v>145</v>
      </c>
      <c r="E2401" t="s">
        <v>3334</v>
      </c>
      <c r="F2401" t="s">
        <v>311</v>
      </c>
      <c r="G2401" t="s">
        <v>45</v>
      </c>
      <c r="H2401">
        <v>3</v>
      </c>
      <c r="I2401" t="s">
        <v>46</v>
      </c>
      <c r="J2401" t="s">
        <v>47</v>
      </c>
      <c r="K2401" s="1">
        <v>43955</v>
      </c>
      <c r="L2401">
        <v>12.29</v>
      </c>
      <c r="M2401" t="s">
        <v>391</v>
      </c>
      <c r="W2401" s="5">
        <v>46054</v>
      </c>
      <c r="X2401" s="5">
        <v>46054</v>
      </c>
      <c r="Y2401" s="5">
        <v>45717</v>
      </c>
      <c r="AB2401" t="s">
        <v>311</v>
      </c>
      <c r="AC2401" t="s">
        <v>311</v>
      </c>
      <c r="AD2401" t="s">
        <v>1713</v>
      </c>
      <c r="AE2401" t="s">
        <v>1712</v>
      </c>
      <c r="AF2401" t="s">
        <v>199</v>
      </c>
      <c r="AG2401" t="s">
        <v>51</v>
      </c>
      <c r="AH2401">
        <v>82.388014999999996</v>
      </c>
      <c r="AI2401">
        <v>83.796149</v>
      </c>
      <c r="AJ2401">
        <v>86.989654999999999</v>
      </c>
      <c r="AK2401">
        <v>152.09785500000001</v>
      </c>
      <c r="AL2401" t="s">
        <v>54</v>
      </c>
      <c r="AM2401" t="s">
        <v>314</v>
      </c>
      <c r="AN2401" t="s">
        <v>1712</v>
      </c>
      <c r="AO2401" s="1">
        <v>45839</v>
      </c>
      <c r="AR2401" t="s">
        <v>1712</v>
      </c>
    </row>
    <row r="2402" spans="1:44" hidden="1" x14ac:dyDescent="0.25">
      <c r="A2402" t="s">
        <v>3338</v>
      </c>
      <c r="B2402" t="s">
        <v>3332</v>
      </c>
      <c r="C2402" t="s">
        <v>3333</v>
      </c>
      <c r="D2402" t="s">
        <v>255</v>
      </c>
      <c r="E2402" t="s">
        <v>3334</v>
      </c>
      <c r="F2402" t="s">
        <v>311</v>
      </c>
      <c r="G2402" t="s">
        <v>45</v>
      </c>
      <c r="H2402">
        <v>3</v>
      </c>
      <c r="I2402" t="s">
        <v>46</v>
      </c>
      <c r="J2402" t="s">
        <v>47</v>
      </c>
      <c r="K2402" s="1">
        <v>43903</v>
      </c>
      <c r="L2402">
        <v>41.75</v>
      </c>
      <c r="M2402" t="s">
        <v>391</v>
      </c>
      <c r="W2402" s="5">
        <v>46054</v>
      </c>
      <c r="X2402" s="5">
        <v>46054</v>
      </c>
      <c r="Y2402" s="5">
        <v>45748</v>
      </c>
      <c r="AB2402" t="s">
        <v>311</v>
      </c>
      <c r="AC2402" t="s">
        <v>311</v>
      </c>
      <c r="AD2402" t="s">
        <v>1713</v>
      </c>
      <c r="AE2402" t="s">
        <v>1712</v>
      </c>
      <c r="AF2402" t="s">
        <v>199</v>
      </c>
      <c r="AG2402" t="s">
        <v>51</v>
      </c>
      <c r="AH2402">
        <v>82.388014999999996</v>
      </c>
      <c r="AI2402">
        <v>83.796149</v>
      </c>
      <c r="AJ2402">
        <v>86.989654999999999</v>
      </c>
      <c r="AK2402">
        <v>152.09785500000001</v>
      </c>
      <c r="AL2402" t="s">
        <v>54</v>
      </c>
      <c r="AM2402" t="s">
        <v>314</v>
      </c>
      <c r="AN2402" t="s">
        <v>1712</v>
      </c>
      <c r="AO2402" s="1">
        <v>45839</v>
      </c>
      <c r="AR2402" t="s">
        <v>1712</v>
      </c>
    </row>
    <row r="2403" spans="1:44" hidden="1" x14ac:dyDescent="0.25">
      <c r="A2403" t="s">
        <v>3339</v>
      </c>
      <c r="B2403" t="s">
        <v>3332</v>
      </c>
      <c r="C2403" t="s">
        <v>3333</v>
      </c>
      <c r="D2403" t="s">
        <v>87</v>
      </c>
      <c r="E2403" t="s">
        <v>3334</v>
      </c>
      <c r="F2403" t="s">
        <v>311</v>
      </c>
      <c r="G2403" t="s">
        <v>45</v>
      </c>
      <c r="H2403">
        <v>3</v>
      </c>
      <c r="I2403" t="s">
        <v>46</v>
      </c>
      <c r="J2403" t="s">
        <v>47</v>
      </c>
      <c r="K2403" s="1">
        <v>43959</v>
      </c>
      <c r="L2403">
        <v>22.87</v>
      </c>
      <c r="M2403" t="s">
        <v>391</v>
      </c>
      <c r="W2403" s="5">
        <v>46054</v>
      </c>
      <c r="X2403" s="5">
        <v>46082</v>
      </c>
      <c r="Y2403" s="5">
        <v>45748</v>
      </c>
      <c r="AB2403" t="s">
        <v>311</v>
      </c>
      <c r="AC2403" t="s">
        <v>311</v>
      </c>
      <c r="AD2403" t="s">
        <v>1713</v>
      </c>
      <c r="AE2403" t="s">
        <v>1712</v>
      </c>
      <c r="AF2403" t="s">
        <v>199</v>
      </c>
      <c r="AG2403" t="s">
        <v>51</v>
      </c>
      <c r="AH2403">
        <v>82.388014999999996</v>
      </c>
      <c r="AI2403">
        <v>83.796149</v>
      </c>
      <c r="AJ2403">
        <v>86.989654999999999</v>
      </c>
      <c r="AK2403">
        <v>152.09785500000001</v>
      </c>
      <c r="AL2403" t="s">
        <v>54</v>
      </c>
      <c r="AM2403" t="s">
        <v>314</v>
      </c>
      <c r="AN2403" t="s">
        <v>1712</v>
      </c>
      <c r="AO2403" s="1">
        <v>45839</v>
      </c>
      <c r="AR2403" t="s">
        <v>1712</v>
      </c>
    </row>
    <row r="2404" spans="1:44" hidden="1" x14ac:dyDescent="0.25">
      <c r="A2404" t="s">
        <v>3343</v>
      </c>
      <c r="B2404" t="s">
        <v>3340</v>
      </c>
      <c r="C2404" t="s">
        <v>3341</v>
      </c>
      <c r="D2404" t="s">
        <v>95</v>
      </c>
      <c r="E2404" t="s">
        <v>3342</v>
      </c>
      <c r="F2404" t="s">
        <v>44</v>
      </c>
      <c r="G2404" t="s">
        <v>45</v>
      </c>
      <c r="H2404">
        <v>2</v>
      </c>
      <c r="I2404" t="s">
        <v>46</v>
      </c>
      <c r="J2404" t="s">
        <v>47</v>
      </c>
      <c r="K2404" s="1">
        <v>43976</v>
      </c>
      <c r="L2404">
        <v>29.67</v>
      </c>
      <c r="M2404" t="s">
        <v>48</v>
      </c>
      <c r="N2404" t="s">
        <v>13</v>
      </c>
      <c r="W2404" s="5">
        <v>45778</v>
      </c>
      <c r="X2404" s="5">
        <v>45778</v>
      </c>
      <c r="Y2404" s="5">
        <v>45748</v>
      </c>
      <c r="AB2404" t="s">
        <v>44</v>
      </c>
      <c r="AC2404" t="s">
        <v>13</v>
      </c>
      <c r="AD2404" t="s">
        <v>199</v>
      </c>
      <c r="AE2404" t="s">
        <v>51</v>
      </c>
      <c r="AF2404" t="s">
        <v>50</v>
      </c>
      <c r="AG2404" t="s">
        <v>53</v>
      </c>
      <c r="AH2404">
        <v>57.882306</v>
      </c>
      <c r="AI2404">
        <v>77.925094999999999</v>
      </c>
      <c r="AJ2404">
        <v>86.240097000000006</v>
      </c>
      <c r="AK2404">
        <v>107.28620100000001</v>
      </c>
      <c r="AL2404" t="s">
        <v>54</v>
      </c>
      <c r="AM2404" t="s">
        <v>55</v>
      </c>
      <c r="AP2404" s="1" t="s">
        <v>5439</v>
      </c>
    </row>
    <row r="2405" spans="1:44" hidden="1" x14ac:dyDescent="0.25">
      <c r="A2405" t="s">
        <v>3344</v>
      </c>
      <c r="B2405" t="s">
        <v>3340</v>
      </c>
      <c r="C2405" t="s">
        <v>3341</v>
      </c>
      <c r="D2405" t="s">
        <v>143</v>
      </c>
      <c r="E2405" t="s">
        <v>3342</v>
      </c>
      <c r="F2405" t="s">
        <v>44</v>
      </c>
      <c r="G2405" t="s">
        <v>45</v>
      </c>
      <c r="H2405">
        <v>2</v>
      </c>
      <c r="I2405" t="s">
        <v>46</v>
      </c>
      <c r="J2405" t="s">
        <v>47</v>
      </c>
      <c r="K2405" s="1">
        <v>43985</v>
      </c>
      <c r="L2405">
        <v>29.04</v>
      </c>
      <c r="M2405" t="s">
        <v>48</v>
      </c>
      <c r="W2405" s="5">
        <v>45778</v>
      </c>
      <c r="X2405" s="5">
        <v>45778</v>
      </c>
      <c r="Y2405" s="5">
        <v>45748</v>
      </c>
      <c r="AB2405" t="s">
        <v>44</v>
      </c>
      <c r="AC2405" t="s">
        <v>44</v>
      </c>
      <c r="AD2405" t="s">
        <v>199</v>
      </c>
      <c r="AE2405" t="s">
        <v>51</v>
      </c>
      <c r="AF2405" t="s">
        <v>50</v>
      </c>
      <c r="AG2405" t="s">
        <v>53</v>
      </c>
      <c r="AH2405">
        <v>57.882306</v>
      </c>
      <c r="AI2405">
        <v>77.925094999999999</v>
      </c>
      <c r="AJ2405">
        <v>86.240097000000006</v>
      </c>
      <c r="AK2405">
        <v>107.28620100000001</v>
      </c>
      <c r="AL2405" t="s">
        <v>54</v>
      </c>
      <c r="AM2405" t="s">
        <v>55</v>
      </c>
      <c r="AN2405" t="s">
        <v>51</v>
      </c>
      <c r="AO2405" s="1">
        <v>45839</v>
      </c>
      <c r="AR2405" t="s">
        <v>51</v>
      </c>
    </row>
    <row r="2406" spans="1:44" hidden="1" x14ac:dyDescent="0.25">
      <c r="A2406" t="s">
        <v>3345</v>
      </c>
      <c r="B2406" t="s">
        <v>3340</v>
      </c>
      <c r="C2406" t="s">
        <v>3341</v>
      </c>
      <c r="D2406" t="s">
        <v>145</v>
      </c>
      <c r="E2406" t="s">
        <v>3342</v>
      </c>
      <c r="F2406" t="s">
        <v>44</v>
      </c>
      <c r="G2406" t="s">
        <v>45</v>
      </c>
      <c r="H2406">
        <v>2</v>
      </c>
      <c r="I2406" t="s">
        <v>46</v>
      </c>
      <c r="J2406" t="s">
        <v>47</v>
      </c>
      <c r="K2406" s="1">
        <v>43983</v>
      </c>
      <c r="L2406">
        <v>30.41</v>
      </c>
      <c r="M2406" t="s">
        <v>48</v>
      </c>
      <c r="W2406" s="5">
        <v>45778</v>
      </c>
      <c r="X2406" s="5">
        <v>45778</v>
      </c>
      <c r="Y2406" s="5">
        <v>45748</v>
      </c>
      <c r="AB2406" t="s">
        <v>44</v>
      </c>
      <c r="AC2406" t="s">
        <v>44</v>
      </c>
      <c r="AD2406" t="s">
        <v>199</v>
      </c>
      <c r="AE2406" t="s">
        <v>51</v>
      </c>
      <c r="AF2406" t="s">
        <v>50</v>
      </c>
      <c r="AG2406" t="s">
        <v>53</v>
      </c>
      <c r="AH2406">
        <v>57.882306</v>
      </c>
      <c r="AI2406">
        <v>77.925094999999999</v>
      </c>
      <c r="AJ2406">
        <v>86.240097000000006</v>
      </c>
      <c r="AK2406">
        <v>107.28620100000001</v>
      </c>
      <c r="AL2406" t="s">
        <v>54</v>
      </c>
      <c r="AM2406" t="s">
        <v>55</v>
      </c>
      <c r="AN2406" t="s">
        <v>51</v>
      </c>
      <c r="AO2406" s="1">
        <v>45839</v>
      </c>
      <c r="AR2406" t="s">
        <v>51</v>
      </c>
    </row>
    <row r="2407" spans="1:44" hidden="1" x14ac:dyDescent="0.25">
      <c r="A2407" t="s">
        <v>3346</v>
      </c>
      <c r="B2407" t="s">
        <v>3340</v>
      </c>
      <c r="C2407" t="s">
        <v>3341</v>
      </c>
      <c r="D2407" t="s">
        <v>255</v>
      </c>
      <c r="E2407" t="s">
        <v>3342</v>
      </c>
      <c r="F2407" t="s">
        <v>44</v>
      </c>
      <c r="G2407" t="s">
        <v>45</v>
      </c>
      <c r="H2407">
        <v>2</v>
      </c>
      <c r="I2407" t="s">
        <v>46</v>
      </c>
      <c r="J2407" t="s">
        <v>47</v>
      </c>
      <c r="K2407" s="1">
        <v>43986</v>
      </c>
      <c r="L2407">
        <v>12.03</v>
      </c>
      <c r="M2407" t="s">
        <v>48</v>
      </c>
      <c r="W2407" s="5">
        <v>45778</v>
      </c>
      <c r="X2407" s="5">
        <v>45778</v>
      </c>
      <c r="Y2407" s="5">
        <v>45748</v>
      </c>
      <c r="AB2407" t="s">
        <v>44</v>
      </c>
      <c r="AC2407" t="s">
        <v>44</v>
      </c>
      <c r="AD2407" t="s">
        <v>199</v>
      </c>
      <c r="AE2407" t="s">
        <v>51</v>
      </c>
      <c r="AF2407" t="s">
        <v>50</v>
      </c>
      <c r="AG2407" t="s">
        <v>53</v>
      </c>
      <c r="AH2407">
        <v>57.882306</v>
      </c>
      <c r="AI2407">
        <v>77.925094999999999</v>
      </c>
      <c r="AJ2407">
        <v>86.240097000000006</v>
      </c>
      <c r="AK2407">
        <v>107.28620100000001</v>
      </c>
      <c r="AL2407" t="s">
        <v>54</v>
      </c>
      <c r="AM2407" t="s">
        <v>55</v>
      </c>
      <c r="AN2407" t="s">
        <v>51</v>
      </c>
      <c r="AO2407" s="1">
        <v>45839</v>
      </c>
      <c r="AR2407" t="s">
        <v>51</v>
      </c>
    </row>
    <row r="2408" spans="1:44" hidden="1" x14ac:dyDescent="0.25">
      <c r="A2408" t="s">
        <v>3347</v>
      </c>
      <c r="B2408" t="s">
        <v>3340</v>
      </c>
      <c r="C2408" t="s">
        <v>3341</v>
      </c>
      <c r="D2408" t="s">
        <v>87</v>
      </c>
      <c r="E2408" t="s">
        <v>3342</v>
      </c>
      <c r="F2408" t="s">
        <v>44</v>
      </c>
      <c r="G2408" t="s">
        <v>45</v>
      </c>
      <c r="H2408">
        <v>1</v>
      </c>
      <c r="I2408" t="s">
        <v>197</v>
      </c>
      <c r="J2408" t="s">
        <v>70</v>
      </c>
      <c r="L2408">
        <v>0.16</v>
      </c>
      <c r="M2408" t="s">
        <v>48</v>
      </c>
      <c r="W2408" s="5">
        <v>44285</v>
      </c>
      <c r="AB2408" t="s">
        <v>44</v>
      </c>
      <c r="AC2408" t="s">
        <v>44</v>
      </c>
      <c r="AD2408" t="s">
        <v>199</v>
      </c>
      <c r="AE2408" t="s">
        <v>51</v>
      </c>
      <c r="AF2408" t="s">
        <v>50</v>
      </c>
      <c r="AG2408" t="s">
        <v>53</v>
      </c>
      <c r="AH2408">
        <v>57.882306</v>
      </c>
      <c r="AI2408">
        <v>77.925094999999999</v>
      </c>
      <c r="AJ2408">
        <v>86.240097000000006</v>
      </c>
      <c r="AK2408">
        <v>107.28620100000001</v>
      </c>
      <c r="AL2408" t="s">
        <v>73</v>
      </c>
      <c r="AM2408" t="s">
        <v>55</v>
      </c>
      <c r="AN2408" t="s">
        <v>51</v>
      </c>
      <c r="AO2408" s="1">
        <v>45839</v>
      </c>
      <c r="AR2408" t="s">
        <v>51</v>
      </c>
    </row>
    <row r="2409" spans="1:44" hidden="1" x14ac:dyDescent="0.25">
      <c r="A2409" t="s">
        <v>3350</v>
      </c>
      <c r="B2409" t="s">
        <v>3348</v>
      </c>
      <c r="C2409" t="s">
        <v>3349</v>
      </c>
      <c r="D2409" t="s">
        <v>95</v>
      </c>
      <c r="E2409" t="s">
        <v>930</v>
      </c>
      <c r="F2409" t="s">
        <v>79</v>
      </c>
      <c r="G2409" t="s">
        <v>80</v>
      </c>
      <c r="H2409">
        <v>1</v>
      </c>
      <c r="I2409" t="s">
        <v>197</v>
      </c>
      <c r="J2409" t="s">
        <v>47</v>
      </c>
      <c r="K2409" s="1">
        <v>43847</v>
      </c>
      <c r="L2409">
        <v>33.08</v>
      </c>
      <c r="M2409" t="s">
        <v>48</v>
      </c>
      <c r="W2409" s="5">
        <v>45778</v>
      </c>
      <c r="X2409" s="5">
        <v>45778</v>
      </c>
      <c r="Y2409" s="5">
        <v>45778</v>
      </c>
      <c r="AB2409" t="s">
        <v>79</v>
      </c>
      <c r="AC2409" t="s">
        <v>79</v>
      </c>
      <c r="AD2409" t="s">
        <v>84</v>
      </c>
      <c r="AE2409" t="s">
        <v>247</v>
      </c>
      <c r="AF2409" t="s">
        <v>690</v>
      </c>
      <c r="AG2409" t="s">
        <v>932</v>
      </c>
      <c r="AH2409">
        <v>20.644083999999999</v>
      </c>
      <c r="AI2409">
        <v>26.500789000000001</v>
      </c>
      <c r="AJ2409">
        <v>33.486328999999998</v>
      </c>
      <c r="AK2409">
        <v>59.343868999999998</v>
      </c>
      <c r="AL2409" t="s">
        <v>54</v>
      </c>
      <c r="AM2409" t="s">
        <v>474</v>
      </c>
      <c r="AR2409" t="s">
        <v>84</v>
      </c>
    </row>
    <row r="2410" spans="1:44" hidden="1" x14ac:dyDescent="0.25">
      <c r="A2410" t="s">
        <v>3351</v>
      </c>
      <c r="B2410" t="s">
        <v>3348</v>
      </c>
      <c r="C2410" t="s">
        <v>3349</v>
      </c>
      <c r="D2410" t="s">
        <v>143</v>
      </c>
      <c r="E2410" t="s">
        <v>930</v>
      </c>
      <c r="F2410" t="s">
        <v>79</v>
      </c>
      <c r="G2410" t="s">
        <v>80</v>
      </c>
      <c r="H2410">
        <v>1</v>
      </c>
      <c r="I2410" t="s">
        <v>197</v>
      </c>
      <c r="J2410" t="s">
        <v>47</v>
      </c>
      <c r="K2410" s="1">
        <v>43848</v>
      </c>
      <c r="L2410">
        <v>30.49</v>
      </c>
      <c r="M2410" t="s">
        <v>48</v>
      </c>
      <c r="W2410" s="5">
        <v>45778</v>
      </c>
      <c r="X2410" s="5">
        <v>45778</v>
      </c>
      <c r="Y2410" s="5">
        <v>45778</v>
      </c>
      <c r="AB2410" t="s">
        <v>79</v>
      </c>
      <c r="AC2410" t="s">
        <v>79</v>
      </c>
      <c r="AD2410" t="s">
        <v>84</v>
      </c>
      <c r="AE2410" t="s">
        <v>247</v>
      </c>
      <c r="AF2410" t="s">
        <v>690</v>
      </c>
      <c r="AG2410" t="s">
        <v>932</v>
      </c>
      <c r="AH2410">
        <v>20.644083999999999</v>
      </c>
      <c r="AI2410">
        <v>26.500789000000001</v>
      </c>
      <c r="AJ2410">
        <v>33.486328999999998</v>
      </c>
      <c r="AK2410">
        <v>59.343868999999998</v>
      </c>
      <c r="AL2410" t="s">
        <v>54</v>
      </c>
      <c r="AM2410" t="s">
        <v>474</v>
      </c>
      <c r="AR2410" t="s">
        <v>84</v>
      </c>
    </row>
    <row r="2411" spans="1:44" hidden="1" x14ac:dyDescent="0.25">
      <c r="A2411" t="s">
        <v>3352</v>
      </c>
      <c r="B2411" t="s">
        <v>3348</v>
      </c>
      <c r="C2411" t="s">
        <v>3349</v>
      </c>
      <c r="D2411" t="s">
        <v>145</v>
      </c>
      <c r="E2411" t="s">
        <v>930</v>
      </c>
      <c r="F2411" t="s">
        <v>79</v>
      </c>
      <c r="G2411" t="s">
        <v>80</v>
      </c>
      <c r="H2411">
        <v>1</v>
      </c>
      <c r="I2411" t="s">
        <v>197</v>
      </c>
      <c r="J2411" t="s">
        <v>47</v>
      </c>
      <c r="K2411" s="1">
        <v>43853</v>
      </c>
      <c r="L2411">
        <v>39.46</v>
      </c>
      <c r="M2411" t="s">
        <v>48</v>
      </c>
      <c r="W2411" s="5">
        <v>45809</v>
      </c>
      <c r="X2411" s="5">
        <v>45778</v>
      </c>
      <c r="Y2411" s="5">
        <v>45778</v>
      </c>
      <c r="AB2411" t="s">
        <v>79</v>
      </c>
      <c r="AC2411" t="s">
        <v>79</v>
      </c>
      <c r="AD2411" t="s">
        <v>84</v>
      </c>
      <c r="AE2411" t="s">
        <v>247</v>
      </c>
      <c r="AF2411" t="s">
        <v>690</v>
      </c>
      <c r="AG2411" t="s">
        <v>932</v>
      </c>
      <c r="AH2411">
        <v>20.644083999999999</v>
      </c>
      <c r="AI2411">
        <v>26.500789000000001</v>
      </c>
      <c r="AJ2411">
        <v>33.486328999999998</v>
      </c>
      <c r="AK2411">
        <v>59.343868999999998</v>
      </c>
      <c r="AL2411" t="s">
        <v>54</v>
      </c>
      <c r="AM2411" t="s">
        <v>474</v>
      </c>
      <c r="AR2411" t="s">
        <v>84</v>
      </c>
    </row>
    <row r="2412" spans="1:44" hidden="1" x14ac:dyDescent="0.25">
      <c r="A2412" t="s">
        <v>3353</v>
      </c>
      <c r="B2412" t="s">
        <v>3348</v>
      </c>
      <c r="C2412" t="s">
        <v>3349</v>
      </c>
      <c r="D2412" t="s">
        <v>255</v>
      </c>
      <c r="E2412" t="s">
        <v>930</v>
      </c>
      <c r="F2412" t="s">
        <v>79</v>
      </c>
      <c r="G2412" t="s">
        <v>80</v>
      </c>
      <c r="H2412">
        <v>1</v>
      </c>
      <c r="I2412" t="s">
        <v>197</v>
      </c>
      <c r="J2412" t="s">
        <v>47</v>
      </c>
      <c r="K2412" s="1">
        <v>43865</v>
      </c>
      <c r="L2412">
        <v>15.67</v>
      </c>
      <c r="M2412" t="s">
        <v>48</v>
      </c>
      <c r="W2412" s="5">
        <v>45809</v>
      </c>
      <c r="X2412" s="5">
        <v>45778</v>
      </c>
      <c r="Y2412" s="5">
        <v>45778</v>
      </c>
      <c r="AB2412" t="s">
        <v>79</v>
      </c>
      <c r="AC2412" t="s">
        <v>79</v>
      </c>
      <c r="AD2412" t="s">
        <v>84</v>
      </c>
      <c r="AE2412" t="s">
        <v>247</v>
      </c>
      <c r="AF2412" t="s">
        <v>690</v>
      </c>
      <c r="AG2412" t="s">
        <v>932</v>
      </c>
      <c r="AH2412">
        <v>20.644083999999999</v>
      </c>
      <c r="AI2412">
        <v>26.500789000000001</v>
      </c>
      <c r="AJ2412">
        <v>33.486328999999998</v>
      </c>
      <c r="AK2412">
        <v>59.343868999999998</v>
      </c>
      <c r="AL2412" t="s">
        <v>54</v>
      </c>
      <c r="AM2412" t="s">
        <v>474</v>
      </c>
      <c r="AR2412" t="s">
        <v>84</v>
      </c>
    </row>
    <row r="2413" spans="1:44" hidden="1" x14ac:dyDescent="0.25">
      <c r="A2413" t="s">
        <v>3354</v>
      </c>
      <c r="B2413" t="s">
        <v>3348</v>
      </c>
      <c r="C2413" t="s">
        <v>3349</v>
      </c>
      <c r="D2413" t="s">
        <v>87</v>
      </c>
      <c r="E2413" t="s">
        <v>930</v>
      </c>
      <c r="F2413" t="s">
        <v>79</v>
      </c>
      <c r="G2413" t="s">
        <v>80</v>
      </c>
      <c r="H2413">
        <v>1</v>
      </c>
      <c r="I2413" t="s">
        <v>197</v>
      </c>
      <c r="J2413" t="s">
        <v>47</v>
      </c>
      <c r="K2413" s="1">
        <v>43865</v>
      </c>
      <c r="L2413">
        <v>56.53</v>
      </c>
      <c r="M2413" t="s">
        <v>48</v>
      </c>
      <c r="W2413" s="5">
        <v>45809</v>
      </c>
      <c r="X2413" s="5">
        <v>45778</v>
      </c>
      <c r="Y2413" s="5">
        <v>45778</v>
      </c>
      <c r="AB2413" t="s">
        <v>79</v>
      </c>
      <c r="AC2413" t="s">
        <v>79</v>
      </c>
      <c r="AD2413" t="s">
        <v>84</v>
      </c>
      <c r="AE2413" t="s">
        <v>247</v>
      </c>
      <c r="AF2413" t="s">
        <v>690</v>
      </c>
      <c r="AG2413" t="s">
        <v>932</v>
      </c>
      <c r="AH2413">
        <v>20.644083999999999</v>
      </c>
      <c r="AI2413">
        <v>26.500789000000001</v>
      </c>
      <c r="AJ2413">
        <v>33.486328999999998</v>
      </c>
      <c r="AK2413">
        <v>59.343868999999998</v>
      </c>
      <c r="AL2413" t="s">
        <v>54</v>
      </c>
      <c r="AM2413" t="s">
        <v>474</v>
      </c>
      <c r="AR2413" t="s">
        <v>84</v>
      </c>
    </row>
    <row r="2414" spans="1:44" hidden="1" x14ac:dyDescent="0.25">
      <c r="A2414" t="s">
        <v>3355</v>
      </c>
      <c r="B2414" t="s">
        <v>3348</v>
      </c>
      <c r="C2414" t="s">
        <v>3349</v>
      </c>
      <c r="D2414" t="s">
        <v>100</v>
      </c>
      <c r="E2414" t="s">
        <v>930</v>
      </c>
      <c r="F2414" t="s">
        <v>79</v>
      </c>
      <c r="G2414" t="s">
        <v>58</v>
      </c>
      <c r="H2414">
        <v>1</v>
      </c>
      <c r="I2414" t="s">
        <v>197</v>
      </c>
      <c r="J2414" t="s">
        <v>47</v>
      </c>
      <c r="K2414" s="1">
        <v>43864</v>
      </c>
      <c r="L2414">
        <v>53.19</v>
      </c>
      <c r="M2414" t="s">
        <v>48</v>
      </c>
      <c r="W2414" s="5">
        <v>45809</v>
      </c>
      <c r="X2414" s="5">
        <v>45778</v>
      </c>
      <c r="Y2414" s="5">
        <v>45778</v>
      </c>
      <c r="AB2414" t="s">
        <v>79</v>
      </c>
      <c r="AC2414" t="s">
        <v>79</v>
      </c>
      <c r="AD2414" t="s">
        <v>84</v>
      </c>
      <c r="AE2414" t="s">
        <v>247</v>
      </c>
      <c r="AF2414" t="s">
        <v>690</v>
      </c>
      <c r="AG2414" t="s">
        <v>932</v>
      </c>
      <c r="AH2414">
        <v>20.644083999999999</v>
      </c>
      <c r="AI2414">
        <v>26.500789000000001</v>
      </c>
      <c r="AJ2414">
        <v>33.486328999999998</v>
      </c>
      <c r="AK2414">
        <v>59.343868999999998</v>
      </c>
      <c r="AL2414" t="s">
        <v>54</v>
      </c>
      <c r="AM2414" t="s">
        <v>474</v>
      </c>
      <c r="AR2414" t="s">
        <v>84</v>
      </c>
    </row>
    <row r="2415" spans="1:44" hidden="1" x14ac:dyDescent="0.25">
      <c r="A2415" t="s">
        <v>3356</v>
      </c>
      <c r="B2415" t="s">
        <v>3348</v>
      </c>
      <c r="C2415" t="s">
        <v>3349</v>
      </c>
      <c r="D2415" t="s">
        <v>259</v>
      </c>
      <c r="E2415" t="s">
        <v>930</v>
      </c>
      <c r="F2415" t="s">
        <v>79</v>
      </c>
      <c r="G2415" t="s">
        <v>58</v>
      </c>
      <c r="H2415">
        <v>1</v>
      </c>
      <c r="I2415" t="s">
        <v>197</v>
      </c>
      <c r="J2415" t="s">
        <v>47</v>
      </c>
      <c r="K2415" s="1">
        <v>43865</v>
      </c>
      <c r="L2415">
        <v>41.38</v>
      </c>
      <c r="M2415" t="s">
        <v>48</v>
      </c>
      <c r="W2415" s="5">
        <v>45809</v>
      </c>
      <c r="X2415" s="5">
        <v>45778</v>
      </c>
      <c r="Y2415" s="5">
        <v>45809</v>
      </c>
      <c r="AB2415" t="s">
        <v>79</v>
      </c>
      <c r="AC2415" t="s">
        <v>79</v>
      </c>
      <c r="AD2415" t="s">
        <v>84</v>
      </c>
      <c r="AE2415" t="s">
        <v>247</v>
      </c>
      <c r="AF2415" t="s">
        <v>690</v>
      </c>
      <c r="AG2415" t="s">
        <v>932</v>
      </c>
      <c r="AH2415">
        <v>20.644083999999999</v>
      </c>
      <c r="AI2415">
        <v>26.500789000000001</v>
      </c>
      <c r="AJ2415">
        <v>33.486328999999998</v>
      </c>
      <c r="AK2415">
        <v>59.343868999999998</v>
      </c>
      <c r="AL2415" t="s">
        <v>54</v>
      </c>
      <c r="AM2415" t="s">
        <v>474</v>
      </c>
      <c r="AR2415" t="s">
        <v>84</v>
      </c>
    </row>
    <row r="2416" spans="1:44" hidden="1" x14ac:dyDescent="0.25">
      <c r="A2416" t="s">
        <v>3357</v>
      </c>
      <c r="B2416" t="s">
        <v>3348</v>
      </c>
      <c r="C2416" t="s">
        <v>3349</v>
      </c>
      <c r="D2416" t="s">
        <v>275</v>
      </c>
      <c r="E2416" t="s">
        <v>930</v>
      </c>
      <c r="F2416" t="s">
        <v>79</v>
      </c>
      <c r="G2416" t="s">
        <v>58</v>
      </c>
      <c r="H2416">
        <v>1</v>
      </c>
      <c r="I2416" t="s">
        <v>197</v>
      </c>
      <c r="J2416" t="s">
        <v>47</v>
      </c>
      <c r="K2416" s="1">
        <v>43854</v>
      </c>
      <c r="L2416">
        <v>24.96</v>
      </c>
      <c r="M2416" t="s">
        <v>48</v>
      </c>
      <c r="W2416" s="5">
        <v>45809</v>
      </c>
      <c r="X2416" s="5">
        <v>45778</v>
      </c>
      <c r="Y2416" s="5">
        <v>45809</v>
      </c>
      <c r="AB2416" t="s">
        <v>79</v>
      </c>
      <c r="AC2416" t="s">
        <v>79</v>
      </c>
      <c r="AD2416" t="s">
        <v>84</v>
      </c>
      <c r="AE2416" t="s">
        <v>247</v>
      </c>
      <c r="AF2416" t="s">
        <v>690</v>
      </c>
      <c r="AG2416" t="s">
        <v>932</v>
      </c>
      <c r="AH2416">
        <v>20.644083999999999</v>
      </c>
      <c r="AI2416">
        <v>26.500789000000001</v>
      </c>
      <c r="AJ2416">
        <v>33.486328999999998</v>
      </c>
      <c r="AK2416">
        <v>59.343868999999998</v>
      </c>
      <c r="AL2416" t="s">
        <v>54</v>
      </c>
      <c r="AM2416" t="s">
        <v>474</v>
      </c>
      <c r="AN2416" t="s">
        <v>566</v>
      </c>
      <c r="AR2416" t="s">
        <v>566</v>
      </c>
    </row>
    <row r="2417" spans="1:44" hidden="1" x14ac:dyDescent="0.25">
      <c r="A2417" t="s">
        <v>3358</v>
      </c>
      <c r="B2417" t="s">
        <v>3348</v>
      </c>
      <c r="C2417" t="s">
        <v>3349</v>
      </c>
      <c r="D2417" t="s">
        <v>207</v>
      </c>
      <c r="E2417" t="s">
        <v>930</v>
      </c>
      <c r="F2417" t="s">
        <v>79</v>
      </c>
      <c r="G2417" t="s">
        <v>80</v>
      </c>
      <c r="H2417">
        <v>1</v>
      </c>
      <c r="I2417" t="s">
        <v>197</v>
      </c>
      <c r="J2417" t="s">
        <v>47</v>
      </c>
      <c r="K2417" s="1">
        <v>43853</v>
      </c>
      <c r="L2417">
        <v>23.76</v>
      </c>
      <c r="M2417" t="s">
        <v>48</v>
      </c>
      <c r="W2417" s="5">
        <v>45809</v>
      </c>
      <c r="X2417" s="5">
        <v>45778</v>
      </c>
      <c r="Y2417" s="5">
        <v>45809</v>
      </c>
      <c r="AB2417" t="s">
        <v>79</v>
      </c>
      <c r="AC2417" t="s">
        <v>79</v>
      </c>
      <c r="AD2417" t="s">
        <v>84</v>
      </c>
      <c r="AE2417" t="s">
        <v>247</v>
      </c>
      <c r="AF2417" t="s">
        <v>690</v>
      </c>
      <c r="AG2417" t="s">
        <v>932</v>
      </c>
      <c r="AH2417">
        <v>20.644083999999999</v>
      </c>
      <c r="AI2417">
        <v>26.500789000000001</v>
      </c>
      <c r="AJ2417">
        <v>33.486328999999998</v>
      </c>
      <c r="AK2417">
        <v>59.343868999999998</v>
      </c>
      <c r="AL2417" t="s">
        <v>54</v>
      </c>
      <c r="AM2417" t="s">
        <v>474</v>
      </c>
      <c r="AN2417" t="s">
        <v>566</v>
      </c>
      <c r="AR2417" t="s">
        <v>566</v>
      </c>
    </row>
    <row r="2418" spans="1:44" hidden="1" x14ac:dyDescent="0.25">
      <c r="A2418" t="s">
        <v>3359</v>
      </c>
      <c r="B2418" t="s">
        <v>3348</v>
      </c>
      <c r="C2418" t="s">
        <v>3349</v>
      </c>
      <c r="D2418" t="s">
        <v>102</v>
      </c>
      <c r="E2418" t="s">
        <v>930</v>
      </c>
      <c r="F2418" t="s">
        <v>79</v>
      </c>
      <c r="G2418" t="s">
        <v>58</v>
      </c>
      <c r="H2418">
        <v>1</v>
      </c>
      <c r="I2418" t="s">
        <v>197</v>
      </c>
      <c r="J2418" t="s">
        <v>47</v>
      </c>
      <c r="K2418" s="1">
        <v>43862</v>
      </c>
      <c r="L2418">
        <v>8.5500000000000007</v>
      </c>
      <c r="M2418" t="s">
        <v>48</v>
      </c>
      <c r="W2418" s="5">
        <v>45809</v>
      </c>
      <c r="X2418" s="5">
        <v>45778</v>
      </c>
      <c r="Y2418" s="5">
        <v>45809</v>
      </c>
      <c r="AB2418" t="s">
        <v>79</v>
      </c>
      <c r="AC2418" t="s">
        <v>79</v>
      </c>
      <c r="AD2418" t="s">
        <v>84</v>
      </c>
      <c r="AE2418" t="s">
        <v>247</v>
      </c>
      <c r="AF2418" t="s">
        <v>690</v>
      </c>
      <c r="AG2418" t="s">
        <v>932</v>
      </c>
      <c r="AH2418">
        <v>20.644083999999999</v>
      </c>
      <c r="AI2418">
        <v>26.500789000000001</v>
      </c>
      <c r="AJ2418">
        <v>33.486328999999998</v>
      </c>
      <c r="AK2418">
        <v>59.343868999999998</v>
      </c>
      <c r="AL2418" t="s">
        <v>54</v>
      </c>
      <c r="AM2418" t="s">
        <v>474</v>
      </c>
      <c r="AN2418" t="s">
        <v>566</v>
      </c>
      <c r="AR2418" t="s">
        <v>566</v>
      </c>
    </row>
    <row r="2419" spans="1:44" hidden="1" x14ac:dyDescent="0.25">
      <c r="A2419" t="s">
        <v>3360</v>
      </c>
      <c r="B2419" t="s">
        <v>3348</v>
      </c>
      <c r="C2419" t="s">
        <v>3349</v>
      </c>
      <c r="D2419" t="s">
        <v>104</v>
      </c>
      <c r="E2419" t="s">
        <v>930</v>
      </c>
      <c r="F2419" t="s">
        <v>79</v>
      </c>
      <c r="G2419" t="s">
        <v>80</v>
      </c>
      <c r="H2419">
        <v>1</v>
      </c>
      <c r="I2419" t="s">
        <v>197</v>
      </c>
      <c r="J2419" t="s">
        <v>47</v>
      </c>
      <c r="K2419" s="1">
        <v>44365</v>
      </c>
      <c r="L2419">
        <v>2.15</v>
      </c>
      <c r="M2419" t="s">
        <v>48</v>
      </c>
      <c r="V2419" t="s">
        <v>83</v>
      </c>
      <c r="W2419" s="5">
        <v>45809</v>
      </c>
      <c r="X2419" s="5">
        <v>45778</v>
      </c>
      <c r="Y2419" s="5">
        <v>45809</v>
      </c>
      <c r="AB2419" t="s">
        <v>79</v>
      </c>
      <c r="AC2419" t="s">
        <v>79</v>
      </c>
      <c r="AD2419" t="s">
        <v>84</v>
      </c>
      <c r="AE2419" t="s">
        <v>247</v>
      </c>
      <c r="AF2419" t="s">
        <v>690</v>
      </c>
      <c r="AG2419" t="s">
        <v>932</v>
      </c>
      <c r="AH2419">
        <v>20.644083999999999</v>
      </c>
      <c r="AI2419">
        <v>26.500789000000001</v>
      </c>
      <c r="AJ2419">
        <v>33.486328999999998</v>
      </c>
      <c r="AK2419">
        <v>59.343868999999998</v>
      </c>
      <c r="AL2419" t="s">
        <v>54</v>
      </c>
      <c r="AM2419" t="s">
        <v>474</v>
      </c>
      <c r="AN2419" t="s">
        <v>566</v>
      </c>
      <c r="AR2419" t="s">
        <v>566</v>
      </c>
    </row>
    <row r="2420" spans="1:44" hidden="1" x14ac:dyDescent="0.25">
      <c r="A2420" t="s">
        <v>3364</v>
      </c>
      <c r="B2420" t="s">
        <v>3361</v>
      </c>
      <c r="C2420" t="s">
        <v>3362</v>
      </c>
      <c r="D2420" t="s">
        <v>95</v>
      </c>
      <c r="E2420" t="s">
        <v>3363</v>
      </c>
      <c r="F2420" t="s">
        <v>245</v>
      </c>
      <c r="G2420" t="s">
        <v>80</v>
      </c>
      <c r="H2420">
        <v>1</v>
      </c>
      <c r="I2420" t="s">
        <v>197</v>
      </c>
      <c r="J2420" t="s">
        <v>47</v>
      </c>
      <c r="K2420" s="1">
        <v>43853</v>
      </c>
      <c r="L2420">
        <v>21.95</v>
      </c>
      <c r="M2420" t="s">
        <v>48</v>
      </c>
      <c r="W2420" s="5">
        <v>46143</v>
      </c>
      <c r="Y2420" s="5">
        <v>45870</v>
      </c>
      <c r="AB2420" t="s">
        <v>245</v>
      </c>
      <c r="AC2420" t="s">
        <v>245</v>
      </c>
      <c r="AD2420" t="s">
        <v>566</v>
      </c>
      <c r="AE2420" t="s">
        <v>690</v>
      </c>
      <c r="AF2420" t="s">
        <v>247</v>
      </c>
      <c r="AG2420" t="s">
        <v>932</v>
      </c>
      <c r="AH2420">
        <v>75.082582000000002</v>
      </c>
      <c r="AI2420">
        <v>90.706751999999994</v>
      </c>
      <c r="AJ2420">
        <v>97.936329999999998</v>
      </c>
      <c r="AK2420">
        <v>114.511987</v>
      </c>
      <c r="AL2420" t="s">
        <v>54</v>
      </c>
      <c r="AM2420" t="s">
        <v>248</v>
      </c>
      <c r="AN2420" t="s">
        <v>247</v>
      </c>
      <c r="AR2420" t="s">
        <v>247</v>
      </c>
    </row>
    <row r="2421" spans="1:44" hidden="1" x14ac:dyDescent="0.25">
      <c r="A2421" t="s">
        <v>3365</v>
      </c>
      <c r="B2421" t="s">
        <v>3361</v>
      </c>
      <c r="C2421" t="s">
        <v>3362</v>
      </c>
      <c r="D2421" t="s">
        <v>143</v>
      </c>
      <c r="E2421" t="s">
        <v>3363</v>
      </c>
      <c r="F2421" t="s">
        <v>245</v>
      </c>
      <c r="G2421" t="s">
        <v>80</v>
      </c>
      <c r="H2421">
        <v>1</v>
      </c>
      <c r="I2421" t="s">
        <v>197</v>
      </c>
      <c r="J2421" t="s">
        <v>47</v>
      </c>
      <c r="K2421" s="1">
        <v>43989</v>
      </c>
      <c r="L2421">
        <v>22.2</v>
      </c>
      <c r="M2421" t="s">
        <v>48</v>
      </c>
      <c r="W2421" s="5">
        <v>46143</v>
      </c>
      <c r="Y2421" s="5">
        <v>45870</v>
      </c>
      <c r="AB2421" t="s">
        <v>245</v>
      </c>
      <c r="AC2421" t="s">
        <v>245</v>
      </c>
      <c r="AD2421" t="s">
        <v>566</v>
      </c>
      <c r="AE2421" t="s">
        <v>690</v>
      </c>
      <c r="AF2421" t="s">
        <v>247</v>
      </c>
      <c r="AG2421" t="s">
        <v>932</v>
      </c>
      <c r="AH2421">
        <v>75.082582000000002</v>
      </c>
      <c r="AI2421">
        <v>90.706751999999994</v>
      </c>
      <c r="AJ2421">
        <v>97.936329999999998</v>
      </c>
      <c r="AK2421">
        <v>114.511987</v>
      </c>
      <c r="AL2421" t="s">
        <v>54</v>
      </c>
      <c r="AM2421" t="s">
        <v>248</v>
      </c>
      <c r="AN2421" t="s">
        <v>247</v>
      </c>
      <c r="AR2421" t="s">
        <v>247</v>
      </c>
    </row>
    <row r="2422" spans="1:44" hidden="1" x14ac:dyDescent="0.25">
      <c r="A2422" t="s">
        <v>3366</v>
      </c>
      <c r="B2422" t="s">
        <v>3361</v>
      </c>
      <c r="C2422" t="s">
        <v>3362</v>
      </c>
      <c r="D2422" t="s">
        <v>145</v>
      </c>
      <c r="E2422" t="s">
        <v>3363</v>
      </c>
      <c r="F2422" t="s">
        <v>245</v>
      </c>
      <c r="G2422" t="s">
        <v>80</v>
      </c>
      <c r="H2422">
        <v>1</v>
      </c>
      <c r="I2422" t="s">
        <v>197</v>
      </c>
      <c r="J2422" t="s">
        <v>47</v>
      </c>
      <c r="K2422" s="1">
        <v>43854</v>
      </c>
      <c r="L2422">
        <v>18.71</v>
      </c>
      <c r="M2422" t="s">
        <v>48</v>
      </c>
      <c r="W2422" s="5">
        <v>46143</v>
      </c>
      <c r="Y2422" s="5">
        <v>45870</v>
      </c>
      <c r="AB2422" t="s">
        <v>245</v>
      </c>
      <c r="AC2422" t="s">
        <v>245</v>
      </c>
      <c r="AD2422" t="s">
        <v>566</v>
      </c>
      <c r="AE2422" t="s">
        <v>690</v>
      </c>
      <c r="AF2422" t="s">
        <v>247</v>
      </c>
      <c r="AG2422" t="s">
        <v>932</v>
      </c>
      <c r="AH2422">
        <v>75.082582000000002</v>
      </c>
      <c r="AI2422">
        <v>90.706751999999994</v>
      </c>
      <c r="AJ2422">
        <v>97.936329999999998</v>
      </c>
      <c r="AK2422">
        <v>114.511987</v>
      </c>
      <c r="AL2422" t="s">
        <v>54</v>
      </c>
      <c r="AM2422" t="s">
        <v>248</v>
      </c>
      <c r="AN2422" t="s">
        <v>247</v>
      </c>
      <c r="AR2422" t="s">
        <v>247</v>
      </c>
    </row>
    <row r="2423" spans="1:44" hidden="1" x14ac:dyDescent="0.25">
      <c r="A2423" t="s">
        <v>3367</v>
      </c>
      <c r="B2423" t="s">
        <v>3361</v>
      </c>
      <c r="C2423" t="s">
        <v>3362</v>
      </c>
      <c r="D2423" t="s">
        <v>255</v>
      </c>
      <c r="E2423" t="s">
        <v>3363</v>
      </c>
      <c r="F2423" t="s">
        <v>245</v>
      </c>
      <c r="G2423" t="s">
        <v>80</v>
      </c>
      <c r="H2423">
        <v>1</v>
      </c>
      <c r="I2423" t="s">
        <v>197</v>
      </c>
      <c r="J2423" t="s">
        <v>47</v>
      </c>
      <c r="K2423" s="1">
        <v>43874</v>
      </c>
      <c r="L2423">
        <v>11.71</v>
      </c>
      <c r="M2423" t="s">
        <v>48</v>
      </c>
      <c r="W2423" s="5">
        <v>46143</v>
      </c>
      <c r="Y2423" s="5">
        <v>45870</v>
      </c>
      <c r="AB2423" t="s">
        <v>245</v>
      </c>
      <c r="AC2423" t="s">
        <v>245</v>
      </c>
      <c r="AD2423" t="s">
        <v>566</v>
      </c>
      <c r="AE2423" t="s">
        <v>690</v>
      </c>
      <c r="AF2423" t="s">
        <v>247</v>
      </c>
      <c r="AG2423" t="s">
        <v>932</v>
      </c>
      <c r="AH2423">
        <v>75.082582000000002</v>
      </c>
      <c r="AI2423">
        <v>90.706751999999994</v>
      </c>
      <c r="AJ2423">
        <v>97.936329999999998</v>
      </c>
      <c r="AK2423">
        <v>114.511987</v>
      </c>
      <c r="AL2423" t="s">
        <v>54</v>
      </c>
      <c r="AM2423" t="s">
        <v>248</v>
      </c>
      <c r="AN2423" t="s">
        <v>247</v>
      </c>
      <c r="AR2423" t="s">
        <v>247</v>
      </c>
    </row>
    <row r="2424" spans="1:44" hidden="1" x14ac:dyDescent="0.25">
      <c r="A2424" t="s">
        <v>3368</v>
      </c>
      <c r="B2424" t="s">
        <v>3361</v>
      </c>
      <c r="C2424" t="s">
        <v>3362</v>
      </c>
      <c r="D2424" t="s">
        <v>87</v>
      </c>
      <c r="E2424" t="s">
        <v>3363</v>
      </c>
      <c r="F2424" t="s">
        <v>245</v>
      </c>
      <c r="G2424" t="s">
        <v>80</v>
      </c>
      <c r="H2424">
        <v>1</v>
      </c>
      <c r="I2424" t="s">
        <v>197</v>
      </c>
      <c r="J2424" t="s">
        <v>47</v>
      </c>
      <c r="K2424" s="1">
        <v>43871</v>
      </c>
      <c r="L2424">
        <v>5.63</v>
      </c>
      <c r="M2424" t="s">
        <v>48</v>
      </c>
      <c r="W2424" s="5">
        <v>46143</v>
      </c>
      <c r="Y2424" s="5">
        <v>45870</v>
      </c>
      <c r="AB2424" t="s">
        <v>245</v>
      </c>
      <c r="AC2424" t="s">
        <v>245</v>
      </c>
      <c r="AD2424" t="s">
        <v>566</v>
      </c>
      <c r="AE2424" t="s">
        <v>690</v>
      </c>
      <c r="AF2424" t="s">
        <v>247</v>
      </c>
      <c r="AG2424" t="s">
        <v>932</v>
      </c>
      <c r="AH2424">
        <v>75.082582000000002</v>
      </c>
      <c r="AI2424">
        <v>90.706751999999994</v>
      </c>
      <c r="AJ2424">
        <v>97.936329999999998</v>
      </c>
      <c r="AK2424">
        <v>114.511987</v>
      </c>
      <c r="AL2424" t="s">
        <v>54</v>
      </c>
      <c r="AM2424" t="s">
        <v>248</v>
      </c>
      <c r="AN2424" t="s">
        <v>247</v>
      </c>
      <c r="AR2424" t="s">
        <v>247</v>
      </c>
    </row>
    <row r="2425" spans="1:44" hidden="1" x14ac:dyDescent="0.25">
      <c r="A2425" t="s">
        <v>3369</v>
      </c>
      <c r="B2425" t="s">
        <v>3361</v>
      </c>
      <c r="C2425" t="s">
        <v>3362</v>
      </c>
      <c r="D2425" t="s">
        <v>100</v>
      </c>
      <c r="E2425" t="s">
        <v>3363</v>
      </c>
      <c r="F2425" t="s">
        <v>245</v>
      </c>
      <c r="G2425" t="s">
        <v>80</v>
      </c>
      <c r="H2425">
        <v>1</v>
      </c>
      <c r="I2425" t="s">
        <v>197</v>
      </c>
      <c r="J2425" t="s">
        <v>47</v>
      </c>
      <c r="K2425" s="1">
        <v>43853</v>
      </c>
      <c r="L2425">
        <v>8.9700000000000006</v>
      </c>
      <c r="M2425" t="s">
        <v>48</v>
      </c>
      <c r="W2425" s="5">
        <v>46143</v>
      </c>
      <c r="Y2425" s="5">
        <v>45870</v>
      </c>
      <c r="AB2425" t="s">
        <v>245</v>
      </c>
      <c r="AC2425" t="s">
        <v>245</v>
      </c>
      <c r="AD2425" t="s">
        <v>566</v>
      </c>
      <c r="AE2425" t="s">
        <v>690</v>
      </c>
      <c r="AF2425" t="s">
        <v>247</v>
      </c>
      <c r="AG2425" t="s">
        <v>932</v>
      </c>
      <c r="AH2425">
        <v>75.082582000000002</v>
      </c>
      <c r="AI2425">
        <v>90.706751999999994</v>
      </c>
      <c r="AJ2425">
        <v>97.936329999999998</v>
      </c>
      <c r="AK2425">
        <v>114.511987</v>
      </c>
      <c r="AL2425" t="s">
        <v>54</v>
      </c>
      <c r="AM2425" t="s">
        <v>248</v>
      </c>
      <c r="AN2425" t="s">
        <v>247</v>
      </c>
      <c r="AR2425" t="s">
        <v>247</v>
      </c>
    </row>
    <row r="2426" spans="1:44" hidden="1" x14ac:dyDescent="0.25">
      <c r="A2426" t="s">
        <v>3370</v>
      </c>
      <c r="B2426" t="s">
        <v>3361</v>
      </c>
      <c r="C2426" t="s">
        <v>3362</v>
      </c>
      <c r="D2426" t="s">
        <v>259</v>
      </c>
      <c r="E2426" t="s">
        <v>3363</v>
      </c>
      <c r="F2426" t="s">
        <v>245</v>
      </c>
      <c r="G2426" t="s">
        <v>80</v>
      </c>
      <c r="H2426">
        <v>1</v>
      </c>
      <c r="I2426" t="s">
        <v>197</v>
      </c>
      <c r="J2426" t="s">
        <v>47</v>
      </c>
      <c r="K2426" s="1">
        <v>43850</v>
      </c>
      <c r="L2426">
        <v>7.32</v>
      </c>
      <c r="M2426" t="s">
        <v>48</v>
      </c>
      <c r="W2426" s="5">
        <v>46143</v>
      </c>
      <c r="Y2426" s="5">
        <v>45870</v>
      </c>
      <c r="AB2426" t="s">
        <v>245</v>
      </c>
      <c r="AC2426" t="s">
        <v>245</v>
      </c>
      <c r="AD2426" t="s">
        <v>566</v>
      </c>
      <c r="AE2426" t="s">
        <v>690</v>
      </c>
      <c r="AF2426" t="s">
        <v>247</v>
      </c>
      <c r="AG2426" t="s">
        <v>932</v>
      </c>
      <c r="AH2426">
        <v>75.082582000000002</v>
      </c>
      <c r="AI2426">
        <v>90.706751999999994</v>
      </c>
      <c r="AJ2426">
        <v>97.936329999999998</v>
      </c>
      <c r="AK2426">
        <v>114.511987</v>
      </c>
      <c r="AL2426" t="s">
        <v>54</v>
      </c>
      <c r="AM2426" t="s">
        <v>248</v>
      </c>
      <c r="AN2426" t="s">
        <v>247</v>
      </c>
      <c r="AR2426" t="s">
        <v>247</v>
      </c>
    </row>
    <row r="2427" spans="1:44" hidden="1" x14ac:dyDescent="0.25">
      <c r="A2427" t="s">
        <v>3371</v>
      </c>
      <c r="B2427" t="s">
        <v>3361</v>
      </c>
      <c r="C2427" t="s">
        <v>3362</v>
      </c>
      <c r="D2427" t="s">
        <v>275</v>
      </c>
      <c r="E2427" t="s">
        <v>3363</v>
      </c>
      <c r="F2427" t="s">
        <v>245</v>
      </c>
      <c r="G2427" t="s">
        <v>80</v>
      </c>
      <c r="H2427">
        <v>1</v>
      </c>
      <c r="I2427" t="s">
        <v>197</v>
      </c>
      <c r="J2427" t="s">
        <v>47</v>
      </c>
      <c r="K2427" s="1">
        <v>43847</v>
      </c>
      <c r="L2427">
        <v>25.75</v>
      </c>
      <c r="M2427" t="s">
        <v>48</v>
      </c>
      <c r="W2427" s="5">
        <v>46143</v>
      </c>
      <c r="Y2427" s="5">
        <v>45870</v>
      </c>
      <c r="AB2427" t="s">
        <v>245</v>
      </c>
      <c r="AC2427" t="s">
        <v>245</v>
      </c>
      <c r="AD2427" t="s">
        <v>566</v>
      </c>
      <c r="AE2427" t="s">
        <v>690</v>
      </c>
      <c r="AF2427" t="s">
        <v>247</v>
      </c>
      <c r="AG2427" t="s">
        <v>932</v>
      </c>
      <c r="AH2427">
        <v>75.082582000000002</v>
      </c>
      <c r="AI2427">
        <v>90.706751999999994</v>
      </c>
      <c r="AJ2427">
        <v>97.936329999999998</v>
      </c>
      <c r="AK2427">
        <v>114.511987</v>
      </c>
      <c r="AL2427" t="s">
        <v>54</v>
      </c>
      <c r="AM2427" t="s">
        <v>248</v>
      </c>
      <c r="AN2427" t="s">
        <v>247</v>
      </c>
      <c r="AR2427" t="s">
        <v>247</v>
      </c>
    </row>
    <row r="2428" spans="1:44" hidden="1" x14ac:dyDescent="0.25">
      <c r="A2428" t="s">
        <v>3372</v>
      </c>
      <c r="B2428" t="s">
        <v>3361</v>
      </c>
      <c r="C2428" t="s">
        <v>3362</v>
      </c>
      <c r="D2428" t="s">
        <v>207</v>
      </c>
      <c r="E2428" t="s">
        <v>3363</v>
      </c>
      <c r="F2428" t="s">
        <v>245</v>
      </c>
      <c r="G2428" t="s">
        <v>80</v>
      </c>
      <c r="H2428">
        <v>1</v>
      </c>
      <c r="I2428" t="s">
        <v>197</v>
      </c>
      <c r="J2428" t="s">
        <v>47</v>
      </c>
      <c r="K2428" s="1">
        <v>43845</v>
      </c>
      <c r="L2428">
        <v>26.68</v>
      </c>
      <c r="M2428" t="s">
        <v>48</v>
      </c>
      <c r="W2428" s="5">
        <v>46143</v>
      </c>
      <c r="Y2428" s="5">
        <v>45870</v>
      </c>
      <c r="AB2428" t="s">
        <v>245</v>
      </c>
      <c r="AC2428" t="s">
        <v>245</v>
      </c>
      <c r="AD2428" t="s">
        <v>566</v>
      </c>
      <c r="AE2428" t="s">
        <v>690</v>
      </c>
      <c r="AF2428" t="s">
        <v>247</v>
      </c>
      <c r="AG2428" t="s">
        <v>932</v>
      </c>
      <c r="AH2428">
        <v>75.082582000000002</v>
      </c>
      <c r="AI2428">
        <v>90.706751999999994</v>
      </c>
      <c r="AJ2428">
        <v>97.936329999999998</v>
      </c>
      <c r="AK2428">
        <v>114.511987</v>
      </c>
      <c r="AL2428" t="s">
        <v>54</v>
      </c>
      <c r="AM2428" t="s">
        <v>248</v>
      </c>
      <c r="AN2428" t="s">
        <v>247</v>
      </c>
      <c r="AR2428" t="s">
        <v>247</v>
      </c>
    </row>
    <row r="2429" spans="1:44" hidden="1" x14ac:dyDescent="0.25">
      <c r="A2429" t="s">
        <v>3373</v>
      </c>
      <c r="B2429" t="s">
        <v>3361</v>
      </c>
      <c r="C2429" t="s">
        <v>3362</v>
      </c>
      <c r="D2429" t="s">
        <v>102</v>
      </c>
      <c r="E2429" t="s">
        <v>3363</v>
      </c>
      <c r="F2429" t="s">
        <v>245</v>
      </c>
      <c r="G2429" t="s">
        <v>80</v>
      </c>
      <c r="H2429">
        <v>1</v>
      </c>
      <c r="I2429" t="s">
        <v>197</v>
      </c>
      <c r="J2429" t="s">
        <v>47</v>
      </c>
      <c r="K2429" s="1">
        <v>43847</v>
      </c>
      <c r="L2429">
        <v>17.670000000000002</v>
      </c>
      <c r="M2429" t="s">
        <v>48</v>
      </c>
      <c r="W2429" s="5">
        <v>46143</v>
      </c>
      <c r="Y2429" s="5">
        <v>45870</v>
      </c>
      <c r="AB2429" t="s">
        <v>245</v>
      </c>
      <c r="AC2429" t="s">
        <v>245</v>
      </c>
      <c r="AD2429" t="s">
        <v>566</v>
      </c>
      <c r="AE2429" t="s">
        <v>690</v>
      </c>
      <c r="AF2429" t="s">
        <v>247</v>
      </c>
      <c r="AG2429" t="s">
        <v>932</v>
      </c>
      <c r="AH2429">
        <v>75.082582000000002</v>
      </c>
      <c r="AI2429">
        <v>90.706751999999994</v>
      </c>
      <c r="AJ2429">
        <v>97.936329999999998</v>
      </c>
      <c r="AK2429">
        <v>114.511987</v>
      </c>
      <c r="AL2429" t="s">
        <v>54</v>
      </c>
      <c r="AM2429" t="s">
        <v>248</v>
      </c>
      <c r="AN2429" t="s">
        <v>247</v>
      </c>
      <c r="AR2429" t="s">
        <v>247</v>
      </c>
    </row>
    <row r="2430" spans="1:44" hidden="1" x14ac:dyDescent="0.25">
      <c r="A2430" t="s">
        <v>3374</v>
      </c>
      <c r="B2430" t="s">
        <v>3361</v>
      </c>
      <c r="C2430" t="s">
        <v>3362</v>
      </c>
      <c r="D2430" t="s">
        <v>104</v>
      </c>
      <c r="E2430" t="s">
        <v>3363</v>
      </c>
      <c r="F2430" t="s">
        <v>245</v>
      </c>
      <c r="G2430" t="s">
        <v>80</v>
      </c>
      <c r="H2430">
        <v>1</v>
      </c>
      <c r="I2430" t="s">
        <v>197</v>
      </c>
      <c r="J2430" t="s">
        <v>47</v>
      </c>
      <c r="K2430" s="1">
        <v>43847</v>
      </c>
      <c r="L2430">
        <v>15.24</v>
      </c>
      <c r="M2430" t="s">
        <v>48</v>
      </c>
      <c r="W2430" s="5">
        <v>46143</v>
      </c>
      <c r="Y2430" s="5">
        <v>45870</v>
      </c>
      <c r="AB2430" t="s">
        <v>245</v>
      </c>
      <c r="AC2430" t="s">
        <v>245</v>
      </c>
      <c r="AD2430" t="s">
        <v>566</v>
      </c>
      <c r="AE2430" t="s">
        <v>690</v>
      </c>
      <c r="AF2430" t="s">
        <v>247</v>
      </c>
      <c r="AG2430" t="s">
        <v>932</v>
      </c>
      <c r="AH2430">
        <v>75.082582000000002</v>
      </c>
      <c r="AI2430">
        <v>90.706751999999994</v>
      </c>
      <c r="AJ2430">
        <v>97.936329999999998</v>
      </c>
      <c r="AK2430">
        <v>114.511987</v>
      </c>
      <c r="AL2430" t="s">
        <v>54</v>
      </c>
      <c r="AM2430" t="s">
        <v>248</v>
      </c>
      <c r="AN2430" t="s">
        <v>247</v>
      </c>
      <c r="AR2430" t="s">
        <v>247</v>
      </c>
    </row>
    <row r="2431" spans="1:44" hidden="1" x14ac:dyDescent="0.25">
      <c r="A2431" t="s">
        <v>3375</v>
      </c>
      <c r="B2431" t="s">
        <v>3361</v>
      </c>
      <c r="C2431" t="s">
        <v>3362</v>
      </c>
      <c r="D2431" t="s">
        <v>149</v>
      </c>
      <c r="E2431" t="s">
        <v>3363</v>
      </c>
      <c r="F2431" t="s">
        <v>245</v>
      </c>
      <c r="G2431" t="s">
        <v>58</v>
      </c>
      <c r="H2431">
        <v>1</v>
      </c>
      <c r="I2431" t="s">
        <v>197</v>
      </c>
      <c r="J2431" t="s">
        <v>47</v>
      </c>
      <c r="K2431" s="1">
        <v>43843</v>
      </c>
      <c r="L2431">
        <v>24.99</v>
      </c>
      <c r="M2431" t="s">
        <v>48</v>
      </c>
      <c r="W2431" s="5">
        <v>46143</v>
      </c>
      <c r="Y2431" s="5">
        <v>45870</v>
      </c>
      <c r="AB2431" t="s">
        <v>245</v>
      </c>
      <c r="AC2431" t="s">
        <v>245</v>
      </c>
      <c r="AD2431" t="s">
        <v>566</v>
      </c>
      <c r="AE2431" t="s">
        <v>690</v>
      </c>
      <c r="AF2431" t="s">
        <v>247</v>
      </c>
      <c r="AG2431" t="s">
        <v>932</v>
      </c>
      <c r="AH2431">
        <v>75.082582000000002</v>
      </c>
      <c r="AI2431">
        <v>90.706751999999994</v>
      </c>
      <c r="AJ2431">
        <v>97.936329999999998</v>
      </c>
      <c r="AK2431">
        <v>114.511987</v>
      </c>
      <c r="AL2431" t="s">
        <v>54</v>
      </c>
      <c r="AM2431" t="s">
        <v>248</v>
      </c>
      <c r="AN2431" t="s">
        <v>247</v>
      </c>
      <c r="AR2431" t="s">
        <v>247</v>
      </c>
    </row>
    <row r="2432" spans="1:44" hidden="1" x14ac:dyDescent="0.25">
      <c r="A2432" t="s">
        <v>3376</v>
      </c>
      <c r="B2432" t="s">
        <v>3361</v>
      </c>
      <c r="C2432" t="s">
        <v>3362</v>
      </c>
      <c r="D2432" t="s">
        <v>107</v>
      </c>
      <c r="E2432" t="s">
        <v>3363</v>
      </c>
      <c r="F2432" t="s">
        <v>245</v>
      </c>
      <c r="G2432" t="s">
        <v>58</v>
      </c>
      <c r="H2432">
        <v>1</v>
      </c>
      <c r="I2432" t="s">
        <v>197</v>
      </c>
      <c r="J2432" t="s">
        <v>47</v>
      </c>
      <c r="K2432" s="1">
        <v>43874</v>
      </c>
      <c r="L2432">
        <v>10.02</v>
      </c>
      <c r="M2432" t="s">
        <v>48</v>
      </c>
      <c r="W2432" s="5">
        <v>46143</v>
      </c>
      <c r="Y2432" s="5">
        <v>45870</v>
      </c>
      <c r="AB2432" t="s">
        <v>245</v>
      </c>
      <c r="AC2432" t="s">
        <v>245</v>
      </c>
      <c r="AD2432" t="s">
        <v>566</v>
      </c>
      <c r="AE2432" t="s">
        <v>690</v>
      </c>
      <c r="AF2432" t="s">
        <v>247</v>
      </c>
      <c r="AG2432" t="s">
        <v>932</v>
      </c>
      <c r="AH2432">
        <v>75.082582000000002</v>
      </c>
      <c r="AI2432">
        <v>90.706751999999994</v>
      </c>
      <c r="AJ2432">
        <v>97.936329999999998</v>
      </c>
      <c r="AK2432">
        <v>114.511987</v>
      </c>
      <c r="AL2432" t="s">
        <v>54</v>
      </c>
      <c r="AM2432" t="s">
        <v>248</v>
      </c>
      <c r="AN2432" t="s">
        <v>247</v>
      </c>
      <c r="AR2432" t="s">
        <v>247</v>
      </c>
    </row>
    <row r="2433" spans="1:44" hidden="1" x14ac:dyDescent="0.25">
      <c r="A2433" t="s">
        <v>3377</v>
      </c>
      <c r="B2433" t="s">
        <v>3361</v>
      </c>
      <c r="C2433" t="s">
        <v>3362</v>
      </c>
      <c r="D2433" t="s">
        <v>154</v>
      </c>
      <c r="E2433" t="s">
        <v>3363</v>
      </c>
      <c r="F2433" t="s">
        <v>245</v>
      </c>
      <c r="G2433" t="s">
        <v>80</v>
      </c>
      <c r="H2433">
        <v>1</v>
      </c>
      <c r="I2433" t="s">
        <v>197</v>
      </c>
      <c r="J2433" t="s">
        <v>47</v>
      </c>
      <c r="K2433" s="1">
        <v>43873</v>
      </c>
      <c r="L2433">
        <v>20.18</v>
      </c>
      <c r="M2433" t="s">
        <v>48</v>
      </c>
      <c r="W2433" s="5">
        <v>46143</v>
      </c>
      <c r="Y2433" s="5">
        <v>45870</v>
      </c>
      <c r="AB2433" t="s">
        <v>245</v>
      </c>
      <c r="AC2433" t="s">
        <v>245</v>
      </c>
      <c r="AD2433" t="s">
        <v>566</v>
      </c>
      <c r="AE2433" t="s">
        <v>690</v>
      </c>
      <c r="AF2433" t="s">
        <v>247</v>
      </c>
      <c r="AG2433" t="s">
        <v>932</v>
      </c>
      <c r="AH2433">
        <v>75.082582000000002</v>
      </c>
      <c r="AI2433">
        <v>90.706751999999994</v>
      </c>
      <c r="AJ2433">
        <v>97.936329999999998</v>
      </c>
      <c r="AK2433">
        <v>114.511987</v>
      </c>
      <c r="AL2433" t="s">
        <v>54</v>
      </c>
      <c r="AM2433" t="s">
        <v>248</v>
      </c>
      <c r="AN2433" t="s">
        <v>247</v>
      </c>
      <c r="AR2433" t="s">
        <v>247</v>
      </c>
    </row>
    <row r="2434" spans="1:44" hidden="1" x14ac:dyDescent="0.25">
      <c r="A2434" t="s">
        <v>3378</v>
      </c>
      <c r="B2434" t="s">
        <v>3361</v>
      </c>
      <c r="C2434" t="s">
        <v>3362</v>
      </c>
      <c r="D2434" t="s">
        <v>229</v>
      </c>
      <c r="E2434" t="s">
        <v>3363</v>
      </c>
      <c r="F2434" t="s">
        <v>245</v>
      </c>
      <c r="G2434" t="s">
        <v>80</v>
      </c>
      <c r="H2434">
        <v>1</v>
      </c>
      <c r="I2434" t="s">
        <v>197</v>
      </c>
      <c r="J2434" t="s">
        <v>47</v>
      </c>
      <c r="K2434" s="1">
        <v>43841</v>
      </c>
      <c r="L2434">
        <v>19.12</v>
      </c>
      <c r="M2434" t="s">
        <v>48</v>
      </c>
      <c r="W2434" s="5">
        <v>46143</v>
      </c>
      <c r="Y2434" s="5">
        <v>45870</v>
      </c>
      <c r="AB2434" t="s">
        <v>245</v>
      </c>
      <c r="AC2434" t="s">
        <v>245</v>
      </c>
      <c r="AD2434" t="s">
        <v>566</v>
      </c>
      <c r="AE2434" t="s">
        <v>690</v>
      </c>
      <c r="AF2434" t="s">
        <v>247</v>
      </c>
      <c r="AG2434" t="s">
        <v>932</v>
      </c>
      <c r="AH2434">
        <v>75.082582000000002</v>
      </c>
      <c r="AI2434">
        <v>90.706751999999994</v>
      </c>
      <c r="AJ2434">
        <v>97.936329999999998</v>
      </c>
      <c r="AK2434">
        <v>114.511987</v>
      </c>
      <c r="AL2434" t="s">
        <v>54</v>
      </c>
      <c r="AM2434" t="s">
        <v>248</v>
      </c>
      <c r="AN2434" t="s">
        <v>247</v>
      </c>
      <c r="AR2434" t="s">
        <v>247</v>
      </c>
    </row>
    <row r="2435" spans="1:44" hidden="1" x14ac:dyDescent="0.25">
      <c r="A2435" t="s">
        <v>3379</v>
      </c>
      <c r="B2435" t="s">
        <v>3361</v>
      </c>
      <c r="C2435" t="s">
        <v>3362</v>
      </c>
      <c r="D2435" t="s">
        <v>195</v>
      </c>
      <c r="E2435" t="s">
        <v>3363</v>
      </c>
      <c r="F2435" t="s">
        <v>245</v>
      </c>
      <c r="G2435" t="s">
        <v>80</v>
      </c>
      <c r="H2435">
        <v>1</v>
      </c>
      <c r="I2435" t="s">
        <v>197</v>
      </c>
      <c r="J2435" t="s">
        <v>47</v>
      </c>
      <c r="K2435" s="1">
        <v>43878</v>
      </c>
      <c r="L2435">
        <v>7.4</v>
      </c>
      <c r="M2435" t="s">
        <v>48</v>
      </c>
      <c r="W2435" s="5">
        <v>46143</v>
      </c>
      <c r="Y2435" s="5">
        <v>45870</v>
      </c>
      <c r="AB2435" t="s">
        <v>245</v>
      </c>
      <c r="AC2435" t="s">
        <v>245</v>
      </c>
      <c r="AD2435" t="s">
        <v>566</v>
      </c>
      <c r="AE2435" t="s">
        <v>690</v>
      </c>
      <c r="AF2435" t="s">
        <v>247</v>
      </c>
      <c r="AG2435" t="s">
        <v>932</v>
      </c>
      <c r="AH2435">
        <v>75.082582000000002</v>
      </c>
      <c r="AI2435">
        <v>90.706751999999994</v>
      </c>
      <c r="AJ2435">
        <v>97.936329999999998</v>
      </c>
      <c r="AK2435">
        <v>114.511987</v>
      </c>
      <c r="AL2435" t="s">
        <v>54</v>
      </c>
      <c r="AM2435" t="s">
        <v>248</v>
      </c>
      <c r="AN2435" t="s">
        <v>247</v>
      </c>
      <c r="AR2435" t="s">
        <v>247</v>
      </c>
    </row>
    <row r="2436" spans="1:44" hidden="1" x14ac:dyDescent="0.25">
      <c r="A2436" t="s">
        <v>3380</v>
      </c>
      <c r="B2436" t="s">
        <v>3361</v>
      </c>
      <c r="C2436" t="s">
        <v>3362</v>
      </c>
      <c r="D2436" t="s">
        <v>156</v>
      </c>
      <c r="E2436" t="s">
        <v>3363</v>
      </c>
      <c r="F2436" t="s">
        <v>245</v>
      </c>
      <c r="G2436" t="s">
        <v>80</v>
      </c>
      <c r="H2436">
        <v>1</v>
      </c>
      <c r="I2436" t="s">
        <v>197</v>
      </c>
      <c r="J2436" t="s">
        <v>47</v>
      </c>
      <c r="K2436" s="1">
        <v>43854</v>
      </c>
      <c r="L2436">
        <v>10.45</v>
      </c>
      <c r="M2436" t="s">
        <v>48</v>
      </c>
      <c r="W2436" s="5">
        <v>46143</v>
      </c>
      <c r="Y2436" s="5">
        <v>45870</v>
      </c>
      <c r="AB2436" t="s">
        <v>245</v>
      </c>
      <c r="AC2436" t="s">
        <v>245</v>
      </c>
      <c r="AD2436" t="s">
        <v>566</v>
      </c>
      <c r="AE2436" t="s">
        <v>690</v>
      </c>
      <c r="AF2436" t="s">
        <v>247</v>
      </c>
      <c r="AG2436" t="s">
        <v>932</v>
      </c>
      <c r="AH2436">
        <v>75.082582000000002</v>
      </c>
      <c r="AI2436">
        <v>90.706751999999994</v>
      </c>
      <c r="AJ2436">
        <v>97.936329999999998</v>
      </c>
      <c r="AK2436">
        <v>114.511987</v>
      </c>
      <c r="AL2436" t="s">
        <v>54</v>
      </c>
      <c r="AM2436" t="s">
        <v>248</v>
      </c>
      <c r="AN2436" t="s">
        <v>247</v>
      </c>
      <c r="AR2436" t="s">
        <v>247</v>
      </c>
    </row>
    <row r="2437" spans="1:44" hidden="1" x14ac:dyDescent="0.25">
      <c r="A2437" t="s">
        <v>3381</v>
      </c>
      <c r="B2437" t="s">
        <v>3361</v>
      </c>
      <c r="C2437" t="s">
        <v>3362</v>
      </c>
      <c r="D2437" t="s">
        <v>122</v>
      </c>
      <c r="E2437" t="s">
        <v>3363</v>
      </c>
      <c r="F2437" t="s">
        <v>245</v>
      </c>
      <c r="G2437" t="s">
        <v>80</v>
      </c>
      <c r="H2437">
        <v>1</v>
      </c>
      <c r="I2437" t="s">
        <v>197</v>
      </c>
      <c r="J2437" t="s">
        <v>47</v>
      </c>
      <c r="K2437" s="1">
        <v>43840</v>
      </c>
      <c r="L2437">
        <v>21.34</v>
      </c>
      <c r="M2437" t="s">
        <v>48</v>
      </c>
      <c r="W2437" s="5">
        <v>46143</v>
      </c>
      <c r="Y2437" s="5">
        <v>45870</v>
      </c>
      <c r="AB2437" t="s">
        <v>245</v>
      </c>
      <c r="AC2437" t="s">
        <v>245</v>
      </c>
      <c r="AD2437" t="s">
        <v>566</v>
      </c>
      <c r="AE2437" t="s">
        <v>690</v>
      </c>
      <c r="AF2437" t="s">
        <v>247</v>
      </c>
      <c r="AG2437" t="s">
        <v>932</v>
      </c>
      <c r="AH2437">
        <v>75.082582000000002</v>
      </c>
      <c r="AI2437">
        <v>90.706751999999994</v>
      </c>
      <c r="AJ2437">
        <v>97.936329999999998</v>
      </c>
      <c r="AK2437">
        <v>114.511987</v>
      </c>
      <c r="AL2437" t="s">
        <v>54</v>
      </c>
      <c r="AM2437" t="s">
        <v>248</v>
      </c>
      <c r="AN2437" t="s">
        <v>247</v>
      </c>
      <c r="AR2437" t="s">
        <v>247</v>
      </c>
    </row>
    <row r="2438" spans="1:44" hidden="1" x14ac:dyDescent="0.25">
      <c r="A2438" t="s">
        <v>3382</v>
      </c>
      <c r="B2438" t="s">
        <v>3361</v>
      </c>
      <c r="C2438" t="s">
        <v>3362</v>
      </c>
      <c r="D2438" t="s">
        <v>112</v>
      </c>
      <c r="E2438" t="s">
        <v>3363</v>
      </c>
      <c r="F2438" t="s">
        <v>245</v>
      </c>
      <c r="G2438" t="s">
        <v>80</v>
      </c>
      <c r="H2438">
        <v>1</v>
      </c>
      <c r="I2438" t="s">
        <v>197</v>
      </c>
      <c r="J2438" t="s">
        <v>47</v>
      </c>
      <c r="K2438" s="1">
        <v>43854</v>
      </c>
      <c r="L2438">
        <v>7.76</v>
      </c>
      <c r="M2438" t="s">
        <v>48</v>
      </c>
      <c r="W2438" s="5">
        <v>46143</v>
      </c>
      <c r="Y2438" s="5">
        <v>45870</v>
      </c>
      <c r="AB2438" t="s">
        <v>245</v>
      </c>
      <c r="AC2438" t="s">
        <v>245</v>
      </c>
      <c r="AD2438" t="s">
        <v>566</v>
      </c>
      <c r="AE2438" t="s">
        <v>690</v>
      </c>
      <c r="AF2438" t="s">
        <v>247</v>
      </c>
      <c r="AG2438" t="s">
        <v>932</v>
      </c>
      <c r="AH2438">
        <v>75.082582000000002</v>
      </c>
      <c r="AI2438">
        <v>90.706751999999994</v>
      </c>
      <c r="AJ2438">
        <v>97.936329999999998</v>
      </c>
      <c r="AK2438">
        <v>114.511987</v>
      </c>
      <c r="AL2438" t="s">
        <v>54</v>
      </c>
      <c r="AM2438" t="s">
        <v>248</v>
      </c>
      <c r="AN2438" t="s">
        <v>247</v>
      </c>
      <c r="AR2438" t="s">
        <v>247</v>
      </c>
    </row>
    <row r="2439" spans="1:44" hidden="1" x14ac:dyDescent="0.25">
      <c r="A2439" t="s">
        <v>3383</v>
      </c>
      <c r="B2439" t="s">
        <v>3361</v>
      </c>
      <c r="C2439" t="s">
        <v>3362</v>
      </c>
      <c r="D2439" t="s">
        <v>114</v>
      </c>
      <c r="E2439" t="s">
        <v>3363</v>
      </c>
      <c r="F2439" t="s">
        <v>245</v>
      </c>
      <c r="G2439" t="s">
        <v>80</v>
      </c>
      <c r="H2439">
        <v>1</v>
      </c>
      <c r="I2439" t="s">
        <v>197</v>
      </c>
      <c r="J2439" t="s">
        <v>47</v>
      </c>
      <c r="K2439" s="1">
        <v>43854</v>
      </c>
      <c r="L2439">
        <v>26.1</v>
      </c>
      <c r="M2439" t="s">
        <v>48</v>
      </c>
      <c r="W2439" s="5">
        <v>46143</v>
      </c>
      <c r="Y2439" s="5">
        <v>45870</v>
      </c>
      <c r="AB2439" t="s">
        <v>245</v>
      </c>
      <c r="AC2439" t="s">
        <v>245</v>
      </c>
      <c r="AD2439" t="s">
        <v>566</v>
      </c>
      <c r="AE2439" t="s">
        <v>690</v>
      </c>
      <c r="AF2439" t="s">
        <v>247</v>
      </c>
      <c r="AG2439" t="s">
        <v>932</v>
      </c>
      <c r="AH2439">
        <v>75.082582000000002</v>
      </c>
      <c r="AI2439">
        <v>90.706751999999994</v>
      </c>
      <c r="AJ2439">
        <v>97.936329999999998</v>
      </c>
      <c r="AK2439">
        <v>114.511987</v>
      </c>
      <c r="AL2439" t="s">
        <v>54</v>
      </c>
      <c r="AM2439" t="s">
        <v>248</v>
      </c>
      <c r="AN2439" t="s">
        <v>247</v>
      </c>
      <c r="AR2439" t="s">
        <v>247</v>
      </c>
    </row>
    <row r="2440" spans="1:44" hidden="1" x14ac:dyDescent="0.25">
      <c r="A2440" t="s">
        <v>3384</v>
      </c>
      <c r="B2440" t="s">
        <v>3361</v>
      </c>
      <c r="C2440" t="s">
        <v>3362</v>
      </c>
      <c r="D2440" t="s">
        <v>116</v>
      </c>
      <c r="E2440" t="s">
        <v>3363</v>
      </c>
      <c r="F2440" t="s">
        <v>245</v>
      </c>
      <c r="G2440" t="s">
        <v>80</v>
      </c>
      <c r="H2440">
        <v>1</v>
      </c>
      <c r="I2440" t="s">
        <v>197</v>
      </c>
      <c r="J2440" t="s">
        <v>47</v>
      </c>
      <c r="K2440" s="1">
        <v>43847</v>
      </c>
      <c r="L2440">
        <v>18.489999999999998</v>
      </c>
      <c r="M2440" t="s">
        <v>48</v>
      </c>
      <c r="W2440" s="5">
        <v>46143</v>
      </c>
      <c r="Y2440" s="5">
        <v>45870</v>
      </c>
      <c r="AB2440" t="s">
        <v>245</v>
      </c>
      <c r="AC2440" t="s">
        <v>245</v>
      </c>
      <c r="AD2440" t="s">
        <v>566</v>
      </c>
      <c r="AE2440" t="s">
        <v>690</v>
      </c>
      <c r="AF2440" t="s">
        <v>247</v>
      </c>
      <c r="AG2440" t="s">
        <v>932</v>
      </c>
      <c r="AH2440">
        <v>75.082582000000002</v>
      </c>
      <c r="AI2440">
        <v>90.706751999999994</v>
      </c>
      <c r="AJ2440">
        <v>97.936329999999998</v>
      </c>
      <c r="AK2440">
        <v>114.511987</v>
      </c>
      <c r="AL2440" t="s">
        <v>54</v>
      </c>
      <c r="AM2440" t="s">
        <v>248</v>
      </c>
      <c r="AN2440" t="s">
        <v>247</v>
      </c>
      <c r="AR2440" t="s">
        <v>247</v>
      </c>
    </row>
    <row r="2441" spans="1:44" hidden="1" x14ac:dyDescent="0.25">
      <c r="A2441" t="s">
        <v>3385</v>
      </c>
      <c r="B2441" t="s">
        <v>3361</v>
      </c>
      <c r="C2441" t="s">
        <v>3362</v>
      </c>
      <c r="D2441" t="s">
        <v>160</v>
      </c>
      <c r="E2441" t="s">
        <v>3363</v>
      </c>
      <c r="F2441" t="s">
        <v>245</v>
      </c>
      <c r="G2441" t="s">
        <v>80</v>
      </c>
      <c r="H2441">
        <v>1</v>
      </c>
      <c r="I2441" t="s">
        <v>197</v>
      </c>
      <c r="J2441" t="s">
        <v>47</v>
      </c>
      <c r="K2441" s="1">
        <v>43854</v>
      </c>
      <c r="L2441">
        <v>21.46</v>
      </c>
      <c r="M2441" t="s">
        <v>48</v>
      </c>
      <c r="W2441" s="5">
        <v>46143</v>
      </c>
      <c r="Y2441" s="5">
        <v>45870</v>
      </c>
      <c r="AB2441" t="s">
        <v>245</v>
      </c>
      <c r="AC2441" t="s">
        <v>245</v>
      </c>
      <c r="AD2441" t="s">
        <v>566</v>
      </c>
      <c r="AE2441" t="s">
        <v>690</v>
      </c>
      <c r="AF2441" t="s">
        <v>247</v>
      </c>
      <c r="AG2441" t="s">
        <v>932</v>
      </c>
      <c r="AH2441">
        <v>75.082582000000002</v>
      </c>
      <c r="AI2441">
        <v>90.706751999999994</v>
      </c>
      <c r="AJ2441">
        <v>97.936329999999998</v>
      </c>
      <c r="AK2441">
        <v>114.511987</v>
      </c>
      <c r="AL2441" t="s">
        <v>54</v>
      </c>
      <c r="AM2441" t="s">
        <v>248</v>
      </c>
      <c r="AN2441" t="s">
        <v>247</v>
      </c>
      <c r="AR2441" t="s">
        <v>247</v>
      </c>
    </row>
    <row r="2442" spans="1:44" hidden="1" x14ac:dyDescent="0.25">
      <c r="A2442" t="s">
        <v>3386</v>
      </c>
      <c r="B2442" t="s">
        <v>3361</v>
      </c>
      <c r="C2442" t="s">
        <v>3362</v>
      </c>
      <c r="D2442" t="s">
        <v>203</v>
      </c>
      <c r="E2442" t="s">
        <v>3363</v>
      </c>
      <c r="F2442" t="s">
        <v>245</v>
      </c>
      <c r="G2442" t="s">
        <v>80</v>
      </c>
      <c r="H2442">
        <v>1</v>
      </c>
      <c r="I2442" t="s">
        <v>197</v>
      </c>
      <c r="J2442" t="s">
        <v>47</v>
      </c>
      <c r="K2442" s="1">
        <v>43854</v>
      </c>
      <c r="L2442">
        <v>12.3</v>
      </c>
      <c r="M2442" t="s">
        <v>48</v>
      </c>
      <c r="W2442" s="5">
        <v>46143</v>
      </c>
      <c r="Y2442" s="5">
        <v>45870</v>
      </c>
      <c r="AB2442" t="s">
        <v>245</v>
      </c>
      <c r="AC2442" t="s">
        <v>245</v>
      </c>
      <c r="AD2442" t="s">
        <v>566</v>
      </c>
      <c r="AE2442" t="s">
        <v>690</v>
      </c>
      <c r="AF2442" t="s">
        <v>247</v>
      </c>
      <c r="AG2442" t="s">
        <v>932</v>
      </c>
      <c r="AH2442">
        <v>75.082582000000002</v>
      </c>
      <c r="AI2442">
        <v>90.706751999999994</v>
      </c>
      <c r="AJ2442">
        <v>97.936329999999998</v>
      </c>
      <c r="AK2442">
        <v>114.511987</v>
      </c>
      <c r="AL2442" t="s">
        <v>54</v>
      </c>
      <c r="AM2442" t="s">
        <v>248</v>
      </c>
      <c r="AN2442" t="s">
        <v>247</v>
      </c>
      <c r="AR2442" t="s">
        <v>247</v>
      </c>
    </row>
    <row r="2443" spans="1:44" hidden="1" x14ac:dyDescent="0.25">
      <c r="A2443" t="s">
        <v>3387</v>
      </c>
      <c r="B2443" t="s">
        <v>3361</v>
      </c>
      <c r="C2443" t="s">
        <v>3362</v>
      </c>
      <c r="D2443" t="s">
        <v>162</v>
      </c>
      <c r="E2443" t="s">
        <v>3363</v>
      </c>
      <c r="F2443" t="s">
        <v>245</v>
      </c>
      <c r="G2443" t="s">
        <v>80</v>
      </c>
      <c r="H2443">
        <v>1</v>
      </c>
      <c r="I2443" t="s">
        <v>197</v>
      </c>
      <c r="J2443" t="s">
        <v>47</v>
      </c>
      <c r="K2443" s="1">
        <v>43879</v>
      </c>
      <c r="L2443">
        <v>3.13</v>
      </c>
      <c r="M2443" t="s">
        <v>48</v>
      </c>
      <c r="W2443" s="5">
        <v>46143</v>
      </c>
      <c r="Y2443" s="5">
        <v>45870</v>
      </c>
      <c r="AB2443" t="s">
        <v>245</v>
      </c>
      <c r="AC2443" t="s">
        <v>245</v>
      </c>
      <c r="AD2443" t="s">
        <v>566</v>
      </c>
      <c r="AE2443" t="s">
        <v>690</v>
      </c>
      <c r="AF2443" t="s">
        <v>247</v>
      </c>
      <c r="AG2443" t="s">
        <v>932</v>
      </c>
      <c r="AH2443">
        <v>75.082582000000002</v>
      </c>
      <c r="AI2443">
        <v>90.706751999999994</v>
      </c>
      <c r="AJ2443">
        <v>97.936329999999998</v>
      </c>
      <c r="AK2443">
        <v>114.511987</v>
      </c>
      <c r="AL2443" t="s">
        <v>54</v>
      </c>
      <c r="AM2443" t="s">
        <v>248</v>
      </c>
      <c r="AN2443" t="s">
        <v>247</v>
      </c>
      <c r="AR2443" t="s">
        <v>247</v>
      </c>
    </row>
    <row r="2444" spans="1:44" hidden="1" x14ac:dyDescent="0.25">
      <c r="A2444" t="s">
        <v>3388</v>
      </c>
      <c r="B2444" t="s">
        <v>3361</v>
      </c>
      <c r="C2444" t="s">
        <v>3362</v>
      </c>
      <c r="D2444" t="s">
        <v>511</v>
      </c>
      <c r="E2444" t="s">
        <v>3363</v>
      </c>
      <c r="F2444" t="s">
        <v>245</v>
      </c>
      <c r="G2444" t="s">
        <v>80</v>
      </c>
      <c r="H2444">
        <v>1</v>
      </c>
      <c r="I2444" t="s">
        <v>197</v>
      </c>
      <c r="J2444" t="s">
        <v>236</v>
      </c>
      <c r="L2444">
        <v>1.2</v>
      </c>
      <c r="M2444" t="s">
        <v>48</v>
      </c>
      <c r="W2444" s="5">
        <v>43853</v>
      </c>
      <c r="AB2444" t="s">
        <v>245</v>
      </c>
      <c r="AC2444" t="s">
        <v>245</v>
      </c>
      <c r="AD2444" t="s">
        <v>566</v>
      </c>
      <c r="AE2444" t="s">
        <v>690</v>
      </c>
      <c r="AF2444" t="s">
        <v>247</v>
      </c>
      <c r="AG2444" t="s">
        <v>932</v>
      </c>
      <c r="AH2444">
        <v>75.082582000000002</v>
      </c>
      <c r="AI2444">
        <v>90.706751999999994</v>
      </c>
      <c r="AJ2444">
        <v>97.936329999999998</v>
      </c>
      <c r="AK2444">
        <v>114.511987</v>
      </c>
      <c r="AL2444" t="s">
        <v>73</v>
      </c>
      <c r="AM2444" t="s">
        <v>248</v>
      </c>
      <c r="AN2444" t="s">
        <v>247</v>
      </c>
      <c r="AO2444" s="1">
        <v>45962</v>
      </c>
      <c r="AR2444" t="s">
        <v>247</v>
      </c>
    </row>
    <row r="2445" spans="1:44" hidden="1" x14ac:dyDescent="0.25">
      <c r="A2445" t="s">
        <v>3389</v>
      </c>
      <c r="B2445" t="s">
        <v>3361</v>
      </c>
      <c r="C2445" t="s">
        <v>3362</v>
      </c>
      <c r="D2445" t="s">
        <v>513</v>
      </c>
      <c r="E2445" t="s">
        <v>3363</v>
      </c>
      <c r="F2445" t="s">
        <v>245</v>
      </c>
      <c r="G2445" t="s">
        <v>80</v>
      </c>
      <c r="H2445">
        <v>1</v>
      </c>
      <c r="I2445" t="s">
        <v>197</v>
      </c>
      <c r="J2445" t="s">
        <v>236</v>
      </c>
      <c r="L2445">
        <v>2.11</v>
      </c>
      <c r="M2445" t="s">
        <v>48</v>
      </c>
      <c r="W2445" s="5">
        <v>43853</v>
      </c>
      <c r="AB2445" t="s">
        <v>245</v>
      </c>
      <c r="AC2445" t="s">
        <v>245</v>
      </c>
      <c r="AD2445" t="s">
        <v>566</v>
      </c>
      <c r="AE2445" t="s">
        <v>690</v>
      </c>
      <c r="AF2445" t="s">
        <v>247</v>
      </c>
      <c r="AG2445" t="s">
        <v>932</v>
      </c>
      <c r="AH2445">
        <v>75.082582000000002</v>
      </c>
      <c r="AI2445">
        <v>90.706751999999994</v>
      </c>
      <c r="AJ2445">
        <v>97.936329999999998</v>
      </c>
      <c r="AK2445">
        <v>114.511987</v>
      </c>
      <c r="AL2445" t="s">
        <v>73</v>
      </c>
      <c r="AM2445" t="s">
        <v>248</v>
      </c>
      <c r="AN2445" t="s">
        <v>247</v>
      </c>
      <c r="AO2445" s="1">
        <v>45962</v>
      </c>
      <c r="AR2445" t="s">
        <v>247</v>
      </c>
    </row>
    <row r="2446" spans="1:44" hidden="1" x14ac:dyDescent="0.25">
      <c r="A2446" t="s">
        <v>3390</v>
      </c>
      <c r="B2446" t="s">
        <v>3361</v>
      </c>
      <c r="C2446" t="s">
        <v>3362</v>
      </c>
      <c r="D2446" t="s">
        <v>551</v>
      </c>
      <c r="E2446" t="s">
        <v>3363</v>
      </c>
      <c r="F2446" t="s">
        <v>245</v>
      </c>
      <c r="G2446" t="s">
        <v>80</v>
      </c>
      <c r="H2446">
        <v>1</v>
      </c>
      <c r="I2446" t="s">
        <v>197</v>
      </c>
      <c r="J2446" t="s">
        <v>236</v>
      </c>
      <c r="L2446">
        <v>1.35</v>
      </c>
      <c r="M2446" t="s">
        <v>48</v>
      </c>
      <c r="W2446" s="5">
        <v>43853</v>
      </c>
      <c r="AB2446" t="s">
        <v>245</v>
      </c>
      <c r="AC2446" t="s">
        <v>245</v>
      </c>
      <c r="AD2446" t="s">
        <v>566</v>
      </c>
      <c r="AE2446" t="s">
        <v>690</v>
      </c>
      <c r="AF2446" t="s">
        <v>247</v>
      </c>
      <c r="AG2446" t="s">
        <v>932</v>
      </c>
      <c r="AH2446">
        <v>75.082582000000002</v>
      </c>
      <c r="AI2446">
        <v>90.706751999999994</v>
      </c>
      <c r="AJ2446">
        <v>97.936329999999998</v>
      </c>
      <c r="AK2446">
        <v>114.511987</v>
      </c>
      <c r="AL2446" t="s">
        <v>73</v>
      </c>
      <c r="AM2446" t="s">
        <v>248</v>
      </c>
      <c r="AN2446" t="s">
        <v>247</v>
      </c>
      <c r="AO2446" s="1">
        <v>45962</v>
      </c>
      <c r="AR2446" t="s">
        <v>247</v>
      </c>
    </row>
    <row r="2447" spans="1:44" hidden="1" x14ac:dyDescent="0.25">
      <c r="A2447" t="s">
        <v>3391</v>
      </c>
      <c r="B2447" t="s">
        <v>3361</v>
      </c>
      <c r="C2447" t="s">
        <v>3362</v>
      </c>
      <c r="D2447" t="s">
        <v>775</v>
      </c>
      <c r="E2447" t="s">
        <v>3363</v>
      </c>
      <c r="F2447" t="s">
        <v>245</v>
      </c>
      <c r="G2447" t="s">
        <v>58</v>
      </c>
      <c r="H2447">
        <v>1</v>
      </c>
      <c r="I2447" t="s">
        <v>197</v>
      </c>
      <c r="J2447" t="s">
        <v>236</v>
      </c>
      <c r="L2447">
        <v>0.27</v>
      </c>
      <c r="M2447" t="s">
        <v>48</v>
      </c>
      <c r="W2447" s="5">
        <v>43853</v>
      </c>
      <c r="AB2447" t="s">
        <v>245</v>
      </c>
      <c r="AC2447" t="s">
        <v>245</v>
      </c>
      <c r="AD2447" t="s">
        <v>566</v>
      </c>
      <c r="AE2447" t="s">
        <v>690</v>
      </c>
      <c r="AF2447" t="s">
        <v>247</v>
      </c>
      <c r="AG2447" t="s">
        <v>932</v>
      </c>
      <c r="AH2447">
        <v>75.082582000000002</v>
      </c>
      <c r="AI2447">
        <v>90.706751999999994</v>
      </c>
      <c r="AJ2447">
        <v>97.936329999999998</v>
      </c>
      <c r="AK2447">
        <v>114.511987</v>
      </c>
      <c r="AL2447" t="s">
        <v>73</v>
      </c>
      <c r="AM2447" t="s">
        <v>248</v>
      </c>
      <c r="AN2447" t="s">
        <v>247</v>
      </c>
      <c r="AO2447" s="1">
        <v>45962</v>
      </c>
      <c r="AR2447" t="s">
        <v>247</v>
      </c>
    </row>
    <row r="2448" spans="1:44" hidden="1" x14ac:dyDescent="0.25">
      <c r="A2448" t="s">
        <v>3392</v>
      </c>
      <c r="B2448" t="s">
        <v>3361</v>
      </c>
      <c r="C2448" t="s">
        <v>3362</v>
      </c>
      <c r="D2448" t="s">
        <v>853</v>
      </c>
      <c r="E2448" t="s">
        <v>3363</v>
      </c>
      <c r="F2448" t="s">
        <v>245</v>
      </c>
      <c r="G2448" t="s">
        <v>80</v>
      </c>
      <c r="H2448">
        <v>1</v>
      </c>
      <c r="I2448" t="s">
        <v>197</v>
      </c>
      <c r="J2448" t="s">
        <v>236</v>
      </c>
      <c r="L2448">
        <v>0.88</v>
      </c>
      <c r="M2448" t="s">
        <v>48</v>
      </c>
      <c r="W2448" s="5">
        <v>43853</v>
      </c>
      <c r="AB2448" t="s">
        <v>245</v>
      </c>
      <c r="AC2448" t="s">
        <v>245</v>
      </c>
      <c r="AD2448" t="s">
        <v>566</v>
      </c>
      <c r="AE2448" t="s">
        <v>690</v>
      </c>
      <c r="AF2448" t="s">
        <v>247</v>
      </c>
      <c r="AG2448" t="s">
        <v>932</v>
      </c>
      <c r="AH2448">
        <v>75.082582000000002</v>
      </c>
      <c r="AI2448">
        <v>90.706751999999994</v>
      </c>
      <c r="AJ2448">
        <v>97.936329999999998</v>
      </c>
      <c r="AK2448">
        <v>114.511987</v>
      </c>
      <c r="AL2448" t="s">
        <v>73</v>
      </c>
      <c r="AM2448" t="s">
        <v>248</v>
      </c>
      <c r="AN2448" t="s">
        <v>247</v>
      </c>
      <c r="AO2448" s="1">
        <v>45962</v>
      </c>
      <c r="AR2448" t="s">
        <v>247</v>
      </c>
    </row>
    <row r="2449" spans="1:44" hidden="1" x14ac:dyDescent="0.25">
      <c r="A2449" t="s">
        <v>3393</v>
      </c>
      <c r="B2449" t="s">
        <v>3361</v>
      </c>
      <c r="C2449" t="s">
        <v>3362</v>
      </c>
      <c r="D2449" t="s">
        <v>903</v>
      </c>
      <c r="E2449" t="s">
        <v>3363</v>
      </c>
      <c r="F2449" t="s">
        <v>245</v>
      </c>
      <c r="G2449" t="s">
        <v>80</v>
      </c>
      <c r="H2449">
        <v>1</v>
      </c>
      <c r="I2449" t="s">
        <v>197</v>
      </c>
      <c r="J2449" t="s">
        <v>236</v>
      </c>
      <c r="L2449">
        <v>0.16</v>
      </c>
      <c r="M2449" t="s">
        <v>48</v>
      </c>
      <c r="W2449" s="5">
        <v>43853</v>
      </c>
      <c r="AB2449" t="s">
        <v>245</v>
      </c>
      <c r="AC2449" t="s">
        <v>245</v>
      </c>
      <c r="AD2449" t="s">
        <v>566</v>
      </c>
      <c r="AE2449" t="s">
        <v>690</v>
      </c>
      <c r="AF2449" t="s">
        <v>247</v>
      </c>
      <c r="AG2449" t="s">
        <v>932</v>
      </c>
      <c r="AH2449">
        <v>75.082582000000002</v>
      </c>
      <c r="AI2449">
        <v>90.706751999999994</v>
      </c>
      <c r="AJ2449">
        <v>97.936329999999998</v>
      </c>
      <c r="AK2449">
        <v>114.511987</v>
      </c>
      <c r="AL2449" t="s">
        <v>73</v>
      </c>
      <c r="AM2449" t="s">
        <v>248</v>
      </c>
      <c r="AN2449" t="s">
        <v>247</v>
      </c>
      <c r="AO2449" s="1">
        <v>45962</v>
      </c>
      <c r="AR2449" t="s">
        <v>247</v>
      </c>
    </row>
    <row r="2450" spans="1:44" hidden="1" x14ac:dyDescent="0.25">
      <c r="A2450" t="s">
        <v>3394</v>
      </c>
      <c r="B2450" t="s">
        <v>3361</v>
      </c>
      <c r="C2450" t="s">
        <v>3362</v>
      </c>
      <c r="D2450" t="s">
        <v>926</v>
      </c>
      <c r="E2450" t="s">
        <v>3363</v>
      </c>
      <c r="F2450" t="s">
        <v>245</v>
      </c>
      <c r="G2450" t="s">
        <v>80</v>
      </c>
      <c r="H2450">
        <v>1</v>
      </c>
      <c r="I2450" t="s">
        <v>197</v>
      </c>
      <c r="J2450" t="s">
        <v>236</v>
      </c>
      <c r="L2450">
        <v>3.1</v>
      </c>
      <c r="M2450" t="s">
        <v>48</v>
      </c>
      <c r="W2450" s="5">
        <v>43853</v>
      </c>
      <c r="AB2450" t="s">
        <v>245</v>
      </c>
      <c r="AC2450" t="s">
        <v>245</v>
      </c>
      <c r="AD2450" t="s">
        <v>566</v>
      </c>
      <c r="AE2450" t="s">
        <v>690</v>
      </c>
      <c r="AF2450" t="s">
        <v>247</v>
      </c>
      <c r="AG2450" t="s">
        <v>932</v>
      </c>
      <c r="AH2450">
        <v>75.082582000000002</v>
      </c>
      <c r="AI2450">
        <v>90.706751999999994</v>
      </c>
      <c r="AJ2450">
        <v>97.936329999999998</v>
      </c>
      <c r="AK2450">
        <v>114.511987</v>
      </c>
      <c r="AL2450" t="s">
        <v>73</v>
      </c>
      <c r="AM2450" t="s">
        <v>248</v>
      </c>
      <c r="AN2450" t="s">
        <v>247</v>
      </c>
      <c r="AO2450" s="1">
        <v>45962</v>
      </c>
      <c r="AR2450" t="s">
        <v>247</v>
      </c>
    </row>
    <row r="2451" spans="1:44" hidden="1" x14ac:dyDescent="0.25">
      <c r="A2451" t="s">
        <v>3395</v>
      </c>
      <c r="B2451" t="s">
        <v>3361</v>
      </c>
      <c r="C2451" t="s">
        <v>3362</v>
      </c>
      <c r="D2451" t="s">
        <v>911</v>
      </c>
      <c r="E2451" t="s">
        <v>3363</v>
      </c>
      <c r="F2451" t="s">
        <v>245</v>
      </c>
      <c r="G2451" t="s">
        <v>80</v>
      </c>
      <c r="H2451">
        <v>1</v>
      </c>
      <c r="I2451" t="s">
        <v>197</v>
      </c>
      <c r="J2451" t="s">
        <v>236</v>
      </c>
      <c r="L2451">
        <v>1.27</v>
      </c>
      <c r="M2451" t="s">
        <v>48</v>
      </c>
      <c r="W2451" s="5">
        <v>43853</v>
      </c>
      <c r="AB2451" t="s">
        <v>245</v>
      </c>
      <c r="AC2451" t="s">
        <v>245</v>
      </c>
      <c r="AD2451" t="s">
        <v>566</v>
      </c>
      <c r="AE2451" t="s">
        <v>690</v>
      </c>
      <c r="AF2451" t="s">
        <v>247</v>
      </c>
      <c r="AG2451" t="s">
        <v>932</v>
      </c>
      <c r="AH2451">
        <v>75.082582000000002</v>
      </c>
      <c r="AI2451">
        <v>90.706751999999994</v>
      </c>
      <c r="AJ2451">
        <v>97.936329999999998</v>
      </c>
      <c r="AK2451">
        <v>114.511987</v>
      </c>
      <c r="AL2451" t="s">
        <v>73</v>
      </c>
      <c r="AM2451" t="s">
        <v>248</v>
      </c>
      <c r="AN2451" t="s">
        <v>247</v>
      </c>
      <c r="AO2451" s="1">
        <v>45962</v>
      </c>
      <c r="AR2451" t="s">
        <v>247</v>
      </c>
    </row>
    <row r="2452" spans="1:44" hidden="1" x14ac:dyDescent="0.25">
      <c r="A2452" t="s">
        <v>3398</v>
      </c>
      <c r="B2452" t="s">
        <v>3396</v>
      </c>
      <c r="C2452" t="s">
        <v>3397</v>
      </c>
      <c r="D2452" t="s">
        <v>143</v>
      </c>
      <c r="E2452" t="s">
        <v>310</v>
      </c>
      <c r="F2452" t="s">
        <v>311</v>
      </c>
      <c r="G2452" t="s">
        <v>312</v>
      </c>
      <c r="H2452">
        <v>3</v>
      </c>
      <c r="I2452" t="s">
        <v>46</v>
      </c>
      <c r="J2452" t="s">
        <v>70</v>
      </c>
      <c r="L2452">
        <v>59.18</v>
      </c>
      <c r="M2452" t="s">
        <v>48</v>
      </c>
      <c r="Q2452">
        <v>2</v>
      </c>
      <c r="R2452" t="s">
        <v>97</v>
      </c>
      <c r="S2452" t="s">
        <v>97</v>
      </c>
      <c r="T2452" t="s">
        <v>98</v>
      </c>
      <c r="W2452" s="5">
        <v>45627</v>
      </c>
      <c r="X2452" s="5">
        <v>45627</v>
      </c>
      <c r="Y2452" s="5">
        <v>45597</v>
      </c>
      <c r="Z2452" s="10">
        <v>45632</v>
      </c>
      <c r="AA2452" s="10">
        <v>45604</v>
      </c>
      <c r="AB2452" t="s">
        <v>311</v>
      </c>
      <c r="AC2452" t="s">
        <v>311</v>
      </c>
      <c r="AD2452" t="s">
        <v>199</v>
      </c>
      <c r="AE2452" t="s">
        <v>51</v>
      </c>
      <c r="AF2452" t="s">
        <v>50</v>
      </c>
      <c r="AG2452" t="s">
        <v>52</v>
      </c>
      <c r="AH2452">
        <v>35.409951999999997</v>
      </c>
      <c r="AI2452">
        <v>39.011285999999998</v>
      </c>
      <c r="AJ2452">
        <v>54.617713000000002</v>
      </c>
      <c r="AK2452">
        <v>102.04758</v>
      </c>
      <c r="AL2452" t="s">
        <v>106</v>
      </c>
      <c r="AM2452" t="s">
        <v>314</v>
      </c>
      <c r="AN2452" t="s">
        <v>199</v>
      </c>
      <c r="AO2452" s="1">
        <v>45689</v>
      </c>
      <c r="AP2452" s="1" t="s">
        <v>5426</v>
      </c>
      <c r="AR2452" t="s">
        <v>199</v>
      </c>
    </row>
    <row r="2453" spans="1:44" hidden="1" x14ac:dyDescent="0.25">
      <c r="A2453" t="s">
        <v>3399</v>
      </c>
      <c r="B2453" t="s">
        <v>3396</v>
      </c>
      <c r="C2453" t="s">
        <v>3397</v>
      </c>
      <c r="D2453" t="s">
        <v>145</v>
      </c>
      <c r="E2453" t="s">
        <v>310</v>
      </c>
      <c r="F2453" t="s">
        <v>311</v>
      </c>
      <c r="G2453" t="s">
        <v>312</v>
      </c>
      <c r="H2453">
        <v>3</v>
      </c>
      <c r="I2453" t="s">
        <v>46</v>
      </c>
      <c r="J2453" t="s">
        <v>70</v>
      </c>
      <c r="L2453">
        <v>1.88</v>
      </c>
      <c r="M2453" t="s">
        <v>48</v>
      </c>
      <c r="Q2453">
        <v>2</v>
      </c>
      <c r="R2453" t="s">
        <v>97</v>
      </c>
      <c r="S2453" t="s">
        <v>98</v>
      </c>
      <c r="T2453" t="s">
        <v>98</v>
      </c>
      <c r="W2453" s="5">
        <v>45627</v>
      </c>
      <c r="X2453" s="5">
        <v>45627</v>
      </c>
      <c r="Y2453" s="5">
        <v>45597</v>
      </c>
      <c r="Z2453" s="10">
        <v>45627</v>
      </c>
      <c r="AA2453" s="10">
        <v>45607</v>
      </c>
      <c r="AB2453" t="s">
        <v>311</v>
      </c>
      <c r="AC2453" t="s">
        <v>311</v>
      </c>
      <c r="AD2453" t="s">
        <v>199</v>
      </c>
      <c r="AE2453" t="s">
        <v>51</v>
      </c>
      <c r="AF2453" t="s">
        <v>50</v>
      </c>
      <c r="AG2453" t="s">
        <v>52</v>
      </c>
      <c r="AH2453">
        <v>35.409951999999997</v>
      </c>
      <c r="AI2453">
        <v>39.011285999999998</v>
      </c>
      <c r="AJ2453">
        <v>54.617713000000002</v>
      </c>
      <c r="AK2453">
        <v>102.04758</v>
      </c>
      <c r="AL2453" t="s">
        <v>99</v>
      </c>
      <c r="AM2453" t="s">
        <v>314</v>
      </c>
      <c r="AN2453" t="s">
        <v>199</v>
      </c>
      <c r="AO2453" s="1">
        <v>45689</v>
      </c>
      <c r="AP2453" s="1" t="s">
        <v>5426</v>
      </c>
      <c r="AR2453" t="s">
        <v>199</v>
      </c>
    </row>
    <row r="2454" spans="1:44" hidden="1" x14ac:dyDescent="0.25">
      <c r="A2454" t="s">
        <v>3403</v>
      </c>
      <c r="B2454" t="s">
        <v>3400</v>
      </c>
      <c r="C2454" t="s">
        <v>3401</v>
      </c>
      <c r="D2454" t="s">
        <v>166</v>
      </c>
      <c r="E2454" t="s">
        <v>3402</v>
      </c>
      <c r="F2454" t="s">
        <v>311</v>
      </c>
      <c r="G2454" t="s">
        <v>45</v>
      </c>
      <c r="H2454">
        <v>3</v>
      </c>
      <c r="I2454" t="s">
        <v>46</v>
      </c>
      <c r="J2454" t="s">
        <v>70</v>
      </c>
      <c r="L2454">
        <v>1.1200000000000001</v>
      </c>
      <c r="M2454" t="s">
        <v>48</v>
      </c>
      <c r="U2454" t="s">
        <v>496</v>
      </c>
      <c r="W2454" s="5">
        <v>45215</v>
      </c>
      <c r="Z2454" s="10">
        <v>45215</v>
      </c>
      <c r="AA2454" s="10">
        <v>45204</v>
      </c>
      <c r="AB2454" t="s">
        <v>311</v>
      </c>
      <c r="AC2454" t="s">
        <v>311</v>
      </c>
      <c r="AD2454" t="s">
        <v>199</v>
      </c>
      <c r="AE2454" t="s">
        <v>51</v>
      </c>
      <c r="AF2454" t="s">
        <v>50</v>
      </c>
      <c r="AG2454" t="s">
        <v>52</v>
      </c>
      <c r="AH2454">
        <v>41.958754999999996</v>
      </c>
      <c r="AI2454">
        <v>54.038998999999997</v>
      </c>
      <c r="AJ2454">
        <v>62.349609999999998</v>
      </c>
      <c r="AK2454">
        <v>110.540511</v>
      </c>
      <c r="AL2454" t="s">
        <v>73</v>
      </c>
      <c r="AM2454" t="s">
        <v>314</v>
      </c>
      <c r="AN2454" t="s">
        <v>199</v>
      </c>
      <c r="AO2454" s="1">
        <v>45839</v>
      </c>
      <c r="AP2454" s="1" t="s">
        <v>5438</v>
      </c>
      <c r="AR2454" t="s">
        <v>199</v>
      </c>
    </row>
    <row r="2455" spans="1:44" hidden="1" x14ac:dyDescent="0.25">
      <c r="A2455" t="s">
        <v>3404</v>
      </c>
      <c r="B2455" t="s">
        <v>3400</v>
      </c>
      <c r="C2455" t="s">
        <v>3401</v>
      </c>
      <c r="D2455" t="s">
        <v>128</v>
      </c>
      <c r="E2455" t="s">
        <v>3402</v>
      </c>
      <c r="F2455" t="s">
        <v>311</v>
      </c>
      <c r="G2455" t="s">
        <v>45</v>
      </c>
      <c r="H2455">
        <v>3</v>
      </c>
      <c r="I2455" t="s">
        <v>46</v>
      </c>
      <c r="J2455" t="s">
        <v>70</v>
      </c>
      <c r="L2455">
        <v>0.42</v>
      </c>
      <c r="M2455" t="s">
        <v>48</v>
      </c>
      <c r="U2455" t="s">
        <v>496</v>
      </c>
      <c r="W2455" s="5">
        <v>45215</v>
      </c>
      <c r="AB2455" t="s">
        <v>311</v>
      </c>
      <c r="AC2455" t="s">
        <v>311</v>
      </c>
      <c r="AD2455" t="s">
        <v>199</v>
      </c>
      <c r="AE2455" t="s">
        <v>51</v>
      </c>
      <c r="AF2455" t="s">
        <v>50</v>
      </c>
      <c r="AG2455" t="s">
        <v>52</v>
      </c>
      <c r="AH2455">
        <v>41.958754999999996</v>
      </c>
      <c r="AI2455">
        <v>54.038998999999997</v>
      </c>
      <c r="AJ2455">
        <v>62.349609999999998</v>
      </c>
      <c r="AK2455">
        <v>110.540511</v>
      </c>
      <c r="AL2455" t="s">
        <v>73</v>
      </c>
      <c r="AM2455" t="s">
        <v>314</v>
      </c>
      <c r="AN2455" t="s">
        <v>199</v>
      </c>
      <c r="AO2455" s="1">
        <v>45839</v>
      </c>
      <c r="AP2455" s="1" t="s">
        <v>5438</v>
      </c>
      <c r="AR2455" t="s">
        <v>199</v>
      </c>
    </row>
    <row r="2456" spans="1:44" hidden="1" x14ac:dyDescent="0.25">
      <c r="A2456" t="s">
        <v>3407</v>
      </c>
      <c r="B2456" t="s">
        <v>3405</v>
      </c>
      <c r="C2456" t="s">
        <v>3406</v>
      </c>
      <c r="D2456" t="s">
        <v>95</v>
      </c>
      <c r="E2456" t="s">
        <v>310</v>
      </c>
      <c r="F2456" t="s">
        <v>311</v>
      </c>
      <c r="G2456" t="s">
        <v>312</v>
      </c>
      <c r="H2456">
        <v>3</v>
      </c>
      <c r="I2456" t="s">
        <v>46</v>
      </c>
      <c r="J2456" t="s">
        <v>70</v>
      </c>
      <c r="L2456">
        <v>22.24</v>
      </c>
      <c r="M2456" t="s">
        <v>48</v>
      </c>
      <c r="Q2456">
        <v>2</v>
      </c>
      <c r="R2456" t="s">
        <v>97</v>
      </c>
      <c r="S2456" t="s">
        <v>98</v>
      </c>
      <c r="T2456" t="s">
        <v>98</v>
      </c>
      <c r="U2456" t="s">
        <v>300</v>
      </c>
      <c r="W2456" s="5">
        <v>45167</v>
      </c>
      <c r="Z2456" s="10">
        <v>45167</v>
      </c>
      <c r="AA2456" s="10">
        <v>45122</v>
      </c>
      <c r="AB2456" t="s">
        <v>311</v>
      </c>
      <c r="AC2456" t="s">
        <v>311</v>
      </c>
      <c r="AD2456" t="s">
        <v>199</v>
      </c>
      <c r="AE2456" t="s">
        <v>51</v>
      </c>
      <c r="AF2456" t="s">
        <v>50</v>
      </c>
      <c r="AG2456" t="s">
        <v>52</v>
      </c>
      <c r="AH2456">
        <v>35.822085999999999</v>
      </c>
      <c r="AI2456">
        <v>40.316603000000001</v>
      </c>
      <c r="AJ2456">
        <v>60.063547999999997</v>
      </c>
      <c r="AK2456">
        <v>107.493415</v>
      </c>
      <c r="AL2456" t="s">
        <v>99</v>
      </c>
      <c r="AM2456" t="s">
        <v>55</v>
      </c>
      <c r="AN2456" t="s">
        <v>51</v>
      </c>
      <c r="AO2456" s="1">
        <v>45689</v>
      </c>
      <c r="AP2456" s="1" t="s">
        <v>5426</v>
      </c>
      <c r="AR2456" t="s">
        <v>51</v>
      </c>
    </row>
    <row r="2457" spans="1:44" hidden="1" x14ac:dyDescent="0.25">
      <c r="A2457" t="s">
        <v>3408</v>
      </c>
      <c r="B2457" t="s">
        <v>3405</v>
      </c>
      <c r="C2457" t="s">
        <v>3406</v>
      </c>
      <c r="D2457" t="s">
        <v>143</v>
      </c>
      <c r="E2457" t="s">
        <v>310</v>
      </c>
      <c r="F2457" t="s">
        <v>311</v>
      </c>
      <c r="G2457" t="s">
        <v>312</v>
      </c>
      <c r="H2457">
        <v>3</v>
      </c>
      <c r="I2457" t="s">
        <v>46</v>
      </c>
      <c r="J2457" t="s">
        <v>70</v>
      </c>
      <c r="L2457">
        <v>26.82</v>
      </c>
      <c r="M2457" t="s">
        <v>48</v>
      </c>
      <c r="Q2457">
        <v>2</v>
      </c>
      <c r="R2457" t="s">
        <v>97</v>
      </c>
      <c r="S2457" t="s">
        <v>98</v>
      </c>
      <c r="T2457" t="s">
        <v>98</v>
      </c>
      <c r="U2457" t="s">
        <v>300</v>
      </c>
      <c r="W2457" s="5">
        <v>45484</v>
      </c>
      <c r="Y2457" s="5">
        <v>45474</v>
      </c>
      <c r="Z2457" s="10">
        <v>45484</v>
      </c>
      <c r="AA2457" s="10">
        <v>45483</v>
      </c>
      <c r="AB2457" t="s">
        <v>311</v>
      </c>
      <c r="AC2457" t="s">
        <v>311</v>
      </c>
      <c r="AD2457" t="s">
        <v>199</v>
      </c>
      <c r="AE2457" t="s">
        <v>51</v>
      </c>
      <c r="AF2457" t="s">
        <v>50</v>
      </c>
      <c r="AG2457" t="s">
        <v>52</v>
      </c>
      <c r="AH2457">
        <v>35.822085999999999</v>
      </c>
      <c r="AI2457">
        <v>40.316603000000001</v>
      </c>
      <c r="AJ2457">
        <v>60.063547999999997</v>
      </c>
      <c r="AK2457">
        <v>107.493415</v>
      </c>
      <c r="AL2457" t="s">
        <v>99</v>
      </c>
      <c r="AM2457" t="s">
        <v>55</v>
      </c>
      <c r="AN2457" t="s">
        <v>51</v>
      </c>
      <c r="AO2457" s="1">
        <v>45689</v>
      </c>
      <c r="AP2457" s="1" t="s">
        <v>5426</v>
      </c>
      <c r="AR2457" t="s">
        <v>51</v>
      </c>
    </row>
    <row r="2458" spans="1:44" hidden="1" x14ac:dyDescent="0.25">
      <c r="A2458" t="s">
        <v>3409</v>
      </c>
      <c r="B2458" t="s">
        <v>3405</v>
      </c>
      <c r="C2458" t="s">
        <v>3406</v>
      </c>
      <c r="D2458" t="s">
        <v>87</v>
      </c>
      <c r="E2458" t="s">
        <v>310</v>
      </c>
      <c r="F2458" t="s">
        <v>311</v>
      </c>
      <c r="G2458" t="s">
        <v>312</v>
      </c>
      <c r="H2458">
        <v>3</v>
      </c>
      <c r="I2458" t="s">
        <v>46</v>
      </c>
      <c r="J2458" t="s">
        <v>70</v>
      </c>
      <c r="L2458">
        <v>28.13</v>
      </c>
      <c r="M2458" t="s">
        <v>48</v>
      </c>
      <c r="Q2458">
        <v>2</v>
      </c>
      <c r="R2458" t="s">
        <v>97</v>
      </c>
      <c r="S2458" t="s">
        <v>98</v>
      </c>
      <c r="T2458" t="s">
        <v>98</v>
      </c>
      <c r="U2458" t="s">
        <v>300</v>
      </c>
      <c r="W2458" s="5">
        <v>45170</v>
      </c>
      <c r="Z2458" s="10">
        <v>45170</v>
      </c>
      <c r="AA2458" s="10">
        <v>45169</v>
      </c>
      <c r="AB2458" t="s">
        <v>311</v>
      </c>
      <c r="AC2458" t="s">
        <v>311</v>
      </c>
      <c r="AD2458" t="s">
        <v>199</v>
      </c>
      <c r="AE2458" t="s">
        <v>51</v>
      </c>
      <c r="AF2458" t="s">
        <v>50</v>
      </c>
      <c r="AG2458" t="s">
        <v>52</v>
      </c>
      <c r="AH2458">
        <v>35.822085999999999</v>
      </c>
      <c r="AI2458">
        <v>40.316603000000001</v>
      </c>
      <c r="AJ2458">
        <v>60.063547999999997</v>
      </c>
      <c r="AK2458">
        <v>107.493415</v>
      </c>
      <c r="AL2458" t="s">
        <v>99</v>
      </c>
      <c r="AM2458" t="s">
        <v>55</v>
      </c>
      <c r="AN2458" t="s">
        <v>51</v>
      </c>
      <c r="AO2458" s="1">
        <v>45689</v>
      </c>
      <c r="AP2458" s="1" t="s">
        <v>5426</v>
      </c>
      <c r="AR2458" t="s">
        <v>51</v>
      </c>
    </row>
    <row r="2459" spans="1:44" hidden="1" x14ac:dyDescent="0.25">
      <c r="A2459" t="s">
        <v>3410</v>
      </c>
      <c r="B2459" t="s">
        <v>3405</v>
      </c>
      <c r="C2459" t="s">
        <v>3406</v>
      </c>
      <c r="D2459" t="s">
        <v>100</v>
      </c>
      <c r="E2459" t="s">
        <v>310</v>
      </c>
      <c r="F2459" t="s">
        <v>311</v>
      </c>
      <c r="G2459" t="s">
        <v>312</v>
      </c>
      <c r="H2459">
        <v>3</v>
      </c>
      <c r="I2459" t="s">
        <v>46</v>
      </c>
      <c r="J2459" t="s">
        <v>70</v>
      </c>
      <c r="L2459">
        <v>11.17</v>
      </c>
      <c r="M2459" t="s">
        <v>48</v>
      </c>
      <c r="Q2459">
        <v>2</v>
      </c>
      <c r="R2459" t="s">
        <v>97</v>
      </c>
      <c r="S2459" t="s">
        <v>98</v>
      </c>
      <c r="T2459" t="s">
        <v>98</v>
      </c>
      <c r="U2459" t="s">
        <v>300</v>
      </c>
      <c r="W2459" s="5">
        <v>45170</v>
      </c>
      <c r="Z2459" s="10">
        <v>45170</v>
      </c>
      <c r="AA2459" s="10">
        <v>45121</v>
      </c>
      <c r="AB2459" t="s">
        <v>311</v>
      </c>
      <c r="AC2459" t="s">
        <v>311</v>
      </c>
      <c r="AD2459" t="s">
        <v>199</v>
      </c>
      <c r="AE2459" t="s">
        <v>51</v>
      </c>
      <c r="AF2459" t="s">
        <v>50</v>
      </c>
      <c r="AG2459" t="s">
        <v>52</v>
      </c>
      <c r="AH2459">
        <v>35.822085999999999</v>
      </c>
      <c r="AI2459">
        <v>40.316603000000001</v>
      </c>
      <c r="AJ2459">
        <v>60.063547999999997</v>
      </c>
      <c r="AK2459">
        <v>107.493415</v>
      </c>
      <c r="AL2459" t="s">
        <v>99</v>
      </c>
      <c r="AM2459" t="s">
        <v>55</v>
      </c>
      <c r="AN2459" t="s">
        <v>51</v>
      </c>
      <c r="AO2459" s="1">
        <v>45689</v>
      </c>
      <c r="AP2459" s="1" t="s">
        <v>5426</v>
      </c>
      <c r="AR2459" t="s">
        <v>51</v>
      </c>
    </row>
    <row r="2460" spans="1:44" hidden="1" x14ac:dyDescent="0.25">
      <c r="A2460" t="s">
        <v>3411</v>
      </c>
      <c r="B2460" t="s">
        <v>3405</v>
      </c>
      <c r="C2460" t="s">
        <v>3406</v>
      </c>
      <c r="D2460" t="s">
        <v>259</v>
      </c>
      <c r="E2460" t="s">
        <v>310</v>
      </c>
      <c r="F2460" t="s">
        <v>311</v>
      </c>
      <c r="G2460" t="s">
        <v>312</v>
      </c>
      <c r="H2460">
        <v>3</v>
      </c>
      <c r="I2460" t="s">
        <v>46</v>
      </c>
      <c r="J2460" t="s">
        <v>70</v>
      </c>
      <c r="L2460">
        <v>2.8</v>
      </c>
      <c r="M2460" t="s">
        <v>48</v>
      </c>
      <c r="Q2460">
        <v>2</v>
      </c>
      <c r="R2460" t="s">
        <v>97</v>
      </c>
      <c r="S2460" t="s">
        <v>98</v>
      </c>
      <c r="T2460" t="s">
        <v>98</v>
      </c>
      <c r="U2460" t="s">
        <v>300</v>
      </c>
      <c r="W2460" s="5">
        <v>45427.936909722222</v>
      </c>
      <c r="Y2460" s="5">
        <v>45413</v>
      </c>
      <c r="AB2460" t="s">
        <v>311</v>
      </c>
      <c r="AC2460" t="s">
        <v>311</v>
      </c>
      <c r="AD2460" t="s">
        <v>199</v>
      </c>
      <c r="AE2460" t="s">
        <v>51</v>
      </c>
      <c r="AF2460" t="s">
        <v>50</v>
      </c>
      <c r="AG2460" t="s">
        <v>52</v>
      </c>
      <c r="AH2460">
        <v>35.822085999999999</v>
      </c>
      <c r="AI2460">
        <v>40.316603000000001</v>
      </c>
      <c r="AJ2460">
        <v>60.063547999999997</v>
      </c>
      <c r="AK2460">
        <v>107.493415</v>
      </c>
      <c r="AL2460" t="s">
        <v>99</v>
      </c>
      <c r="AM2460" t="s">
        <v>55</v>
      </c>
      <c r="AN2460" t="s">
        <v>51</v>
      </c>
      <c r="AO2460" s="1">
        <v>45689</v>
      </c>
      <c r="AP2460" s="1" t="s">
        <v>5426</v>
      </c>
      <c r="AR2460" t="s">
        <v>51</v>
      </c>
    </row>
    <row r="2461" spans="1:44" hidden="1" x14ac:dyDescent="0.25">
      <c r="A2461" t="s">
        <v>3414</v>
      </c>
      <c r="B2461" t="s">
        <v>3412</v>
      </c>
      <c r="C2461" t="s">
        <v>3413</v>
      </c>
      <c r="D2461" t="s">
        <v>145</v>
      </c>
      <c r="E2461" t="s">
        <v>3402</v>
      </c>
      <c r="F2461" t="s">
        <v>311</v>
      </c>
      <c r="G2461" t="s">
        <v>45</v>
      </c>
      <c r="H2461">
        <v>2</v>
      </c>
      <c r="I2461" t="s">
        <v>46</v>
      </c>
      <c r="J2461" t="s">
        <v>47</v>
      </c>
      <c r="K2461" s="1">
        <v>43238</v>
      </c>
      <c r="L2461">
        <v>20.03</v>
      </c>
      <c r="M2461" t="s">
        <v>226</v>
      </c>
      <c r="X2461" s="5">
        <v>45931</v>
      </c>
      <c r="Y2461" s="5">
        <v>45901</v>
      </c>
      <c r="AB2461" t="s">
        <v>311</v>
      </c>
      <c r="AC2461" t="s">
        <v>311</v>
      </c>
      <c r="AD2461" t="s">
        <v>199</v>
      </c>
      <c r="AE2461" t="s">
        <v>51</v>
      </c>
      <c r="AF2461" t="s">
        <v>50</v>
      </c>
      <c r="AG2461" t="s">
        <v>52</v>
      </c>
      <c r="AH2461">
        <v>17.630852999999998</v>
      </c>
      <c r="AI2461">
        <v>60.476253999999997</v>
      </c>
      <c r="AJ2461">
        <v>68.791255000000007</v>
      </c>
      <c r="AK2461">
        <v>116.98215500000001</v>
      </c>
      <c r="AL2461" t="s">
        <v>54</v>
      </c>
      <c r="AM2461" t="s">
        <v>314</v>
      </c>
    </row>
    <row r="2462" spans="1:44" hidden="1" x14ac:dyDescent="0.25">
      <c r="A2462" t="s">
        <v>3415</v>
      </c>
      <c r="B2462" t="s">
        <v>3412</v>
      </c>
      <c r="C2462" t="s">
        <v>3413</v>
      </c>
      <c r="D2462" t="s">
        <v>275</v>
      </c>
      <c r="E2462" t="s">
        <v>3402</v>
      </c>
      <c r="F2462" t="s">
        <v>311</v>
      </c>
      <c r="G2462" t="s">
        <v>45</v>
      </c>
      <c r="H2462">
        <v>2</v>
      </c>
      <c r="I2462" t="s">
        <v>46</v>
      </c>
      <c r="J2462" t="s">
        <v>47</v>
      </c>
      <c r="K2462" s="1">
        <v>43241</v>
      </c>
      <c r="L2462">
        <v>13.27</v>
      </c>
      <c r="M2462" t="s">
        <v>226</v>
      </c>
      <c r="X2462" s="5">
        <v>45931</v>
      </c>
      <c r="Y2462" s="5">
        <v>45901</v>
      </c>
      <c r="AB2462" t="s">
        <v>311</v>
      </c>
      <c r="AC2462" t="s">
        <v>311</v>
      </c>
      <c r="AD2462" t="s">
        <v>199</v>
      </c>
      <c r="AE2462" t="s">
        <v>51</v>
      </c>
      <c r="AF2462" t="s">
        <v>50</v>
      </c>
      <c r="AG2462" t="s">
        <v>52</v>
      </c>
      <c r="AH2462">
        <v>17.630852999999998</v>
      </c>
      <c r="AI2462">
        <v>60.476253999999997</v>
      </c>
      <c r="AJ2462">
        <v>68.791255000000007</v>
      </c>
      <c r="AK2462">
        <v>116.98215500000001</v>
      </c>
      <c r="AL2462" t="s">
        <v>54</v>
      </c>
      <c r="AM2462" t="s">
        <v>314</v>
      </c>
    </row>
    <row r="2463" spans="1:44" hidden="1" x14ac:dyDescent="0.25">
      <c r="A2463" t="s">
        <v>3416</v>
      </c>
      <c r="B2463" t="s">
        <v>3412</v>
      </c>
      <c r="C2463" t="s">
        <v>3413</v>
      </c>
      <c r="D2463" t="s">
        <v>102</v>
      </c>
      <c r="E2463" t="s">
        <v>3402</v>
      </c>
      <c r="F2463" t="s">
        <v>311</v>
      </c>
      <c r="G2463" t="s">
        <v>45</v>
      </c>
      <c r="H2463">
        <v>3</v>
      </c>
      <c r="I2463" t="s">
        <v>46</v>
      </c>
      <c r="J2463" t="s">
        <v>47</v>
      </c>
      <c r="K2463" s="1">
        <v>42773</v>
      </c>
      <c r="L2463">
        <v>2.79</v>
      </c>
      <c r="M2463" t="s">
        <v>226</v>
      </c>
      <c r="X2463" s="5">
        <v>45931</v>
      </c>
      <c r="Y2463" s="5">
        <v>45901</v>
      </c>
      <c r="AB2463" t="s">
        <v>311</v>
      </c>
      <c r="AC2463" t="s">
        <v>311</v>
      </c>
      <c r="AD2463" t="s">
        <v>199</v>
      </c>
      <c r="AE2463" t="s">
        <v>51</v>
      </c>
      <c r="AF2463" t="s">
        <v>50</v>
      </c>
      <c r="AG2463" t="s">
        <v>52</v>
      </c>
      <c r="AH2463">
        <v>17.630852999999998</v>
      </c>
      <c r="AI2463">
        <v>60.476253999999997</v>
      </c>
      <c r="AJ2463">
        <v>68.791255000000007</v>
      </c>
      <c r="AK2463">
        <v>116.98215500000001</v>
      </c>
      <c r="AL2463" t="s">
        <v>54</v>
      </c>
      <c r="AM2463" t="s">
        <v>314</v>
      </c>
    </row>
    <row r="2464" spans="1:44" hidden="1" x14ac:dyDescent="0.25">
      <c r="A2464" t="s">
        <v>3417</v>
      </c>
      <c r="B2464" t="s">
        <v>3412</v>
      </c>
      <c r="C2464" t="s">
        <v>3413</v>
      </c>
      <c r="D2464" t="s">
        <v>149</v>
      </c>
      <c r="E2464" t="s">
        <v>3402</v>
      </c>
      <c r="F2464" t="s">
        <v>311</v>
      </c>
      <c r="G2464" t="s">
        <v>45</v>
      </c>
      <c r="H2464">
        <v>2</v>
      </c>
      <c r="I2464" t="s">
        <v>46</v>
      </c>
      <c r="J2464" t="s">
        <v>47</v>
      </c>
      <c r="K2464" s="1">
        <v>42779</v>
      </c>
      <c r="L2464">
        <v>5.89</v>
      </c>
      <c r="M2464" t="s">
        <v>226</v>
      </c>
      <c r="X2464" s="5">
        <v>45931</v>
      </c>
      <c r="Y2464" s="5">
        <v>45901</v>
      </c>
      <c r="AB2464" t="s">
        <v>311</v>
      </c>
      <c r="AC2464" t="s">
        <v>311</v>
      </c>
      <c r="AD2464" t="s">
        <v>199</v>
      </c>
      <c r="AE2464" t="s">
        <v>51</v>
      </c>
      <c r="AF2464" t="s">
        <v>50</v>
      </c>
      <c r="AG2464" t="s">
        <v>52</v>
      </c>
      <c r="AH2464">
        <v>17.630852999999998</v>
      </c>
      <c r="AI2464">
        <v>60.476253999999997</v>
      </c>
      <c r="AJ2464">
        <v>68.791255000000007</v>
      </c>
      <c r="AK2464">
        <v>116.98215500000001</v>
      </c>
      <c r="AL2464" t="s">
        <v>54</v>
      </c>
      <c r="AM2464" t="s">
        <v>314</v>
      </c>
    </row>
    <row r="2465" spans="1:44" hidden="1" x14ac:dyDescent="0.25">
      <c r="A2465" t="s">
        <v>3418</v>
      </c>
      <c r="B2465" t="s">
        <v>3412</v>
      </c>
      <c r="C2465" t="s">
        <v>3413</v>
      </c>
      <c r="D2465" t="s">
        <v>107</v>
      </c>
      <c r="E2465" t="s">
        <v>3402</v>
      </c>
      <c r="F2465" t="s">
        <v>311</v>
      </c>
      <c r="G2465" t="s">
        <v>45</v>
      </c>
      <c r="H2465">
        <v>1</v>
      </c>
      <c r="I2465" t="s">
        <v>197</v>
      </c>
      <c r="J2465" t="s">
        <v>47</v>
      </c>
      <c r="K2465" s="1">
        <v>43260</v>
      </c>
      <c r="L2465">
        <v>1.04</v>
      </c>
      <c r="M2465" t="s">
        <v>226</v>
      </c>
      <c r="X2465" s="5">
        <v>45931</v>
      </c>
      <c r="Y2465" s="5">
        <v>45901</v>
      </c>
      <c r="AB2465" t="s">
        <v>311</v>
      </c>
      <c r="AC2465" t="s">
        <v>311</v>
      </c>
      <c r="AD2465" t="s">
        <v>199</v>
      </c>
      <c r="AE2465" t="s">
        <v>51</v>
      </c>
      <c r="AF2465" t="s">
        <v>50</v>
      </c>
      <c r="AG2465" t="s">
        <v>52</v>
      </c>
      <c r="AH2465">
        <v>17.630852999999998</v>
      </c>
      <c r="AI2465">
        <v>60.476253999999997</v>
      </c>
      <c r="AJ2465">
        <v>68.791255000000007</v>
      </c>
      <c r="AK2465">
        <v>116.98215500000001</v>
      </c>
      <c r="AL2465" t="s">
        <v>54</v>
      </c>
      <c r="AM2465" t="s">
        <v>314</v>
      </c>
    </row>
    <row r="2466" spans="1:44" hidden="1" x14ac:dyDescent="0.25">
      <c r="A2466" t="s">
        <v>3419</v>
      </c>
      <c r="B2466" t="s">
        <v>3412</v>
      </c>
      <c r="C2466" t="s">
        <v>3413</v>
      </c>
      <c r="D2466" t="s">
        <v>156</v>
      </c>
      <c r="E2466" t="s">
        <v>3402</v>
      </c>
      <c r="F2466" t="s">
        <v>311</v>
      </c>
      <c r="G2466" t="s">
        <v>45</v>
      </c>
      <c r="H2466">
        <v>1</v>
      </c>
      <c r="I2466" t="s">
        <v>151</v>
      </c>
      <c r="J2466" t="s">
        <v>47</v>
      </c>
      <c r="K2466" s="1">
        <v>42917</v>
      </c>
      <c r="L2466">
        <v>0.43</v>
      </c>
      <c r="M2466" t="s">
        <v>226</v>
      </c>
      <c r="X2466" s="5">
        <v>45931</v>
      </c>
      <c r="Y2466" s="5">
        <v>45901</v>
      </c>
      <c r="AB2466" t="s">
        <v>311</v>
      </c>
      <c r="AC2466" t="s">
        <v>311</v>
      </c>
      <c r="AD2466" t="s">
        <v>199</v>
      </c>
      <c r="AE2466" t="s">
        <v>51</v>
      </c>
      <c r="AF2466" t="s">
        <v>50</v>
      </c>
      <c r="AG2466" t="s">
        <v>52</v>
      </c>
      <c r="AH2466">
        <v>17.630852999999998</v>
      </c>
      <c r="AI2466">
        <v>60.476253999999997</v>
      </c>
      <c r="AJ2466">
        <v>68.791255000000007</v>
      </c>
      <c r="AK2466">
        <v>116.98215500000001</v>
      </c>
      <c r="AL2466" t="s">
        <v>54</v>
      </c>
      <c r="AM2466" t="s">
        <v>314</v>
      </c>
    </row>
    <row r="2467" spans="1:44" hidden="1" x14ac:dyDescent="0.25">
      <c r="A2467" t="s">
        <v>3420</v>
      </c>
      <c r="B2467" t="s">
        <v>3412</v>
      </c>
      <c r="C2467" t="s">
        <v>3413</v>
      </c>
      <c r="D2467" t="s">
        <v>158</v>
      </c>
      <c r="E2467" t="s">
        <v>3402</v>
      </c>
      <c r="F2467" t="s">
        <v>311</v>
      </c>
      <c r="G2467" t="s">
        <v>45</v>
      </c>
      <c r="H2467">
        <v>2</v>
      </c>
      <c r="I2467" t="s">
        <v>151</v>
      </c>
      <c r="J2467" t="s">
        <v>47</v>
      </c>
      <c r="K2467" s="1">
        <v>42931</v>
      </c>
      <c r="L2467">
        <v>49.19</v>
      </c>
      <c r="M2467" t="s">
        <v>226</v>
      </c>
      <c r="X2467" s="5">
        <v>45931</v>
      </c>
      <c r="Y2467" s="5">
        <v>45901</v>
      </c>
      <c r="AB2467" t="s">
        <v>311</v>
      </c>
      <c r="AC2467" t="s">
        <v>311</v>
      </c>
      <c r="AD2467" t="s">
        <v>199</v>
      </c>
      <c r="AE2467" t="s">
        <v>51</v>
      </c>
      <c r="AF2467" t="s">
        <v>50</v>
      </c>
      <c r="AG2467" t="s">
        <v>52</v>
      </c>
      <c r="AH2467">
        <v>17.630852999999998</v>
      </c>
      <c r="AI2467">
        <v>60.476253999999997</v>
      </c>
      <c r="AJ2467">
        <v>68.791255000000007</v>
      </c>
      <c r="AK2467">
        <v>116.98215500000001</v>
      </c>
      <c r="AL2467" t="s">
        <v>54</v>
      </c>
      <c r="AM2467" t="s">
        <v>314</v>
      </c>
    </row>
    <row r="2468" spans="1:44" hidden="1" x14ac:dyDescent="0.25">
      <c r="A2468" t="s">
        <v>3421</v>
      </c>
      <c r="B2468" t="s">
        <v>3412</v>
      </c>
      <c r="C2468" t="s">
        <v>3413</v>
      </c>
      <c r="D2468" t="s">
        <v>122</v>
      </c>
      <c r="E2468" t="s">
        <v>3402</v>
      </c>
      <c r="F2468" t="s">
        <v>311</v>
      </c>
      <c r="G2468" t="s">
        <v>45</v>
      </c>
      <c r="H2468">
        <v>2</v>
      </c>
      <c r="I2468" t="s">
        <v>151</v>
      </c>
      <c r="J2468" t="s">
        <v>47</v>
      </c>
      <c r="K2468" s="1">
        <v>42935</v>
      </c>
      <c r="L2468">
        <v>48.21</v>
      </c>
      <c r="M2468" t="s">
        <v>226</v>
      </c>
      <c r="X2468" s="5">
        <v>45931</v>
      </c>
      <c r="Y2468" s="5">
        <v>45901</v>
      </c>
      <c r="AB2468" t="s">
        <v>311</v>
      </c>
      <c r="AC2468" t="s">
        <v>311</v>
      </c>
      <c r="AD2468" t="s">
        <v>199</v>
      </c>
      <c r="AE2468" t="s">
        <v>51</v>
      </c>
      <c r="AF2468" t="s">
        <v>50</v>
      </c>
      <c r="AG2468" t="s">
        <v>52</v>
      </c>
      <c r="AH2468">
        <v>17.630852999999998</v>
      </c>
      <c r="AI2468">
        <v>60.476253999999997</v>
      </c>
      <c r="AJ2468">
        <v>68.791255000000007</v>
      </c>
      <c r="AK2468">
        <v>116.98215500000001</v>
      </c>
      <c r="AL2468" t="s">
        <v>54</v>
      </c>
      <c r="AM2468" t="s">
        <v>314</v>
      </c>
    </row>
    <row r="2469" spans="1:44" hidden="1" x14ac:dyDescent="0.25">
      <c r="A2469" t="s">
        <v>3422</v>
      </c>
      <c r="B2469" t="s">
        <v>3412</v>
      </c>
      <c r="C2469" t="s">
        <v>3413</v>
      </c>
      <c r="D2469" t="s">
        <v>112</v>
      </c>
      <c r="E2469" t="s">
        <v>3402</v>
      </c>
      <c r="F2469" t="s">
        <v>311</v>
      </c>
      <c r="G2469" t="s">
        <v>45</v>
      </c>
      <c r="H2469">
        <v>1</v>
      </c>
      <c r="I2469" t="s">
        <v>151</v>
      </c>
      <c r="J2469" t="s">
        <v>47</v>
      </c>
      <c r="K2469" s="1">
        <v>42941</v>
      </c>
      <c r="L2469">
        <v>22.86</v>
      </c>
      <c r="M2469" t="s">
        <v>226</v>
      </c>
      <c r="X2469" s="5">
        <v>45931</v>
      </c>
      <c r="Y2469" s="5">
        <v>45901</v>
      </c>
      <c r="AB2469" t="s">
        <v>311</v>
      </c>
      <c r="AC2469" t="s">
        <v>311</v>
      </c>
      <c r="AD2469" t="s">
        <v>199</v>
      </c>
      <c r="AE2469" t="s">
        <v>51</v>
      </c>
      <c r="AF2469" t="s">
        <v>50</v>
      </c>
      <c r="AG2469" t="s">
        <v>52</v>
      </c>
      <c r="AH2469">
        <v>17.630852999999998</v>
      </c>
      <c r="AI2469">
        <v>60.476253999999997</v>
      </c>
      <c r="AJ2469">
        <v>68.791255000000007</v>
      </c>
      <c r="AK2469">
        <v>116.98215500000001</v>
      </c>
      <c r="AL2469" t="s">
        <v>54</v>
      </c>
      <c r="AM2469" t="s">
        <v>314</v>
      </c>
    </row>
    <row r="2470" spans="1:44" hidden="1" x14ac:dyDescent="0.25">
      <c r="A2470" t="s">
        <v>3425</v>
      </c>
      <c r="B2470" t="s">
        <v>3423</v>
      </c>
      <c r="C2470" t="s">
        <v>3424</v>
      </c>
      <c r="D2470" t="s">
        <v>95</v>
      </c>
      <c r="E2470" t="s">
        <v>3402</v>
      </c>
      <c r="F2470" t="s">
        <v>311</v>
      </c>
      <c r="G2470" t="s">
        <v>45</v>
      </c>
      <c r="H2470">
        <v>2</v>
      </c>
      <c r="I2470" t="s">
        <v>46</v>
      </c>
      <c r="J2470" t="s">
        <v>70</v>
      </c>
      <c r="L2470">
        <v>45.09</v>
      </c>
      <c r="M2470" t="s">
        <v>48</v>
      </c>
      <c r="R2470" t="s">
        <v>97</v>
      </c>
      <c r="S2470" t="s">
        <v>97</v>
      </c>
      <c r="T2470" t="s">
        <v>98</v>
      </c>
      <c r="W2470" s="5">
        <v>45597</v>
      </c>
      <c r="X2470" s="5">
        <v>45597</v>
      </c>
      <c r="Y2470" s="5">
        <v>45566</v>
      </c>
      <c r="Z2470" s="10">
        <v>45597</v>
      </c>
      <c r="AA2470" s="10">
        <v>45572</v>
      </c>
      <c r="AB2470" t="s">
        <v>311</v>
      </c>
      <c r="AC2470" t="s">
        <v>311</v>
      </c>
      <c r="AD2470" t="s">
        <v>199</v>
      </c>
      <c r="AE2470" t="s">
        <v>51</v>
      </c>
      <c r="AF2470" t="s">
        <v>50</v>
      </c>
      <c r="AG2470" t="s">
        <v>52</v>
      </c>
      <c r="AH2470">
        <v>11.573688000000001</v>
      </c>
      <c r="AI2470">
        <v>63.245106999999997</v>
      </c>
      <c r="AJ2470">
        <v>71.560108</v>
      </c>
      <c r="AK2470">
        <v>119.751008</v>
      </c>
      <c r="AL2470" t="s">
        <v>106</v>
      </c>
      <c r="AM2470" t="s">
        <v>314</v>
      </c>
      <c r="AN2470" t="s">
        <v>199</v>
      </c>
      <c r="AO2470" s="1">
        <v>45717</v>
      </c>
      <c r="AP2470" s="1" t="s">
        <v>5427</v>
      </c>
      <c r="AR2470" t="s">
        <v>5501</v>
      </c>
    </row>
    <row r="2471" spans="1:44" hidden="1" x14ac:dyDescent="0.25">
      <c r="A2471" t="s">
        <v>3426</v>
      </c>
      <c r="B2471" t="s">
        <v>3423</v>
      </c>
      <c r="C2471" t="s">
        <v>3424</v>
      </c>
      <c r="D2471" t="s">
        <v>143</v>
      </c>
      <c r="E2471" t="s">
        <v>3402</v>
      </c>
      <c r="F2471" t="s">
        <v>311</v>
      </c>
      <c r="G2471" t="s">
        <v>45</v>
      </c>
      <c r="H2471">
        <v>2</v>
      </c>
      <c r="I2471" t="s">
        <v>46</v>
      </c>
      <c r="J2471" t="s">
        <v>70</v>
      </c>
      <c r="L2471">
        <v>34.200000000000003</v>
      </c>
      <c r="M2471" t="s">
        <v>48</v>
      </c>
      <c r="R2471" t="s">
        <v>97</v>
      </c>
      <c r="S2471" t="s">
        <v>97</v>
      </c>
      <c r="T2471" t="s">
        <v>98</v>
      </c>
      <c r="W2471" s="5">
        <v>45597</v>
      </c>
      <c r="X2471" s="5">
        <v>45597</v>
      </c>
      <c r="Y2471" s="5">
        <v>45566</v>
      </c>
      <c r="Z2471" s="10">
        <v>45597</v>
      </c>
      <c r="AA2471" s="10">
        <v>45597</v>
      </c>
      <c r="AB2471" t="s">
        <v>311</v>
      </c>
      <c r="AC2471" t="s">
        <v>311</v>
      </c>
      <c r="AD2471" t="s">
        <v>199</v>
      </c>
      <c r="AE2471" t="s">
        <v>51</v>
      </c>
      <c r="AF2471" t="s">
        <v>50</v>
      </c>
      <c r="AG2471" t="s">
        <v>52</v>
      </c>
      <c r="AH2471">
        <v>11.573688000000001</v>
      </c>
      <c r="AI2471">
        <v>63.245106999999997</v>
      </c>
      <c r="AJ2471">
        <v>71.560108</v>
      </c>
      <c r="AK2471">
        <v>119.751008</v>
      </c>
      <c r="AL2471" t="s">
        <v>106</v>
      </c>
      <c r="AM2471" t="s">
        <v>314</v>
      </c>
      <c r="AN2471" t="s">
        <v>199</v>
      </c>
      <c r="AO2471" s="1">
        <v>45717</v>
      </c>
      <c r="AP2471" s="1" t="s">
        <v>5427</v>
      </c>
      <c r="AR2471" t="s">
        <v>5501</v>
      </c>
    </row>
    <row r="2472" spans="1:44" hidden="1" x14ac:dyDescent="0.25">
      <c r="A2472" t="s">
        <v>3429</v>
      </c>
      <c r="B2472" t="s">
        <v>3427</v>
      </c>
      <c r="C2472" t="s">
        <v>3428</v>
      </c>
      <c r="D2472" t="s">
        <v>259</v>
      </c>
      <c r="E2472" t="s">
        <v>3402</v>
      </c>
      <c r="F2472" t="s">
        <v>311</v>
      </c>
      <c r="G2472" t="s">
        <v>45</v>
      </c>
      <c r="H2472">
        <v>3</v>
      </c>
      <c r="I2472" t="s">
        <v>46</v>
      </c>
      <c r="J2472" t="s">
        <v>70</v>
      </c>
      <c r="L2472">
        <v>21.35</v>
      </c>
      <c r="M2472" t="s">
        <v>48</v>
      </c>
      <c r="R2472" t="s">
        <v>97</v>
      </c>
      <c r="S2472" t="s">
        <v>98</v>
      </c>
      <c r="T2472" t="s">
        <v>98</v>
      </c>
      <c r="W2472" s="5">
        <v>45597</v>
      </c>
      <c r="X2472" s="5">
        <v>45597</v>
      </c>
      <c r="Y2472" s="5">
        <v>45566</v>
      </c>
      <c r="Z2472" s="10">
        <v>45600</v>
      </c>
      <c r="AA2472" s="10">
        <v>45576</v>
      </c>
      <c r="AB2472" t="s">
        <v>311</v>
      </c>
      <c r="AC2472" t="s">
        <v>311</v>
      </c>
      <c r="AD2472" t="s">
        <v>199</v>
      </c>
      <c r="AE2472" t="s">
        <v>51</v>
      </c>
      <c r="AF2472" t="s">
        <v>50</v>
      </c>
      <c r="AG2472" t="s">
        <v>52</v>
      </c>
      <c r="AH2472">
        <v>9.2972009999999994</v>
      </c>
      <c r="AI2472">
        <v>67.609364999999997</v>
      </c>
      <c r="AJ2472">
        <v>75.924366000000006</v>
      </c>
      <c r="AK2472">
        <v>124.11526600000001</v>
      </c>
      <c r="AL2472" t="s">
        <v>99</v>
      </c>
      <c r="AM2472" t="s">
        <v>314</v>
      </c>
      <c r="AN2472" t="s">
        <v>199</v>
      </c>
      <c r="AO2472" s="1">
        <v>45717</v>
      </c>
      <c r="AP2472" s="1" t="s">
        <v>5427</v>
      </c>
      <c r="AR2472" t="s">
        <v>5501</v>
      </c>
    </row>
    <row r="2473" spans="1:44" hidden="1" x14ac:dyDescent="0.25">
      <c r="A2473" t="s">
        <v>3430</v>
      </c>
      <c r="B2473" t="s">
        <v>3427</v>
      </c>
      <c r="C2473" t="s">
        <v>3428</v>
      </c>
      <c r="D2473" t="s">
        <v>207</v>
      </c>
      <c r="E2473" t="s">
        <v>3402</v>
      </c>
      <c r="F2473" t="s">
        <v>311</v>
      </c>
      <c r="G2473" t="s">
        <v>45</v>
      </c>
      <c r="H2473">
        <v>4</v>
      </c>
      <c r="I2473" t="s">
        <v>46</v>
      </c>
      <c r="J2473" t="s">
        <v>70</v>
      </c>
      <c r="L2473">
        <v>15.65</v>
      </c>
      <c r="M2473" t="s">
        <v>48</v>
      </c>
      <c r="R2473" t="s">
        <v>97</v>
      </c>
      <c r="S2473" t="s">
        <v>98</v>
      </c>
      <c r="T2473" t="s">
        <v>98</v>
      </c>
      <c r="W2473" s="5">
        <v>45597</v>
      </c>
      <c r="X2473" s="5">
        <v>45597</v>
      </c>
      <c r="Y2473" s="5">
        <v>45566</v>
      </c>
      <c r="Z2473" s="10">
        <v>45603</v>
      </c>
      <c r="AA2473" s="10">
        <v>45576</v>
      </c>
      <c r="AB2473" t="s">
        <v>311</v>
      </c>
      <c r="AC2473" t="s">
        <v>311</v>
      </c>
      <c r="AD2473" t="s">
        <v>199</v>
      </c>
      <c r="AE2473" t="s">
        <v>51</v>
      </c>
      <c r="AF2473" t="s">
        <v>50</v>
      </c>
      <c r="AG2473" t="s">
        <v>52</v>
      </c>
      <c r="AH2473">
        <v>9.2972009999999994</v>
      </c>
      <c r="AI2473">
        <v>67.609364999999997</v>
      </c>
      <c r="AJ2473">
        <v>75.924366000000006</v>
      </c>
      <c r="AK2473">
        <v>124.11526600000001</v>
      </c>
      <c r="AL2473" t="s">
        <v>99</v>
      </c>
      <c r="AM2473" t="s">
        <v>314</v>
      </c>
      <c r="AN2473" t="s">
        <v>199</v>
      </c>
      <c r="AO2473" s="1">
        <v>45717</v>
      </c>
      <c r="AP2473" s="1" t="s">
        <v>5427</v>
      </c>
      <c r="AR2473" t="s">
        <v>5501</v>
      </c>
    </row>
    <row r="2474" spans="1:44" hidden="1" x14ac:dyDescent="0.25">
      <c r="A2474" t="s">
        <v>3431</v>
      </c>
      <c r="B2474" t="s">
        <v>3427</v>
      </c>
      <c r="C2474" t="s">
        <v>3428</v>
      </c>
      <c r="D2474" t="s">
        <v>102</v>
      </c>
      <c r="E2474" t="s">
        <v>3402</v>
      </c>
      <c r="F2474" t="s">
        <v>311</v>
      </c>
      <c r="G2474" t="s">
        <v>45</v>
      </c>
      <c r="H2474">
        <v>3</v>
      </c>
      <c r="I2474" t="s">
        <v>46</v>
      </c>
      <c r="J2474" t="s">
        <v>70</v>
      </c>
      <c r="L2474">
        <v>33.520000000000003</v>
      </c>
      <c r="M2474" t="s">
        <v>48</v>
      </c>
      <c r="R2474" t="s">
        <v>97</v>
      </c>
      <c r="S2474" t="s">
        <v>98</v>
      </c>
      <c r="T2474" t="s">
        <v>98</v>
      </c>
      <c r="W2474" s="5">
        <v>46023</v>
      </c>
      <c r="X2474" s="5">
        <v>45597</v>
      </c>
      <c r="Y2474" s="5">
        <v>45566</v>
      </c>
      <c r="Z2474" s="10">
        <v>45605</v>
      </c>
      <c r="AA2474" s="10">
        <v>45585</v>
      </c>
      <c r="AB2474" t="s">
        <v>311</v>
      </c>
      <c r="AC2474" t="s">
        <v>311</v>
      </c>
      <c r="AD2474" t="s">
        <v>199</v>
      </c>
      <c r="AE2474" t="s">
        <v>51</v>
      </c>
      <c r="AF2474" t="s">
        <v>50</v>
      </c>
      <c r="AG2474" t="s">
        <v>52</v>
      </c>
      <c r="AH2474">
        <v>9.2972009999999994</v>
      </c>
      <c r="AI2474">
        <v>67.609364999999997</v>
      </c>
      <c r="AJ2474">
        <v>75.924366000000006</v>
      </c>
      <c r="AK2474">
        <v>124.11526600000001</v>
      </c>
      <c r="AL2474" t="s">
        <v>99</v>
      </c>
      <c r="AM2474" t="s">
        <v>314</v>
      </c>
      <c r="AN2474" t="s">
        <v>199</v>
      </c>
      <c r="AO2474" s="1">
        <v>45717</v>
      </c>
      <c r="AP2474" s="1" t="s">
        <v>5427</v>
      </c>
      <c r="AR2474" t="s">
        <v>5501</v>
      </c>
    </row>
    <row r="2475" spans="1:44" hidden="1" x14ac:dyDescent="0.25">
      <c r="A2475" t="s">
        <v>3432</v>
      </c>
      <c r="B2475" t="s">
        <v>3427</v>
      </c>
      <c r="C2475" t="s">
        <v>3428</v>
      </c>
      <c r="D2475" t="s">
        <v>104</v>
      </c>
      <c r="E2475" t="s">
        <v>3402</v>
      </c>
      <c r="F2475" t="s">
        <v>311</v>
      </c>
      <c r="G2475" t="s">
        <v>45</v>
      </c>
      <c r="H2475">
        <v>2</v>
      </c>
      <c r="I2475" t="s">
        <v>46</v>
      </c>
      <c r="J2475" t="s">
        <v>70</v>
      </c>
      <c r="L2475">
        <v>32.369999999999997</v>
      </c>
      <c r="M2475" t="s">
        <v>48</v>
      </c>
      <c r="R2475" t="s">
        <v>97</v>
      </c>
      <c r="S2475" t="s">
        <v>98</v>
      </c>
      <c r="T2475" t="s">
        <v>98</v>
      </c>
      <c r="W2475" s="5">
        <v>45597</v>
      </c>
      <c r="X2475" s="5">
        <v>45597</v>
      </c>
      <c r="Y2475" s="5">
        <v>45566</v>
      </c>
      <c r="Z2475" s="10">
        <v>45607</v>
      </c>
      <c r="AB2475" t="s">
        <v>311</v>
      </c>
      <c r="AC2475" t="s">
        <v>311</v>
      </c>
      <c r="AD2475" t="s">
        <v>199</v>
      </c>
      <c r="AE2475" t="s">
        <v>51</v>
      </c>
      <c r="AF2475" t="s">
        <v>50</v>
      </c>
      <c r="AG2475" t="s">
        <v>52</v>
      </c>
      <c r="AH2475">
        <v>9.2972009999999994</v>
      </c>
      <c r="AI2475">
        <v>67.609364999999997</v>
      </c>
      <c r="AJ2475">
        <v>75.924366000000006</v>
      </c>
      <c r="AK2475">
        <v>124.11526600000001</v>
      </c>
      <c r="AL2475" t="s">
        <v>99</v>
      </c>
      <c r="AM2475" t="s">
        <v>314</v>
      </c>
      <c r="AN2475" t="s">
        <v>199</v>
      </c>
      <c r="AO2475" s="1">
        <v>45717</v>
      </c>
      <c r="AP2475" s="1" t="s">
        <v>5427</v>
      </c>
      <c r="AR2475" t="s">
        <v>5501</v>
      </c>
    </row>
    <row r="2476" spans="1:44" hidden="1" x14ac:dyDescent="0.25">
      <c r="A2476" t="s">
        <v>3433</v>
      </c>
      <c r="B2476" t="s">
        <v>3427</v>
      </c>
      <c r="C2476" t="s">
        <v>3428</v>
      </c>
      <c r="D2476" t="s">
        <v>149</v>
      </c>
      <c r="E2476" t="s">
        <v>3402</v>
      </c>
      <c r="F2476" t="s">
        <v>311</v>
      </c>
      <c r="G2476" t="s">
        <v>45</v>
      </c>
      <c r="H2476">
        <v>3</v>
      </c>
      <c r="I2476" t="s">
        <v>46</v>
      </c>
      <c r="J2476" t="s">
        <v>70</v>
      </c>
      <c r="L2476">
        <v>44.64</v>
      </c>
      <c r="M2476" t="s">
        <v>48</v>
      </c>
      <c r="R2476" t="s">
        <v>97</v>
      </c>
      <c r="S2476" t="s">
        <v>97</v>
      </c>
      <c r="T2476" t="s">
        <v>98</v>
      </c>
      <c r="W2476" s="5">
        <v>45597</v>
      </c>
      <c r="X2476" s="5">
        <v>45597</v>
      </c>
      <c r="Y2476" s="5">
        <v>45566</v>
      </c>
      <c r="Z2476" s="10">
        <v>45608</v>
      </c>
      <c r="AA2476" s="10">
        <v>45586</v>
      </c>
      <c r="AB2476" t="s">
        <v>311</v>
      </c>
      <c r="AC2476" t="s">
        <v>311</v>
      </c>
      <c r="AD2476" t="s">
        <v>199</v>
      </c>
      <c r="AE2476" t="s">
        <v>51</v>
      </c>
      <c r="AF2476" t="s">
        <v>50</v>
      </c>
      <c r="AG2476" t="s">
        <v>52</v>
      </c>
      <c r="AH2476">
        <v>9.2972009999999994</v>
      </c>
      <c r="AI2476">
        <v>67.609364999999997</v>
      </c>
      <c r="AJ2476">
        <v>75.924366000000006</v>
      </c>
      <c r="AK2476">
        <v>124.11526600000001</v>
      </c>
      <c r="AL2476" t="s">
        <v>106</v>
      </c>
      <c r="AM2476" t="s">
        <v>314</v>
      </c>
      <c r="AN2476" t="s">
        <v>199</v>
      </c>
      <c r="AO2476" s="1">
        <v>45717</v>
      </c>
      <c r="AP2476" s="1" t="s">
        <v>5427</v>
      </c>
      <c r="AR2476" t="s">
        <v>5501</v>
      </c>
    </row>
    <row r="2477" spans="1:44" hidden="1" x14ac:dyDescent="0.25">
      <c r="A2477" t="s">
        <v>3434</v>
      </c>
      <c r="B2477" t="s">
        <v>3427</v>
      </c>
      <c r="C2477" t="s">
        <v>3428</v>
      </c>
      <c r="D2477" t="s">
        <v>154</v>
      </c>
      <c r="E2477" t="s">
        <v>3402</v>
      </c>
      <c r="F2477" t="s">
        <v>311</v>
      </c>
      <c r="G2477" t="s">
        <v>45</v>
      </c>
      <c r="H2477">
        <v>2</v>
      </c>
      <c r="I2477" t="s">
        <v>46</v>
      </c>
      <c r="J2477" t="s">
        <v>70</v>
      </c>
      <c r="L2477">
        <v>27.19</v>
      </c>
      <c r="M2477" t="s">
        <v>48</v>
      </c>
      <c r="R2477" t="s">
        <v>97</v>
      </c>
      <c r="S2477" t="s">
        <v>97</v>
      </c>
      <c r="T2477" t="s">
        <v>98</v>
      </c>
      <c r="W2477" s="5">
        <v>45597</v>
      </c>
      <c r="X2477" s="5">
        <v>45597</v>
      </c>
      <c r="Y2477" s="5">
        <v>45566</v>
      </c>
      <c r="Z2477" s="10">
        <v>45600</v>
      </c>
      <c r="AA2477" s="10">
        <v>45575</v>
      </c>
      <c r="AB2477" t="s">
        <v>311</v>
      </c>
      <c r="AC2477" t="s">
        <v>311</v>
      </c>
      <c r="AD2477" t="s">
        <v>199</v>
      </c>
      <c r="AE2477" t="s">
        <v>51</v>
      </c>
      <c r="AF2477" t="s">
        <v>50</v>
      </c>
      <c r="AG2477" t="s">
        <v>52</v>
      </c>
      <c r="AH2477">
        <v>9.2972009999999994</v>
      </c>
      <c r="AI2477">
        <v>67.609364999999997</v>
      </c>
      <c r="AJ2477">
        <v>75.924366000000006</v>
      </c>
      <c r="AK2477">
        <v>124.11526600000001</v>
      </c>
      <c r="AL2477" t="s">
        <v>106</v>
      </c>
      <c r="AM2477" t="s">
        <v>314</v>
      </c>
      <c r="AN2477" t="s">
        <v>199</v>
      </c>
      <c r="AO2477" s="1">
        <v>45717</v>
      </c>
      <c r="AP2477" s="1" t="s">
        <v>5427</v>
      </c>
      <c r="AR2477" t="s">
        <v>5501</v>
      </c>
    </row>
    <row r="2478" spans="1:44" hidden="1" x14ac:dyDescent="0.25">
      <c r="A2478" t="s">
        <v>3435</v>
      </c>
      <c r="B2478" t="s">
        <v>3427</v>
      </c>
      <c r="C2478" t="s">
        <v>3428</v>
      </c>
      <c r="D2478" t="s">
        <v>156</v>
      </c>
      <c r="E2478" t="s">
        <v>3402</v>
      </c>
      <c r="F2478" t="s">
        <v>311</v>
      </c>
      <c r="G2478" t="s">
        <v>45</v>
      </c>
      <c r="H2478">
        <v>3</v>
      </c>
      <c r="I2478" t="s">
        <v>46</v>
      </c>
      <c r="J2478" t="s">
        <v>70</v>
      </c>
      <c r="L2478">
        <v>32.159999999999997</v>
      </c>
      <c r="M2478" t="s">
        <v>48</v>
      </c>
      <c r="R2478" t="s">
        <v>97</v>
      </c>
      <c r="S2478" t="s">
        <v>98</v>
      </c>
      <c r="T2478" t="s">
        <v>98</v>
      </c>
      <c r="W2478" s="5">
        <v>45597</v>
      </c>
      <c r="X2478" s="5">
        <v>45597</v>
      </c>
      <c r="Y2478" s="5">
        <v>45566</v>
      </c>
      <c r="Z2478" s="10">
        <v>45599</v>
      </c>
      <c r="AA2478" s="10">
        <v>45585</v>
      </c>
      <c r="AB2478" t="s">
        <v>311</v>
      </c>
      <c r="AC2478" t="s">
        <v>311</v>
      </c>
      <c r="AD2478" t="s">
        <v>199</v>
      </c>
      <c r="AE2478" t="s">
        <v>51</v>
      </c>
      <c r="AF2478" t="s">
        <v>50</v>
      </c>
      <c r="AG2478" t="s">
        <v>52</v>
      </c>
      <c r="AH2478">
        <v>9.2972009999999994</v>
      </c>
      <c r="AI2478">
        <v>67.609364999999997</v>
      </c>
      <c r="AJ2478">
        <v>75.924366000000006</v>
      </c>
      <c r="AK2478">
        <v>124.11526600000001</v>
      </c>
      <c r="AL2478" t="s">
        <v>99</v>
      </c>
      <c r="AM2478" t="s">
        <v>314</v>
      </c>
      <c r="AN2478" t="s">
        <v>199</v>
      </c>
      <c r="AO2478" s="1">
        <v>45717</v>
      </c>
      <c r="AP2478" s="1" t="s">
        <v>5427</v>
      </c>
      <c r="AR2478" t="s">
        <v>5501</v>
      </c>
    </row>
    <row r="2479" spans="1:44" hidden="1" x14ac:dyDescent="0.25">
      <c r="A2479" t="s">
        <v>3436</v>
      </c>
      <c r="B2479" t="s">
        <v>3427</v>
      </c>
      <c r="C2479" t="s">
        <v>3428</v>
      </c>
      <c r="D2479" t="s">
        <v>158</v>
      </c>
      <c r="E2479" t="s">
        <v>3402</v>
      </c>
      <c r="F2479" t="s">
        <v>311</v>
      </c>
      <c r="G2479" t="s">
        <v>45</v>
      </c>
      <c r="H2479">
        <v>4</v>
      </c>
      <c r="I2479" t="s">
        <v>46</v>
      </c>
      <c r="J2479" t="s">
        <v>70</v>
      </c>
      <c r="L2479">
        <v>27.97</v>
      </c>
      <c r="M2479" t="s">
        <v>48</v>
      </c>
      <c r="R2479" t="s">
        <v>97</v>
      </c>
      <c r="S2479" t="s">
        <v>98</v>
      </c>
      <c r="T2479" t="s">
        <v>98</v>
      </c>
      <c r="W2479" s="5">
        <v>45597</v>
      </c>
      <c r="X2479" s="5">
        <v>45597</v>
      </c>
      <c r="Y2479" s="5">
        <v>45566</v>
      </c>
      <c r="Z2479" s="10">
        <v>45605</v>
      </c>
      <c r="AA2479" s="10">
        <v>45586</v>
      </c>
      <c r="AB2479" t="s">
        <v>311</v>
      </c>
      <c r="AC2479" t="s">
        <v>311</v>
      </c>
      <c r="AD2479" t="s">
        <v>199</v>
      </c>
      <c r="AE2479" t="s">
        <v>51</v>
      </c>
      <c r="AF2479" t="s">
        <v>50</v>
      </c>
      <c r="AG2479" t="s">
        <v>52</v>
      </c>
      <c r="AH2479">
        <v>9.2972009999999994</v>
      </c>
      <c r="AI2479">
        <v>67.609364999999997</v>
      </c>
      <c r="AJ2479">
        <v>75.924366000000006</v>
      </c>
      <c r="AK2479">
        <v>124.11526600000001</v>
      </c>
      <c r="AL2479" t="s">
        <v>99</v>
      </c>
      <c r="AM2479" t="s">
        <v>314</v>
      </c>
      <c r="AN2479" t="s">
        <v>199</v>
      </c>
      <c r="AO2479" s="1">
        <v>45717</v>
      </c>
      <c r="AP2479" s="1" t="s">
        <v>5427</v>
      </c>
      <c r="AR2479" t="s">
        <v>5501</v>
      </c>
    </row>
    <row r="2480" spans="1:44" hidden="1" x14ac:dyDescent="0.25">
      <c r="A2480" t="s">
        <v>3439</v>
      </c>
      <c r="B2480" t="s">
        <v>3437</v>
      </c>
      <c r="C2480" t="s">
        <v>3438</v>
      </c>
      <c r="D2480" t="s">
        <v>95</v>
      </c>
      <c r="E2480" t="s">
        <v>3402</v>
      </c>
      <c r="F2480" t="s">
        <v>311</v>
      </c>
      <c r="G2480" t="s">
        <v>45</v>
      </c>
      <c r="H2480">
        <v>3</v>
      </c>
      <c r="I2480" t="s">
        <v>46</v>
      </c>
      <c r="J2480" t="s">
        <v>70</v>
      </c>
      <c r="L2480">
        <v>11.23</v>
      </c>
      <c r="M2480" t="s">
        <v>48</v>
      </c>
      <c r="R2480" t="s">
        <v>97</v>
      </c>
      <c r="S2480" t="s">
        <v>98</v>
      </c>
      <c r="T2480" t="s">
        <v>98</v>
      </c>
      <c r="W2480" s="5">
        <v>45597</v>
      </c>
      <c r="X2480" s="5">
        <v>45597</v>
      </c>
      <c r="Y2480" s="5">
        <v>45566</v>
      </c>
      <c r="Z2480" s="10">
        <v>45618</v>
      </c>
      <c r="AA2480" s="10">
        <v>45607</v>
      </c>
      <c r="AB2480" t="s">
        <v>311</v>
      </c>
      <c r="AC2480" t="s">
        <v>311</v>
      </c>
      <c r="AD2480" t="s">
        <v>199</v>
      </c>
      <c r="AE2480" t="s">
        <v>51</v>
      </c>
      <c r="AF2480" t="s">
        <v>50</v>
      </c>
      <c r="AG2480" t="s">
        <v>52</v>
      </c>
      <c r="AH2480">
        <v>9.669143</v>
      </c>
      <c r="AI2480">
        <v>67.639257000000001</v>
      </c>
      <c r="AJ2480">
        <v>75.954258999999993</v>
      </c>
      <c r="AK2480">
        <v>124.14515900000001</v>
      </c>
      <c r="AL2480" t="s">
        <v>99</v>
      </c>
      <c r="AM2480" t="s">
        <v>314</v>
      </c>
      <c r="AN2480" t="s">
        <v>199</v>
      </c>
      <c r="AO2480" s="1">
        <v>45717</v>
      </c>
      <c r="AP2480" s="1" t="s">
        <v>5427</v>
      </c>
      <c r="AR2480" t="s">
        <v>5501</v>
      </c>
    </row>
    <row r="2481" spans="1:44" hidden="1" x14ac:dyDescent="0.25">
      <c r="A2481" t="s">
        <v>3440</v>
      </c>
      <c r="B2481" t="s">
        <v>3437</v>
      </c>
      <c r="C2481" t="s">
        <v>3438</v>
      </c>
      <c r="D2481" t="s">
        <v>143</v>
      </c>
      <c r="E2481" t="s">
        <v>3402</v>
      </c>
      <c r="F2481" t="s">
        <v>311</v>
      </c>
      <c r="G2481" t="s">
        <v>45</v>
      </c>
      <c r="H2481">
        <v>3</v>
      </c>
      <c r="I2481" t="s">
        <v>46</v>
      </c>
      <c r="J2481" t="s">
        <v>70</v>
      </c>
      <c r="L2481">
        <v>10.78</v>
      </c>
      <c r="M2481" t="s">
        <v>48</v>
      </c>
      <c r="R2481" t="s">
        <v>97</v>
      </c>
      <c r="S2481" t="s">
        <v>98</v>
      </c>
      <c r="T2481" t="s">
        <v>98</v>
      </c>
      <c r="W2481" s="5">
        <v>45597</v>
      </c>
      <c r="X2481" s="5">
        <v>45597</v>
      </c>
      <c r="Y2481" s="5">
        <v>45597</v>
      </c>
      <c r="Z2481" s="10">
        <v>45616</v>
      </c>
      <c r="AA2481" s="10">
        <v>45605</v>
      </c>
      <c r="AB2481" t="s">
        <v>311</v>
      </c>
      <c r="AC2481" t="s">
        <v>311</v>
      </c>
      <c r="AD2481" t="s">
        <v>199</v>
      </c>
      <c r="AE2481" t="s">
        <v>51</v>
      </c>
      <c r="AF2481" t="s">
        <v>50</v>
      </c>
      <c r="AG2481" t="s">
        <v>52</v>
      </c>
      <c r="AH2481">
        <v>9.669143</v>
      </c>
      <c r="AI2481">
        <v>67.639257000000001</v>
      </c>
      <c r="AJ2481">
        <v>75.954258999999993</v>
      </c>
      <c r="AK2481">
        <v>124.14515900000001</v>
      </c>
      <c r="AL2481" t="s">
        <v>99</v>
      </c>
      <c r="AM2481" t="s">
        <v>314</v>
      </c>
      <c r="AN2481" t="s">
        <v>199</v>
      </c>
      <c r="AO2481" s="1">
        <v>45717</v>
      </c>
      <c r="AP2481" s="1" t="s">
        <v>5427</v>
      </c>
      <c r="AR2481" t="s">
        <v>5501</v>
      </c>
    </row>
    <row r="2482" spans="1:44" hidden="1" x14ac:dyDescent="0.25">
      <c r="A2482" t="s">
        <v>3441</v>
      </c>
      <c r="B2482" t="s">
        <v>3437</v>
      </c>
      <c r="C2482" t="s">
        <v>3438</v>
      </c>
      <c r="D2482" t="s">
        <v>255</v>
      </c>
      <c r="E2482" t="s">
        <v>3402</v>
      </c>
      <c r="F2482" t="s">
        <v>311</v>
      </c>
      <c r="G2482" t="s">
        <v>45</v>
      </c>
      <c r="H2482">
        <v>3</v>
      </c>
      <c r="I2482" t="s">
        <v>46</v>
      </c>
      <c r="J2482" t="s">
        <v>70</v>
      </c>
      <c r="L2482">
        <v>7.67</v>
      </c>
      <c r="M2482" t="s">
        <v>48</v>
      </c>
      <c r="R2482" t="s">
        <v>97</v>
      </c>
      <c r="S2482" t="s">
        <v>98</v>
      </c>
      <c r="T2482" t="s">
        <v>98</v>
      </c>
      <c r="W2482" s="5">
        <v>45597</v>
      </c>
      <c r="X2482" s="5">
        <v>45597</v>
      </c>
      <c r="Y2482" s="5">
        <v>45597</v>
      </c>
      <c r="Z2482" s="10">
        <v>45618</v>
      </c>
      <c r="AA2482" s="10">
        <v>45606</v>
      </c>
      <c r="AB2482" t="s">
        <v>311</v>
      </c>
      <c r="AC2482" t="s">
        <v>311</v>
      </c>
      <c r="AD2482" t="s">
        <v>199</v>
      </c>
      <c r="AE2482" t="s">
        <v>51</v>
      </c>
      <c r="AF2482" t="s">
        <v>50</v>
      </c>
      <c r="AG2482" t="s">
        <v>52</v>
      </c>
      <c r="AH2482">
        <v>9.669143</v>
      </c>
      <c r="AI2482">
        <v>67.639257000000001</v>
      </c>
      <c r="AJ2482">
        <v>75.954258999999993</v>
      </c>
      <c r="AK2482">
        <v>124.14515900000001</v>
      </c>
      <c r="AL2482" t="s">
        <v>99</v>
      </c>
      <c r="AM2482" t="s">
        <v>314</v>
      </c>
      <c r="AN2482" t="s">
        <v>199</v>
      </c>
      <c r="AO2482" s="1">
        <v>45717</v>
      </c>
      <c r="AP2482" s="1" t="s">
        <v>5427</v>
      </c>
      <c r="AR2482" t="s">
        <v>5501</v>
      </c>
    </row>
    <row r="2483" spans="1:44" hidden="1" x14ac:dyDescent="0.25">
      <c r="A2483" t="s">
        <v>3442</v>
      </c>
      <c r="B2483" t="s">
        <v>3437</v>
      </c>
      <c r="C2483" t="s">
        <v>3438</v>
      </c>
      <c r="D2483" t="s">
        <v>207</v>
      </c>
      <c r="E2483" t="s">
        <v>3402</v>
      </c>
      <c r="F2483" t="s">
        <v>311</v>
      </c>
      <c r="G2483" t="s">
        <v>45</v>
      </c>
      <c r="H2483">
        <v>3</v>
      </c>
      <c r="I2483" t="s">
        <v>46</v>
      </c>
      <c r="J2483" t="s">
        <v>70</v>
      </c>
      <c r="L2483">
        <v>18.87</v>
      </c>
      <c r="M2483" t="s">
        <v>48</v>
      </c>
      <c r="R2483" t="s">
        <v>97</v>
      </c>
      <c r="S2483" t="s">
        <v>98</v>
      </c>
      <c r="T2483" t="s">
        <v>98</v>
      </c>
      <c r="W2483" s="5">
        <v>45597</v>
      </c>
      <c r="X2483" s="5">
        <v>45597</v>
      </c>
      <c r="Y2483" s="5">
        <v>45597</v>
      </c>
      <c r="Z2483" s="10">
        <v>45614</v>
      </c>
      <c r="AA2483" s="10">
        <v>45604</v>
      </c>
      <c r="AB2483" t="s">
        <v>311</v>
      </c>
      <c r="AC2483" t="s">
        <v>311</v>
      </c>
      <c r="AD2483" t="s">
        <v>199</v>
      </c>
      <c r="AE2483" t="s">
        <v>51</v>
      </c>
      <c r="AF2483" t="s">
        <v>50</v>
      </c>
      <c r="AG2483" t="s">
        <v>52</v>
      </c>
      <c r="AH2483">
        <v>9.669143</v>
      </c>
      <c r="AI2483">
        <v>67.639257000000001</v>
      </c>
      <c r="AJ2483">
        <v>75.954258999999993</v>
      </c>
      <c r="AK2483">
        <v>124.14515900000001</v>
      </c>
      <c r="AL2483" t="s">
        <v>99</v>
      </c>
      <c r="AM2483" t="s">
        <v>314</v>
      </c>
      <c r="AN2483" t="s">
        <v>199</v>
      </c>
      <c r="AO2483" s="1">
        <v>45717</v>
      </c>
      <c r="AP2483" s="1" t="s">
        <v>5427</v>
      </c>
      <c r="AR2483" t="s">
        <v>5501</v>
      </c>
    </row>
    <row r="2484" spans="1:44" hidden="1" x14ac:dyDescent="0.25">
      <c r="A2484" t="s">
        <v>3443</v>
      </c>
      <c r="B2484" t="s">
        <v>3437</v>
      </c>
      <c r="C2484" t="s">
        <v>3438</v>
      </c>
      <c r="D2484" t="s">
        <v>102</v>
      </c>
      <c r="E2484" t="s">
        <v>3402</v>
      </c>
      <c r="F2484" t="s">
        <v>311</v>
      </c>
      <c r="G2484" t="s">
        <v>45</v>
      </c>
      <c r="H2484">
        <v>3</v>
      </c>
      <c r="I2484" t="s">
        <v>46</v>
      </c>
      <c r="J2484" t="s">
        <v>70</v>
      </c>
      <c r="L2484" s="21">
        <v>20.079999999999998</v>
      </c>
      <c r="M2484" t="s">
        <v>48</v>
      </c>
      <c r="R2484" t="s">
        <v>97</v>
      </c>
      <c r="S2484" t="s">
        <v>97</v>
      </c>
      <c r="T2484" t="s">
        <v>98</v>
      </c>
      <c r="W2484" s="5">
        <v>45597</v>
      </c>
      <c r="X2484" s="5">
        <v>45597</v>
      </c>
      <c r="Y2484" s="5">
        <v>45597</v>
      </c>
      <c r="Z2484" s="10">
        <v>45614</v>
      </c>
      <c r="AA2484" s="10">
        <v>45603</v>
      </c>
      <c r="AB2484" t="s">
        <v>311</v>
      </c>
      <c r="AC2484" t="s">
        <v>311</v>
      </c>
      <c r="AD2484" t="s">
        <v>199</v>
      </c>
      <c r="AE2484" t="s">
        <v>51</v>
      </c>
      <c r="AF2484" t="s">
        <v>50</v>
      </c>
      <c r="AG2484" t="s">
        <v>52</v>
      </c>
      <c r="AH2484">
        <v>9.669143</v>
      </c>
      <c r="AI2484">
        <v>67.639257000000001</v>
      </c>
      <c r="AJ2484">
        <v>75.954258999999993</v>
      </c>
      <c r="AK2484">
        <v>124.14515900000001</v>
      </c>
      <c r="AL2484" t="s">
        <v>106</v>
      </c>
      <c r="AM2484" t="s">
        <v>314</v>
      </c>
      <c r="AN2484" t="s">
        <v>199</v>
      </c>
      <c r="AO2484" s="1">
        <v>45748</v>
      </c>
      <c r="AP2484" s="1" t="s">
        <v>5428</v>
      </c>
      <c r="AR2484" t="s">
        <v>199</v>
      </c>
    </row>
    <row r="2485" spans="1:44" hidden="1" x14ac:dyDescent="0.25">
      <c r="A2485" t="s">
        <v>3444</v>
      </c>
      <c r="B2485" t="s">
        <v>3437</v>
      </c>
      <c r="C2485" t="s">
        <v>3438</v>
      </c>
      <c r="D2485" t="s">
        <v>104</v>
      </c>
      <c r="E2485" t="s">
        <v>3402</v>
      </c>
      <c r="F2485" t="s">
        <v>311</v>
      </c>
      <c r="G2485" t="s">
        <v>45</v>
      </c>
      <c r="H2485">
        <v>3</v>
      </c>
      <c r="I2485" t="s">
        <v>46</v>
      </c>
      <c r="J2485" t="s">
        <v>70</v>
      </c>
      <c r="L2485" s="21">
        <v>23.2</v>
      </c>
      <c r="M2485" t="s">
        <v>48</v>
      </c>
      <c r="R2485" t="s">
        <v>97</v>
      </c>
      <c r="S2485" t="s">
        <v>98</v>
      </c>
      <c r="T2485" t="s">
        <v>98</v>
      </c>
      <c r="W2485" s="5">
        <v>45597</v>
      </c>
      <c r="X2485" s="5">
        <v>45597</v>
      </c>
      <c r="Y2485" s="5">
        <v>45597</v>
      </c>
      <c r="Z2485" s="10">
        <v>45614</v>
      </c>
      <c r="AA2485" s="10">
        <v>45602</v>
      </c>
      <c r="AB2485" t="s">
        <v>311</v>
      </c>
      <c r="AC2485" t="s">
        <v>311</v>
      </c>
      <c r="AD2485" t="s">
        <v>199</v>
      </c>
      <c r="AE2485" t="s">
        <v>51</v>
      </c>
      <c r="AF2485" t="s">
        <v>50</v>
      </c>
      <c r="AG2485" t="s">
        <v>52</v>
      </c>
      <c r="AH2485">
        <v>9.669143</v>
      </c>
      <c r="AI2485">
        <v>67.639257000000001</v>
      </c>
      <c r="AJ2485">
        <v>75.954258999999993</v>
      </c>
      <c r="AK2485">
        <v>124.14515900000001</v>
      </c>
      <c r="AL2485" t="s">
        <v>99</v>
      </c>
      <c r="AM2485" t="s">
        <v>314</v>
      </c>
      <c r="AN2485" t="s">
        <v>199</v>
      </c>
      <c r="AO2485" s="1">
        <v>45748</v>
      </c>
      <c r="AP2485" s="1" t="s">
        <v>5428</v>
      </c>
      <c r="AR2485" t="s">
        <v>199</v>
      </c>
    </row>
    <row r="2486" spans="1:44" hidden="1" x14ac:dyDescent="0.25">
      <c r="A2486" t="s">
        <v>3445</v>
      </c>
      <c r="B2486" t="s">
        <v>3437</v>
      </c>
      <c r="C2486" t="s">
        <v>3438</v>
      </c>
      <c r="D2486" t="s">
        <v>149</v>
      </c>
      <c r="E2486" t="s">
        <v>3402</v>
      </c>
      <c r="F2486" t="s">
        <v>311</v>
      </c>
      <c r="G2486" t="s">
        <v>45</v>
      </c>
      <c r="H2486">
        <v>3</v>
      </c>
      <c r="I2486" t="s">
        <v>46</v>
      </c>
      <c r="J2486" t="s">
        <v>70</v>
      </c>
      <c r="L2486" s="21">
        <v>13.65</v>
      </c>
      <c r="M2486" t="s">
        <v>48</v>
      </c>
      <c r="R2486" t="s">
        <v>97</v>
      </c>
      <c r="S2486" t="s">
        <v>98</v>
      </c>
      <c r="T2486" t="s">
        <v>98</v>
      </c>
      <c r="W2486" s="5">
        <v>45597</v>
      </c>
      <c r="X2486" s="5">
        <v>45597</v>
      </c>
      <c r="Y2486" s="5">
        <v>45597</v>
      </c>
      <c r="Z2486" s="10">
        <v>45614</v>
      </c>
      <c r="AA2486" s="10">
        <v>45602</v>
      </c>
      <c r="AB2486" t="s">
        <v>311</v>
      </c>
      <c r="AC2486" t="s">
        <v>311</v>
      </c>
      <c r="AD2486" t="s">
        <v>199</v>
      </c>
      <c r="AE2486" t="s">
        <v>51</v>
      </c>
      <c r="AF2486" t="s">
        <v>50</v>
      </c>
      <c r="AG2486" t="s">
        <v>52</v>
      </c>
      <c r="AH2486">
        <v>9.669143</v>
      </c>
      <c r="AI2486">
        <v>67.639257000000001</v>
      </c>
      <c r="AJ2486">
        <v>75.954258999999993</v>
      </c>
      <c r="AK2486">
        <v>124.14515900000001</v>
      </c>
      <c r="AL2486" t="s">
        <v>99</v>
      </c>
      <c r="AM2486" t="s">
        <v>314</v>
      </c>
      <c r="AN2486" t="s">
        <v>199</v>
      </c>
      <c r="AO2486" s="1">
        <v>45748</v>
      </c>
      <c r="AP2486" s="1" t="s">
        <v>5428</v>
      </c>
      <c r="AR2486" t="s">
        <v>199</v>
      </c>
    </row>
    <row r="2487" spans="1:44" hidden="1" x14ac:dyDescent="0.25">
      <c r="A2487" t="s">
        <v>3446</v>
      </c>
      <c r="B2487" t="s">
        <v>3437</v>
      </c>
      <c r="C2487" t="s">
        <v>3438</v>
      </c>
      <c r="D2487" t="s">
        <v>107</v>
      </c>
      <c r="E2487" t="s">
        <v>3402</v>
      </c>
      <c r="F2487" t="s">
        <v>311</v>
      </c>
      <c r="G2487" t="s">
        <v>45</v>
      </c>
      <c r="H2487">
        <v>3</v>
      </c>
      <c r="I2487" t="s">
        <v>46</v>
      </c>
      <c r="J2487" t="s">
        <v>70</v>
      </c>
      <c r="L2487" s="21">
        <v>17.34</v>
      </c>
      <c r="M2487" t="s">
        <v>48</v>
      </c>
      <c r="R2487" t="s">
        <v>97</v>
      </c>
      <c r="S2487" t="s">
        <v>98</v>
      </c>
      <c r="T2487" t="s">
        <v>98</v>
      </c>
      <c r="W2487" s="5">
        <v>45597</v>
      </c>
      <c r="X2487" s="5">
        <v>45597</v>
      </c>
      <c r="Y2487" s="5">
        <v>45566</v>
      </c>
      <c r="Z2487" s="10">
        <v>45616</v>
      </c>
      <c r="AA2487" s="10">
        <v>45600</v>
      </c>
      <c r="AB2487" t="s">
        <v>311</v>
      </c>
      <c r="AC2487" t="s">
        <v>311</v>
      </c>
      <c r="AD2487" t="s">
        <v>199</v>
      </c>
      <c r="AE2487" t="s">
        <v>51</v>
      </c>
      <c r="AF2487" t="s">
        <v>50</v>
      </c>
      <c r="AG2487" t="s">
        <v>52</v>
      </c>
      <c r="AH2487">
        <v>9.669143</v>
      </c>
      <c r="AI2487">
        <v>67.639257000000001</v>
      </c>
      <c r="AJ2487">
        <v>75.954258999999993</v>
      </c>
      <c r="AK2487">
        <v>124.14515900000001</v>
      </c>
      <c r="AL2487" t="s">
        <v>99</v>
      </c>
      <c r="AM2487" t="s">
        <v>314</v>
      </c>
      <c r="AN2487" t="s">
        <v>199</v>
      </c>
      <c r="AO2487" s="1">
        <v>45748</v>
      </c>
      <c r="AP2487" s="1" t="s">
        <v>5428</v>
      </c>
      <c r="AR2487" t="s">
        <v>199</v>
      </c>
    </row>
    <row r="2488" spans="1:44" hidden="1" x14ac:dyDescent="0.25">
      <c r="A2488" t="s">
        <v>3447</v>
      </c>
      <c r="B2488" t="s">
        <v>3437</v>
      </c>
      <c r="C2488" t="s">
        <v>3438</v>
      </c>
      <c r="D2488" t="s">
        <v>109</v>
      </c>
      <c r="E2488" t="s">
        <v>3402</v>
      </c>
      <c r="F2488" t="s">
        <v>311</v>
      </c>
      <c r="G2488" t="s">
        <v>45</v>
      </c>
      <c r="H2488">
        <v>3</v>
      </c>
      <c r="I2488" t="s">
        <v>46</v>
      </c>
      <c r="J2488" t="s">
        <v>70</v>
      </c>
      <c r="L2488" s="21">
        <v>18.100000000000001</v>
      </c>
      <c r="M2488" t="s">
        <v>48</v>
      </c>
      <c r="R2488" t="s">
        <v>97</v>
      </c>
      <c r="S2488" t="s">
        <v>98</v>
      </c>
      <c r="T2488" t="s">
        <v>98</v>
      </c>
      <c r="W2488" s="5">
        <v>45597</v>
      </c>
      <c r="X2488" s="5">
        <v>45597</v>
      </c>
      <c r="Y2488" s="5">
        <v>45566</v>
      </c>
      <c r="Z2488" s="10">
        <v>45611</v>
      </c>
      <c r="AA2488" s="10">
        <v>45600</v>
      </c>
      <c r="AB2488" t="s">
        <v>311</v>
      </c>
      <c r="AC2488" t="s">
        <v>311</v>
      </c>
      <c r="AD2488" t="s">
        <v>199</v>
      </c>
      <c r="AE2488" t="s">
        <v>51</v>
      </c>
      <c r="AF2488" t="s">
        <v>50</v>
      </c>
      <c r="AG2488" t="s">
        <v>52</v>
      </c>
      <c r="AH2488">
        <v>9.669143</v>
      </c>
      <c r="AI2488">
        <v>67.639257000000001</v>
      </c>
      <c r="AJ2488">
        <v>75.954258999999993</v>
      </c>
      <c r="AK2488">
        <v>124.14515900000001</v>
      </c>
      <c r="AL2488" t="s">
        <v>99</v>
      </c>
      <c r="AM2488" t="s">
        <v>314</v>
      </c>
      <c r="AN2488" t="s">
        <v>199</v>
      </c>
      <c r="AO2488" s="1">
        <v>45748</v>
      </c>
      <c r="AP2488" s="1" t="s">
        <v>5428</v>
      </c>
      <c r="AR2488" t="s">
        <v>199</v>
      </c>
    </row>
    <row r="2489" spans="1:44" hidden="1" x14ac:dyDescent="0.25">
      <c r="A2489" t="s">
        <v>3448</v>
      </c>
      <c r="B2489" t="s">
        <v>3437</v>
      </c>
      <c r="C2489" t="s">
        <v>3438</v>
      </c>
      <c r="D2489" t="s">
        <v>154</v>
      </c>
      <c r="E2489" t="s">
        <v>3402</v>
      </c>
      <c r="F2489" t="s">
        <v>311</v>
      </c>
      <c r="G2489" t="s">
        <v>45</v>
      </c>
      <c r="H2489">
        <v>3</v>
      </c>
      <c r="I2489" t="s">
        <v>46</v>
      </c>
      <c r="J2489" t="s">
        <v>70</v>
      </c>
      <c r="L2489" s="21">
        <v>27.6</v>
      </c>
      <c r="M2489" t="s">
        <v>48</v>
      </c>
      <c r="R2489" t="s">
        <v>97</v>
      </c>
      <c r="S2489" t="s">
        <v>98</v>
      </c>
      <c r="T2489" t="s">
        <v>98</v>
      </c>
      <c r="W2489" s="5">
        <v>45597</v>
      </c>
      <c r="X2489" s="5">
        <v>45597</v>
      </c>
      <c r="Y2489" s="5">
        <v>45566</v>
      </c>
      <c r="Z2489" s="10">
        <v>45616</v>
      </c>
      <c r="AA2489" s="10">
        <v>45598</v>
      </c>
      <c r="AB2489" t="s">
        <v>311</v>
      </c>
      <c r="AC2489" t="s">
        <v>311</v>
      </c>
      <c r="AD2489" t="s">
        <v>199</v>
      </c>
      <c r="AE2489" t="s">
        <v>51</v>
      </c>
      <c r="AF2489" t="s">
        <v>50</v>
      </c>
      <c r="AG2489" t="s">
        <v>52</v>
      </c>
      <c r="AH2489">
        <v>9.669143</v>
      </c>
      <c r="AI2489">
        <v>67.639257000000001</v>
      </c>
      <c r="AJ2489">
        <v>75.954258999999993</v>
      </c>
      <c r="AK2489">
        <v>124.14515900000001</v>
      </c>
      <c r="AL2489" t="s">
        <v>99</v>
      </c>
      <c r="AM2489" t="s">
        <v>314</v>
      </c>
      <c r="AN2489" t="s">
        <v>199</v>
      </c>
      <c r="AO2489" s="1">
        <v>45748</v>
      </c>
      <c r="AP2489" s="1" t="s">
        <v>5428</v>
      </c>
      <c r="AR2489" t="s">
        <v>199</v>
      </c>
    </row>
    <row r="2490" spans="1:44" hidden="1" x14ac:dyDescent="0.25">
      <c r="A2490" t="s">
        <v>3449</v>
      </c>
      <c r="B2490" t="s">
        <v>3437</v>
      </c>
      <c r="C2490" t="s">
        <v>3438</v>
      </c>
      <c r="D2490" t="s">
        <v>229</v>
      </c>
      <c r="E2490" t="s">
        <v>3402</v>
      </c>
      <c r="F2490" t="s">
        <v>311</v>
      </c>
      <c r="G2490" t="s">
        <v>45</v>
      </c>
      <c r="H2490">
        <v>3</v>
      </c>
      <c r="I2490" t="s">
        <v>46</v>
      </c>
      <c r="J2490" t="s">
        <v>70</v>
      </c>
      <c r="L2490" s="21">
        <v>21.77</v>
      </c>
      <c r="M2490" t="s">
        <v>48</v>
      </c>
      <c r="R2490" t="s">
        <v>97</v>
      </c>
      <c r="S2490" t="s">
        <v>98</v>
      </c>
      <c r="T2490" t="s">
        <v>98</v>
      </c>
      <c r="W2490" s="5">
        <v>45597</v>
      </c>
      <c r="X2490" s="5">
        <v>45597</v>
      </c>
      <c r="Y2490" s="5">
        <v>45597</v>
      </c>
      <c r="Z2490" s="10">
        <v>45611</v>
      </c>
      <c r="AA2490" s="10">
        <v>45598</v>
      </c>
      <c r="AB2490" t="s">
        <v>311</v>
      </c>
      <c r="AC2490" t="s">
        <v>311</v>
      </c>
      <c r="AD2490" t="s">
        <v>199</v>
      </c>
      <c r="AE2490" t="s">
        <v>51</v>
      </c>
      <c r="AF2490" t="s">
        <v>50</v>
      </c>
      <c r="AG2490" t="s">
        <v>52</v>
      </c>
      <c r="AH2490">
        <v>9.669143</v>
      </c>
      <c r="AI2490">
        <v>67.639257000000001</v>
      </c>
      <c r="AJ2490">
        <v>75.954258999999993</v>
      </c>
      <c r="AK2490">
        <v>124.14515900000001</v>
      </c>
      <c r="AL2490" t="s">
        <v>99</v>
      </c>
      <c r="AM2490" t="s">
        <v>314</v>
      </c>
      <c r="AN2490" t="s">
        <v>199</v>
      </c>
      <c r="AO2490" s="1">
        <v>45748</v>
      </c>
      <c r="AP2490" s="1" t="s">
        <v>5428</v>
      </c>
      <c r="AR2490" t="s">
        <v>199</v>
      </c>
    </row>
    <row r="2491" spans="1:44" hidden="1" x14ac:dyDescent="0.25">
      <c r="A2491" t="s">
        <v>3450</v>
      </c>
      <c r="B2491" t="s">
        <v>3437</v>
      </c>
      <c r="C2491" t="s">
        <v>3438</v>
      </c>
      <c r="D2491" t="s">
        <v>195</v>
      </c>
      <c r="E2491" t="s">
        <v>3402</v>
      </c>
      <c r="F2491" t="s">
        <v>311</v>
      </c>
      <c r="G2491" t="s">
        <v>45</v>
      </c>
      <c r="H2491">
        <v>3</v>
      </c>
      <c r="I2491" t="s">
        <v>46</v>
      </c>
      <c r="J2491" t="s">
        <v>70</v>
      </c>
      <c r="L2491" s="21">
        <v>29.34</v>
      </c>
      <c r="M2491" t="s">
        <v>48</v>
      </c>
      <c r="R2491" t="s">
        <v>97</v>
      </c>
      <c r="S2491" t="s">
        <v>98</v>
      </c>
      <c r="T2491" t="s">
        <v>98</v>
      </c>
      <c r="W2491" s="5">
        <v>45597</v>
      </c>
      <c r="X2491" s="5">
        <v>45597</v>
      </c>
      <c r="Y2491" s="5">
        <v>45566</v>
      </c>
      <c r="Z2491" s="10">
        <v>45611</v>
      </c>
      <c r="AA2491" s="10">
        <v>45593</v>
      </c>
      <c r="AB2491" t="s">
        <v>311</v>
      </c>
      <c r="AC2491" t="s">
        <v>311</v>
      </c>
      <c r="AD2491" t="s">
        <v>199</v>
      </c>
      <c r="AE2491" t="s">
        <v>51</v>
      </c>
      <c r="AF2491" t="s">
        <v>50</v>
      </c>
      <c r="AG2491" t="s">
        <v>52</v>
      </c>
      <c r="AH2491">
        <v>9.669143</v>
      </c>
      <c r="AI2491">
        <v>67.639257000000001</v>
      </c>
      <c r="AJ2491">
        <v>75.954258999999993</v>
      </c>
      <c r="AK2491">
        <v>124.14515900000001</v>
      </c>
      <c r="AL2491" t="s">
        <v>99</v>
      </c>
      <c r="AM2491" t="s">
        <v>314</v>
      </c>
      <c r="AN2491" t="s">
        <v>199</v>
      </c>
      <c r="AO2491" s="1">
        <v>45748</v>
      </c>
      <c r="AP2491" s="1" t="s">
        <v>5428</v>
      </c>
      <c r="AR2491" t="s">
        <v>199</v>
      </c>
    </row>
    <row r="2492" spans="1:44" hidden="1" x14ac:dyDescent="0.25">
      <c r="A2492" t="s">
        <v>3451</v>
      </c>
      <c r="B2492" t="s">
        <v>3437</v>
      </c>
      <c r="C2492" t="s">
        <v>3438</v>
      </c>
      <c r="D2492" t="s">
        <v>156</v>
      </c>
      <c r="E2492" t="s">
        <v>3402</v>
      </c>
      <c r="F2492" t="s">
        <v>311</v>
      </c>
      <c r="G2492" t="s">
        <v>45</v>
      </c>
      <c r="H2492">
        <v>2</v>
      </c>
      <c r="I2492" t="s">
        <v>46</v>
      </c>
      <c r="J2492" t="s">
        <v>70</v>
      </c>
      <c r="L2492" s="21">
        <v>24</v>
      </c>
      <c r="M2492" t="s">
        <v>48</v>
      </c>
      <c r="R2492" t="s">
        <v>97</v>
      </c>
      <c r="S2492" t="s">
        <v>98</v>
      </c>
      <c r="T2492" t="s">
        <v>98</v>
      </c>
      <c r="W2492" s="5">
        <v>45597</v>
      </c>
      <c r="X2492" s="5">
        <v>45597</v>
      </c>
      <c r="Y2492" s="5">
        <v>45566</v>
      </c>
      <c r="Z2492" s="10">
        <v>45609</v>
      </c>
      <c r="AA2492" s="10">
        <v>45591</v>
      </c>
      <c r="AB2492" t="s">
        <v>311</v>
      </c>
      <c r="AC2492" t="s">
        <v>311</v>
      </c>
      <c r="AD2492" t="s">
        <v>199</v>
      </c>
      <c r="AE2492" t="s">
        <v>51</v>
      </c>
      <c r="AF2492" t="s">
        <v>50</v>
      </c>
      <c r="AG2492" t="s">
        <v>52</v>
      </c>
      <c r="AH2492">
        <v>9.669143</v>
      </c>
      <c r="AI2492">
        <v>67.639257000000001</v>
      </c>
      <c r="AJ2492">
        <v>75.954258999999993</v>
      </c>
      <c r="AK2492">
        <v>124.14515900000001</v>
      </c>
      <c r="AL2492" t="s">
        <v>99</v>
      </c>
      <c r="AM2492" t="s">
        <v>314</v>
      </c>
      <c r="AN2492" t="s">
        <v>199</v>
      </c>
      <c r="AO2492" s="1">
        <v>45748</v>
      </c>
      <c r="AP2492" s="1" t="s">
        <v>5428</v>
      </c>
      <c r="AR2492" t="s">
        <v>199</v>
      </c>
    </row>
    <row r="2493" spans="1:44" hidden="1" x14ac:dyDescent="0.25">
      <c r="A2493" t="s">
        <v>3452</v>
      </c>
      <c r="B2493" t="s">
        <v>3437</v>
      </c>
      <c r="C2493" t="s">
        <v>3438</v>
      </c>
      <c r="D2493" t="s">
        <v>158</v>
      </c>
      <c r="E2493" t="s">
        <v>3402</v>
      </c>
      <c r="F2493" t="s">
        <v>311</v>
      </c>
      <c r="G2493" t="s">
        <v>45</v>
      </c>
      <c r="H2493">
        <v>2</v>
      </c>
      <c r="I2493" t="s">
        <v>46</v>
      </c>
      <c r="J2493" t="s">
        <v>70</v>
      </c>
      <c r="L2493" s="21">
        <v>27.49</v>
      </c>
      <c r="M2493" t="s">
        <v>48</v>
      </c>
      <c r="R2493" t="s">
        <v>97</v>
      </c>
      <c r="S2493" t="s">
        <v>98</v>
      </c>
      <c r="T2493" t="s">
        <v>98</v>
      </c>
      <c r="W2493" s="5">
        <v>45597</v>
      </c>
      <c r="X2493" s="5">
        <v>45597</v>
      </c>
      <c r="Y2493" s="5">
        <v>45566</v>
      </c>
      <c r="Z2493" s="10">
        <v>45617</v>
      </c>
      <c r="AA2493" s="10">
        <v>45595</v>
      </c>
      <c r="AB2493" t="s">
        <v>311</v>
      </c>
      <c r="AC2493" t="s">
        <v>311</v>
      </c>
      <c r="AD2493" t="s">
        <v>199</v>
      </c>
      <c r="AE2493" t="s">
        <v>51</v>
      </c>
      <c r="AF2493" t="s">
        <v>50</v>
      </c>
      <c r="AG2493" t="s">
        <v>52</v>
      </c>
      <c r="AH2493">
        <v>9.669143</v>
      </c>
      <c r="AI2493">
        <v>67.639257000000001</v>
      </c>
      <c r="AJ2493">
        <v>75.954258999999993</v>
      </c>
      <c r="AK2493">
        <v>124.14515900000001</v>
      </c>
      <c r="AL2493" t="s">
        <v>99</v>
      </c>
      <c r="AM2493" t="s">
        <v>314</v>
      </c>
      <c r="AN2493" t="s">
        <v>199</v>
      </c>
      <c r="AO2493" s="1">
        <v>45748</v>
      </c>
      <c r="AP2493" s="1" t="s">
        <v>5428</v>
      </c>
      <c r="AR2493" t="s">
        <v>199</v>
      </c>
    </row>
    <row r="2494" spans="1:44" hidden="1" x14ac:dyDescent="0.25">
      <c r="A2494" t="s">
        <v>3455</v>
      </c>
      <c r="B2494" t="s">
        <v>3453</v>
      </c>
      <c r="C2494" t="s">
        <v>3454</v>
      </c>
      <c r="D2494" t="s">
        <v>95</v>
      </c>
      <c r="E2494" t="s">
        <v>310</v>
      </c>
      <c r="F2494" t="s">
        <v>311</v>
      </c>
      <c r="G2494" t="s">
        <v>312</v>
      </c>
      <c r="H2494">
        <v>2</v>
      </c>
      <c r="I2494" t="s">
        <v>46</v>
      </c>
      <c r="J2494" t="s">
        <v>70</v>
      </c>
      <c r="L2494">
        <v>36.659999999999997</v>
      </c>
      <c r="M2494" t="s">
        <v>48</v>
      </c>
      <c r="Q2494">
        <v>2</v>
      </c>
      <c r="R2494" t="s">
        <v>98</v>
      </c>
      <c r="S2494" t="s">
        <v>98</v>
      </c>
      <c r="T2494" t="s">
        <v>98</v>
      </c>
      <c r="W2494" s="5">
        <v>45571</v>
      </c>
      <c r="X2494" s="5">
        <v>45566</v>
      </c>
      <c r="Y2494" s="5">
        <v>45536</v>
      </c>
      <c r="Z2494" s="10">
        <v>45571</v>
      </c>
      <c r="AA2494" s="10">
        <v>45547</v>
      </c>
      <c r="AB2494" t="s">
        <v>311</v>
      </c>
      <c r="AC2494" t="s">
        <v>311</v>
      </c>
      <c r="AD2494" t="s">
        <v>199</v>
      </c>
      <c r="AE2494" t="s">
        <v>51</v>
      </c>
      <c r="AF2494" t="s">
        <v>50</v>
      </c>
      <c r="AG2494" t="s">
        <v>52</v>
      </c>
      <c r="AH2494">
        <v>34.851903</v>
      </c>
      <c r="AI2494">
        <v>39.719783999999997</v>
      </c>
      <c r="AJ2494">
        <v>59.345540999999997</v>
      </c>
      <c r="AK2494">
        <v>106.775408</v>
      </c>
      <c r="AL2494" t="s">
        <v>73</v>
      </c>
      <c r="AM2494" t="s">
        <v>55</v>
      </c>
      <c r="AN2494" t="s">
        <v>51</v>
      </c>
      <c r="AO2494" s="1">
        <v>45689</v>
      </c>
      <c r="AP2494" s="1" t="s">
        <v>5426</v>
      </c>
      <c r="AR2494" t="s">
        <v>51</v>
      </c>
    </row>
    <row r="2495" spans="1:44" hidden="1" x14ac:dyDescent="0.25">
      <c r="A2495" t="s">
        <v>3456</v>
      </c>
      <c r="B2495" t="s">
        <v>3453</v>
      </c>
      <c r="C2495" t="s">
        <v>3454</v>
      </c>
      <c r="D2495" t="s">
        <v>259</v>
      </c>
      <c r="E2495" t="s">
        <v>310</v>
      </c>
      <c r="F2495" t="s">
        <v>311</v>
      </c>
      <c r="G2495" t="s">
        <v>312</v>
      </c>
      <c r="H2495">
        <v>3</v>
      </c>
      <c r="I2495" t="s">
        <v>46</v>
      </c>
      <c r="J2495" t="s">
        <v>70</v>
      </c>
      <c r="L2495">
        <v>48.7</v>
      </c>
      <c r="M2495" t="s">
        <v>48</v>
      </c>
      <c r="Q2495">
        <v>2</v>
      </c>
      <c r="R2495" t="s">
        <v>97</v>
      </c>
      <c r="S2495" t="s">
        <v>98</v>
      </c>
      <c r="T2495" t="s">
        <v>98</v>
      </c>
      <c r="W2495" s="5">
        <v>45575</v>
      </c>
      <c r="X2495" s="5">
        <v>45566</v>
      </c>
      <c r="Y2495" s="5">
        <v>45536</v>
      </c>
      <c r="Z2495" s="10">
        <v>45575</v>
      </c>
      <c r="AA2495" s="10">
        <v>45559</v>
      </c>
      <c r="AB2495" t="s">
        <v>311</v>
      </c>
      <c r="AC2495" t="s">
        <v>311</v>
      </c>
      <c r="AD2495" t="s">
        <v>199</v>
      </c>
      <c r="AE2495" t="s">
        <v>51</v>
      </c>
      <c r="AF2495" t="s">
        <v>50</v>
      </c>
      <c r="AG2495" t="s">
        <v>52</v>
      </c>
      <c r="AH2495">
        <v>34.851903</v>
      </c>
      <c r="AI2495">
        <v>39.719783999999997</v>
      </c>
      <c r="AJ2495">
        <v>59.345540999999997</v>
      </c>
      <c r="AK2495">
        <v>106.775408</v>
      </c>
      <c r="AL2495" t="s">
        <v>99</v>
      </c>
      <c r="AM2495" t="s">
        <v>55</v>
      </c>
      <c r="AN2495" t="s">
        <v>51</v>
      </c>
      <c r="AO2495" s="1">
        <v>45689</v>
      </c>
      <c r="AP2495" s="1" t="s">
        <v>5426</v>
      </c>
      <c r="AR2495" t="s">
        <v>51</v>
      </c>
    </row>
    <row r="2496" spans="1:44" hidden="1" x14ac:dyDescent="0.25">
      <c r="A2496" t="s">
        <v>3457</v>
      </c>
      <c r="B2496" t="s">
        <v>3453</v>
      </c>
      <c r="C2496" t="s">
        <v>3454</v>
      </c>
      <c r="D2496" t="s">
        <v>207</v>
      </c>
      <c r="E2496" t="s">
        <v>310</v>
      </c>
      <c r="F2496" t="s">
        <v>311</v>
      </c>
      <c r="G2496" t="s">
        <v>312</v>
      </c>
      <c r="H2496">
        <v>3</v>
      </c>
      <c r="I2496" t="s">
        <v>46</v>
      </c>
      <c r="J2496" t="s">
        <v>70</v>
      </c>
      <c r="L2496">
        <v>45.92</v>
      </c>
      <c r="M2496" t="s">
        <v>48</v>
      </c>
      <c r="Q2496">
        <v>2</v>
      </c>
      <c r="R2496" t="s">
        <v>97</v>
      </c>
      <c r="S2496" t="s">
        <v>98</v>
      </c>
      <c r="T2496" t="s">
        <v>98</v>
      </c>
      <c r="W2496" s="5">
        <v>45576</v>
      </c>
      <c r="X2496" s="5">
        <v>45566</v>
      </c>
      <c r="Y2496" s="5">
        <v>45536</v>
      </c>
      <c r="Z2496" s="10">
        <v>45576</v>
      </c>
      <c r="AA2496" s="10">
        <v>45566</v>
      </c>
      <c r="AB2496" t="s">
        <v>311</v>
      </c>
      <c r="AC2496" t="s">
        <v>311</v>
      </c>
      <c r="AD2496" t="s">
        <v>199</v>
      </c>
      <c r="AE2496" t="s">
        <v>51</v>
      </c>
      <c r="AF2496" t="s">
        <v>50</v>
      </c>
      <c r="AG2496" t="s">
        <v>52</v>
      </c>
      <c r="AH2496">
        <v>34.851903</v>
      </c>
      <c r="AI2496">
        <v>39.719783999999997</v>
      </c>
      <c r="AJ2496">
        <v>59.345540999999997</v>
      </c>
      <c r="AK2496">
        <v>106.775408</v>
      </c>
      <c r="AL2496" t="s">
        <v>99</v>
      </c>
      <c r="AM2496" t="s">
        <v>55</v>
      </c>
      <c r="AN2496" t="s">
        <v>51</v>
      </c>
      <c r="AO2496" s="1">
        <v>45689</v>
      </c>
      <c r="AP2496" s="1" t="s">
        <v>5426</v>
      </c>
      <c r="AR2496" t="s">
        <v>51</v>
      </c>
    </row>
    <row r="2497" spans="1:44" hidden="1" x14ac:dyDescent="0.25">
      <c r="A2497" t="s">
        <v>3460</v>
      </c>
      <c r="B2497" t="s">
        <v>3458</v>
      </c>
      <c r="C2497" t="s">
        <v>3459</v>
      </c>
      <c r="D2497" t="s">
        <v>122</v>
      </c>
      <c r="E2497" t="s">
        <v>310</v>
      </c>
      <c r="F2497" t="s">
        <v>311</v>
      </c>
      <c r="G2497" t="s">
        <v>45</v>
      </c>
      <c r="H2497">
        <v>3</v>
      </c>
      <c r="I2497" t="s">
        <v>46</v>
      </c>
      <c r="J2497" t="s">
        <v>70</v>
      </c>
      <c r="L2497" s="21">
        <v>33.58</v>
      </c>
      <c r="M2497" t="s">
        <v>48</v>
      </c>
      <c r="Q2497">
        <v>2</v>
      </c>
      <c r="U2497" t="s">
        <v>496</v>
      </c>
      <c r="W2497" s="5">
        <v>45051</v>
      </c>
      <c r="Z2497" s="10">
        <v>45051</v>
      </c>
      <c r="AA2497" s="10">
        <v>45007</v>
      </c>
      <c r="AB2497" t="s">
        <v>311</v>
      </c>
      <c r="AC2497" t="s">
        <v>311</v>
      </c>
      <c r="AD2497" t="s">
        <v>199</v>
      </c>
      <c r="AE2497" t="s">
        <v>51</v>
      </c>
      <c r="AF2497" t="s">
        <v>50</v>
      </c>
      <c r="AG2497" t="s">
        <v>52</v>
      </c>
      <c r="AH2497">
        <v>27.138739000000001</v>
      </c>
      <c r="AI2497">
        <v>51.672248000000003</v>
      </c>
      <c r="AJ2497">
        <v>71.457200999999998</v>
      </c>
      <c r="AK2497">
        <v>118.887068</v>
      </c>
      <c r="AL2497" t="s">
        <v>73</v>
      </c>
      <c r="AM2497" t="s">
        <v>314</v>
      </c>
      <c r="AN2497" t="s">
        <v>199</v>
      </c>
      <c r="AO2497" s="1">
        <v>45748</v>
      </c>
      <c r="AP2497" s="1" t="s">
        <v>5428</v>
      </c>
      <c r="AR2497" t="s">
        <v>199</v>
      </c>
    </row>
    <row r="2498" spans="1:44" hidden="1" x14ac:dyDescent="0.25">
      <c r="A2498" t="s">
        <v>3463</v>
      </c>
      <c r="B2498" t="s">
        <v>3461</v>
      </c>
      <c r="C2498" t="s">
        <v>3462</v>
      </c>
      <c r="D2498" t="s">
        <v>143</v>
      </c>
      <c r="E2498" t="s">
        <v>310</v>
      </c>
      <c r="F2498" t="s">
        <v>311</v>
      </c>
      <c r="G2498" t="s">
        <v>312</v>
      </c>
      <c r="H2498">
        <v>2</v>
      </c>
      <c r="I2498" t="s">
        <v>46</v>
      </c>
      <c r="J2498" t="s">
        <v>70</v>
      </c>
      <c r="L2498">
        <v>26.03</v>
      </c>
      <c r="M2498" t="s">
        <v>48</v>
      </c>
      <c r="Q2498">
        <v>2</v>
      </c>
      <c r="R2498" t="s">
        <v>97</v>
      </c>
      <c r="S2498" t="s">
        <v>98</v>
      </c>
      <c r="T2498" t="s">
        <v>98</v>
      </c>
      <c r="W2498" s="5">
        <v>45627</v>
      </c>
      <c r="X2498" s="5">
        <v>45627</v>
      </c>
      <c r="Y2498" s="5">
        <v>45566</v>
      </c>
      <c r="Z2498" s="10">
        <v>45627</v>
      </c>
      <c r="AA2498" s="10">
        <v>45575</v>
      </c>
      <c r="AB2498" t="s">
        <v>311</v>
      </c>
      <c r="AC2498" t="s">
        <v>311</v>
      </c>
      <c r="AD2498" t="s">
        <v>51</v>
      </c>
      <c r="AE2498" t="s">
        <v>199</v>
      </c>
      <c r="AF2498" t="s">
        <v>50</v>
      </c>
      <c r="AG2498" t="s">
        <v>52</v>
      </c>
      <c r="AH2498">
        <v>36.034534000000001</v>
      </c>
      <c r="AI2498">
        <v>37.942186</v>
      </c>
      <c r="AJ2498">
        <v>50.947997999999998</v>
      </c>
      <c r="AK2498">
        <v>98.377865</v>
      </c>
      <c r="AL2498" t="s">
        <v>99</v>
      </c>
      <c r="AM2498" t="s">
        <v>314</v>
      </c>
      <c r="AP2498" s="1" t="s">
        <v>5439</v>
      </c>
    </row>
    <row r="2499" spans="1:44" hidden="1" x14ac:dyDescent="0.25">
      <c r="A2499" t="s">
        <v>3464</v>
      </c>
      <c r="B2499" t="s">
        <v>3461</v>
      </c>
      <c r="C2499" t="s">
        <v>3462</v>
      </c>
      <c r="D2499" t="s">
        <v>100</v>
      </c>
      <c r="E2499" t="s">
        <v>310</v>
      </c>
      <c r="F2499" t="s">
        <v>311</v>
      </c>
      <c r="G2499" t="s">
        <v>312</v>
      </c>
      <c r="H2499">
        <v>3</v>
      </c>
      <c r="I2499" t="s">
        <v>46</v>
      </c>
      <c r="J2499" t="s">
        <v>70</v>
      </c>
      <c r="L2499">
        <v>16.829999999999998</v>
      </c>
      <c r="M2499" t="s">
        <v>48</v>
      </c>
      <c r="Q2499">
        <v>2</v>
      </c>
      <c r="R2499" t="s">
        <v>97</v>
      </c>
      <c r="S2499" t="s">
        <v>98</v>
      </c>
      <c r="T2499" t="s">
        <v>98</v>
      </c>
      <c r="W2499" s="5">
        <v>45627</v>
      </c>
      <c r="X2499" s="5">
        <v>45627</v>
      </c>
      <c r="Y2499" s="5">
        <v>45566</v>
      </c>
      <c r="Z2499" s="10">
        <v>45627</v>
      </c>
      <c r="AA2499" s="10">
        <v>45583</v>
      </c>
      <c r="AB2499" t="s">
        <v>311</v>
      </c>
      <c r="AC2499" t="s">
        <v>311</v>
      </c>
      <c r="AD2499" t="s">
        <v>51</v>
      </c>
      <c r="AE2499" t="s">
        <v>199</v>
      </c>
      <c r="AF2499" t="s">
        <v>50</v>
      </c>
      <c r="AG2499" t="s">
        <v>52</v>
      </c>
      <c r="AH2499">
        <v>36.034534000000001</v>
      </c>
      <c r="AI2499">
        <v>37.942186</v>
      </c>
      <c r="AJ2499">
        <v>50.947997999999998</v>
      </c>
      <c r="AK2499">
        <v>98.377865</v>
      </c>
      <c r="AL2499" t="s">
        <v>99</v>
      </c>
      <c r="AM2499" t="s">
        <v>314</v>
      </c>
      <c r="AN2499" t="s">
        <v>199</v>
      </c>
      <c r="AO2499" s="1">
        <v>45689</v>
      </c>
      <c r="AP2499" s="1" t="s">
        <v>5426</v>
      </c>
      <c r="AR2499" t="s">
        <v>199</v>
      </c>
    </row>
    <row r="2500" spans="1:44" hidden="1" x14ac:dyDescent="0.25">
      <c r="A2500" t="s">
        <v>3465</v>
      </c>
      <c r="B2500" t="s">
        <v>3461</v>
      </c>
      <c r="C2500" t="s">
        <v>3462</v>
      </c>
      <c r="D2500" t="s">
        <v>162</v>
      </c>
      <c r="E2500" t="s">
        <v>310</v>
      </c>
      <c r="F2500" t="s">
        <v>311</v>
      </c>
      <c r="G2500" t="s">
        <v>312</v>
      </c>
      <c r="H2500">
        <v>3</v>
      </c>
      <c r="I2500" t="s">
        <v>46</v>
      </c>
      <c r="J2500" t="s">
        <v>70</v>
      </c>
      <c r="L2500">
        <v>26.85</v>
      </c>
      <c r="M2500" t="s">
        <v>48</v>
      </c>
      <c r="Q2500">
        <v>2</v>
      </c>
      <c r="R2500" t="s">
        <v>97</v>
      </c>
      <c r="S2500" t="s">
        <v>97</v>
      </c>
      <c r="T2500" t="s">
        <v>98</v>
      </c>
      <c r="W2500" s="5">
        <v>45627</v>
      </c>
      <c r="X2500" s="5">
        <v>45627</v>
      </c>
      <c r="Y2500" s="5">
        <v>45566</v>
      </c>
      <c r="Z2500" s="10">
        <v>45627</v>
      </c>
      <c r="AA2500" s="10">
        <v>45601</v>
      </c>
      <c r="AB2500" t="s">
        <v>311</v>
      </c>
      <c r="AC2500" t="s">
        <v>311</v>
      </c>
      <c r="AD2500" t="s">
        <v>51</v>
      </c>
      <c r="AE2500" t="s">
        <v>199</v>
      </c>
      <c r="AF2500" t="s">
        <v>50</v>
      </c>
      <c r="AG2500" t="s">
        <v>52</v>
      </c>
      <c r="AH2500">
        <v>36.034534000000001</v>
      </c>
      <c r="AI2500">
        <v>37.942186</v>
      </c>
      <c r="AJ2500">
        <v>50.947997999999998</v>
      </c>
      <c r="AK2500">
        <v>98.377865</v>
      </c>
      <c r="AL2500" t="s">
        <v>106</v>
      </c>
      <c r="AM2500" t="s">
        <v>314</v>
      </c>
      <c r="AN2500" t="s">
        <v>199</v>
      </c>
      <c r="AO2500" s="1">
        <v>45689</v>
      </c>
      <c r="AP2500" s="1" t="s">
        <v>5426</v>
      </c>
      <c r="AR2500" t="s">
        <v>199</v>
      </c>
    </row>
    <row r="2501" spans="1:44" hidden="1" x14ac:dyDescent="0.25">
      <c r="A2501" t="s">
        <v>3466</v>
      </c>
      <c r="B2501" t="s">
        <v>3461</v>
      </c>
      <c r="C2501" t="s">
        <v>3462</v>
      </c>
      <c r="D2501" t="s">
        <v>126</v>
      </c>
      <c r="E2501" t="s">
        <v>310</v>
      </c>
      <c r="F2501" t="s">
        <v>311</v>
      </c>
      <c r="G2501" t="s">
        <v>312</v>
      </c>
      <c r="H2501">
        <v>3</v>
      </c>
      <c r="I2501" t="s">
        <v>46</v>
      </c>
      <c r="J2501" t="s">
        <v>70</v>
      </c>
      <c r="L2501">
        <v>53.36</v>
      </c>
      <c r="M2501" t="s">
        <v>48</v>
      </c>
      <c r="Q2501">
        <v>2</v>
      </c>
      <c r="R2501" t="s">
        <v>97</v>
      </c>
      <c r="S2501" t="s">
        <v>98</v>
      </c>
      <c r="T2501" t="s">
        <v>98</v>
      </c>
      <c r="W2501" s="5">
        <v>45627</v>
      </c>
      <c r="X2501" s="5">
        <v>45627</v>
      </c>
      <c r="Y2501" s="5">
        <v>45566</v>
      </c>
      <c r="Z2501" s="10">
        <v>45627</v>
      </c>
      <c r="AA2501" s="10">
        <v>45590</v>
      </c>
      <c r="AB2501" t="s">
        <v>311</v>
      </c>
      <c r="AC2501" t="s">
        <v>311</v>
      </c>
      <c r="AD2501" t="s">
        <v>51</v>
      </c>
      <c r="AE2501" t="s">
        <v>199</v>
      </c>
      <c r="AF2501" t="s">
        <v>50</v>
      </c>
      <c r="AG2501" t="s">
        <v>52</v>
      </c>
      <c r="AH2501">
        <v>36.034534000000001</v>
      </c>
      <c r="AI2501">
        <v>37.942186</v>
      </c>
      <c r="AJ2501">
        <v>50.947997999999998</v>
      </c>
      <c r="AK2501">
        <v>98.377865</v>
      </c>
      <c r="AL2501" t="s">
        <v>99</v>
      </c>
      <c r="AM2501" t="s">
        <v>314</v>
      </c>
      <c r="AN2501" t="s">
        <v>199</v>
      </c>
      <c r="AO2501" s="1">
        <v>45689</v>
      </c>
      <c r="AP2501" s="1" t="s">
        <v>5426</v>
      </c>
      <c r="AR2501" t="s">
        <v>199</v>
      </c>
    </row>
    <row r="2502" spans="1:44" hidden="1" x14ac:dyDescent="0.25">
      <c r="A2502" t="s">
        <v>3467</v>
      </c>
      <c r="B2502" t="s">
        <v>3461</v>
      </c>
      <c r="C2502" t="s">
        <v>3462</v>
      </c>
      <c r="D2502" t="s">
        <v>166</v>
      </c>
      <c r="E2502" t="s">
        <v>310</v>
      </c>
      <c r="F2502" t="s">
        <v>311</v>
      </c>
      <c r="G2502" t="s">
        <v>312</v>
      </c>
      <c r="H2502">
        <v>3</v>
      </c>
      <c r="I2502" t="s">
        <v>46</v>
      </c>
      <c r="J2502" t="s">
        <v>70</v>
      </c>
      <c r="L2502">
        <v>29.95</v>
      </c>
      <c r="M2502" t="s">
        <v>48</v>
      </c>
      <c r="Q2502">
        <v>2</v>
      </c>
      <c r="R2502" t="s">
        <v>97</v>
      </c>
      <c r="S2502" t="s">
        <v>98</v>
      </c>
      <c r="T2502" t="s">
        <v>98</v>
      </c>
      <c r="W2502" s="5">
        <v>45627</v>
      </c>
      <c r="X2502" s="5">
        <v>45627</v>
      </c>
      <c r="Y2502" s="5">
        <v>45566</v>
      </c>
      <c r="Z2502" s="10">
        <v>45627</v>
      </c>
      <c r="AA2502" s="10">
        <v>45596</v>
      </c>
      <c r="AB2502" t="s">
        <v>311</v>
      </c>
      <c r="AC2502" t="s">
        <v>311</v>
      </c>
      <c r="AD2502" t="s">
        <v>51</v>
      </c>
      <c r="AE2502" t="s">
        <v>199</v>
      </c>
      <c r="AF2502" t="s">
        <v>50</v>
      </c>
      <c r="AG2502" t="s">
        <v>52</v>
      </c>
      <c r="AH2502">
        <v>36.034534000000001</v>
      </c>
      <c r="AI2502">
        <v>37.942186</v>
      </c>
      <c r="AJ2502">
        <v>50.947997999999998</v>
      </c>
      <c r="AK2502">
        <v>98.377865</v>
      </c>
      <c r="AL2502" t="s">
        <v>99</v>
      </c>
      <c r="AM2502" t="s">
        <v>314</v>
      </c>
      <c r="AN2502" t="s">
        <v>199</v>
      </c>
      <c r="AO2502" s="1">
        <v>45689</v>
      </c>
      <c r="AP2502" s="1" t="s">
        <v>5426</v>
      </c>
      <c r="AR2502" t="s">
        <v>199</v>
      </c>
    </row>
    <row r="2503" spans="1:44" hidden="1" x14ac:dyDescent="0.25">
      <c r="A2503" t="s">
        <v>3468</v>
      </c>
      <c r="B2503" t="s">
        <v>3461</v>
      </c>
      <c r="C2503" t="s">
        <v>3462</v>
      </c>
      <c r="D2503" t="s">
        <v>128</v>
      </c>
      <c r="E2503" t="s">
        <v>310</v>
      </c>
      <c r="F2503" t="s">
        <v>311</v>
      </c>
      <c r="G2503" t="s">
        <v>312</v>
      </c>
      <c r="H2503">
        <v>3</v>
      </c>
      <c r="I2503" t="s">
        <v>46</v>
      </c>
      <c r="J2503" t="s">
        <v>70</v>
      </c>
      <c r="L2503">
        <v>27.07</v>
      </c>
      <c r="M2503" t="s">
        <v>48</v>
      </c>
      <c r="Q2503">
        <v>2</v>
      </c>
      <c r="R2503" t="s">
        <v>97</v>
      </c>
      <c r="S2503" t="s">
        <v>97</v>
      </c>
      <c r="T2503" t="s">
        <v>98</v>
      </c>
      <c r="W2503" s="5">
        <v>45627</v>
      </c>
      <c r="X2503" s="5">
        <v>45627</v>
      </c>
      <c r="Y2503" s="5">
        <v>45566</v>
      </c>
      <c r="Z2503" s="10">
        <v>45627</v>
      </c>
      <c r="AA2503" s="10">
        <v>45594</v>
      </c>
      <c r="AB2503" t="s">
        <v>311</v>
      </c>
      <c r="AC2503" t="s">
        <v>311</v>
      </c>
      <c r="AD2503" t="s">
        <v>51</v>
      </c>
      <c r="AE2503" t="s">
        <v>199</v>
      </c>
      <c r="AF2503" t="s">
        <v>50</v>
      </c>
      <c r="AG2503" t="s">
        <v>52</v>
      </c>
      <c r="AH2503">
        <v>36.034534000000001</v>
      </c>
      <c r="AI2503">
        <v>37.942186</v>
      </c>
      <c r="AJ2503">
        <v>50.947997999999998</v>
      </c>
      <c r="AK2503">
        <v>98.377865</v>
      </c>
      <c r="AL2503" t="s">
        <v>106</v>
      </c>
      <c r="AM2503" t="s">
        <v>314</v>
      </c>
      <c r="AN2503" t="s">
        <v>199</v>
      </c>
      <c r="AO2503" s="1">
        <v>45689</v>
      </c>
      <c r="AP2503" s="1" t="s">
        <v>5426</v>
      </c>
      <c r="AR2503" t="s">
        <v>199</v>
      </c>
    </row>
    <row r="2504" spans="1:44" hidden="1" x14ac:dyDescent="0.25">
      <c r="A2504" t="s">
        <v>3469</v>
      </c>
      <c r="B2504" t="s">
        <v>3461</v>
      </c>
      <c r="C2504" t="s">
        <v>3462</v>
      </c>
      <c r="D2504" t="s">
        <v>170</v>
      </c>
      <c r="E2504" t="s">
        <v>310</v>
      </c>
      <c r="F2504" t="s">
        <v>311</v>
      </c>
      <c r="G2504" t="s">
        <v>312</v>
      </c>
      <c r="H2504">
        <v>2</v>
      </c>
      <c r="I2504" t="s">
        <v>46</v>
      </c>
      <c r="J2504" t="s">
        <v>70</v>
      </c>
      <c r="L2504">
        <v>24.12</v>
      </c>
      <c r="M2504" t="s">
        <v>48</v>
      </c>
      <c r="Q2504">
        <v>2</v>
      </c>
      <c r="R2504" t="s">
        <v>97</v>
      </c>
      <c r="S2504" t="s">
        <v>98</v>
      </c>
      <c r="T2504" t="s">
        <v>98</v>
      </c>
      <c r="W2504" s="5">
        <v>45627</v>
      </c>
      <c r="X2504" s="5">
        <v>45627</v>
      </c>
      <c r="Y2504" s="5">
        <v>45566</v>
      </c>
      <c r="Z2504" s="10">
        <v>45627</v>
      </c>
      <c r="AA2504" s="10">
        <v>45596</v>
      </c>
      <c r="AB2504" t="s">
        <v>311</v>
      </c>
      <c r="AC2504" t="s">
        <v>311</v>
      </c>
      <c r="AD2504" t="s">
        <v>51</v>
      </c>
      <c r="AE2504" t="s">
        <v>199</v>
      </c>
      <c r="AF2504" t="s">
        <v>50</v>
      </c>
      <c r="AG2504" t="s">
        <v>52</v>
      </c>
      <c r="AH2504">
        <v>36.034534000000001</v>
      </c>
      <c r="AI2504">
        <v>37.942186</v>
      </c>
      <c r="AJ2504">
        <v>50.947997999999998</v>
      </c>
      <c r="AK2504">
        <v>98.377865</v>
      </c>
      <c r="AL2504" t="s">
        <v>99</v>
      </c>
      <c r="AM2504" t="s">
        <v>314</v>
      </c>
      <c r="AN2504" t="s">
        <v>199</v>
      </c>
      <c r="AO2504" s="1">
        <v>45689</v>
      </c>
      <c r="AP2504" s="1" t="s">
        <v>5426</v>
      </c>
      <c r="AR2504" t="s">
        <v>199</v>
      </c>
    </row>
    <row r="2505" spans="1:44" hidden="1" x14ac:dyDescent="0.25">
      <c r="A2505" t="s">
        <v>3470</v>
      </c>
      <c r="B2505" t="s">
        <v>3461</v>
      </c>
      <c r="C2505" t="s">
        <v>3462</v>
      </c>
      <c r="D2505" t="s">
        <v>42</v>
      </c>
      <c r="E2505" t="s">
        <v>310</v>
      </c>
      <c r="F2505" t="s">
        <v>311</v>
      </c>
      <c r="G2505" t="s">
        <v>312</v>
      </c>
      <c r="H2505">
        <v>3</v>
      </c>
      <c r="I2505" t="s">
        <v>46</v>
      </c>
      <c r="J2505" t="s">
        <v>70</v>
      </c>
      <c r="L2505">
        <v>32.06</v>
      </c>
      <c r="M2505" t="s">
        <v>48</v>
      </c>
      <c r="Q2505">
        <v>2</v>
      </c>
      <c r="R2505" t="s">
        <v>97</v>
      </c>
      <c r="S2505" t="s">
        <v>98</v>
      </c>
      <c r="T2505" t="s">
        <v>98</v>
      </c>
      <c r="W2505" s="5">
        <v>45627</v>
      </c>
      <c r="X2505" s="5">
        <v>45627</v>
      </c>
      <c r="Y2505" s="5">
        <v>45566</v>
      </c>
      <c r="Z2505" s="10">
        <v>45627</v>
      </c>
      <c r="AA2505" s="10">
        <v>45601</v>
      </c>
      <c r="AB2505" t="s">
        <v>311</v>
      </c>
      <c r="AC2505" t="s">
        <v>311</v>
      </c>
      <c r="AD2505" t="s">
        <v>51</v>
      </c>
      <c r="AE2505" t="s">
        <v>199</v>
      </c>
      <c r="AF2505" t="s">
        <v>50</v>
      </c>
      <c r="AG2505" t="s">
        <v>52</v>
      </c>
      <c r="AH2505">
        <v>36.034534000000001</v>
      </c>
      <c r="AI2505">
        <v>37.942186</v>
      </c>
      <c r="AJ2505">
        <v>50.947997999999998</v>
      </c>
      <c r="AK2505">
        <v>98.377865</v>
      </c>
      <c r="AL2505" t="s">
        <v>99</v>
      </c>
      <c r="AM2505" t="s">
        <v>314</v>
      </c>
      <c r="AN2505" t="s">
        <v>199</v>
      </c>
      <c r="AO2505" s="1">
        <v>45689</v>
      </c>
      <c r="AP2505" s="1" t="s">
        <v>5426</v>
      </c>
      <c r="AR2505" t="s">
        <v>199</v>
      </c>
    </row>
    <row r="2506" spans="1:44" hidden="1" x14ac:dyDescent="0.25">
      <c r="A2506" t="s">
        <v>3471</v>
      </c>
      <c r="B2506" t="s">
        <v>3461</v>
      </c>
      <c r="C2506" t="s">
        <v>3462</v>
      </c>
      <c r="D2506" t="s">
        <v>137</v>
      </c>
      <c r="E2506" t="s">
        <v>310</v>
      </c>
      <c r="F2506" t="s">
        <v>311</v>
      </c>
      <c r="G2506" t="s">
        <v>312</v>
      </c>
      <c r="H2506">
        <v>2</v>
      </c>
      <c r="I2506" t="s">
        <v>46</v>
      </c>
      <c r="J2506" t="s">
        <v>70</v>
      </c>
      <c r="L2506">
        <v>22.9</v>
      </c>
      <c r="M2506" t="s">
        <v>48</v>
      </c>
      <c r="Q2506">
        <v>2</v>
      </c>
      <c r="R2506" t="s">
        <v>97</v>
      </c>
      <c r="S2506" t="s">
        <v>98</v>
      </c>
      <c r="T2506" t="s">
        <v>98</v>
      </c>
      <c r="W2506" s="5">
        <v>43013</v>
      </c>
      <c r="Y2506" s="5">
        <v>45566</v>
      </c>
      <c r="Z2506" s="10">
        <v>45628</v>
      </c>
      <c r="AA2506" s="10">
        <v>45607</v>
      </c>
      <c r="AB2506" t="s">
        <v>311</v>
      </c>
      <c r="AC2506" t="s">
        <v>311</v>
      </c>
      <c r="AD2506" t="s">
        <v>51</v>
      </c>
      <c r="AE2506" t="s">
        <v>199</v>
      </c>
      <c r="AF2506" t="s">
        <v>50</v>
      </c>
      <c r="AG2506" t="s">
        <v>52</v>
      </c>
      <c r="AH2506">
        <v>36.034534000000001</v>
      </c>
      <c r="AI2506">
        <v>37.942186</v>
      </c>
      <c r="AJ2506">
        <v>50.947997999999998</v>
      </c>
      <c r="AK2506">
        <v>98.377865</v>
      </c>
      <c r="AL2506" t="s">
        <v>99</v>
      </c>
      <c r="AM2506" t="s">
        <v>314</v>
      </c>
      <c r="AN2506" t="s">
        <v>199</v>
      </c>
      <c r="AO2506" s="1">
        <v>45689</v>
      </c>
      <c r="AP2506" s="1" t="s">
        <v>5426</v>
      </c>
      <c r="AR2506" t="s">
        <v>199</v>
      </c>
    </row>
    <row r="2507" spans="1:44" hidden="1" x14ac:dyDescent="0.25">
      <c r="A2507" t="s">
        <v>3472</v>
      </c>
      <c r="B2507" t="s">
        <v>3461</v>
      </c>
      <c r="C2507" t="s">
        <v>3462</v>
      </c>
      <c r="D2507" t="s">
        <v>370</v>
      </c>
      <c r="E2507" t="s">
        <v>310</v>
      </c>
      <c r="F2507" t="s">
        <v>311</v>
      </c>
      <c r="G2507" t="s">
        <v>312</v>
      </c>
      <c r="H2507">
        <v>3</v>
      </c>
      <c r="I2507" t="s">
        <v>46</v>
      </c>
      <c r="J2507" t="s">
        <v>70</v>
      </c>
      <c r="L2507">
        <v>4.96</v>
      </c>
      <c r="M2507" t="s">
        <v>48</v>
      </c>
      <c r="Q2507">
        <v>2</v>
      </c>
      <c r="R2507" t="s">
        <v>97</v>
      </c>
      <c r="S2507" t="s">
        <v>98</v>
      </c>
      <c r="T2507" t="s">
        <v>98</v>
      </c>
      <c r="W2507" s="5">
        <v>43034</v>
      </c>
      <c r="Y2507" s="5">
        <v>45566</v>
      </c>
      <c r="Z2507" s="10">
        <v>45628</v>
      </c>
      <c r="AA2507" s="10">
        <v>45599</v>
      </c>
      <c r="AB2507" t="s">
        <v>311</v>
      </c>
      <c r="AC2507" t="s">
        <v>311</v>
      </c>
      <c r="AD2507" t="s">
        <v>51</v>
      </c>
      <c r="AE2507" t="s">
        <v>199</v>
      </c>
      <c r="AF2507" t="s">
        <v>50</v>
      </c>
      <c r="AG2507" t="s">
        <v>52</v>
      </c>
      <c r="AH2507">
        <v>36.034534000000001</v>
      </c>
      <c r="AI2507">
        <v>37.942186</v>
      </c>
      <c r="AJ2507">
        <v>50.947997999999998</v>
      </c>
      <c r="AK2507">
        <v>98.377865</v>
      </c>
      <c r="AL2507" t="s">
        <v>99</v>
      </c>
      <c r="AM2507" t="s">
        <v>314</v>
      </c>
      <c r="AN2507" t="s">
        <v>199</v>
      </c>
      <c r="AO2507" s="1">
        <v>45689</v>
      </c>
      <c r="AP2507" s="1" t="s">
        <v>5426</v>
      </c>
      <c r="AR2507" t="s">
        <v>199</v>
      </c>
    </row>
    <row r="2508" spans="1:44" hidden="1" x14ac:dyDescent="0.25">
      <c r="A2508" t="s">
        <v>3473</v>
      </c>
      <c r="B2508" t="s">
        <v>3461</v>
      </c>
      <c r="C2508" t="s">
        <v>3462</v>
      </c>
      <c r="D2508" t="s">
        <v>372</v>
      </c>
      <c r="E2508" t="s">
        <v>310</v>
      </c>
      <c r="F2508" t="s">
        <v>311</v>
      </c>
      <c r="G2508" t="s">
        <v>312</v>
      </c>
      <c r="H2508">
        <v>2</v>
      </c>
      <c r="I2508" t="s">
        <v>46</v>
      </c>
      <c r="J2508" t="s">
        <v>70</v>
      </c>
      <c r="L2508">
        <v>59.79</v>
      </c>
      <c r="M2508" t="s">
        <v>48</v>
      </c>
      <c r="Q2508">
        <v>2</v>
      </c>
      <c r="R2508" t="s">
        <v>97</v>
      </c>
      <c r="S2508" t="s">
        <v>97</v>
      </c>
      <c r="T2508" t="s">
        <v>98</v>
      </c>
      <c r="W2508" s="5">
        <v>42838</v>
      </c>
      <c r="Y2508" s="5">
        <v>45597</v>
      </c>
      <c r="Z2508" s="10">
        <v>45632</v>
      </c>
      <c r="AA2508" s="10">
        <v>45611</v>
      </c>
      <c r="AB2508" t="s">
        <v>311</v>
      </c>
      <c r="AC2508" t="s">
        <v>311</v>
      </c>
      <c r="AD2508" t="s">
        <v>51</v>
      </c>
      <c r="AE2508" t="s">
        <v>199</v>
      </c>
      <c r="AF2508" t="s">
        <v>50</v>
      </c>
      <c r="AG2508" t="s">
        <v>52</v>
      </c>
      <c r="AH2508">
        <v>36.034534000000001</v>
      </c>
      <c r="AI2508">
        <v>37.942186</v>
      </c>
      <c r="AJ2508">
        <v>50.947997999999998</v>
      </c>
      <c r="AK2508">
        <v>98.377865</v>
      </c>
      <c r="AL2508" t="s">
        <v>106</v>
      </c>
      <c r="AM2508" t="s">
        <v>314</v>
      </c>
      <c r="AN2508" t="s">
        <v>199</v>
      </c>
      <c r="AO2508" s="1">
        <v>45689</v>
      </c>
      <c r="AP2508" s="1" t="s">
        <v>5426</v>
      </c>
      <c r="AR2508" t="s">
        <v>199</v>
      </c>
    </row>
    <row r="2509" spans="1:44" hidden="1" x14ac:dyDescent="0.25">
      <c r="A2509" t="s">
        <v>3474</v>
      </c>
      <c r="B2509" t="s">
        <v>3461</v>
      </c>
      <c r="C2509" t="s">
        <v>3462</v>
      </c>
      <c r="D2509" t="s">
        <v>374</v>
      </c>
      <c r="E2509" t="s">
        <v>310</v>
      </c>
      <c r="F2509" t="s">
        <v>311</v>
      </c>
      <c r="G2509" t="s">
        <v>312</v>
      </c>
      <c r="H2509">
        <v>3</v>
      </c>
      <c r="I2509" t="s">
        <v>46</v>
      </c>
      <c r="J2509" t="s">
        <v>70</v>
      </c>
      <c r="L2509">
        <v>48.19</v>
      </c>
      <c r="M2509" t="s">
        <v>48</v>
      </c>
      <c r="Q2509">
        <v>2</v>
      </c>
      <c r="R2509" t="s">
        <v>97</v>
      </c>
      <c r="S2509" t="s">
        <v>98</v>
      </c>
      <c r="T2509" t="s">
        <v>98</v>
      </c>
      <c r="W2509" s="5">
        <v>43049</v>
      </c>
      <c r="Y2509" s="5">
        <v>45566</v>
      </c>
      <c r="Z2509" s="10">
        <v>45620</v>
      </c>
      <c r="AA2509" s="10">
        <v>45586</v>
      </c>
      <c r="AB2509" t="s">
        <v>311</v>
      </c>
      <c r="AC2509" t="s">
        <v>311</v>
      </c>
      <c r="AD2509" t="s">
        <v>51</v>
      </c>
      <c r="AE2509" t="s">
        <v>199</v>
      </c>
      <c r="AF2509" t="s">
        <v>50</v>
      </c>
      <c r="AG2509" t="s">
        <v>52</v>
      </c>
      <c r="AH2509">
        <v>36.034534000000001</v>
      </c>
      <c r="AI2509">
        <v>37.942186</v>
      </c>
      <c r="AJ2509">
        <v>50.947997999999998</v>
      </c>
      <c r="AK2509">
        <v>98.377865</v>
      </c>
      <c r="AL2509" t="s">
        <v>99</v>
      </c>
      <c r="AM2509" t="s">
        <v>314</v>
      </c>
      <c r="AN2509" t="s">
        <v>199</v>
      </c>
      <c r="AO2509" s="1">
        <v>45689</v>
      </c>
      <c r="AP2509" s="1" t="s">
        <v>5426</v>
      </c>
      <c r="AR2509" t="s">
        <v>199</v>
      </c>
    </row>
    <row r="2510" spans="1:44" hidden="1" x14ac:dyDescent="0.25">
      <c r="A2510" t="s">
        <v>3475</v>
      </c>
      <c r="B2510" t="s">
        <v>3461</v>
      </c>
      <c r="C2510" t="s">
        <v>3462</v>
      </c>
      <c r="D2510" t="s">
        <v>77</v>
      </c>
      <c r="E2510" t="s">
        <v>310</v>
      </c>
      <c r="F2510" t="s">
        <v>311</v>
      </c>
      <c r="G2510" t="s">
        <v>312</v>
      </c>
      <c r="H2510">
        <v>3</v>
      </c>
      <c r="I2510" t="s">
        <v>46</v>
      </c>
      <c r="J2510" t="s">
        <v>70</v>
      </c>
      <c r="L2510">
        <v>2.39</v>
      </c>
      <c r="M2510" t="s">
        <v>48</v>
      </c>
      <c r="Q2510">
        <v>2</v>
      </c>
      <c r="R2510" t="s">
        <v>97</v>
      </c>
      <c r="S2510" t="s">
        <v>98</v>
      </c>
      <c r="T2510" t="s">
        <v>98</v>
      </c>
      <c r="W2510" s="5">
        <v>45627</v>
      </c>
      <c r="X2510" s="5">
        <v>45627</v>
      </c>
      <c r="Y2510" s="5">
        <v>45566</v>
      </c>
      <c r="Z2510" s="10">
        <v>45627</v>
      </c>
      <c r="AA2510" s="10">
        <v>45577</v>
      </c>
      <c r="AB2510" t="s">
        <v>311</v>
      </c>
      <c r="AC2510" t="s">
        <v>311</v>
      </c>
      <c r="AD2510" t="s">
        <v>51</v>
      </c>
      <c r="AE2510" t="s">
        <v>199</v>
      </c>
      <c r="AF2510" t="s">
        <v>50</v>
      </c>
      <c r="AG2510" t="s">
        <v>52</v>
      </c>
      <c r="AH2510">
        <v>36.034534000000001</v>
      </c>
      <c r="AI2510">
        <v>37.942186</v>
      </c>
      <c r="AJ2510">
        <v>50.947997999999998</v>
      </c>
      <c r="AK2510">
        <v>98.377865</v>
      </c>
      <c r="AL2510" t="s">
        <v>99</v>
      </c>
      <c r="AM2510" t="s">
        <v>314</v>
      </c>
      <c r="AN2510" t="s">
        <v>199</v>
      </c>
      <c r="AO2510" s="1">
        <v>45689</v>
      </c>
      <c r="AP2510" s="1" t="s">
        <v>5426</v>
      </c>
      <c r="AR2510" t="s">
        <v>199</v>
      </c>
    </row>
    <row r="2511" spans="1:44" hidden="1" x14ac:dyDescent="0.25">
      <c r="A2511" t="s">
        <v>3476</v>
      </c>
      <c r="B2511" t="s">
        <v>3461</v>
      </c>
      <c r="C2511" t="s">
        <v>3462</v>
      </c>
      <c r="D2511" t="s">
        <v>430</v>
      </c>
      <c r="E2511" t="s">
        <v>310</v>
      </c>
      <c r="F2511" t="s">
        <v>311</v>
      </c>
      <c r="G2511" t="s">
        <v>312</v>
      </c>
      <c r="H2511">
        <v>2</v>
      </c>
      <c r="I2511" t="s">
        <v>46</v>
      </c>
      <c r="J2511" t="s">
        <v>70</v>
      </c>
      <c r="L2511">
        <v>0.79</v>
      </c>
      <c r="M2511" t="s">
        <v>48</v>
      </c>
      <c r="Q2511">
        <v>2</v>
      </c>
      <c r="W2511" s="5">
        <v>45586</v>
      </c>
      <c r="X2511" s="5">
        <v>45627</v>
      </c>
      <c r="Y2511" s="5">
        <v>45566</v>
      </c>
      <c r="Z2511" s="10">
        <v>45627</v>
      </c>
      <c r="AA2511" s="10">
        <v>45572</v>
      </c>
      <c r="AB2511" t="s">
        <v>311</v>
      </c>
      <c r="AC2511" t="s">
        <v>311</v>
      </c>
      <c r="AD2511" t="s">
        <v>51</v>
      </c>
      <c r="AE2511" t="s">
        <v>199</v>
      </c>
      <c r="AF2511" t="s">
        <v>50</v>
      </c>
      <c r="AG2511" t="s">
        <v>52</v>
      </c>
      <c r="AH2511">
        <v>36.034534000000001</v>
      </c>
      <c r="AI2511">
        <v>37.942186</v>
      </c>
      <c r="AJ2511">
        <v>50.947997999999998</v>
      </c>
      <c r="AK2511">
        <v>98.377865</v>
      </c>
      <c r="AL2511" t="s">
        <v>73</v>
      </c>
      <c r="AM2511" t="s">
        <v>314</v>
      </c>
      <c r="AN2511" t="s">
        <v>199</v>
      </c>
      <c r="AO2511" s="1">
        <v>45689</v>
      </c>
      <c r="AP2511" s="1" t="s">
        <v>5426</v>
      </c>
      <c r="AR2511" t="s">
        <v>199</v>
      </c>
    </row>
    <row r="2512" spans="1:44" hidden="1" x14ac:dyDescent="0.25">
      <c r="A2512" t="s">
        <v>3479</v>
      </c>
      <c r="B2512" t="s">
        <v>3477</v>
      </c>
      <c r="C2512" t="s">
        <v>3478</v>
      </c>
      <c r="D2512" t="s">
        <v>551</v>
      </c>
      <c r="E2512" t="s">
        <v>3402</v>
      </c>
      <c r="F2512" t="s">
        <v>311</v>
      </c>
      <c r="G2512" t="s">
        <v>45</v>
      </c>
      <c r="H2512">
        <v>2</v>
      </c>
      <c r="I2512" t="s">
        <v>46</v>
      </c>
      <c r="J2512" t="s">
        <v>236</v>
      </c>
      <c r="L2512">
        <v>1.55</v>
      </c>
      <c r="M2512" t="s">
        <v>226</v>
      </c>
      <c r="W2512" s="5">
        <v>44808</v>
      </c>
      <c r="AB2512" t="s">
        <v>311</v>
      </c>
      <c r="AC2512" t="s">
        <v>311</v>
      </c>
      <c r="AD2512" t="s">
        <v>199</v>
      </c>
      <c r="AE2512" t="s">
        <v>51</v>
      </c>
      <c r="AF2512" t="s">
        <v>50</v>
      </c>
      <c r="AG2512" t="s">
        <v>52</v>
      </c>
      <c r="AH2512">
        <v>10.155613000000001</v>
      </c>
      <c r="AI2512">
        <v>70.097953000000004</v>
      </c>
      <c r="AJ2512">
        <v>78.412954999999997</v>
      </c>
      <c r="AK2512">
        <v>126.603855</v>
      </c>
      <c r="AL2512" t="s">
        <v>73</v>
      </c>
      <c r="AM2512" t="s">
        <v>314</v>
      </c>
      <c r="AN2512" t="s">
        <v>199</v>
      </c>
      <c r="AO2512" s="1">
        <v>45839</v>
      </c>
      <c r="AP2512" s="1" t="s">
        <v>5438</v>
      </c>
      <c r="AR2512" t="s">
        <v>199</v>
      </c>
    </row>
    <row r="2513" spans="1:44" hidden="1" x14ac:dyDescent="0.25">
      <c r="A2513" t="s">
        <v>3483</v>
      </c>
      <c r="B2513" t="s">
        <v>3480</v>
      </c>
      <c r="C2513" t="s">
        <v>3481</v>
      </c>
      <c r="D2513" t="s">
        <v>95</v>
      </c>
      <c r="E2513" t="s">
        <v>3482</v>
      </c>
      <c r="F2513" t="s">
        <v>79</v>
      </c>
      <c r="G2513" t="s">
        <v>80</v>
      </c>
      <c r="H2513">
        <v>3</v>
      </c>
      <c r="I2513" t="s">
        <v>46</v>
      </c>
      <c r="J2513" t="s">
        <v>70</v>
      </c>
      <c r="L2513">
        <v>2.65</v>
      </c>
      <c r="M2513" t="s">
        <v>226</v>
      </c>
      <c r="O2513" t="s">
        <v>473</v>
      </c>
      <c r="P2513" t="s">
        <v>14</v>
      </c>
      <c r="R2513" t="s">
        <v>97</v>
      </c>
      <c r="S2513" t="s">
        <v>97</v>
      </c>
      <c r="U2513" t="s">
        <v>496</v>
      </c>
      <c r="V2513" t="s">
        <v>83</v>
      </c>
      <c r="W2513" s="5">
        <v>45412</v>
      </c>
      <c r="Z2513" s="10">
        <v>45106</v>
      </c>
      <c r="AA2513" s="10">
        <v>45050</v>
      </c>
      <c r="AB2513" t="s">
        <v>79</v>
      </c>
      <c r="AC2513" t="s">
        <v>473</v>
      </c>
      <c r="AD2513" t="s">
        <v>84</v>
      </c>
      <c r="AE2513" t="s">
        <v>932</v>
      </c>
      <c r="AF2513" t="s">
        <v>247</v>
      </c>
      <c r="AG2513" t="s">
        <v>690</v>
      </c>
      <c r="AH2513">
        <v>17.086856000000001</v>
      </c>
      <c r="AI2513">
        <v>58.131967000000003</v>
      </c>
      <c r="AJ2513">
        <v>60.03631</v>
      </c>
      <c r="AK2513">
        <v>67.021850000000001</v>
      </c>
      <c r="AL2513" t="s">
        <v>106</v>
      </c>
      <c r="AM2513" t="s">
        <v>248</v>
      </c>
      <c r="AN2513" t="s">
        <v>247</v>
      </c>
      <c r="AO2513" s="1">
        <v>45809</v>
      </c>
      <c r="AR2513" t="s">
        <v>247</v>
      </c>
    </row>
    <row r="2514" spans="1:44" hidden="1" x14ac:dyDescent="0.25">
      <c r="A2514" t="s">
        <v>3484</v>
      </c>
      <c r="B2514" t="s">
        <v>3480</v>
      </c>
      <c r="C2514" t="s">
        <v>3481</v>
      </c>
      <c r="D2514" t="s">
        <v>87</v>
      </c>
      <c r="E2514" t="s">
        <v>3482</v>
      </c>
      <c r="F2514" t="s">
        <v>79</v>
      </c>
      <c r="G2514" t="s">
        <v>80</v>
      </c>
      <c r="H2514">
        <v>2</v>
      </c>
      <c r="I2514" t="s">
        <v>46</v>
      </c>
      <c r="J2514" t="s">
        <v>70</v>
      </c>
      <c r="L2514">
        <v>2.89</v>
      </c>
      <c r="M2514" t="s">
        <v>226</v>
      </c>
      <c r="R2514" t="s">
        <v>97</v>
      </c>
      <c r="S2514" t="s">
        <v>97</v>
      </c>
      <c r="W2514" s="5">
        <v>45254</v>
      </c>
      <c r="AB2514" t="s">
        <v>79</v>
      </c>
      <c r="AC2514" t="s">
        <v>79</v>
      </c>
      <c r="AD2514" t="s">
        <v>84</v>
      </c>
      <c r="AE2514" t="s">
        <v>932</v>
      </c>
      <c r="AF2514" t="s">
        <v>247</v>
      </c>
      <c r="AG2514" t="s">
        <v>690</v>
      </c>
      <c r="AH2514">
        <v>17.086856000000001</v>
      </c>
      <c r="AI2514">
        <v>58.131967000000003</v>
      </c>
      <c r="AJ2514">
        <v>60.03631</v>
      </c>
      <c r="AK2514">
        <v>67.021850000000001</v>
      </c>
      <c r="AL2514" t="s">
        <v>106</v>
      </c>
      <c r="AM2514" t="s">
        <v>248</v>
      </c>
      <c r="AN2514" t="s">
        <v>247</v>
      </c>
      <c r="AO2514" s="1">
        <v>45809</v>
      </c>
      <c r="AR2514" t="s">
        <v>247</v>
      </c>
    </row>
    <row r="2515" spans="1:44" hidden="1" x14ac:dyDescent="0.25">
      <c r="A2515" t="s">
        <v>3487</v>
      </c>
      <c r="B2515" t="s">
        <v>3485</v>
      </c>
      <c r="C2515" t="s">
        <v>3486</v>
      </c>
      <c r="D2515" t="s">
        <v>95</v>
      </c>
      <c r="E2515" t="s">
        <v>1080</v>
      </c>
      <c r="F2515" t="s">
        <v>79</v>
      </c>
      <c r="G2515" t="s">
        <v>80</v>
      </c>
      <c r="H2515">
        <v>2</v>
      </c>
      <c r="I2515" t="s">
        <v>46</v>
      </c>
      <c r="J2515" t="s">
        <v>70</v>
      </c>
      <c r="L2515">
        <v>8.36</v>
      </c>
      <c r="M2515" t="s">
        <v>226</v>
      </c>
      <c r="R2515" t="s">
        <v>97</v>
      </c>
      <c r="S2515" t="s">
        <v>97</v>
      </c>
      <c r="T2515" t="s">
        <v>98</v>
      </c>
      <c r="W2515" s="5">
        <v>45483</v>
      </c>
      <c r="Y2515" s="5">
        <v>45444</v>
      </c>
      <c r="Z2515" s="10">
        <v>45483</v>
      </c>
      <c r="AA2515" s="10">
        <v>45455</v>
      </c>
      <c r="AB2515" t="s">
        <v>79</v>
      </c>
      <c r="AC2515" t="s">
        <v>79</v>
      </c>
      <c r="AD2515" t="s">
        <v>690</v>
      </c>
      <c r="AE2515" t="s">
        <v>84</v>
      </c>
      <c r="AF2515" t="s">
        <v>247</v>
      </c>
      <c r="AG2515" t="s">
        <v>932</v>
      </c>
      <c r="AH2515">
        <v>30.537489000000001</v>
      </c>
      <c r="AI2515">
        <v>36.758387999999997</v>
      </c>
      <c r="AJ2515">
        <v>46.494382999999999</v>
      </c>
      <c r="AK2515">
        <v>46.983936999999997</v>
      </c>
      <c r="AL2515" t="s">
        <v>106</v>
      </c>
      <c r="AM2515" t="s">
        <v>474</v>
      </c>
      <c r="AN2515" t="s">
        <v>690</v>
      </c>
      <c r="AO2515" s="1">
        <v>45689</v>
      </c>
      <c r="AP2515" s="1" t="s">
        <v>5426</v>
      </c>
      <c r="AR2515" t="s">
        <v>690</v>
      </c>
    </row>
    <row r="2516" spans="1:44" hidden="1" x14ac:dyDescent="0.25">
      <c r="A2516" t="s">
        <v>3488</v>
      </c>
      <c r="B2516" t="s">
        <v>3485</v>
      </c>
      <c r="C2516" t="s">
        <v>3486</v>
      </c>
      <c r="D2516" t="s">
        <v>143</v>
      </c>
      <c r="E2516" t="s">
        <v>1080</v>
      </c>
      <c r="F2516" t="s">
        <v>79</v>
      </c>
      <c r="G2516" t="s">
        <v>80</v>
      </c>
      <c r="H2516">
        <v>3</v>
      </c>
      <c r="I2516" t="s">
        <v>46</v>
      </c>
      <c r="J2516" t="s">
        <v>70</v>
      </c>
      <c r="L2516">
        <v>14.85</v>
      </c>
      <c r="M2516" t="s">
        <v>226</v>
      </c>
      <c r="R2516" t="s">
        <v>97</v>
      </c>
      <c r="S2516" t="s">
        <v>98</v>
      </c>
      <c r="T2516" t="s">
        <v>98</v>
      </c>
      <c r="W2516" s="5">
        <v>45484</v>
      </c>
      <c r="Y2516" s="5">
        <v>45444</v>
      </c>
      <c r="Z2516" s="10">
        <v>45484</v>
      </c>
      <c r="AA2516" s="10">
        <v>45457</v>
      </c>
      <c r="AB2516" t="s">
        <v>79</v>
      </c>
      <c r="AC2516" t="s">
        <v>79</v>
      </c>
      <c r="AD2516" t="s">
        <v>690</v>
      </c>
      <c r="AE2516" t="s">
        <v>84</v>
      </c>
      <c r="AF2516" t="s">
        <v>247</v>
      </c>
      <c r="AG2516" t="s">
        <v>932</v>
      </c>
      <c r="AH2516">
        <v>30.537489000000001</v>
      </c>
      <c r="AI2516">
        <v>36.758387999999997</v>
      </c>
      <c r="AJ2516">
        <v>46.494382999999999</v>
      </c>
      <c r="AK2516">
        <v>46.983936999999997</v>
      </c>
      <c r="AL2516" t="s">
        <v>99</v>
      </c>
      <c r="AM2516" t="s">
        <v>474</v>
      </c>
      <c r="AN2516" t="s">
        <v>690</v>
      </c>
      <c r="AO2516" s="1">
        <v>45689</v>
      </c>
      <c r="AP2516" s="1" t="s">
        <v>5426</v>
      </c>
      <c r="AR2516" t="s">
        <v>690</v>
      </c>
    </row>
    <row r="2517" spans="1:44" hidden="1" x14ac:dyDescent="0.25">
      <c r="A2517" t="s">
        <v>3489</v>
      </c>
      <c r="B2517" t="s">
        <v>3485</v>
      </c>
      <c r="C2517" t="s">
        <v>3486</v>
      </c>
      <c r="D2517" t="s">
        <v>255</v>
      </c>
      <c r="E2517" t="s">
        <v>1080</v>
      </c>
      <c r="F2517" t="s">
        <v>79</v>
      </c>
      <c r="G2517" t="s">
        <v>80</v>
      </c>
      <c r="H2517">
        <v>2</v>
      </c>
      <c r="I2517" t="s">
        <v>46</v>
      </c>
      <c r="J2517" t="s">
        <v>70</v>
      </c>
      <c r="L2517">
        <v>22.51</v>
      </c>
      <c r="M2517" t="s">
        <v>226</v>
      </c>
      <c r="R2517" t="s">
        <v>97</v>
      </c>
      <c r="S2517" t="s">
        <v>97</v>
      </c>
      <c r="T2517" t="s">
        <v>98</v>
      </c>
      <c r="W2517" s="5">
        <v>45483</v>
      </c>
      <c r="Y2517" s="5">
        <v>45444</v>
      </c>
      <c r="Z2517" s="10">
        <v>45483</v>
      </c>
      <c r="AA2517" s="10">
        <v>45456</v>
      </c>
      <c r="AB2517" t="s">
        <v>79</v>
      </c>
      <c r="AC2517" t="s">
        <v>79</v>
      </c>
      <c r="AD2517" t="s">
        <v>690</v>
      </c>
      <c r="AE2517" t="s">
        <v>84</v>
      </c>
      <c r="AF2517" t="s">
        <v>247</v>
      </c>
      <c r="AG2517" t="s">
        <v>932</v>
      </c>
      <c r="AH2517">
        <v>30.537489000000001</v>
      </c>
      <c r="AI2517">
        <v>36.758387999999997</v>
      </c>
      <c r="AJ2517">
        <v>46.494382999999999</v>
      </c>
      <c r="AK2517">
        <v>46.983936999999997</v>
      </c>
      <c r="AL2517" t="s">
        <v>106</v>
      </c>
      <c r="AM2517" t="s">
        <v>474</v>
      </c>
      <c r="AN2517" t="s">
        <v>690</v>
      </c>
      <c r="AO2517" s="1">
        <v>45689</v>
      </c>
      <c r="AP2517" s="1" t="s">
        <v>5426</v>
      </c>
      <c r="AR2517" t="s">
        <v>690</v>
      </c>
    </row>
    <row r="2518" spans="1:44" hidden="1" x14ac:dyDescent="0.25">
      <c r="A2518" t="s">
        <v>3490</v>
      </c>
      <c r="B2518" t="s">
        <v>3485</v>
      </c>
      <c r="C2518" t="s">
        <v>3486</v>
      </c>
      <c r="D2518" t="s">
        <v>100</v>
      </c>
      <c r="E2518" t="s">
        <v>1080</v>
      </c>
      <c r="F2518" t="s">
        <v>79</v>
      </c>
      <c r="G2518" t="s">
        <v>80</v>
      </c>
      <c r="H2518">
        <v>2</v>
      </c>
      <c r="I2518" t="s">
        <v>46</v>
      </c>
      <c r="J2518" t="s">
        <v>70</v>
      </c>
      <c r="L2518">
        <v>11.54</v>
      </c>
      <c r="M2518" t="s">
        <v>226</v>
      </c>
      <c r="R2518" t="s">
        <v>97</v>
      </c>
      <c r="S2518" t="s">
        <v>97</v>
      </c>
      <c r="T2518" t="s">
        <v>98</v>
      </c>
      <c r="W2518" s="5">
        <v>45482</v>
      </c>
      <c r="Y2518" s="5">
        <v>45444</v>
      </c>
      <c r="Z2518" s="10">
        <v>45482</v>
      </c>
      <c r="AA2518" s="10">
        <v>45457</v>
      </c>
      <c r="AB2518" t="s">
        <v>79</v>
      </c>
      <c r="AC2518" t="s">
        <v>79</v>
      </c>
      <c r="AD2518" t="s">
        <v>690</v>
      </c>
      <c r="AE2518" t="s">
        <v>84</v>
      </c>
      <c r="AF2518" t="s">
        <v>247</v>
      </c>
      <c r="AG2518" t="s">
        <v>932</v>
      </c>
      <c r="AH2518">
        <v>30.537489000000001</v>
      </c>
      <c r="AI2518">
        <v>36.758387999999997</v>
      </c>
      <c r="AJ2518">
        <v>46.494382999999999</v>
      </c>
      <c r="AK2518">
        <v>46.983936999999997</v>
      </c>
      <c r="AL2518" t="s">
        <v>106</v>
      </c>
      <c r="AM2518" t="s">
        <v>474</v>
      </c>
      <c r="AN2518" t="s">
        <v>690</v>
      </c>
      <c r="AO2518" s="1">
        <v>45689</v>
      </c>
      <c r="AP2518" s="1" t="s">
        <v>5426</v>
      </c>
      <c r="AR2518" t="s">
        <v>690</v>
      </c>
    </row>
    <row r="2519" spans="1:44" hidden="1" x14ac:dyDescent="0.25">
      <c r="A2519" t="s">
        <v>3493</v>
      </c>
      <c r="B2519" t="s">
        <v>3491</v>
      </c>
      <c r="C2519" t="s">
        <v>3492</v>
      </c>
      <c r="D2519" t="s">
        <v>95</v>
      </c>
      <c r="E2519" t="s">
        <v>1080</v>
      </c>
      <c r="F2519" t="s">
        <v>79</v>
      </c>
      <c r="G2519" t="s">
        <v>80</v>
      </c>
      <c r="H2519">
        <v>3</v>
      </c>
      <c r="I2519" t="s">
        <v>46</v>
      </c>
      <c r="J2519" t="s">
        <v>70</v>
      </c>
      <c r="L2519">
        <v>3.69</v>
      </c>
      <c r="M2519" t="s">
        <v>226</v>
      </c>
      <c r="R2519" t="s">
        <v>97</v>
      </c>
      <c r="S2519" t="s">
        <v>97</v>
      </c>
      <c r="T2519" t="s">
        <v>98</v>
      </c>
      <c r="W2519" s="5">
        <v>45484</v>
      </c>
      <c r="Y2519" s="5">
        <v>45444</v>
      </c>
      <c r="Z2519" s="10">
        <v>45484</v>
      </c>
      <c r="AA2519" s="10">
        <v>45462</v>
      </c>
      <c r="AB2519" t="s">
        <v>79</v>
      </c>
      <c r="AC2519" t="s">
        <v>79</v>
      </c>
      <c r="AD2519" t="s">
        <v>690</v>
      </c>
      <c r="AE2519" t="s">
        <v>84</v>
      </c>
      <c r="AF2519" t="s">
        <v>247</v>
      </c>
      <c r="AG2519" t="s">
        <v>932</v>
      </c>
      <c r="AH2519">
        <v>29.981176000000001</v>
      </c>
      <c r="AI2519">
        <v>36.202075999999998</v>
      </c>
      <c r="AJ2519">
        <v>45.938070000000003</v>
      </c>
      <c r="AK2519">
        <v>46.427624999999999</v>
      </c>
      <c r="AL2519" t="s">
        <v>106</v>
      </c>
      <c r="AM2519" t="s">
        <v>474</v>
      </c>
      <c r="AN2519" t="s">
        <v>690</v>
      </c>
      <c r="AO2519" s="1">
        <v>45658</v>
      </c>
      <c r="AP2519" s="1" t="s">
        <v>5426</v>
      </c>
      <c r="AR2519" t="s">
        <v>690</v>
      </c>
    </row>
    <row r="2520" spans="1:44" hidden="1" x14ac:dyDescent="0.25">
      <c r="A2520" t="s">
        <v>3494</v>
      </c>
      <c r="B2520" t="s">
        <v>3491</v>
      </c>
      <c r="C2520" t="s">
        <v>3492</v>
      </c>
      <c r="D2520" t="s">
        <v>143</v>
      </c>
      <c r="E2520" t="s">
        <v>1080</v>
      </c>
      <c r="F2520" t="s">
        <v>79</v>
      </c>
      <c r="G2520" t="s">
        <v>80</v>
      </c>
      <c r="H2520">
        <v>2</v>
      </c>
      <c r="I2520" t="s">
        <v>46</v>
      </c>
      <c r="J2520" t="s">
        <v>70</v>
      </c>
      <c r="L2520">
        <v>8.9700000000000006</v>
      </c>
      <c r="M2520" t="s">
        <v>226</v>
      </c>
      <c r="R2520" t="s">
        <v>97</v>
      </c>
      <c r="S2520" t="s">
        <v>97</v>
      </c>
      <c r="T2520" t="s">
        <v>98</v>
      </c>
      <c r="W2520" s="5">
        <v>45484</v>
      </c>
      <c r="Y2520" s="5">
        <v>45444</v>
      </c>
      <c r="Z2520" s="10">
        <v>45484</v>
      </c>
      <c r="AA2520" s="10">
        <v>45462</v>
      </c>
      <c r="AB2520" t="s">
        <v>79</v>
      </c>
      <c r="AC2520" t="s">
        <v>79</v>
      </c>
      <c r="AD2520" t="s">
        <v>690</v>
      </c>
      <c r="AE2520" t="s">
        <v>84</v>
      </c>
      <c r="AF2520" t="s">
        <v>247</v>
      </c>
      <c r="AG2520" t="s">
        <v>932</v>
      </c>
      <c r="AH2520">
        <v>29.981176000000001</v>
      </c>
      <c r="AI2520">
        <v>36.202075999999998</v>
      </c>
      <c r="AJ2520">
        <v>45.938070000000003</v>
      </c>
      <c r="AK2520">
        <v>46.427624999999999</v>
      </c>
      <c r="AL2520" t="s">
        <v>106</v>
      </c>
      <c r="AM2520" t="s">
        <v>474</v>
      </c>
      <c r="AN2520" t="s">
        <v>690</v>
      </c>
      <c r="AO2520" s="1">
        <v>45689</v>
      </c>
      <c r="AP2520" s="1" t="s">
        <v>5426</v>
      </c>
      <c r="AR2520" t="s">
        <v>690</v>
      </c>
    </row>
    <row r="2521" spans="1:44" hidden="1" x14ac:dyDescent="0.25">
      <c r="A2521" t="s">
        <v>3495</v>
      </c>
      <c r="B2521" t="s">
        <v>3491</v>
      </c>
      <c r="C2521" t="s">
        <v>3492</v>
      </c>
      <c r="D2521" t="s">
        <v>145</v>
      </c>
      <c r="E2521" t="s">
        <v>1080</v>
      </c>
      <c r="F2521" t="s">
        <v>79</v>
      </c>
      <c r="G2521" t="s">
        <v>80</v>
      </c>
      <c r="H2521">
        <v>2</v>
      </c>
      <c r="I2521" t="s">
        <v>46</v>
      </c>
      <c r="J2521" t="s">
        <v>70</v>
      </c>
      <c r="L2521">
        <v>17.559999999999999</v>
      </c>
      <c r="M2521" t="s">
        <v>226</v>
      </c>
      <c r="R2521" t="s">
        <v>97</v>
      </c>
      <c r="S2521" t="s">
        <v>97</v>
      </c>
      <c r="T2521" t="s">
        <v>98</v>
      </c>
      <c r="W2521" s="5">
        <v>45484</v>
      </c>
      <c r="Y2521" s="5">
        <v>45444</v>
      </c>
      <c r="Z2521" s="10">
        <v>45484</v>
      </c>
      <c r="AA2521" s="10">
        <v>45462</v>
      </c>
      <c r="AB2521" t="s">
        <v>79</v>
      </c>
      <c r="AC2521" t="s">
        <v>79</v>
      </c>
      <c r="AD2521" t="s">
        <v>690</v>
      </c>
      <c r="AE2521" t="s">
        <v>84</v>
      </c>
      <c r="AF2521" t="s">
        <v>247</v>
      </c>
      <c r="AG2521" t="s">
        <v>932</v>
      </c>
      <c r="AH2521">
        <v>29.981176000000001</v>
      </c>
      <c r="AI2521">
        <v>36.202075999999998</v>
      </c>
      <c r="AJ2521">
        <v>45.938070000000003</v>
      </c>
      <c r="AK2521">
        <v>46.427624999999999</v>
      </c>
      <c r="AL2521" t="s">
        <v>106</v>
      </c>
      <c r="AM2521" t="s">
        <v>474</v>
      </c>
      <c r="AN2521" t="s">
        <v>690</v>
      </c>
      <c r="AO2521" s="1">
        <v>45689</v>
      </c>
      <c r="AP2521" s="1" t="s">
        <v>5426</v>
      </c>
      <c r="AR2521" t="s">
        <v>690</v>
      </c>
    </row>
    <row r="2522" spans="1:44" hidden="1" x14ac:dyDescent="0.25">
      <c r="A2522" t="s">
        <v>3498</v>
      </c>
      <c r="B2522" t="s">
        <v>3496</v>
      </c>
      <c r="C2522" t="s">
        <v>3497</v>
      </c>
      <c r="D2522" t="s">
        <v>95</v>
      </c>
      <c r="E2522" t="s">
        <v>325</v>
      </c>
      <c r="F2522" t="s">
        <v>245</v>
      </c>
      <c r="G2522" t="s">
        <v>58</v>
      </c>
      <c r="H2522">
        <v>1</v>
      </c>
      <c r="I2522" t="s">
        <v>197</v>
      </c>
      <c r="J2522" t="s">
        <v>47</v>
      </c>
      <c r="K2522" s="1">
        <v>43846</v>
      </c>
      <c r="L2522">
        <v>13.57</v>
      </c>
      <c r="M2522" t="s">
        <v>226</v>
      </c>
      <c r="W2522" s="5">
        <v>45748</v>
      </c>
      <c r="X2522" s="5">
        <v>45748</v>
      </c>
      <c r="Y2522" s="5">
        <v>45839</v>
      </c>
      <c r="AB2522" t="s">
        <v>245</v>
      </c>
      <c r="AC2522" t="s">
        <v>245</v>
      </c>
      <c r="AD2522" t="s">
        <v>53</v>
      </c>
      <c r="AE2522" t="s">
        <v>72</v>
      </c>
      <c r="AF2522" t="s">
        <v>52</v>
      </c>
      <c r="AG2522" t="s">
        <v>247</v>
      </c>
      <c r="AH2522">
        <v>11.970038000000001</v>
      </c>
      <c r="AI2522">
        <v>13.729907000000001</v>
      </c>
      <c r="AJ2522">
        <v>36.394447</v>
      </c>
      <c r="AK2522">
        <v>39.938715000000002</v>
      </c>
      <c r="AL2522" t="s">
        <v>54</v>
      </c>
      <c r="AM2522" t="s">
        <v>248</v>
      </c>
      <c r="AN2522" t="s">
        <v>5451</v>
      </c>
      <c r="AO2522" s="1">
        <v>45962</v>
      </c>
      <c r="AP2522" s="1" t="s">
        <v>5457</v>
      </c>
      <c r="AR2522" t="s">
        <v>5451</v>
      </c>
    </row>
    <row r="2523" spans="1:44" hidden="1" x14ac:dyDescent="0.25">
      <c r="A2523" t="s">
        <v>3499</v>
      </c>
      <c r="B2523" t="s">
        <v>3496</v>
      </c>
      <c r="C2523" t="s">
        <v>3497</v>
      </c>
      <c r="D2523" t="s">
        <v>143</v>
      </c>
      <c r="E2523" t="s">
        <v>325</v>
      </c>
      <c r="F2523" t="s">
        <v>245</v>
      </c>
      <c r="G2523" t="s">
        <v>58</v>
      </c>
      <c r="H2523">
        <v>1</v>
      </c>
      <c r="I2523" t="s">
        <v>197</v>
      </c>
      <c r="J2523" t="s">
        <v>47</v>
      </c>
      <c r="K2523" s="1">
        <v>43846</v>
      </c>
      <c r="L2523">
        <v>10.96</v>
      </c>
      <c r="M2523" t="s">
        <v>226</v>
      </c>
      <c r="W2523" s="5">
        <v>45748</v>
      </c>
      <c r="X2523" s="5">
        <v>45748</v>
      </c>
      <c r="Y2523" s="5">
        <v>45839</v>
      </c>
      <c r="AB2523" t="s">
        <v>245</v>
      </c>
      <c r="AC2523" t="s">
        <v>245</v>
      </c>
      <c r="AD2523" t="s">
        <v>53</v>
      </c>
      <c r="AE2523" t="s">
        <v>72</v>
      </c>
      <c r="AF2523" t="s">
        <v>52</v>
      </c>
      <c r="AG2523" t="s">
        <v>247</v>
      </c>
      <c r="AH2523">
        <v>11.970038000000001</v>
      </c>
      <c r="AI2523">
        <v>13.729907000000001</v>
      </c>
      <c r="AJ2523">
        <v>36.394447</v>
      </c>
      <c r="AK2523">
        <v>39.938715000000002</v>
      </c>
      <c r="AL2523" t="s">
        <v>54</v>
      </c>
      <c r="AM2523" t="s">
        <v>248</v>
      </c>
      <c r="AN2523" t="s">
        <v>5451</v>
      </c>
      <c r="AO2523" s="1">
        <v>45962</v>
      </c>
      <c r="AP2523" s="1" t="s">
        <v>5457</v>
      </c>
      <c r="AR2523" t="s">
        <v>5451</v>
      </c>
    </row>
    <row r="2524" spans="1:44" hidden="1" x14ac:dyDescent="0.25">
      <c r="A2524" t="s">
        <v>3500</v>
      </c>
      <c r="B2524" t="s">
        <v>3496</v>
      </c>
      <c r="C2524" t="s">
        <v>3497</v>
      </c>
      <c r="D2524" t="s">
        <v>145</v>
      </c>
      <c r="E2524" t="s">
        <v>325</v>
      </c>
      <c r="F2524" t="s">
        <v>245</v>
      </c>
      <c r="G2524" t="s">
        <v>58</v>
      </c>
      <c r="H2524">
        <v>1</v>
      </c>
      <c r="I2524" t="s">
        <v>197</v>
      </c>
      <c r="J2524" t="s">
        <v>47</v>
      </c>
      <c r="K2524" s="1">
        <v>43846</v>
      </c>
      <c r="L2524">
        <v>10.73</v>
      </c>
      <c r="M2524" t="s">
        <v>226</v>
      </c>
      <c r="W2524" s="5">
        <v>45748</v>
      </c>
      <c r="X2524" s="5">
        <v>45748</v>
      </c>
      <c r="Y2524" s="5">
        <v>45839</v>
      </c>
      <c r="AB2524" t="s">
        <v>245</v>
      </c>
      <c r="AC2524" t="s">
        <v>245</v>
      </c>
      <c r="AD2524" t="s">
        <v>53</v>
      </c>
      <c r="AE2524" t="s">
        <v>72</v>
      </c>
      <c r="AF2524" t="s">
        <v>52</v>
      </c>
      <c r="AG2524" t="s">
        <v>247</v>
      </c>
      <c r="AH2524">
        <v>11.970038000000001</v>
      </c>
      <c r="AI2524">
        <v>13.729907000000001</v>
      </c>
      <c r="AJ2524">
        <v>36.394447</v>
      </c>
      <c r="AK2524">
        <v>39.938715000000002</v>
      </c>
      <c r="AL2524" t="s">
        <v>54</v>
      </c>
      <c r="AM2524" t="s">
        <v>248</v>
      </c>
      <c r="AN2524" t="s">
        <v>5451</v>
      </c>
      <c r="AO2524" s="1">
        <v>45962</v>
      </c>
      <c r="AP2524" s="1" t="s">
        <v>5457</v>
      </c>
      <c r="AR2524" t="s">
        <v>5451</v>
      </c>
    </row>
    <row r="2525" spans="1:44" hidden="1" x14ac:dyDescent="0.25">
      <c r="A2525" t="s">
        <v>3501</v>
      </c>
      <c r="B2525" t="s">
        <v>3496</v>
      </c>
      <c r="C2525" t="s">
        <v>3497</v>
      </c>
      <c r="D2525" t="s">
        <v>255</v>
      </c>
      <c r="E2525" t="s">
        <v>325</v>
      </c>
      <c r="F2525" t="s">
        <v>245</v>
      </c>
      <c r="G2525" t="s">
        <v>58</v>
      </c>
      <c r="H2525">
        <v>1</v>
      </c>
      <c r="I2525" t="s">
        <v>197</v>
      </c>
      <c r="J2525" t="s">
        <v>47</v>
      </c>
      <c r="K2525" s="1">
        <v>44560</v>
      </c>
      <c r="L2525">
        <v>11.29</v>
      </c>
      <c r="M2525" t="s">
        <v>226</v>
      </c>
      <c r="W2525" s="5">
        <v>45748</v>
      </c>
      <c r="X2525" s="5">
        <v>45748</v>
      </c>
      <c r="Y2525" s="5">
        <v>45839</v>
      </c>
      <c r="AB2525" t="s">
        <v>245</v>
      </c>
      <c r="AC2525" t="s">
        <v>245</v>
      </c>
      <c r="AD2525" t="s">
        <v>53</v>
      </c>
      <c r="AE2525" t="s">
        <v>72</v>
      </c>
      <c r="AF2525" t="s">
        <v>52</v>
      </c>
      <c r="AG2525" t="s">
        <v>247</v>
      </c>
      <c r="AH2525">
        <v>11.970038000000001</v>
      </c>
      <c r="AI2525">
        <v>13.729907000000001</v>
      </c>
      <c r="AJ2525">
        <v>36.394447</v>
      </c>
      <c r="AK2525">
        <v>39.938715000000002</v>
      </c>
      <c r="AL2525" t="s">
        <v>54</v>
      </c>
      <c r="AM2525" t="s">
        <v>248</v>
      </c>
      <c r="AN2525" t="s">
        <v>5451</v>
      </c>
      <c r="AO2525" s="1">
        <v>45962</v>
      </c>
      <c r="AP2525" s="1" t="s">
        <v>5457</v>
      </c>
      <c r="AR2525" t="s">
        <v>5451</v>
      </c>
    </row>
    <row r="2526" spans="1:44" hidden="1" x14ac:dyDescent="0.25">
      <c r="A2526" t="s">
        <v>3502</v>
      </c>
      <c r="B2526" t="s">
        <v>3496</v>
      </c>
      <c r="C2526" t="s">
        <v>3497</v>
      </c>
      <c r="D2526" t="s">
        <v>87</v>
      </c>
      <c r="E2526" t="s">
        <v>325</v>
      </c>
      <c r="F2526" t="s">
        <v>245</v>
      </c>
      <c r="G2526" t="s">
        <v>58</v>
      </c>
      <c r="H2526">
        <v>1</v>
      </c>
      <c r="I2526" t="s">
        <v>197</v>
      </c>
      <c r="J2526" t="s">
        <v>47</v>
      </c>
      <c r="K2526" s="1">
        <v>44561</v>
      </c>
      <c r="L2526">
        <v>8.25</v>
      </c>
      <c r="M2526" t="s">
        <v>226</v>
      </c>
      <c r="W2526" s="5">
        <v>45748</v>
      </c>
      <c r="X2526" s="5">
        <v>45748</v>
      </c>
      <c r="Y2526" s="5">
        <v>45839</v>
      </c>
      <c r="AB2526" t="s">
        <v>245</v>
      </c>
      <c r="AC2526" t="s">
        <v>245</v>
      </c>
      <c r="AD2526" t="s">
        <v>53</v>
      </c>
      <c r="AE2526" t="s">
        <v>72</v>
      </c>
      <c r="AF2526" t="s">
        <v>52</v>
      </c>
      <c r="AG2526" t="s">
        <v>247</v>
      </c>
      <c r="AH2526">
        <v>11.970038000000001</v>
      </c>
      <c r="AI2526">
        <v>13.729907000000001</v>
      </c>
      <c r="AJ2526">
        <v>36.394447</v>
      </c>
      <c r="AK2526">
        <v>39.938715000000002</v>
      </c>
      <c r="AL2526" t="s">
        <v>54</v>
      </c>
      <c r="AM2526" t="s">
        <v>248</v>
      </c>
      <c r="AN2526" t="s">
        <v>5451</v>
      </c>
      <c r="AO2526" s="1">
        <v>45962</v>
      </c>
      <c r="AP2526" s="1" t="s">
        <v>5457</v>
      </c>
      <c r="AR2526" t="s">
        <v>5451</v>
      </c>
    </row>
    <row r="2527" spans="1:44" hidden="1" x14ac:dyDescent="0.25">
      <c r="A2527" t="s">
        <v>3503</v>
      </c>
      <c r="B2527" t="s">
        <v>3496</v>
      </c>
      <c r="C2527" t="s">
        <v>3497</v>
      </c>
      <c r="D2527" t="s">
        <v>100</v>
      </c>
      <c r="E2527" t="s">
        <v>325</v>
      </c>
      <c r="F2527" t="s">
        <v>245</v>
      </c>
      <c r="G2527" t="s">
        <v>58</v>
      </c>
      <c r="H2527">
        <v>1</v>
      </c>
      <c r="I2527" t="s">
        <v>197</v>
      </c>
      <c r="J2527" t="s">
        <v>47</v>
      </c>
      <c r="K2527" s="1">
        <v>44403</v>
      </c>
      <c r="L2527">
        <v>0.41</v>
      </c>
      <c r="M2527" t="s">
        <v>226</v>
      </c>
      <c r="W2527" s="5">
        <v>45748</v>
      </c>
      <c r="X2527" s="5">
        <v>45748</v>
      </c>
      <c r="Y2527" s="5">
        <v>45839</v>
      </c>
      <c r="AB2527" t="s">
        <v>245</v>
      </c>
      <c r="AC2527" t="s">
        <v>245</v>
      </c>
      <c r="AD2527" t="s">
        <v>53</v>
      </c>
      <c r="AE2527" t="s">
        <v>72</v>
      </c>
      <c r="AF2527" t="s">
        <v>52</v>
      </c>
      <c r="AG2527" t="s">
        <v>247</v>
      </c>
      <c r="AH2527">
        <v>11.970038000000001</v>
      </c>
      <c r="AI2527">
        <v>13.729907000000001</v>
      </c>
      <c r="AJ2527">
        <v>36.394447</v>
      </c>
      <c r="AK2527">
        <v>39.938715000000002</v>
      </c>
      <c r="AL2527" t="s">
        <v>54</v>
      </c>
      <c r="AM2527" t="s">
        <v>248</v>
      </c>
      <c r="AN2527" t="s">
        <v>5451</v>
      </c>
      <c r="AO2527" s="1">
        <v>45962</v>
      </c>
      <c r="AP2527" s="1" t="s">
        <v>5457</v>
      </c>
      <c r="AR2527" t="s">
        <v>5451</v>
      </c>
    </row>
    <row r="2528" spans="1:44" hidden="1" x14ac:dyDescent="0.25">
      <c r="A2528" t="s">
        <v>3506</v>
      </c>
      <c r="B2528" t="s">
        <v>3504</v>
      </c>
      <c r="C2528" t="s">
        <v>3505</v>
      </c>
      <c r="D2528" t="s">
        <v>95</v>
      </c>
      <c r="E2528" t="s">
        <v>1138</v>
      </c>
      <c r="F2528" t="s">
        <v>245</v>
      </c>
      <c r="G2528" t="s">
        <v>80</v>
      </c>
      <c r="H2528">
        <v>1</v>
      </c>
      <c r="I2528" t="s">
        <v>197</v>
      </c>
      <c r="J2528" t="s">
        <v>47</v>
      </c>
      <c r="K2528" s="1">
        <v>43818</v>
      </c>
      <c r="L2528">
        <v>32.71</v>
      </c>
      <c r="M2528" t="s">
        <v>226</v>
      </c>
      <c r="W2528" s="5">
        <v>45748</v>
      </c>
      <c r="X2528" s="5">
        <v>45748</v>
      </c>
      <c r="Y2528" s="5">
        <v>45717</v>
      </c>
      <c r="AB2528" t="s">
        <v>245</v>
      </c>
      <c r="AC2528" t="s">
        <v>245</v>
      </c>
      <c r="AD2528" t="s">
        <v>566</v>
      </c>
      <c r="AE2528" t="s">
        <v>932</v>
      </c>
      <c r="AF2528" t="s">
        <v>690</v>
      </c>
      <c r="AG2528" t="s">
        <v>84</v>
      </c>
      <c r="AH2528">
        <v>31.435032</v>
      </c>
      <c r="AI2528">
        <v>35.389833000000003</v>
      </c>
      <c r="AJ2528">
        <v>40.589571999999997</v>
      </c>
      <c r="AK2528">
        <v>51.148777000000003</v>
      </c>
      <c r="AL2528" t="s">
        <v>54</v>
      </c>
      <c r="AM2528" t="s">
        <v>248</v>
      </c>
      <c r="AN2528" t="s">
        <v>5452</v>
      </c>
      <c r="AO2528" s="1">
        <v>45839</v>
      </c>
      <c r="AP2528" s="1" t="s">
        <v>5438</v>
      </c>
      <c r="AR2528" t="s">
        <v>5452</v>
      </c>
    </row>
    <row r="2529" spans="1:44" hidden="1" x14ac:dyDescent="0.25">
      <c r="A2529" t="s">
        <v>3507</v>
      </c>
      <c r="B2529" t="s">
        <v>3504</v>
      </c>
      <c r="C2529" t="s">
        <v>3505</v>
      </c>
      <c r="D2529" t="s">
        <v>143</v>
      </c>
      <c r="E2529" t="s">
        <v>1138</v>
      </c>
      <c r="F2529" t="s">
        <v>245</v>
      </c>
      <c r="G2529" t="s">
        <v>80</v>
      </c>
      <c r="H2529">
        <v>1</v>
      </c>
      <c r="I2529" t="s">
        <v>197</v>
      </c>
      <c r="J2529" t="s">
        <v>47</v>
      </c>
      <c r="K2529" s="1">
        <v>43816</v>
      </c>
      <c r="L2529">
        <v>23.43</v>
      </c>
      <c r="M2529" t="s">
        <v>226</v>
      </c>
      <c r="W2529" s="5">
        <v>45748</v>
      </c>
      <c r="X2529" s="5">
        <v>45748</v>
      </c>
      <c r="Y2529" s="5">
        <v>45717</v>
      </c>
      <c r="AB2529" t="s">
        <v>245</v>
      </c>
      <c r="AC2529" t="s">
        <v>245</v>
      </c>
      <c r="AD2529" t="s">
        <v>566</v>
      </c>
      <c r="AE2529" t="s">
        <v>932</v>
      </c>
      <c r="AF2529" t="s">
        <v>690</v>
      </c>
      <c r="AG2529" t="s">
        <v>84</v>
      </c>
      <c r="AH2529">
        <v>31.435032</v>
      </c>
      <c r="AI2529">
        <v>35.389833000000003</v>
      </c>
      <c r="AJ2529">
        <v>40.589571999999997</v>
      </c>
      <c r="AK2529">
        <v>51.148777000000003</v>
      </c>
      <c r="AL2529" t="s">
        <v>54</v>
      </c>
      <c r="AM2529" t="s">
        <v>248</v>
      </c>
      <c r="AN2529" t="s">
        <v>5452</v>
      </c>
      <c r="AO2529" s="1">
        <v>45839</v>
      </c>
      <c r="AP2529" s="1" t="s">
        <v>5438</v>
      </c>
      <c r="AR2529" t="s">
        <v>5452</v>
      </c>
    </row>
    <row r="2530" spans="1:44" hidden="1" x14ac:dyDescent="0.25">
      <c r="A2530" t="s">
        <v>3508</v>
      </c>
      <c r="B2530" t="s">
        <v>3504</v>
      </c>
      <c r="C2530" t="s">
        <v>3505</v>
      </c>
      <c r="D2530" t="s">
        <v>145</v>
      </c>
      <c r="E2530" t="s">
        <v>1138</v>
      </c>
      <c r="F2530" t="s">
        <v>245</v>
      </c>
      <c r="G2530" t="s">
        <v>80</v>
      </c>
      <c r="H2530">
        <v>1</v>
      </c>
      <c r="I2530" t="s">
        <v>197</v>
      </c>
      <c r="J2530" t="s">
        <v>47</v>
      </c>
      <c r="K2530" s="1">
        <v>43818</v>
      </c>
      <c r="L2530">
        <v>47.13</v>
      </c>
      <c r="M2530" t="s">
        <v>226</v>
      </c>
      <c r="W2530" s="5">
        <v>45748</v>
      </c>
      <c r="X2530" s="5">
        <v>45748</v>
      </c>
      <c r="Y2530" s="5">
        <v>45717</v>
      </c>
      <c r="AB2530" t="s">
        <v>245</v>
      </c>
      <c r="AC2530" t="s">
        <v>245</v>
      </c>
      <c r="AD2530" t="s">
        <v>566</v>
      </c>
      <c r="AE2530" t="s">
        <v>932</v>
      </c>
      <c r="AF2530" t="s">
        <v>690</v>
      </c>
      <c r="AG2530" t="s">
        <v>84</v>
      </c>
      <c r="AH2530">
        <v>31.435032</v>
      </c>
      <c r="AI2530">
        <v>35.389833000000003</v>
      </c>
      <c r="AJ2530">
        <v>40.589571999999997</v>
      </c>
      <c r="AK2530">
        <v>51.148777000000003</v>
      </c>
      <c r="AL2530" t="s">
        <v>54</v>
      </c>
      <c r="AM2530" t="s">
        <v>248</v>
      </c>
      <c r="AN2530" t="s">
        <v>5452</v>
      </c>
      <c r="AO2530" s="1">
        <v>45839</v>
      </c>
      <c r="AP2530" s="1" t="s">
        <v>5438</v>
      </c>
      <c r="AR2530" t="s">
        <v>5452</v>
      </c>
    </row>
    <row r="2531" spans="1:44" hidden="1" x14ac:dyDescent="0.25">
      <c r="A2531" t="s">
        <v>3509</v>
      </c>
      <c r="B2531" t="s">
        <v>3504</v>
      </c>
      <c r="C2531" t="s">
        <v>3505</v>
      </c>
      <c r="D2531" t="s">
        <v>255</v>
      </c>
      <c r="E2531" t="s">
        <v>1138</v>
      </c>
      <c r="F2531" t="s">
        <v>245</v>
      </c>
      <c r="G2531" t="s">
        <v>80</v>
      </c>
      <c r="H2531">
        <v>1</v>
      </c>
      <c r="I2531" t="s">
        <v>197</v>
      </c>
      <c r="J2531" t="s">
        <v>47</v>
      </c>
      <c r="K2531" s="1">
        <v>43818</v>
      </c>
      <c r="L2531">
        <v>24.53</v>
      </c>
      <c r="M2531" t="s">
        <v>226</v>
      </c>
      <c r="W2531" s="5">
        <v>45748</v>
      </c>
      <c r="X2531" s="5">
        <v>45748</v>
      </c>
      <c r="Y2531" s="5">
        <v>45717</v>
      </c>
      <c r="AB2531" t="s">
        <v>245</v>
      </c>
      <c r="AC2531" t="s">
        <v>245</v>
      </c>
      <c r="AD2531" t="s">
        <v>566</v>
      </c>
      <c r="AE2531" t="s">
        <v>932</v>
      </c>
      <c r="AF2531" t="s">
        <v>690</v>
      </c>
      <c r="AG2531" t="s">
        <v>84</v>
      </c>
      <c r="AH2531">
        <v>31.435032</v>
      </c>
      <c r="AI2531">
        <v>35.389833000000003</v>
      </c>
      <c r="AJ2531">
        <v>40.589571999999997</v>
      </c>
      <c r="AK2531">
        <v>51.148777000000003</v>
      </c>
      <c r="AL2531" t="s">
        <v>54</v>
      </c>
      <c r="AM2531" t="s">
        <v>248</v>
      </c>
      <c r="AN2531" t="s">
        <v>5452</v>
      </c>
      <c r="AO2531" s="1">
        <v>45839</v>
      </c>
      <c r="AP2531" s="1" t="s">
        <v>5438</v>
      </c>
      <c r="AR2531" t="s">
        <v>5452</v>
      </c>
    </row>
    <row r="2532" spans="1:44" hidden="1" x14ac:dyDescent="0.25">
      <c r="A2532" t="s">
        <v>3512</v>
      </c>
      <c r="B2532" t="s">
        <v>3510</v>
      </c>
      <c r="C2532" t="s">
        <v>3511</v>
      </c>
      <c r="D2532" t="s">
        <v>95</v>
      </c>
      <c r="E2532" t="s">
        <v>1138</v>
      </c>
      <c r="F2532" t="s">
        <v>245</v>
      </c>
      <c r="G2532" t="s">
        <v>80</v>
      </c>
      <c r="H2532">
        <v>1</v>
      </c>
      <c r="I2532" t="s">
        <v>197</v>
      </c>
      <c r="J2532" t="s">
        <v>47</v>
      </c>
      <c r="K2532" s="1">
        <v>43850</v>
      </c>
      <c r="L2532">
        <v>26.78</v>
      </c>
      <c r="M2532" t="s">
        <v>226</v>
      </c>
      <c r="W2532" s="5">
        <v>45748</v>
      </c>
      <c r="X2532" s="5">
        <v>45748</v>
      </c>
      <c r="Y2532" s="5">
        <v>45717</v>
      </c>
      <c r="AB2532" t="s">
        <v>245</v>
      </c>
      <c r="AC2532" t="s">
        <v>245</v>
      </c>
      <c r="AD2532" t="s">
        <v>566</v>
      </c>
      <c r="AE2532" t="s">
        <v>932</v>
      </c>
      <c r="AF2532" t="s">
        <v>690</v>
      </c>
      <c r="AG2532" t="s">
        <v>84</v>
      </c>
      <c r="AH2532">
        <v>33.395209000000001</v>
      </c>
      <c r="AI2532">
        <v>37.350009999999997</v>
      </c>
      <c r="AJ2532">
        <v>42.549748999999998</v>
      </c>
      <c r="AK2532">
        <v>49.649591999999998</v>
      </c>
      <c r="AL2532" t="s">
        <v>54</v>
      </c>
      <c r="AM2532" t="s">
        <v>248</v>
      </c>
      <c r="AN2532" t="s">
        <v>5451</v>
      </c>
      <c r="AO2532" s="1">
        <v>45839</v>
      </c>
      <c r="AP2532" s="1" t="s">
        <v>5438</v>
      </c>
      <c r="AR2532" t="s">
        <v>5451</v>
      </c>
    </row>
    <row r="2533" spans="1:44" hidden="1" x14ac:dyDescent="0.25">
      <c r="A2533" t="s">
        <v>3513</v>
      </c>
      <c r="B2533" t="s">
        <v>3510</v>
      </c>
      <c r="C2533" t="s">
        <v>3511</v>
      </c>
      <c r="D2533" t="s">
        <v>143</v>
      </c>
      <c r="E2533" t="s">
        <v>1138</v>
      </c>
      <c r="F2533" t="s">
        <v>245</v>
      </c>
      <c r="G2533" t="s">
        <v>80</v>
      </c>
      <c r="H2533">
        <v>1</v>
      </c>
      <c r="I2533" t="s">
        <v>197</v>
      </c>
      <c r="J2533" t="s">
        <v>47</v>
      </c>
      <c r="K2533" s="1">
        <v>43850</v>
      </c>
      <c r="L2533">
        <v>30.7</v>
      </c>
      <c r="M2533" t="s">
        <v>226</v>
      </c>
      <c r="W2533" s="5">
        <v>45748</v>
      </c>
      <c r="X2533" s="5">
        <v>45748</v>
      </c>
      <c r="Y2533" s="5">
        <v>45748</v>
      </c>
      <c r="AB2533" t="s">
        <v>245</v>
      </c>
      <c r="AC2533" t="s">
        <v>245</v>
      </c>
      <c r="AD2533" t="s">
        <v>566</v>
      </c>
      <c r="AE2533" t="s">
        <v>932</v>
      </c>
      <c r="AF2533" t="s">
        <v>690</v>
      </c>
      <c r="AG2533" t="s">
        <v>84</v>
      </c>
      <c r="AH2533">
        <v>33.395209000000001</v>
      </c>
      <c r="AI2533">
        <v>37.350009999999997</v>
      </c>
      <c r="AJ2533">
        <v>42.549748999999998</v>
      </c>
      <c r="AK2533">
        <v>49.649591999999998</v>
      </c>
      <c r="AL2533" t="s">
        <v>54</v>
      </c>
      <c r="AM2533" t="s">
        <v>248</v>
      </c>
      <c r="AN2533" t="s">
        <v>5451</v>
      </c>
      <c r="AO2533" s="1">
        <v>45839</v>
      </c>
      <c r="AP2533" s="1" t="s">
        <v>5438</v>
      </c>
      <c r="AR2533" t="s">
        <v>5451</v>
      </c>
    </row>
    <row r="2534" spans="1:44" hidden="1" x14ac:dyDescent="0.25">
      <c r="A2534" t="s">
        <v>3514</v>
      </c>
      <c r="B2534" t="s">
        <v>3510</v>
      </c>
      <c r="C2534" t="s">
        <v>3511</v>
      </c>
      <c r="D2534" t="s">
        <v>145</v>
      </c>
      <c r="E2534" t="s">
        <v>1138</v>
      </c>
      <c r="F2534" t="s">
        <v>245</v>
      </c>
      <c r="G2534" t="s">
        <v>80</v>
      </c>
      <c r="H2534">
        <v>1</v>
      </c>
      <c r="I2534" t="s">
        <v>197</v>
      </c>
      <c r="J2534" t="s">
        <v>47</v>
      </c>
      <c r="K2534" s="1">
        <v>43851</v>
      </c>
      <c r="L2534">
        <v>44.32</v>
      </c>
      <c r="M2534" t="s">
        <v>226</v>
      </c>
      <c r="W2534" s="5">
        <v>45748</v>
      </c>
      <c r="X2534" s="5">
        <v>45748</v>
      </c>
      <c r="Y2534" s="5">
        <v>45748</v>
      </c>
      <c r="AB2534" t="s">
        <v>245</v>
      </c>
      <c r="AC2534" t="s">
        <v>245</v>
      </c>
      <c r="AD2534" t="s">
        <v>566</v>
      </c>
      <c r="AE2534" t="s">
        <v>932</v>
      </c>
      <c r="AF2534" t="s">
        <v>690</v>
      </c>
      <c r="AG2534" t="s">
        <v>84</v>
      </c>
      <c r="AH2534">
        <v>33.395209000000001</v>
      </c>
      <c r="AI2534">
        <v>37.350009999999997</v>
      </c>
      <c r="AJ2534">
        <v>42.549748999999998</v>
      </c>
      <c r="AK2534">
        <v>49.649591999999998</v>
      </c>
      <c r="AL2534" t="s">
        <v>54</v>
      </c>
      <c r="AM2534" t="s">
        <v>248</v>
      </c>
      <c r="AN2534" t="s">
        <v>5451</v>
      </c>
      <c r="AO2534" s="1">
        <v>45839</v>
      </c>
      <c r="AP2534" s="1" t="s">
        <v>5438</v>
      </c>
      <c r="AR2534" t="s">
        <v>5451</v>
      </c>
    </row>
    <row r="2535" spans="1:44" hidden="1" x14ac:dyDescent="0.25">
      <c r="A2535" t="s">
        <v>3515</v>
      </c>
      <c r="B2535" t="s">
        <v>3510</v>
      </c>
      <c r="C2535" t="s">
        <v>3511</v>
      </c>
      <c r="D2535" t="s">
        <v>255</v>
      </c>
      <c r="E2535" t="s">
        <v>1138</v>
      </c>
      <c r="F2535" t="s">
        <v>245</v>
      </c>
      <c r="G2535" t="s">
        <v>80</v>
      </c>
      <c r="H2535">
        <v>1</v>
      </c>
      <c r="I2535" t="s">
        <v>197</v>
      </c>
      <c r="J2535" t="s">
        <v>47</v>
      </c>
      <c r="K2535" s="1">
        <v>43850</v>
      </c>
      <c r="L2535">
        <v>35.11</v>
      </c>
      <c r="M2535" t="s">
        <v>226</v>
      </c>
      <c r="W2535" s="5">
        <v>45748</v>
      </c>
      <c r="X2535" s="5">
        <v>45748</v>
      </c>
      <c r="Y2535" s="5">
        <v>45748</v>
      </c>
      <c r="AB2535" t="s">
        <v>245</v>
      </c>
      <c r="AC2535" t="s">
        <v>245</v>
      </c>
      <c r="AD2535" t="s">
        <v>566</v>
      </c>
      <c r="AE2535" t="s">
        <v>932</v>
      </c>
      <c r="AF2535" t="s">
        <v>690</v>
      </c>
      <c r="AG2535" t="s">
        <v>84</v>
      </c>
      <c r="AH2535">
        <v>33.395209000000001</v>
      </c>
      <c r="AI2535">
        <v>37.350009999999997</v>
      </c>
      <c r="AJ2535">
        <v>42.549748999999998</v>
      </c>
      <c r="AK2535">
        <v>49.649591999999998</v>
      </c>
      <c r="AL2535" t="s">
        <v>54</v>
      </c>
      <c r="AM2535" t="s">
        <v>248</v>
      </c>
      <c r="AN2535" t="s">
        <v>5451</v>
      </c>
      <c r="AO2535" s="1">
        <v>45839</v>
      </c>
      <c r="AP2535" s="1" t="s">
        <v>5438</v>
      </c>
      <c r="AR2535" t="s">
        <v>5451</v>
      </c>
    </row>
    <row r="2536" spans="1:44" hidden="1" x14ac:dyDescent="0.25">
      <c r="A2536" t="s">
        <v>3516</v>
      </c>
      <c r="B2536" t="s">
        <v>3510</v>
      </c>
      <c r="C2536" t="s">
        <v>3511</v>
      </c>
      <c r="D2536" t="s">
        <v>87</v>
      </c>
      <c r="E2536" t="s">
        <v>1138</v>
      </c>
      <c r="F2536" t="s">
        <v>245</v>
      </c>
      <c r="G2536" t="s">
        <v>80</v>
      </c>
      <c r="H2536">
        <v>1</v>
      </c>
      <c r="I2536" t="s">
        <v>197</v>
      </c>
      <c r="J2536" t="s">
        <v>47</v>
      </c>
      <c r="K2536" s="1">
        <v>43850</v>
      </c>
      <c r="L2536">
        <v>25.88</v>
      </c>
      <c r="M2536" t="s">
        <v>226</v>
      </c>
      <c r="W2536" s="5">
        <v>45748</v>
      </c>
      <c r="X2536" s="5">
        <v>45748</v>
      </c>
      <c r="Y2536" s="5">
        <v>45748</v>
      </c>
      <c r="AB2536" t="s">
        <v>245</v>
      </c>
      <c r="AC2536" t="s">
        <v>245</v>
      </c>
      <c r="AD2536" t="s">
        <v>566</v>
      </c>
      <c r="AE2536" t="s">
        <v>932</v>
      </c>
      <c r="AF2536" t="s">
        <v>690</v>
      </c>
      <c r="AG2536" t="s">
        <v>84</v>
      </c>
      <c r="AH2536">
        <v>33.395209000000001</v>
      </c>
      <c r="AI2536">
        <v>37.350009999999997</v>
      </c>
      <c r="AJ2536">
        <v>42.549748999999998</v>
      </c>
      <c r="AK2536">
        <v>49.649591999999998</v>
      </c>
      <c r="AL2536" t="s">
        <v>54</v>
      </c>
      <c r="AM2536" t="s">
        <v>248</v>
      </c>
      <c r="AN2536" t="s">
        <v>5451</v>
      </c>
      <c r="AO2536" s="1">
        <v>45839</v>
      </c>
      <c r="AP2536" s="1" t="s">
        <v>5438</v>
      </c>
      <c r="AR2536" t="s">
        <v>5451</v>
      </c>
    </row>
    <row r="2537" spans="1:44" hidden="1" x14ac:dyDescent="0.25">
      <c r="A2537" t="s">
        <v>3517</v>
      </c>
      <c r="B2537" t="s">
        <v>3510</v>
      </c>
      <c r="C2537" t="s">
        <v>3511</v>
      </c>
      <c r="D2537" t="s">
        <v>100</v>
      </c>
      <c r="E2537" t="s">
        <v>1138</v>
      </c>
      <c r="F2537" t="s">
        <v>245</v>
      </c>
      <c r="G2537" t="s">
        <v>80</v>
      </c>
      <c r="H2537">
        <v>1</v>
      </c>
      <c r="I2537" t="s">
        <v>197</v>
      </c>
      <c r="J2537" t="s">
        <v>47</v>
      </c>
      <c r="K2537" s="1">
        <v>43850</v>
      </c>
      <c r="L2537">
        <v>27.35</v>
      </c>
      <c r="M2537" t="s">
        <v>226</v>
      </c>
      <c r="W2537" s="5">
        <v>45748</v>
      </c>
      <c r="X2537" s="5">
        <v>45748</v>
      </c>
      <c r="Y2537" s="5">
        <v>45748</v>
      </c>
      <c r="AB2537" t="s">
        <v>245</v>
      </c>
      <c r="AC2537" t="s">
        <v>245</v>
      </c>
      <c r="AD2537" t="s">
        <v>566</v>
      </c>
      <c r="AE2537" t="s">
        <v>932</v>
      </c>
      <c r="AF2537" t="s">
        <v>690</v>
      </c>
      <c r="AG2537" t="s">
        <v>84</v>
      </c>
      <c r="AH2537">
        <v>33.395209000000001</v>
      </c>
      <c r="AI2537">
        <v>37.350009999999997</v>
      </c>
      <c r="AJ2537">
        <v>42.549748999999998</v>
      </c>
      <c r="AK2537">
        <v>49.649591999999998</v>
      </c>
      <c r="AL2537" t="s">
        <v>54</v>
      </c>
      <c r="AM2537" t="s">
        <v>248</v>
      </c>
      <c r="AN2537" t="s">
        <v>5451</v>
      </c>
      <c r="AO2537" s="1">
        <v>45839</v>
      </c>
      <c r="AP2537" s="1" t="s">
        <v>5438</v>
      </c>
      <c r="AR2537" t="s">
        <v>5451</v>
      </c>
    </row>
    <row r="2538" spans="1:44" hidden="1" x14ac:dyDescent="0.25">
      <c r="A2538" t="s">
        <v>3518</v>
      </c>
      <c r="B2538" t="s">
        <v>3510</v>
      </c>
      <c r="C2538" t="s">
        <v>3511</v>
      </c>
      <c r="D2538" t="s">
        <v>259</v>
      </c>
      <c r="E2538" t="s">
        <v>1138</v>
      </c>
      <c r="F2538" t="s">
        <v>245</v>
      </c>
      <c r="G2538" t="s">
        <v>80</v>
      </c>
      <c r="H2538">
        <v>1</v>
      </c>
      <c r="I2538" t="s">
        <v>197</v>
      </c>
      <c r="J2538" t="s">
        <v>47</v>
      </c>
      <c r="K2538" s="1">
        <v>43818</v>
      </c>
      <c r="L2538">
        <v>52.95</v>
      </c>
      <c r="M2538" t="s">
        <v>226</v>
      </c>
      <c r="W2538" s="5">
        <v>45748</v>
      </c>
      <c r="X2538" s="5">
        <v>45748</v>
      </c>
      <c r="Y2538" s="5">
        <v>45748</v>
      </c>
      <c r="AB2538" t="s">
        <v>245</v>
      </c>
      <c r="AC2538" t="s">
        <v>245</v>
      </c>
      <c r="AD2538" t="s">
        <v>566</v>
      </c>
      <c r="AE2538" t="s">
        <v>932</v>
      </c>
      <c r="AF2538" t="s">
        <v>690</v>
      </c>
      <c r="AG2538" t="s">
        <v>84</v>
      </c>
      <c r="AH2538">
        <v>33.395209000000001</v>
      </c>
      <c r="AI2538">
        <v>37.350009999999997</v>
      </c>
      <c r="AJ2538">
        <v>42.549748999999998</v>
      </c>
      <c r="AK2538">
        <v>49.649591999999998</v>
      </c>
      <c r="AL2538" t="s">
        <v>54</v>
      </c>
      <c r="AM2538" t="s">
        <v>248</v>
      </c>
      <c r="AN2538" t="s">
        <v>5451</v>
      </c>
      <c r="AO2538" s="1">
        <v>45839</v>
      </c>
      <c r="AP2538" s="1" t="s">
        <v>5438</v>
      </c>
      <c r="AR2538" t="s">
        <v>5451</v>
      </c>
    </row>
    <row r="2539" spans="1:44" hidden="1" x14ac:dyDescent="0.25">
      <c r="A2539" t="s">
        <v>3519</v>
      </c>
      <c r="B2539" t="s">
        <v>3510</v>
      </c>
      <c r="C2539" t="s">
        <v>3511</v>
      </c>
      <c r="D2539" t="s">
        <v>275</v>
      </c>
      <c r="E2539" t="s">
        <v>1138</v>
      </c>
      <c r="F2539" t="s">
        <v>245</v>
      </c>
      <c r="G2539" t="s">
        <v>80</v>
      </c>
      <c r="H2539">
        <v>1</v>
      </c>
      <c r="I2539" t="s">
        <v>197</v>
      </c>
      <c r="J2539" t="s">
        <v>47</v>
      </c>
      <c r="K2539" s="1">
        <v>43819</v>
      </c>
      <c r="L2539">
        <v>68.56</v>
      </c>
      <c r="M2539" t="s">
        <v>226</v>
      </c>
      <c r="W2539" s="5">
        <v>45748</v>
      </c>
      <c r="X2539" s="5">
        <v>45748</v>
      </c>
      <c r="Y2539" s="5">
        <v>45748</v>
      </c>
      <c r="AB2539" t="s">
        <v>245</v>
      </c>
      <c r="AC2539" t="s">
        <v>245</v>
      </c>
      <c r="AD2539" t="s">
        <v>566</v>
      </c>
      <c r="AE2539" t="s">
        <v>932</v>
      </c>
      <c r="AF2539" t="s">
        <v>690</v>
      </c>
      <c r="AG2539" t="s">
        <v>84</v>
      </c>
      <c r="AH2539">
        <v>33.395209000000001</v>
      </c>
      <c r="AI2539">
        <v>37.350009999999997</v>
      </c>
      <c r="AJ2539">
        <v>42.549748999999998</v>
      </c>
      <c r="AK2539">
        <v>49.649591999999998</v>
      </c>
      <c r="AL2539" t="s">
        <v>54</v>
      </c>
      <c r="AM2539" t="s">
        <v>248</v>
      </c>
      <c r="AN2539" t="s">
        <v>5451</v>
      </c>
      <c r="AO2539" s="1">
        <v>45839</v>
      </c>
      <c r="AP2539" s="1" t="s">
        <v>5438</v>
      </c>
      <c r="AR2539" t="s">
        <v>5451</v>
      </c>
    </row>
    <row r="2540" spans="1:44" hidden="1" x14ac:dyDescent="0.25">
      <c r="A2540" t="s">
        <v>3520</v>
      </c>
      <c r="B2540" t="s">
        <v>3510</v>
      </c>
      <c r="C2540" t="s">
        <v>3511</v>
      </c>
      <c r="D2540" t="s">
        <v>207</v>
      </c>
      <c r="E2540" t="s">
        <v>1138</v>
      </c>
      <c r="F2540" t="s">
        <v>245</v>
      </c>
      <c r="G2540" t="s">
        <v>80</v>
      </c>
      <c r="H2540">
        <v>1</v>
      </c>
      <c r="I2540" t="s">
        <v>197</v>
      </c>
      <c r="J2540" t="s">
        <v>47</v>
      </c>
      <c r="K2540" s="1">
        <v>43821</v>
      </c>
      <c r="L2540">
        <v>25.39</v>
      </c>
      <c r="M2540" t="s">
        <v>226</v>
      </c>
      <c r="W2540" s="5">
        <v>45748</v>
      </c>
      <c r="X2540" s="5">
        <v>45748</v>
      </c>
      <c r="Y2540" s="5">
        <v>45748</v>
      </c>
      <c r="AB2540" t="s">
        <v>245</v>
      </c>
      <c r="AC2540" t="s">
        <v>245</v>
      </c>
      <c r="AD2540" t="s">
        <v>566</v>
      </c>
      <c r="AE2540" t="s">
        <v>932</v>
      </c>
      <c r="AF2540" t="s">
        <v>690</v>
      </c>
      <c r="AG2540" t="s">
        <v>84</v>
      </c>
      <c r="AH2540">
        <v>33.395209000000001</v>
      </c>
      <c r="AI2540">
        <v>37.350009999999997</v>
      </c>
      <c r="AJ2540">
        <v>42.549748999999998</v>
      </c>
      <c r="AK2540">
        <v>49.649591999999998</v>
      </c>
      <c r="AL2540" t="s">
        <v>54</v>
      </c>
      <c r="AM2540" t="s">
        <v>248</v>
      </c>
      <c r="AN2540" t="s">
        <v>5451</v>
      </c>
      <c r="AO2540" s="1">
        <v>45839</v>
      </c>
      <c r="AP2540" s="1" t="s">
        <v>5438</v>
      </c>
      <c r="AR2540" t="s">
        <v>5451</v>
      </c>
    </row>
    <row r="2541" spans="1:44" hidden="1" x14ac:dyDescent="0.25">
      <c r="A2541" t="s">
        <v>3521</v>
      </c>
      <c r="B2541" t="s">
        <v>3510</v>
      </c>
      <c r="C2541" t="s">
        <v>3511</v>
      </c>
      <c r="D2541" t="s">
        <v>102</v>
      </c>
      <c r="E2541" t="s">
        <v>1138</v>
      </c>
      <c r="F2541" t="s">
        <v>245</v>
      </c>
      <c r="G2541" t="s">
        <v>80</v>
      </c>
      <c r="H2541">
        <v>1</v>
      </c>
      <c r="I2541" t="s">
        <v>197</v>
      </c>
      <c r="J2541" t="s">
        <v>47</v>
      </c>
      <c r="K2541" s="1">
        <v>43850</v>
      </c>
      <c r="L2541">
        <v>11.74</v>
      </c>
      <c r="M2541" t="s">
        <v>226</v>
      </c>
      <c r="W2541" s="5">
        <v>45748</v>
      </c>
      <c r="X2541" s="5">
        <v>45748</v>
      </c>
      <c r="Y2541" s="5">
        <v>45748</v>
      </c>
      <c r="AB2541" t="s">
        <v>245</v>
      </c>
      <c r="AC2541" t="s">
        <v>245</v>
      </c>
      <c r="AD2541" t="s">
        <v>566</v>
      </c>
      <c r="AE2541" t="s">
        <v>932</v>
      </c>
      <c r="AF2541" t="s">
        <v>690</v>
      </c>
      <c r="AG2541" t="s">
        <v>84</v>
      </c>
      <c r="AH2541">
        <v>33.395209000000001</v>
      </c>
      <c r="AI2541">
        <v>37.350009999999997</v>
      </c>
      <c r="AJ2541">
        <v>42.549748999999998</v>
      </c>
      <c r="AK2541">
        <v>49.649591999999998</v>
      </c>
      <c r="AL2541" t="s">
        <v>54</v>
      </c>
      <c r="AM2541" t="s">
        <v>248</v>
      </c>
      <c r="AN2541" t="s">
        <v>5451</v>
      </c>
      <c r="AO2541" s="1">
        <v>45839</v>
      </c>
      <c r="AP2541" s="1" t="s">
        <v>5438</v>
      </c>
      <c r="AR2541" t="s">
        <v>5451</v>
      </c>
    </row>
    <row r="2542" spans="1:44" hidden="1" x14ac:dyDescent="0.25">
      <c r="A2542" t="s">
        <v>3525</v>
      </c>
      <c r="B2542" t="s">
        <v>3522</v>
      </c>
      <c r="C2542" t="s">
        <v>3523</v>
      </c>
      <c r="D2542" t="s">
        <v>95</v>
      </c>
      <c r="E2542" t="s">
        <v>3524</v>
      </c>
      <c r="F2542" t="s">
        <v>311</v>
      </c>
      <c r="G2542" t="s">
        <v>80</v>
      </c>
      <c r="H2542">
        <v>1</v>
      </c>
      <c r="I2542" t="s">
        <v>197</v>
      </c>
      <c r="J2542" t="s">
        <v>47</v>
      </c>
      <c r="K2542" s="1">
        <v>44071</v>
      </c>
      <c r="L2542">
        <v>16.52</v>
      </c>
      <c r="M2542" t="s">
        <v>226</v>
      </c>
      <c r="W2542" s="5">
        <v>45992</v>
      </c>
      <c r="X2542" s="5">
        <v>45962</v>
      </c>
      <c r="Y2542" s="5">
        <v>45839</v>
      </c>
      <c r="AB2542" t="s">
        <v>311</v>
      </c>
      <c r="AC2542" t="s">
        <v>311</v>
      </c>
      <c r="AD2542" t="s">
        <v>1532</v>
      </c>
      <c r="AE2542" t="s">
        <v>1531</v>
      </c>
      <c r="AF2542" t="s">
        <v>51</v>
      </c>
      <c r="AG2542" t="s">
        <v>50</v>
      </c>
      <c r="AH2542">
        <v>33.196331999999998</v>
      </c>
      <c r="AI2542">
        <v>93.650633999999997</v>
      </c>
      <c r="AJ2542">
        <v>151.62431699999999</v>
      </c>
      <c r="AK2542">
        <v>163.379086</v>
      </c>
      <c r="AL2542" t="s">
        <v>54</v>
      </c>
      <c r="AM2542" t="s">
        <v>314</v>
      </c>
      <c r="AN2542" t="s">
        <v>1531</v>
      </c>
      <c r="AR2542" t="s">
        <v>1531</v>
      </c>
    </row>
    <row r="2543" spans="1:44" hidden="1" x14ac:dyDescent="0.25">
      <c r="A2543" t="s">
        <v>3526</v>
      </c>
      <c r="B2543" t="s">
        <v>3522</v>
      </c>
      <c r="C2543" t="s">
        <v>3523</v>
      </c>
      <c r="D2543" t="s">
        <v>145</v>
      </c>
      <c r="E2543" t="s">
        <v>3524</v>
      </c>
      <c r="F2543" t="s">
        <v>311</v>
      </c>
      <c r="G2543" t="s">
        <v>80</v>
      </c>
      <c r="H2543">
        <v>1</v>
      </c>
      <c r="I2543" t="s">
        <v>197</v>
      </c>
      <c r="J2543" t="s">
        <v>47</v>
      </c>
      <c r="K2543" s="1">
        <v>44094</v>
      </c>
      <c r="L2543">
        <v>11.98</v>
      </c>
      <c r="M2543" t="s">
        <v>226</v>
      </c>
      <c r="W2543" s="5">
        <v>45992</v>
      </c>
      <c r="X2543" s="5">
        <v>45962</v>
      </c>
      <c r="Y2543" s="5">
        <v>45839</v>
      </c>
      <c r="AB2543" t="s">
        <v>311</v>
      </c>
      <c r="AC2543" t="s">
        <v>311</v>
      </c>
      <c r="AD2543" t="s">
        <v>1532</v>
      </c>
      <c r="AE2543" t="s">
        <v>1531</v>
      </c>
      <c r="AF2543" t="s">
        <v>51</v>
      </c>
      <c r="AG2543" t="s">
        <v>50</v>
      </c>
      <c r="AH2543">
        <v>33.196331999999998</v>
      </c>
      <c r="AI2543">
        <v>93.650633999999997</v>
      </c>
      <c r="AJ2543">
        <v>151.62431699999999</v>
      </c>
      <c r="AK2543">
        <v>163.379086</v>
      </c>
      <c r="AL2543" t="s">
        <v>54</v>
      </c>
      <c r="AM2543" t="s">
        <v>314</v>
      </c>
      <c r="AN2543" t="s">
        <v>1531</v>
      </c>
      <c r="AR2543" t="s">
        <v>1531</v>
      </c>
    </row>
    <row r="2544" spans="1:44" hidden="1" x14ac:dyDescent="0.25">
      <c r="A2544" t="s">
        <v>3527</v>
      </c>
      <c r="B2544" t="s">
        <v>3522</v>
      </c>
      <c r="C2544" t="s">
        <v>3523</v>
      </c>
      <c r="D2544" t="s">
        <v>255</v>
      </c>
      <c r="E2544" t="s">
        <v>3524</v>
      </c>
      <c r="F2544" t="s">
        <v>311</v>
      </c>
      <c r="G2544" t="s">
        <v>80</v>
      </c>
      <c r="H2544">
        <v>1</v>
      </c>
      <c r="I2544" t="s">
        <v>197</v>
      </c>
      <c r="J2544" t="s">
        <v>47</v>
      </c>
      <c r="K2544" s="1">
        <v>44083</v>
      </c>
      <c r="L2544">
        <v>9.39</v>
      </c>
      <c r="M2544" t="s">
        <v>226</v>
      </c>
      <c r="W2544" s="5">
        <v>45992</v>
      </c>
      <c r="X2544" s="5">
        <v>45962</v>
      </c>
      <c r="Y2544" s="5">
        <v>45870</v>
      </c>
      <c r="AB2544" t="s">
        <v>311</v>
      </c>
      <c r="AC2544" t="s">
        <v>311</v>
      </c>
      <c r="AD2544" t="s">
        <v>1532</v>
      </c>
      <c r="AE2544" t="s">
        <v>1531</v>
      </c>
      <c r="AF2544" t="s">
        <v>51</v>
      </c>
      <c r="AG2544" t="s">
        <v>50</v>
      </c>
      <c r="AH2544">
        <v>33.196331999999998</v>
      </c>
      <c r="AI2544">
        <v>93.650633999999997</v>
      </c>
      <c r="AJ2544">
        <v>151.62431699999999</v>
      </c>
      <c r="AK2544">
        <v>163.379086</v>
      </c>
      <c r="AL2544" t="s">
        <v>54</v>
      </c>
      <c r="AM2544" t="s">
        <v>314</v>
      </c>
      <c r="AN2544" t="s">
        <v>1531</v>
      </c>
      <c r="AR2544" t="s">
        <v>1531</v>
      </c>
    </row>
    <row r="2545" spans="1:44" hidden="1" x14ac:dyDescent="0.25">
      <c r="A2545" t="s">
        <v>3528</v>
      </c>
      <c r="B2545" t="s">
        <v>3522</v>
      </c>
      <c r="C2545" t="s">
        <v>3523</v>
      </c>
      <c r="D2545" t="s">
        <v>87</v>
      </c>
      <c r="E2545" t="s">
        <v>3524</v>
      </c>
      <c r="F2545" t="s">
        <v>311</v>
      </c>
      <c r="G2545" t="s">
        <v>80</v>
      </c>
      <c r="H2545">
        <v>1</v>
      </c>
      <c r="I2545" t="s">
        <v>197</v>
      </c>
      <c r="J2545" t="s">
        <v>47</v>
      </c>
      <c r="K2545" s="1">
        <v>44088</v>
      </c>
      <c r="L2545">
        <v>16.61</v>
      </c>
      <c r="M2545" t="s">
        <v>226</v>
      </c>
      <c r="W2545" s="5">
        <v>45992</v>
      </c>
      <c r="X2545" s="5">
        <v>45962</v>
      </c>
      <c r="Y2545" s="5">
        <v>45870</v>
      </c>
      <c r="AB2545" t="s">
        <v>311</v>
      </c>
      <c r="AC2545" t="s">
        <v>311</v>
      </c>
      <c r="AD2545" t="s">
        <v>1532</v>
      </c>
      <c r="AE2545" t="s">
        <v>1531</v>
      </c>
      <c r="AF2545" t="s">
        <v>51</v>
      </c>
      <c r="AG2545" t="s">
        <v>50</v>
      </c>
      <c r="AH2545">
        <v>33.196331999999998</v>
      </c>
      <c r="AI2545">
        <v>93.650633999999997</v>
      </c>
      <c r="AJ2545">
        <v>151.62431699999999</v>
      </c>
      <c r="AK2545">
        <v>163.379086</v>
      </c>
      <c r="AL2545" t="s">
        <v>54</v>
      </c>
      <c r="AM2545" t="s">
        <v>314</v>
      </c>
      <c r="AN2545" t="s">
        <v>1531</v>
      </c>
      <c r="AR2545" t="s">
        <v>1531</v>
      </c>
    </row>
    <row r="2546" spans="1:44" hidden="1" x14ac:dyDescent="0.25">
      <c r="A2546" t="s">
        <v>3529</v>
      </c>
      <c r="B2546" t="s">
        <v>3522</v>
      </c>
      <c r="C2546" t="s">
        <v>3523</v>
      </c>
      <c r="D2546" t="s">
        <v>100</v>
      </c>
      <c r="E2546" t="s">
        <v>3524</v>
      </c>
      <c r="F2546" t="s">
        <v>311</v>
      </c>
      <c r="G2546" t="s">
        <v>80</v>
      </c>
      <c r="H2546">
        <v>1</v>
      </c>
      <c r="I2546" t="s">
        <v>197</v>
      </c>
      <c r="J2546" t="s">
        <v>47</v>
      </c>
      <c r="K2546" s="1">
        <v>44094</v>
      </c>
      <c r="L2546">
        <v>8.14</v>
      </c>
      <c r="M2546" t="s">
        <v>226</v>
      </c>
      <c r="W2546" s="5">
        <v>45992</v>
      </c>
      <c r="X2546" s="5">
        <v>45962</v>
      </c>
      <c r="Y2546" s="5">
        <v>45870</v>
      </c>
      <c r="AB2546" t="s">
        <v>311</v>
      </c>
      <c r="AC2546" t="s">
        <v>311</v>
      </c>
      <c r="AD2546" t="s">
        <v>1532</v>
      </c>
      <c r="AE2546" t="s">
        <v>1531</v>
      </c>
      <c r="AF2546" t="s">
        <v>51</v>
      </c>
      <c r="AG2546" t="s">
        <v>50</v>
      </c>
      <c r="AH2546">
        <v>33.196331999999998</v>
      </c>
      <c r="AI2546">
        <v>93.650633999999997</v>
      </c>
      <c r="AJ2546">
        <v>151.62431699999999</v>
      </c>
      <c r="AK2546">
        <v>163.379086</v>
      </c>
      <c r="AL2546" t="s">
        <v>54</v>
      </c>
      <c r="AM2546" t="s">
        <v>314</v>
      </c>
      <c r="AN2546" t="s">
        <v>1531</v>
      </c>
      <c r="AR2546" t="s">
        <v>1531</v>
      </c>
    </row>
    <row r="2547" spans="1:44" hidden="1" x14ac:dyDescent="0.25">
      <c r="A2547" t="s">
        <v>3530</v>
      </c>
      <c r="B2547" t="s">
        <v>3522</v>
      </c>
      <c r="C2547" t="s">
        <v>3523</v>
      </c>
      <c r="D2547" t="s">
        <v>259</v>
      </c>
      <c r="E2547" t="s">
        <v>3524</v>
      </c>
      <c r="F2547" t="s">
        <v>311</v>
      </c>
      <c r="G2547" t="s">
        <v>80</v>
      </c>
      <c r="H2547">
        <v>1</v>
      </c>
      <c r="I2547" t="s">
        <v>197</v>
      </c>
      <c r="J2547" t="s">
        <v>47</v>
      </c>
      <c r="K2547" s="1">
        <v>44094</v>
      </c>
      <c r="L2547">
        <v>6.96</v>
      </c>
      <c r="M2547" t="s">
        <v>226</v>
      </c>
      <c r="W2547" s="5">
        <v>45992</v>
      </c>
      <c r="X2547" s="5">
        <v>45962</v>
      </c>
      <c r="Y2547" s="5">
        <v>45870</v>
      </c>
      <c r="AB2547" t="s">
        <v>311</v>
      </c>
      <c r="AC2547" t="s">
        <v>311</v>
      </c>
      <c r="AD2547" t="s">
        <v>1532</v>
      </c>
      <c r="AE2547" t="s">
        <v>1531</v>
      </c>
      <c r="AF2547" t="s">
        <v>51</v>
      </c>
      <c r="AG2547" t="s">
        <v>50</v>
      </c>
      <c r="AH2547">
        <v>33.196331999999998</v>
      </c>
      <c r="AI2547">
        <v>93.650633999999997</v>
      </c>
      <c r="AJ2547">
        <v>151.62431699999999</v>
      </c>
      <c r="AK2547">
        <v>163.379086</v>
      </c>
      <c r="AL2547" t="s">
        <v>54</v>
      </c>
      <c r="AM2547" t="s">
        <v>314</v>
      </c>
      <c r="AN2547" t="s">
        <v>1531</v>
      </c>
      <c r="AR2547" t="s">
        <v>1531</v>
      </c>
    </row>
    <row r="2548" spans="1:44" hidden="1" x14ac:dyDescent="0.25">
      <c r="A2548" t="s">
        <v>3531</v>
      </c>
      <c r="B2548" t="s">
        <v>3522</v>
      </c>
      <c r="C2548" t="s">
        <v>3523</v>
      </c>
      <c r="D2548" t="s">
        <v>275</v>
      </c>
      <c r="E2548" t="s">
        <v>3524</v>
      </c>
      <c r="F2548" t="s">
        <v>311</v>
      </c>
      <c r="G2548" t="s">
        <v>80</v>
      </c>
      <c r="H2548">
        <v>1</v>
      </c>
      <c r="I2548" t="s">
        <v>197</v>
      </c>
      <c r="J2548" t="s">
        <v>47</v>
      </c>
      <c r="K2548" s="1">
        <v>44094</v>
      </c>
      <c r="L2548">
        <v>9.91</v>
      </c>
      <c r="M2548" t="s">
        <v>226</v>
      </c>
      <c r="W2548" s="5">
        <v>45992</v>
      </c>
      <c r="X2548" s="5">
        <v>45962</v>
      </c>
      <c r="Y2548" s="5">
        <v>45870</v>
      </c>
      <c r="AB2548" t="s">
        <v>311</v>
      </c>
      <c r="AC2548" t="s">
        <v>311</v>
      </c>
      <c r="AD2548" t="s">
        <v>1532</v>
      </c>
      <c r="AE2548" t="s">
        <v>1531</v>
      </c>
      <c r="AF2548" t="s">
        <v>51</v>
      </c>
      <c r="AG2548" t="s">
        <v>50</v>
      </c>
      <c r="AH2548">
        <v>33.196331999999998</v>
      </c>
      <c r="AI2548">
        <v>93.650633999999997</v>
      </c>
      <c r="AJ2548">
        <v>151.62431699999999</v>
      </c>
      <c r="AK2548">
        <v>163.379086</v>
      </c>
      <c r="AL2548" t="s">
        <v>54</v>
      </c>
      <c r="AM2548" t="s">
        <v>314</v>
      </c>
      <c r="AN2548" t="s">
        <v>1531</v>
      </c>
      <c r="AR2548" t="s">
        <v>1531</v>
      </c>
    </row>
    <row r="2549" spans="1:44" hidden="1" x14ac:dyDescent="0.25">
      <c r="A2549" t="s">
        <v>3534</v>
      </c>
      <c r="B2549" t="s">
        <v>3532</v>
      </c>
      <c r="C2549" t="s">
        <v>3533</v>
      </c>
      <c r="D2549" t="s">
        <v>95</v>
      </c>
      <c r="E2549" t="s">
        <v>2913</v>
      </c>
      <c r="F2549" t="s">
        <v>311</v>
      </c>
      <c r="G2549" t="s">
        <v>58</v>
      </c>
      <c r="H2549">
        <v>1</v>
      </c>
      <c r="I2549" t="s">
        <v>197</v>
      </c>
      <c r="J2549" t="s">
        <v>47</v>
      </c>
      <c r="K2549" s="1">
        <v>43880</v>
      </c>
      <c r="L2549">
        <v>60.02</v>
      </c>
      <c r="M2549" t="s">
        <v>226</v>
      </c>
      <c r="W2549" s="5">
        <v>45717</v>
      </c>
      <c r="X2549" s="5">
        <v>45717</v>
      </c>
      <c r="Y2549" s="5">
        <v>45717</v>
      </c>
      <c r="AB2549" t="s">
        <v>311</v>
      </c>
      <c r="AC2549" t="s">
        <v>311</v>
      </c>
      <c r="AD2549" t="s">
        <v>51</v>
      </c>
      <c r="AE2549" t="s">
        <v>50</v>
      </c>
      <c r="AF2549" t="s">
        <v>1532</v>
      </c>
      <c r="AG2549" t="s">
        <v>1531</v>
      </c>
      <c r="AH2549">
        <v>59.739645000000003</v>
      </c>
      <c r="AI2549">
        <v>60.103901</v>
      </c>
      <c r="AJ2549">
        <v>78.379823999999999</v>
      </c>
      <c r="AK2549">
        <v>88.554319000000007</v>
      </c>
      <c r="AL2549" t="s">
        <v>54</v>
      </c>
      <c r="AM2549" t="s">
        <v>314</v>
      </c>
      <c r="AN2549" t="s">
        <v>199</v>
      </c>
      <c r="AR2549" t="s">
        <v>199</v>
      </c>
    </row>
    <row r="2550" spans="1:44" hidden="1" x14ac:dyDescent="0.25">
      <c r="A2550" t="s">
        <v>3535</v>
      </c>
      <c r="B2550" t="s">
        <v>3532</v>
      </c>
      <c r="C2550" t="s">
        <v>3533</v>
      </c>
      <c r="D2550" t="s">
        <v>143</v>
      </c>
      <c r="E2550" t="s">
        <v>2913</v>
      </c>
      <c r="F2550" t="s">
        <v>311</v>
      </c>
      <c r="G2550" t="s">
        <v>58</v>
      </c>
      <c r="H2550">
        <v>1</v>
      </c>
      <c r="I2550" t="s">
        <v>197</v>
      </c>
      <c r="J2550" t="s">
        <v>47</v>
      </c>
      <c r="K2550" s="1">
        <v>43879</v>
      </c>
      <c r="L2550">
        <v>26.34</v>
      </c>
      <c r="M2550" t="s">
        <v>226</v>
      </c>
      <c r="W2550" s="5">
        <v>45717</v>
      </c>
      <c r="X2550" s="5">
        <v>45717</v>
      </c>
      <c r="Y2550" s="5">
        <v>45717</v>
      </c>
      <c r="AB2550" t="s">
        <v>311</v>
      </c>
      <c r="AC2550" t="s">
        <v>311</v>
      </c>
      <c r="AD2550" t="s">
        <v>51</v>
      </c>
      <c r="AE2550" t="s">
        <v>50</v>
      </c>
      <c r="AF2550" t="s">
        <v>1532</v>
      </c>
      <c r="AG2550" t="s">
        <v>1531</v>
      </c>
      <c r="AH2550">
        <v>59.739645000000003</v>
      </c>
      <c r="AI2550">
        <v>60.103901</v>
      </c>
      <c r="AJ2550">
        <v>78.379823999999999</v>
      </c>
      <c r="AK2550">
        <v>88.554319000000007</v>
      </c>
      <c r="AL2550" t="s">
        <v>54</v>
      </c>
      <c r="AM2550" t="s">
        <v>314</v>
      </c>
      <c r="AN2550" t="s">
        <v>199</v>
      </c>
      <c r="AR2550" t="s">
        <v>199</v>
      </c>
    </row>
    <row r="2551" spans="1:44" hidden="1" x14ac:dyDescent="0.25">
      <c r="A2551" t="s">
        <v>3536</v>
      </c>
      <c r="B2551" t="s">
        <v>3532</v>
      </c>
      <c r="C2551" t="s">
        <v>3533</v>
      </c>
      <c r="D2551" t="s">
        <v>145</v>
      </c>
      <c r="E2551" t="s">
        <v>2913</v>
      </c>
      <c r="F2551" t="s">
        <v>311</v>
      </c>
      <c r="G2551" t="s">
        <v>58</v>
      </c>
      <c r="H2551">
        <v>1</v>
      </c>
      <c r="I2551" t="s">
        <v>197</v>
      </c>
      <c r="J2551" t="s">
        <v>47</v>
      </c>
      <c r="K2551" s="1">
        <v>43872</v>
      </c>
      <c r="L2551">
        <v>38.81</v>
      </c>
      <c r="M2551" t="s">
        <v>226</v>
      </c>
      <c r="W2551" s="5">
        <v>45717</v>
      </c>
      <c r="X2551" s="5">
        <v>45717</v>
      </c>
      <c r="Y2551" s="5">
        <v>45717</v>
      </c>
      <c r="AB2551" t="s">
        <v>311</v>
      </c>
      <c r="AC2551" t="s">
        <v>311</v>
      </c>
      <c r="AD2551" t="s">
        <v>51</v>
      </c>
      <c r="AE2551" t="s">
        <v>50</v>
      </c>
      <c r="AF2551" t="s">
        <v>1532</v>
      </c>
      <c r="AG2551" t="s">
        <v>1531</v>
      </c>
      <c r="AH2551">
        <v>59.739645000000003</v>
      </c>
      <c r="AI2551">
        <v>60.103901</v>
      </c>
      <c r="AJ2551">
        <v>78.379823999999999</v>
      </c>
      <c r="AK2551">
        <v>88.554319000000007</v>
      </c>
      <c r="AL2551" t="s">
        <v>54</v>
      </c>
      <c r="AM2551" t="s">
        <v>314</v>
      </c>
      <c r="AN2551" t="s">
        <v>199</v>
      </c>
      <c r="AR2551" t="s">
        <v>199</v>
      </c>
    </row>
    <row r="2552" spans="1:44" hidden="1" x14ac:dyDescent="0.25">
      <c r="A2552" t="s">
        <v>3537</v>
      </c>
      <c r="B2552" t="s">
        <v>3532</v>
      </c>
      <c r="C2552" t="s">
        <v>3533</v>
      </c>
      <c r="D2552" t="s">
        <v>255</v>
      </c>
      <c r="E2552" t="s">
        <v>2913</v>
      </c>
      <c r="F2552" t="s">
        <v>311</v>
      </c>
      <c r="G2552" t="s">
        <v>58</v>
      </c>
      <c r="H2552">
        <v>1</v>
      </c>
      <c r="I2552" t="s">
        <v>197</v>
      </c>
      <c r="J2552" t="s">
        <v>47</v>
      </c>
      <c r="K2552" s="1">
        <v>43893</v>
      </c>
      <c r="L2552">
        <v>12.4</v>
      </c>
      <c r="M2552" t="s">
        <v>226</v>
      </c>
      <c r="W2552" s="5">
        <v>45717</v>
      </c>
      <c r="X2552" s="5">
        <v>45717</v>
      </c>
      <c r="Y2552" s="5">
        <v>45717</v>
      </c>
      <c r="AB2552" t="s">
        <v>311</v>
      </c>
      <c r="AC2552" t="s">
        <v>311</v>
      </c>
      <c r="AD2552" t="s">
        <v>51</v>
      </c>
      <c r="AE2552" t="s">
        <v>50</v>
      </c>
      <c r="AF2552" t="s">
        <v>1532</v>
      </c>
      <c r="AG2552" t="s">
        <v>1531</v>
      </c>
      <c r="AH2552">
        <v>59.739645000000003</v>
      </c>
      <c r="AI2552">
        <v>60.103901</v>
      </c>
      <c r="AJ2552">
        <v>78.379823999999999</v>
      </c>
      <c r="AK2552">
        <v>88.554319000000007</v>
      </c>
      <c r="AL2552" t="s">
        <v>54</v>
      </c>
      <c r="AM2552" t="s">
        <v>314</v>
      </c>
      <c r="AN2552" t="s">
        <v>199</v>
      </c>
      <c r="AR2552" t="s">
        <v>199</v>
      </c>
    </row>
    <row r="2553" spans="1:44" hidden="1" x14ac:dyDescent="0.25">
      <c r="A2553" t="s">
        <v>3538</v>
      </c>
      <c r="B2553" t="s">
        <v>3532</v>
      </c>
      <c r="C2553" t="s">
        <v>3533</v>
      </c>
      <c r="D2553" t="s">
        <v>87</v>
      </c>
      <c r="E2553" t="s">
        <v>2913</v>
      </c>
      <c r="F2553" t="s">
        <v>311</v>
      </c>
      <c r="G2553" t="s">
        <v>58</v>
      </c>
      <c r="H2553">
        <v>2</v>
      </c>
      <c r="I2553" t="s">
        <v>46</v>
      </c>
      <c r="J2553" t="s">
        <v>47</v>
      </c>
      <c r="K2553" s="1">
        <v>44060</v>
      </c>
      <c r="L2553">
        <v>8.0399999999999991</v>
      </c>
      <c r="M2553" t="s">
        <v>226</v>
      </c>
      <c r="W2553" s="5">
        <v>45717</v>
      </c>
      <c r="X2553" s="5">
        <v>45717</v>
      </c>
      <c r="Y2553" s="5">
        <v>45717</v>
      </c>
      <c r="AB2553" t="s">
        <v>311</v>
      </c>
      <c r="AC2553" t="s">
        <v>311</v>
      </c>
      <c r="AD2553" t="s">
        <v>51</v>
      </c>
      <c r="AE2553" t="s">
        <v>50</v>
      </c>
      <c r="AF2553" t="s">
        <v>1532</v>
      </c>
      <c r="AG2553" t="s">
        <v>1531</v>
      </c>
      <c r="AH2553">
        <v>59.739645000000003</v>
      </c>
      <c r="AI2553">
        <v>60.103901</v>
      </c>
      <c r="AJ2553">
        <v>78.379823999999999</v>
      </c>
      <c r="AK2553">
        <v>88.554319000000007</v>
      </c>
      <c r="AL2553" t="s">
        <v>54</v>
      </c>
      <c r="AM2553" t="s">
        <v>314</v>
      </c>
      <c r="AN2553" t="s">
        <v>199</v>
      </c>
      <c r="AR2553" t="s">
        <v>199</v>
      </c>
    </row>
    <row r="2554" spans="1:44" hidden="1" x14ac:dyDescent="0.25">
      <c r="A2554" t="s">
        <v>3539</v>
      </c>
      <c r="B2554" t="s">
        <v>3532</v>
      </c>
      <c r="C2554" t="s">
        <v>3533</v>
      </c>
      <c r="D2554" t="s">
        <v>259</v>
      </c>
      <c r="E2554" t="s">
        <v>2913</v>
      </c>
      <c r="F2554" t="s">
        <v>311</v>
      </c>
      <c r="G2554" t="s">
        <v>58</v>
      </c>
      <c r="H2554">
        <v>1</v>
      </c>
      <c r="I2554" t="s">
        <v>197</v>
      </c>
      <c r="J2554" t="s">
        <v>47</v>
      </c>
      <c r="K2554" s="1">
        <v>44056</v>
      </c>
      <c r="L2554">
        <v>11.06</v>
      </c>
      <c r="M2554" t="s">
        <v>226</v>
      </c>
      <c r="W2554" s="5">
        <v>45717</v>
      </c>
      <c r="X2554" s="5">
        <v>45717</v>
      </c>
      <c r="Y2554" s="5">
        <v>45717</v>
      </c>
      <c r="AB2554" t="s">
        <v>311</v>
      </c>
      <c r="AC2554" t="s">
        <v>311</v>
      </c>
      <c r="AD2554" t="s">
        <v>51</v>
      </c>
      <c r="AE2554" t="s">
        <v>50</v>
      </c>
      <c r="AF2554" t="s">
        <v>1532</v>
      </c>
      <c r="AG2554" t="s">
        <v>1531</v>
      </c>
      <c r="AH2554">
        <v>59.739645000000003</v>
      </c>
      <c r="AI2554">
        <v>60.103901</v>
      </c>
      <c r="AJ2554">
        <v>78.379823999999999</v>
      </c>
      <c r="AK2554">
        <v>88.554319000000007</v>
      </c>
      <c r="AL2554" t="s">
        <v>54</v>
      </c>
      <c r="AM2554" t="s">
        <v>314</v>
      </c>
      <c r="AN2554" t="s">
        <v>199</v>
      </c>
      <c r="AR2554" t="s">
        <v>199</v>
      </c>
    </row>
    <row r="2555" spans="1:44" hidden="1" x14ac:dyDescent="0.25">
      <c r="A2555" t="s">
        <v>3542</v>
      </c>
      <c r="B2555" t="s">
        <v>3540</v>
      </c>
      <c r="C2555" t="s">
        <v>3541</v>
      </c>
      <c r="D2555" t="s">
        <v>255</v>
      </c>
      <c r="E2555" t="s">
        <v>2913</v>
      </c>
      <c r="F2555" t="s">
        <v>311</v>
      </c>
      <c r="G2555" t="s">
        <v>58</v>
      </c>
      <c r="H2555">
        <v>1</v>
      </c>
      <c r="I2555" t="s">
        <v>197</v>
      </c>
      <c r="J2555" t="s">
        <v>47</v>
      </c>
      <c r="K2555" s="1">
        <v>43893</v>
      </c>
      <c r="L2555">
        <v>17.440000000000001</v>
      </c>
      <c r="M2555" t="s">
        <v>226</v>
      </c>
      <c r="W2555" s="5">
        <v>45142</v>
      </c>
      <c r="X2555" s="5">
        <v>45717</v>
      </c>
      <c r="Y2555" s="5">
        <v>45717</v>
      </c>
      <c r="AB2555" t="s">
        <v>311</v>
      </c>
      <c r="AC2555" t="s">
        <v>311</v>
      </c>
      <c r="AD2555" t="s">
        <v>51</v>
      </c>
      <c r="AE2555" t="s">
        <v>50</v>
      </c>
      <c r="AF2555" t="s">
        <v>1532</v>
      </c>
      <c r="AG2555" t="s">
        <v>1531</v>
      </c>
      <c r="AH2555">
        <v>58.722963</v>
      </c>
      <c r="AI2555">
        <v>59.087218999999997</v>
      </c>
      <c r="AJ2555">
        <v>77.334389000000002</v>
      </c>
      <c r="AK2555">
        <v>87.537637000000004</v>
      </c>
      <c r="AL2555" t="s">
        <v>54</v>
      </c>
      <c r="AM2555" t="s">
        <v>314</v>
      </c>
      <c r="AN2555" t="s">
        <v>182</v>
      </c>
      <c r="AR2555" t="s">
        <v>182</v>
      </c>
    </row>
    <row r="2556" spans="1:44" hidden="1" x14ac:dyDescent="0.25">
      <c r="A2556" t="s">
        <v>3543</v>
      </c>
      <c r="B2556" t="s">
        <v>3540</v>
      </c>
      <c r="C2556" t="s">
        <v>3541</v>
      </c>
      <c r="D2556" t="s">
        <v>100</v>
      </c>
      <c r="E2556" t="s">
        <v>2913</v>
      </c>
      <c r="F2556" t="s">
        <v>311</v>
      </c>
      <c r="G2556" t="s">
        <v>58</v>
      </c>
      <c r="H2556">
        <v>2</v>
      </c>
      <c r="I2556" t="s">
        <v>46</v>
      </c>
      <c r="J2556" t="s">
        <v>47</v>
      </c>
      <c r="K2556" s="1">
        <v>44231</v>
      </c>
      <c r="L2556">
        <v>6.66</v>
      </c>
      <c r="M2556" t="s">
        <v>226</v>
      </c>
      <c r="W2556" s="5">
        <v>45142</v>
      </c>
      <c r="X2556" s="5">
        <v>45717</v>
      </c>
      <c r="Y2556" s="5">
        <v>45717</v>
      </c>
      <c r="AB2556" t="s">
        <v>311</v>
      </c>
      <c r="AC2556" t="s">
        <v>311</v>
      </c>
      <c r="AD2556" t="s">
        <v>51</v>
      </c>
      <c r="AE2556" t="s">
        <v>50</v>
      </c>
      <c r="AF2556" t="s">
        <v>1532</v>
      </c>
      <c r="AG2556" t="s">
        <v>1531</v>
      </c>
      <c r="AH2556">
        <v>58.722963</v>
      </c>
      <c r="AI2556">
        <v>59.087218999999997</v>
      </c>
      <c r="AJ2556">
        <v>77.334389000000002</v>
      </c>
      <c r="AK2556">
        <v>87.537637000000004</v>
      </c>
      <c r="AL2556" t="s">
        <v>54</v>
      </c>
      <c r="AM2556" t="s">
        <v>314</v>
      </c>
      <c r="AN2556" t="s">
        <v>182</v>
      </c>
      <c r="AR2556" t="s">
        <v>182</v>
      </c>
    </row>
    <row r="2557" spans="1:44" hidden="1" x14ac:dyDescent="0.25">
      <c r="A2557" t="s">
        <v>3546</v>
      </c>
      <c r="B2557" t="s">
        <v>3544</v>
      </c>
      <c r="C2557" t="s">
        <v>3545</v>
      </c>
      <c r="D2557" t="s">
        <v>95</v>
      </c>
      <c r="E2557" t="s">
        <v>69</v>
      </c>
      <c r="F2557" t="s">
        <v>245</v>
      </c>
      <c r="G2557" t="s">
        <v>45</v>
      </c>
      <c r="H2557">
        <v>2</v>
      </c>
      <c r="I2557" t="s">
        <v>46</v>
      </c>
      <c r="J2557" t="s">
        <v>70</v>
      </c>
      <c r="L2557">
        <v>39.54</v>
      </c>
      <c r="M2557" t="s">
        <v>48</v>
      </c>
      <c r="R2557" t="s">
        <v>98</v>
      </c>
      <c r="S2557" t="s">
        <v>98</v>
      </c>
      <c r="T2557" t="s">
        <v>97</v>
      </c>
      <c r="W2557" s="5">
        <v>45658</v>
      </c>
      <c r="X2557" s="5">
        <v>45597</v>
      </c>
      <c r="Y2557" s="5">
        <v>45597</v>
      </c>
      <c r="Z2557" s="10">
        <v>45640</v>
      </c>
      <c r="AA2557" s="10">
        <v>45619</v>
      </c>
      <c r="AB2557" t="s">
        <v>245</v>
      </c>
      <c r="AC2557" t="s">
        <v>245</v>
      </c>
      <c r="AD2557" t="s">
        <v>53</v>
      </c>
      <c r="AE2557" t="s">
        <v>72</v>
      </c>
      <c r="AF2557" t="s">
        <v>52</v>
      </c>
      <c r="AG2557" t="s">
        <v>247</v>
      </c>
      <c r="AH2557">
        <v>28.187773</v>
      </c>
      <c r="AI2557">
        <v>31.405470999999999</v>
      </c>
      <c r="AJ2557">
        <v>41.231682999999997</v>
      </c>
      <c r="AK2557">
        <v>65.841689000000002</v>
      </c>
      <c r="AL2557" t="s">
        <v>73</v>
      </c>
      <c r="AM2557" t="s">
        <v>248</v>
      </c>
      <c r="AN2557" t="s">
        <v>53</v>
      </c>
      <c r="AO2557" s="1">
        <v>45689</v>
      </c>
      <c r="AP2557" s="1" t="s">
        <v>5426</v>
      </c>
      <c r="AR2557" t="s">
        <v>53</v>
      </c>
    </row>
    <row r="2558" spans="1:44" hidden="1" x14ac:dyDescent="0.25">
      <c r="A2558" t="s">
        <v>3547</v>
      </c>
      <c r="B2558" t="s">
        <v>3544</v>
      </c>
      <c r="C2558" t="s">
        <v>3545</v>
      </c>
      <c r="D2558" t="s">
        <v>143</v>
      </c>
      <c r="E2558" t="s">
        <v>69</v>
      </c>
      <c r="F2558" t="s">
        <v>245</v>
      </c>
      <c r="G2558" t="s">
        <v>45</v>
      </c>
      <c r="H2558">
        <v>2</v>
      </c>
      <c r="I2558" t="s">
        <v>46</v>
      </c>
      <c r="J2558" t="s">
        <v>70</v>
      </c>
      <c r="L2558">
        <v>23.33</v>
      </c>
      <c r="M2558" t="s">
        <v>48</v>
      </c>
      <c r="R2558" t="s">
        <v>98</v>
      </c>
      <c r="S2558" t="s">
        <v>98</v>
      </c>
      <c r="T2558" t="s">
        <v>97</v>
      </c>
      <c r="W2558" s="5">
        <v>45658</v>
      </c>
      <c r="X2558" s="5">
        <v>45597</v>
      </c>
      <c r="Y2558" s="5">
        <v>45597</v>
      </c>
      <c r="Z2558" s="10">
        <v>45644</v>
      </c>
      <c r="AA2558" s="10">
        <v>45617</v>
      </c>
      <c r="AB2558" t="s">
        <v>245</v>
      </c>
      <c r="AC2558" t="s">
        <v>245</v>
      </c>
      <c r="AD2558" t="s">
        <v>53</v>
      </c>
      <c r="AE2558" t="s">
        <v>72</v>
      </c>
      <c r="AF2558" t="s">
        <v>52</v>
      </c>
      <c r="AG2558" t="s">
        <v>247</v>
      </c>
      <c r="AH2558">
        <v>28.187773</v>
      </c>
      <c r="AI2558">
        <v>31.405470999999999</v>
      </c>
      <c r="AJ2558">
        <v>41.231682999999997</v>
      </c>
      <c r="AK2558">
        <v>65.841689000000002</v>
      </c>
      <c r="AL2558" t="s">
        <v>73</v>
      </c>
      <c r="AM2558" t="s">
        <v>248</v>
      </c>
      <c r="AN2558" t="s">
        <v>53</v>
      </c>
      <c r="AO2558" s="1">
        <v>45689</v>
      </c>
      <c r="AP2558" s="1" t="s">
        <v>5426</v>
      </c>
      <c r="AR2558" t="s">
        <v>53</v>
      </c>
    </row>
    <row r="2559" spans="1:44" hidden="1" x14ac:dyDescent="0.25">
      <c r="A2559" t="s">
        <v>3550</v>
      </c>
      <c r="B2559" t="s">
        <v>3548</v>
      </c>
      <c r="C2559" t="s">
        <v>3549</v>
      </c>
      <c r="D2559" t="s">
        <v>95</v>
      </c>
      <c r="E2559" t="s">
        <v>3342</v>
      </c>
      <c r="F2559" t="s">
        <v>311</v>
      </c>
      <c r="G2559" t="s">
        <v>45</v>
      </c>
      <c r="H2559">
        <v>1</v>
      </c>
      <c r="I2559" t="s">
        <v>197</v>
      </c>
      <c r="J2559" t="s">
        <v>47</v>
      </c>
      <c r="K2559" s="1">
        <v>44180</v>
      </c>
      <c r="L2559">
        <v>23.64</v>
      </c>
      <c r="M2559" t="s">
        <v>226</v>
      </c>
      <c r="W2559" s="5">
        <v>45778</v>
      </c>
      <c r="X2559" s="5">
        <v>45778</v>
      </c>
      <c r="Y2559" s="5">
        <v>45901</v>
      </c>
      <c r="AB2559" t="s">
        <v>311</v>
      </c>
      <c r="AC2559" t="s">
        <v>311</v>
      </c>
      <c r="AD2559" t="s">
        <v>199</v>
      </c>
      <c r="AE2559" t="s">
        <v>51</v>
      </c>
      <c r="AF2559" t="s">
        <v>50</v>
      </c>
      <c r="AG2559" t="s">
        <v>53</v>
      </c>
      <c r="AH2559">
        <v>45.435893</v>
      </c>
      <c r="AI2559">
        <v>80.462581999999998</v>
      </c>
      <c r="AJ2559">
        <v>88.777584000000004</v>
      </c>
      <c r="AK2559">
        <v>135.10585499999999</v>
      </c>
      <c r="AL2559" t="s">
        <v>54</v>
      </c>
      <c r="AM2559" t="s">
        <v>314</v>
      </c>
      <c r="AN2559" t="s">
        <v>1531</v>
      </c>
      <c r="AR2559" t="s">
        <v>1531</v>
      </c>
    </row>
    <row r="2560" spans="1:44" hidden="1" x14ac:dyDescent="0.25">
      <c r="A2560" t="s">
        <v>3551</v>
      </c>
      <c r="B2560" t="s">
        <v>3548</v>
      </c>
      <c r="C2560" t="s">
        <v>3549</v>
      </c>
      <c r="D2560" t="s">
        <v>143</v>
      </c>
      <c r="E2560" t="s">
        <v>3342</v>
      </c>
      <c r="F2560" t="s">
        <v>311</v>
      </c>
      <c r="G2560" t="s">
        <v>45</v>
      </c>
      <c r="H2560">
        <v>2</v>
      </c>
      <c r="I2560" t="s">
        <v>46</v>
      </c>
      <c r="J2560" t="s">
        <v>47</v>
      </c>
      <c r="K2560" s="1">
        <v>44182</v>
      </c>
      <c r="L2560">
        <v>10.43</v>
      </c>
      <c r="M2560" t="s">
        <v>226</v>
      </c>
      <c r="W2560" s="5">
        <v>45778</v>
      </c>
      <c r="X2560" s="5">
        <v>45778</v>
      </c>
      <c r="Y2560" s="5">
        <v>45901</v>
      </c>
      <c r="AB2560" t="s">
        <v>311</v>
      </c>
      <c r="AC2560" t="s">
        <v>311</v>
      </c>
      <c r="AD2560" t="s">
        <v>199</v>
      </c>
      <c r="AE2560" t="s">
        <v>51</v>
      </c>
      <c r="AF2560" t="s">
        <v>50</v>
      </c>
      <c r="AG2560" t="s">
        <v>53</v>
      </c>
      <c r="AH2560">
        <v>45.435893</v>
      </c>
      <c r="AI2560">
        <v>80.462581999999998</v>
      </c>
      <c r="AJ2560">
        <v>88.777584000000004</v>
      </c>
      <c r="AK2560">
        <v>135.10585499999999</v>
      </c>
      <c r="AL2560" t="s">
        <v>54</v>
      </c>
      <c r="AM2560" t="s">
        <v>314</v>
      </c>
      <c r="AN2560" t="s">
        <v>1531</v>
      </c>
      <c r="AR2560" t="s">
        <v>1531</v>
      </c>
    </row>
    <row r="2561" spans="1:44" hidden="1" x14ac:dyDescent="0.25">
      <c r="A2561" t="s">
        <v>3552</v>
      </c>
      <c r="B2561" t="s">
        <v>3548</v>
      </c>
      <c r="C2561" t="s">
        <v>3549</v>
      </c>
      <c r="D2561" t="s">
        <v>145</v>
      </c>
      <c r="E2561" t="s">
        <v>3342</v>
      </c>
      <c r="F2561" t="s">
        <v>311</v>
      </c>
      <c r="G2561" t="s">
        <v>45</v>
      </c>
      <c r="H2561">
        <v>3</v>
      </c>
      <c r="I2561" t="s">
        <v>46</v>
      </c>
      <c r="J2561" t="s">
        <v>47</v>
      </c>
      <c r="K2561" s="1">
        <v>44184</v>
      </c>
      <c r="L2561">
        <v>13.76</v>
      </c>
      <c r="M2561" t="s">
        <v>226</v>
      </c>
      <c r="W2561" s="5">
        <v>45778</v>
      </c>
      <c r="X2561" s="5">
        <v>45778</v>
      </c>
      <c r="Y2561" s="5">
        <v>45901</v>
      </c>
      <c r="AB2561" t="s">
        <v>311</v>
      </c>
      <c r="AC2561" t="s">
        <v>311</v>
      </c>
      <c r="AD2561" t="s">
        <v>199</v>
      </c>
      <c r="AE2561" t="s">
        <v>51</v>
      </c>
      <c r="AF2561" t="s">
        <v>50</v>
      </c>
      <c r="AG2561" t="s">
        <v>53</v>
      </c>
      <c r="AH2561">
        <v>45.435893</v>
      </c>
      <c r="AI2561">
        <v>80.462581999999998</v>
      </c>
      <c r="AJ2561">
        <v>88.777584000000004</v>
      </c>
      <c r="AK2561">
        <v>135.10585499999999</v>
      </c>
      <c r="AL2561" t="s">
        <v>54</v>
      </c>
      <c r="AM2561" t="s">
        <v>314</v>
      </c>
      <c r="AN2561" t="s">
        <v>1531</v>
      </c>
      <c r="AR2561" t="s">
        <v>1531</v>
      </c>
    </row>
    <row r="2562" spans="1:44" hidden="1" x14ac:dyDescent="0.25">
      <c r="A2562" t="s">
        <v>3553</v>
      </c>
      <c r="B2562" t="s">
        <v>3548</v>
      </c>
      <c r="C2562" t="s">
        <v>3549</v>
      </c>
      <c r="D2562" t="s">
        <v>255</v>
      </c>
      <c r="E2562" t="s">
        <v>3342</v>
      </c>
      <c r="F2562" t="s">
        <v>311</v>
      </c>
      <c r="G2562" t="s">
        <v>45</v>
      </c>
      <c r="H2562">
        <v>3</v>
      </c>
      <c r="I2562" t="s">
        <v>46</v>
      </c>
      <c r="J2562" t="s">
        <v>47</v>
      </c>
      <c r="K2562" s="1">
        <v>44184</v>
      </c>
      <c r="L2562">
        <v>6.49</v>
      </c>
      <c r="M2562" t="s">
        <v>226</v>
      </c>
      <c r="W2562" s="5">
        <v>45778</v>
      </c>
      <c r="X2562" s="5">
        <v>45778</v>
      </c>
      <c r="Y2562" s="5">
        <v>45901</v>
      </c>
      <c r="AB2562" t="s">
        <v>311</v>
      </c>
      <c r="AC2562" t="s">
        <v>311</v>
      </c>
      <c r="AD2562" t="s">
        <v>199</v>
      </c>
      <c r="AE2562" t="s">
        <v>51</v>
      </c>
      <c r="AF2562" t="s">
        <v>50</v>
      </c>
      <c r="AG2562" t="s">
        <v>53</v>
      </c>
      <c r="AH2562">
        <v>45.435893</v>
      </c>
      <c r="AI2562">
        <v>80.462581999999998</v>
      </c>
      <c r="AJ2562">
        <v>88.777584000000004</v>
      </c>
      <c r="AK2562">
        <v>135.10585499999999</v>
      </c>
      <c r="AL2562" t="s">
        <v>54</v>
      </c>
      <c r="AM2562" t="s">
        <v>314</v>
      </c>
      <c r="AN2562" t="s">
        <v>1531</v>
      </c>
      <c r="AR2562" t="s">
        <v>1531</v>
      </c>
    </row>
    <row r="2563" spans="1:44" hidden="1" x14ac:dyDescent="0.25">
      <c r="A2563" t="s">
        <v>3557</v>
      </c>
      <c r="B2563" t="s">
        <v>3554</v>
      </c>
      <c r="C2563" t="s">
        <v>3555</v>
      </c>
      <c r="D2563" t="s">
        <v>95</v>
      </c>
      <c r="E2563" t="s">
        <v>3556</v>
      </c>
      <c r="F2563" t="s">
        <v>311</v>
      </c>
      <c r="G2563" t="s">
        <v>45</v>
      </c>
      <c r="H2563">
        <v>2</v>
      </c>
      <c r="I2563" t="s">
        <v>46</v>
      </c>
      <c r="J2563" t="s">
        <v>47</v>
      </c>
      <c r="K2563" s="1">
        <v>43971</v>
      </c>
      <c r="L2563">
        <v>7.54</v>
      </c>
      <c r="M2563" t="s">
        <v>226</v>
      </c>
      <c r="W2563" s="5">
        <v>45870</v>
      </c>
      <c r="X2563" s="5">
        <v>45870</v>
      </c>
      <c r="Y2563" s="5">
        <v>45778</v>
      </c>
      <c r="AB2563" t="s">
        <v>311</v>
      </c>
      <c r="AC2563" t="s">
        <v>311</v>
      </c>
      <c r="AD2563" t="s">
        <v>1712</v>
      </c>
      <c r="AE2563" t="s">
        <v>1713</v>
      </c>
      <c r="AF2563" t="s">
        <v>199</v>
      </c>
      <c r="AG2563" t="s">
        <v>51</v>
      </c>
      <c r="AH2563">
        <v>57.103540000000002</v>
      </c>
      <c r="AI2563">
        <v>57.322735999999999</v>
      </c>
      <c r="AJ2563">
        <v>132.08788300000001</v>
      </c>
      <c r="AK2563">
        <v>177.56352899999999</v>
      </c>
      <c r="AL2563" t="s">
        <v>54</v>
      </c>
      <c r="AM2563" t="s">
        <v>314</v>
      </c>
      <c r="AN2563" t="s">
        <v>1712</v>
      </c>
      <c r="AR2563" t="s">
        <v>1712</v>
      </c>
    </row>
    <row r="2564" spans="1:44" hidden="1" x14ac:dyDescent="0.25">
      <c r="A2564" t="s">
        <v>3558</v>
      </c>
      <c r="B2564" t="s">
        <v>3554</v>
      </c>
      <c r="C2564" t="s">
        <v>3555</v>
      </c>
      <c r="D2564" t="s">
        <v>143</v>
      </c>
      <c r="E2564" t="s">
        <v>3556</v>
      </c>
      <c r="F2564" t="s">
        <v>311</v>
      </c>
      <c r="G2564" t="s">
        <v>45</v>
      </c>
      <c r="H2564">
        <v>2</v>
      </c>
      <c r="I2564" t="s">
        <v>46</v>
      </c>
      <c r="J2564" t="s">
        <v>47</v>
      </c>
      <c r="K2564" s="1">
        <v>43971</v>
      </c>
      <c r="L2564">
        <v>26.46</v>
      </c>
      <c r="M2564" t="s">
        <v>226</v>
      </c>
      <c r="W2564" s="5">
        <v>45870</v>
      </c>
      <c r="X2564" s="5">
        <v>45870</v>
      </c>
      <c r="Y2564" s="5">
        <v>45778</v>
      </c>
      <c r="AB2564" t="s">
        <v>311</v>
      </c>
      <c r="AC2564" t="s">
        <v>311</v>
      </c>
      <c r="AD2564" t="s">
        <v>1712</v>
      </c>
      <c r="AE2564" t="s">
        <v>1713</v>
      </c>
      <c r="AF2564" t="s">
        <v>199</v>
      </c>
      <c r="AG2564" t="s">
        <v>51</v>
      </c>
      <c r="AH2564">
        <v>57.103540000000002</v>
      </c>
      <c r="AI2564">
        <v>57.322735999999999</v>
      </c>
      <c r="AJ2564">
        <v>132.08788300000001</v>
      </c>
      <c r="AK2564">
        <v>177.56352899999999</v>
      </c>
      <c r="AL2564" t="s">
        <v>54</v>
      </c>
      <c r="AM2564" t="s">
        <v>314</v>
      </c>
      <c r="AN2564" t="s">
        <v>1712</v>
      </c>
      <c r="AR2564" t="s">
        <v>1712</v>
      </c>
    </row>
    <row r="2565" spans="1:44" hidden="1" x14ac:dyDescent="0.25">
      <c r="A2565" t="s">
        <v>3559</v>
      </c>
      <c r="B2565" t="s">
        <v>3554</v>
      </c>
      <c r="C2565" t="s">
        <v>3555</v>
      </c>
      <c r="D2565" t="s">
        <v>145</v>
      </c>
      <c r="E2565" t="s">
        <v>3556</v>
      </c>
      <c r="F2565" t="s">
        <v>311</v>
      </c>
      <c r="G2565" t="s">
        <v>45</v>
      </c>
      <c r="H2565">
        <v>2</v>
      </c>
      <c r="I2565" t="s">
        <v>46</v>
      </c>
      <c r="J2565" t="s">
        <v>47</v>
      </c>
      <c r="K2565" s="1">
        <v>43969</v>
      </c>
      <c r="L2565">
        <v>4.3899999999999997</v>
      </c>
      <c r="M2565" t="s">
        <v>226</v>
      </c>
      <c r="W2565" s="5">
        <v>45870</v>
      </c>
      <c r="X2565" s="5">
        <v>45870</v>
      </c>
      <c r="Y2565" s="5">
        <v>45778</v>
      </c>
      <c r="AB2565" t="s">
        <v>311</v>
      </c>
      <c r="AC2565" t="s">
        <v>311</v>
      </c>
      <c r="AD2565" t="s">
        <v>1712</v>
      </c>
      <c r="AE2565" t="s">
        <v>1713</v>
      </c>
      <c r="AF2565" t="s">
        <v>199</v>
      </c>
      <c r="AG2565" t="s">
        <v>51</v>
      </c>
      <c r="AH2565">
        <v>57.103540000000002</v>
      </c>
      <c r="AI2565">
        <v>57.322735999999999</v>
      </c>
      <c r="AJ2565">
        <v>132.08788300000001</v>
      </c>
      <c r="AK2565">
        <v>177.56352899999999</v>
      </c>
      <c r="AL2565" t="s">
        <v>54</v>
      </c>
      <c r="AM2565" t="s">
        <v>314</v>
      </c>
      <c r="AN2565" t="s">
        <v>1712</v>
      </c>
      <c r="AR2565" t="s">
        <v>1712</v>
      </c>
    </row>
    <row r="2566" spans="1:44" hidden="1" x14ac:dyDescent="0.25">
      <c r="A2566" t="s">
        <v>3564</v>
      </c>
      <c r="B2566" t="s">
        <v>3560</v>
      </c>
      <c r="C2566" t="s">
        <v>3561</v>
      </c>
      <c r="D2566" t="s">
        <v>444</v>
      </c>
      <c r="E2566" t="s">
        <v>3562</v>
      </c>
      <c r="F2566" t="s">
        <v>311</v>
      </c>
      <c r="G2566" t="s">
        <v>3563</v>
      </c>
      <c r="H2566">
        <v>4</v>
      </c>
      <c r="I2566" t="s">
        <v>46</v>
      </c>
      <c r="J2566" t="s">
        <v>70</v>
      </c>
      <c r="L2566">
        <v>0.26</v>
      </c>
      <c r="M2566" t="s">
        <v>48</v>
      </c>
      <c r="Q2566">
        <v>1</v>
      </c>
      <c r="W2566" s="5">
        <v>44335</v>
      </c>
      <c r="AB2566" t="s">
        <v>311</v>
      </c>
      <c r="AC2566" t="s">
        <v>311</v>
      </c>
      <c r="AD2566" t="s">
        <v>1712</v>
      </c>
      <c r="AE2566" t="s">
        <v>1713</v>
      </c>
      <c r="AF2566" t="s">
        <v>199</v>
      </c>
      <c r="AG2566" t="s">
        <v>51</v>
      </c>
      <c r="AH2566">
        <v>50.846457000000001</v>
      </c>
      <c r="AI2566">
        <v>51.065652999999998</v>
      </c>
      <c r="AJ2566">
        <v>175.080262</v>
      </c>
      <c r="AK2566">
        <v>222.07279299999999</v>
      </c>
      <c r="AL2566" t="s">
        <v>73</v>
      </c>
      <c r="AM2566" t="s">
        <v>314</v>
      </c>
      <c r="AN2566" t="s">
        <v>1712</v>
      </c>
      <c r="AO2566" s="1">
        <v>45839</v>
      </c>
      <c r="AP2566" s="1" t="s">
        <v>5438</v>
      </c>
      <c r="AR2566" t="s">
        <v>1712</v>
      </c>
    </row>
    <row r="2567" spans="1:44" hidden="1" x14ac:dyDescent="0.25">
      <c r="A2567" t="s">
        <v>3567</v>
      </c>
      <c r="B2567" t="s">
        <v>3565</v>
      </c>
      <c r="C2567" t="s">
        <v>3566</v>
      </c>
      <c r="D2567" t="s">
        <v>114</v>
      </c>
      <c r="E2567" t="s">
        <v>1662</v>
      </c>
      <c r="F2567" t="s">
        <v>311</v>
      </c>
      <c r="G2567" t="s">
        <v>58</v>
      </c>
      <c r="H2567">
        <v>1</v>
      </c>
      <c r="I2567" t="s">
        <v>151</v>
      </c>
      <c r="J2567" t="s">
        <v>47</v>
      </c>
      <c r="K2567" s="1">
        <v>42887</v>
      </c>
      <c r="L2567">
        <v>0.11</v>
      </c>
      <c r="M2567" t="s">
        <v>226</v>
      </c>
      <c r="W2567" s="5">
        <v>45103</v>
      </c>
      <c r="Y2567" s="5">
        <v>45870</v>
      </c>
      <c r="AB2567" t="s">
        <v>311</v>
      </c>
      <c r="AC2567" t="s">
        <v>311</v>
      </c>
      <c r="AD2567" t="s">
        <v>199</v>
      </c>
      <c r="AE2567" t="s">
        <v>51</v>
      </c>
      <c r="AF2567" t="s">
        <v>50</v>
      </c>
      <c r="AG2567" t="s">
        <v>1532</v>
      </c>
      <c r="AH2567">
        <v>67.008863000000005</v>
      </c>
      <c r="AI2567">
        <v>70.598659999999995</v>
      </c>
      <c r="AJ2567">
        <v>90.383612999999997</v>
      </c>
      <c r="AK2567">
        <v>121.01347699999999</v>
      </c>
      <c r="AL2567" t="s">
        <v>54</v>
      </c>
      <c r="AM2567" t="s">
        <v>314</v>
      </c>
    </row>
    <row r="2568" spans="1:44" hidden="1" x14ac:dyDescent="0.25">
      <c r="A2568" t="s">
        <v>3568</v>
      </c>
      <c r="B2568" t="s">
        <v>3565</v>
      </c>
      <c r="C2568" t="s">
        <v>3566</v>
      </c>
      <c r="D2568" t="s">
        <v>116</v>
      </c>
      <c r="E2568" t="s">
        <v>1662</v>
      </c>
      <c r="F2568" t="s">
        <v>311</v>
      </c>
      <c r="G2568" t="s">
        <v>58</v>
      </c>
      <c r="H2568">
        <v>1</v>
      </c>
      <c r="I2568" t="s">
        <v>151</v>
      </c>
      <c r="J2568" t="s">
        <v>47</v>
      </c>
      <c r="K2568" s="1">
        <v>42125</v>
      </c>
      <c r="L2568">
        <v>0.4</v>
      </c>
      <c r="M2568" t="s">
        <v>226</v>
      </c>
      <c r="W2568" s="5">
        <v>45427</v>
      </c>
      <c r="Y2568" s="5">
        <v>45870</v>
      </c>
      <c r="AB2568" t="s">
        <v>311</v>
      </c>
      <c r="AC2568" t="s">
        <v>311</v>
      </c>
      <c r="AD2568" t="s">
        <v>199</v>
      </c>
      <c r="AE2568" t="s">
        <v>51</v>
      </c>
      <c r="AF2568" t="s">
        <v>50</v>
      </c>
      <c r="AG2568" t="s">
        <v>1532</v>
      </c>
      <c r="AH2568">
        <v>67.008863000000005</v>
      </c>
      <c r="AI2568">
        <v>70.598659999999995</v>
      </c>
      <c r="AJ2568">
        <v>90.383612999999997</v>
      </c>
      <c r="AK2568">
        <v>121.01347699999999</v>
      </c>
      <c r="AL2568" t="s">
        <v>54</v>
      </c>
      <c r="AM2568" t="s">
        <v>314</v>
      </c>
    </row>
    <row r="2569" spans="1:44" hidden="1" x14ac:dyDescent="0.25">
      <c r="A2569" t="s">
        <v>3572</v>
      </c>
      <c r="B2569" t="s">
        <v>3569</v>
      </c>
      <c r="C2569" t="s">
        <v>3570</v>
      </c>
      <c r="D2569" t="s">
        <v>145</v>
      </c>
      <c r="E2569" t="s">
        <v>3571</v>
      </c>
      <c r="F2569" t="s">
        <v>44</v>
      </c>
      <c r="G2569" t="s">
        <v>45</v>
      </c>
      <c r="H2569">
        <v>1</v>
      </c>
      <c r="I2569" t="s">
        <v>197</v>
      </c>
      <c r="J2569" t="s">
        <v>70</v>
      </c>
      <c r="L2569">
        <v>0.84</v>
      </c>
      <c r="M2569" t="s">
        <v>226</v>
      </c>
      <c r="U2569" t="s">
        <v>496</v>
      </c>
      <c r="W2569" s="5">
        <v>43840</v>
      </c>
      <c r="AB2569" t="s">
        <v>44</v>
      </c>
      <c r="AC2569" t="s">
        <v>44</v>
      </c>
      <c r="AD2569" t="s">
        <v>199</v>
      </c>
      <c r="AE2569" t="s">
        <v>50</v>
      </c>
      <c r="AF2569" t="s">
        <v>53</v>
      </c>
      <c r="AG2569" t="s">
        <v>51</v>
      </c>
      <c r="AH2569">
        <v>113.353387</v>
      </c>
      <c r="AI2569">
        <v>126.200395</v>
      </c>
      <c r="AJ2569">
        <v>132.08353600000001</v>
      </c>
      <c r="AK2569">
        <v>133.396176</v>
      </c>
      <c r="AL2569" t="s">
        <v>73</v>
      </c>
      <c r="AM2569" t="s">
        <v>314</v>
      </c>
      <c r="AN2569" t="s">
        <v>1723</v>
      </c>
      <c r="AO2569" s="1">
        <v>45839</v>
      </c>
      <c r="AP2569" s="1" t="s">
        <v>5438</v>
      </c>
      <c r="AR2569" t="s">
        <v>1723</v>
      </c>
    </row>
    <row r="2570" spans="1:44" hidden="1" x14ac:dyDescent="0.25">
      <c r="A2570" t="s">
        <v>3575</v>
      </c>
      <c r="B2570" t="s">
        <v>3573</v>
      </c>
      <c r="C2570" t="s">
        <v>3574</v>
      </c>
      <c r="D2570" t="s">
        <v>95</v>
      </c>
      <c r="E2570" t="s">
        <v>3571</v>
      </c>
      <c r="F2570" t="s">
        <v>44</v>
      </c>
      <c r="G2570" t="s">
        <v>45</v>
      </c>
      <c r="H2570">
        <v>1</v>
      </c>
      <c r="I2570" t="s">
        <v>197</v>
      </c>
      <c r="J2570" t="s">
        <v>47</v>
      </c>
      <c r="K2570" s="1">
        <v>43934</v>
      </c>
      <c r="L2570">
        <v>50.65</v>
      </c>
      <c r="M2570" t="s">
        <v>226</v>
      </c>
      <c r="W2570" s="5">
        <v>45992</v>
      </c>
      <c r="X2570" s="5">
        <v>45992</v>
      </c>
      <c r="Y2570" s="5">
        <v>45870</v>
      </c>
      <c r="AB2570" t="s">
        <v>44</v>
      </c>
      <c r="AC2570" t="s">
        <v>44</v>
      </c>
      <c r="AD2570" t="s">
        <v>199</v>
      </c>
      <c r="AE2570" t="s">
        <v>50</v>
      </c>
      <c r="AF2570" t="s">
        <v>51</v>
      </c>
      <c r="AG2570" t="s">
        <v>53</v>
      </c>
      <c r="AH2570">
        <v>108.240818</v>
      </c>
      <c r="AI2570">
        <v>126.286987</v>
      </c>
      <c r="AJ2570">
        <v>128.28360699999999</v>
      </c>
      <c r="AK2570">
        <v>132.17012800000001</v>
      </c>
      <c r="AL2570" t="s">
        <v>54</v>
      </c>
      <c r="AM2570" t="s">
        <v>314</v>
      </c>
      <c r="AN2570" t="s">
        <v>199</v>
      </c>
      <c r="AO2570" s="1">
        <v>45992</v>
      </c>
      <c r="AR2570" t="s">
        <v>199</v>
      </c>
    </row>
    <row r="2571" spans="1:44" hidden="1" x14ac:dyDescent="0.25">
      <c r="A2571" t="s">
        <v>3576</v>
      </c>
      <c r="B2571" t="s">
        <v>3573</v>
      </c>
      <c r="C2571" t="s">
        <v>3574</v>
      </c>
      <c r="D2571" t="s">
        <v>143</v>
      </c>
      <c r="E2571" t="s">
        <v>3571</v>
      </c>
      <c r="F2571" t="s">
        <v>44</v>
      </c>
      <c r="G2571" t="s">
        <v>45</v>
      </c>
      <c r="H2571">
        <v>3</v>
      </c>
      <c r="I2571" t="s">
        <v>46</v>
      </c>
      <c r="J2571" t="s">
        <v>47</v>
      </c>
      <c r="K2571" s="1">
        <v>43964</v>
      </c>
      <c r="L2571">
        <v>37.08</v>
      </c>
      <c r="M2571" t="s">
        <v>226</v>
      </c>
      <c r="N2571" t="s">
        <v>13</v>
      </c>
      <c r="W2571" s="5">
        <v>45992</v>
      </c>
      <c r="X2571" s="5">
        <v>45992</v>
      </c>
      <c r="Y2571" s="5">
        <v>45870</v>
      </c>
      <c r="AB2571" t="s">
        <v>44</v>
      </c>
      <c r="AC2571" t="s">
        <v>13</v>
      </c>
      <c r="AD2571" t="s">
        <v>199</v>
      </c>
      <c r="AE2571" t="s">
        <v>50</v>
      </c>
      <c r="AF2571" t="s">
        <v>51</v>
      </c>
      <c r="AG2571" t="s">
        <v>53</v>
      </c>
      <c r="AH2571">
        <v>108.240818</v>
      </c>
      <c r="AI2571">
        <v>126.286987</v>
      </c>
      <c r="AJ2571">
        <v>128.28360699999999</v>
      </c>
      <c r="AK2571">
        <v>132.17012800000001</v>
      </c>
      <c r="AL2571" t="s">
        <v>54</v>
      </c>
      <c r="AM2571" t="s">
        <v>314</v>
      </c>
      <c r="AP2571" s="1" t="s">
        <v>5439</v>
      </c>
    </row>
    <row r="2572" spans="1:44" hidden="1" x14ac:dyDescent="0.25">
      <c r="A2572" t="s">
        <v>3577</v>
      </c>
      <c r="B2572" t="s">
        <v>3573</v>
      </c>
      <c r="C2572" t="s">
        <v>3574</v>
      </c>
      <c r="D2572" t="s">
        <v>255</v>
      </c>
      <c r="E2572" t="s">
        <v>3571</v>
      </c>
      <c r="F2572" t="s">
        <v>44</v>
      </c>
      <c r="G2572" t="s">
        <v>45</v>
      </c>
      <c r="H2572">
        <v>1</v>
      </c>
      <c r="I2572" t="s">
        <v>197</v>
      </c>
      <c r="J2572" t="s">
        <v>47</v>
      </c>
      <c r="K2572" s="1">
        <v>43941</v>
      </c>
      <c r="L2572">
        <v>7.37</v>
      </c>
      <c r="M2572" t="s">
        <v>226</v>
      </c>
      <c r="W2572" s="5">
        <v>45992</v>
      </c>
      <c r="X2572" s="5">
        <v>45992</v>
      </c>
      <c r="Y2572" s="5">
        <v>45870</v>
      </c>
      <c r="AB2572" t="s">
        <v>44</v>
      </c>
      <c r="AC2572" t="s">
        <v>44</v>
      </c>
      <c r="AD2572" t="s">
        <v>199</v>
      </c>
      <c r="AE2572" t="s">
        <v>50</v>
      </c>
      <c r="AF2572" t="s">
        <v>51</v>
      </c>
      <c r="AG2572" t="s">
        <v>53</v>
      </c>
      <c r="AH2572">
        <v>108.240818</v>
      </c>
      <c r="AI2572">
        <v>126.286987</v>
      </c>
      <c r="AJ2572">
        <v>128.28360699999999</v>
      </c>
      <c r="AK2572">
        <v>132.17012800000001</v>
      </c>
      <c r="AL2572" t="s">
        <v>54</v>
      </c>
      <c r="AM2572" t="s">
        <v>314</v>
      </c>
      <c r="AN2572" t="s">
        <v>199</v>
      </c>
      <c r="AO2572" s="1">
        <v>45992</v>
      </c>
      <c r="AR2572" t="s">
        <v>199</v>
      </c>
    </row>
    <row r="2573" spans="1:44" hidden="1" x14ac:dyDescent="0.25">
      <c r="A2573" t="s">
        <v>3578</v>
      </c>
      <c r="B2573" t="s">
        <v>3573</v>
      </c>
      <c r="C2573" t="s">
        <v>3574</v>
      </c>
      <c r="D2573" t="s">
        <v>87</v>
      </c>
      <c r="E2573" t="s">
        <v>3571</v>
      </c>
      <c r="F2573" t="s">
        <v>44</v>
      </c>
      <c r="G2573" t="s">
        <v>45</v>
      </c>
      <c r="H2573">
        <v>1</v>
      </c>
      <c r="I2573" t="s">
        <v>197</v>
      </c>
      <c r="J2573" t="s">
        <v>47</v>
      </c>
      <c r="K2573" s="1">
        <v>43941</v>
      </c>
      <c r="L2573">
        <v>44.55</v>
      </c>
      <c r="M2573" t="s">
        <v>226</v>
      </c>
      <c r="W2573" s="5">
        <v>45992</v>
      </c>
      <c r="X2573" s="5">
        <v>45992</v>
      </c>
      <c r="Y2573" s="5">
        <v>45870</v>
      </c>
      <c r="AB2573" t="s">
        <v>44</v>
      </c>
      <c r="AC2573" t="s">
        <v>44</v>
      </c>
      <c r="AD2573" t="s">
        <v>199</v>
      </c>
      <c r="AE2573" t="s">
        <v>50</v>
      </c>
      <c r="AF2573" t="s">
        <v>51</v>
      </c>
      <c r="AG2573" t="s">
        <v>53</v>
      </c>
      <c r="AH2573">
        <v>108.240818</v>
      </c>
      <c r="AI2573">
        <v>126.286987</v>
      </c>
      <c r="AJ2573">
        <v>128.28360699999999</v>
      </c>
      <c r="AK2573">
        <v>132.17012800000001</v>
      </c>
      <c r="AL2573" t="s">
        <v>54</v>
      </c>
      <c r="AM2573" t="s">
        <v>314</v>
      </c>
      <c r="AN2573" t="s">
        <v>199</v>
      </c>
      <c r="AO2573" s="1">
        <v>45992</v>
      </c>
      <c r="AR2573" t="s">
        <v>199</v>
      </c>
    </row>
    <row r="2574" spans="1:44" hidden="1" x14ac:dyDescent="0.25">
      <c r="A2574" t="s">
        <v>3579</v>
      </c>
      <c r="B2574" t="s">
        <v>3573</v>
      </c>
      <c r="C2574" t="s">
        <v>3574</v>
      </c>
      <c r="D2574" t="s">
        <v>100</v>
      </c>
      <c r="E2574" t="s">
        <v>3571</v>
      </c>
      <c r="F2574" t="s">
        <v>44</v>
      </c>
      <c r="G2574" t="s">
        <v>45</v>
      </c>
      <c r="H2574">
        <v>1</v>
      </c>
      <c r="I2574" t="s">
        <v>197</v>
      </c>
      <c r="J2574" t="s">
        <v>47</v>
      </c>
      <c r="K2574" s="1">
        <v>43939</v>
      </c>
      <c r="L2574">
        <v>35.159999999999997</v>
      </c>
      <c r="M2574" t="s">
        <v>226</v>
      </c>
      <c r="W2574" s="5">
        <v>45992</v>
      </c>
      <c r="X2574" s="5">
        <v>45992</v>
      </c>
      <c r="Y2574" s="5">
        <v>45870</v>
      </c>
      <c r="AB2574" t="s">
        <v>44</v>
      </c>
      <c r="AC2574" t="s">
        <v>44</v>
      </c>
      <c r="AD2574" t="s">
        <v>199</v>
      </c>
      <c r="AE2574" t="s">
        <v>50</v>
      </c>
      <c r="AF2574" t="s">
        <v>51</v>
      </c>
      <c r="AG2574" t="s">
        <v>53</v>
      </c>
      <c r="AH2574">
        <v>108.240818</v>
      </c>
      <c r="AI2574">
        <v>126.286987</v>
      </c>
      <c r="AJ2574">
        <v>128.28360699999999</v>
      </c>
      <c r="AK2574">
        <v>132.17012800000001</v>
      </c>
      <c r="AL2574" t="s">
        <v>54</v>
      </c>
      <c r="AM2574" t="s">
        <v>314</v>
      </c>
      <c r="AN2574" t="s">
        <v>199</v>
      </c>
      <c r="AO2574" s="1">
        <v>45992</v>
      </c>
      <c r="AR2574" t="s">
        <v>199</v>
      </c>
    </row>
    <row r="2575" spans="1:44" hidden="1" x14ac:dyDescent="0.25">
      <c r="A2575" t="s">
        <v>3580</v>
      </c>
      <c r="B2575" t="s">
        <v>3573</v>
      </c>
      <c r="C2575" t="s">
        <v>3574</v>
      </c>
      <c r="D2575" t="s">
        <v>259</v>
      </c>
      <c r="E2575" t="s">
        <v>3571</v>
      </c>
      <c r="F2575" t="s">
        <v>44</v>
      </c>
      <c r="G2575" t="s">
        <v>45</v>
      </c>
      <c r="H2575">
        <v>1</v>
      </c>
      <c r="I2575" t="s">
        <v>197</v>
      </c>
      <c r="J2575" t="s">
        <v>47</v>
      </c>
      <c r="K2575" s="1">
        <v>43957</v>
      </c>
      <c r="L2575">
        <v>33.840000000000003</v>
      </c>
      <c r="M2575" t="s">
        <v>226</v>
      </c>
      <c r="W2575" s="5">
        <v>45992</v>
      </c>
      <c r="X2575" s="5">
        <v>45992</v>
      </c>
      <c r="Y2575" s="5">
        <v>45901</v>
      </c>
      <c r="AB2575" t="s">
        <v>44</v>
      </c>
      <c r="AC2575" t="s">
        <v>44</v>
      </c>
      <c r="AD2575" t="s">
        <v>199</v>
      </c>
      <c r="AE2575" t="s">
        <v>50</v>
      </c>
      <c r="AF2575" t="s">
        <v>51</v>
      </c>
      <c r="AG2575" t="s">
        <v>53</v>
      </c>
      <c r="AH2575">
        <v>108.240818</v>
      </c>
      <c r="AI2575">
        <v>126.286987</v>
      </c>
      <c r="AJ2575">
        <v>128.28360699999999</v>
      </c>
      <c r="AK2575">
        <v>132.17012800000001</v>
      </c>
      <c r="AL2575" t="s">
        <v>54</v>
      </c>
      <c r="AM2575" t="s">
        <v>314</v>
      </c>
      <c r="AN2575" t="s">
        <v>199</v>
      </c>
      <c r="AO2575" s="1">
        <v>45992</v>
      </c>
      <c r="AR2575" t="s">
        <v>199</v>
      </c>
    </row>
    <row r="2576" spans="1:44" hidden="1" x14ac:dyDescent="0.25">
      <c r="A2576" t="s">
        <v>3581</v>
      </c>
      <c r="B2576" t="s">
        <v>3573</v>
      </c>
      <c r="C2576" t="s">
        <v>3574</v>
      </c>
      <c r="D2576" t="s">
        <v>275</v>
      </c>
      <c r="E2576" t="s">
        <v>3571</v>
      </c>
      <c r="F2576" t="s">
        <v>44</v>
      </c>
      <c r="G2576" t="s">
        <v>45</v>
      </c>
      <c r="H2576">
        <v>1</v>
      </c>
      <c r="I2576" t="s">
        <v>197</v>
      </c>
      <c r="J2576" t="s">
        <v>47</v>
      </c>
      <c r="K2576" s="1">
        <v>43956</v>
      </c>
      <c r="L2576">
        <v>48.51</v>
      </c>
      <c r="M2576" t="s">
        <v>226</v>
      </c>
      <c r="W2576" s="5">
        <v>45992</v>
      </c>
      <c r="X2576" s="5">
        <v>45992</v>
      </c>
      <c r="Y2576" s="5">
        <v>45901</v>
      </c>
      <c r="AB2576" t="s">
        <v>44</v>
      </c>
      <c r="AC2576" t="s">
        <v>44</v>
      </c>
      <c r="AD2576" t="s">
        <v>199</v>
      </c>
      <c r="AE2576" t="s">
        <v>50</v>
      </c>
      <c r="AF2576" t="s">
        <v>51</v>
      </c>
      <c r="AG2576" t="s">
        <v>53</v>
      </c>
      <c r="AH2576">
        <v>108.240818</v>
      </c>
      <c r="AI2576">
        <v>126.286987</v>
      </c>
      <c r="AJ2576">
        <v>128.28360699999999</v>
      </c>
      <c r="AK2576">
        <v>132.17012800000001</v>
      </c>
      <c r="AL2576" t="s">
        <v>54</v>
      </c>
      <c r="AM2576" t="s">
        <v>314</v>
      </c>
      <c r="AN2576" t="s">
        <v>199</v>
      </c>
      <c r="AO2576" s="1">
        <v>45992</v>
      </c>
      <c r="AR2576" t="s">
        <v>199</v>
      </c>
    </row>
    <row r="2577" spans="1:44" hidden="1" x14ac:dyDescent="0.25">
      <c r="A2577" t="s">
        <v>3582</v>
      </c>
      <c r="B2577" t="s">
        <v>3573</v>
      </c>
      <c r="C2577" t="s">
        <v>3574</v>
      </c>
      <c r="D2577" t="s">
        <v>207</v>
      </c>
      <c r="E2577" t="s">
        <v>3571</v>
      </c>
      <c r="F2577" t="s">
        <v>44</v>
      </c>
      <c r="G2577" t="s">
        <v>45</v>
      </c>
      <c r="H2577">
        <v>1</v>
      </c>
      <c r="I2577" t="s">
        <v>197</v>
      </c>
      <c r="J2577" t="s">
        <v>47</v>
      </c>
      <c r="K2577" s="1">
        <v>43956</v>
      </c>
      <c r="L2577">
        <v>33.81</v>
      </c>
      <c r="M2577" t="s">
        <v>226</v>
      </c>
      <c r="W2577" s="5">
        <v>45992</v>
      </c>
      <c r="X2577" s="5">
        <v>45992</v>
      </c>
      <c r="Y2577" s="5">
        <v>45901</v>
      </c>
      <c r="AB2577" t="s">
        <v>44</v>
      </c>
      <c r="AC2577" t="s">
        <v>44</v>
      </c>
      <c r="AD2577" t="s">
        <v>199</v>
      </c>
      <c r="AE2577" t="s">
        <v>50</v>
      </c>
      <c r="AF2577" t="s">
        <v>51</v>
      </c>
      <c r="AG2577" t="s">
        <v>53</v>
      </c>
      <c r="AH2577">
        <v>108.240818</v>
      </c>
      <c r="AI2577">
        <v>126.286987</v>
      </c>
      <c r="AJ2577">
        <v>128.28360699999999</v>
      </c>
      <c r="AK2577">
        <v>132.17012800000001</v>
      </c>
      <c r="AL2577" t="s">
        <v>54</v>
      </c>
      <c r="AM2577" t="s">
        <v>314</v>
      </c>
      <c r="AN2577" t="s">
        <v>199</v>
      </c>
      <c r="AO2577" s="1">
        <v>45992</v>
      </c>
      <c r="AR2577" t="s">
        <v>199</v>
      </c>
    </row>
    <row r="2578" spans="1:44" hidden="1" x14ac:dyDescent="0.25">
      <c r="A2578" t="s">
        <v>3583</v>
      </c>
      <c r="B2578" t="s">
        <v>3573</v>
      </c>
      <c r="C2578" t="s">
        <v>3574</v>
      </c>
      <c r="D2578" t="s">
        <v>102</v>
      </c>
      <c r="E2578" t="s">
        <v>3571</v>
      </c>
      <c r="F2578" t="s">
        <v>44</v>
      </c>
      <c r="G2578" t="s">
        <v>45</v>
      </c>
      <c r="H2578">
        <v>1</v>
      </c>
      <c r="I2578" t="s">
        <v>197</v>
      </c>
      <c r="J2578" t="s">
        <v>47</v>
      </c>
      <c r="K2578" s="1">
        <v>43941</v>
      </c>
      <c r="L2578">
        <v>21.5</v>
      </c>
      <c r="M2578" t="s">
        <v>226</v>
      </c>
      <c r="W2578" s="5">
        <v>45992</v>
      </c>
      <c r="X2578" s="5">
        <v>45992</v>
      </c>
      <c r="Y2578" s="5">
        <v>45901</v>
      </c>
      <c r="AB2578" t="s">
        <v>44</v>
      </c>
      <c r="AC2578" t="s">
        <v>44</v>
      </c>
      <c r="AD2578" t="s">
        <v>199</v>
      </c>
      <c r="AE2578" t="s">
        <v>50</v>
      </c>
      <c r="AF2578" t="s">
        <v>51</v>
      </c>
      <c r="AG2578" t="s">
        <v>53</v>
      </c>
      <c r="AH2578">
        <v>108.240818</v>
      </c>
      <c r="AI2578">
        <v>126.286987</v>
      </c>
      <c r="AJ2578">
        <v>128.28360699999999</v>
      </c>
      <c r="AK2578">
        <v>132.17012800000001</v>
      </c>
      <c r="AL2578" t="s">
        <v>54</v>
      </c>
      <c r="AM2578" t="s">
        <v>314</v>
      </c>
      <c r="AN2578" t="s">
        <v>199</v>
      </c>
      <c r="AO2578" s="1">
        <v>45992</v>
      </c>
      <c r="AR2578" t="s">
        <v>199</v>
      </c>
    </row>
    <row r="2579" spans="1:44" hidden="1" x14ac:dyDescent="0.25">
      <c r="A2579" t="s">
        <v>3584</v>
      </c>
      <c r="B2579" t="s">
        <v>3573</v>
      </c>
      <c r="C2579" t="s">
        <v>3574</v>
      </c>
      <c r="D2579" t="s">
        <v>104</v>
      </c>
      <c r="E2579" t="s">
        <v>3571</v>
      </c>
      <c r="F2579" t="s">
        <v>44</v>
      </c>
      <c r="G2579" t="s">
        <v>45</v>
      </c>
      <c r="H2579">
        <v>1</v>
      </c>
      <c r="I2579" t="s">
        <v>197</v>
      </c>
      <c r="J2579" t="s">
        <v>47</v>
      </c>
      <c r="K2579" s="1">
        <v>43941</v>
      </c>
      <c r="L2579">
        <v>9.4700000000000006</v>
      </c>
      <c r="M2579" t="s">
        <v>226</v>
      </c>
      <c r="W2579" s="5">
        <v>45992</v>
      </c>
      <c r="X2579" s="5">
        <v>45992</v>
      </c>
      <c r="Y2579" s="5">
        <v>45901</v>
      </c>
      <c r="AB2579" t="s">
        <v>44</v>
      </c>
      <c r="AC2579" t="s">
        <v>44</v>
      </c>
      <c r="AD2579" t="s">
        <v>199</v>
      </c>
      <c r="AE2579" t="s">
        <v>50</v>
      </c>
      <c r="AF2579" t="s">
        <v>51</v>
      </c>
      <c r="AG2579" t="s">
        <v>53</v>
      </c>
      <c r="AH2579">
        <v>108.240818</v>
      </c>
      <c r="AI2579">
        <v>126.286987</v>
      </c>
      <c r="AJ2579">
        <v>128.28360699999999</v>
      </c>
      <c r="AK2579">
        <v>132.17012800000001</v>
      </c>
      <c r="AL2579" t="s">
        <v>54</v>
      </c>
      <c r="AM2579" t="s">
        <v>314</v>
      </c>
      <c r="AN2579" t="s">
        <v>199</v>
      </c>
      <c r="AO2579" s="1">
        <v>45992</v>
      </c>
      <c r="AR2579" t="s">
        <v>199</v>
      </c>
    </row>
    <row r="2580" spans="1:44" hidden="1" x14ac:dyDescent="0.25">
      <c r="A2580" t="s">
        <v>3585</v>
      </c>
      <c r="B2580" t="s">
        <v>3573</v>
      </c>
      <c r="C2580" t="s">
        <v>3574</v>
      </c>
      <c r="D2580" t="s">
        <v>149</v>
      </c>
      <c r="E2580" t="s">
        <v>3571</v>
      </c>
      <c r="F2580" t="s">
        <v>44</v>
      </c>
      <c r="G2580" t="s">
        <v>45</v>
      </c>
      <c r="H2580">
        <v>1</v>
      </c>
      <c r="I2580" t="s">
        <v>197</v>
      </c>
      <c r="J2580" t="s">
        <v>47</v>
      </c>
      <c r="K2580" s="1">
        <v>43942</v>
      </c>
      <c r="L2580">
        <v>5.59</v>
      </c>
      <c r="M2580" t="s">
        <v>226</v>
      </c>
      <c r="W2580" s="5">
        <v>45992</v>
      </c>
      <c r="X2580" s="5">
        <v>46023</v>
      </c>
      <c r="Y2580" s="5">
        <v>45901</v>
      </c>
      <c r="AB2580" t="s">
        <v>44</v>
      </c>
      <c r="AC2580" t="s">
        <v>44</v>
      </c>
      <c r="AD2580" t="s">
        <v>199</v>
      </c>
      <c r="AE2580" t="s">
        <v>50</v>
      </c>
      <c r="AF2580" t="s">
        <v>51</v>
      </c>
      <c r="AG2580" t="s">
        <v>53</v>
      </c>
      <c r="AH2580">
        <v>108.240818</v>
      </c>
      <c r="AI2580">
        <v>126.286987</v>
      </c>
      <c r="AJ2580">
        <v>128.28360699999999</v>
      </c>
      <c r="AK2580">
        <v>132.17012800000001</v>
      </c>
      <c r="AL2580" t="s">
        <v>54</v>
      </c>
      <c r="AM2580" t="s">
        <v>314</v>
      </c>
      <c r="AN2580" t="s">
        <v>199</v>
      </c>
      <c r="AO2580" s="1">
        <v>45992</v>
      </c>
      <c r="AR2580" t="s">
        <v>199</v>
      </c>
    </row>
    <row r="2581" spans="1:44" hidden="1" x14ac:dyDescent="0.25">
      <c r="A2581" t="s">
        <v>3586</v>
      </c>
      <c r="B2581" t="s">
        <v>3573</v>
      </c>
      <c r="C2581" t="s">
        <v>3574</v>
      </c>
      <c r="D2581" t="s">
        <v>109</v>
      </c>
      <c r="E2581" t="s">
        <v>3571</v>
      </c>
      <c r="F2581" t="s">
        <v>44</v>
      </c>
      <c r="G2581" t="s">
        <v>45</v>
      </c>
      <c r="H2581">
        <v>3</v>
      </c>
      <c r="I2581" t="s">
        <v>46</v>
      </c>
      <c r="J2581" t="s">
        <v>70</v>
      </c>
      <c r="L2581">
        <v>2.98</v>
      </c>
      <c r="M2581" t="s">
        <v>226</v>
      </c>
      <c r="O2581" t="s">
        <v>473</v>
      </c>
      <c r="P2581" t="s">
        <v>14</v>
      </c>
      <c r="V2581" t="s">
        <v>83</v>
      </c>
      <c r="W2581" s="5">
        <v>44741</v>
      </c>
      <c r="Z2581" s="10">
        <v>44741</v>
      </c>
      <c r="AA2581" s="10">
        <v>44735</v>
      </c>
      <c r="AB2581" t="s">
        <v>44</v>
      </c>
      <c r="AC2581" t="s">
        <v>473</v>
      </c>
      <c r="AD2581" t="s">
        <v>199</v>
      </c>
      <c r="AE2581" t="s">
        <v>50</v>
      </c>
      <c r="AF2581" t="s">
        <v>51</v>
      </c>
      <c r="AG2581" t="s">
        <v>53</v>
      </c>
      <c r="AH2581">
        <v>108.240818</v>
      </c>
      <c r="AI2581">
        <v>126.286987</v>
      </c>
      <c r="AJ2581">
        <v>128.28360699999999</v>
      </c>
      <c r="AK2581">
        <v>132.17012800000001</v>
      </c>
      <c r="AL2581" t="s">
        <v>73</v>
      </c>
      <c r="AM2581" t="s">
        <v>314</v>
      </c>
      <c r="AN2581" t="s">
        <v>199</v>
      </c>
      <c r="AO2581" s="1">
        <v>45992</v>
      </c>
      <c r="AR2581" t="s">
        <v>199</v>
      </c>
    </row>
    <row r="2582" spans="1:44" hidden="1" x14ac:dyDescent="0.25">
      <c r="A2582" t="s">
        <v>3587</v>
      </c>
      <c r="B2582" t="s">
        <v>3573</v>
      </c>
      <c r="C2582" t="s">
        <v>3574</v>
      </c>
      <c r="D2582" t="s">
        <v>154</v>
      </c>
      <c r="E2582" t="s">
        <v>3571</v>
      </c>
      <c r="F2582" t="s">
        <v>44</v>
      </c>
      <c r="G2582" t="s">
        <v>45</v>
      </c>
      <c r="H2582">
        <v>1</v>
      </c>
      <c r="I2582" t="s">
        <v>197</v>
      </c>
      <c r="J2582" t="s">
        <v>47</v>
      </c>
      <c r="K2582" s="1">
        <v>44242</v>
      </c>
      <c r="L2582">
        <v>0.56999999999999995</v>
      </c>
      <c r="M2582" t="s">
        <v>226</v>
      </c>
      <c r="W2582" s="5">
        <v>45992</v>
      </c>
      <c r="X2582" s="5">
        <v>46023</v>
      </c>
      <c r="Y2582" s="5">
        <v>45901</v>
      </c>
      <c r="AB2582" t="s">
        <v>44</v>
      </c>
      <c r="AC2582" t="s">
        <v>44</v>
      </c>
      <c r="AD2582" t="s">
        <v>199</v>
      </c>
      <c r="AE2582" t="s">
        <v>50</v>
      </c>
      <c r="AF2582" t="s">
        <v>51</v>
      </c>
      <c r="AG2582" t="s">
        <v>53</v>
      </c>
      <c r="AH2582">
        <v>108.240818</v>
      </c>
      <c r="AI2582">
        <v>126.286987</v>
      </c>
      <c r="AJ2582">
        <v>128.28360699999999</v>
      </c>
      <c r="AK2582">
        <v>132.17012800000001</v>
      </c>
      <c r="AL2582" t="s">
        <v>54</v>
      </c>
      <c r="AM2582" t="s">
        <v>314</v>
      </c>
      <c r="AN2582" t="s">
        <v>199</v>
      </c>
      <c r="AO2582" s="1">
        <v>45992</v>
      </c>
      <c r="AR2582" t="s">
        <v>199</v>
      </c>
    </row>
    <row r="2583" spans="1:44" hidden="1" x14ac:dyDescent="0.25">
      <c r="A2583" t="s">
        <v>3588</v>
      </c>
      <c r="B2583" t="s">
        <v>3573</v>
      </c>
      <c r="C2583" t="s">
        <v>3574</v>
      </c>
      <c r="D2583" t="s">
        <v>229</v>
      </c>
      <c r="E2583" t="s">
        <v>3571</v>
      </c>
      <c r="F2583" t="s">
        <v>44</v>
      </c>
      <c r="G2583" t="s">
        <v>45</v>
      </c>
      <c r="H2583">
        <v>1</v>
      </c>
      <c r="I2583" t="s">
        <v>197</v>
      </c>
      <c r="J2583" t="s">
        <v>47</v>
      </c>
      <c r="K2583" s="1">
        <v>44242</v>
      </c>
      <c r="L2583">
        <v>1.22</v>
      </c>
      <c r="M2583" t="s">
        <v>226</v>
      </c>
      <c r="W2583" s="5">
        <v>45992</v>
      </c>
      <c r="X2583" s="5">
        <v>46023</v>
      </c>
      <c r="Y2583" s="5">
        <v>45901</v>
      </c>
      <c r="AB2583" t="s">
        <v>44</v>
      </c>
      <c r="AC2583" t="s">
        <v>44</v>
      </c>
      <c r="AD2583" t="s">
        <v>199</v>
      </c>
      <c r="AE2583" t="s">
        <v>50</v>
      </c>
      <c r="AF2583" t="s">
        <v>51</v>
      </c>
      <c r="AG2583" t="s">
        <v>53</v>
      </c>
      <c r="AH2583">
        <v>108.240818</v>
      </c>
      <c r="AI2583">
        <v>126.286987</v>
      </c>
      <c r="AJ2583">
        <v>128.28360699999999</v>
      </c>
      <c r="AK2583">
        <v>132.17012800000001</v>
      </c>
      <c r="AL2583" t="s">
        <v>54</v>
      </c>
      <c r="AM2583" t="s">
        <v>314</v>
      </c>
      <c r="AN2583" t="s">
        <v>199</v>
      </c>
      <c r="AO2583" s="1">
        <v>45992</v>
      </c>
      <c r="AR2583" t="s">
        <v>199</v>
      </c>
    </row>
    <row r="2584" spans="1:44" hidden="1" x14ac:dyDescent="0.25">
      <c r="A2584" t="s">
        <v>3589</v>
      </c>
      <c r="B2584" t="s">
        <v>3573</v>
      </c>
      <c r="C2584" t="s">
        <v>3574</v>
      </c>
      <c r="D2584" t="s">
        <v>195</v>
      </c>
      <c r="E2584" t="s">
        <v>3571</v>
      </c>
      <c r="F2584" t="s">
        <v>44</v>
      </c>
      <c r="G2584" t="s">
        <v>45</v>
      </c>
      <c r="H2584">
        <v>1</v>
      </c>
      <c r="I2584" t="s">
        <v>197</v>
      </c>
      <c r="J2584" t="s">
        <v>47</v>
      </c>
      <c r="K2584" s="1">
        <v>44242</v>
      </c>
      <c r="L2584">
        <v>0.2</v>
      </c>
      <c r="M2584" t="s">
        <v>226</v>
      </c>
      <c r="W2584" s="5">
        <v>45992</v>
      </c>
      <c r="X2584" s="5">
        <v>46023</v>
      </c>
      <c r="Y2584" s="5">
        <v>45901</v>
      </c>
      <c r="AB2584" t="s">
        <v>44</v>
      </c>
      <c r="AC2584" t="s">
        <v>44</v>
      </c>
      <c r="AD2584" t="s">
        <v>199</v>
      </c>
      <c r="AE2584" t="s">
        <v>50</v>
      </c>
      <c r="AF2584" t="s">
        <v>51</v>
      </c>
      <c r="AG2584" t="s">
        <v>53</v>
      </c>
      <c r="AH2584">
        <v>108.240818</v>
      </c>
      <c r="AI2584">
        <v>126.286987</v>
      </c>
      <c r="AJ2584">
        <v>128.28360699999999</v>
      </c>
      <c r="AK2584">
        <v>132.17012800000001</v>
      </c>
      <c r="AL2584" t="s">
        <v>54</v>
      </c>
      <c r="AM2584" t="s">
        <v>314</v>
      </c>
      <c r="AN2584" t="s">
        <v>199</v>
      </c>
      <c r="AO2584" s="1">
        <v>45992</v>
      </c>
      <c r="AR2584" t="s">
        <v>199</v>
      </c>
    </row>
    <row r="2585" spans="1:44" hidden="1" x14ac:dyDescent="0.25">
      <c r="A2585" t="s">
        <v>3590</v>
      </c>
      <c r="B2585" t="s">
        <v>3573</v>
      </c>
      <c r="C2585" t="s">
        <v>3574</v>
      </c>
      <c r="D2585" t="s">
        <v>156</v>
      </c>
      <c r="E2585" t="s">
        <v>3571</v>
      </c>
      <c r="F2585" t="s">
        <v>44</v>
      </c>
      <c r="G2585" t="s">
        <v>45</v>
      </c>
      <c r="H2585">
        <v>3</v>
      </c>
      <c r="I2585" t="s">
        <v>46</v>
      </c>
      <c r="J2585" t="s">
        <v>70</v>
      </c>
      <c r="L2585">
        <v>0.23</v>
      </c>
      <c r="M2585" t="s">
        <v>226</v>
      </c>
      <c r="W2585" s="5">
        <v>43809</v>
      </c>
      <c r="AB2585" t="s">
        <v>44</v>
      </c>
      <c r="AC2585" t="s">
        <v>44</v>
      </c>
      <c r="AD2585" t="s">
        <v>199</v>
      </c>
      <c r="AE2585" t="s">
        <v>50</v>
      </c>
      <c r="AF2585" t="s">
        <v>51</v>
      </c>
      <c r="AG2585" t="s">
        <v>53</v>
      </c>
      <c r="AH2585">
        <v>108.240818</v>
      </c>
      <c r="AI2585">
        <v>126.286987</v>
      </c>
      <c r="AJ2585">
        <v>128.28360699999999</v>
      </c>
      <c r="AK2585">
        <v>132.17012800000001</v>
      </c>
      <c r="AL2585" t="s">
        <v>73</v>
      </c>
      <c r="AM2585" t="s">
        <v>314</v>
      </c>
      <c r="AN2585" t="s">
        <v>199</v>
      </c>
      <c r="AO2585" s="1">
        <v>45992</v>
      </c>
      <c r="AR2585" t="s">
        <v>199</v>
      </c>
    </row>
    <row r="2586" spans="1:44" hidden="1" x14ac:dyDescent="0.25">
      <c r="A2586" t="s">
        <v>3593</v>
      </c>
      <c r="B2586" t="s">
        <v>3591</v>
      </c>
      <c r="C2586" t="s">
        <v>3592</v>
      </c>
      <c r="D2586" t="s">
        <v>154</v>
      </c>
      <c r="E2586" t="s">
        <v>930</v>
      </c>
      <c r="F2586" t="s">
        <v>79</v>
      </c>
      <c r="G2586" t="s">
        <v>80</v>
      </c>
      <c r="H2586">
        <v>2</v>
      </c>
      <c r="I2586" t="s">
        <v>46</v>
      </c>
      <c r="J2586" t="s">
        <v>70</v>
      </c>
      <c r="L2586">
        <v>60.03</v>
      </c>
      <c r="M2586" t="s">
        <v>48</v>
      </c>
      <c r="R2586" t="s">
        <v>97</v>
      </c>
      <c r="S2586" t="s">
        <v>97</v>
      </c>
      <c r="T2586" t="s">
        <v>98</v>
      </c>
      <c r="U2586" t="s">
        <v>300</v>
      </c>
      <c r="W2586" s="5">
        <v>45281</v>
      </c>
      <c r="AB2586" t="s">
        <v>79</v>
      </c>
      <c r="AC2586" t="s">
        <v>79</v>
      </c>
      <c r="AD2586" t="s">
        <v>247</v>
      </c>
      <c r="AE2586" t="s">
        <v>84</v>
      </c>
      <c r="AF2586" t="s">
        <v>690</v>
      </c>
      <c r="AG2586" t="s">
        <v>53</v>
      </c>
      <c r="AH2586">
        <v>22.648243000000001</v>
      </c>
      <c r="AI2586">
        <v>23.777265</v>
      </c>
      <c r="AJ2586">
        <v>40.773226999999999</v>
      </c>
      <c r="AK2586">
        <v>51.757016999999998</v>
      </c>
      <c r="AL2586" t="s">
        <v>106</v>
      </c>
      <c r="AM2586" t="s">
        <v>474</v>
      </c>
      <c r="AN2586" t="s">
        <v>566</v>
      </c>
      <c r="AO2586" s="1">
        <v>45778</v>
      </c>
      <c r="AP2586" s="1" t="s">
        <v>5429</v>
      </c>
      <c r="AR2586" t="s">
        <v>566</v>
      </c>
    </row>
    <row r="2587" spans="1:44" hidden="1" x14ac:dyDescent="0.25">
      <c r="A2587" t="s">
        <v>3594</v>
      </c>
      <c r="B2587" t="s">
        <v>3591</v>
      </c>
      <c r="C2587" t="s">
        <v>3592</v>
      </c>
      <c r="D2587" t="s">
        <v>128</v>
      </c>
      <c r="E2587" t="s">
        <v>702</v>
      </c>
      <c r="F2587" t="s">
        <v>79</v>
      </c>
      <c r="G2587" t="s">
        <v>80</v>
      </c>
      <c r="H2587">
        <v>2</v>
      </c>
      <c r="I2587" t="s">
        <v>46</v>
      </c>
      <c r="J2587" t="s">
        <v>70</v>
      </c>
      <c r="L2587">
        <v>66.48</v>
      </c>
      <c r="M2587" t="s">
        <v>48</v>
      </c>
      <c r="U2587" t="s">
        <v>300</v>
      </c>
      <c r="W2587" s="5">
        <v>45387</v>
      </c>
      <c r="AB2587" t="s">
        <v>79</v>
      </c>
      <c r="AC2587" t="s">
        <v>79</v>
      </c>
      <c r="AD2587" t="s">
        <v>247</v>
      </c>
      <c r="AE2587" t="s">
        <v>84</v>
      </c>
      <c r="AF2587" t="s">
        <v>690</v>
      </c>
      <c r="AG2587" t="s">
        <v>53</v>
      </c>
      <c r="AH2587">
        <v>22.648243000000001</v>
      </c>
      <c r="AI2587">
        <v>23.777265</v>
      </c>
      <c r="AJ2587">
        <v>40.773226999999999</v>
      </c>
      <c r="AK2587">
        <v>51.757016999999998</v>
      </c>
      <c r="AL2587" t="s">
        <v>73</v>
      </c>
      <c r="AM2587" t="s">
        <v>474</v>
      </c>
      <c r="AN2587" t="s">
        <v>566</v>
      </c>
      <c r="AO2587" s="1">
        <v>45778</v>
      </c>
      <c r="AP2587" s="1" t="s">
        <v>5429</v>
      </c>
      <c r="AR2587" t="s">
        <v>566</v>
      </c>
    </row>
    <row r="2588" spans="1:44" hidden="1" x14ac:dyDescent="0.25">
      <c r="A2588" t="s">
        <v>3595</v>
      </c>
      <c r="B2588" t="s">
        <v>3591</v>
      </c>
      <c r="C2588" t="s">
        <v>3592</v>
      </c>
      <c r="D2588" s="21" t="s">
        <v>130</v>
      </c>
      <c r="E2588" t="s">
        <v>702</v>
      </c>
      <c r="F2588" t="s">
        <v>79</v>
      </c>
      <c r="G2588" t="s">
        <v>80</v>
      </c>
      <c r="H2588">
        <v>2</v>
      </c>
      <c r="I2588" t="s">
        <v>46</v>
      </c>
      <c r="J2588" t="s">
        <v>70</v>
      </c>
      <c r="L2588" s="22">
        <v>54.34</v>
      </c>
      <c r="M2588" t="s">
        <v>48</v>
      </c>
      <c r="U2588" t="s">
        <v>300</v>
      </c>
      <c r="W2588" s="5">
        <v>45387</v>
      </c>
      <c r="AB2588" t="s">
        <v>79</v>
      </c>
      <c r="AC2588" t="s">
        <v>79</v>
      </c>
      <c r="AD2588" t="s">
        <v>247</v>
      </c>
      <c r="AE2588" t="s">
        <v>84</v>
      </c>
      <c r="AF2588" t="s">
        <v>690</v>
      </c>
      <c r="AG2588" t="s">
        <v>53</v>
      </c>
      <c r="AH2588">
        <v>22.648243000000001</v>
      </c>
      <c r="AI2588">
        <v>23.777265</v>
      </c>
      <c r="AJ2588">
        <v>40.773226999999999</v>
      </c>
      <c r="AK2588">
        <v>51.757016999999998</v>
      </c>
      <c r="AL2588" t="s">
        <v>73</v>
      </c>
      <c r="AM2588" t="s">
        <v>474</v>
      </c>
      <c r="AN2588" t="s">
        <v>566</v>
      </c>
      <c r="AO2588" s="1">
        <v>45809</v>
      </c>
      <c r="AP2588" s="1" t="s">
        <v>5437</v>
      </c>
      <c r="AR2588" t="s">
        <v>566</v>
      </c>
    </row>
    <row r="2589" spans="1:44" hidden="1" x14ac:dyDescent="0.25">
      <c r="A2589" t="s">
        <v>3596</v>
      </c>
      <c r="B2589" t="s">
        <v>3591</v>
      </c>
      <c r="C2589" t="s">
        <v>3592</v>
      </c>
      <c r="D2589" t="s">
        <v>170</v>
      </c>
      <c r="E2589" t="s">
        <v>702</v>
      </c>
      <c r="F2589" t="s">
        <v>79</v>
      </c>
      <c r="G2589" t="s">
        <v>80</v>
      </c>
      <c r="H2589">
        <v>2</v>
      </c>
      <c r="I2589" t="s">
        <v>46</v>
      </c>
      <c r="J2589" t="s">
        <v>70</v>
      </c>
      <c r="L2589">
        <v>90.18</v>
      </c>
      <c r="M2589" t="s">
        <v>48</v>
      </c>
      <c r="U2589" t="s">
        <v>300</v>
      </c>
      <c r="W2589" s="5">
        <v>45387</v>
      </c>
      <c r="AB2589" t="s">
        <v>79</v>
      </c>
      <c r="AC2589" t="s">
        <v>79</v>
      </c>
      <c r="AD2589" t="s">
        <v>247</v>
      </c>
      <c r="AE2589" t="s">
        <v>84</v>
      </c>
      <c r="AF2589" t="s">
        <v>690</v>
      </c>
      <c r="AG2589" t="s">
        <v>53</v>
      </c>
      <c r="AH2589">
        <v>22.648243000000001</v>
      </c>
      <c r="AI2589">
        <v>23.777265</v>
      </c>
      <c r="AJ2589">
        <v>40.773226999999999</v>
      </c>
      <c r="AK2589">
        <v>51.757016999999998</v>
      </c>
      <c r="AL2589" t="s">
        <v>73</v>
      </c>
      <c r="AM2589" t="s">
        <v>474</v>
      </c>
      <c r="AN2589" t="s">
        <v>566</v>
      </c>
      <c r="AO2589" s="1">
        <v>45778</v>
      </c>
      <c r="AP2589" s="1" t="s">
        <v>5429</v>
      </c>
      <c r="AR2589" t="s">
        <v>566</v>
      </c>
    </row>
    <row r="2590" spans="1:44" hidden="1" x14ac:dyDescent="0.25">
      <c r="A2590" t="s">
        <v>3597</v>
      </c>
      <c r="B2590" t="s">
        <v>3591</v>
      </c>
      <c r="C2590" t="s">
        <v>3592</v>
      </c>
      <c r="D2590" t="s">
        <v>775</v>
      </c>
      <c r="E2590" t="s">
        <v>702</v>
      </c>
      <c r="F2590" t="s">
        <v>79</v>
      </c>
      <c r="G2590" t="s">
        <v>80</v>
      </c>
      <c r="H2590">
        <v>2</v>
      </c>
      <c r="I2590" t="s">
        <v>46</v>
      </c>
      <c r="J2590" t="s">
        <v>70</v>
      </c>
      <c r="L2590">
        <v>0.05</v>
      </c>
      <c r="M2590" t="s">
        <v>48</v>
      </c>
      <c r="U2590" t="s">
        <v>300</v>
      </c>
      <c r="W2590" s="5">
        <v>45387</v>
      </c>
      <c r="AB2590" t="s">
        <v>79</v>
      </c>
      <c r="AC2590" t="s">
        <v>79</v>
      </c>
      <c r="AD2590" t="s">
        <v>247</v>
      </c>
      <c r="AE2590" t="s">
        <v>84</v>
      </c>
      <c r="AF2590" t="s">
        <v>690</v>
      </c>
      <c r="AG2590" t="s">
        <v>53</v>
      </c>
      <c r="AH2590">
        <v>22.648243000000001</v>
      </c>
      <c r="AI2590">
        <v>23.777265</v>
      </c>
      <c r="AJ2590">
        <v>40.773226999999999</v>
      </c>
      <c r="AK2590">
        <v>51.757016999999998</v>
      </c>
      <c r="AL2590" t="s">
        <v>73</v>
      </c>
      <c r="AM2590" t="s">
        <v>474</v>
      </c>
      <c r="AN2590" t="s">
        <v>566</v>
      </c>
      <c r="AO2590" s="1">
        <v>45778</v>
      </c>
      <c r="AP2590" s="1" t="s">
        <v>5429</v>
      </c>
      <c r="AR2590" t="s">
        <v>566</v>
      </c>
    </row>
    <row r="2591" spans="1:44" hidden="1" x14ac:dyDescent="0.25">
      <c r="A2591" t="s">
        <v>3598</v>
      </c>
      <c r="B2591" t="s">
        <v>3591</v>
      </c>
      <c r="C2591" t="s">
        <v>3592</v>
      </c>
      <c r="D2591" t="s">
        <v>384</v>
      </c>
      <c r="E2591" t="s">
        <v>702</v>
      </c>
      <c r="F2591" t="s">
        <v>79</v>
      </c>
      <c r="G2591" t="s">
        <v>80</v>
      </c>
      <c r="H2591">
        <v>2</v>
      </c>
      <c r="I2591" t="s">
        <v>46</v>
      </c>
      <c r="J2591" t="s">
        <v>70</v>
      </c>
      <c r="L2591">
        <v>14.76</v>
      </c>
      <c r="M2591" t="s">
        <v>48</v>
      </c>
      <c r="U2591" t="s">
        <v>300</v>
      </c>
      <c r="W2591" s="5">
        <v>45387</v>
      </c>
      <c r="AB2591" t="s">
        <v>79</v>
      </c>
      <c r="AC2591" t="s">
        <v>79</v>
      </c>
      <c r="AD2591" t="s">
        <v>247</v>
      </c>
      <c r="AE2591" t="s">
        <v>84</v>
      </c>
      <c r="AF2591" t="s">
        <v>690</v>
      </c>
      <c r="AG2591" t="s">
        <v>53</v>
      </c>
      <c r="AH2591">
        <v>22.648243000000001</v>
      </c>
      <c r="AI2591">
        <v>23.777265</v>
      </c>
      <c r="AJ2591">
        <v>40.773226999999999</v>
      </c>
      <c r="AK2591">
        <v>51.757016999999998</v>
      </c>
      <c r="AL2591" t="s">
        <v>73</v>
      </c>
      <c r="AM2591" t="s">
        <v>474</v>
      </c>
      <c r="AN2591" t="s">
        <v>566</v>
      </c>
      <c r="AO2591" s="1">
        <v>45778</v>
      </c>
      <c r="AP2591" s="1" t="s">
        <v>5429</v>
      </c>
      <c r="AR2591" t="s">
        <v>566</v>
      </c>
    </row>
    <row r="2592" spans="1:44" hidden="1" x14ac:dyDescent="0.25">
      <c r="A2592" t="s">
        <v>3600</v>
      </c>
      <c r="B2592" t="s">
        <v>3591</v>
      </c>
      <c r="C2592" t="s">
        <v>3592</v>
      </c>
      <c r="D2592" t="s">
        <v>3599</v>
      </c>
      <c r="E2592" t="s">
        <v>702</v>
      </c>
      <c r="F2592" t="s">
        <v>79</v>
      </c>
      <c r="G2592" t="s">
        <v>80</v>
      </c>
      <c r="H2592">
        <v>2</v>
      </c>
      <c r="I2592" t="s">
        <v>46</v>
      </c>
      <c r="J2592" t="s">
        <v>70</v>
      </c>
      <c r="L2592">
        <v>6.76</v>
      </c>
      <c r="M2592" t="s">
        <v>48</v>
      </c>
      <c r="U2592" t="s">
        <v>300</v>
      </c>
      <c r="W2592" s="5">
        <v>45387</v>
      </c>
      <c r="AB2592" t="s">
        <v>79</v>
      </c>
      <c r="AC2592" t="s">
        <v>79</v>
      </c>
      <c r="AD2592" t="s">
        <v>247</v>
      </c>
      <c r="AE2592" t="s">
        <v>84</v>
      </c>
      <c r="AF2592" t="s">
        <v>690</v>
      </c>
      <c r="AG2592" t="s">
        <v>53</v>
      </c>
      <c r="AH2592">
        <v>22.648243000000001</v>
      </c>
      <c r="AI2592">
        <v>23.777265</v>
      </c>
      <c r="AJ2592">
        <v>40.773226999999999</v>
      </c>
      <c r="AK2592">
        <v>51.757016999999998</v>
      </c>
      <c r="AL2592" t="s">
        <v>73</v>
      </c>
      <c r="AM2592" t="s">
        <v>474</v>
      </c>
      <c r="AN2592" t="s">
        <v>566</v>
      </c>
      <c r="AO2592" s="1">
        <v>45778</v>
      </c>
      <c r="AP2592" s="1" t="s">
        <v>5429</v>
      </c>
      <c r="AR2592" t="s">
        <v>566</v>
      </c>
    </row>
    <row r="2593" spans="1:44" hidden="1" x14ac:dyDescent="0.25">
      <c r="A2593" t="s">
        <v>3601</v>
      </c>
      <c r="B2593" t="s">
        <v>3591</v>
      </c>
      <c r="C2593" t="s">
        <v>3592</v>
      </c>
      <c r="D2593" t="s">
        <v>947</v>
      </c>
      <c r="E2593" t="s">
        <v>702</v>
      </c>
      <c r="F2593" t="s">
        <v>79</v>
      </c>
      <c r="G2593" t="s">
        <v>80</v>
      </c>
      <c r="H2593">
        <v>2</v>
      </c>
      <c r="I2593" t="s">
        <v>46</v>
      </c>
      <c r="J2593" t="s">
        <v>70</v>
      </c>
      <c r="L2593">
        <v>17.62</v>
      </c>
      <c r="M2593" t="s">
        <v>48</v>
      </c>
      <c r="U2593" t="s">
        <v>300</v>
      </c>
      <c r="W2593" s="5">
        <v>45387</v>
      </c>
      <c r="AB2593" t="s">
        <v>79</v>
      </c>
      <c r="AC2593" t="s">
        <v>79</v>
      </c>
      <c r="AD2593" t="s">
        <v>247</v>
      </c>
      <c r="AE2593" t="s">
        <v>84</v>
      </c>
      <c r="AF2593" t="s">
        <v>690</v>
      </c>
      <c r="AG2593" t="s">
        <v>53</v>
      </c>
      <c r="AH2593">
        <v>22.648243000000001</v>
      </c>
      <c r="AI2593">
        <v>23.777265</v>
      </c>
      <c r="AJ2593">
        <v>40.773226999999999</v>
      </c>
      <c r="AK2593">
        <v>51.757016999999998</v>
      </c>
      <c r="AL2593" t="s">
        <v>73</v>
      </c>
      <c r="AM2593" t="s">
        <v>474</v>
      </c>
      <c r="AN2593" t="s">
        <v>566</v>
      </c>
      <c r="AO2593" s="1">
        <v>45778</v>
      </c>
      <c r="AP2593" s="1" t="s">
        <v>5429</v>
      </c>
      <c r="AR2593" t="s">
        <v>566</v>
      </c>
    </row>
    <row r="2594" spans="1:44" hidden="1" x14ac:dyDescent="0.25">
      <c r="A2594" t="s">
        <v>3604</v>
      </c>
      <c r="B2594" t="s">
        <v>3602</v>
      </c>
      <c r="C2594" t="s">
        <v>3603</v>
      </c>
      <c r="D2594" t="s">
        <v>95</v>
      </c>
      <c r="E2594" t="s">
        <v>2176</v>
      </c>
      <c r="F2594" t="s">
        <v>245</v>
      </c>
      <c r="G2594" t="s">
        <v>80</v>
      </c>
      <c r="H2594">
        <v>1</v>
      </c>
      <c r="I2594" t="s">
        <v>197</v>
      </c>
      <c r="J2594" t="s">
        <v>47</v>
      </c>
      <c r="K2594" s="1">
        <v>43865</v>
      </c>
      <c r="L2594">
        <v>22.8</v>
      </c>
      <c r="M2594" t="s">
        <v>226</v>
      </c>
      <c r="W2594" s="5">
        <v>45962</v>
      </c>
      <c r="X2594" s="5">
        <v>45931</v>
      </c>
      <c r="Y2594" s="5">
        <v>45658</v>
      </c>
      <c r="AA2594" s="10">
        <v>45669</v>
      </c>
      <c r="AB2594" t="s">
        <v>245</v>
      </c>
      <c r="AC2594" t="s">
        <v>245</v>
      </c>
      <c r="AD2594" t="s">
        <v>566</v>
      </c>
      <c r="AE2594" t="s">
        <v>690</v>
      </c>
      <c r="AF2594" t="s">
        <v>932</v>
      </c>
      <c r="AG2594" t="s">
        <v>247</v>
      </c>
      <c r="AH2594">
        <v>16.194987000000001</v>
      </c>
      <c r="AI2594">
        <v>69.790126000000001</v>
      </c>
      <c r="AJ2594">
        <v>71.650694000000001</v>
      </c>
      <c r="AK2594">
        <v>85.747020000000006</v>
      </c>
      <c r="AL2594" t="s">
        <v>28</v>
      </c>
      <c r="AM2594" t="s">
        <v>248</v>
      </c>
      <c r="AN2594" t="s">
        <v>247</v>
      </c>
      <c r="AO2594" s="1">
        <v>45778</v>
      </c>
      <c r="AP2594" s="1" t="s">
        <v>5429</v>
      </c>
      <c r="AR2594" t="s">
        <v>932</v>
      </c>
    </row>
    <row r="2595" spans="1:44" hidden="1" x14ac:dyDescent="0.25">
      <c r="A2595" t="s">
        <v>3605</v>
      </c>
      <c r="B2595" t="s">
        <v>3602</v>
      </c>
      <c r="C2595" t="s">
        <v>3603</v>
      </c>
      <c r="D2595" t="s">
        <v>143</v>
      </c>
      <c r="E2595" t="s">
        <v>2176</v>
      </c>
      <c r="F2595" t="s">
        <v>245</v>
      </c>
      <c r="G2595" t="s">
        <v>80</v>
      </c>
      <c r="H2595">
        <v>1</v>
      </c>
      <c r="I2595" t="s">
        <v>197</v>
      </c>
      <c r="J2595" t="s">
        <v>47</v>
      </c>
      <c r="K2595" s="1">
        <v>43983</v>
      </c>
      <c r="L2595">
        <v>11.21</v>
      </c>
      <c r="M2595" t="s">
        <v>226</v>
      </c>
      <c r="W2595" s="5">
        <v>45962</v>
      </c>
      <c r="X2595" s="5">
        <v>45931</v>
      </c>
      <c r="Y2595" s="5">
        <v>45658</v>
      </c>
      <c r="AA2595" s="10">
        <v>45677</v>
      </c>
      <c r="AB2595" t="s">
        <v>245</v>
      </c>
      <c r="AC2595" t="s">
        <v>245</v>
      </c>
      <c r="AD2595" t="s">
        <v>566</v>
      </c>
      <c r="AE2595" t="s">
        <v>690</v>
      </c>
      <c r="AF2595" t="s">
        <v>932</v>
      </c>
      <c r="AG2595" t="s">
        <v>247</v>
      </c>
      <c r="AH2595">
        <v>16.194987000000001</v>
      </c>
      <c r="AI2595">
        <v>69.790126000000001</v>
      </c>
      <c r="AJ2595">
        <v>71.650694000000001</v>
      </c>
      <c r="AK2595">
        <v>85.747020000000006</v>
      </c>
      <c r="AL2595" t="s">
        <v>28</v>
      </c>
      <c r="AM2595" t="s">
        <v>248</v>
      </c>
      <c r="AN2595" t="s">
        <v>247</v>
      </c>
      <c r="AO2595" s="1">
        <v>45778</v>
      </c>
      <c r="AP2595" s="1" t="s">
        <v>5429</v>
      </c>
      <c r="AR2595" t="s">
        <v>932</v>
      </c>
    </row>
    <row r="2596" spans="1:44" hidden="1" x14ac:dyDescent="0.25">
      <c r="A2596" t="s">
        <v>3606</v>
      </c>
      <c r="B2596" t="s">
        <v>3602</v>
      </c>
      <c r="C2596" t="s">
        <v>3603</v>
      </c>
      <c r="D2596" t="s">
        <v>145</v>
      </c>
      <c r="E2596" t="s">
        <v>2176</v>
      </c>
      <c r="F2596" t="s">
        <v>245</v>
      </c>
      <c r="G2596" t="s">
        <v>80</v>
      </c>
      <c r="H2596">
        <v>1</v>
      </c>
      <c r="I2596" t="s">
        <v>197</v>
      </c>
      <c r="J2596" t="s">
        <v>47</v>
      </c>
      <c r="K2596" s="1">
        <v>43865</v>
      </c>
      <c r="L2596">
        <v>30.42</v>
      </c>
      <c r="M2596" t="s">
        <v>226</v>
      </c>
      <c r="W2596" s="5">
        <v>45962</v>
      </c>
      <c r="X2596" s="5">
        <v>45931</v>
      </c>
      <c r="Y2596" s="5">
        <v>45658</v>
      </c>
      <c r="AA2596" s="10">
        <v>45673</v>
      </c>
      <c r="AB2596" t="s">
        <v>245</v>
      </c>
      <c r="AC2596" t="s">
        <v>245</v>
      </c>
      <c r="AD2596" t="s">
        <v>566</v>
      </c>
      <c r="AE2596" t="s">
        <v>690</v>
      </c>
      <c r="AF2596" t="s">
        <v>932</v>
      </c>
      <c r="AG2596" t="s">
        <v>247</v>
      </c>
      <c r="AH2596">
        <v>16.194987000000001</v>
      </c>
      <c r="AI2596">
        <v>69.790126000000001</v>
      </c>
      <c r="AJ2596">
        <v>71.650694000000001</v>
      </c>
      <c r="AK2596">
        <v>85.747020000000006</v>
      </c>
      <c r="AL2596" t="s">
        <v>28</v>
      </c>
      <c r="AM2596" t="s">
        <v>248</v>
      </c>
      <c r="AN2596" t="s">
        <v>247</v>
      </c>
      <c r="AO2596" s="1">
        <v>45778</v>
      </c>
      <c r="AP2596" s="1" t="s">
        <v>5429</v>
      </c>
      <c r="AR2596" t="s">
        <v>932</v>
      </c>
    </row>
    <row r="2597" spans="1:44" hidden="1" x14ac:dyDescent="0.25">
      <c r="A2597" t="s">
        <v>3607</v>
      </c>
      <c r="B2597" t="s">
        <v>3602</v>
      </c>
      <c r="C2597" t="s">
        <v>3603</v>
      </c>
      <c r="D2597" t="s">
        <v>255</v>
      </c>
      <c r="E2597" t="s">
        <v>2176</v>
      </c>
      <c r="F2597" t="s">
        <v>245</v>
      </c>
      <c r="G2597" t="s">
        <v>80</v>
      </c>
      <c r="H2597">
        <v>1</v>
      </c>
      <c r="I2597" t="s">
        <v>197</v>
      </c>
      <c r="J2597" t="s">
        <v>47</v>
      </c>
      <c r="K2597" s="1">
        <v>43866</v>
      </c>
      <c r="L2597">
        <v>25.37</v>
      </c>
      <c r="M2597" t="s">
        <v>226</v>
      </c>
      <c r="W2597" s="5">
        <v>45962</v>
      </c>
      <c r="X2597" s="5">
        <v>45931</v>
      </c>
      <c r="Y2597" s="5">
        <v>45658</v>
      </c>
      <c r="AA2597" s="10">
        <v>45673</v>
      </c>
      <c r="AB2597" t="s">
        <v>245</v>
      </c>
      <c r="AC2597" t="s">
        <v>245</v>
      </c>
      <c r="AD2597" t="s">
        <v>566</v>
      </c>
      <c r="AE2597" t="s">
        <v>690</v>
      </c>
      <c r="AF2597" t="s">
        <v>932</v>
      </c>
      <c r="AG2597" t="s">
        <v>247</v>
      </c>
      <c r="AH2597">
        <v>16.194987000000001</v>
      </c>
      <c r="AI2597">
        <v>69.790126000000001</v>
      </c>
      <c r="AJ2597">
        <v>71.650694000000001</v>
      </c>
      <c r="AK2597">
        <v>85.747020000000006</v>
      </c>
      <c r="AL2597" t="s">
        <v>28</v>
      </c>
      <c r="AM2597" t="s">
        <v>248</v>
      </c>
      <c r="AN2597" t="s">
        <v>247</v>
      </c>
      <c r="AO2597" s="1">
        <v>45778</v>
      </c>
      <c r="AP2597" s="1" t="s">
        <v>5429</v>
      </c>
      <c r="AR2597" t="s">
        <v>932</v>
      </c>
    </row>
    <row r="2598" spans="1:44" hidden="1" x14ac:dyDescent="0.25">
      <c r="A2598" t="s">
        <v>3608</v>
      </c>
      <c r="B2598" t="s">
        <v>3602</v>
      </c>
      <c r="C2598" t="s">
        <v>3603</v>
      </c>
      <c r="D2598" t="s">
        <v>87</v>
      </c>
      <c r="E2598" t="s">
        <v>2176</v>
      </c>
      <c r="F2598" t="s">
        <v>245</v>
      </c>
      <c r="G2598" t="s">
        <v>80</v>
      </c>
      <c r="H2598">
        <v>1</v>
      </c>
      <c r="I2598" t="s">
        <v>197</v>
      </c>
      <c r="J2598" t="s">
        <v>47</v>
      </c>
      <c r="K2598" s="1">
        <v>43891</v>
      </c>
      <c r="L2598">
        <v>33.950000000000003</v>
      </c>
      <c r="M2598" t="s">
        <v>226</v>
      </c>
      <c r="W2598" s="5">
        <v>45962</v>
      </c>
      <c r="X2598" s="5">
        <v>45931</v>
      </c>
      <c r="Y2598" s="5">
        <v>45658</v>
      </c>
      <c r="AA2598" s="10">
        <v>45678</v>
      </c>
      <c r="AB2598" t="s">
        <v>245</v>
      </c>
      <c r="AC2598" t="s">
        <v>245</v>
      </c>
      <c r="AD2598" t="s">
        <v>566</v>
      </c>
      <c r="AE2598" t="s">
        <v>690</v>
      </c>
      <c r="AF2598" t="s">
        <v>932</v>
      </c>
      <c r="AG2598" t="s">
        <v>247</v>
      </c>
      <c r="AH2598">
        <v>16.194987000000001</v>
      </c>
      <c r="AI2598">
        <v>69.790126000000001</v>
      </c>
      <c r="AJ2598">
        <v>71.650694000000001</v>
      </c>
      <c r="AK2598">
        <v>85.747020000000006</v>
      </c>
      <c r="AL2598" t="s">
        <v>28</v>
      </c>
      <c r="AM2598" t="s">
        <v>248</v>
      </c>
      <c r="AN2598" t="s">
        <v>247</v>
      </c>
      <c r="AO2598" s="1">
        <v>45778</v>
      </c>
      <c r="AP2598" s="1" t="s">
        <v>5429</v>
      </c>
      <c r="AR2598" t="s">
        <v>932</v>
      </c>
    </row>
    <row r="2599" spans="1:44" hidden="1" x14ac:dyDescent="0.25">
      <c r="A2599" t="s">
        <v>3609</v>
      </c>
      <c r="B2599" t="s">
        <v>3602</v>
      </c>
      <c r="C2599" t="s">
        <v>3603</v>
      </c>
      <c r="D2599" t="s">
        <v>100</v>
      </c>
      <c r="E2599" t="s">
        <v>2176</v>
      </c>
      <c r="F2599" t="s">
        <v>245</v>
      </c>
      <c r="G2599" t="s">
        <v>80</v>
      </c>
      <c r="H2599">
        <v>1</v>
      </c>
      <c r="I2599" t="s">
        <v>197</v>
      </c>
      <c r="J2599" t="s">
        <v>47</v>
      </c>
      <c r="K2599" s="1">
        <v>43867</v>
      </c>
      <c r="L2599">
        <v>21.58</v>
      </c>
      <c r="M2599" t="s">
        <v>226</v>
      </c>
      <c r="W2599" s="5">
        <v>45962</v>
      </c>
      <c r="X2599" s="5">
        <v>45962</v>
      </c>
      <c r="Y2599" s="5">
        <v>45658</v>
      </c>
      <c r="AA2599" s="10">
        <v>45673</v>
      </c>
      <c r="AB2599" t="s">
        <v>245</v>
      </c>
      <c r="AC2599" t="s">
        <v>245</v>
      </c>
      <c r="AD2599" t="s">
        <v>566</v>
      </c>
      <c r="AE2599" t="s">
        <v>690</v>
      </c>
      <c r="AF2599" t="s">
        <v>932</v>
      </c>
      <c r="AG2599" t="s">
        <v>247</v>
      </c>
      <c r="AH2599">
        <v>16.194987000000001</v>
      </c>
      <c r="AI2599">
        <v>69.790126000000001</v>
      </c>
      <c r="AJ2599">
        <v>71.650694000000001</v>
      </c>
      <c r="AK2599">
        <v>85.747020000000006</v>
      </c>
      <c r="AL2599" t="s">
        <v>28</v>
      </c>
      <c r="AM2599" t="s">
        <v>248</v>
      </c>
      <c r="AN2599" t="s">
        <v>247</v>
      </c>
      <c r="AO2599" s="1">
        <v>45778</v>
      </c>
      <c r="AP2599" s="1" t="s">
        <v>5429</v>
      </c>
      <c r="AR2599" t="s">
        <v>932</v>
      </c>
    </row>
    <row r="2600" spans="1:44" hidden="1" x14ac:dyDescent="0.25">
      <c r="A2600" t="s">
        <v>3610</v>
      </c>
      <c r="B2600" t="s">
        <v>3602</v>
      </c>
      <c r="C2600" t="s">
        <v>3603</v>
      </c>
      <c r="D2600" t="s">
        <v>259</v>
      </c>
      <c r="E2600" t="s">
        <v>2176</v>
      </c>
      <c r="F2600" t="s">
        <v>245</v>
      </c>
      <c r="G2600" t="s">
        <v>80</v>
      </c>
      <c r="H2600">
        <v>1</v>
      </c>
      <c r="I2600" t="s">
        <v>197</v>
      </c>
      <c r="J2600" t="s">
        <v>47</v>
      </c>
      <c r="K2600" s="1">
        <v>43891</v>
      </c>
      <c r="L2600">
        <v>26.37</v>
      </c>
      <c r="M2600" t="s">
        <v>226</v>
      </c>
      <c r="W2600" s="5">
        <v>45962</v>
      </c>
      <c r="X2600" s="5">
        <v>45962</v>
      </c>
      <c r="Y2600" s="5">
        <v>45658</v>
      </c>
      <c r="AA2600" s="10">
        <v>45674</v>
      </c>
      <c r="AB2600" t="s">
        <v>245</v>
      </c>
      <c r="AC2600" t="s">
        <v>245</v>
      </c>
      <c r="AD2600" t="s">
        <v>566</v>
      </c>
      <c r="AE2600" t="s">
        <v>690</v>
      </c>
      <c r="AF2600" t="s">
        <v>932</v>
      </c>
      <c r="AG2600" t="s">
        <v>247</v>
      </c>
      <c r="AH2600">
        <v>16.194987000000001</v>
      </c>
      <c r="AI2600">
        <v>69.790126000000001</v>
      </c>
      <c r="AJ2600">
        <v>71.650694000000001</v>
      </c>
      <c r="AK2600">
        <v>85.747020000000006</v>
      </c>
      <c r="AL2600" t="s">
        <v>28</v>
      </c>
      <c r="AM2600" t="s">
        <v>248</v>
      </c>
      <c r="AN2600" t="s">
        <v>247</v>
      </c>
      <c r="AO2600" s="1">
        <v>45778</v>
      </c>
      <c r="AP2600" s="1" t="s">
        <v>5429</v>
      </c>
      <c r="AR2600" t="s">
        <v>932</v>
      </c>
    </row>
    <row r="2601" spans="1:44" hidden="1" x14ac:dyDescent="0.25">
      <c r="A2601" t="s">
        <v>3611</v>
      </c>
      <c r="B2601" t="s">
        <v>3602</v>
      </c>
      <c r="C2601" t="s">
        <v>3603</v>
      </c>
      <c r="D2601" t="s">
        <v>275</v>
      </c>
      <c r="E2601" t="s">
        <v>2176</v>
      </c>
      <c r="F2601" t="s">
        <v>245</v>
      </c>
      <c r="G2601" t="s">
        <v>80</v>
      </c>
      <c r="H2601">
        <v>1</v>
      </c>
      <c r="I2601" t="s">
        <v>197</v>
      </c>
      <c r="J2601" t="s">
        <v>47</v>
      </c>
      <c r="K2601" s="1">
        <v>43885</v>
      </c>
      <c r="L2601">
        <v>29.26</v>
      </c>
      <c r="M2601" t="s">
        <v>226</v>
      </c>
      <c r="W2601" s="5">
        <v>45962</v>
      </c>
      <c r="X2601" s="5">
        <v>45962</v>
      </c>
      <c r="Y2601" s="5">
        <v>45658</v>
      </c>
      <c r="AA2601" s="10">
        <v>45676</v>
      </c>
      <c r="AB2601" t="s">
        <v>245</v>
      </c>
      <c r="AC2601" t="s">
        <v>245</v>
      </c>
      <c r="AD2601" t="s">
        <v>566</v>
      </c>
      <c r="AE2601" t="s">
        <v>690</v>
      </c>
      <c r="AF2601" t="s">
        <v>932</v>
      </c>
      <c r="AG2601" t="s">
        <v>247</v>
      </c>
      <c r="AH2601">
        <v>16.194987000000001</v>
      </c>
      <c r="AI2601">
        <v>69.790126000000001</v>
      </c>
      <c r="AJ2601">
        <v>71.650694000000001</v>
      </c>
      <c r="AK2601">
        <v>85.747020000000006</v>
      </c>
      <c r="AL2601" t="s">
        <v>28</v>
      </c>
      <c r="AM2601" t="s">
        <v>248</v>
      </c>
      <c r="AN2601" t="s">
        <v>247</v>
      </c>
      <c r="AO2601" s="1">
        <v>45778</v>
      </c>
      <c r="AP2601" s="1" t="s">
        <v>5429</v>
      </c>
      <c r="AR2601" t="s">
        <v>932</v>
      </c>
    </row>
    <row r="2602" spans="1:44" hidden="1" x14ac:dyDescent="0.25">
      <c r="A2602" t="s">
        <v>3612</v>
      </c>
      <c r="B2602" t="s">
        <v>3602</v>
      </c>
      <c r="C2602" t="s">
        <v>3603</v>
      </c>
      <c r="D2602" t="s">
        <v>207</v>
      </c>
      <c r="E2602" t="s">
        <v>2176</v>
      </c>
      <c r="F2602" t="s">
        <v>245</v>
      </c>
      <c r="G2602" t="s">
        <v>80</v>
      </c>
      <c r="H2602">
        <v>1</v>
      </c>
      <c r="I2602" t="s">
        <v>197</v>
      </c>
      <c r="J2602" t="s">
        <v>47</v>
      </c>
      <c r="K2602" s="1">
        <v>43891</v>
      </c>
      <c r="L2602">
        <v>13.3</v>
      </c>
      <c r="M2602" t="s">
        <v>226</v>
      </c>
      <c r="W2602" s="5">
        <v>45962</v>
      </c>
      <c r="X2602" s="5">
        <v>45962</v>
      </c>
      <c r="Y2602" s="5">
        <v>45689</v>
      </c>
      <c r="AB2602" t="s">
        <v>245</v>
      </c>
      <c r="AC2602" t="s">
        <v>245</v>
      </c>
      <c r="AD2602" t="s">
        <v>566</v>
      </c>
      <c r="AE2602" t="s">
        <v>690</v>
      </c>
      <c r="AF2602" t="s">
        <v>932</v>
      </c>
      <c r="AG2602" t="s">
        <v>247</v>
      </c>
      <c r="AH2602">
        <v>16.194987000000001</v>
      </c>
      <c r="AI2602">
        <v>69.790126000000001</v>
      </c>
      <c r="AJ2602">
        <v>71.650694000000001</v>
      </c>
      <c r="AK2602">
        <v>85.747020000000006</v>
      </c>
      <c r="AL2602" t="s">
        <v>54</v>
      </c>
      <c r="AM2602" t="s">
        <v>248</v>
      </c>
      <c r="AN2602" t="s">
        <v>247</v>
      </c>
      <c r="AO2602" s="1">
        <v>45778</v>
      </c>
      <c r="AP2602" s="1" t="s">
        <v>5429</v>
      </c>
      <c r="AR2602" t="s">
        <v>932</v>
      </c>
    </row>
    <row r="2603" spans="1:44" hidden="1" x14ac:dyDescent="0.25">
      <c r="A2603" t="s">
        <v>3613</v>
      </c>
      <c r="B2603" t="s">
        <v>3602</v>
      </c>
      <c r="C2603" t="s">
        <v>3603</v>
      </c>
      <c r="D2603" t="s">
        <v>102</v>
      </c>
      <c r="E2603" t="s">
        <v>2176</v>
      </c>
      <c r="F2603" t="s">
        <v>245</v>
      </c>
      <c r="G2603" t="s">
        <v>80</v>
      </c>
      <c r="H2603">
        <v>1</v>
      </c>
      <c r="I2603" t="s">
        <v>197</v>
      </c>
      <c r="J2603" t="s">
        <v>47</v>
      </c>
      <c r="K2603" s="1">
        <v>44517</v>
      </c>
      <c r="L2603">
        <v>6.28</v>
      </c>
      <c r="M2603" t="s">
        <v>226</v>
      </c>
      <c r="W2603" s="5">
        <v>45962</v>
      </c>
      <c r="X2603" s="5">
        <v>45962</v>
      </c>
      <c r="Y2603" s="5">
        <v>45689</v>
      </c>
      <c r="AB2603" t="s">
        <v>245</v>
      </c>
      <c r="AC2603" t="s">
        <v>245</v>
      </c>
      <c r="AD2603" t="s">
        <v>566</v>
      </c>
      <c r="AE2603" t="s">
        <v>690</v>
      </c>
      <c r="AF2603" t="s">
        <v>932</v>
      </c>
      <c r="AG2603" t="s">
        <v>247</v>
      </c>
      <c r="AH2603">
        <v>16.194987000000001</v>
      </c>
      <c r="AI2603">
        <v>69.790126000000001</v>
      </c>
      <c r="AJ2603">
        <v>71.650694000000001</v>
      </c>
      <c r="AK2603">
        <v>85.747020000000006</v>
      </c>
      <c r="AL2603" t="s">
        <v>54</v>
      </c>
      <c r="AM2603" t="s">
        <v>248</v>
      </c>
      <c r="AN2603" t="s">
        <v>247</v>
      </c>
      <c r="AO2603" s="1">
        <v>45778</v>
      </c>
      <c r="AP2603" s="1" t="s">
        <v>5429</v>
      </c>
      <c r="AR2603" t="s">
        <v>932</v>
      </c>
    </row>
    <row r="2604" spans="1:44" hidden="1" x14ac:dyDescent="0.25">
      <c r="A2604" t="s">
        <v>3616</v>
      </c>
      <c r="B2604" t="s">
        <v>3614</v>
      </c>
      <c r="C2604" t="s">
        <v>3615</v>
      </c>
      <c r="D2604" t="s">
        <v>95</v>
      </c>
      <c r="E2604" t="s">
        <v>1662</v>
      </c>
      <c r="F2604" t="s">
        <v>311</v>
      </c>
      <c r="G2604" t="s">
        <v>58</v>
      </c>
      <c r="H2604">
        <v>2</v>
      </c>
      <c r="I2604" t="s">
        <v>46</v>
      </c>
      <c r="J2604" t="s">
        <v>70</v>
      </c>
      <c r="L2604" s="21">
        <v>33.869999999999997</v>
      </c>
      <c r="M2604" t="s">
        <v>226</v>
      </c>
      <c r="W2604" s="5">
        <v>45689</v>
      </c>
      <c r="X2604" s="5">
        <v>45689</v>
      </c>
      <c r="Y2604" s="5">
        <v>45658</v>
      </c>
      <c r="Z2604" s="10">
        <v>45689</v>
      </c>
      <c r="AB2604" t="s">
        <v>311</v>
      </c>
      <c r="AC2604" t="s">
        <v>311</v>
      </c>
      <c r="AD2604" t="s">
        <v>51</v>
      </c>
      <c r="AE2604" t="s">
        <v>50</v>
      </c>
      <c r="AF2604" t="s">
        <v>1532</v>
      </c>
      <c r="AG2604" t="s">
        <v>199</v>
      </c>
      <c r="AH2604">
        <v>68.020790000000005</v>
      </c>
      <c r="AI2604">
        <v>87.805743000000007</v>
      </c>
      <c r="AJ2604">
        <v>89.462421000000006</v>
      </c>
      <c r="AK2604">
        <v>98.935592</v>
      </c>
      <c r="AL2604" t="s">
        <v>27</v>
      </c>
      <c r="AM2604" t="s">
        <v>314</v>
      </c>
      <c r="AN2604" t="s">
        <v>199</v>
      </c>
      <c r="AO2604" s="1">
        <v>45809</v>
      </c>
      <c r="AP2604" s="1" t="s">
        <v>5437</v>
      </c>
      <c r="AR2604" t="s">
        <v>199</v>
      </c>
    </row>
    <row r="2605" spans="1:44" hidden="1" x14ac:dyDescent="0.25">
      <c r="A2605" t="s">
        <v>3617</v>
      </c>
      <c r="B2605" t="s">
        <v>3614</v>
      </c>
      <c r="C2605" t="s">
        <v>3615</v>
      </c>
      <c r="D2605" t="s">
        <v>143</v>
      </c>
      <c r="E2605" t="s">
        <v>1662</v>
      </c>
      <c r="F2605" t="s">
        <v>311</v>
      </c>
      <c r="G2605" t="s">
        <v>58</v>
      </c>
      <c r="H2605">
        <v>2</v>
      </c>
      <c r="I2605" t="s">
        <v>46</v>
      </c>
      <c r="J2605" t="s">
        <v>70</v>
      </c>
      <c r="L2605" s="21">
        <v>22.26</v>
      </c>
      <c r="M2605" t="s">
        <v>226</v>
      </c>
      <c r="W2605" s="5">
        <v>45689</v>
      </c>
      <c r="X2605" s="5">
        <v>45689</v>
      </c>
      <c r="Y2605" s="5">
        <v>45658</v>
      </c>
      <c r="Z2605" s="10">
        <v>45689</v>
      </c>
      <c r="AB2605" t="s">
        <v>311</v>
      </c>
      <c r="AC2605" t="s">
        <v>311</v>
      </c>
      <c r="AD2605" t="s">
        <v>51</v>
      </c>
      <c r="AE2605" t="s">
        <v>50</v>
      </c>
      <c r="AF2605" t="s">
        <v>1532</v>
      </c>
      <c r="AG2605" t="s">
        <v>199</v>
      </c>
      <c r="AH2605">
        <v>68.020790000000005</v>
      </c>
      <c r="AI2605">
        <v>87.805743000000007</v>
      </c>
      <c r="AJ2605">
        <v>89.462421000000006</v>
      </c>
      <c r="AK2605">
        <v>98.935592</v>
      </c>
      <c r="AL2605" t="s">
        <v>27</v>
      </c>
      <c r="AM2605" t="s">
        <v>314</v>
      </c>
      <c r="AN2605" t="s">
        <v>199</v>
      </c>
      <c r="AO2605" s="1">
        <v>45809</v>
      </c>
      <c r="AP2605" s="1" t="s">
        <v>5437</v>
      </c>
      <c r="AR2605" t="s">
        <v>199</v>
      </c>
    </row>
    <row r="2606" spans="1:44" hidden="1" x14ac:dyDescent="0.25">
      <c r="A2606" t="s">
        <v>3618</v>
      </c>
      <c r="B2606" t="s">
        <v>3614</v>
      </c>
      <c r="C2606" t="s">
        <v>3615</v>
      </c>
      <c r="D2606" t="s">
        <v>145</v>
      </c>
      <c r="E2606" t="s">
        <v>1662</v>
      </c>
      <c r="F2606" t="s">
        <v>311</v>
      </c>
      <c r="G2606" t="s">
        <v>58</v>
      </c>
      <c r="H2606">
        <v>2</v>
      </c>
      <c r="I2606" t="s">
        <v>46</v>
      </c>
      <c r="J2606" t="s">
        <v>70</v>
      </c>
      <c r="L2606" s="21">
        <v>23.41</v>
      </c>
      <c r="M2606" t="s">
        <v>226</v>
      </c>
      <c r="W2606" s="5">
        <v>45689</v>
      </c>
      <c r="X2606" s="5">
        <v>45689</v>
      </c>
      <c r="Y2606" s="5">
        <v>45658</v>
      </c>
      <c r="Z2606" s="10">
        <v>45689</v>
      </c>
      <c r="AB2606" t="s">
        <v>311</v>
      </c>
      <c r="AC2606" t="s">
        <v>311</v>
      </c>
      <c r="AD2606" t="s">
        <v>51</v>
      </c>
      <c r="AE2606" t="s">
        <v>50</v>
      </c>
      <c r="AF2606" t="s">
        <v>1532</v>
      </c>
      <c r="AG2606" t="s">
        <v>199</v>
      </c>
      <c r="AH2606">
        <v>68.020790000000005</v>
      </c>
      <c r="AI2606">
        <v>87.805743000000007</v>
      </c>
      <c r="AJ2606">
        <v>89.462421000000006</v>
      </c>
      <c r="AK2606">
        <v>98.935592</v>
      </c>
      <c r="AL2606" t="s">
        <v>27</v>
      </c>
      <c r="AM2606" t="s">
        <v>314</v>
      </c>
      <c r="AN2606" t="s">
        <v>199</v>
      </c>
      <c r="AO2606" s="1">
        <v>45809</v>
      </c>
      <c r="AP2606" s="1" t="s">
        <v>5437</v>
      </c>
      <c r="AR2606" t="s">
        <v>199</v>
      </c>
    </row>
    <row r="2607" spans="1:44" hidden="1" x14ac:dyDescent="0.25">
      <c r="A2607" t="s">
        <v>3619</v>
      </c>
      <c r="B2607" t="s">
        <v>3614</v>
      </c>
      <c r="C2607" t="s">
        <v>3615</v>
      </c>
      <c r="D2607" t="s">
        <v>255</v>
      </c>
      <c r="E2607" t="s">
        <v>1662</v>
      </c>
      <c r="F2607" t="s">
        <v>311</v>
      </c>
      <c r="G2607" t="s">
        <v>58</v>
      </c>
      <c r="H2607">
        <v>2</v>
      </c>
      <c r="I2607" t="s">
        <v>46</v>
      </c>
      <c r="J2607" t="s">
        <v>70</v>
      </c>
      <c r="L2607" s="21">
        <v>19.39</v>
      </c>
      <c r="M2607" t="s">
        <v>226</v>
      </c>
      <c r="W2607" s="5">
        <v>45689</v>
      </c>
      <c r="X2607" s="5">
        <v>45689</v>
      </c>
      <c r="Y2607" s="5">
        <v>45658</v>
      </c>
      <c r="Z2607" s="10">
        <v>45689</v>
      </c>
      <c r="AB2607" t="s">
        <v>311</v>
      </c>
      <c r="AC2607" t="s">
        <v>311</v>
      </c>
      <c r="AD2607" t="s">
        <v>51</v>
      </c>
      <c r="AE2607" t="s">
        <v>50</v>
      </c>
      <c r="AF2607" t="s">
        <v>1532</v>
      </c>
      <c r="AG2607" t="s">
        <v>199</v>
      </c>
      <c r="AH2607">
        <v>68.020790000000005</v>
      </c>
      <c r="AI2607">
        <v>87.805743000000007</v>
      </c>
      <c r="AJ2607">
        <v>89.462421000000006</v>
      </c>
      <c r="AK2607">
        <v>98.935592</v>
      </c>
      <c r="AL2607" t="s">
        <v>27</v>
      </c>
      <c r="AM2607" t="s">
        <v>314</v>
      </c>
      <c r="AN2607" t="s">
        <v>199</v>
      </c>
      <c r="AO2607" s="1">
        <v>45809</v>
      </c>
      <c r="AP2607" s="1" t="s">
        <v>5437</v>
      </c>
      <c r="AR2607" t="s">
        <v>199</v>
      </c>
    </row>
    <row r="2608" spans="1:44" hidden="1" x14ac:dyDescent="0.25">
      <c r="A2608" t="s">
        <v>3620</v>
      </c>
      <c r="B2608" t="s">
        <v>3614</v>
      </c>
      <c r="C2608" t="s">
        <v>3615</v>
      </c>
      <c r="D2608" s="21" t="s">
        <v>87</v>
      </c>
      <c r="E2608" t="s">
        <v>1662</v>
      </c>
      <c r="F2608" t="s">
        <v>311</v>
      </c>
      <c r="G2608" t="s">
        <v>58</v>
      </c>
      <c r="H2608">
        <v>2</v>
      </c>
      <c r="I2608" t="s">
        <v>46</v>
      </c>
      <c r="J2608" t="s">
        <v>70</v>
      </c>
      <c r="L2608" s="21">
        <v>12.13</v>
      </c>
      <c r="M2608" t="s">
        <v>226</v>
      </c>
      <c r="W2608" s="5">
        <v>45689</v>
      </c>
      <c r="X2608" s="5">
        <v>45689</v>
      </c>
      <c r="Y2608" s="5">
        <v>45658</v>
      </c>
      <c r="Z2608" s="10">
        <v>45689</v>
      </c>
      <c r="AB2608" t="s">
        <v>311</v>
      </c>
      <c r="AC2608" t="s">
        <v>311</v>
      </c>
      <c r="AD2608" t="s">
        <v>51</v>
      </c>
      <c r="AE2608" t="s">
        <v>50</v>
      </c>
      <c r="AF2608" t="s">
        <v>1532</v>
      </c>
      <c r="AG2608" t="s">
        <v>199</v>
      </c>
      <c r="AH2608">
        <v>68.020790000000005</v>
      </c>
      <c r="AI2608">
        <v>87.805743000000007</v>
      </c>
      <c r="AJ2608">
        <v>89.462421000000006</v>
      </c>
      <c r="AK2608">
        <v>98.935592</v>
      </c>
      <c r="AL2608" t="s">
        <v>27</v>
      </c>
      <c r="AM2608" t="s">
        <v>314</v>
      </c>
      <c r="AN2608" t="s">
        <v>199</v>
      </c>
      <c r="AO2608" s="1">
        <v>45809</v>
      </c>
      <c r="AP2608" s="1" t="s">
        <v>5437</v>
      </c>
      <c r="AR2608" t="s">
        <v>199</v>
      </c>
    </row>
    <row r="2609" spans="1:44" hidden="1" x14ac:dyDescent="0.25">
      <c r="A2609" t="s">
        <v>3621</v>
      </c>
      <c r="B2609" t="s">
        <v>3614</v>
      </c>
      <c r="C2609" t="s">
        <v>3615</v>
      </c>
      <c r="D2609" s="21" t="s">
        <v>100</v>
      </c>
      <c r="E2609" t="s">
        <v>1662</v>
      </c>
      <c r="F2609" t="s">
        <v>311</v>
      </c>
      <c r="G2609" t="s">
        <v>58</v>
      </c>
      <c r="H2609">
        <v>2</v>
      </c>
      <c r="I2609" t="s">
        <v>46</v>
      </c>
      <c r="J2609" t="s">
        <v>70</v>
      </c>
      <c r="L2609" s="21">
        <v>21.67</v>
      </c>
      <c r="M2609" t="s">
        <v>226</v>
      </c>
      <c r="W2609" s="5">
        <v>45689</v>
      </c>
      <c r="X2609" s="5">
        <v>45689</v>
      </c>
      <c r="Y2609" s="5">
        <v>45658</v>
      </c>
      <c r="Z2609" s="10">
        <v>45689</v>
      </c>
      <c r="AA2609" s="10">
        <v>45667</v>
      </c>
      <c r="AB2609" t="s">
        <v>311</v>
      </c>
      <c r="AC2609" t="s">
        <v>311</v>
      </c>
      <c r="AD2609" t="s">
        <v>51</v>
      </c>
      <c r="AE2609" t="s">
        <v>50</v>
      </c>
      <c r="AF2609" t="s">
        <v>1532</v>
      </c>
      <c r="AG2609" t="s">
        <v>199</v>
      </c>
      <c r="AH2609">
        <v>68.020790000000005</v>
      </c>
      <c r="AI2609">
        <v>87.805743000000007</v>
      </c>
      <c r="AJ2609">
        <v>89.462421000000006</v>
      </c>
      <c r="AK2609">
        <v>98.935592</v>
      </c>
      <c r="AL2609" t="s">
        <v>27</v>
      </c>
      <c r="AM2609" t="s">
        <v>314</v>
      </c>
      <c r="AN2609" t="s">
        <v>199</v>
      </c>
      <c r="AO2609" s="1">
        <v>45809</v>
      </c>
      <c r="AP2609" s="1" t="s">
        <v>5437</v>
      </c>
      <c r="AR2609" t="s">
        <v>199</v>
      </c>
    </row>
    <row r="2610" spans="1:44" hidden="1" x14ac:dyDescent="0.25">
      <c r="A2610" t="s">
        <v>3622</v>
      </c>
      <c r="B2610" t="s">
        <v>3614</v>
      </c>
      <c r="C2610" t="s">
        <v>3615</v>
      </c>
      <c r="D2610" s="21" t="s">
        <v>259</v>
      </c>
      <c r="E2610" t="s">
        <v>1662</v>
      </c>
      <c r="F2610" t="s">
        <v>311</v>
      </c>
      <c r="G2610" t="s">
        <v>58</v>
      </c>
      <c r="H2610">
        <v>2</v>
      </c>
      <c r="I2610" t="s">
        <v>46</v>
      </c>
      <c r="J2610" t="s">
        <v>70</v>
      </c>
      <c r="L2610" s="21">
        <v>19.66</v>
      </c>
      <c r="M2610" t="s">
        <v>226</v>
      </c>
      <c r="W2610" s="5">
        <v>45689</v>
      </c>
      <c r="X2610" s="5">
        <v>45689</v>
      </c>
      <c r="Y2610" s="5">
        <v>45658</v>
      </c>
      <c r="Z2610" s="10">
        <v>45689</v>
      </c>
      <c r="AA2610" s="10">
        <v>45664</v>
      </c>
      <c r="AB2610" t="s">
        <v>311</v>
      </c>
      <c r="AC2610" t="s">
        <v>311</v>
      </c>
      <c r="AD2610" t="s">
        <v>51</v>
      </c>
      <c r="AE2610" t="s">
        <v>50</v>
      </c>
      <c r="AF2610" t="s">
        <v>1532</v>
      </c>
      <c r="AG2610" t="s">
        <v>199</v>
      </c>
      <c r="AH2610">
        <v>68.020790000000005</v>
      </c>
      <c r="AI2610">
        <v>87.805743000000007</v>
      </c>
      <c r="AJ2610">
        <v>89.462421000000006</v>
      </c>
      <c r="AK2610">
        <v>98.935592</v>
      </c>
      <c r="AL2610" t="s">
        <v>27</v>
      </c>
      <c r="AM2610" t="s">
        <v>314</v>
      </c>
      <c r="AN2610" t="s">
        <v>199</v>
      </c>
      <c r="AO2610" s="1">
        <v>45809</v>
      </c>
      <c r="AP2610" s="1" t="s">
        <v>5437</v>
      </c>
      <c r="AR2610" t="s">
        <v>199</v>
      </c>
    </row>
    <row r="2611" spans="1:44" hidden="1" x14ac:dyDescent="0.25">
      <c r="A2611" t="s">
        <v>3625</v>
      </c>
      <c r="B2611" t="s">
        <v>3623</v>
      </c>
      <c r="C2611" t="s">
        <v>3624</v>
      </c>
      <c r="D2611" s="21" t="s">
        <v>95</v>
      </c>
      <c r="E2611" t="s">
        <v>1662</v>
      </c>
      <c r="F2611" t="s">
        <v>311</v>
      </c>
      <c r="G2611" t="s">
        <v>58</v>
      </c>
      <c r="H2611">
        <v>2</v>
      </c>
      <c r="I2611" t="s">
        <v>46</v>
      </c>
      <c r="J2611" t="s">
        <v>70</v>
      </c>
      <c r="L2611" s="21">
        <v>14.85</v>
      </c>
      <c r="M2611" t="s">
        <v>226</v>
      </c>
      <c r="W2611" s="5">
        <v>45689</v>
      </c>
      <c r="X2611" s="5">
        <v>45689</v>
      </c>
      <c r="Y2611" s="5">
        <v>45658</v>
      </c>
      <c r="Z2611" s="10">
        <v>45689</v>
      </c>
      <c r="AA2611" s="10">
        <v>45661</v>
      </c>
      <c r="AB2611" t="s">
        <v>311</v>
      </c>
      <c r="AC2611" t="s">
        <v>311</v>
      </c>
      <c r="AD2611" t="s">
        <v>51</v>
      </c>
      <c r="AE2611" t="s">
        <v>50</v>
      </c>
      <c r="AF2611" t="s">
        <v>1532</v>
      </c>
      <c r="AG2611" t="s">
        <v>199</v>
      </c>
      <c r="AH2611">
        <v>67.807129000000003</v>
      </c>
      <c r="AI2611">
        <v>87.592082000000005</v>
      </c>
      <c r="AJ2611">
        <v>89.248760000000004</v>
      </c>
      <c r="AK2611">
        <v>97.601267000000007</v>
      </c>
      <c r="AL2611" t="s">
        <v>27</v>
      </c>
      <c r="AM2611" t="s">
        <v>314</v>
      </c>
      <c r="AN2611" t="s">
        <v>199</v>
      </c>
      <c r="AO2611" s="1">
        <v>45809</v>
      </c>
      <c r="AP2611" s="1" t="s">
        <v>5437</v>
      </c>
      <c r="AR2611" t="s">
        <v>199</v>
      </c>
    </row>
    <row r="2612" spans="1:44" hidden="1" x14ac:dyDescent="0.25">
      <c r="A2612" t="s">
        <v>3626</v>
      </c>
      <c r="B2612" t="s">
        <v>3623</v>
      </c>
      <c r="C2612" t="s">
        <v>3624</v>
      </c>
      <c r="D2612" s="21" t="s">
        <v>143</v>
      </c>
      <c r="E2612" t="s">
        <v>1662</v>
      </c>
      <c r="F2612" t="s">
        <v>311</v>
      </c>
      <c r="G2612" t="s">
        <v>58</v>
      </c>
      <c r="H2612">
        <v>2</v>
      </c>
      <c r="I2612" t="s">
        <v>46</v>
      </c>
      <c r="J2612" t="s">
        <v>70</v>
      </c>
      <c r="L2612" s="21">
        <v>21.62</v>
      </c>
      <c r="M2612" t="s">
        <v>226</v>
      </c>
      <c r="W2612" s="5">
        <v>45689</v>
      </c>
      <c r="X2612" s="5">
        <v>45689</v>
      </c>
      <c r="Y2612" s="5">
        <v>45658</v>
      </c>
      <c r="Z2612" s="10">
        <v>45689</v>
      </c>
      <c r="AA2612" s="10">
        <v>45661</v>
      </c>
      <c r="AB2612" t="s">
        <v>311</v>
      </c>
      <c r="AC2612" t="s">
        <v>311</v>
      </c>
      <c r="AD2612" t="s">
        <v>51</v>
      </c>
      <c r="AE2612" t="s">
        <v>50</v>
      </c>
      <c r="AF2612" t="s">
        <v>1532</v>
      </c>
      <c r="AG2612" t="s">
        <v>199</v>
      </c>
      <c r="AH2612">
        <v>67.807129000000003</v>
      </c>
      <c r="AI2612">
        <v>87.592082000000005</v>
      </c>
      <c r="AJ2612">
        <v>89.248760000000004</v>
      </c>
      <c r="AK2612">
        <v>97.601267000000007</v>
      </c>
      <c r="AL2612" t="s">
        <v>27</v>
      </c>
      <c r="AM2612" t="s">
        <v>314</v>
      </c>
      <c r="AN2612" t="s">
        <v>199</v>
      </c>
      <c r="AO2612" s="1">
        <v>45809</v>
      </c>
      <c r="AP2612" s="1" t="s">
        <v>5437</v>
      </c>
      <c r="AR2612" t="s">
        <v>199</v>
      </c>
    </row>
    <row r="2613" spans="1:44" hidden="1" x14ac:dyDescent="0.25">
      <c r="A2613" t="s">
        <v>3627</v>
      </c>
      <c r="B2613" t="s">
        <v>3623</v>
      </c>
      <c r="C2613" t="s">
        <v>3624</v>
      </c>
      <c r="D2613" s="21" t="s">
        <v>145</v>
      </c>
      <c r="E2613" t="s">
        <v>1662</v>
      </c>
      <c r="F2613" t="s">
        <v>311</v>
      </c>
      <c r="G2613" t="s">
        <v>58</v>
      </c>
      <c r="H2613">
        <v>2</v>
      </c>
      <c r="I2613" t="s">
        <v>46</v>
      </c>
      <c r="J2613" t="s">
        <v>70</v>
      </c>
      <c r="L2613" s="21">
        <v>10.52</v>
      </c>
      <c r="M2613" t="s">
        <v>226</v>
      </c>
      <c r="W2613" s="5">
        <v>45689</v>
      </c>
      <c r="X2613" s="5">
        <v>45689</v>
      </c>
      <c r="Y2613" s="5">
        <v>45658</v>
      </c>
      <c r="Z2613" s="10">
        <v>45689</v>
      </c>
      <c r="AA2613" s="10">
        <v>45664</v>
      </c>
      <c r="AB2613" t="s">
        <v>311</v>
      </c>
      <c r="AC2613" t="s">
        <v>311</v>
      </c>
      <c r="AD2613" t="s">
        <v>51</v>
      </c>
      <c r="AE2613" t="s">
        <v>50</v>
      </c>
      <c r="AF2613" t="s">
        <v>1532</v>
      </c>
      <c r="AG2613" t="s">
        <v>199</v>
      </c>
      <c r="AH2613">
        <v>67.807129000000003</v>
      </c>
      <c r="AI2613">
        <v>87.592082000000005</v>
      </c>
      <c r="AJ2613">
        <v>89.248760000000004</v>
      </c>
      <c r="AK2613">
        <v>97.601267000000007</v>
      </c>
      <c r="AL2613" t="s">
        <v>27</v>
      </c>
      <c r="AM2613" t="s">
        <v>314</v>
      </c>
      <c r="AN2613" t="s">
        <v>199</v>
      </c>
      <c r="AO2613" s="1">
        <v>45809</v>
      </c>
      <c r="AP2613" s="1" t="s">
        <v>5437</v>
      </c>
      <c r="AR2613" t="s">
        <v>199</v>
      </c>
    </row>
    <row r="2614" spans="1:44" hidden="1" x14ac:dyDescent="0.25">
      <c r="A2614" t="s">
        <v>3628</v>
      </c>
      <c r="B2614" t="s">
        <v>3623</v>
      </c>
      <c r="C2614" t="s">
        <v>3624</v>
      </c>
      <c r="D2614" s="21" t="s">
        <v>255</v>
      </c>
      <c r="E2614" t="s">
        <v>1662</v>
      </c>
      <c r="F2614" t="s">
        <v>311</v>
      </c>
      <c r="G2614" t="s">
        <v>58</v>
      </c>
      <c r="H2614">
        <v>2</v>
      </c>
      <c r="I2614" t="s">
        <v>46</v>
      </c>
      <c r="J2614" t="s">
        <v>70</v>
      </c>
      <c r="L2614" s="21">
        <v>15.56</v>
      </c>
      <c r="M2614" t="s">
        <v>226</v>
      </c>
      <c r="W2614" s="5">
        <v>45689</v>
      </c>
      <c r="X2614" s="5">
        <v>45689</v>
      </c>
      <c r="Y2614" s="5">
        <v>45658</v>
      </c>
      <c r="Z2614" s="10">
        <v>45689</v>
      </c>
      <c r="AA2614" s="10">
        <v>45670</v>
      </c>
      <c r="AB2614" t="s">
        <v>311</v>
      </c>
      <c r="AC2614" t="s">
        <v>311</v>
      </c>
      <c r="AD2614" t="s">
        <v>51</v>
      </c>
      <c r="AE2614" t="s">
        <v>50</v>
      </c>
      <c r="AF2614" t="s">
        <v>1532</v>
      </c>
      <c r="AG2614" t="s">
        <v>199</v>
      </c>
      <c r="AH2614">
        <v>67.807129000000003</v>
      </c>
      <c r="AI2614">
        <v>87.592082000000005</v>
      </c>
      <c r="AJ2614">
        <v>89.248760000000004</v>
      </c>
      <c r="AK2614">
        <v>97.601267000000007</v>
      </c>
      <c r="AL2614" t="s">
        <v>27</v>
      </c>
      <c r="AM2614" t="s">
        <v>314</v>
      </c>
      <c r="AN2614" t="s">
        <v>199</v>
      </c>
      <c r="AO2614" s="1">
        <v>45809</v>
      </c>
      <c r="AP2614" s="1" t="s">
        <v>5437</v>
      </c>
      <c r="AR2614" t="s">
        <v>199</v>
      </c>
    </row>
    <row r="2615" spans="1:44" hidden="1" x14ac:dyDescent="0.25">
      <c r="A2615" t="s">
        <v>3629</v>
      </c>
      <c r="B2615" t="s">
        <v>3623</v>
      </c>
      <c r="C2615" t="s">
        <v>3624</v>
      </c>
      <c r="D2615" s="21" t="s">
        <v>259</v>
      </c>
      <c r="E2615" t="s">
        <v>1662</v>
      </c>
      <c r="F2615" t="s">
        <v>311</v>
      </c>
      <c r="G2615" t="s">
        <v>58</v>
      </c>
      <c r="H2615">
        <v>2</v>
      </c>
      <c r="I2615" t="s">
        <v>46</v>
      </c>
      <c r="J2615" t="s">
        <v>70</v>
      </c>
      <c r="L2615" s="21">
        <v>11.4</v>
      </c>
      <c r="M2615" t="s">
        <v>226</v>
      </c>
      <c r="W2615" s="5">
        <v>45689</v>
      </c>
      <c r="X2615" s="5">
        <v>45689</v>
      </c>
      <c r="Y2615" s="5">
        <v>45658</v>
      </c>
      <c r="Z2615" s="10">
        <v>45689</v>
      </c>
      <c r="AA2615" s="10">
        <v>45670</v>
      </c>
      <c r="AB2615" t="s">
        <v>311</v>
      </c>
      <c r="AC2615" t="s">
        <v>311</v>
      </c>
      <c r="AD2615" t="s">
        <v>51</v>
      </c>
      <c r="AE2615" t="s">
        <v>50</v>
      </c>
      <c r="AF2615" t="s">
        <v>1532</v>
      </c>
      <c r="AG2615" t="s">
        <v>199</v>
      </c>
      <c r="AH2615">
        <v>67.807129000000003</v>
      </c>
      <c r="AI2615">
        <v>87.592082000000005</v>
      </c>
      <c r="AJ2615">
        <v>89.248760000000004</v>
      </c>
      <c r="AK2615">
        <v>97.601267000000007</v>
      </c>
      <c r="AL2615" t="s">
        <v>27</v>
      </c>
      <c r="AM2615" t="s">
        <v>314</v>
      </c>
      <c r="AN2615" t="s">
        <v>199</v>
      </c>
      <c r="AO2615" s="1">
        <v>45809</v>
      </c>
      <c r="AP2615" s="1" t="s">
        <v>5437</v>
      </c>
      <c r="AR2615" t="s">
        <v>199</v>
      </c>
    </row>
    <row r="2616" spans="1:44" hidden="1" x14ac:dyDescent="0.25">
      <c r="A2616" t="s">
        <v>3632</v>
      </c>
      <c r="B2616" t="s">
        <v>3630</v>
      </c>
      <c r="C2616" t="s">
        <v>3631</v>
      </c>
      <c r="D2616" s="21" t="s">
        <v>95</v>
      </c>
      <c r="E2616" t="s">
        <v>1662</v>
      </c>
      <c r="F2616" t="s">
        <v>311</v>
      </c>
      <c r="G2616" t="s">
        <v>58</v>
      </c>
      <c r="H2616">
        <v>2</v>
      </c>
      <c r="I2616" t="s">
        <v>46</v>
      </c>
      <c r="J2616" t="s">
        <v>70</v>
      </c>
      <c r="L2616" s="21">
        <v>11.12</v>
      </c>
      <c r="M2616" t="s">
        <v>226</v>
      </c>
      <c r="W2616" s="5">
        <v>45689</v>
      </c>
      <c r="X2616" s="5">
        <v>45689</v>
      </c>
      <c r="Y2616" s="5">
        <v>45658</v>
      </c>
      <c r="Z2616" s="10">
        <v>45689</v>
      </c>
      <c r="AA2616" s="10">
        <v>45670</v>
      </c>
      <c r="AB2616" t="s">
        <v>311</v>
      </c>
      <c r="AC2616" t="s">
        <v>311</v>
      </c>
      <c r="AD2616" t="s">
        <v>51</v>
      </c>
      <c r="AE2616" t="s">
        <v>50</v>
      </c>
      <c r="AF2616" t="s">
        <v>1532</v>
      </c>
      <c r="AG2616" t="s">
        <v>199</v>
      </c>
      <c r="AH2616">
        <v>69.220720999999998</v>
      </c>
      <c r="AI2616">
        <v>89.005673999999999</v>
      </c>
      <c r="AJ2616">
        <v>90.662351000000001</v>
      </c>
      <c r="AK2616">
        <v>97.056387999999998</v>
      </c>
      <c r="AL2616" t="s">
        <v>27</v>
      </c>
      <c r="AM2616" t="s">
        <v>314</v>
      </c>
      <c r="AN2616" t="s">
        <v>199</v>
      </c>
      <c r="AO2616" s="1">
        <v>45809</v>
      </c>
      <c r="AP2616" s="1" t="s">
        <v>5437</v>
      </c>
      <c r="AR2616" t="s">
        <v>199</v>
      </c>
    </row>
    <row r="2617" spans="1:44" hidden="1" x14ac:dyDescent="0.25">
      <c r="A2617" t="s">
        <v>3633</v>
      </c>
      <c r="B2617" t="s">
        <v>3630</v>
      </c>
      <c r="C2617" t="s">
        <v>3631</v>
      </c>
      <c r="D2617" s="21" t="s">
        <v>143</v>
      </c>
      <c r="E2617" t="s">
        <v>1662</v>
      </c>
      <c r="F2617" t="s">
        <v>311</v>
      </c>
      <c r="G2617" t="s">
        <v>58</v>
      </c>
      <c r="H2617">
        <v>2</v>
      </c>
      <c r="I2617" t="s">
        <v>46</v>
      </c>
      <c r="J2617" t="s">
        <v>70</v>
      </c>
      <c r="L2617" s="21">
        <v>21.31</v>
      </c>
      <c r="M2617" t="s">
        <v>226</v>
      </c>
      <c r="W2617" s="5">
        <v>45689</v>
      </c>
      <c r="X2617" s="5">
        <v>45689</v>
      </c>
      <c r="Y2617" s="5">
        <v>45658</v>
      </c>
      <c r="Z2617" s="10">
        <v>45689</v>
      </c>
      <c r="AA2617" s="10">
        <v>45670</v>
      </c>
      <c r="AB2617" t="s">
        <v>311</v>
      </c>
      <c r="AC2617" t="s">
        <v>311</v>
      </c>
      <c r="AD2617" t="s">
        <v>51</v>
      </c>
      <c r="AE2617" t="s">
        <v>50</v>
      </c>
      <c r="AF2617" t="s">
        <v>1532</v>
      </c>
      <c r="AG2617" t="s">
        <v>199</v>
      </c>
      <c r="AH2617">
        <v>69.220720999999998</v>
      </c>
      <c r="AI2617">
        <v>89.005673999999999</v>
      </c>
      <c r="AJ2617">
        <v>90.662351000000001</v>
      </c>
      <c r="AK2617">
        <v>97.056387999999998</v>
      </c>
      <c r="AL2617" t="s">
        <v>27</v>
      </c>
      <c r="AM2617" t="s">
        <v>314</v>
      </c>
      <c r="AN2617" t="s">
        <v>199</v>
      </c>
      <c r="AO2617" s="1">
        <v>45839</v>
      </c>
      <c r="AP2617" s="1" t="s">
        <v>5438</v>
      </c>
      <c r="AR2617" t="s">
        <v>199</v>
      </c>
    </row>
    <row r="2618" spans="1:44" hidden="1" x14ac:dyDescent="0.25">
      <c r="A2618" t="s">
        <v>3634</v>
      </c>
      <c r="B2618" t="s">
        <v>3630</v>
      </c>
      <c r="C2618" t="s">
        <v>3631</v>
      </c>
      <c r="D2618" s="21" t="s">
        <v>145</v>
      </c>
      <c r="E2618" t="s">
        <v>1662</v>
      </c>
      <c r="F2618" t="s">
        <v>311</v>
      </c>
      <c r="G2618" t="s">
        <v>58</v>
      </c>
      <c r="H2618">
        <v>2</v>
      </c>
      <c r="I2618" t="s">
        <v>46</v>
      </c>
      <c r="J2618" t="s">
        <v>70</v>
      </c>
      <c r="L2618" s="21">
        <v>29.14</v>
      </c>
      <c r="M2618" t="s">
        <v>226</v>
      </c>
      <c r="W2618" s="5">
        <v>45689</v>
      </c>
      <c r="X2618" s="5">
        <v>45689</v>
      </c>
      <c r="Y2618" s="5">
        <v>45658</v>
      </c>
      <c r="Z2618" s="10">
        <v>45689</v>
      </c>
      <c r="AA2618" s="10">
        <v>45670</v>
      </c>
      <c r="AB2618" t="s">
        <v>311</v>
      </c>
      <c r="AC2618" t="s">
        <v>311</v>
      </c>
      <c r="AD2618" t="s">
        <v>51</v>
      </c>
      <c r="AE2618" t="s">
        <v>50</v>
      </c>
      <c r="AF2618" t="s">
        <v>1532</v>
      </c>
      <c r="AG2618" t="s">
        <v>199</v>
      </c>
      <c r="AH2618">
        <v>69.220720999999998</v>
      </c>
      <c r="AI2618">
        <v>89.005673999999999</v>
      </c>
      <c r="AJ2618">
        <v>90.662351000000001</v>
      </c>
      <c r="AK2618">
        <v>97.056387999999998</v>
      </c>
      <c r="AL2618" t="s">
        <v>27</v>
      </c>
      <c r="AM2618" t="s">
        <v>314</v>
      </c>
      <c r="AN2618" t="s">
        <v>199</v>
      </c>
      <c r="AO2618" s="1">
        <v>45839</v>
      </c>
      <c r="AP2618" s="1" t="s">
        <v>5438</v>
      </c>
      <c r="AR2618" t="s">
        <v>199</v>
      </c>
    </row>
    <row r="2619" spans="1:44" hidden="1" x14ac:dyDescent="0.25">
      <c r="A2619" t="s">
        <v>3635</v>
      </c>
      <c r="B2619" t="s">
        <v>3630</v>
      </c>
      <c r="C2619" t="s">
        <v>3631</v>
      </c>
      <c r="D2619" s="21" t="s">
        <v>255</v>
      </c>
      <c r="E2619" t="s">
        <v>1662</v>
      </c>
      <c r="F2619" t="s">
        <v>311</v>
      </c>
      <c r="G2619" t="s">
        <v>58</v>
      </c>
      <c r="H2619">
        <v>2</v>
      </c>
      <c r="I2619" t="s">
        <v>46</v>
      </c>
      <c r="J2619" t="s">
        <v>70</v>
      </c>
      <c r="L2619" s="21">
        <v>28.45</v>
      </c>
      <c r="M2619" t="s">
        <v>226</v>
      </c>
      <c r="W2619" s="5">
        <v>45689</v>
      </c>
      <c r="X2619" s="5">
        <v>45689</v>
      </c>
      <c r="Y2619" s="5">
        <v>45658</v>
      </c>
      <c r="Z2619" s="10">
        <v>45689</v>
      </c>
      <c r="AA2619" s="10">
        <v>45664</v>
      </c>
      <c r="AB2619" t="s">
        <v>311</v>
      </c>
      <c r="AC2619" t="s">
        <v>311</v>
      </c>
      <c r="AD2619" t="s">
        <v>51</v>
      </c>
      <c r="AE2619" t="s">
        <v>50</v>
      </c>
      <c r="AF2619" t="s">
        <v>1532</v>
      </c>
      <c r="AG2619" t="s">
        <v>199</v>
      </c>
      <c r="AH2619">
        <v>69.220720999999998</v>
      </c>
      <c r="AI2619">
        <v>89.005673999999999</v>
      </c>
      <c r="AJ2619">
        <v>90.662351000000001</v>
      </c>
      <c r="AK2619">
        <v>97.056387999999998</v>
      </c>
      <c r="AL2619" t="s">
        <v>27</v>
      </c>
      <c r="AM2619" t="s">
        <v>314</v>
      </c>
      <c r="AN2619" t="s">
        <v>199</v>
      </c>
      <c r="AO2619" s="1">
        <v>45839</v>
      </c>
      <c r="AP2619" s="1" t="s">
        <v>5438</v>
      </c>
      <c r="AR2619" t="s">
        <v>199</v>
      </c>
    </row>
    <row r="2620" spans="1:44" hidden="1" x14ac:dyDescent="0.25">
      <c r="A2620" t="s">
        <v>3636</v>
      </c>
      <c r="B2620" t="s">
        <v>3630</v>
      </c>
      <c r="C2620" t="s">
        <v>3631</v>
      </c>
      <c r="D2620" s="21" t="s">
        <v>87</v>
      </c>
      <c r="E2620" t="s">
        <v>1662</v>
      </c>
      <c r="F2620" t="s">
        <v>311</v>
      </c>
      <c r="G2620" t="s">
        <v>58</v>
      </c>
      <c r="H2620">
        <v>2</v>
      </c>
      <c r="I2620" t="s">
        <v>46</v>
      </c>
      <c r="J2620" t="s">
        <v>70</v>
      </c>
      <c r="L2620" s="21">
        <v>1.94</v>
      </c>
      <c r="M2620" t="s">
        <v>226</v>
      </c>
      <c r="W2620" s="5">
        <v>45689</v>
      </c>
      <c r="X2620" s="5">
        <v>45689</v>
      </c>
      <c r="Y2620" s="5">
        <v>45658</v>
      </c>
      <c r="Z2620" s="10">
        <v>45689</v>
      </c>
      <c r="AA2620" s="10">
        <v>45671</v>
      </c>
      <c r="AB2620" t="s">
        <v>311</v>
      </c>
      <c r="AC2620" t="s">
        <v>311</v>
      </c>
      <c r="AD2620" t="s">
        <v>51</v>
      </c>
      <c r="AE2620" t="s">
        <v>50</v>
      </c>
      <c r="AF2620" t="s">
        <v>1532</v>
      </c>
      <c r="AG2620" t="s">
        <v>199</v>
      </c>
      <c r="AH2620">
        <v>69.220720999999998</v>
      </c>
      <c r="AI2620">
        <v>89.005673999999999</v>
      </c>
      <c r="AJ2620">
        <v>90.662351000000001</v>
      </c>
      <c r="AK2620">
        <v>97.056387999999998</v>
      </c>
      <c r="AL2620" t="s">
        <v>27</v>
      </c>
      <c r="AM2620" t="s">
        <v>314</v>
      </c>
      <c r="AN2620" t="s">
        <v>199</v>
      </c>
      <c r="AO2620" s="1">
        <v>45809</v>
      </c>
      <c r="AP2620" s="1" t="s">
        <v>5437</v>
      </c>
      <c r="AR2620" t="s">
        <v>199</v>
      </c>
    </row>
    <row r="2621" spans="1:44" hidden="1" x14ac:dyDescent="0.25">
      <c r="A2621" t="s">
        <v>3637</v>
      </c>
      <c r="B2621" t="s">
        <v>3630</v>
      </c>
      <c r="C2621" t="s">
        <v>3631</v>
      </c>
      <c r="D2621" s="21" t="s">
        <v>100</v>
      </c>
      <c r="E2621" t="s">
        <v>1662</v>
      </c>
      <c r="F2621" t="s">
        <v>311</v>
      </c>
      <c r="G2621" t="s">
        <v>58</v>
      </c>
      <c r="H2621">
        <v>2</v>
      </c>
      <c r="I2621" t="s">
        <v>46</v>
      </c>
      <c r="J2621" t="s">
        <v>70</v>
      </c>
      <c r="L2621" s="21">
        <v>0.28000000000000003</v>
      </c>
      <c r="M2621" t="s">
        <v>226</v>
      </c>
      <c r="W2621" s="5">
        <v>45689</v>
      </c>
      <c r="X2621" s="5">
        <v>45689</v>
      </c>
      <c r="Y2621" s="5">
        <v>45658</v>
      </c>
      <c r="Z2621" s="10">
        <v>45689</v>
      </c>
      <c r="AA2621" s="10">
        <v>45664</v>
      </c>
      <c r="AB2621" t="s">
        <v>311</v>
      </c>
      <c r="AC2621" t="s">
        <v>311</v>
      </c>
      <c r="AD2621" t="s">
        <v>51</v>
      </c>
      <c r="AE2621" t="s">
        <v>50</v>
      </c>
      <c r="AF2621" t="s">
        <v>1532</v>
      </c>
      <c r="AG2621" t="s">
        <v>199</v>
      </c>
      <c r="AH2621">
        <v>69.220720999999998</v>
      </c>
      <c r="AI2621">
        <v>89.005673999999999</v>
      </c>
      <c r="AJ2621">
        <v>90.662351000000001</v>
      </c>
      <c r="AK2621">
        <v>97.056387999999998</v>
      </c>
      <c r="AL2621" t="s">
        <v>27</v>
      </c>
      <c r="AM2621" t="s">
        <v>314</v>
      </c>
      <c r="AN2621" t="s">
        <v>199</v>
      </c>
      <c r="AO2621" s="1">
        <v>45809</v>
      </c>
      <c r="AP2621" s="1" t="s">
        <v>5437</v>
      </c>
      <c r="AR2621" t="s">
        <v>199</v>
      </c>
    </row>
    <row r="2622" spans="1:44" hidden="1" x14ac:dyDescent="0.25">
      <c r="A2622" t="s">
        <v>3640</v>
      </c>
      <c r="B2622" t="s">
        <v>3638</v>
      </c>
      <c r="C2622" t="s">
        <v>3639</v>
      </c>
      <c r="D2622" s="21" t="s">
        <v>95</v>
      </c>
      <c r="E2622" t="s">
        <v>1662</v>
      </c>
      <c r="F2622" t="s">
        <v>311</v>
      </c>
      <c r="G2622" t="s">
        <v>58</v>
      </c>
      <c r="H2622">
        <v>2</v>
      </c>
      <c r="I2622" t="s">
        <v>46</v>
      </c>
      <c r="J2622" t="s">
        <v>70</v>
      </c>
      <c r="L2622" s="21">
        <v>41.83</v>
      </c>
      <c r="M2622" t="s">
        <v>226</v>
      </c>
      <c r="W2622" s="5">
        <v>45689</v>
      </c>
      <c r="X2622" s="5">
        <v>45689</v>
      </c>
      <c r="Y2622" s="5">
        <v>45627</v>
      </c>
      <c r="Z2622" s="10">
        <v>45689</v>
      </c>
      <c r="AA2622" s="10">
        <v>45651</v>
      </c>
      <c r="AB2622" t="s">
        <v>311</v>
      </c>
      <c r="AC2622" t="s">
        <v>311</v>
      </c>
      <c r="AD2622" t="s">
        <v>51</v>
      </c>
      <c r="AE2622" t="s">
        <v>50</v>
      </c>
      <c r="AF2622" t="s">
        <v>1532</v>
      </c>
      <c r="AG2622" t="s">
        <v>199</v>
      </c>
      <c r="AH2622">
        <v>66.688337000000004</v>
      </c>
      <c r="AI2622">
        <v>86.473290000000006</v>
      </c>
      <c r="AJ2622">
        <v>88.129968000000005</v>
      </c>
      <c r="AK2622">
        <v>97.882806000000002</v>
      </c>
      <c r="AL2622" t="s">
        <v>27</v>
      </c>
      <c r="AM2622" t="s">
        <v>314</v>
      </c>
      <c r="AN2622" t="s">
        <v>199</v>
      </c>
      <c r="AO2622" s="1">
        <v>45839</v>
      </c>
      <c r="AP2622" s="1" t="s">
        <v>5438</v>
      </c>
      <c r="AR2622" t="s">
        <v>199</v>
      </c>
    </row>
    <row r="2623" spans="1:44" hidden="1" x14ac:dyDescent="0.25">
      <c r="A2623" t="s">
        <v>3641</v>
      </c>
      <c r="B2623" t="s">
        <v>3638</v>
      </c>
      <c r="C2623" t="s">
        <v>3639</v>
      </c>
      <c r="D2623" s="21" t="s">
        <v>143</v>
      </c>
      <c r="E2623" t="s">
        <v>1662</v>
      </c>
      <c r="F2623" t="s">
        <v>311</v>
      </c>
      <c r="G2623" t="s">
        <v>58</v>
      </c>
      <c r="H2623">
        <v>2</v>
      </c>
      <c r="I2623" t="s">
        <v>46</v>
      </c>
      <c r="J2623" t="s">
        <v>70</v>
      </c>
      <c r="L2623" s="21">
        <v>12.16</v>
      </c>
      <c r="M2623" t="s">
        <v>226</v>
      </c>
      <c r="W2623" s="5">
        <v>45689</v>
      </c>
      <c r="X2623" s="5">
        <v>45689</v>
      </c>
      <c r="Y2623" s="5">
        <v>45627</v>
      </c>
      <c r="Z2623" s="10">
        <v>45689</v>
      </c>
      <c r="AA2623" s="10">
        <v>45651</v>
      </c>
      <c r="AB2623" t="s">
        <v>311</v>
      </c>
      <c r="AC2623" t="s">
        <v>311</v>
      </c>
      <c r="AD2623" t="s">
        <v>51</v>
      </c>
      <c r="AE2623" t="s">
        <v>50</v>
      </c>
      <c r="AF2623" t="s">
        <v>1532</v>
      </c>
      <c r="AG2623" t="s">
        <v>199</v>
      </c>
      <c r="AH2623">
        <v>66.688337000000004</v>
      </c>
      <c r="AI2623">
        <v>86.473290000000006</v>
      </c>
      <c r="AJ2623">
        <v>88.129968000000005</v>
      </c>
      <c r="AK2623">
        <v>97.882806000000002</v>
      </c>
      <c r="AL2623" t="s">
        <v>27</v>
      </c>
      <c r="AM2623" t="s">
        <v>314</v>
      </c>
      <c r="AN2623" t="s">
        <v>199</v>
      </c>
      <c r="AO2623" s="1">
        <v>45809</v>
      </c>
      <c r="AP2623" s="1" t="s">
        <v>5437</v>
      </c>
      <c r="AR2623" t="s">
        <v>199</v>
      </c>
    </row>
    <row r="2624" spans="1:44" hidden="1" x14ac:dyDescent="0.25">
      <c r="A2624" t="s">
        <v>3642</v>
      </c>
      <c r="B2624" t="s">
        <v>3638</v>
      </c>
      <c r="C2624" t="s">
        <v>3639</v>
      </c>
      <c r="D2624" s="21" t="s">
        <v>145</v>
      </c>
      <c r="E2624" t="s">
        <v>1662</v>
      </c>
      <c r="F2624" t="s">
        <v>311</v>
      </c>
      <c r="G2624" t="s">
        <v>58</v>
      </c>
      <c r="H2624">
        <v>2</v>
      </c>
      <c r="I2624" t="s">
        <v>46</v>
      </c>
      <c r="J2624" t="s">
        <v>70</v>
      </c>
      <c r="L2624" s="21">
        <v>33.28</v>
      </c>
      <c r="M2624" t="s">
        <v>226</v>
      </c>
      <c r="W2624" s="5">
        <v>45689</v>
      </c>
      <c r="X2624" s="5">
        <v>45689</v>
      </c>
      <c r="Y2624" s="5">
        <v>45627</v>
      </c>
      <c r="Z2624" s="10">
        <v>45689</v>
      </c>
      <c r="AA2624" s="10">
        <v>45654</v>
      </c>
      <c r="AB2624" t="s">
        <v>311</v>
      </c>
      <c r="AC2624" t="s">
        <v>311</v>
      </c>
      <c r="AD2624" t="s">
        <v>51</v>
      </c>
      <c r="AE2624" t="s">
        <v>50</v>
      </c>
      <c r="AF2624" t="s">
        <v>1532</v>
      </c>
      <c r="AG2624" t="s">
        <v>199</v>
      </c>
      <c r="AH2624">
        <v>66.688337000000004</v>
      </c>
      <c r="AI2624">
        <v>86.473290000000006</v>
      </c>
      <c r="AJ2624">
        <v>88.129968000000005</v>
      </c>
      <c r="AK2624">
        <v>97.882806000000002</v>
      </c>
      <c r="AL2624" t="s">
        <v>27</v>
      </c>
      <c r="AM2624" t="s">
        <v>314</v>
      </c>
      <c r="AN2624" t="s">
        <v>199</v>
      </c>
      <c r="AO2624" s="1">
        <v>45839</v>
      </c>
      <c r="AP2624" s="1" t="s">
        <v>5438</v>
      </c>
      <c r="AR2624" t="s">
        <v>199</v>
      </c>
    </row>
    <row r="2625" spans="1:44" hidden="1" x14ac:dyDescent="0.25">
      <c r="A2625" t="s">
        <v>3643</v>
      </c>
      <c r="B2625" t="s">
        <v>3638</v>
      </c>
      <c r="C2625" t="s">
        <v>3639</v>
      </c>
      <c r="D2625" s="21" t="s">
        <v>255</v>
      </c>
      <c r="E2625" t="s">
        <v>1662</v>
      </c>
      <c r="F2625" t="s">
        <v>311</v>
      </c>
      <c r="G2625" t="s">
        <v>58</v>
      </c>
      <c r="H2625">
        <v>2</v>
      </c>
      <c r="I2625" t="s">
        <v>46</v>
      </c>
      <c r="J2625" t="s">
        <v>70</v>
      </c>
      <c r="L2625" s="21">
        <v>44.68</v>
      </c>
      <c r="M2625" t="s">
        <v>226</v>
      </c>
      <c r="W2625" s="5">
        <v>45689</v>
      </c>
      <c r="X2625" s="5">
        <v>45689</v>
      </c>
      <c r="Y2625" s="5">
        <v>45658</v>
      </c>
      <c r="Z2625" s="10">
        <v>45689</v>
      </c>
      <c r="AB2625" t="s">
        <v>311</v>
      </c>
      <c r="AC2625" t="s">
        <v>311</v>
      </c>
      <c r="AD2625" t="s">
        <v>51</v>
      </c>
      <c r="AE2625" t="s">
        <v>50</v>
      </c>
      <c r="AF2625" t="s">
        <v>1532</v>
      </c>
      <c r="AG2625" t="s">
        <v>199</v>
      </c>
      <c r="AH2625">
        <v>66.688337000000004</v>
      </c>
      <c r="AI2625">
        <v>86.473290000000006</v>
      </c>
      <c r="AJ2625">
        <v>88.129968000000005</v>
      </c>
      <c r="AK2625">
        <v>97.882806000000002</v>
      </c>
      <c r="AL2625" t="s">
        <v>27</v>
      </c>
      <c r="AM2625" t="s">
        <v>314</v>
      </c>
      <c r="AN2625" t="s">
        <v>199</v>
      </c>
      <c r="AO2625" s="1">
        <v>45839</v>
      </c>
      <c r="AP2625" s="1" t="s">
        <v>5438</v>
      </c>
      <c r="AR2625" t="s">
        <v>199</v>
      </c>
    </row>
    <row r="2626" spans="1:44" hidden="1" x14ac:dyDescent="0.25">
      <c r="A2626" t="s">
        <v>3644</v>
      </c>
      <c r="B2626" t="s">
        <v>3638</v>
      </c>
      <c r="C2626" t="s">
        <v>3639</v>
      </c>
      <c r="D2626" s="21" t="s">
        <v>87</v>
      </c>
      <c r="E2626" t="s">
        <v>1662</v>
      </c>
      <c r="F2626" t="s">
        <v>311</v>
      </c>
      <c r="G2626" t="s">
        <v>58</v>
      </c>
      <c r="H2626">
        <v>2</v>
      </c>
      <c r="I2626" t="s">
        <v>46</v>
      </c>
      <c r="J2626" t="s">
        <v>70</v>
      </c>
      <c r="L2626" s="21">
        <v>60.04</v>
      </c>
      <c r="M2626" t="s">
        <v>226</v>
      </c>
      <c r="W2626" s="5">
        <v>45689</v>
      </c>
      <c r="X2626" s="5">
        <v>45689</v>
      </c>
      <c r="Y2626" s="5">
        <v>45658</v>
      </c>
      <c r="Z2626" s="10">
        <v>45689</v>
      </c>
      <c r="AA2626" s="10">
        <v>45658</v>
      </c>
      <c r="AB2626" t="s">
        <v>311</v>
      </c>
      <c r="AC2626" t="s">
        <v>311</v>
      </c>
      <c r="AD2626" t="s">
        <v>51</v>
      </c>
      <c r="AE2626" t="s">
        <v>50</v>
      </c>
      <c r="AF2626" t="s">
        <v>1532</v>
      </c>
      <c r="AG2626" t="s">
        <v>199</v>
      </c>
      <c r="AH2626">
        <v>66.688337000000004</v>
      </c>
      <c r="AI2626">
        <v>86.473290000000006</v>
      </c>
      <c r="AJ2626">
        <v>88.129968000000005</v>
      </c>
      <c r="AK2626">
        <v>97.882806000000002</v>
      </c>
      <c r="AL2626" t="s">
        <v>27</v>
      </c>
      <c r="AM2626" t="s">
        <v>314</v>
      </c>
      <c r="AN2626" t="s">
        <v>199</v>
      </c>
      <c r="AO2626" s="1">
        <v>45839</v>
      </c>
      <c r="AP2626" s="1" t="s">
        <v>5438</v>
      </c>
      <c r="AR2626" t="s">
        <v>199</v>
      </c>
    </row>
    <row r="2627" spans="1:44" hidden="1" x14ac:dyDescent="0.25">
      <c r="A2627" t="s">
        <v>3645</v>
      </c>
      <c r="B2627" t="s">
        <v>3638</v>
      </c>
      <c r="C2627" t="s">
        <v>3639</v>
      </c>
      <c r="D2627" s="21" t="s">
        <v>100</v>
      </c>
      <c r="E2627" t="s">
        <v>1662</v>
      </c>
      <c r="F2627" t="s">
        <v>311</v>
      </c>
      <c r="G2627" t="s">
        <v>58</v>
      </c>
      <c r="H2627">
        <v>2</v>
      </c>
      <c r="I2627" t="s">
        <v>46</v>
      </c>
      <c r="J2627" t="s">
        <v>70</v>
      </c>
      <c r="L2627" s="21">
        <v>2.9</v>
      </c>
      <c r="M2627" t="s">
        <v>226</v>
      </c>
      <c r="W2627" s="5">
        <v>45689</v>
      </c>
      <c r="X2627" s="5">
        <v>45689</v>
      </c>
      <c r="Y2627" s="5">
        <v>45658</v>
      </c>
      <c r="Z2627" s="10">
        <v>45689</v>
      </c>
      <c r="AB2627" t="s">
        <v>311</v>
      </c>
      <c r="AC2627" t="s">
        <v>311</v>
      </c>
      <c r="AD2627" t="s">
        <v>51</v>
      </c>
      <c r="AE2627" t="s">
        <v>50</v>
      </c>
      <c r="AF2627" t="s">
        <v>1532</v>
      </c>
      <c r="AG2627" t="s">
        <v>199</v>
      </c>
      <c r="AH2627">
        <v>66.688337000000004</v>
      </c>
      <c r="AI2627">
        <v>86.473290000000006</v>
      </c>
      <c r="AJ2627">
        <v>88.129968000000005</v>
      </c>
      <c r="AK2627">
        <v>97.882806000000002</v>
      </c>
      <c r="AL2627" t="s">
        <v>27</v>
      </c>
      <c r="AM2627" t="s">
        <v>314</v>
      </c>
      <c r="AN2627" t="s">
        <v>199</v>
      </c>
      <c r="AO2627" s="1">
        <v>45839</v>
      </c>
      <c r="AP2627" s="1" t="s">
        <v>5438</v>
      </c>
      <c r="AR2627" t="s">
        <v>199</v>
      </c>
    </row>
    <row r="2628" spans="1:44" hidden="1" x14ac:dyDescent="0.25">
      <c r="A2628" t="s">
        <v>3646</v>
      </c>
      <c r="B2628" t="s">
        <v>3638</v>
      </c>
      <c r="C2628" t="s">
        <v>3639</v>
      </c>
      <c r="D2628" s="21" t="s">
        <v>259</v>
      </c>
      <c r="E2628" t="s">
        <v>1662</v>
      </c>
      <c r="F2628" t="s">
        <v>311</v>
      </c>
      <c r="G2628" t="s">
        <v>58</v>
      </c>
      <c r="H2628">
        <v>2</v>
      </c>
      <c r="I2628" t="s">
        <v>46</v>
      </c>
      <c r="J2628" t="s">
        <v>70</v>
      </c>
      <c r="L2628" s="21">
        <v>6.09</v>
      </c>
      <c r="M2628" t="s">
        <v>226</v>
      </c>
      <c r="W2628" s="5">
        <v>45689</v>
      </c>
      <c r="X2628" s="5">
        <v>45689</v>
      </c>
      <c r="Y2628" s="5">
        <v>45658</v>
      </c>
      <c r="Z2628" s="10">
        <v>45689</v>
      </c>
      <c r="AA2628" s="10">
        <v>45670</v>
      </c>
      <c r="AB2628" t="s">
        <v>311</v>
      </c>
      <c r="AC2628" t="s">
        <v>311</v>
      </c>
      <c r="AD2628" t="s">
        <v>51</v>
      </c>
      <c r="AE2628" t="s">
        <v>50</v>
      </c>
      <c r="AF2628" t="s">
        <v>1532</v>
      </c>
      <c r="AG2628" t="s">
        <v>199</v>
      </c>
      <c r="AH2628">
        <v>66.688337000000004</v>
      </c>
      <c r="AI2628">
        <v>86.473290000000006</v>
      </c>
      <c r="AJ2628">
        <v>88.129968000000005</v>
      </c>
      <c r="AK2628">
        <v>97.882806000000002</v>
      </c>
      <c r="AL2628" t="s">
        <v>27</v>
      </c>
      <c r="AM2628" t="s">
        <v>314</v>
      </c>
      <c r="AN2628" t="s">
        <v>199</v>
      </c>
      <c r="AO2628" s="1">
        <v>45839</v>
      </c>
      <c r="AP2628" s="1" t="s">
        <v>5438</v>
      </c>
      <c r="AR2628" t="s">
        <v>199</v>
      </c>
    </row>
    <row r="2629" spans="1:44" hidden="1" x14ac:dyDescent="0.25">
      <c r="A2629" t="s">
        <v>3647</v>
      </c>
      <c r="B2629" t="s">
        <v>3638</v>
      </c>
      <c r="C2629" t="s">
        <v>3639</v>
      </c>
      <c r="D2629" s="21" t="s">
        <v>275</v>
      </c>
      <c r="E2629" t="s">
        <v>1662</v>
      </c>
      <c r="F2629" t="s">
        <v>311</v>
      </c>
      <c r="G2629" t="s">
        <v>58</v>
      </c>
      <c r="H2629">
        <v>2</v>
      </c>
      <c r="I2629" t="s">
        <v>46</v>
      </c>
      <c r="J2629" t="s">
        <v>70</v>
      </c>
      <c r="L2629" s="21">
        <v>3.1</v>
      </c>
      <c r="M2629" t="s">
        <v>226</v>
      </c>
      <c r="W2629" s="5">
        <v>45689</v>
      </c>
      <c r="X2629" s="5">
        <v>45689</v>
      </c>
      <c r="Y2629" s="5">
        <v>45658</v>
      </c>
      <c r="Z2629" s="10">
        <v>45689</v>
      </c>
      <c r="AA2629" s="10">
        <v>45666</v>
      </c>
      <c r="AB2629" t="s">
        <v>311</v>
      </c>
      <c r="AC2629" t="s">
        <v>311</v>
      </c>
      <c r="AD2629" t="s">
        <v>51</v>
      </c>
      <c r="AE2629" t="s">
        <v>50</v>
      </c>
      <c r="AF2629" t="s">
        <v>1532</v>
      </c>
      <c r="AG2629" t="s">
        <v>199</v>
      </c>
      <c r="AH2629">
        <v>66.688337000000004</v>
      </c>
      <c r="AI2629">
        <v>86.473290000000006</v>
      </c>
      <c r="AJ2629">
        <v>88.129968000000005</v>
      </c>
      <c r="AK2629">
        <v>97.882806000000002</v>
      </c>
      <c r="AL2629" t="s">
        <v>27</v>
      </c>
      <c r="AM2629" t="s">
        <v>314</v>
      </c>
      <c r="AN2629" t="s">
        <v>199</v>
      </c>
      <c r="AO2629" s="1">
        <v>45839</v>
      </c>
      <c r="AP2629" s="1" t="s">
        <v>5438</v>
      </c>
      <c r="AR2629" t="s">
        <v>199</v>
      </c>
    </row>
    <row r="2630" spans="1:44" hidden="1" x14ac:dyDescent="0.25">
      <c r="A2630" t="s">
        <v>3648</v>
      </c>
      <c r="B2630" t="s">
        <v>3638</v>
      </c>
      <c r="C2630" t="s">
        <v>3639</v>
      </c>
      <c r="D2630" s="21" t="s">
        <v>207</v>
      </c>
      <c r="E2630" t="s">
        <v>1662</v>
      </c>
      <c r="F2630" t="s">
        <v>311</v>
      </c>
      <c r="G2630" t="s">
        <v>58</v>
      </c>
      <c r="H2630">
        <v>2</v>
      </c>
      <c r="I2630" t="s">
        <v>46</v>
      </c>
      <c r="J2630" t="s">
        <v>70</v>
      </c>
      <c r="L2630" s="21">
        <v>2.6</v>
      </c>
      <c r="M2630" t="s">
        <v>226</v>
      </c>
      <c r="W2630" s="5">
        <v>45689</v>
      </c>
      <c r="X2630" s="5">
        <v>45689</v>
      </c>
      <c r="Y2630" s="5">
        <v>45658</v>
      </c>
      <c r="Z2630" s="10">
        <v>45689</v>
      </c>
      <c r="AA2630" s="10">
        <v>45666</v>
      </c>
      <c r="AB2630" t="s">
        <v>311</v>
      </c>
      <c r="AC2630" t="s">
        <v>311</v>
      </c>
      <c r="AD2630" t="s">
        <v>51</v>
      </c>
      <c r="AE2630" t="s">
        <v>50</v>
      </c>
      <c r="AF2630" t="s">
        <v>1532</v>
      </c>
      <c r="AG2630" t="s">
        <v>199</v>
      </c>
      <c r="AH2630">
        <v>66.688337000000004</v>
      </c>
      <c r="AI2630">
        <v>86.473290000000006</v>
      </c>
      <c r="AJ2630">
        <v>88.129968000000005</v>
      </c>
      <c r="AK2630">
        <v>97.882806000000002</v>
      </c>
      <c r="AL2630" t="s">
        <v>27</v>
      </c>
      <c r="AM2630" t="s">
        <v>314</v>
      </c>
      <c r="AN2630" t="s">
        <v>199</v>
      </c>
      <c r="AO2630" s="1">
        <v>45839</v>
      </c>
      <c r="AP2630" s="1" t="s">
        <v>5438</v>
      </c>
      <c r="AR2630" t="s">
        <v>199</v>
      </c>
    </row>
    <row r="2631" spans="1:44" hidden="1" x14ac:dyDescent="0.25">
      <c r="A2631" t="s">
        <v>3649</v>
      </c>
      <c r="B2631" t="s">
        <v>3638</v>
      </c>
      <c r="C2631" t="s">
        <v>3639</v>
      </c>
      <c r="D2631" t="s">
        <v>102</v>
      </c>
      <c r="E2631" t="s">
        <v>1662</v>
      </c>
      <c r="F2631" t="s">
        <v>311</v>
      </c>
      <c r="G2631" t="s">
        <v>58</v>
      </c>
      <c r="H2631">
        <v>2</v>
      </c>
      <c r="I2631" t="s">
        <v>46</v>
      </c>
      <c r="J2631" t="s">
        <v>70</v>
      </c>
      <c r="L2631">
        <v>3.32</v>
      </c>
      <c r="M2631" t="s">
        <v>226</v>
      </c>
      <c r="W2631" s="5">
        <v>45689</v>
      </c>
      <c r="X2631" s="5">
        <v>45689</v>
      </c>
      <c r="Y2631" s="5">
        <v>45658</v>
      </c>
      <c r="Z2631" s="10">
        <v>45689</v>
      </c>
      <c r="AB2631" t="s">
        <v>311</v>
      </c>
      <c r="AC2631" t="s">
        <v>311</v>
      </c>
      <c r="AD2631" t="s">
        <v>51</v>
      </c>
      <c r="AE2631" t="s">
        <v>50</v>
      </c>
      <c r="AF2631" t="s">
        <v>1532</v>
      </c>
      <c r="AG2631" t="s">
        <v>199</v>
      </c>
      <c r="AH2631">
        <v>66.688337000000004</v>
      </c>
      <c r="AI2631">
        <v>86.473290000000006</v>
      </c>
      <c r="AJ2631">
        <v>88.129968000000005</v>
      </c>
      <c r="AK2631">
        <v>97.882806000000002</v>
      </c>
      <c r="AL2631" t="s">
        <v>27</v>
      </c>
      <c r="AM2631" t="s">
        <v>314</v>
      </c>
      <c r="AN2631" t="s">
        <v>199</v>
      </c>
      <c r="AO2631" s="1">
        <v>45839</v>
      </c>
      <c r="AP2631" s="1" t="s">
        <v>5438</v>
      </c>
      <c r="AR2631" t="s">
        <v>199</v>
      </c>
    </row>
    <row r="2632" spans="1:44" hidden="1" x14ac:dyDescent="0.25">
      <c r="A2632" t="s">
        <v>3650</v>
      </c>
      <c r="B2632" t="s">
        <v>3638</v>
      </c>
      <c r="C2632" t="s">
        <v>3639</v>
      </c>
      <c r="D2632" t="s">
        <v>551</v>
      </c>
      <c r="E2632" t="s">
        <v>1662</v>
      </c>
      <c r="F2632" t="s">
        <v>311</v>
      </c>
      <c r="G2632" t="s">
        <v>58</v>
      </c>
      <c r="H2632">
        <v>2</v>
      </c>
      <c r="I2632" t="s">
        <v>46</v>
      </c>
      <c r="J2632" t="s">
        <v>70</v>
      </c>
      <c r="L2632">
        <v>0.41</v>
      </c>
      <c r="M2632" t="s">
        <v>226</v>
      </c>
      <c r="W2632" s="5">
        <v>45689</v>
      </c>
      <c r="X2632" s="5">
        <v>45689</v>
      </c>
      <c r="Y2632" s="5">
        <v>45658</v>
      </c>
      <c r="Z2632" s="10">
        <v>45689</v>
      </c>
      <c r="AA2632" s="10">
        <v>45666</v>
      </c>
      <c r="AB2632" t="s">
        <v>311</v>
      </c>
      <c r="AC2632" t="s">
        <v>311</v>
      </c>
      <c r="AD2632" t="s">
        <v>51</v>
      </c>
      <c r="AE2632" t="s">
        <v>50</v>
      </c>
      <c r="AF2632" t="s">
        <v>1532</v>
      </c>
      <c r="AG2632" t="s">
        <v>199</v>
      </c>
      <c r="AH2632">
        <v>66.688337000000004</v>
      </c>
      <c r="AI2632">
        <v>86.473290000000006</v>
      </c>
      <c r="AJ2632">
        <v>88.129968000000005</v>
      </c>
      <c r="AK2632">
        <v>97.882806000000002</v>
      </c>
      <c r="AL2632" t="s">
        <v>27</v>
      </c>
      <c r="AM2632" t="s">
        <v>314</v>
      </c>
      <c r="AN2632" t="s">
        <v>199</v>
      </c>
      <c r="AO2632" s="1">
        <v>45839</v>
      </c>
      <c r="AP2632" s="1" t="s">
        <v>5438</v>
      </c>
      <c r="AR2632" t="s">
        <v>199</v>
      </c>
    </row>
    <row r="2633" spans="1:44" hidden="1" x14ac:dyDescent="0.25">
      <c r="A2633" t="s">
        <v>3653</v>
      </c>
      <c r="B2633" t="s">
        <v>3651</v>
      </c>
      <c r="C2633" t="s">
        <v>3652</v>
      </c>
      <c r="D2633" t="s">
        <v>95</v>
      </c>
      <c r="E2633" t="s">
        <v>1138</v>
      </c>
      <c r="F2633" t="s">
        <v>245</v>
      </c>
      <c r="G2633" t="s">
        <v>80</v>
      </c>
      <c r="H2633">
        <v>2</v>
      </c>
      <c r="I2633" t="s">
        <v>46</v>
      </c>
      <c r="J2633" t="s">
        <v>70</v>
      </c>
      <c r="L2633">
        <v>13.66</v>
      </c>
      <c r="M2633" t="s">
        <v>226</v>
      </c>
      <c r="R2633" t="s">
        <v>98</v>
      </c>
      <c r="S2633" t="s">
        <v>98</v>
      </c>
      <c r="T2633" t="s">
        <v>97</v>
      </c>
      <c r="W2633" s="5">
        <v>45689</v>
      </c>
      <c r="X2633" s="5">
        <v>45689</v>
      </c>
      <c r="Y2633" s="5">
        <v>45627</v>
      </c>
      <c r="Z2633" s="10">
        <v>45689</v>
      </c>
      <c r="AA2633" s="10">
        <v>45649</v>
      </c>
      <c r="AB2633" t="s">
        <v>245</v>
      </c>
      <c r="AC2633" t="s">
        <v>245</v>
      </c>
      <c r="AD2633" t="s">
        <v>932</v>
      </c>
      <c r="AE2633" t="s">
        <v>566</v>
      </c>
      <c r="AF2633" t="s">
        <v>84</v>
      </c>
      <c r="AG2633" t="s">
        <v>690</v>
      </c>
      <c r="AH2633">
        <v>19.438341000000001</v>
      </c>
      <c r="AI2633">
        <v>35.625974999999997</v>
      </c>
      <c r="AJ2633">
        <v>38.791026000000002</v>
      </c>
      <c r="AK2633">
        <v>57.644286000000001</v>
      </c>
      <c r="AL2633" t="s">
        <v>27</v>
      </c>
      <c r="AM2633" t="s">
        <v>248</v>
      </c>
      <c r="AN2633" t="s">
        <v>932</v>
      </c>
      <c r="AO2633" s="1">
        <v>45748</v>
      </c>
      <c r="AP2633" s="1" t="s">
        <v>5428</v>
      </c>
      <c r="AR2633" t="s">
        <v>932</v>
      </c>
    </row>
    <row r="2634" spans="1:44" hidden="1" x14ac:dyDescent="0.25">
      <c r="A2634" t="s">
        <v>3654</v>
      </c>
      <c r="B2634" t="s">
        <v>3651</v>
      </c>
      <c r="C2634" t="s">
        <v>3652</v>
      </c>
      <c r="D2634" t="s">
        <v>143</v>
      </c>
      <c r="E2634" t="s">
        <v>1138</v>
      </c>
      <c r="F2634" t="s">
        <v>245</v>
      </c>
      <c r="G2634" t="s">
        <v>80</v>
      </c>
      <c r="H2634">
        <v>2</v>
      </c>
      <c r="I2634" t="s">
        <v>46</v>
      </c>
      <c r="J2634" t="s">
        <v>70</v>
      </c>
      <c r="L2634">
        <v>6.35</v>
      </c>
      <c r="M2634" t="s">
        <v>226</v>
      </c>
      <c r="R2634" t="s">
        <v>98</v>
      </c>
      <c r="S2634" t="s">
        <v>98</v>
      </c>
      <c r="T2634" t="s">
        <v>97</v>
      </c>
      <c r="W2634" s="5">
        <v>45689</v>
      </c>
      <c r="X2634" s="5">
        <v>45689</v>
      </c>
      <c r="Y2634" s="5">
        <v>45627</v>
      </c>
      <c r="Z2634" s="10">
        <v>45689</v>
      </c>
      <c r="AA2634" s="10">
        <v>45649</v>
      </c>
      <c r="AB2634" t="s">
        <v>245</v>
      </c>
      <c r="AC2634" t="s">
        <v>245</v>
      </c>
      <c r="AD2634" t="s">
        <v>932</v>
      </c>
      <c r="AE2634" t="s">
        <v>566</v>
      </c>
      <c r="AF2634" t="s">
        <v>84</v>
      </c>
      <c r="AG2634" t="s">
        <v>690</v>
      </c>
      <c r="AH2634">
        <v>19.438341000000001</v>
      </c>
      <c r="AI2634">
        <v>35.625974999999997</v>
      </c>
      <c r="AJ2634">
        <v>38.791026000000002</v>
      </c>
      <c r="AK2634">
        <v>57.644286000000001</v>
      </c>
      <c r="AL2634" t="s">
        <v>27</v>
      </c>
      <c r="AM2634" t="s">
        <v>248</v>
      </c>
      <c r="AN2634" t="s">
        <v>932</v>
      </c>
      <c r="AO2634" s="1">
        <v>45748</v>
      </c>
      <c r="AP2634" s="1" t="s">
        <v>5428</v>
      </c>
      <c r="AR2634" t="s">
        <v>932</v>
      </c>
    </row>
    <row r="2635" spans="1:44" hidden="1" x14ac:dyDescent="0.25">
      <c r="A2635" t="s">
        <v>3655</v>
      </c>
      <c r="B2635" t="s">
        <v>3651</v>
      </c>
      <c r="C2635" t="s">
        <v>3652</v>
      </c>
      <c r="D2635" t="s">
        <v>145</v>
      </c>
      <c r="E2635" t="s">
        <v>1138</v>
      </c>
      <c r="F2635" t="s">
        <v>245</v>
      </c>
      <c r="G2635" t="s">
        <v>80</v>
      </c>
      <c r="H2635">
        <v>2</v>
      </c>
      <c r="I2635" t="s">
        <v>46</v>
      </c>
      <c r="J2635" t="s">
        <v>70</v>
      </c>
      <c r="L2635">
        <v>23.26</v>
      </c>
      <c r="M2635" t="s">
        <v>226</v>
      </c>
      <c r="R2635" t="s">
        <v>98</v>
      </c>
      <c r="S2635" t="s">
        <v>98</v>
      </c>
      <c r="T2635" t="s">
        <v>97</v>
      </c>
      <c r="W2635" s="5">
        <v>45689</v>
      </c>
      <c r="X2635" s="5">
        <v>45689</v>
      </c>
      <c r="Y2635" s="5">
        <v>45627</v>
      </c>
      <c r="Z2635" s="10">
        <v>45689</v>
      </c>
      <c r="AA2635" s="10">
        <v>45656</v>
      </c>
      <c r="AB2635" t="s">
        <v>245</v>
      </c>
      <c r="AC2635" t="s">
        <v>245</v>
      </c>
      <c r="AD2635" t="s">
        <v>932</v>
      </c>
      <c r="AE2635" t="s">
        <v>566</v>
      </c>
      <c r="AF2635" t="s">
        <v>84</v>
      </c>
      <c r="AG2635" t="s">
        <v>690</v>
      </c>
      <c r="AH2635">
        <v>19.438341000000001</v>
      </c>
      <c r="AI2635">
        <v>35.625974999999997</v>
      </c>
      <c r="AJ2635">
        <v>38.791026000000002</v>
      </c>
      <c r="AK2635">
        <v>57.644286000000001</v>
      </c>
      <c r="AL2635" t="s">
        <v>27</v>
      </c>
      <c r="AM2635" t="s">
        <v>248</v>
      </c>
      <c r="AN2635" t="s">
        <v>932</v>
      </c>
      <c r="AO2635" s="1">
        <v>45748</v>
      </c>
      <c r="AP2635" s="1" t="s">
        <v>5428</v>
      </c>
      <c r="AR2635" t="s">
        <v>932</v>
      </c>
    </row>
    <row r="2636" spans="1:44" hidden="1" x14ac:dyDescent="0.25">
      <c r="A2636" t="s">
        <v>3656</v>
      </c>
      <c r="B2636" t="s">
        <v>3651</v>
      </c>
      <c r="C2636" t="s">
        <v>3652</v>
      </c>
      <c r="D2636" t="s">
        <v>255</v>
      </c>
      <c r="E2636" t="s">
        <v>1138</v>
      </c>
      <c r="F2636" t="s">
        <v>245</v>
      </c>
      <c r="G2636" t="s">
        <v>80</v>
      </c>
      <c r="H2636">
        <v>2</v>
      </c>
      <c r="I2636" t="s">
        <v>46</v>
      </c>
      <c r="J2636" t="s">
        <v>70</v>
      </c>
      <c r="L2636">
        <v>48.87</v>
      </c>
      <c r="M2636" t="s">
        <v>226</v>
      </c>
      <c r="R2636" t="s">
        <v>98</v>
      </c>
      <c r="S2636" t="s">
        <v>98</v>
      </c>
      <c r="T2636" t="s">
        <v>97</v>
      </c>
      <c r="W2636" s="5">
        <v>45689</v>
      </c>
      <c r="X2636" s="5">
        <v>45689</v>
      </c>
      <c r="Y2636" s="5">
        <v>45627</v>
      </c>
      <c r="Z2636" s="10">
        <v>45689</v>
      </c>
      <c r="AA2636" s="10">
        <v>45656</v>
      </c>
      <c r="AB2636" t="s">
        <v>245</v>
      </c>
      <c r="AC2636" t="s">
        <v>245</v>
      </c>
      <c r="AD2636" t="s">
        <v>932</v>
      </c>
      <c r="AE2636" t="s">
        <v>566</v>
      </c>
      <c r="AF2636" t="s">
        <v>84</v>
      </c>
      <c r="AG2636" t="s">
        <v>690</v>
      </c>
      <c r="AH2636">
        <v>19.438341000000001</v>
      </c>
      <c r="AI2636">
        <v>35.625974999999997</v>
      </c>
      <c r="AJ2636">
        <v>38.791026000000002</v>
      </c>
      <c r="AK2636">
        <v>57.644286000000001</v>
      </c>
      <c r="AL2636" t="s">
        <v>27</v>
      </c>
      <c r="AM2636" t="s">
        <v>248</v>
      </c>
      <c r="AN2636" t="s">
        <v>932</v>
      </c>
      <c r="AO2636" s="1">
        <v>45748</v>
      </c>
      <c r="AP2636" s="1" t="s">
        <v>5428</v>
      </c>
      <c r="AR2636" t="s">
        <v>932</v>
      </c>
    </row>
    <row r="2637" spans="1:44" hidden="1" x14ac:dyDescent="0.25">
      <c r="A2637" t="s">
        <v>3657</v>
      </c>
      <c r="B2637" t="s">
        <v>3651</v>
      </c>
      <c r="C2637" t="s">
        <v>3652</v>
      </c>
      <c r="D2637" t="s">
        <v>100</v>
      </c>
      <c r="E2637" t="s">
        <v>1138</v>
      </c>
      <c r="F2637" t="s">
        <v>245</v>
      </c>
      <c r="G2637" t="s">
        <v>80</v>
      </c>
      <c r="H2637">
        <v>2</v>
      </c>
      <c r="I2637" t="s">
        <v>46</v>
      </c>
      <c r="J2637" t="s">
        <v>70</v>
      </c>
      <c r="L2637" s="21">
        <v>22.91</v>
      </c>
      <c r="M2637" t="s">
        <v>226</v>
      </c>
      <c r="R2637" t="s">
        <v>98</v>
      </c>
      <c r="S2637" t="s">
        <v>98</v>
      </c>
      <c r="T2637" t="s">
        <v>97</v>
      </c>
      <c r="W2637" s="5">
        <v>45689</v>
      </c>
      <c r="X2637" s="5">
        <v>45689</v>
      </c>
      <c r="Y2637" s="5">
        <v>45627</v>
      </c>
      <c r="Z2637" s="10">
        <v>45689</v>
      </c>
      <c r="AA2637" s="10">
        <v>45654</v>
      </c>
      <c r="AB2637" t="s">
        <v>245</v>
      </c>
      <c r="AC2637" t="s">
        <v>245</v>
      </c>
      <c r="AD2637" t="s">
        <v>932</v>
      </c>
      <c r="AE2637" t="s">
        <v>566</v>
      </c>
      <c r="AF2637" t="s">
        <v>84</v>
      </c>
      <c r="AG2637" t="s">
        <v>690</v>
      </c>
      <c r="AH2637">
        <v>19.438341000000001</v>
      </c>
      <c r="AI2637">
        <v>35.625974999999997</v>
      </c>
      <c r="AJ2637">
        <v>38.791026000000002</v>
      </c>
      <c r="AK2637">
        <v>57.644286000000001</v>
      </c>
      <c r="AL2637" t="s">
        <v>27</v>
      </c>
      <c r="AM2637" t="s">
        <v>248</v>
      </c>
      <c r="AN2637" t="s">
        <v>932</v>
      </c>
      <c r="AO2637" s="1">
        <v>45778</v>
      </c>
      <c r="AP2637" s="1" t="s">
        <v>5429</v>
      </c>
      <c r="AR2637" t="s">
        <v>932</v>
      </c>
    </row>
    <row r="2638" spans="1:44" hidden="1" x14ac:dyDescent="0.25">
      <c r="A2638" t="s">
        <v>3658</v>
      </c>
      <c r="B2638" t="s">
        <v>3651</v>
      </c>
      <c r="C2638" t="s">
        <v>3652</v>
      </c>
      <c r="D2638" t="s">
        <v>259</v>
      </c>
      <c r="E2638" t="s">
        <v>1138</v>
      </c>
      <c r="F2638" t="s">
        <v>245</v>
      </c>
      <c r="G2638" t="s">
        <v>80</v>
      </c>
      <c r="H2638">
        <v>2</v>
      </c>
      <c r="I2638" t="s">
        <v>46</v>
      </c>
      <c r="J2638" t="s">
        <v>70</v>
      </c>
      <c r="L2638" s="21">
        <v>31.99</v>
      </c>
      <c r="M2638" t="s">
        <v>226</v>
      </c>
      <c r="R2638" t="s">
        <v>98</v>
      </c>
      <c r="S2638" t="s">
        <v>98</v>
      </c>
      <c r="T2638" t="s">
        <v>97</v>
      </c>
      <c r="W2638" s="5">
        <v>45689</v>
      </c>
      <c r="X2638" s="5">
        <v>45689</v>
      </c>
      <c r="Y2638" s="5">
        <v>45658</v>
      </c>
      <c r="Z2638" s="10">
        <v>45689</v>
      </c>
      <c r="AB2638" t="s">
        <v>245</v>
      </c>
      <c r="AC2638" t="s">
        <v>245</v>
      </c>
      <c r="AD2638" t="s">
        <v>932</v>
      </c>
      <c r="AE2638" t="s">
        <v>566</v>
      </c>
      <c r="AF2638" t="s">
        <v>84</v>
      </c>
      <c r="AG2638" t="s">
        <v>690</v>
      </c>
      <c r="AH2638">
        <v>19.438341000000001</v>
      </c>
      <c r="AI2638">
        <v>35.625974999999997</v>
      </c>
      <c r="AJ2638">
        <v>38.791026000000002</v>
      </c>
      <c r="AK2638">
        <v>57.644286000000001</v>
      </c>
      <c r="AL2638" t="s">
        <v>27</v>
      </c>
      <c r="AM2638" t="s">
        <v>248</v>
      </c>
      <c r="AN2638" t="s">
        <v>932</v>
      </c>
      <c r="AO2638" s="1">
        <v>45778</v>
      </c>
      <c r="AP2638" s="1" t="s">
        <v>5429</v>
      </c>
      <c r="AR2638" t="s">
        <v>932</v>
      </c>
    </row>
    <row r="2639" spans="1:44" x14ac:dyDescent="0.25">
      <c r="A2639" t="s">
        <v>3661</v>
      </c>
      <c r="B2639" t="s">
        <v>3659</v>
      </c>
      <c r="C2639" t="s">
        <v>3660</v>
      </c>
      <c r="D2639" t="s">
        <v>95</v>
      </c>
      <c r="E2639" t="s">
        <v>3258</v>
      </c>
      <c r="F2639" t="s">
        <v>79</v>
      </c>
      <c r="G2639" t="s">
        <v>80</v>
      </c>
      <c r="H2639">
        <v>1</v>
      </c>
      <c r="I2639" t="s">
        <v>197</v>
      </c>
      <c r="J2639" t="s">
        <v>47</v>
      </c>
      <c r="K2639" s="1">
        <v>43841</v>
      </c>
      <c r="M2639" t="s">
        <v>226</v>
      </c>
      <c r="W2639" s="5">
        <v>45658</v>
      </c>
      <c r="X2639" s="5">
        <v>45658</v>
      </c>
      <c r="Y2639" s="5">
        <v>45627</v>
      </c>
      <c r="AA2639" s="10">
        <v>45655</v>
      </c>
      <c r="AB2639" t="s">
        <v>79</v>
      </c>
      <c r="AC2639" t="s">
        <v>79</v>
      </c>
      <c r="AD2639" t="s">
        <v>84</v>
      </c>
      <c r="AE2639" t="s">
        <v>932</v>
      </c>
      <c r="AF2639" t="s">
        <v>247</v>
      </c>
      <c r="AG2639" t="s">
        <v>690</v>
      </c>
      <c r="AH2639">
        <v>28.722339000000002</v>
      </c>
      <c r="AI2639">
        <v>69.767449999999997</v>
      </c>
      <c r="AJ2639">
        <v>71.671792999999994</v>
      </c>
      <c r="AK2639">
        <v>78.657332999999994</v>
      </c>
      <c r="AL2639" t="s">
        <v>28</v>
      </c>
      <c r="AM2639" t="s">
        <v>474</v>
      </c>
      <c r="AN2639" t="s">
        <v>84</v>
      </c>
      <c r="AO2639" s="1">
        <v>45748</v>
      </c>
      <c r="AP2639" s="1" t="s">
        <v>5428</v>
      </c>
      <c r="AR2639" t="s">
        <v>690</v>
      </c>
    </row>
    <row r="2640" spans="1:44" x14ac:dyDescent="0.25">
      <c r="A2640" t="s">
        <v>3662</v>
      </c>
      <c r="B2640" t="s">
        <v>3659</v>
      </c>
      <c r="C2640" t="s">
        <v>3660</v>
      </c>
      <c r="D2640" t="s">
        <v>143</v>
      </c>
      <c r="E2640" t="s">
        <v>3258</v>
      </c>
      <c r="F2640" t="s">
        <v>79</v>
      </c>
      <c r="G2640" t="s">
        <v>80</v>
      </c>
      <c r="H2640">
        <v>2</v>
      </c>
      <c r="I2640" t="s">
        <v>46</v>
      </c>
      <c r="J2640" t="s">
        <v>47</v>
      </c>
      <c r="K2640" s="1">
        <v>43841</v>
      </c>
      <c r="M2640" t="s">
        <v>226</v>
      </c>
      <c r="W2640" s="5">
        <v>45658</v>
      </c>
      <c r="X2640" s="5">
        <v>45658</v>
      </c>
      <c r="Y2640" s="5">
        <v>45627</v>
      </c>
      <c r="AA2640" s="10">
        <v>45655</v>
      </c>
      <c r="AB2640" t="s">
        <v>79</v>
      </c>
      <c r="AC2640" t="s">
        <v>79</v>
      </c>
      <c r="AD2640" t="s">
        <v>84</v>
      </c>
      <c r="AE2640" t="s">
        <v>932</v>
      </c>
      <c r="AF2640" t="s">
        <v>247</v>
      </c>
      <c r="AG2640" t="s">
        <v>690</v>
      </c>
      <c r="AH2640">
        <v>28.722339000000002</v>
      </c>
      <c r="AI2640">
        <v>69.767449999999997</v>
      </c>
      <c r="AJ2640">
        <v>71.671792999999994</v>
      </c>
      <c r="AK2640">
        <v>78.657332999999994</v>
      </c>
      <c r="AL2640" t="s">
        <v>28</v>
      </c>
      <c r="AM2640" t="s">
        <v>474</v>
      </c>
      <c r="AN2640" t="s">
        <v>84</v>
      </c>
      <c r="AO2640" s="1">
        <v>45748</v>
      </c>
      <c r="AP2640" s="1" t="s">
        <v>5428</v>
      </c>
      <c r="AR2640" t="s">
        <v>690</v>
      </c>
    </row>
    <row r="2641" spans="1:44" hidden="1" x14ac:dyDescent="0.25">
      <c r="A2641" t="s">
        <v>3665</v>
      </c>
      <c r="B2641" t="s">
        <v>3663</v>
      </c>
      <c r="C2641" t="s">
        <v>3664</v>
      </c>
      <c r="D2641" t="s">
        <v>95</v>
      </c>
      <c r="E2641" t="s">
        <v>325</v>
      </c>
      <c r="F2641" t="s">
        <v>245</v>
      </c>
      <c r="G2641" t="s">
        <v>58</v>
      </c>
      <c r="H2641">
        <v>1</v>
      </c>
      <c r="I2641" t="s">
        <v>197</v>
      </c>
      <c r="J2641" t="s">
        <v>47</v>
      </c>
      <c r="K2641" s="1">
        <v>43846</v>
      </c>
      <c r="L2641">
        <v>12.93</v>
      </c>
      <c r="M2641" t="s">
        <v>226</v>
      </c>
      <c r="W2641" s="5">
        <v>45748</v>
      </c>
      <c r="X2641" s="5">
        <v>45748</v>
      </c>
      <c r="Y2641" s="5">
        <v>45839</v>
      </c>
      <c r="AB2641" t="s">
        <v>245</v>
      </c>
      <c r="AC2641" t="s">
        <v>245</v>
      </c>
      <c r="AD2641" t="s">
        <v>72</v>
      </c>
      <c r="AE2641" t="s">
        <v>53</v>
      </c>
      <c r="AF2641" t="s">
        <v>247</v>
      </c>
      <c r="AG2641" t="s">
        <v>52</v>
      </c>
      <c r="AH2641">
        <v>9.2436690000000006</v>
      </c>
      <c r="AI2641">
        <v>10.524963</v>
      </c>
      <c r="AJ2641">
        <v>38.301811999999998</v>
      </c>
      <c r="AK2641">
        <v>41.982849000000002</v>
      </c>
      <c r="AL2641" t="s">
        <v>54</v>
      </c>
      <c r="AM2641" t="s">
        <v>248</v>
      </c>
      <c r="AN2641" t="s">
        <v>5451</v>
      </c>
      <c r="AO2641" s="1">
        <v>45962</v>
      </c>
      <c r="AP2641" s="1" t="s">
        <v>5457</v>
      </c>
      <c r="AR2641" t="s">
        <v>5451</v>
      </c>
    </row>
    <row r="2642" spans="1:44" hidden="1" x14ac:dyDescent="0.25">
      <c r="A2642" t="s">
        <v>3666</v>
      </c>
      <c r="B2642" t="s">
        <v>3663</v>
      </c>
      <c r="C2642" t="s">
        <v>3664</v>
      </c>
      <c r="D2642" t="s">
        <v>143</v>
      </c>
      <c r="E2642" t="s">
        <v>325</v>
      </c>
      <c r="F2642" t="s">
        <v>245</v>
      </c>
      <c r="G2642" t="s">
        <v>58</v>
      </c>
      <c r="H2642">
        <v>1</v>
      </c>
      <c r="I2642" t="s">
        <v>197</v>
      </c>
      <c r="J2642" t="s">
        <v>47</v>
      </c>
      <c r="K2642" s="1">
        <v>43846</v>
      </c>
      <c r="L2642">
        <v>15.83</v>
      </c>
      <c r="M2642" t="s">
        <v>226</v>
      </c>
      <c r="W2642" s="5">
        <v>45748</v>
      </c>
      <c r="X2642" s="5">
        <v>45748</v>
      </c>
      <c r="Y2642" s="5">
        <v>45839</v>
      </c>
      <c r="AB2642" t="s">
        <v>245</v>
      </c>
      <c r="AC2642" t="s">
        <v>245</v>
      </c>
      <c r="AD2642" t="s">
        <v>72</v>
      </c>
      <c r="AE2642" t="s">
        <v>53</v>
      </c>
      <c r="AF2642" t="s">
        <v>247</v>
      </c>
      <c r="AG2642" t="s">
        <v>52</v>
      </c>
      <c r="AH2642">
        <v>9.2436690000000006</v>
      </c>
      <c r="AI2642">
        <v>10.524963</v>
      </c>
      <c r="AJ2642">
        <v>38.301811999999998</v>
      </c>
      <c r="AK2642">
        <v>41.982849000000002</v>
      </c>
      <c r="AL2642" t="s">
        <v>54</v>
      </c>
      <c r="AM2642" t="s">
        <v>248</v>
      </c>
      <c r="AN2642" t="s">
        <v>5451</v>
      </c>
      <c r="AO2642" s="1">
        <v>45962</v>
      </c>
      <c r="AP2642" s="1" t="s">
        <v>5457</v>
      </c>
      <c r="AR2642" t="s">
        <v>5451</v>
      </c>
    </row>
    <row r="2643" spans="1:44" hidden="1" x14ac:dyDescent="0.25">
      <c r="A2643" t="s">
        <v>3667</v>
      </c>
      <c r="B2643" t="s">
        <v>3663</v>
      </c>
      <c r="C2643" t="s">
        <v>3664</v>
      </c>
      <c r="D2643" t="s">
        <v>145</v>
      </c>
      <c r="E2643" t="s">
        <v>325</v>
      </c>
      <c r="F2643" t="s">
        <v>245</v>
      </c>
      <c r="G2643" t="s">
        <v>58</v>
      </c>
      <c r="H2643">
        <v>1</v>
      </c>
      <c r="I2643" t="s">
        <v>197</v>
      </c>
      <c r="J2643" t="s">
        <v>47</v>
      </c>
      <c r="K2643" s="1">
        <v>43851</v>
      </c>
      <c r="L2643">
        <v>6.09</v>
      </c>
      <c r="M2643" t="s">
        <v>226</v>
      </c>
      <c r="W2643" s="5">
        <v>45748</v>
      </c>
      <c r="X2643" s="5">
        <v>45748</v>
      </c>
      <c r="Y2643" s="5">
        <v>45839</v>
      </c>
      <c r="AB2643" t="s">
        <v>245</v>
      </c>
      <c r="AC2643" t="s">
        <v>245</v>
      </c>
      <c r="AD2643" t="s">
        <v>72</v>
      </c>
      <c r="AE2643" t="s">
        <v>53</v>
      </c>
      <c r="AF2643" t="s">
        <v>247</v>
      </c>
      <c r="AG2643" t="s">
        <v>52</v>
      </c>
      <c r="AH2643">
        <v>9.2436690000000006</v>
      </c>
      <c r="AI2643">
        <v>10.524963</v>
      </c>
      <c r="AJ2643">
        <v>38.301811999999998</v>
      </c>
      <c r="AK2643">
        <v>41.982849000000002</v>
      </c>
      <c r="AL2643" t="s">
        <v>54</v>
      </c>
      <c r="AM2643" t="s">
        <v>248</v>
      </c>
      <c r="AN2643" t="s">
        <v>5451</v>
      </c>
      <c r="AO2643" s="1">
        <v>45962</v>
      </c>
      <c r="AP2643" s="1" t="s">
        <v>5457</v>
      </c>
      <c r="AR2643" t="s">
        <v>5451</v>
      </c>
    </row>
    <row r="2644" spans="1:44" hidden="1" x14ac:dyDescent="0.25">
      <c r="A2644" t="s">
        <v>3668</v>
      </c>
      <c r="B2644" t="s">
        <v>3663</v>
      </c>
      <c r="C2644" t="s">
        <v>3664</v>
      </c>
      <c r="D2644" t="s">
        <v>255</v>
      </c>
      <c r="E2644" t="s">
        <v>325</v>
      </c>
      <c r="F2644" t="s">
        <v>245</v>
      </c>
      <c r="G2644" t="s">
        <v>58</v>
      </c>
      <c r="H2644">
        <v>1</v>
      </c>
      <c r="I2644" t="s">
        <v>197</v>
      </c>
      <c r="J2644" t="s">
        <v>47</v>
      </c>
      <c r="K2644" s="1">
        <v>43851</v>
      </c>
      <c r="L2644">
        <v>6.72</v>
      </c>
      <c r="M2644" t="s">
        <v>226</v>
      </c>
      <c r="W2644" s="5">
        <v>45748</v>
      </c>
      <c r="X2644" s="5">
        <v>45748</v>
      </c>
      <c r="Y2644" s="5">
        <v>45870</v>
      </c>
      <c r="AB2644" t="s">
        <v>245</v>
      </c>
      <c r="AC2644" t="s">
        <v>245</v>
      </c>
      <c r="AD2644" t="s">
        <v>72</v>
      </c>
      <c r="AE2644" t="s">
        <v>53</v>
      </c>
      <c r="AF2644" t="s">
        <v>247</v>
      </c>
      <c r="AG2644" t="s">
        <v>52</v>
      </c>
      <c r="AH2644">
        <v>9.2436690000000006</v>
      </c>
      <c r="AI2644">
        <v>10.524963</v>
      </c>
      <c r="AJ2644">
        <v>38.301811999999998</v>
      </c>
      <c r="AK2644">
        <v>41.982849000000002</v>
      </c>
      <c r="AL2644" t="s">
        <v>54</v>
      </c>
      <c r="AM2644" t="s">
        <v>248</v>
      </c>
      <c r="AN2644" t="s">
        <v>5451</v>
      </c>
      <c r="AO2644" s="1">
        <v>45962</v>
      </c>
      <c r="AP2644" s="1" t="s">
        <v>5457</v>
      </c>
      <c r="AR2644" t="s">
        <v>5451</v>
      </c>
    </row>
    <row r="2645" spans="1:44" hidden="1" x14ac:dyDescent="0.25">
      <c r="A2645" t="s">
        <v>3669</v>
      </c>
      <c r="B2645" t="s">
        <v>3663</v>
      </c>
      <c r="C2645" t="s">
        <v>3664</v>
      </c>
      <c r="D2645" t="s">
        <v>87</v>
      </c>
      <c r="E2645" t="s">
        <v>325</v>
      </c>
      <c r="F2645" t="s">
        <v>245</v>
      </c>
      <c r="G2645" t="s">
        <v>58</v>
      </c>
      <c r="H2645">
        <v>1</v>
      </c>
      <c r="I2645" t="s">
        <v>197</v>
      </c>
      <c r="J2645" t="s">
        <v>47</v>
      </c>
      <c r="K2645" s="1">
        <v>43852</v>
      </c>
      <c r="L2645">
        <v>23.77</v>
      </c>
      <c r="M2645" t="s">
        <v>226</v>
      </c>
      <c r="W2645" s="5">
        <v>45748</v>
      </c>
      <c r="X2645" s="5">
        <v>45748</v>
      </c>
      <c r="Y2645" s="5">
        <v>45870</v>
      </c>
      <c r="AB2645" t="s">
        <v>245</v>
      </c>
      <c r="AC2645" t="s">
        <v>245</v>
      </c>
      <c r="AD2645" t="s">
        <v>72</v>
      </c>
      <c r="AE2645" t="s">
        <v>53</v>
      </c>
      <c r="AF2645" t="s">
        <v>247</v>
      </c>
      <c r="AG2645" t="s">
        <v>52</v>
      </c>
      <c r="AH2645">
        <v>9.2436690000000006</v>
      </c>
      <c r="AI2645">
        <v>10.524963</v>
      </c>
      <c r="AJ2645">
        <v>38.301811999999998</v>
      </c>
      <c r="AK2645">
        <v>41.982849000000002</v>
      </c>
      <c r="AL2645" t="s">
        <v>54</v>
      </c>
      <c r="AM2645" t="s">
        <v>248</v>
      </c>
      <c r="AN2645" t="s">
        <v>5451</v>
      </c>
      <c r="AO2645" s="1">
        <v>45962</v>
      </c>
      <c r="AP2645" s="1" t="s">
        <v>5457</v>
      </c>
      <c r="AR2645" t="s">
        <v>5451</v>
      </c>
    </row>
    <row r="2646" spans="1:44" hidden="1" x14ac:dyDescent="0.25">
      <c r="A2646" t="s">
        <v>3670</v>
      </c>
      <c r="B2646" t="s">
        <v>3663</v>
      </c>
      <c r="C2646" t="s">
        <v>3664</v>
      </c>
      <c r="D2646" t="s">
        <v>100</v>
      </c>
      <c r="E2646" t="s">
        <v>325</v>
      </c>
      <c r="F2646" t="s">
        <v>245</v>
      </c>
      <c r="G2646" t="s">
        <v>58</v>
      </c>
      <c r="H2646">
        <v>1</v>
      </c>
      <c r="I2646" t="s">
        <v>197</v>
      </c>
      <c r="J2646" t="s">
        <v>47</v>
      </c>
      <c r="K2646" s="1">
        <v>43852</v>
      </c>
      <c r="L2646">
        <v>14.56</v>
      </c>
      <c r="M2646" t="s">
        <v>226</v>
      </c>
      <c r="W2646" s="5">
        <v>45748</v>
      </c>
      <c r="X2646" s="5">
        <v>45748</v>
      </c>
      <c r="Y2646" s="5">
        <v>45870</v>
      </c>
      <c r="AB2646" t="s">
        <v>245</v>
      </c>
      <c r="AC2646" t="s">
        <v>245</v>
      </c>
      <c r="AD2646" t="s">
        <v>72</v>
      </c>
      <c r="AE2646" t="s">
        <v>53</v>
      </c>
      <c r="AF2646" t="s">
        <v>247</v>
      </c>
      <c r="AG2646" t="s">
        <v>52</v>
      </c>
      <c r="AH2646">
        <v>9.2436690000000006</v>
      </c>
      <c r="AI2646">
        <v>10.524963</v>
      </c>
      <c r="AJ2646">
        <v>38.301811999999998</v>
      </c>
      <c r="AK2646">
        <v>41.982849000000002</v>
      </c>
      <c r="AL2646" t="s">
        <v>54</v>
      </c>
      <c r="AM2646" t="s">
        <v>248</v>
      </c>
      <c r="AN2646" t="s">
        <v>5451</v>
      </c>
      <c r="AO2646" s="1">
        <v>45962</v>
      </c>
      <c r="AP2646" s="1" t="s">
        <v>5457</v>
      </c>
      <c r="AR2646" t="s">
        <v>5451</v>
      </c>
    </row>
    <row r="2647" spans="1:44" hidden="1" x14ac:dyDescent="0.25">
      <c r="A2647" t="s">
        <v>3671</v>
      </c>
      <c r="B2647" t="s">
        <v>3663</v>
      </c>
      <c r="C2647" t="s">
        <v>3664</v>
      </c>
      <c r="D2647" t="s">
        <v>259</v>
      </c>
      <c r="E2647" t="s">
        <v>325</v>
      </c>
      <c r="F2647" t="s">
        <v>245</v>
      </c>
      <c r="G2647" t="s">
        <v>58</v>
      </c>
      <c r="H2647">
        <v>1</v>
      </c>
      <c r="I2647" t="s">
        <v>197</v>
      </c>
      <c r="J2647" t="s">
        <v>47</v>
      </c>
      <c r="K2647" s="1">
        <v>43853</v>
      </c>
      <c r="L2647">
        <v>10.91</v>
      </c>
      <c r="M2647" t="s">
        <v>226</v>
      </c>
      <c r="W2647" s="5">
        <v>45748</v>
      </c>
      <c r="X2647" s="5">
        <v>45748</v>
      </c>
      <c r="Y2647" s="5">
        <v>45870</v>
      </c>
      <c r="AB2647" t="s">
        <v>245</v>
      </c>
      <c r="AC2647" t="s">
        <v>245</v>
      </c>
      <c r="AD2647" t="s">
        <v>72</v>
      </c>
      <c r="AE2647" t="s">
        <v>53</v>
      </c>
      <c r="AF2647" t="s">
        <v>247</v>
      </c>
      <c r="AG2647" t="s">
        <v>52</v>
      </c>
      <c r="AH2647">
        <v>9.2436690000000006</v>
      </c>
      <c r="AI2647">
        <v>10.524963</v>
      </c>
      <c r="AJ2647">
        <v>38.301811999999998</v>
      </c>
      <c r="AK2647">
        <v>41.982849000000002</v>
      </c>
      <c r="AL2647" t="s">
        <v>54</v>
      </c>
      <c r="AM2647" t="s">
        <v>248</v>
      </c>
      <c r="AN2647" t="s">
        <v>5451</v>
      </c>
      <c r="AO2647" s="1">
        <v>45962</v>
      </c>
      <c r="AP2647" s="1" t="s">
        <v>5457</v>
      </c>
      <c r="AR2647" t="s">
        <v>5451</v>
      </c>
    </row>
    <row r="2648" spans="1:44" hidden="1" x14ac:dyDescent="0.25">
      <c r="A2648" t="s">
        <v>3672</v>
      </c>
      <c r="B2648" t="s">
        <v>3663</v>
      </c>
      <c r="C2648" t="s">
        <v>3664</v>
      </c>
      <c r="D2648" t="s">
        <v>275</v>
      </c>
      <c r="E2648" t="s">
        <v>325</v>
      </c>
      <c r="F2648" t="s">
        <v>245</v>
      </c>
      <c r="G2648" t="s">
        <v>58</v>
      </c>
      <c r="H2648">
        <v>1</v>
      </c>
      <c r="I2648" t="s">
        <v>197</v>
      </c>
      <c r="J2648" t="s">
        <v>47</v>
      </c>
      <c r="K2648" s="1">
        <v>43853</v>
      </c>
      <c r="L2648">
        <v>10.53</v>
      </c>
      <c r="M2648" t="s">
        <v>226</v>
      </c>
      <c r="W2648" s="5">
        <v>45748</v>
      </c>
      <c r="X2648" s="5">
        <v>45748</v>
      </c>
      <c r="Y2648" s="5">
        <v>45870</v>
      </c>
      <c r="AB2648" t="s">
        <v>245</v>
      </c>
      <c r="AC2648" t="s">
        <v>245</v>
      </c>
      <c r="AD2648" t="s">
        <v>72</v>
      </c>
      <c r="AE2648" t="s">
        <v>53</v>
      </c>
      <c r="AF2648" t="s">
        <v>247</v>
      </c>
      <c r="AG2648" t="s">
        <v>52</v>
      </c>
      <c r="AH2648">
        <v>9.2436690000000006</v>
      </c>
      <c r="AI2648">
        <v>10.524963</v>
      </c>
      <c r="AJ2648">
        <v>38.301811999999998</v>
      </c>
      <c r="AK2648">
        <v>41.982849000000002</v>
      </c>
      <c r="AL2648" t="s">
        <v>54</v>
      </c>
      <c r="AM2648" t="s">
        <v>248</v>
      </c>
      <c r="AN2648" t="s">
        <v>5451</v>
      </c>
      <c r="AO2648" s="1">
        <v>45962</v>
      </c>
      <c r="AP2648" s="1" t="s">
        <v>5457</v>
      </c>
      <c r="AR2648" t="s">
        <v>5451</v>
      </c>
    </row>
    <row r="2649" spans="1:44" hidden="1" x14ac:dyDescent="0.25">
      <c r="A2649" t="s">
        <v>3673</v>
      </c>
      <c r="B2649" t="s">
        <v>3663</v>
      </c>
      <c r="C2649" t="s">
        <v>3664</v>
      </c>
      <c r="D2649" t="s">
        <v>207</v>
      </c>
      <c r="E2649" t="s">
        <v>325</v>
      </c>
      <c r="F2649" t="s">
        <v>245</v>
      </c>
      <c r="G2649" t="s">
        <v>58</v>
      </c>
      <c r="H2649">
        <v>1</v>
      </c>
      <c r="I2649" t="s">
        <v>197</v>
      </c>
      <c r="J2649" t="s">
        <v>47</v>
      </c>
      <c r="K2649" s="1">
        <v>43927</v>
      </c>
      <c r="L2649">
        <v>5.82</v>
      </c>
      <c r="M2649" t="s">
        <v>226</v>
      </c>
      <c r="N2649" t="s">
        <v>13</v>
      </c>
      <c r="W2649" s="5">
        <v>45748</v>
      </c>
      <c r="X2649" s="5">
        <v>45748</v>
      </c>
      <c r="Y2649" s="5">
        <v>45870</v>
      </c>
      <c r="AB2649" t="s">
        <v>245</v>
      </c>
      <c r="AC2649" t="s">
        <v>13</v>
      </c>
      <c r="AD2649" t="s">
        <v>72</v>
      </c>
      <c r="AE2649" t="s">
        <v>53</v>
      </c>
      <c r="AF2649" t="s">
        <v>247</v>
      </c>
      <c r="AG2649" t="s">
        <v>52</v>
      </c>
      <c r="AH2649">
        <v>9.2436690000000006</v>
      </c>
      <c r="AI2649">
        <v>10.524963</v>
      </c>
      <c r="AJ2649">
        <v>38.301811999999998</v>
      </c>
      <c r="AK2649">
        <v>41.982849000000002</v>
      </c>
      <c r="AL2649" t="s">
        <v>54</v>
      </c>
      <c r="AM2649" t="s">
        <v>248</v>
      </c>
      <c r="AP2649" s="1" t="s">
        <v>5439</v>
      </c>
    </row>
    <row r="2650" spans="1:44" hidden="1" x14ac:dyDescent="0.25">
      <c r="A2650" t="s">
        <v>3674</v>
      </c>
      <c r="B2650" t="s">
        <v>3663</v>
      </c>
      <c r="C2650" t="s">
        <v>3664</v>
      </c>
      <c r="D2650" t="s">
        <v>102</v>
      </c>
      <c r="E2650" t="s">
        <v>325</v>
      </c>
      <c r="F2650" t="s">
        <v>245</v>
      </c>
      <c r="G2650" t="s">
        <v>58</v>
      </c>
      <c r="H2650">
        <v>1</v>
      </c>
      <c r="I2650" t="s">
        <v>197</v>
      </c>
      <c r="J2650" t="s">
        <v>47</v>
      </c>
      <c r="K2650" s="1">
        <v>43882</v>
      </c>
      <c r="L2650">
        <v>3.12</v>
      </c>
      <c r="M2650" t="s">
        <v>226</v>
      </c>
      <c r="W2650" s="5">
        <v>45748</v>
      </c>
      <c r="X2650" s="5">
        <v>45748</v>
      </c>
      <c r="Y2650" s="5">
        <v>45870</v>
      </c>
      <c r="AB2650" t="s">
        <v>245</v>
      </c>
      <c r="AC2650" t="s">
        <v>245</v>
      </c>
      <c r="AD2650" t="s">
        <v>72</v>
      </c>
      <c r="AE2650" t="s">
        <v>53</v>
      </c>
      <c r="AF2650" t="s">
        <v>247</v>
      </c>
      <c r="AG2650" t="s">
        <v>52</v>
      </c>
      <c r="AH2650">
        <v>9.2436690000000006</v>
      </c>
      <c r="AI2650">
        <v>10.524963</v>
      </c>
      <c r="AJ2650">
        <v>38.301811999999998</v>
      </c>
      <c r="AK2650">
        <v>41.982849000000002</v>
      </c>
      <c r="AL2650" t="s">
        <v>54</v>
      </c>
      <c r="AM2650" t="s">
        <v>248</v>
      </c>
      <c r="AN2650" t="s">
        <v>5451</v>
      </c>
      <c r="AO2650" s="1">
        <v>45962</v>
      </c>
      <c r="AP2650" s="1" t="s">
        <v>5457</v>
      </c>
      <c r="AR2650" t="s">
        <v>5451</v>
      </c>
    </row>
    <row r="2651" spans="1:44" hidden="1" x14ac:dyDescent="0.25">
      <c r="A2651" t="s">
        <v>3675</v>
      </c>
      <c r="B2651" t="s">
        <v>3663</v>
      </c>
      <c r="C2651" t="s">
        <v>3664</v>
      </c>
      <c r="D2651" t="s">
        <v>104</v>
      </c>
      <c r="E2651" t="s">
        <v>325</v>
      </c>
      <c r="F2651" t="s">
        <v>245</v>
      </c>
      <c r="G2651" t="s">
        <v>58</v>
      </c>
      <c r="H2651">
        <v>1</v>
      </c>
      <c r="I2651" t="s">
        <v>197</v>
      </c>
      <c r="J2651" t="s">
        <v>47</v>
      </c>
      <c r="K2651" s="1">
        <v>43927</v>
      </c>
      <c r="L2651">
        <v>5.13</v>
      </c>
      <c r="M2651" t="s">
        <v>226</v>
      </c>
      <c r="N2651" t="s">
        <v>13</v>
      </c>
      <c r="W2651" s="5">
        <v>45748</v>
      </c>
      <c r="X2651" s="5">
        <v>45748</v>
      </c>
      <c r="Y2651" s="5">
        <v>45870</v>
      </c>
      <c r="AB2651" t="s">
        <v>245</v>
      </c>
      <c r="AC2651" t="s">
        <v>13</v>
      </c>
      <c r="AD2651" t="s">
        <v>72</v>
      </c>
      <c r="AE2651" t="s">
        <v>53</v>
      </c>
      <c r="AF2651" t="s">
        <v>247</v>
      </c>
      <c r="AG2651" t="s">
        <v>52</v>
      </c>
      <c r="AH2651">
        <v>9.2436690000000006</v>
      </c>
      <c r="AI2651">
        <v>10.524963</v>
      </c>
      <c r="AJ2651">
        <v>38.301811999999998</v>
      </c>
      <c r="AK2651">
        <v>41.982849000000002</v>
      </c>
      <c r="AL2651" t="s">
        <v>54</v>
      </c>
      <c r="AM2651" t="s">
        <v>248</v>
      </c>
      <c r="AP2651" s="1" t="s">
        <v>5439</v>
      </c>
    </row>
    <row r="2652" spans="1:44" hidden="1" x14ac:dyDescent="0.25">
      <c r="A2652" t="s">
        <v>3676</v>
      </c>
      <c r="B2652" t="s">
        <v>3663</v>
      </c>
      <c r="C2652" t="s">
        <v>3664</v>
      </c>
      <c r="D2652" t="s">
        <v>149</v>
      </c>
      <c r="E2652" t="s">
        <v>325</v>
      </c>
      <c r="F2652" t="s">
        <v>245</v>
      </c>
      <c r="G2652" t="s">
        <v>58</v>
      </c>
      <c r="H2652">
        <v>1</v>
      </c>
      <c r="I2652" t="s">
        <v>197</v>
      </c>
      <c r="J2652" t="s">
        <v>47</v>
      </c>
      <c r="K2652" s="1">
        <v>44372</v>
      </c>
      <c r="L2652">
        <v>0.41</v>
      </c>
      <c r="M2652" t="s">
        <v>226</v>
      </c>
      <c r="W2652" s="5">
        <v>45748</v>
      </c>
      <c r="X2652" s="5">
        <v>45748</v>
      </c>
      <c r="Y2652" s="5">
        <v>45870</v>
      </c>
      <c r="AB2652" t="s">
        <v>245</v>
      </c>
      <c r="AC2652" t="s">
        <v>245</v>
      </c>
      <c r="AD2652" t="s">
        <v>72</v>
      </c>
      <c r="AE2652" t="s">
        <v>53</v>
      </c>
      <c r="AF2652" t="s">
        <v>247</v>
      </c>
      <c r="AG2652" t="s">
        <v>52</v>
      </c>
      <c r="AH2652">
        <v>9.2436690000000006</v>
      </c>
      <c r="AI2652">
        <v>10.524963</v>
      </c>
      <c r="AJ2652">
        <v>38.301811999999998</v>
      </c>
      <c r="AK2652">
        <v>41.982849000000002</v>
      </c>
      <c r="AL2652" t="s">
        <v>54</v>
      </c>
      <c r="AM2652" t="s">
        <v>248</v>
      </c>
      <c r="AN2652" t="s">
        <v>5451</v>
      </c>
      <c r="AO2652" s="1">
        <v>45962</v>
      </c>
      <c r="AP2652" s="1" t="s">
        <v>5457</v>
      </c>
      <c r="AR2652" t="s">
        <v>5451</v>
      </c>
    </row>
    <row r="2653" spans="1:44" hidden="1" x14ac:dyDescent="0.25">
      <c r="A2653" t="s">
        <v>3677</v>
      </c>
      <c r="B2653" t="s">
        <v>3663</v>
      </c>
      <c r="C2653" t="s">
        <v>3664</v>
      </c>
      <c r="D2653" t="s">
        <v>107</v>
      </c>
      <c r="E2653" t="s">
        <v>325</v>
      </c>
      <c r="F2653" t="s">
        <v>245</v>
      </c>
      <c r="G2653" t="s">
        <v>58</v>
      </c>
      <c r="H2653">
        <v>1</v>
      </c>
      <c r="I2653" t="s">
        <v>197</v>
      </c>
      <c r="J2653" t="s">
        <v>47</v>
      </c>
      <c r="K2653" s="1">
        <v>44372</v>
      </c>
      <c r="L2653">
        <v>0.53</v>
      </c>
      <c r="M2653" t="s">
        <v>226</v>
      </c>
      <c r="W2653" s="5">
        <v>45748</v>
      </c>
      <c r="X2653" s="5">
        <v>45748</v>
      </c>
      <c r="Y2653" s="5">
        <v>45870</v>
      </c>
      <c r="AB2653" t="s">
        <v>245</v>
      </c>
      <c r="AC2653" t="s">
        <v>245</v>
      </c>
      <c r="AD2653" t="s">
        <v>72</v>
      </c>
      <c r="AE2653" t="s">
        <v>53</v>
      </c>
      <c r="AF2653" t="s">
        <v>247</v>
      </c>
      <c r="AG2653" t="s">
        <v>52</v>
      </c>
      <c r="AH2653">
        <v>9.2436690000000006</v>
      </c>
      <c r="AI2653">
        <v>10.524963</v>
      </c>
      <c r="AJ2653">
        <v>38.301811999999998</v>
      </c>
      <c r="AK2653">
        <v>41.982849000000002</v>
      </c>
      <c r="AL2653" t="s">
        <v>54</v>
      </c>
      <c r="AM2653" t="s">
        <v>248</v>
      </c>
      <c r="AN2653" t="s">
        <v>5451</v>
      </c>
      <c r="AO2653" s="1">
        <v>45962</v>
      </c>
      <c r="AP2653" s="1" t="s">
        <v>5457</v>
      </c>
      <c r="AR2653" t="s">
        <v>5451</v>
      </c>
    </row>
    <row r="2654" spans="1:44" hidden="1" x14ac:dyDescent="0.25">
      <c r="A2654" t="s">
        <v>3678</v>
      </c>
      <c r="B2654" t="s">
        <v>3663</v>
      </c>
      <c r="C2654" t="s">
        <v>3664</v>
      </c>
      <c r="D2654" t="s">
        <v>154</v>
      </c>
      <c r="E2654" t="s">
        <v>325</v>
      </c>
      <c r="F2654" t="s">
        <v>245</v>
      </c>
      <c r="G2654" t="s">
        <v>58</v>
      </c>
      <c r="H2654">
        <v>1</v>
      </c>
      <c r="I2654" t="s">
        <v>197</v>
      </c>
      <c r="J2654" t="s">
        <v>47</v>
      </c>
      <c r="K2654" s="1">
        <v>44368</v>
      </c>
      <c r="L2654">
        <v>5.07</v>
      </c>
      <c r="M2654" t="s">
        <v>226</v>
      </c>
      <c r="W2654" s="5">
        <v>45748</v>
      </c>
      <c r="X2654" s="5">
        <v>45748</v>
      </c>
      <c r="Y2654" s="5">
        <v>45870</v>
      </c>
      <c r="AB2654" t="s">
        <v>245</v>
      </c>
      <c r="AC2654" t="s">
        <v>245</v>
      </c>
      <c r="AD2654" t="s">
        <v>72</v>
      </c>
      <c r="AE2654" t="s">
        <v>53</v>
      </c>
      <c r="AF2654" t="s">
        <v>247</v>
      </c>
      <c r="AG2654" t="s">
        <v>52</v>
      </c>
      <c r="AH2654">
        <v>9.2436690000000006</v>
      </c>
      <c r="AI2654">
        <v>10.524963</v>
      </c>
      <c r="AJ2654">
        <v>38.301811999999998</v>
      </c>
      <c r="AK2654">
        <v>41.982849000000002</v>
      </c>
      <c r="AL2654" t="s">
        <v>54</v>
      </c>
      <c r="AM2654" t="s">
        <v>248</v>
      </c>
      <c r="AN2654" t="s">
        <v>5451</v>
      </c>
      <c r="AO2654" s="1">
        <v>45962</v>
      </c>
      <c r="AP2654" s="1" t="s">
        <v>5457</v>
      </c>
      <c r="AR2654" t="s">
        <v>5451</v>
      </c>
    </row>
    <row r="2655" spans="1:44" hidden="1" x14ac:dyDescent="0.25">
      <c r="A2655" t="s">
        <v>3679</v>
      </c>
      <c r="B2655" t="s">
        <v>3663</v>
      </c>
      <c r="C2655" t="s">
        <v>3664</v>
      </c>
      <c r="D2655" t="s">
        <v>229</v>
      </c>
      <c r="E2655" t="s">
        <v>325</v>
      </c>
      <c r="F2655" t="s">
        <v>245</v>
      </c>
      <c r="G2655" t="s">
        <v>58</v>
      </c>
      <c r="H2655">
        <v>1</v>
      </c>
      <c r="I2655" t="s">
        <v>197</v>
      </c>
      <c r="J2655" t="s">
        <v>47</v>
      </c>
      <c r="K2655" s="1">
        <v>44368</v>
      </c>
      <c r="L2655">
        <v>7.81</v>
      </c>
      <c r="M2655" t="s">
        <v>226</v>
      </c>
      <c r="W2655" s="5">
        <v>45748</v>
      </c>
      <c r="X2655" s="5">
        <v>45748</v>
      </c>
      <c r="Y2655" s="5">
        <v>45870</v>
      </c>
      <c r="AB2655" t="s">
        <v>245</v>
      </c>
      <c r="AC2655" t="s">
        <v>245</v>
      </c>
      <c r="AD2655" t="s">
        <v>72</v>
      </c>
      <c r="AE2655" t="s">
        <v>53</v>
      </c>
      <c r="AF2655" t="s">
        <v>247</v>
      </c>
      <c r="AG2655" t="s">
        <v>52</v>
      </c>
      <c r="AH2655">
        <v>9.2436690000000006</v>
      </c>
      <c r="AI2655">
        <v>10.524963</v>
      </c>
      <c r="AJ2655">
        <v>38.301811999999998</v>
      </c>
      <c r="AK2655">
        <v>41.982849000000002</v>
      </c>
      <c r="AL2655" t="s">
        <v>54</v>
      </c>
      <c r="AM2655" t="s">
        <v>248</v>
      </c>
      <c r="AN2655" t="s">
        <v>5451</v>
      </c>
      <c r="AO2655" s="1">
        <v>45962</v>
      </c>
      <c r="AP2655" s="1" t="s">
        <v>5457</v>
      </c>
      <c r="AR2655" t="s">
        <v>5451</v>
      </c>
    </row>
    <row r="2656" spans="1:44" hidden="1" x14ac:dyDescent="0.25">
      <c r="A2656" t="s">
        <v>3680</v>
      </c>
      <c r="B2656" t="s">
        <v>3663</v>
      </c>
      <c r="C2656" t="s">
        <v>3664</v>
      </c>
      <c r="D2656" t="s">
        <v>156</v>
      </c>
      <c r="E2656" t="s">
        <v>325</v>
      </c>
      <c r="F2656" t="s">
        <v>245</v>
      </c>
      <c r="G2656" t="s">
        <v>58</v>
      </c>
      <c r="H2656">
        <v>1</v>
      </c>
      <c r="I2656" t="s">
        <v>197</v>
      </c>
      <c r="J2656" t="s">
        <v>47</v>
      </c>
      <c r="K2656" s="1">
        <v>44369</v>
      </c>
      <c r="L2656">
        <v>1.25</v>
      </c>
      <c r="M2656" t="s">
        <v>226</v>
      </c>
      <c r="W2656" s="5">
        <v>45748</v>
      </c>
      <c r="X2656" s="5">
        <v>45748</v>
      </c>
      <c r="Y2656" s="5">
        <v>45870</v>
      </c>
      <c r="AB2656" t="s">
        <v>245</v>
      </c>
      <c r="AC2656" t="s">
        <v>245</v>
      </c>
      <c r="AD2656" t="s">
        <v>72</v>
      </c>
      <c r="AE2656" t="s">
        <v>53</v>
      </c>
      <c r="AF2656" t="s">
        <v>247</v>
      </c>
      <c r="AG2656" t="s">
        <v>52</v>
      </c>
      <c r="AH2656">
        <v>9.2436690000000006</v>
      </c>
      <c r="AI2656">
        <v>10.524963</v>
      </c>
      <c r="AJ2656">
        <v>38.301811999999998</v>
      </c>
      <c r="AK2656">
        <v>41.982849000000002</v>
      </c>
      <c r="AL2656" t="s">
        <v>54</v>
      </c>
      <c r="AM2656" t="s">
        <v>248</v>
      </c>
      <c r="AN2656" t="s">
        <v>5451</v>
      </c>
      <c r="AO2656" s="1">
        <v>45962</v>
      </c>
      <c r="AP2656" s="1" t="s">
        <v>5457</v>
      </c>
      <c r="AR2656" t="s">
        <v>5451</v>
      </c>
    </row>
    <row r="2657" spans="1:44" hidden="1" x14ac:dyDescent="0.25">
      <c r="A2657" t="s">
        <v>3681</v>
      </c>
      <c r="B2657" t="s">
        <v>3663</v>
      </c>
      <c r="C2657" t="s">
        <v>3664</v>
      </c>
      <c r="D2657" t="s">
        <v>160</v>
      </c>
      <c r="E2657" t="s">
        <v>325</v>
      </c>
      <c r="F2657" t="s">
        <v>245</v>
      </c>
      <c r="G2657" t="s">
        <v>58</v>
      </c>
      <c r="H2657">
        <v>1</v>
      </c>
      <c r="I2657" t="s">
        <v>197</v>
      </c>
      <c r="J2657" t="s">
        <v>47</v>
      </c>
      <c r="K2657" s="1">
        <v>44372</v>
      </c>
      <c r="L2657">
        <v>0.42</v>
      </c>
      <c r="M2657" t="s">
        <v>226</v>
      </c>
      <c r="W2657" s="5">
        <v>45748</v>
      </c>
      <c r="X2657" s="5">
        <v>45748</v>
      </c>
      <c r="Y2657" s="5">
        <v>45870</v>
      </c>
      <c r="AB2657" t="s">
        <v>245</v>
      </c>
      <c r="AC2657" t="s">
        <v>245</v>
      </c>
      <c r="AD2657" t="s">
        <v>72</v>
      </c>
      <c r="AE2657" t="s">
        <v>53</v>
      </c>
      <c r="AF2657" t="s">
        <v>247</v>
      </c>
      <c r="AG2657" t="s">
        <v>52</v>
      </c>
      <c r="AH2657">
        <v>9.2436690000000006</v>
      </c>
      <c r="AI2657">
        <v>10.524963</v>
      </c>
      <c r="AJ2657">
        <v>38.301811999999998</v>
      </c>
      <c r="AK2657">
        <v>41.982849000000002</v>
      </c>
      <c r="AL2657" t="s">
        <v>54</v>
      </c>
      <c r="AM2657" t="s">
        <v>248</v>
      </c>
      <c r="AN2657" t="s">
        <v>5451</v>
      </c>
      <c r="AO2657" s="1">
        <v>45962</v>
      </c>
      <c r="AP2657" s="1" t="s">
        <v>5457</v>
      </c>
      <c r="AR2657" t="s">
        <v>5451</v>
      </c>
    </row>
    <row r="2658" spans="1:44" hidden="1" x14ac:dyDescent="0.25">
      <c r="A2658" t="s">
        <v>3682</v>
      </c>
      <c r="B2658" t="s">
        <v>3663</v>
      </c>
      <c r="C2658" t="s">
        <v>3664</v>
      </c>
      <c r="D2658" t="s">
        <v>200</v>
      </c>
      <c r="E2658" t="s">
        <v>325</v>
      </c>
      <c r="F2658" t="s">
        <v>245</v>
      </c>
      <c r="G2658" t="s">
        <v>58</v>
      </c>
      <c r="H2658">
        <v>1</v>
      </c>
      <c r="I2658" t="s">
        <v>197</v>
      </c>
      <c r="J2658" t="s">
        <v>47</v>
      </c>
      <c r="K2658" s="1">
        <v>44372</v>
      </c>
      <c r="L2658">
        <v>0.65</v>
      </c>
      <c r="M2658" t="s">
        <v>226</v>
      </c>
      <c r="W2658" s="5">
        <v>45748</v>
      </c>
      <c r="X2658" s="5">
        <v>45748</v>
      </c>
      <c r="Y2658" s="5">
        <v>45870</v>
      </c>
      <c r="AB2658" t="s">
        <v>245</v>
      </c>
      <c r="AC2658" t="s">
        <v>245</v>
      </c>
      <c r="AD2658" t="s">
        <v>72</v>
      </c>
      <c r="AE2658" t="s">
        <v>53</v>
      </c>
      <c r="AF2658" t="s">
        <v>247</v>
      </c>
      <c r="AG2658" t="s">
        <v>52</v>
      </c>
      <c r="AH2658">
        <v>9.2436690000000006</v>
      </c>
      <c r="AI2658">
        <v>10.524963</v>
      </c>
      <c r="AJ2658">
        <v>38.301811999999998</v>
      </c>
      <c r="AK2658">
        <v>41.982849000000002</v>
      </c>
      <c r="AL2658" t="s">
        <v>54</v>
      </c>
      <c r="AM2658" t="s">
        <v>248</v>
      </c>
      <c r="AN2658" t="s">
        <v>5451</v>
      </c>
      <c r="AO2658" s="1">
        <v>45962</v>
      </c>
      <c r="AP2658" s="1" t="s">
        <v>5457</v>
      </c>
      <c r="AR2658" t="s">
        <v>5451</v>
      </c>
    </row>
    <row r="2659" spans="1:44" hidden="1" x14ac:dyDescent="0.25">
      <c r="A2659" t="s">
        <v>3685</v>
      </c>
      <c r="B2659" t="s">
        <v>3683</v>
      </c>
      <c r="C2659" t="s">
        <v>3684</v>
      </c>
      <c r="D2659" t="s">
        <v>95</v>
      </c>
      <c r="E2659" t="s">
        <v>2297</v>
      </c>
      <c r="F2659" t="s">
        <v>245</v>
      </c>
      <c r="G2659" t="s">
        <v>45</v>
      </c>
      <c r="H2659">
        <v>1</v>
      </c>
      <c r="I2659" t="s">
        <v>197</v>
      </c>
      <c r="J2659" t="s">
        <v>47</v>
      </c>
      <c r="K2659" s="1">
        <v>43940</v>
      </c>
      <c r="L2659">
        <v>38.979999999999997</v>
      </c>
      <c r="M2659" t="s">
        <v>226</v>
      </c>
      <c r="N2659" t="s">
        <v>13</v>
      </c>
      <c r="W2659" s="5">
        <v>45901</v>
      </c>
      <c r="X2659" s="5">
        <v>45901</v>
      </c>
      <c r="Y2659" s="5">
        <v>45809</v>
      </c>
      <c r="AB2659" t="s">
        <v>245</v>
      </c>
      <c r="AC2659" t="s">
        <v>13</v>
      </c>
      <c r="AD2659" t="s">
        <v>247</v>
      </c>
      <c r="AE2659" t="s">
        <v>72</v>
      </c>
      <c r="AF2659" t="s">
        <v>53</v>
      </c>
      <c r="AG2659" t="s">
        <v>690</v>
      </c>
      <c r="AH2659">
        <v>35.182535999999999</v>
      </c>
      <c r="AI2659">
        <v>44.637528000000003</v>
      </c>
      <c r="AJ2659">
        <v>48.912253999999997</v>
      </c>
      <c r="AK2659">
        <v>53.307519999999997</v>
      </c>
      <c r="AL2659" t="s">
        <v>54</v>
      </c>
      <c r="AM2659" t="s">
        <v>248</v>
      </c>
      <c r="AP2659" s="1" t="s">
        <v>5439</v>
      </c>
    </row>
    <row r="2660" spans="1:44" hidden="1" x14ac:dyDescent="0.25">
      <c r="A2660" t="s">
        <v>3686</v>
      </c>
      <c r="B2660" t="s">
        <v>3683</v>
      </c>
      <c r="C2660" t="s">
        <v>3684</v>
      </c>
      <c r="D2660" t="s">
        <v>145</v>
      </c>
      <c r="E2660" t="s">
        <v>2297</v>
      </c>
      <c r="F2660" t="s">
        <v>245</v>
      </c>
      <c r="G2660" t="s">
        <v>45</v>
      </c>
      <c r="H2660">
        <v>1</v>
      </c>
      <c r="I2660" t="s">
        <v>197</v>
      </c>
      <c r="J2660" t="s">
        <v>47</v>
      </c>
      <c r="K2660" s="1">
        <v>43959</v>
      </c>
      <c r="L2660">
        <v>25.85</v>
      </c>
      <c r="M2660" t="s">
        <v>226</v>
      </c>
      <c r="N2660" t="s">
        <v>13</v>
      </c>
      <c r="W2660" s="5">
        <v>45901</v>
      </c>
      <c r="X2660" s="5">
        <v>45901</v>
      </c>
      <c r="Y2660" s="5">
        <v>45809</v>
      </c>
      <c r="AB2660" t="s">
        <v>245</v>
      </c>
      <c r="AC2660" t="s">
        <v>13</v>
      </c>
      <c r="AD2660" t="s">
        <v>247</v>
      </c>
      <c r="AE2660" t="s">
        <v>72</v>
      </c>
      <c r="AF2660" t="s">
        <v>53</v>
      </c>
      <c r="AG2660" t="s">
        <v>690</v>
      </c>
      <c r="AH2660">
        <v>35.182535999999999</v>
      </c>
      <c r="AI2660">
        <v>44.637528000000003</v>
      </c>
      <c r="AJ2660">
        <v>48.912253999999997</v>
      </c>
      <c r="AK2660">
        <v>53.307519999999997</v>
      </c>
      <c r="AL2660" t="s">
        <v>54</v>
      </c>
      <c r="AM2660" t="s">
        <v>248</v>
      </c>
      <c r="AP2660" s="1" t="s">
        <v>5439</v>
      </c>
    </row>
    <row r="2661" spans="1:44" hidden="1" x14ac:dyDescent="0.25">
      <c r="A2661" t="s">
        <v>3687</v>
      </c>
      <c r="B2661" t="s">
        <v>3683</v>
      </c>
      <c r="C2661" t="s">
        <v>3684</v>
      </c>
      <c r="D2661" t="s">
        <v>255</v>
      </c>
      <c r="E2661" t="s">
        <v>2297</v>
      </c>
      <c r="F2661" t="s">
        <v>245</v>
      </c>
      <c r="G2661" t="s">
        <v>45</v>
      </c>
      <c r="H2661">
        <v>1</v>
      </c>
      <c r="I2661" t="s">
        <v>197</v>
      </c>
      <c r="J2661" t="s">
        <v>47</v>
      </c>
      <c r="K2661" s="1">
        <v>43958</v>
      </c>
      <c r="L2661">
        <v>19.940000000000001</v>
      </c>
      <c r="M2661" t="s">
        <v>226</v>
      </c>
      <c r="W2661" s="5">
        <v>45901</v>
      </c>
      <c r="X2661" s="5">
        <v>45901</v>
      </c>
      <c r="Y2661" s="5">
        <v>45809</v>
      </c>
      <c r="AB2661" t="s">
        <v>245</v>
      </c>
      <c r="AC2661" t="s">
        <v>245</v>
      </c>
      <c r="AD2661" t="s">
        <v>247</v>
      </c>
      <c r="AE2661" t="s">
        <v>72</v>
      </c>
      <c r="AF2661" t="s">
        <v>53</v>
      </c>
      <c r="AG2661" t="s">
        <v>690</v>
      </c>
      <c r="AH2661">
        <v>35.182535999999999</v>
      </c>
      <c r="AI2661">
        <v>44.637528000000003</v>
      </c>
      <c r="AJ2661">
        <v>48.912253999999997</v>
      </c>
      <c r="AK2661">
        <v>53.307519999999997</v>
      </c>
      <c r="AL2661" t="s">
        <v>54</v>
      </c>
      <c r="AM2661" t="s">
        <v>248</v>
      </c>
      <c r="AN2661" t="s">
        <v>5451</v>
      </c>
      <c r="AO2661" s="1">
        <v>45931</v>
      </c>
      <c r="AP2661" s="1" t="s">
        <v>5456</v>
      </c>
      <c r="AR2661" t="s">
        <v>5451</v>
      </c>
    </row>
    <row r="2662" spans="1:44" hidden="1" x14ac:dyDescent="0.25">
      <c r="A2662" t="s">
        <v>3688</v>
      </c>
      <c r="B2662" t="s">
        <v>3683</v>
      </c>
      <c r="C2662" t="s">
        <v>3684</v>
      </c>
      <c r="D2662" t="s">
        <v>87</v>
      </c>
      <c r="E2662" t="s">
        <v>2297</v>
      </c>
      <c r="F2662" t="s">
        <v>245</v>
      </c>
      <c r="G2662" t="s">
        <v>45</v>
      </c>
      <c r="H2662">
        <v>1</v>
      </c>
      <c r="I2662" t="s">
        <v>197</v>
      </c>
      <c r="J2662" t="s">
        <v>47</v>
      </c>
      <c r="K2662" s="1">
        <v>43958</v>
      </c>
      <c r="L2662">
        <v>8.3800000000000008</v>
      </c>
      <c r="M2662" t="s">
        <v>226</v>
      </c>
      <c r="W2662" s="5">
        <v>45901</v>
      </c>
      <c r="X2662" s="5">
        <v>45901</v>
      </c>
      <c r="Y2662" s="5">
        <v>45809</v>
      </c>
      <c r="AB2662" t="s">
        <v>245</v>
      </c>
      <c r="AC2662" t="s">
        <v>245</v>
      </c>
      <c r="AD2662" t="s">
        <v>247</v>
      </c>
      <c r="AE2662" t="s">
        <v>72</v>
      </c>
      <c r="AF2662" t="s">
        <v>53</v>
      </c>
      <c r="AG2662" t="s">
        <v>690</v>
      </c>
      <c r="AH2662">
        <v>35.182535999999999</v>
      </c>
      <c r="AI2662">
        <v>44.637528000000003</v>
      </c>
      <c r="AJ2662">
        <v>48.912253999999997</v>
      </c>
      <c r="AK2662">
        <v>53.307519999999997</v>
      </c>
      <c r="AL2662" t="s">
        <v>54</v>
      </c>
      <c r="AM2662" t="s">
        <v>248</v>
      </c>
      <c r="AN2662" t="s">
        <v>5451</v>
      </c>
      <c r="AO2662" s="1">
        <v>45931</v>
      </c>
      <c r="AP2662" s="1" t="s">
        <v>5456</v>
      </c>
      <c r="AR2662" t="s">
        <v>5451</v>
      </c>
    </row>
    <row r="2663" spans="1:44" hidden="1" x14ac:dyDescent="0.25">
      <c r="A2663" t="s">
        <v>3689</v>
      </c>
      <c r="B2663" t="s">
        <v>3683</v>
      </c>
      <c r="C2663" t="s">
        <v>3684</v>
      </c>
      <c r="D2663" t="s">
        <v>100</v>
      </c>
      <c r="E2663" t="s">
        <v>2297</v>
      </c>
      <c r="F2663" t="s">
        <v>245</v>
      </c>
      <c r="G2663" t="s">
        <v>45</v>
      </c>
      <c r="H2663">
        <v>1</v>
      </c>
      <c r="I2663" t="s">
        <v>197</v>
      </c>
      <c r="J2663" t="s">
        <v>47</v>
      </c>
      <c r="K2663" s="1">
        <v>43956</v>
      </c>
      <c r="L2663">
        <v>20.420000000000002</v>
      </c>
      <c r="M2663" t="s">
        <v>226</v>
      </c>
      <c r="W2663" s="5">
        <v>45901</v>
      </c>
      <c r="X2663" s="5">
        <v>45901</v>
      </c>
      <c r="Y2663" s="5">
        <v>45809</v>
      </c>
      <c r="AB2663" t="s">
        <v>245</v>
      </c>
      <c r="AC2663" t="s">
        <v>245</v>
      </c>
      <c r="AD2663" t="s">
        <v>247</v>
      </c>
      <c r="AE2663" t="s">
        <v>72</v>
      </c>
      <c r="AF2663" t="s">
        <v>53</v>
      </c>
      <c r="AG2663" t="s">
        <v>690</v>
      </c>
      <c r="AH2663">
        <v>35.182535999999999</v>
      </c>
      <c r="AI2663">
        <v>44.637528000000003</v>
      </c>
      <c r="AJ2663">
        <v>48.912253999999997</v>
      </c>
      <c r="AK2663">
        <v>53.307519999999997</v>
      </c>
      <c r="AL2663" t="s">
        <v>54</v>
      </c>
      <c r="AM2663" t="s">
        <v>248</v>
      </c>
    </row>
    <row r="2664" spans="1:44" hidden="1" x14ac:dyDescent="0.25">
      <c r="A2664" t="s">
        <v>3690</v>
      </c>
      <c r="B2664" t="s">
        <v>3683</v>
      </c>
      <c r="C2664" t="s">
        <v>3684</v>
      </c>
      <c r="D2664" t="s">
        <v>259</v>
      </c>
      <c r="E2664" t="s">
        <v>2297</v>
      </c>
      <c r="F2664" t="s">
        <v>245</v>
      </c>
      <c r="G2664" t="s">
        <v>45</v>
      </c>
      <c r="H2664">
        <v>1</v>
      </c>
      <c r="I2664" t="s">
        <v>197</v>
      </c>
      <c r="J2664" t="s">
        <v>47</v>
      </c>
      <c r="K2664" s="1">
        <v>43943</v>
      </c>
      <c r="L2664">
        <v>44.34</v>
      </c>
      <c r="M2664" t="s">
        <v>226</v>
      </c>
      <c r="N2664" t="s">
        <v>13</v>
      </c>
      <c r="W2664" s="5">
        <v>45901</v>
      </c>
      <c r="X2664" s="5">
        <v>45901</v>
      </c>
      <c r="Y2664" s="5">
        <v>45809</v>
      </c>
      <c r="AB2664" t="s">
        <v>245</v>
      </c>
      <c r="AC2664" t="s">
        <v>13</v>
      </c>
      <c r="AD2664" t="s">
        <v>247</v>
      </c>
      <c r="AE2664" t="s">
        <v>72</v>
      </c>
      <c r="AF2664" t="s">
        <v>53</v>
      </c>
      <c r="AG2664" t="s">
        <v>690</v>
      </c>
      <c r="AH2664">
        <v>35.182535999999999</v>
      </c>
      <c r="AI2664">
        <v>44.637528000000003</v>
      </c>
      <c r="AJ2664">
        <v>48.912253999999997</v>
      </c>
      <c r="AK2664">
        <v>53.307519999999997</v>
      </c>
      <c r="AL2664" t="s">
        <v>54</v>
      </c>
      <c r="AM2664" t="s">
        <v>248</v>
      </c>
      <c r="AP2664" s="1" t="s">
        <v>5439</v>
      </c>
    </row>
    <row r="2665" spans="1:44" hidden="1" x14ac:dyDescent="0.25">
      <c r="A2665" t="s">
        <v>3691</v>
      </c>
      <c r="B2665" t="s">
        <v>3683</v>
      </c>
      <c r="C2665" t="s">
        <v>3684</v>
      </c>
      <c r="D2665" t="s">
        <v>275</v>
      </c>
      <c r="E2665" t="s">
        <v>2297</v>
      </c>
      <c r="F2665" t="s">
        <v>245</v>
      </c>
      <c r="G2665" t="s">
        <v>45</v>
      </c>
      <c r="H2665">
        <v>1</v>
      </c>
      <c r="I2665" t="s">
        <v>197</v>
      </c>
      <c r="J2665" t="s">
        <v>47</v>
      </c>
      <c r="K2665" s="1">
        <v>43949</v>
      </c>
      <c r="L2665">
        <v>33.43</v>
      </c>
      <c r="M2665" t="s">
        <v>226</v>
      </c>
      <c r="W2665" s="5">
        <v>45901</v>
      </c>
      <c r="X2665" s="5">
        <v>45901</v>
      </c>
      <c r="Y2665" s="5">
        <v>45809</v>
      </c>
      <c r="AB2665" t="s">
        <v>245</v>
      </c>
      <c r="AC2665" t="s">
        <v>245</v>
      </c>
      <c r="AD2665" t="s">
        <v>247</v>
      </c>
      <c r="AE2665" t="s">
        <v>72</v>
      </c>
      <c r="AF2665" t="s">
        <v>53</v>
      </c>
      <c r="AG2665" t="s">
        <v>690</v>
      </c>
      <c r="AH2665">
        <v>35.182535999999999</v>
      </c>
      <c r="AI2665">
        <v>44.637528000000003</v>
      </c>
      <c r="AJ2665">
        <v>48.912253999999997</v>
      </c>
      <c r="AK2665">
        <v>53.307519999999997</v>
      </c>
      <c r="AL2665" t="s">
        <v>54</v>
      </c>
      <c r="AM2665" t="s">
        <v>248</v>
      </c>
    </row>
    <row r="2666" spans="1:44" hidden="1" x14ac:dyDescent="0.25">
      <c r="A2666" t="s">
        <v>3692</v>
      </c>
      <c r="B2666" t="s">
        <v>3683</v>
      </c>
      <c r="C2666" t="s">
        <v>3684</v>
      </c>
      <c r="D2666" t="s">
        <v>207</v>
      </c>
      <c r="E2666" t="s">
        <v>2297</v>
      </c>
      <c r="F2666" t="s">
        <v>245</v>
      </c>
      <c r="G2666" t="s">
        <v>45</v>
      </c>
      <c r="H2666">
        <v>1</v>
      </c>
      <c r="I2666" t="s">
        <v>197</v>
      </c>
      <c r="J2666" t="s">
        <v>47</v>
      </c>
      <c r="K2666" s="1">
        <v>43952</v>
      </c>
      <c r="L2666">
        <v>29.53</v>
      </c>
      <c r="M2666" t="s">
        <v>226</v>
      </c>
      <c r="W2666" s="5">
        <v>45901</v>
      </c>
      <c r="X2666" s="5">
        <v>45901</v>
      </c>
      <c r="Y2666" s="5">
        <v>45809</v>
      </c>
      <c r="AB2666" t="s">
        <v>245</v>
      </c>
      <c r="AC2666" t="s">
        <v>245</v>
      </c>
      <c r="AD2666" t="s">
        <v>247</v>
      </c>
      <c r="AE2666" t="s">
        <v>72</v>
      </c>
      <c r="AF2666" t="s">
        <v>53</v>
      </c>
      <c r="AG2666" t="s">
        <v>690</v>
      </c>
      <c r="AH2666">
        <v>35.182535999999999</v>
      </c>
      <c r="AI2666">
        <v>44.637528000000003</v>
      </c>
      <c r="AJ2666">
        <v>48.912253999999997</v>
      </c>
      <c r="AK2666">
        <v>53.307519999999997</v>
      </c>
      <c r="AL2666" t="s">
        <v>54</v>
      </c>
      <c r="AM2666" t="s">
        <v>248</v>
      </c>
    </row>
    <row r="2667" spans="1:44" hidden="1" x14ac:dyDescent="0.25">
      <c r="A2667" t="s">
        <v>3693</v>
      </c>
      <c r="B2667" t="s">
        <v>3683</v>
      </c>
      <c r="C2667" t="s">
        <v>3684</v>
      </c>
      <c r="D2667" t="s">
        <v>102</v>
      </c>
      <c r="E2667" t="s">
        <v>2297</v>
      </c>
      <c r="F2667" t="s">
        <v>245</v>
      </c>
      <c r="G2667" t="s">
        <v>45</v>
      </c>
      <c r="H2667">
        <v>1</v>
      </c>
      <c r="I2667" t="s">
        <v>197</v>
      </c>
      <c r="J2667" t="s">
        <v>47</v>
      </c>
      <c r="K2667" s="1">
        <v>43950</v>
      </c>
      <c r="L2667">
        <v>25.81</v>
      </c>
      <c r="M2667" t="s">
        <v>226</v>
      </c>
      <c r="W2667" s="5">
        <v>45901</v>
      </c>
      <c r="X2667" s="5">
        <v>45901</v>
      </c>
      <c r="Y2667" s="5">
        <v>45809</v>
      </c>
      <c r="AB2667" t="s">
        <v>245</v>
      </c>
      <c r="AC2667" t="s">
        <v>245</v>
      </c>
      <c r="AD2667" t="s">
        <v>247</v>
      </c>
      <c r="AE2667" t="s">
        <v>72</v>
      </c>
      <c r="AF2667" t="s">
        <v>53</v>
      </c>
      <c r="AG2667" t="s">
        <v>690</v>
      </c>
      <c r="AH2667">
        <v>35.182535999999999</v>
      </c>
      <c r="AI2667">
        <v>44.637528000000003</v>
      </c>
      <c r="AJ2667">
        <v>48.912253999999997</v>
      </c>
      <c r="AK2667">
        <v>53.307519999999997</v>
      </c>
      <c r="AL2667" t="s">
        <v>54</v>
      </c>
      <c r="AM2667" t="s">
        <v>248</v>
      </c>
    </row>
    <row r="2668" spans="1:44" hidden="1" x14ac:dyDescent="0.25">
      <c r="A2668" t="s">
        <v>3694</v>
      </c>
      <c r="B2668" t="s">
        <v>3683</v>
      </c>
      <c r="C2668" t="s">
        <v>3684</v>
      </c>
      <c r="D2668" t="s">
        <v>104</v>
      </c>
      <c r="E2668" t="s">
        <v>2297</v>
      </c>
      <c r="F2668" t="s">
        <v>245</v>
      </c>
      <c r="G2668" t="s">
        <v>45</v>
      </c>
      <c r="H2668">
        <v>1</v>
      </c>
      <c r="I2668" t="s">
        <v>197</v>
      </c>
      <c r="J2668" t="s">
        <v>47</v>
      </c>
      <c r="K2668" s="1">
        <v>43956</v>
      </c>
      <c r="L2668">
        <v>12.09</v>
      </c>
      <c r="M2668" t="s">
        <v>226</v>
      </c>
      <c r="N2668" t="s">
        <v>13</v>
      </c>
      <c r="W2668" s="5">
        <v>45901</v>
      </c>
      <c r="X2668" s="5">
        <v>45901</v>
      </c>
      <c r="Y2668" s="5">
        <v>45809</v>
      </c>
      <c r="AB2668" t="s">
        <v>245</v>
      </c>
      <c r="AC2668" t="s">
        <v>13</v>
      </c>
      <c r="AD2668" t="s">
        <v>247</v>
      </c>
      <c r="AE2668" t="s">
        <v>72</v>
      </c>
      <c r="AF2668" t="s">
        <v>53</v>
      </c>
      <c r="AG2668" t="s">
        <v>690</v>
      </c>
      <c r="AH2668">
        <v>35.182535999999999</v>
      </c>
      <c r="AI2668">
        <v>44.637528000000003</v>
      </c>
      <c r="AJ2668">
        <v>48.912253999999997</v>
      </c>
      <c r="AK2668">
        <v>53.307519999999997</v>
      </c>
      <c r="AL2668" t="s">
        <v>54</v>
      </c>
      <c r="AM2668" t="s">
        <v>248</v>
      </c>
      <c r="AP2668" s="1" t="s">
        <v>5439</v>
      </c>
    </row>
    <row r="2669" spans="1:44" hidden="1" x14ac:dyDescent="0.25">
      <c r="A2669" t="s">
        <v>3697</v>
      </c>
      <c r="B2669" t="s">
        <v>3695</v>
      </c>
      <c r="C2669" t="s">
        <v>3696</v>
      </c>
      <c r="D2669" t="s">
        <v>95</v>
      </c>
      <c r="E2669" t="s">
        <v>57</v>
      </c>
      <c r="F2669" t="s">
        <v>44</v>
      </c>
      <c r="G2669" t="s">
        <v>45</v>
      </c>
      <c r="H2669">
        <v>1</v>
      </c>
      <c r="I2669" t="s">
        <v>197</v>
      </c>
      <c r="J2669" t="s">
        <v>47</v>
      </c>
      <c r="K2669" s="1">
        <v>43893</v>
      </c>
      <c r="L2669">
        <v>40.64</v>
      </c>
      <c r="M2669" t="s">
        <v>226</v>
      </c>
      <c r="W2669" s="5">
        <v>45870</v>
      </c>
      <c r="X2669" s="5">
        <v>45870</v>
      </c>
      <c r="Y2669" s="5">
        <v>45870</v>
      </c>
      <c r="AB2669" t="s">
        <v>44</v>
      </c>
      <c r="AC2669" t="s">
        <v>44</v>
      </c>
      <c r="AD2669" t="s">
        <v>50</v>
      </c>
      <c r="AE2669" t="s">
        <v>51</v>
      </c>
      <c r="AF2669" t="s">
        <v>53</v>
      </c>
      <c r="AG2669" t="s">
        <v>52</v>
      </c>
      <c r="AH2669">
        <v>42.100651999999997</v>
      </c>
      <c r="AI2669">
        <v>62.796481</v>
      </c>
      <c r="AJ2669">
        <v>63.994241000000002</v>
      </c>
      <c r="AK2669">
        <v>66.868782999999993</v>
      </c>
      <c r="AL2669" t="s">
        <v>54</v>
      </c>
      <c r="AM2669" t="s">
        <v>55</v>
      </c>
      <c r="AN2669" t="s">
        <v>50</v>
      </c>
      <c r="AR2669" t="s">
        <v>50</v>
      </c>
    </row>
    <row r="2670" spans="1:44" hidden="1" x14ac:dyDescent="0.25">
      <c r="A2670" t="s">
        <v>3698</v>
      </c>
      <c r="B2670" t="s">
        <v>3695</v>
      </c>
      <c r="C2670" t="s">
        <v>3696</v>
      </c>
      <c r="D2670" t="s">
        <v>143</v>
      </c>
      <c r="E2670" t="s">
        <v>57</v>
      </c>
      <c r="F2670" t="s">
        <v>44</v>
      </c>
      <c r="G2670" t="s">
        <v>58</v>
      </c>
      <c r="H2670">
        <v>1</v>
      </c>
      <c r="I2670" t="s">
        <v>197</v>
      </c>
      <c r="J2670" t="s">
        <v>47</v>
      </c>
      <c r="K2670" s="1">
        <v>43891</v>
      </c>
      <c r="L2670">
        <v>22.25</v>
      </c>
      <c r="M2670" t="s">
        <v>226</v>
      </c>
      <c r="W2670" s="5">
        <v>45870</v>
      </c>
      <c r="X2670" s="5">
        <v>45870</v>
      </c>
      <c r="Y2670" s="5">
        <v>45870</v>
      </c>
      <c r="AB2670" t="s">
        <v>44</v>
      </c>
      <c r="AC2670" t="s">
        <v>44</v>
      </c>
      <c r="AD2670" t="s">
        <v>50</v>
      </c>
      <c r="AE2670" t="s">
        <v>51</v>
      </c>
      <c r="AF2670" t="s">
        <v>53</v>
      </c>
      <c r="AG2670" t="s">
        <v>52</v>
      </c>
      <c r="AH2670">
        <v>42.100651999999997</v>
      </c>
      <c r="AI2670">
        <v>62.796481</v>
      </c>
      <c r="AJ2670">
        <v>63.994241000000002</v>
      </c>
      <c r="AK2670">
        <v>66.868782999999993</v>
      </c>
      <c r="AL2670" t="s">
        <v>54</v>
      </c>
      <c r="AM2670" t="s">
        <v>55</v>
      </c>
      <c r="AN2670" t="s">
        <v>50</v>
      </c>
      <c r="AR2670" t="s">
        <v>50</v>
      </c>
    </row>
    <row r="2671" spans="1:44" hidden="1" x14ac:dyDescent="0.25">
      <c r="A2671" t="s">
        <v>3699</v>
      </c>
      <c r="B2671" t="s">
        <v>3695</v>
      </c>
      <c r="C2671" t="s">
        <v>3696</v>
      </c>
      <c r="D2671" t="s">
        <v>145</v>
      </c>
      <c r="E2671" t="s">
        <v>57</v>
      </c>
      <c r="F2671" t="s">
        <v>44</v>
      </c>
      <c r="G2671" t="s">
        <v>58</v>
      </c>
      <c r="H2671">
        <v>1</v>
      </c>
      <c r="I2671" t="s">
        <v>197</v>
      </c>
      <c r="J2671" t="s">
        <v>47</v>
      </c>
      <c r="K2671" s="1">
        <v>43875</v>
      </c>
      <c r="L2671">
        <v>63.76</v>
      </c>
      <c r="M2671" t="s">
        <v>226</v>
      </c>
      <c r="W2671" s="5">
        <v>45870</v>
      </c>
      <c r="X2671" s="5">
        <v>45870</v>
      </c>
      <c r="Y2671" s="5">
        <v>45870</v>
      </c>
      <c r="AB2671" t="s">
        <v>44</v>
      </c>
      <c r="AC2671" t="s">
        <v>44</v>
      </c>
      <c r="AD2671" t="s">
        <v>50</v>
      </c>
      <c r="AE2671" t="s">
        <v>51</v>
      </c>
      <c r="AF2671" t="s">
        <v>53</v>
      </c>
      <c r="AG2671" t="s">
        <v>52</v>
      </c>
      <c r="AH2671">
        <v>42.100651999999997</v>
      </c>
      <c r="AI2671">
        <v>62.796481</v>
      </c>
      <c r="AJ2671">
        <v>63.994241000000002</v>
      </c>
      <c r="AK2671">
        <v>66.868782999999993</v>
      </c>
      <c r="AL2671" t="s">
        <v>54</v>
      </c>
      <c r="AM2671" t="s">
        <v>55</v>
      </c>
      <c r="AN2671" t="s">
        <v>50</v>
      </c>
      <c r="AR2671" t="s">
        <v>50</v>
      </c>
    </row>
    <row r="2672" spans="1:44" hidden="1" x14ac:dyDescent="0.25">
      <c r="A2672" t="s">
        <v>3700</v>
      </c>
      <c r="B2672" t="s">
        <v>3695</v>
      </c>
      <c r="C2672" t="s">
        <v>3696</v>
      </c>
      <c r="D2672" t="s">
        <v>255</v>
      </c>
      <c r="E2672" t="s">
        <v>57</v>
      </c>
      <c r="F2672" t="s">
        <v>44</v>
      </c>
      <c r="G2672" t="s">
        <v>58</v>
      </c>
      <c r="H2672">
        <v>1</v>
      </c>
      <c r="I2672" t="s">
        <v>197</v>
      </c>
      <c r="J2672" t="s">
        <v>47</v>
      </c>
      <c r="K2672" s="1">
        <v>43880</v>
      </c>
      <c r="L2672">
        <v>59.36</v>
      </c>
      <c r="M2672" t="s">
        <v>226</v>
      </c>
      <c r="W2672" s="5">
        <v>45870</v>
      </c>
      <c r="X2672" s="5">
        <v>45870</v>
      </c>
      <c r="Y2672" s="5">
        <v>45870</v>
      </c>
      <c r="AB2672" t="s">
        <v>44</v>
      </c>
      <c r="AC2672" t="s">
        <v>44</v>
      </c>
      <c r="AD2672" t="s">
        <v>50</v>
      </c>
      <c r="AE2672" t="s">
        <v>51</v>
      </c>
      <c r="AF2672" t="s">
        <v>53</v>
      </c>
      <c r="AG2672" t="s">
        <v>52</v>
      </c>
      <c r="AH2672">
        <v>42.100651999999997</v>
      </c>
      <c r="AI2672">
        <v>62.796481</v>
      </c>
      <c r="AJ2672">
        <v>63.994241000000002</v>
      </c>
      <c r="AK2672">
        <v>66.868782999999993</v>
      </c>
      <c r="AL2672" t="s">
        <v>54</v>
      </c>
      <c r="AM2672" t="s">
        <v>55</v>
      </c>
      <c r="AN2672" t="s">
        <v>50</v>
      </c>
      <c r="AR2672" t="s">
        <v>50</v>
      </c>
    </row>
    <row r="2673" spans="1:44" hidden="1" x14ac:dyDescent="0.25">
      <c r="A2673" t="s">
        <v>3701</v>
      </c>
      <c r="B2673" t="s">
        <v>3695</v>
      </c>
      <c r="C2673" t="s">
        <v>3696</v>
      </c>
      <c r="D2673" t="s">
        <v>87</v>
      </c>
      <c r="E2673" t="s">
        <v>57</v>
      </c>
      <c r="F2673" t="s">
        <v>44</v>
      </c>
      <c r="G2673" t="s">
        <v>58</v>
      </c>
      <c r="H2673">
        <v>1</v>
      </c>
      <c r="I2673" t="s">
        <v>197</v>
      </c>
      <c r="J2673" t="s">
        <v>47</v>
      </c>
      <c r="K2673" s="1">
        <v>43880</v>
      </c>
      <c r="L2673">
        <v>55.97</v>
      </c>
      <c r="M2673" t="s">
        <v>226</v>
      </c>
      <c r="W2673" s="5">
        <v>45870</v>
      </c>
      <c r="X2673" s="5">
        <v>45870</v>
      </c>
      <c r="Y2673" s="5">
        <v>45870</v>
      </c>
      <c r="AB2673" t="s">
        <v>44</v>
      </c>
      <c r="AC2673" t="s">
        <v>44</v>
      </c>
      <c r="AD2673" t="s">
        <v>50</v>
      </c>
      <c r="AE2673" t="s">
        <v>51</v>
      </c>
      <c r="AF2673" t="s">
        <v>53</v>
      </c>
      <c r="AG2673" t="s">
        <v>52</v>
      </c>
      <c r="AH2673">
        <v>42.100651999999997</v>
      </c>
      <c r="AI2673">
        <v>62.796481</v>
      </c>
      <c r="AJ2673">
        <v>63.994241000000002</v>
      </c>
      <c r="AK2673">
        <v>66.868782999999993</v>
      </c>
      <c r="AL2673" t="s">
        <v>54</v>
      </c>
      <c r="AM2673" t="s">
        <v>55</v>
      </c>
      <c r="AN2673" t="s">
        <v>50</v>
      </c>
      <c r="AR2673" t="s">
        <v>50</v>
      </c>
    </row>
    <row r="2674" spans="1:44" hidden="1" x14ac:dyDescent="0.25">
      <c r="A2674" t="s">
        <v>3703</v>
      </c>
      <c r="B2674" t="s">
        <v>3695</v>
      </c>
      <c r="C2674" t="s">
        <v>3696</v>
      </c>
      <c r="D2674" t="s">
        <v>100</v>
      </c>
      <c r="E2674" t="s">
        <v>57</v>
      </c>
      <c r="F2674" t="s">
        <v>44</v>
      </c>
      <c r="G2674" t="s">
        <v>45</v>
      </c>
      <c r="H2674">
        <v>1</v>
      </c>
      <c r="I2674" t="s">
        <v>197</v>
      </c>
      <c r="J2674" t="s">
        <v>3702</v>
      </c>
      <c r="K2674" s="1">
        <v>43890</v>
      </c>
      <c r="L2674">
        <v>39.49</v>
      </c>
      <c r="M2674" t="s">
        <v>226</v>
      </c>
      <c r="N2674" t="s">
        <v>13</v>
      </c>
      <c r="W2674" s="5">
        <v>45870</v>
      </c>
      <c r="X2674" s="5">
        <v>45870</v>
      </c>
      <c r="Y2674" s="5">
        <v>45870</v>
      </c>
      <c r="AB2674" t="s">
        <v>44</v>
      </c>
      <c r="AC2674" t="s">
        <v>13</v>
      </c>
      <c r="AD2674" t="s">
        <v>50</v>
      </c>
      <c r="AE2674" t="s">
        <v>51</v>
      </c>
      <c r="AF2674" t="s">
        <v>53</v>
      </c>
      <c r="AG2674" t="s">
        <v>52</v>
      </c>
      <c r="AH2674">
        <v>42.100651999999997</v>
      </c>
      <c r="AI2674">
        <v>62.796481</v>
      </c>
      <c r="AJ2674">
        <v>63.994241000000002</v>
      </c>
      <c r="AK2674">
        <v>66.868782999999993</v>
      </c>
      <c r="AL2674" t="s">
        <v>54</v>
      </c>
      <c r="AM2674" t="s">
        <v>55</v>
      </c>
      <c r="AP2674" s="1" t="s">
        <v>5439</v>
      </c>
    </row>
    <row r="2675" spans="1:44" hidden="1" x14ac:dyDescent="0.25">
      <c r="A2675" t="s">
        <v>3704</v>
      </c>
      <c r="B2675" t="s">
        <v>3695</v>
      </c>
      <c r="C2675" t="s">
        <v>3696</v>
      </c>
      <c r="D2675" t="s">
        <v>259</v>
      </c>
      <c r="E2675" t="s">
        <v>57</v>
      </c>
      <c r="F2675" t="s">
        <v>44</v>
      </c>
      <c r="G2675" t="s">
        <v>45</v>
      </c>
      <c r="H2675">
        <v>1</v>
      </c>
      <c r="I2675" t="s">
        <v>197</v>
      </c>
      <c r="J2675" t="s">
        <v>47</v>
      </c>
      <c r="K2675" s="1">
        <v>43899</v>
      </c>
      <c r="L2675">
        <v>56.26</v>
      </c>
      <c r="M2675" t="s">
        <v>226</v>
      </c>
      <c r="W2675" s="5">
        <v>45870</v>
      </c>
      <c r="X2675" s="5">
        <v>45870</v>
      </c>
      <c r="Y2675" s="5">
        <v>45870</v>
      </c>
      <c r="AB2675" t="s">
        <v>44</v>
      </c>
      <c r="AC2675" t="s">
        <v>44</v>
      </c>
      <c r="AD2675" t="s">
        <v>50</v>
      </c>
      <c r="AE2675" t="s">
        <v>51</v>
      </c>
      <c r="AF2675" t="s">
        <v>53</v>
      </c>
      <c r="AG2675" t="s">
        <v>52</v>
      </c>
      <c r="AH2675">
        <v>42.100651999999997</v>
      </c>
      <c r="AI2675">
        <v>62.796481</v>
      </c>
      <c r="AJ2675">
        <v>63.994241000000002</v>
      </c>
      <c r="AK2675">
        <v>66.868782999999993</v>
      </c>
      <c r="AL2675" t="s">
        <v>54</v>
      </c>
      <c r="AM2675" t="s">
        <v>55</v>
      </c>
      <c r="AN2675" t="s">
        <v>50</v>
      </c>
      <c r="AR2675" t="s">
        <v>50</v>
      </c>
    </row>
    <row r="2676" spans="1:44" hidden="1" x14ac:dyDescent="0.25">
      <c r="A2676" t="s">
        <v>3705</v>
      </c>
      <c r="B2676" t="s">
        <v>3695</v>
      </c>
      <c r="C2676" t="s">
        <v>3696</v>
      </c>
      <c r="D2676" t="s">
        <v>275</v>
      </c>
      <c r="E2676" t="s">
        <v>57</v>
      </c>
      <c r="F2676" t="s">
        <v>44</v>
      </c>
      <c r="G2676" t="s">
        <v>58</v>
      </c>
      <c r="H2676">
        <v>1</v>
      </c>
      <c r="I2676" t="s">
        <v>197</v>
      </c>
      <c r="J2676" t="s">
        <v>47</v>
      </c>
      <c r="K2676" s="1">
        <v>43901</v>
      </c>
      <c r="L2676">
        <v>32.11</v>
      </c>
      <c r="M2676" t="s">
        <v>226</v>
      </c>
      <c r="W2676" s="5">
        <v>45870</v>
      </c>
      <c r="X2676" s="5">
        <v>45870</v>
      </c>
      <c r="Y2676" s="5">
        <v>45870</v>
      </c>
      <c r="AB2676" t="s">
        <v>44</v>
      </c>
      <c r="AC2676" t="s">
        <v>44</v>
      </c>
      <c r="AD2676" t="s">
        <v>50</v>
      </c>
      <c r="AE2676" t="s">
        <v>51</v>
      </c>
      <c r="AF2676" t="s">
        <v>53</v>
      </c>
      <c r="AG2676" t="s">
        <v>52</v>
      </c>
      <c r="AH2676">
        <v>42.100651999999997</v>
      </c>
      <c r="AI2676">
        <v>62.796481</v>
      </c>
      <c r="AJ2676">
        <v>63.994241000000002</v>
      </c>
      <c r="AK2676">
        <v>66.868782999999993</v>
      </c>
      <c r="AL2676" t="s">
        <v>54</v>
      </c>
      <c r="AM2676" t="s">
        <v>55</v>
      </c>
      <c r="AN2676" t="s">
        <v>50</v>
      </c>
      <c r="AR2676" t="s">
        <v>50</v>
      </c>
    </row>
    <row r="2677" spans="1:44" hidden="1" x14ac:dyDescent="0.25">
      <c r="A2677" t="s">
        <v>3706</v>
      </c>
      <c r="B2677" t="s">
        <v>3695</v>
      </c>
      <c r="C2677" t="s">
        <v>3696</v>
      </c>
      <c r="D2677" t="s">
        <v>207</v>
      </c>
      <c r="E2677" t="s">
        <v>57</v>
      </c>
      <c r="F2677" t="s">
        <v>44</v>
      </c>
      <c r="G2677" t="s">
        <v>58</v>
      </c>
      <c r="H2677">
        <v>1</v>
      </c>
      <c r="I2677" t="s">
        <v>197</v>
      </c>
      <c r="J2677" t="s">
        <v>47</v>
      </c>
      <c r="K2677" s="1">
        <v>43899</v>
      </c>
      <c r="L2677">
        <v>20.8</v>
      </c>
      <c r="M2677" t="s">
        <v>226</v>
      </c>
      <c r="W2677" s="5">
        <v>45931</v>
      </c>
      <c r="X2677" s="5">
        <v>45931</v>
      </c>
      <c r="Y2677" s="5">
        <v>45901</v>
      </c>
      <c r="AB2677" t="s">
        <v>44</v>
      </c>
      <c r="AC2677" t="s">
        <v>44</v>
      </c>
      <c r="AD2677" t="s">
        <v>50</v>
      </c>
      <c r="AE2677" t="s">
        <v>51</v>
      </c>
      <c r="AF2677" t="s">
        <v>53</v>
      </c>
      <c r="AG2677" t="s">
        <v>52</v>
      </c>
      <c r="AH2677">
        <v>42.100651999999997</v>
      </c>
      <c r="AI2677">
        <v>62.796481</v>
      </c>
      <c r="AJ2677">
        <v>63.994241000000002</v>
      </c>
      <c r="AK2677">
        <v>66.868782999999993</v>
      </c>
      <c r="AL2677" t="s">
        <v>54</v>
      </c>
      <c r="AM2677" t="s">
        <v>55</v>
      </c>
      <c r="AN2677" t="s">
        <v>50</v>
      </c>
      <c r="AR2677" t="s">
        <v>50</v>
      </c>
    </row>
    <row r="2678" spans="1:44" hidden="1" x14ac:dyDescent="0.25">
      <c r="A2678" t="s">
        <v>3707</v>
      </c>
      <c r="B2678" t="s">
        <v>3695</v>
      </c>
      <c r="C2678" t="s">
        <v>3696</v>
      </c>
      <c r="D2678" t="s">
        <v>102</v>
      </c>
      <c r="E2678" t="s">
        <v>57</v>
      </c>
      <c r="F2678" t="s">
        <v>44</v>
      </c>
      <c r="G2678" t="s">
        <v>58</v>
      </c>
      <c r="H2678">
        <v>1</v>
      </c>
      <c r="I2678" t="s">
        <v>197</v>
      </c>
      <c r="J2678" t="s">
        <v>47</v>
      </c>
      <c r="K2678" s="1">
        <v>43985</v>
      </c>
      <c r="L2678">
        <v>78.12</v>
      </c>
      <c r="M2678" t="s">
        <v>226</v>
      </c>
      <c r="N2678" t="s">
        <v>13</v>
      </c>
      <c r="W2678" s="5">
        <v>45931</v>
      </c>
      <c r="X2678" s="5">
        <v>45931</v>
      </c>
      <c r="Y2678" s="5">
        <v>45901</v>
      </c>
      <c r="AB2678" t="s">
        <v>44</v>
      </c>
      <c r="AC2678" t="s">
        <v>13</v>
      </c>
      <c r="AD2678" t="s">
        <v>50</v>
      </c>
      <c r="AE2678" t="s">
        <v>51</v>
      </c>
      <c r="AF2678" t="s">
        <v>53</v>
      </c>
      <c r="AG2678" t="s">
        <v>52</v>
      </c>
      <c r="AH2678">
        <v>42.100651999999997</v>
      </c>
      <c r="AI2678">
        <v>62.796481</v>
      </c>
      <c r="AJ2678">
        <v>63.994241000000002</v>
      </c>
      <c r="AK2678">
        <v>66.868782999999993</v>
      </c>
      <c r="AL2678" t="s">
        <v>54</v>
      </c>
      <c r="AM2678" t="s">
        <v>55</v>
      </c>
      <c r="AP2678" s="1" t="s">
        <v>5439</v>
      </c>
    </row>
    <row r="2679" spans="1:44" hidden="1" x14ac:dyDescent="0.25">
      <c r="A2679" t="s">
        <v>3708</v>
      </c>
      <c r="B2679" t="s">
        <v>3695</v>
      </c>
      <c r="C2679" t="s">
        <v>3696</v>
      </c>
      <c r="D2679" t="s">
        <v>104</v>
      </c>
      <c r="E2679" t="s">
        <v>57</v>
      </c>
      <c r="F2679" t="s">
        <v>44</v>
      </c>
      <c r="G2679" t="s">
        <v>58</v>
      </c>
      <c r="H2679">
        <v>1</v>
      </c>
      <c r="I2679" t="s">
        <v>197</v>
      </c>
      <c r="J2679" t="s">
        <v>47</v>
      </c>
      <c r="K2679" s="1">
        <v>43986</v>
      </c>
      <c r="L2679">
        <v>26.6</v>
      </c>
      <c r="M2679" t="s">
        <v>226</v>
      </c>
      <c r="W2679" s="5">
        <v>45931</v>
      </c>
      <c r="X2679" s="5">
        <v>45931</v>
      </c>
      <c r="Y2679" s="5">
        <v>45901</v>
      </c>
      <c r="AB2679" t="s">
        <v>44</v>
      </c>
      <c r="AC2679" t="s">
        <v>44</v>
      </c>
      <c r="AD2679" t="s">
        <v>50</v>
      </c>
      <c r="AE2679" t="s">
        <v>51</v>
      </c>
      <c r="AF2679" t="s">
        <v>53</v>
      </c>
      <c r="AG2679" t="s">
        <v>52</v>
      </c>
      <c r="AH2679">
        <v>42.100651999999997</v>
      </c>
      <c r="AI2679">
        <v>62.796481</v>
      </c>
      <c r="AJ2679">
        <v>63.994241000000002</v>
      </c>
      <c r="AK2679">
        <v>66.868782999999993</v>
      </c>
      <c r="AL2679" t="s">
        <v>54</v>
      </c>
      <c r="AM2679" t="s">
        <v>55</v>
      </c>
      <c r="AN2679" t="s">
        <v>50</v>
      </c>
      <c r="AR2679" t="s">
        <v>50</v>
      </c>
    </row>
    <row r="2680" spans="1:44" hidden="1" x14ac:dyDescent="0.25">
      <c r="A2680" t="s">
        <v>3709</v>
      </c>
      <c r="B2680" t="s">
        <v>3695</v>
      </c>
      <c r="C2680" t="s">
        <v>3696</v>
      </c>
      <c r="D2680" t="s">
        <v>149</v>
      </c>
      <c r="E2680" t="s">
        <v>57</v>
      </c>
      <c r="F2680" t="s">
        <v>44</v>
      </c>
      <c r="G2680" t="s">
        <v>58</v>
      </c>
      <c r="H2680">
        <v>1</v>
      </c>
      <c r="I2680" t="s">
        <v>197</v>
      </c>
      <c r="J2680" t="s">
        <v>47</v>
      </c>
      <c r="K2680" s="1">
        <v>43990</v>
      </c>
      <c r="L2680">
        <v>53.36</v>
      </c>
      <c r="M2680" t="s">
        <v>226</v>
      </c>
      <c r="W2680" s="5">
        <v>45931</v>
      </c>
      <c r="X2680" s="5">
        <v>45931</v>
      </c>
      <c r="Y2680" s="5">
        <v>45901</v>
      </c>
      <c r="AB2680" t="s">
        <v>44</v>
      </c>
      <c r="AC2680" t="s">
        <v>44</v>
      </c>
      <c r="AD2680" t="s">
        <v>50</v>
      </c>
      <c r="AE2680" t="s">
        <v>51</v>
      </c>
      <c r="AF2680" t="s">
        <v>53</v>
      </c>
      <c r="AG2680" t="s">
        <v>52</v>
      </c>
      <c r="AH2680">
        <v>42.100651999999997</v>
      </c>
      <c r="AI2680">
        <v>62.796481</v>
      </c>
      <c r="AJ2680">
        <v>63.994241000000002</v>
      </c>
      <c r="AK2680">
        <v>66.868782999999993</v>
      </c>
      <c r="AL2680" t="s">
        <v>54</v>
      </c>
      <c r="AM2680" t="s">
        <v>55</v>
      </c>
      <c r="AN2680" t="s">
        <v>50</v>
      </c>
      <c r="AR2680" t="s">
        <v>50</v>
      </c>
    </row>
    <row r="2681" spans="1:44" hidden="1" x14ac:dyDescent="0.25">
      <c r="A2681" t="s">
        <v>3710</v>
      </c>
      <c r="B2681" t="s">
        <v>3695</v>
      </c>
      <c r="C2681" t="s">
        <v>3696</v>
      </c>
      <c r="D2681" t="s">
        <v>170</v>
      </c>
      <c r="E2681" t="s">
        <v>57</v>
      </c>
      <c r="F2681" t="s">
        <v>44</v>
      </c>
      <c r="G2681" t="s">
        <v>45</v>
      </c>
      <c r="H2681">
        <v>1</v>
      </c>
      <c r="I2681" t="s">
        <v>197</v>
      </c>
      <c r="J2681" t="s">
        <v>47</v>
      </c>
      <c r="K2681" s="1">
        <v>44091</v>
      </c>
      <c r="L2681">
        <v>65.03</v>
      </c>
      <c r="M2681" t="s">
        <v>226</v>
      </c>
      <c r="W2681" s="5">
        <v>45901</v>
      </c>
      <c r="X2681" s="5">
        <v>45901</v>
      </c>
      <c r="Y2681" s="5">
        <v>45870</v>
      </c>
      <c r="AB2681" t="s">
        <v>44</v>
      </c>
      <c r="AC2681" t="s">
        <v>44</v>
      </c>
      <c r="AD2681" t="s">
        <v>50</v>
      </c>
      <c r="AE2681" t="s">
        <v>51</v>
      </c>
      <c r="AF2681" t="s">
        <v>53</v>
      </c>
      <c r="AG2681" t="s">
        <v>52</v>
      </c>
      <c r="AH2681">
        <v>42.100651999999997</v>
      </c>
      <c r="AI2681">
        <v>62.796481</v>
      </c>
      <c r="AJ2681">
        <v>63.994241000000002</v>
      </c>
      <c r="AK2681">
        <v>66.868782999999993</v>
      </c>
      <c r="AL2681" t="s">
        <v>54</v>
      </c>
      <c r="AM2681" t="s">
        <v>55</v>
      </c>
      <c r="AN2681" t="s">
        <v>50</v>
      </c>
      <c r="AR2681" t="s">
        <v>50</v>
      </c>
    </row>
    <row r="2682" spans="1:44" hidden="1" x14ac:dyDescent="0.25">
      <c r="A2682" t="s">
        <v>3711</v>
      </c>
      <c r="B2682" t="s">
        <v>3695</v>
      </c>
      <c r="C2682" t="s">
        <v>3696</v>
      </c>
      <c r="D2682" t="s">
        <v>172</v>
      </c>
      <c r="E2682" t="s">
        <v>57</v>
      </c>
      <c r="F2682" t="s">
        <v>44</v>
      </c>
      <c r="G2682" t="s">
        <v>45</v>
      </c>
      <c r="H2682">
        <v>1</v>
      </c>
      <c r="I2682" t="s">
        <v>197</v>
      </c>
      <c r="J2682" t="s">
        <v>47</v>
      </c>
      <c r="K2682" s="1">
        <v>44073</v>
      </c>
      <c r="L2682">
        <v>62.63</v>
      </c>
      <c r="M2682" t="s">
        <v>226</v>
      </c>
      <c r="W2682" s="5">
        <v>45901</v>
      </c>
      <c r="X2682" s="5">
        <v>45901</v>
      </c>
      <c r="Y2682" s="5">
        <v>45870</v>
      </c>
      <c r="AB2682" t="s">
        <v>44</v>
      </c>
      <c r="AC2682" t="s">
        <v>44</v>
      </c>
      <c r="AD2682" t="s">
        <v>50</v>
      </c>
      <c r="AE2682" t="s">
        <v>51</v>
      </c>
      <c r="AF2682" t="s">
        <v>53</v>
      </c>
      <c r="AG2682" t="s">
        <v>52</v>
      </c>
      <c r="AH2682">
        <v>42.100651999999997</v>
      </c>
      <c r="AI2682">
        <v>62.796481</v>
      </c>
      <c r="AJ2682">
        <v>63.994241000000002</v>
      </c>
      <c r="AK2682">
        <v>66.868782999999993</v>
      </c>
      <c r="AL2682" t="s">
        <v>54</v>
      </c>
      <c r="AM2682" t="s">
        <v>55</v>
      </c>
      <c r="AN2682" t="s">
        <v>50</v>
      </c>
      <c r="AR2682" t="s">
        <v>50</v>
      </c>
    </row>
    <row r="2683" spans="1:44" hidden="1" x14ac:dyDescent="0.25">
      <c r="A2683" t="s">
        <v>3712</v>
      </c>
      <c r="B2683" t="s">
        <v>3695</v>
      </c>
      <c r="C2683" t="s">
        <v>3696</v>
      </c>
      <c r="D2683" t="s">
        <v>174</v>
      </c>
      <c r="E2683" t="s">
        <v>57</v>
      </c>
      <c r="F2683" t="s">
        <v>44</v>
      </c>
      <c r="G2683" t="s">
        <v>45</v>
      </c>
      <c r="H2683">
        <v>1</v>
      </c>
      <c r="I2683" t="s">
        <v>197</v>
      </c>
      <c r="J2683" t="s">
        <v>47</v>
      </c>
      <c r="K2683" s="1">
        <v>44124</v>
      </c>
      <c r="L2683">
        <v>50.99</v>
      </c>
      <c r="M2683" t="s">
        <v>226</v>
      </c>
      <c r="W2683" s="5">
        <v>45901</v>
      </c>
      <c r="X2683" s="5">
        <v>45901</v>
      </c>
      <c r="Y2683" s="5">
        <v>45870</v>
      </c>
      <c r="AB2683" t="s">
        <v>44</v>
      </c>
      <c r="AC2683" t="s">
        <v>44</v>
      </c>
      <c r="AD2683" t="s">
        <v>50</v>
      </c>
      <c r="AE2683" t="s">
        <v>51</v>
      </c>
      <c r="AF2683" t="s">
        <v>53</v>
      </c>
      <c r="AG2683" t="s">
        <v>52</v>
      </c>
      <c r="AH2683">
        <v>42.100651999999997</v>
      </c>
      <c r="AI2683">
        <v>62.796481</v>
      </c>
      <c r="AJ2683">
        <v>63.994241000000002</v>
      </c>
      <c r="AK2683">
        <v>66.868782999999993</v>
      </c>
      <c r="AL2683" t="s">
        <v>54</v>
      </c>
      <c r="AM2683" t="s">
        <v>55</v>
      </c>
      <c r="AN2683" t="s">
        <v>50</v>
      </c>
      <c r="AR2683" t="s">
        <v>50</v>
      </c>
    </row>
    <row r="2684" spans="1:44" hidden="1" x14ac:dyDescent="0.25">
      <c r="A2684" t="s">
        <v>3713</v>
      </c>
      <c r="B2684" t="s">
        <v>3695</v>
      </c>
      <c r="C2684" t="s">
        <v>3696</v>
      </c>
      <c r="D2684" t="s">
        <v>361</v>
      </c>
      <c r="E2684" t="s">
        <v>57</v>
      </c>
      <c r="F2684" t="s">
        <v>44</v>
      </c>
      <c r="G2684" t="s">
        <v>45</v>
      </c>
      <c r="H2684">
        <v>1</v>
      </c>
      <c r="I2684" t="s">
        <v>197</v>
      </c>
      <c r="J2684" t="s">
        <v>47</v>
      </c>
      <c r="K2684" s="1">
        <v>44153</v>
      </c>
      <c r="L2684">
        <v>28.93</v>
      </c>
      <c r="M2684" t="s">
        <v>226</v>
      </c>
      <c r="W2684" s="5">
        <v>45901</v>
      </c>
      <c r="X2684" s="5">
        <v>45901</v>
      </c>
      <c r="Y2684" s="5">
        <v>45901</v>
      </c>
      <c r="AB2684" t="s">
        <v>44</v>
      </c>
      <c r="AC2684" t="s">
        <v>44</v>
      </c>
      <c r="AD2684" t="s">
        <v>50</v>
      </c>
      <c r="AE2684" t="s">
        <v>51</v>
      </c>
      <c r="AF2684" t="s">
        <v>53</v>
      </c>
      <c r="AG2684" t="s">
        <v>52</v>
      </c>
      <c r="AH2684">
        <v>42.100651999999997</v>
      </c>
      <c r="AI2684">
        <v>62.796481</v>
      </c>
      <c r="AJ2684">
        <v>63.994241000000002</v>
      </c>
      <c r="AK2684">
        <v>66.868782999999993</v>
      </c>
      <c r="AL2684" t="s">
        <v>54</v>
      </c>
      <c r="AM2684" t="s">
        <v>55</v>
      </c>
      <c r="AN2684" t="s">
        <v>50</v>
      </c>
      <c r="AR2684" t="s">
        <v>50</v>
      </c>
    </row>
    <row r="2685" spans="1:44" hidden="1" x14ac:dyDescent="0.25">
      <c r="A2685" t="s">
        <v>3714</v>
      </c>
      <c r="B2685" t="s">
        <v>3695</v>
      </c>
      <c r="C2685" t="s">
        <v>3696</v>
      </c>
      <c r="D2685" t="s">
        <v>132</v>
      </c>
      <c r="E2685" t="s">
        <v>57</v>
      </c>
      <c r="F2685" t="s">
        <v>44</v>
      </c>
      <c r="G2685" t="s">
        <v>45</v>
      </c>
      <c r="H2685">
        <v>1</v>
      </c>
      <c r="I2685" t="s">
        <v>197</v>
      </c>
      <c r="J2685" t="s">
        <v>47</v>
      </c>
      <c r="K2685" s="1">
        <v>44397</v>
      </c>
      <c r="L2685">
        <v>0.61</v>
      </c>
      <c r="M2685" t="s">
        <v>226</v>
      </c>
      <c r="W2685" s="5">
        <v>45901</v>
      </c>
      <c r="X2685" s="5">
        <v>45901</v>
      </c>
      <c r="Y2685" s="5">
        <v>45901</v>
      </c>
      <c r="AB2685" t="s">
        <v>44</v>
      </c>
      <c r="AC2685" t="s">
        <v>44</v>
      </c>
      <c r="AD2685" t="s">
        <v>50</v>
      </c>
      <c r="AE2685" t="s">
        <v>51</v>
      </c>
      <c r="AF2685" t="s">
        <v>53</v>
      </c>
      <c r="AG2685" t="s">
        <v>52</v>
      </c>
      <c r="AH2685">
        <v>42.100651999999997</v>
      </c>
      <c r="AI2685">
        <v>62.796481</v>
      </c>
      <c r="AJ2685">
        <v>63.994241000000002</v>
      </c>
      <c r="AK2685">
        <v>66.868782999999993</v>
      </c>
      <c r="AL2685" t="s">
        <v>54</v>
      </c>
      <c r="AM2685" t="s">
        <v>55</v>
      </c>
      <c r="AN2685" t="s">
        <v>50</v>
      </c>
      <c r="AR2685" t="s">
        <v>50</v>
      </c>
    </row>
    <row r="2686" spans="1:44" hidden="1" x14ac:dyDescent="0.25">
      <c r="A2686" t="s">
        <v>3715</v>
      </c>
      <c r="B2686" t="s">
        <v>3695</v>
      </c>
      <c r="C2686" t="s">
        <v>3696</v>
      </c>
      <c r="D2686" t="s">
        <v>42</v>
      </c>
      <c r="E2686" t="s">
        <v>57</v>
      </c>
      <c r="F2686" t="s">
        <v>44</v>
      </c>
      <c r="G2686" t="s">
        <v>45</v>
      </c>
      <c r="H2686">
        <v>1</v>
      </c>
      <c r="I2686" t="s">
        <v>197</v>
      </c>
      <c r="J2686" t="s">
        <v>47</v>
      </c>
      <c r="K2686" s="1">
        <v>44124</v>
      </c>
      <c r="L2686">
        <v>50.56</v>
      </c>
      <c r="M2686" t="s">
        <v>226</v>
      </c>
      <c r="W2686" s="5">
        <v>45901</v>
      </c>
      <c r="X2686" s="5">
        <v>45901</v>
      </c>
      <c r="Y2686" s="5">
        <v>45901</v>
      </c>
      <c r="AB2686" t="s">
        <v>44</v>
      </c>
      <c r="AC2686" t="s">
        <v>44</v>
      </c>
      <c r="AD2686" t="s">
        <v>50</v>
      </c>
      <c r="AE2686" t="s">
        <v>51</v>
      </c>
      <c r="AF2686" t="s">
        <v>53</v>
      </c>
      <c r="AG2686" t="s">
        <v>52</v>
      </c>
      <c r="AH2686">
        <v>42.100651999999997</v>
      </c>
      <c r="AI2686">
        <v>62.796481</v>
      </c>
      <c r="AJ2686">
        <v>63.994241000000002</v>
      </c>
      <c r="AK2686">
        <v>66.868782999999993</v>
      </c>
      <c r="AL2686" t="s">
        <v>54</v>
      </c>
      <c r="AM2686" t="s">
        <v>55</v>
      </c>
      <c r="AN2686" t="s">
        <v>50</v>
      </c>
      <c r="AR2686" t="s">
        <v>50</v>
      </c>
    </row>
    <row r="2687" spans="1:44" hidden="1" x14ac:dyDescent="0.25">
      <c r="A2687" t="s">
        <v>3716</v>
      </c>
      <c r="B2687" t="s">
        <v>3695</v>
      </c>
      <c r="C2687" t="s">
        <v>3696</v>
      </c>
      <c r="D2687" t="s">
        <v>367</v>
      </c>
      <c r="E2687" t="s">
        <v>57</v>
      </c>
      <c r="F2687" t="s">
        <v>44</v>
      </c>
      <c r="G2687" t="s">
        <v>45</v>
      </c>
      <c r="H2687">
        <v>1</v>
      </c>
      <c r="I2687" t="s">
        <v>197</v>
      </c>
      <c r="J2687" t="s">
        <v>47</v>
      </c>
      <c r="K2687" s="1">
        <v>44132</v>
      </c>
      <c r="L2687">
        <v>38.81</v>
      </c>
      <c r="M2687" t="s">
        <v>226</v>
      </c>
      <c r="W2687" s="5">
        <v>45931</v>
      </c>
      <c r="X2687" s="5">
        <v>45901</v>
      </c>
      <c r="Y2687" s="5">
        <v>45901</v>
      </c>
      <c r="AB2687" t="s">
        <v>44</v>
      </c>
      <c r="AC2687" t="s">
        <v>44</v>
      </c>
      <c r="AD2687" t="s">
        <v>50</v>
      </c>
      <c r="AE2687" t="s">
        <v>51</v>
      </c>
      <c r="AF2687" t="s">
        <v>53</v>
      </c>
      <c r="AG2687" t="s">
        <v>52</v>
      </c>
      <c r="AH2687">
        <v>42.100651999999997</v>
      </c>
      <c r="AI2687">
        <v>62.796481</v>
      </c>
      <c r="AJ2687">
        <v>63.994241000000002</v>
      </c>
      <c r="AK2687">
        <v>66.868782999999993</v>
      </c>
      <c r="AL2687" t="s">
        <v>54</v>
      </c>
      <c r="AM2687" t="s">
        <v>55</v>
      </c>
      <c r="AN2687" t="s">
        <v>50</v>
      </c>
      <c r="AR2687" t="s">
        <v>50</v>
      </c>
    </row>
    <row r="2688" spans="1:44" hidden="1" x14ac:dyDescent="0.25">
      <c r="A2688" t="s">
        <v>3717</v>
      </c>
      <c r="B2688" t="s">
        <v>3695</v>
      </c>
      <c r="C2688" t="s">
        <v>3696</v>
      </c>
      <c r="D2688" t="s">
        <v>137</v>
      </c>
      <c r="E2688" t="s">
        <v>57</v>
      </c>
      <c r="F2688" t="s">
        <v>44</v>
      </c>
      <c r="G2688" t="s">
        <v>45</v>
      </c>
      <c r="H2688">
        <v>1</v>
      </c>
      <c r="I2688" t="s">
        <v>197</v>
      </c>
      <c r="J2688" t="s">
        <v>47</v>
      </c>
      <c r="K2688" s="1">
        <v>44105</v>
      </c>
      <c r="L2688">
        <v>13.69</v>
      </c>
      <c r="M2688" t="s">
        <v>226</v>
      </c>
      <c r="W2688" s="5">
        <v>45931</v>
      </c>
      <c r="X2688" s="5">
        <v>45901</v>
      </c>
      <c r="Y2688" s="5">
        <v>45901</v>
      </c>
      <c r="AB2688" t="s">
        <v>44</v>
      </c>
      <c r="AC2688" t="s">
        <v>44</v>
      </c>
      <c r="AD2688" t="s">
        <v>50</v>
      </c>
      <c r="AE2688" t="s">
        <v>51</v>
      </c>
      <c r="AF2688" t="s">
        <v>53</v>
      </c>
      <c r="AG2688" t="s">
        <v>52</v>
      </c>
      <c r="AH2688">
        <v>42.100651999999997</v>
      </c>
      <c r="AI2688">
        <v>62.796481</v>
      </c>
      <c r="AJ2688">
        <v>63.994241000000002</v>
      </c>
      <c r="AK2688">
        <v>66.868782999999993</v>
      </c>
      <c r="AL2688" t="s">
        <v>54</v>
      </c>
      <c r="AM2688" t="s">
        <v>55</v>
      </c>
      <c r="AN2688" t="s">
        <v>50</v>
      </c>
      <c r="AR2688" t="s">
        <v>50</v>
      </c>
    </row>
    <row r="2689" spans="1:44" hidden="1" x14ac:dyDescent="0.25">
      <c r="A2689" t="s">
        <v>3718</v>
      </c>
      <c r="B2689" t="s">
        <v>3695</v>
      </c>
      <c r="C2689" t="s">
        <v>3696</v>
      </c>
      <c r="D2689" t="s">
        <v>370</v>
      </c>
      <c r="E2689" t="s">
        <v>57</v>
      </c>
      <c r="F2689" t="s">
        <v>44</v>
      </c>
      <c r="G2689" t="s">
        <v>45</v>
      </c>
      <c r="H2689">
        <v>1</v>
      </c>
      <c r="I2689" t="s">
        <v>197</v>
      </c>
      <c r="J2689" t="s">
        <v>47</v>
      </c>
      <c r="K2689" s="1">
        <v>44104</v>
      </c>
      <c r="L2689">
        <v>61.64</v>
      </c>
      <c r="M2689" t="s">
        <v>226</v>
      </c>
      <c r="W2689" s="5">
        <v>45931</v>
      </c>
      <c r="X2689" s="5">
        <v>45901</v>
      </c>
      <c r="Y2689" s="5">
        <v>45901</v>
      </c>
      <c r="AB2689" t="s">
        <v>44</v>
      </c>
      <c r="AC2689" t="s">
        <v>44</v>
      </c>
      <c r="AD2689" t="s">
        <v>50</v>
      </c>
      <c r="AE2689" t="s">
        <v>51</v>
      </c>
      <c r="AF2689" t="s">
        <v>53</v>
      </c>
      <c r="AG2689" t="s">
        <v>52</v>
      </c>
      <c r="AH2689">
        <v>42.100651999999997</v>
      </c>
      <c r="AI2689">
        <v>62.796481</v>
      </c>
      <c r="AJ2689">
        <v>63.994241000000002</v>
      </c>
      <c r="AK2689">
        <v>66.868782999999993</v>
      </c>
      <c r="AL2689" t="s">
        <v>54</v>
      </c>
      <c r="AM2689" t="s">
        <v>55</v>
      </c>
      <c r="AN2689" t="s">
        <v>50</v>
      </c>
      <c r="AR2689" t="s">
        <v>50</v>
      </c>
    </row>
    <row r="2690" spans="1:44" hidden="1" x14ac:dyDescent="0.25">
      <c r="A2690" t="s">
        <v>3719</v>
      </c>
      <c r="B2690" t="s">
        <v>3695</v>
      </c>
      <c r="C2690" t="s">
        <v>3696</v>
      </c>
      <c r="D2690" t="s">
        <v>372</v>
      </c>
      <c r="E2690" t="s">
        <v>57</v>
      </c>
      <c r="F2690" t="s">
        <v>44</v>
      </c>
      <c r="G2690" t="s">
        <v>45</v>
      </c>
      <c r="H2690">
        <v>1</v>
      </c>
      <c r="I2690" t="s">
        <v>197</v>
      </c>
      <c r="J2690" t="s">
        <v>47</v>
      </c>
      <c r="K2690" s="1">
        <v>44096</v>
      </c>
      <c r="L2690">
        <v>14.74</v>
      </c>
      <c r="M2690" t="s">
        <v>226</v>
      </c>
      <c r="W2690" s="5">
        <v>45931</v>
      </c>
      <c r="X2690" s="5">
        <v>45931</v>
      </c>
      <c r="Y2690" s="5">
        <v>45901</v>
      </c>
      <c r="AB2690" t="s">
        <v>44</v>
      </c>
      <c r="AC2690" t="s">
        <v>44</v>
      </c>
      <c r="AD2690" t="s">
        <v>50</v>
      </c>
      <c r="AE2690" t="s">
        <v>51</v>
      </c>
      <c r="AF2690" t="s">
        <v>53</v>
      </c>
      <c r="AG2690" t="s">
        <v>52</v>
      </c>
      <c r="AH2690">
        <v>42.100651999999997</v>
      </c>
      <c r="AI2690">
        <v>62.796481</v>
      </c>
      <c r="AJ2690">
        <v>63.994241000000002</v>
      </c>
      <c r="AK2690">
        <v>66.868782999999993</v>
      </c>
      <c r="AL2690" t="s">
        <v>54</v>
      </c>
      <c r="AM2690" t="s">
        <v>55</v>
      </c>
      <c r="AN2690" t="s">
        <v>50</v>
      </c>
      <c r="AR2690" t="s">
        <v>50</v>
      </c>
    </row>
    <row r="2691" spans="1:44" hidden="1" x14ac:dyDescent="0.25">
      <c r="A2691" t="s">
        <v>3720</v>
      </c>
      <c r="B2691" t="s">
        <v>3695</v>
      </c>
      <c r="C2691" t="s">
        <v>3696</v>
      </c>
      <c r="D2691" t="s">
        <v>374</v>
      </c>
      <c r="E2691" t="s">
        <v>57</v>
      </c>
      <c r="F2691" t="s">
        <v>44</v>
      </c>
      <c r="G2691" t="s">
        <v>45</v>
      </c>
      <c r="H2691">
        <v>1</v>
      </c>
      <c r="I2691" t="s">
        <v>197</v>
      </c>
      <c r="J2691" t="s">
        <v>47</v>
      </c>
      <c r="K2691" s="1">
        <v>44124</v>
      </c>
      <c r="L2691">
        <v>64.09</v>
      </c>
      <c r="M2691" t="s">
        <v>226</v>
      </c>
      <c r="W2691" s="5">
        <v>45931</v>
      </c>
      <c r="X2691" s="5">
        <v>45931</v>
      </c>
      <c r="Y2691" s="5">
        <v>45901</v>
      </c>
      <c r="AB2691" t="s">
        <v>44</v>
      </c>
      <c r="AC2691" t="s">
        <v>44</v>
      </c>
      <c r="AD2691" t="s">
        <v>50</v>
      </c>
      <c r="AE2691" t="s">
        <v>51</v>
      </c>
      <c r="AF2691" t="s">
        <v>53</v>
      </c>
      <c r="AG2691" t="s">
        <v>52</v>
      </c>
      <c r="AH2691">
        <v>42.100651999999997</v>
      </c>
      <c r="AI2691">
        <v>62.796481</v>
      </c>
      <c r="AJ2691">
        <v>63.994241000000002</v>
      </c>
      <c r="AK2691">
        <v>66.868782999999993</v>
      </c>
      <c r="AL2691" t="s">
        <v>54</v>
      </c>
      <c r="AM2691" t="s">
        <v>55</v>
      </c>
      <c r="AN2691" t="s">
        <v>50</v>
      </c>
      <c r="AR2691" t="s">
        <v>50</v>
      </c>
    </row>
    <row r="2692" spans="1:44" hidden="1" x14ac:dyDescent="0.25">
      <c r="A2692" t="s">
        <v>3721</v>
      </c>
      <c r="B2692" t="s">
        <v>3695</v>
      </c>
      <c r="C2692" t="s">
        <v>3696</v>
      </c>
      <c r="D2692" t="s">
        <v>427</v>
      </c>
      <c r="E2692" t="s">
        <v>57</v>
      </c>
      <c r="F2692" t="s">
        <v>44</v>
      </c>
      <c r="G2692" t="s">
        <v>45</v>
      </c>
      <c r="H2692">
        <v>1</v>
      </c>
      <c r="I2692" t="s">
        <v>197</v>
      </c>
      <c r="J2692" t="s">
        <v>47</v>
      </c>
      <c r="K2692" s="1">
        <v>44223</v>
      </c>
      <c r="L2692">
        <v>5.74</v>
      </c>
      <c r="M2692" t="s">
        <v>226</v>
      </c>
      <c r="W2692" s="5">
        <v>45931</v>
      </c>
      <c r="X2692" s="5">
        <v>45931</v>
      </c>
      <c r="Y2692" s="5">
        <v>45901</v>
      </c>
      <c r="AB2692" t="s">
        <v>44</v>
      </c>
      <c r="AC2692" t="s">
        <v>44</v>
      </c>
      <c r="AD2692" t="s">
        <v>50</v>
      </c>
      <c r="AE2692" t="s">
        <v>51</v>
      </c>
      <c r="AF2692" t="s">
        <v>53</v>
      </c>
      <c r="AG2692" t="s">
        <v>52</v>
      </c>
      <c r="AH2692">
        <v>42.100651999999997</v>
      </c>
      <c r="AI2692">
        <v>62.796481</v>
      </c>
      <c r="AJ2692">
        <v>63.994241000000002</v>
      </c>
      <c r="AK2692">
        <v>66.868782999999993</v>
      </c>
      <c r="AL2692" t="s">
        <v>54</v>
      </c>
      <c r="AM2692" t="s">
        <v>55</v>
      </c>
      <c r="AN2692" t="s">
        <v>50</v>
      </c>
      <c r="AR2692" t="s">
        <v>50</v>
      </c>
    </row>
    <row r="2693" spans="1:44" hidden="1" x14ac:dyDescent="0.25">
      <c r="A2693" t="s">
        <v>3722</v>
      </c>
      <c r="B2693" t="s">
        <v>3695</v>
      </c>
      <c r="C2693" t="s">
        <v>3696</v>
      </c>
      <c r="D2693" t="s">
        <v>488</v>
      </c>
      <c r="E2693" t="s">
        <v>57</v>
      </c>
      <c r="F2693" t="s">
        <v>44</v>
      </c>
      <c r="G2693" t="s">
        <v>45</v>
      </c>
      <c r="H2693">
        <v>1</v>
      </c>
      <c r="I2693" t="s">
        <v>197</v>
      </c>
      <c r="J2693" t="s">
        <v>47</v>
      </c>
      <c r="K2693" s="1">
        <v>44105</v>
      </c>
      <c r="L2693">
        <v>1</v>
      </c>
      <c r="M2693" t="s">
        <v>226</v>
      </c>
      <c r="W2693" s="5">
        <v>45931</v>
      </c>
      <c r="X2693" s="5">
        <v>45931</v>
      </c>
      <c r="Y2693" s="5">
        <v>45901</v>
      </c>
      <c r="AB2693" t="s">
        <v>44</v>
      </c>
      <c r="AC2693" t="s">
        <v>44</v>
      </c>
      <c r="AD2693" t="s">
        <v>50</v>
      </c>
      <c r="AE2693" t="s">
        <v>51</v>
      </c>
      <c r="AF2693" t="s">
        <v>53</v>
      </c>
      <c r="AG2693" t="s">
        <v>52</v>
      </c>
      <c r="AH2693">
        <v>42.100651999999997</v>
      </c>
      <c r="AI2693">
        <v>62.796481</v>
      </c>
      <c r="AJ2693">
        <v>63.994241000000002</v>
      </c>
      <c r="AK2693">
        <v>66.868782999999993</v>
      </c>
      <c r="AL2693" t="s">
        <v>54</v>
      </c>
      <c r="AM2693" t="s">
        <v>55</v>
      </c>
      <c r="AN2693" t="s">
        <v>50</v>
      </c>
      <c r="AR2693" t="s">
        <v>50</v>
      </c>
    </row>
    <row r="2694" spans="1:44" hidden="1" x14ac:dyDescent="0.25">
      <c r="A2694" t="s">
        <v>3723</v>
      </c>
      <c r="B2694" t="s">
        <v>3695</v>
      </c>
      <c r="C2694" t="s">
        <v>3696</v>
      </c>
      <c r="D2694" t="s">
        <v>911</v>
      </c>
      <c r="E2694" t="s">
        <v>57</v>
      </c>
      <c r="F2694" t="s">
        <v>44</v>
      </c>
      <c r="G2694" t="s">
        <v>45</v>
      </c>
      <c r="H2694">
        <v>1</v>
      </c>
      <c r="I2694" t="s">
        <v>197</v>
      </c>
      <c r="J2694" t="s">
        <v>47</v>
      </c>
      <c r="K2694" s="1">
        <v>44071</v>
      </c>
      <c r="L2694">
        <v>7.37</v>
      </c>
      <c r="M2694" t="s">
        <v>226</v>
      </c>
      <c r="W2694" s="5">
        <v>45931</v>
      </c>
      <c r="X2694" s="5">
        <v>45931</v>
      </c>
      <c r="Y2694" s="5">
        <v>45901</v>
      </c>
      <c r="AB2694" t="s">
        <v>44</v>
      </c>
      <c r="AC2694" t="s">
        <v>44</v>
      </c>
      <c r="AD2694" t="s">
        <v>50</v>
      </c>
      <c r="AE2694" t="s">
        <v>51</v>
      </c>
      <c r="AF2694" t="s">
        <v>53</v>
      </c>
      <c r="AG2694" t="s">
        <v>52</v>
      </c>
      <c r="AH2694">
        <v>42.100651999999997</v>
      </c>
      <c r="AI2694">
        <v>62.796481</v>
      </c>
      <c r="AJ2694">
        <v>63.994241000000002</v>
      </c>
      <c r="AK2694">
        <v>66.868782999999993</v>
      </c>
      <c r="AL2694" t="s">
        <v>54</v>
      </c>
      <c r="AM2694" t="s">
        <v>55</v>
      </c>
      <c r="AN2694" t="s">
        <v>50</v>
      </c>
      <c r="AR2694" t="s">
        <v>50</v>
      </c>
    </row>
    <row r="2695" spans="1:44" hidden="1" x14ac:dyDescent="0.25">
      <c r="A2695" t="s">
        <v>3724</v>
      </c>
      <c r="B2695" t="s">
        <v>3695</v>
      </c>
      <c r="C2695" t="s">
        <v>3696</v>
      </c>
      <c r="D2695" t="s">
        <v>3599</v>
      </c>
      <c r="E2695" t="s">
        <v>57</v>
      </c>
      <c r="F2695" t="s">
        <v>44</v>
      </c>
      <c r="G2695" t="s">
        <v>45</v>
      </c>
      <c r="H2695">
        <v>1</v>
      </c>
      <c r="I2695" t="s">
        <v>197</v>
      </c>
      <c r="J2695" t="s">
        <v>47</v>
      </c>
      <c r="K2695" s="1">
        <v>44104</v>
      </c>
      <c r="L2695">
        <v>1.21</v>
      </c>
      <c r="M2695" t="s">
        <v>226</v>
      </c>
      <c r="W2695" s="5">
        <v>45931</v>
      </c>
      <c r="X2695" s="5">
        <v>45931</v>
      </c>
      <c r="Y2695" s="5">
        <v>45901</v>
      </c>
      <c r="AB2695" t="s">
        <v>44</v>
      </c>
      <c r="AC2695" t="s">
        <v>44</v>
      </c>
      <c r="AD2695" t="s">
        <v>50</v>
      </c>
      <c r="AE2695" t="s">
        <v>51</v>
      </c>
      <c r="AF2695" t="s">
        <v>53</v>
      </c>
      <c r="AG2695" t="s">
        <v>52</v>
      </c>
      <c r="AH2695">
        <v>42.100651999999997</v>
      </c>
      <c r="AI2695">
        <v>62.796481</v>
      </c>
      <c r="AJ2695">
        <v>63.994241000000002</v>
      </c>
      <c r="AK2695">
        <v>66.868782999999993</v>
      </c>
      <c r="AL2695" t="s">
        <v>54</v>
      </c>
      <c r="AM2695" t="s">
        <v>55</v>
      </c>
      <c r="AN2695" t="s">
        <v>50</v>
      </c>
      <c r="AR2695" t="s">
        <v>50</v>
      </c>
    </row>
    <row r="2696" spans="1:44" hidden="1" x14ac:dyDescent="0.25">
      <c r="A2696" t="s">
        <v>3725</v>
      </c>
      <c r="B2696" t="s">
        <v>3695</v>
      </c>
      <c r="C2696" t="s">
        <v>3696</v>
      </c>
      <c r="D2696" t="s">
        <v>947</v>
      </c>
      <c r="E2696" t="s">
        <v>57</v>
      </c>
      <c r="F2696" t="s">
        <v>44</v>
      </c>
      <c r="G2696" t="s">
        <v>45</v>
      </c>
      <c r="H2696">
        <v>1</v>
      </c>
      <c r="I2696" t="s">
        <v>197</v>
      </c>
      <c r="J2696" t="s">
        <v>47</v>
      </c>
      <c r="K2696" s="1">
        <v>44123</v>
      </c>
      <c r="L2696">
        <v>1.36</v>
      </c>
      <c r="M2696" t="s">
        <v>226</v>
      </c>
      <c r="W2696" s="5">
        <v>45931</v>
      </c>
      <c r="X2696" s="5">
        <v>45931</v>
      </c>
      <c r="Y2696" s="5">
        <v>45901</v>
      </c>
      <c r="AB2696" t="s">
        <v>44</v>
      </c>
      <c r="AC2696" t="s">
        <v>44</v>
      </c>
      <c r="AD2696" t="s">
        <v>50</v>
      </c>
      <c r="AE2696" t="s">
        <v>51</v>
      </c>
      <c r="AF2696" t="s">
        <v>53</v>
      </c>
      <c r="AG2696" t="s">
        <v>52</v>
      </c>
      <c r="AH2696">
        <v>42.100651999999997</v>
      </c>
      <c r="AI2696">
        <v>62.796481</v>
      </c>
      <c r="AJ2696">
        <v>63.994241000000002</v>
      </c>
      <c r="AK2696">
        <v>66.868782999999993</v>
      </c>
      <c r="AL2696" t="s">
        <v>54</v>
      </c>
      <c r="AM2696" t="s">
        <v>55</v>
      </c>
      <c r="AN2696" t="s">
        <v>50</v>
      </c>
      <c r="AR2696" t="s">
        <v>50</v>
      </c>
    </row>
    <row r="2697" spans="1:44" hidden="1" x14ac:dyDescent="0.25">
      <c r="A2697" t="s">
        <v>3729</v>
      </c>
      <c r="B2697" t="s">
        <v>3726</v>
      </c>
      <c r="C2697" t="s">
        <v>3727</v>
      </c>
      <c r="D2697" t="s">
        <v>95</v>
      </c>
      <c r="E2697" t="s">
        <v>3728</v>
      </c>
      <c r="F2697" t="s">
        <v>245</v>
      </c>
      <c r="G2697" t="s">
        <v>80</v>
      </c>
      <c r="H2697">
        <v>1</v>
      </c>
      <c r="I2697" t="s">
        <v>197</v>
      </c>
      <c r="J2697" t="s">
        <v>47</v>
      </c>
      <c r="K2697" s="1">
        <v>43903</v>
      </c>
      <c r="L2697">
        <v>24.45</v>
      </c>
      <c r="M2697" t="s">
        <v>48</v>
      </c>
      <c r="W2697" s="5">
        <v>45839</v>
      </c>
      <c r="X2697" s="5">
        <v>45839</v>
      </c>
      <c r="Y2697" s="5">
        <v>45901</v>
      </c>
      <c r="AB2697" t="s">
        <v>245</v>
      </c>
      <c r="AC2697" t="s">
        <v>245</v>
      </c>
      <c r="AD2697" t="s">
        <v>566</v>
      </c>
      <c r="AE2697" t="s">
        <v>932</v>
      </c>
      <c r="AF2697" t="s">
        <v>690</v>
      </c>
      <c r="AG2697" t="s">
        <v>84</v>
      </c>
      <c r="AH2697">
        <v>29.320848000000002</v>
      </c>
      <c r="AI2697">
        <v>49.684685999999999</v>
      </c>
      <c r="AJ2697">
        <v>81.640296000000006</v>
      </c>
      <c r="AK2697">
        <v>92.606877999999995</v>
      </c>
      <c r="AL2697" t="s">
        <v>54</v>
      </c>
      <c r="AM2697" t="s">
        <v>248</v>
      </c>
      <c r="AN2697" t="s">
        <v>182</v>
      </c>
      <c r="AR2697" t="s">
        <v>182</v>
      </c>
    </row>
    <row r="2698" spans="1:44" hidden="1" x14ac:dyDescent="0.25">
      <c r="A2698" t="s">
        <v>3730</v>
      </c>
      <c r="B2698" t="s">
        <v>3726</v>
      </c>
      <c r="C2698" t="s">
        <v>3727</v>
      </c>
      <c r="D2698" t="s">
        <v>143</v>
      </c>
      <c r="E2698" t="s">
        <v>3728</v>
      </c>
      <c r="F2698" t="s">
        <v>245</v>
      </c>
      <c r="G2698" t="s">
        <v>80</v>
      </c>
      <c r="H2698">
        <v>1</v>
      </c>
      <c r="I2698" t="s">
        <v>197</v>
      </c>
      <c r="J2698" t="s">
        <v>47</v>
      </c>
      <c r="K2698" s="1">
        <v>43909</v>
      </c>
      <c r="L2698">
        <v>12.96</v>
      </c>
      <c r="M2698" t="s">
        <v>48</v>
      </c>
      <c r="W2698" s="5">
        <v>45839</v>
      </c>
      <c r="X2698" s="5">
        <v>45839</v>
      </c>
      <c r="Y2698" s="5">
        <v>45901</v>
      </c>
      <c r="AB2698" t="s">
        <v>245</v>
      </c>
      <c r="AC2698" t="s">
        <v>245</v>
      </c>
      <c r="AD2698" t="s">
        <v>566</v>
      </c>
      <c r="AE2698" t="s">
        <v>932</v>
      </c>
      <c r="AF2698" t="s">
        <v>690</v>
      </c>
      <c r="AG2698" t="s">
        <v>84</v>
      </c>
      <c r="AH2698">
        <v>29.320848000000002</v>
      </c>
      <c r="AI2698">
        <v>49.684685999999999</v>
      </c>
      <c r="AJ2698">
        <v>81.640296000000006</v>
      </c>
      <c r="AK2698">
        <v>92.606877999999995</v>
      </c>
      <c r="AL2698" t="s">
        <v>54</v>
      </c>
      <c r="AM2698" t="s">
        <v>248</v>
      </c>
      <c r="AN2698" t="s">
        <v>182</v>
      </c>
      <c r="AR2698" t="s">
        <v>182</v>
      </c>
    </row>
    <row r="2699" spans="1:44" hidden="1" x14ac:dyDescent="0.25">
      <c r="A2699" t="s">
        <v>3731</v>
      </c>
      <c r="B2699" t="s">
        <v>3726</v>
      </c>
      <c r="C2699" t="s">
        <v>3727</v>
      </c>
      <c r="D2699" t="s">
        <v>145</v>
      </c>
      <c r="E2699" t="s">
        <v>3728</v>
      </c>
      <c r="F2699" t="s">
        <v>245</v>
      </c>
      <c r="G2699" t="s">
        <v>80</v>
      </c>
      <c r="H2699">
        <v>1</v>
      </c>
      <c r="I2699" t="s">
        <v>197</v>
      </c>
      <c r="J2699" t="s">
        <v>47</v>
      </c>
      <c r="K2699" s="1">
        <v>43906</v>
      </c>
      <c r="L2699">
        <v>38.03</v>
      </c>
      <c r="M2699" t="s">
        <v>48</v>
      </c>
      <c r="W2699" s="5">
        <v>45839</v>
      </c>
      <c r="X2699" s="5">
        <v>45839</v>
      </c>
      <c r="Y2699" s="5">
        <v>45901</v>
      </c>
      <c r="AB2699" t="s">
        <v>245</v>
      </c>
      <c r="AC2699" t="s">
        <v>245</v>
      </c>
      <c r="AD2699" t="s">
        <v>566</v>
      </c>
      <c r="AE2699" t="s">
        <v>932</v>
      </c>
      <c r="AF2699" t="s">
        <v>690</v>
      </c>
      <c r="AG2699" t="s">
        <v>84</v>
      </c>
      <c r="AH2699">
        <v>29.320848000000002</v>
      </c>
      <c r="AI2699">
        <v>49.684685999999999</v>
      </c>
      <c r="AJ2699">
        <v>81.640296000000006</v>
      </c>
      <c r="AK2699">
        <v>92.606877999999995</v>
      </c>
      <c r="AL2699" t="s">
        <v>54</v>
      </c>
      <c r="AM2699" t="s">
        <v>248</v>
      </c>
      <c r="AN2699" t="s">
        <v>182</v>
      </c>
      <c r="AR2699" t="s">
        <v>182</v>
      </c>
    </row>
    <row r="2700" spans="1:44" hidden="1" x14ac:dyDescent="0.25">
      <c r="A2700" t="s">
        <v>3732</v>
      </c>
      <c r="B2700" t="s">
        <v>3726</v>
      </c>
      <c r="C2700" t="s">
        <v>3727</v>
      </c>
      <c r="D2700" t="s">
        <v>255</v>
      </c>
      <c r="E2700" t="s">
        <v>3728</v>
      </c>
      <c r="F2700" t="s">
        <v>245</v>
      </c>
      <c r="G2700" t="s">
        <v>80</v>
      </c>
      <c r="H2700">
        <v>1</v>
      </c>
      <c r="I2700" t="s">
        <v>197</v>
      </c>
      <c r="J2700" t="s">
        <v>47</v>
      </c>
      <c r="K2700" s="1">
        <v>43938</v>
      </c>
      <c r="L2700">
        <v>26.06</v>
      </c>
      <c r="M2700" t="s">
        <v>48</v>
      </c>
      <c r="W2700" s="5">
        <v>45839</v>
      </c>
      <c r="X2700" s="5">
        <v>45839</v>
      </c>
      <c r="Y2700" s="5">
        <v>45901</v>
      </c>
      <c r="AB2700" t="s">
        <v>245</v>
      </c>
      <c r="AC2700" t="s">
        <v>245</v>
      </c>
      <c r="AD2700" t="s">
        <v>566</v>
      </c>
      <c r="AE2700" t="s">
        <v>932</v>
      </c>
      <c r="AF2700" t="s">
        <v>690</v>
      </c>
      <c r="AG2700" t="s">
        <v>84</v>
      </c>
      <c r="AH2700">
        <v>29.320848000000002</v>
      </c>
      <c r="AI2700">
        <v>49.684685999999999</v>
      </c>
      <c r="AJ2700">
        <v>81.640296000000006</v>
      </c>
      <c r="AK2700">
        <v>92.606877999999995</v>
      </c>
      <c r="AL2700" t="s">
        <v>54</v>
      </c>
      <c r="AM2700" t="s">
        <v>248</v>
      </c>
      <c r="AN2700" t="s">
        <v>182</v>
      </c>
      <c r="AR2700" t="s">
        <v>182</v>
      </c>
    </row>
    <row r="2701" spans="1:44" hidden="1" x14ac:dyDescent="0.25">
      <c r="A2701" t="s">
        <v>3733</v>
      </c>
      <c r="B2701" t="s">
        <v>3726</v>
      </c>
      <c r="C2701" t="s">
        <v>3727</v>
      </c>
      <c r="D2701" t="s">
        <v>87</v>
      </c>
      <c r="E2701" t="s">
        <v>3728</v>
      </c>
      <c r="F2701" t="s">
        <v>245</v>
      </c>
      <c r="G2701" t="s">
        <v>80</v>
      </c>
      <c r="H2701">
        <v>1</v>
      </c>
      <c r="I2701" t="s">
        <v>197</v>
      </c>
      <c r="J2701" t="s">
        <v>47</v>
      </c>
      <c r="K2701" s="1">
        <v>43938</v>
      </c>
      <c r="L2701">
        <v>17.55</v>
      </c>
      <c r="M2701" t="s">
        <v>48</v>
      </c>
      <c r="W2701" s="5">
        <v>45870</v>
      </c>
      <c r="X2701" s="5">
        <v>45839</v>
      </c>
      <c r="Y2701" s="5">
        <v>45901</v>
      </c>
      <c r="AB2701" t="s">
        <v>245</v>
      </c>
      <c r="AC2701" t="s">
        <v>245</v>
      </c>
      <c r="AD2701" t="s">
        <v>566</v>
      </c>
      <c r="AE2701" t="s">
        <v>932</v>
      </c>
      <c r="AF2701" t="s">
        <v>690</v>
      </c>
      <c r="AG2701" t="s">
        <v>84</v>
      </c>
      <c r="AH2701">
        <v>29.320848000000002</v>
      </c>
      <c r="AI2701">
        <v>49.684685999999999</v>
      </c>
      <c r="AJ2701">
        <v>81.640296000000006</v>
      </c>
      <c r="AK2701">
        <v>92.606877999999995</v>
      </c>
      <c r="AL2701" t="s">
        <v>54</v>
      </c>
      <c r="AM2701" t="s">
        <v>248</v>
      </c>
      <c r="AN2701" t="s">
        <v>182</v>
      </c>
      <c r="AR2701" t="s">
        <v>182</v>
      </c>
    </row>
    <row r="2702" spans="1:44" hidden="1" x14ac:dyDescent="0.25">
      <c r="A2702" t="s">
        <v>3734</v>
      </c>
      <c r="B2702" t="s">
        <v>3726</v>
      </c>
      <c r="C2702" t="s">
        <v>3727</v>
      </c>
      <c r="D2702" t="s">
        <v>100</v>
      </c>
      <c r="E2702" t="s">
        <v>3728</v>
      </c>
      <c r="F2702" t="s">
        <v>245</v>
      </c>
      <c r="G2702" t="s">
        <v>80</v>
      </c>
      <c r="H2702">
        <v>1</v>
      </c>
      <c r="I2702" t="s">
        <v>197</v>
      </c>
      <c r="J2702" t="s">
        <v>47</v>
      </c>
      <c r="K2702" s="1">
        <v>43938</v>
      </c>
      <c r="L2702">
        <v>20.260000000000002</v>
      </c>
      <c r="M2702" t="s">
        <v>48</v>
      </c>
      <c r="W2702" s="5">
        <v>45870</v>
      </c>
      <c r="X2702" s="5">
        <v>45839</v>
      </c>
      <c r="Y2702" s="5">
        <v>45901</v>
      </c>
      <c r="AB2702" t="s">
        <v>245</v>
      </c>
      <c r="AC2702" t="s">
        <v>245</v>
      </c>
      <c r="AD2702" t="s">
        <v>566</v>
      </c>
      <c r="AE2702" t="s">
        <v>932</v>
      </c>
      <c r="AF2702" t="s">
        <v>690</v>
      </c>
      <c r="AG2702" t="s">
        <v>84</v>
      </c>
      <c r="AH2702">
        <v>29.320848000000002</v>
      </c>
      <c r="AI2702">
        <v>49.684685999999999</v>
      </c>
      <c r="AJ2702">
        <v>81.640296000000006</v>
      </c>
      <c r="AK2702">
        <v>92.606877999999995</v>
      </c>
      <c r="AL2702" t="s">
        <v>54</v>
      </c>
      <c r="AM2702" t="s">
        <v>248</v>
      </c>
      <c r="AN2702" t="s">
        <v>182</v>
      </c>
      <c r="AR2702" t="s">
        <v>182</v>
      </c>
    </row>
    <row r="2703" spans="1:44" hidden="1" x14ac:dyDescent="0.25">
      <c r="A2703" t="s">
        <v>3735</v>
      </c>
      <c r="B2703" t="s">
        <v>3726</v>
      </c>
      <c r="C2703" t="s">
        <v>3727</v>
      </c>
      <c r="D2703" t="s">
        <v>259</v>
      </c>
      <c r="E2703" t="s">
        <v>3728</v>
      </c>
      <c r="F2703" t="s">
        <v>245</v>
      </c>
      <c r="G2703" t="s">
        <v>80</v>
      </c>
      <c r="H2703">
        <v>1</v>
      </c>
      <c r="I2703" t="s">
        <v>197</v>
      </c>
      <c r="J2703" t="s">
        <v>47</v>
      </c>
      <c r="K2703" s="1">
        <v>43900</v>
      </c>
      <c r="L2703">
        <v>32.57</v>
      </c>
      <c r="M2703" t="s">
        <v>48</v>
      </c>
      <c r="W2703" s="5">
        <v>45870</v>
      </c>
      <c r="X2703" s="5">
        <v>45839</v>
      </c>
      <c r="Y2703" s="5">
        <v>45901</v>
      </c>
      <c r="AB2703" t="s">
        <v>245</v>
      </c>
      <c r="AC2703" t="s">
        <v>245</v>
      </c>
      <c r="AD2703" t="s">
        <v>566</v>
      </c>
      <c r="AE2703" t="s">
        <v>932</v>
      </c>
      <c r="AF2703" t="s">
        <v>690</v>
      </c>
      <c r="AG2703" t="s">
        <v>84</v>
      </c>
      <c r="AH2703">
        <v>29.320848000000002</v>
      </c>
      <c r="AI2703">
        <v>49.684685999999999</v>
      </c>
      <c r="AJ2703">
        <v>81.640296000000006</v>
      </c>
      <c r="AK2703">
        <v>92.606877999999995</v>
      </c>
      <c r="AL2703" t="s">
        <v>54</v>
      </c>
      <c r="AM2703" t="s">
        <v>248</v>
      </c>
      <c r="AN2703" t="s">
        <v>182</v>
      </c>
      <c r="AR2703" t="s">
        <v>182</v>
      </c>
    </row>
    <row r="2704" spans="1:44" hidden="1" x14ac:dyDescent="0.25">
      <c r="A2704" t="s">
        <v>3736</v>
      </c>
      <c r="B2704" t="s">
        <v>3726</v>
      </c>
      <c r="C2704" t="s">
        <v>3727</v>
      </c>
      <c r="D2704" t="s">
        <v>275</v>
      </c>
      <c r="E2704" t="s">
        <v>3728</v>
      </c>
      <c r="F2704" t="s">
        <v>245</v>
      </c>
      <c r="G2704" t="s">
        <v>80</v>
      </c>
      <c r="H2704">
        <v>1</v>
      </c>
      <c r="I2704" t="s">
        <v>197</v>
      </c>
      <c r="J2704" t="s">
        <v>47</v>
      </c>
      <c r="K2704" s="1">
        <v>43901</v>
      </c>
      <c r="L2704">
        <v>27.08</v>
      </c>
      <c r="M2704" t="s">
        <v>48</v>
      </c>
      <c r="W2704" s="5">
        <v>45870</v>
      </c>
      <c r="X2704" s="5">
        <v>45839</v>
      </c>
      <c r="Y2704" s="5">
        <v>45901</v>
      </c>
      <c r="AB2704" t="s">
        <v>245</v>
      </c>
      <c r="AC2704" t="s">
        <v>245</v>
      </c>
      <c r="AD2704" t="s">
        <v>566</v>
      </c>
      <c r="AE2704" t="s">
        <v>932</v>
      </c>
      <c r="AF2704" t="s">
        <v>690</v>
      </c>
      <c r="AG2704" t="s">
        <v>84</v>
      </c>
      <c r="AH2704">
        <v>29.320848000000002</v>
      </c>
      <c r="AI2704">
        <v>49.684685999999999</v>
      </c>
      <c r="AJ2704">
        <v>81.640296000000006</v>
      </c>
      <c r="AK2704">
        <v>92.606877999999995</v>
      </c>
      <c r="AL2704" t="s">
        <v>54</v>
      </c>
      <c r="AM2704" t="s">
        <v>248</v>
      </c>
      <c r="AN2704" t="s">
        <v>182</v>
      </c>
      <c r="AR2704" t="s">
        <v>182</v>
      </c>
    </row>
    <row r="2705" spans="1:44" hidden="1" x14ac:dyDescent="0.25">
      <c r="A2705" t="s">
        <v>3737</v>
      </c>
      <c r="B2705" t="s">
        <v>3726</v>
      </c>
      <c r="C2705" t="s">
        <v>3727</v>
      </c>
      <c r="D2705" t="s">
        <v>207</v>
      </c>
      <c r="E2705" t="s">
        <v>3728</v>
      </c>
      <c r="F2705" t="s">
        <v>245</v>
      </c>
      <c r="G2705" t="s">
        <v>80</v>
      </c>
      <c r="H2705">
        <v>1</v>
      </c>
      <c r="I2705" t="s">
        <v>197</v>
      </c>
      <c r="J2705" t="s">
        <v>47</v>
      </c>
      <c r="K2705" s="1">
        <v>43902</v>
      </c>
      <c r="L2705">
        <v>48.57</v>
      </c>
      <c r="M2705" t="s">
        <v>48</v>
      </c>
      <c r="W2705" s="5">
        <v>45870</v>
      </c>
      <c r="X2705" s="5">
        <v>45839</v>
      </c>
      <c r="Y2705" s="5">
        <v>45901</v>
      </c>
      <c r="AB2705" t="s">
        <v>245</v>
      </c>
      <c r="AC2705" t="s">
        <v>245</v>
      </c>
      <c r="AD2705" t="s">
        <v>566</v>
      </c>
      <c r="AE2705" t="s">
        <v>932</v>
      </c>
      <c r="AF2705" t="s">
        <v>690</v>
      </c>
      <c r="AG2705" t="s">
        <v>84</v>
      </c>
      <c r="AH2705">
        <v>29.320848000000002</v>
      </c>
      <c r="AI2705">
        <v>49.684685999999999</v>
      </c>
      <c r="AJ2705">
        <v>81.640296000000006</v>
      </c>
      <c r="AK2705">
        <v>92.606877999999995</v>
      </c>
      <c r="AL2705" t="s">
        <v>54</v>
      </c>
      <c r="AM2705" t="s">
        <v>248</v>
      </c>
      <c r="AN2705" t="s">
        <v>182</v>
      </c>
      <c r="AR2705" t="s">
        <v>182</v>
      </c>
    </row>
    <row r="2706" spans="1:44" hidden="1" x14ac:dyDescent="0.25">
      <c r="A2706" t="s">
        <v>3738</v>
      </c>
      <c r="B2706" t="s">
        <v>3726</v>
      </c>
      <c r="C2706" t="s">
        <v>3727</v>
      </c>
      <c r="D2706" t="s">
        <v>102</v>
      </c>
      <c r="E2706" t="s">
        <v>3728</v>
      </c>
      <c r="F2706" t="s">
        <v>245</v>
      </c>
      <c r="G2706" t="s">
        <v>80</v>
      </c>
      <c r="H2706">
        <v>1</v>
      </c>
      <c r="I2706" t="s">
        <v>197</v>
      </c>
      <c r="J2706" t="s">
        <v>47</v>
      </c>
      <c r="K2706" s="1">
        <v>43908</v>
      </c>
      <c r="L2706">
        <v>15.58</v>
      </c>
      <c r="M2706" t="s">
        <v>48</v>
      </c>
      <c r="W2706" s="5">
        <v>45870</v>
      </c>
      <c r="X2706" s="5">
        <v>45870</v>
      </c>
      <c r="Y2706" s="5">
        <v>45901</v>
      </c>
      <c r="AB2706" t="s">
        <v>245</v>
      </c>
      <c r="AC2706" t="s">
        <v>245</v>
      </c>
      <c r="AD2706" t="s">
        <v>566</v>
      </c>
      <c r="AE2706" t="s">
        <v>932</v>
      </c>
      <c r="AF2706" t="s">
        <v>690</v>
      </c>
      <c r="AG2706" t="s">
        <v>84</v>
      </c>
      <c r="AH2706">
        <v>29.320848000000002</v>
      </c>
      <c r="AI2706">
        <v>49.684685999999999</v>
      </c>
      <c r="AJ2706">
        <v>81.640296000000006</v>
      </c>
      <c r="AK2706">
        <v>92.606877999999995</v>
      </c>
      <c r="AL2706" t="s">
        <v>54</v>
      </c>
      <c r="AM2706" t="s">
        <v>248</v>
      </c>
      <c r="AN2706" t="s">
        <v>182</v>
      </c>
      <c r="AR2706" t="s">
        <v>182</v>
      </c>
    </row>
    <row r="2707" spans="1:44" hidden="1" x14ac:dyDescent="0.25">
      <c r="A2707" t="s">
        <v>3739</v>
      </c>
      <c r="B2707" t="s">
        <v>3726</v>
      </c>
      <c r="C2707" t="s">
        <v>3727</v>
      </c>
      <c r="D2707" t="s">
        <v>104</v>
      </c>
      <c r="E2707" t="s">
        <v>3728</v>
      </c>
      <c r="F2707" t="s">
        <v>245</v>
      </c>
      <c r="G2707" t="s">
        <v>80</v>
      </c>
      <c r="H2707">
        <v>1</v>
      </c>
      <c r="I2707" t="s">
        <v>197</v>
      </c>
      <c r="J2707" t="s">
        <v>47</v>
      </c>
      <c r="K2707" s="1">
        <v>43930</v>
      </c>
      <c r="L2707">
        <v>15.18</v>
      </c>
      <c r="M2707" t="s">
        <v>48</v>
      </c>
      <c r="W2707" s="5">
        <v>45870</v>
      </c>
      <c r="X2707" s="5">
        <v>45870</v>
      </c>
      <c r="Y2707" s="5">
        <v>45901</v>
      </c>
      <c r="AB2707" t="s">
        <v>245</v>
      </c>
      <c r="AC2707" t="s">
        <v>245</v>
      </c>
      <c r="AD2707" t="s">
        <v>566</v>
      </c>
      <c r="AE2707" t="s">
        <v>932</v>
      </c>
      <c r="AF2707" t="s">
        <v>690</v>
      </c>
      <c r="AG2707" t="s">
        <v>84</v>
      </c>
      <c r="AH2707">
        <v>29.320848000000002</v>
      </c>
      <c r="AI2707">
        <v>49.684685999999999</v>
      </c>
      <c r="AJ2707">
        <v>81.640296000000006</v>
      </c>
      <c r="AK2707">
        <v>92.606877999999995</v>
      </c>
      <c r="AL2707" t="s">
        <v>54</v>
      </c>
      <c r="AM2707" t="s">
        <v>248</v>
      </c>
      <c r="AN2707" t="s">
        <v>182</v>
      </c>
      <c r="AR2707" t="s">
        <v>182</v>
      </c>
    </row>
    <row r="2708" spans="1:44" hidden="1" x14ac:dyDescent="0.25">
      <c r="A2708" t="s">
        <v>3740</v>
      </c>
      <c r="B2708" t="s">
        <v>3726</v>
      </c>
      <c r="C2708" t="s">
        <v>3727</v>
      </c>
      <c r="D2708" t="s">
        <v>149</v>
      </c>
      <c r="E2708" t="s">
        <v>3728</v>
      </c>
      <c r="F2708" t="s">
        <v>245</v>
      </c>
      <c r="G2708" t="s">
        <v>80</v>
      </c>
      <c r="H2708">
        <v>1</v>
      </c>
      <c r="I2708" t="s">
        <v>197</v>
      </c>
      <c r="J2708" t="s">
        <v>47</v>
      </c>
      <c r="K2708" s="1">
        <v>43910</v>
      </c>
      <c r="L2708">
        <v>31.12</v>
      </c>
      <c r="M2708" t="s">
        <v>48</v>
      </c>
      <c r="W2708" s="5">
        <v>45870</v>
      </c>
      <c r="X2708" s="5">
        <v>45870</v>
      </c>
      <c r="Y2708" s="5">
        <v>45901</v>
      </c>
      <c r="AB2708" t="s">
        <v>245</v>
      </c>
      <c r="AC2708" t="s">
        <v>245</v>
      </c>
      <c r="AD2708" t="s">
        <v>566</v>
      </c>
      <c r="AE2708" t="s">
        <v>932</v>
      </c>
      <c r="AF2708" t="s">
        <v>690</v>
      </c>
      <c r="AG2708" t="s">
        <v>84</v>
      </c>
      <c r="AH2708">
        <v>29.320848000000002</v>
      </c>
      <c r="AI2708">
        <v>49.684685999999999</v>
      </c>
      <c r="AJ2708">
        <v>81.640296000000006</v>
      </c>
      <c r="AK2708">
        <v>92.606877999999995</v>
      </c>
      <c r="AL2708" t="s">
        <v>54</v>
      </c>
      <c r="AM2708" t="s">
        <v>248</v>
      </c>
      <c r="AN2708" t="s">
        <v>182</v>
      </c>
      <c r="AR2708" t="s">
        <v>182</v>
      </c>
    </row>
    <row r="2709" spans="1:44" hidden="1" x14ac:dyDescent="0.25">
      <c r="A2709" t="s">
        <v>3741</v>
      </c>
      <c r="B2709" t="s">
        <v>3726</v>
      </c>
      <c r="C2709" t="s">
        <v>3727</v>
      </c>
      <c r="D2709" t="s">
        <v>107</v>
      </c>
      <c r="E2709" t="s">
        <v>3728</v>
      </c>
      <c r="F2709" t="s">
        <v>245</v>
      </c>
      <c r="G2709" t="s">
        <v>80</v>
      </c>
      <c r="H2709">
        <v>1</v>
      </c>
      <c r="I2709" t="s">
        <v>197</v>
      </c>
      <c r="J2709" t="s">
        <v>47</v>
      </c>
      <c r="K2709" s="1">
        <v>43915</v>
      </c>
      <c r="L2709">
        <v>24.29</v>
      </c>
      <c r="M2709" t="s">
        <v>48</v>
      </c>
      <c r="W2709" s="5">
        <v>45870</v>
      </c>
      <c r="X2709" s="5">
        <v>45870</v>
      </c>
      <c r="Y2709" s="5">
        <v>45901</v>
      </c>
      <c r="AB2709" t="s">
        <v>245</v>
      </c>
      <c r="AC2709" t="s">
        <v>245</v>
      </c>
      <c r="AD2709" t="s">
        <v>566</v>
      </c>
      <c r="AE2709" t="s">
        <v>932</v>
      </c>
      <c r="AF2709" t="s">
        <v>690</v>
      </c>
      <c r="AG2709" t="s">
        <v>84</v>
      </c>
      <c r="AH2709">
        <v>29.320848000000002</v>
      </c>
      <c r="AI2709">
        <v>49.684685999999999</v>
      </c>
      <c r="AJ2709">
        <v>81.640296000000006</v>
      </c>
      <c r="AK2709">
        <v>92.606877999999995</v>
      </c>
      <c r="AL2709" t="s">
        <v>54</v>
      </c>
      <c r="AM2709" t="s">
        <v>248</v>
      </c>
      <c r="AN2709" t="s">
        <v>182</v>
      </c>
      <c r="AR2709" t="s">
        <v>182</v>
      </c>
    </row>
    <row r="2710" spans="1:44" hidden="1" x14ac:dyDescent="0.25">
      <c r="A2710" t="s">
        <v>3742</v>
      </c>
      <c r="B2710" t="s">
        <v>3726</v>
      </c>
      <c r="C2710" t="s">
        <v>3727</v>
      </c>
      <c r="D2710" t="s">
        <v>109</v>
      </c>
      <c r="E2710" t="s">
        <v>3728</v>
      </c>
      <c r="F2710" t="s">
        <v>245</v>
      </c>
      <c r="G2710" t="s">
        <v>80</v>
      </c>
      <c r="H2710">
        <v>1</v>
      </c>
      <c r="I2710" t="s">
        <v>197</v>
      </c>
      <c r="J2710" t="s">
        <v>47</v>
      </c>
      <c r="K2710" s="1">
        <v>43916</v>
      </c>
      <c r="L2710">
        <v>20.45</v>
      </c>
      <c r="M2710" t="s">
        <v>48</v>
      </c>
      <c r="W2710" s="5">
        <v>45870</v>
      </c>
      <c r="X2710" s="5">
        <v>45870</v>
      </c>
      <c r="Y2710" s="5">
        <v>45901</v>
      </c>
      <c r="AB2710" t="s">
        <v>245</v>
      </c>
      <c r="AC2710" t="s">
        <v>245</v>
      </c>
      <c r="AD2710" t="s">
        <v>566</v>
      </c>
      <c r="AE2710" t="s">
        <v>932</v>
      </c>
      <c r="AF2710" t="s">
        <v>690</v>
      </c>
      <c r="AG2710" t="s">
        <v>84</v>
      </c>
      <c r="AH2710">
        <v>29.320848000000002</v>
      </c>
      <c r="AI2710">
        <v>49.684685999999999</v>
      </c>
      <c r="AJ2710">
        <v>81.640296000000006</v>
      </c>
      <c r="AK2710">
        <v>92.606877999999995</v>
      </c>
      <c r="AL2710" t="s">
        <v>54</v>
      </c>
      <c r="AM2710" t="s">
        <v>248</v>
      </c>
      <c r="AN2710" t="s">
        <v>182</v>
      </c>
      <c r="AR2710" t="s">
        <v>182</v>
      </c>
    </row>
    <row r="2711" spans="1:44" hidden="1" x14ac:dyDescent="0.25">
      <c r="A2711" t="s">
        <v>3743</v>
      </c>
      <c r="B2711" t="s">
        <v>3726</v>
      </c>
      <c r="C2711" t="s">
        <v>3727</v>
      </c>
      <c r="D2711" t="s">
        <v>154</v>
      </c>
      <c r="E2711" t="s">
        <v>3728</v>
      </c>
      <c r="F2711" t="s">
        <v>245</v>
      </c>
      <c r="G2711" t="s">
        <v>80</v>
      </c>
      <c r="H2711">
        <v>1</v>
      </c>
      <c r="I2711" t="s">
        <v>197</v>
      </c>
      <c r="J2711" t="s">
        <v>47</v>
      </c>
      <c r="K2711" s="1">
        <v>43937</v>
      </c>
      <c r="L2711">
        <v>12.22</v>
      </c>
      <c r="M2711" t="s">
        <v>48</v>
      </c>
      <c r="W2711" s="5">
        <v>45870</v>
      </c>
      <c r="X2711" s="5">
        <v>45870</v>
      </c>
      <c r="Y2711" s="5">
        <v>45901</v>
      </c>
      <c r="AB2711" t="s">
        <v>245</v>
      </c>
      <c r="AC2711" t="s">
        <v>245</v>
      </c>
      <c r="AD2711" t="s">
        <v>566</v>
      </c>
      <c r="AE2711" t="s">
        <v>932</v>
      </c>
      <c r="AF2711" t="s">
        <v>690</v>
      </c>
      <c r="AG2711" t="s">
        <v>84</v>
      </c>
      <c r="AH2711">
        <v>29.320848000000002</v>
      </c>
      <c r="AI2711">
        <v>49.684685999999999</v>
      </c>
      <c r="AJ2711">
        <v>81.640296000000006</v>
      </c>
      <c r="AK2711">
        <v>92.606877999999995</v>
      </c>
      <c r="AL2711" t="s">
        <v>54</v>
      </c>
      <c r="AM2711" t="s">
        <v>248</v>
      </c>
      <c r="AN2711" t="s">
        <v>182</v>
      </c>
      <c r="AR2711" t="s">
        <v>182</v>
      </c>
    </row>
    <row r="2712" spans="1:44" hidden="1" x14ac:dyDescent="0.25">
      <c r="A2712" t="s">
        <v>3744</v>
      </c>
      <c r="B2712" t="s">
        <v>3726</v>
      </c>
      <c r="C2712" t="s">
        <v>3727</v>
      </c>
      <c r="D2712" t="s">
        <v>229</v>
      </c>
      <c r="E2712" t="s">
        <v>3728</v>
      </c>
      <c r="F2712" t="s">
        <v>245</v>
      </c>
      <c r="G2712" t="s">
        <v>80</v>
      </c>
      <c r="H2712">
        <v>1</v>
      </c>
      <c r="I2712" t="s">
        <v>197</v>
      </c>
      <c r="J2712" t="s">
        <v>47</v>
      </c>
      <c r="K2712" s="1">
        <v>43922</v>
      </c>
      <c r="L2712">
        <v>63.2</v>
      </c>
      <c r="M2712" t="s">
        <v>48</v>
      </c>
      <c r="W2712" s="5">
        <v>45870</v>
      </c>
      <c r="X2712" s="5">
        <v>45870</v>
      </c>
      <c r="Y2712" s="5">
        <v>45901</v>
      </c>
      <c r="AB2712" t="s">
        <v>245</v>
      </c>
      <c r="AC2712" t="s">
        <v>245</v>
      </c>
      <c r="AD2712" t="s">
        <v>566</v>
      </c>
      <c r="AE2712" t="s">
        <v>932</v>
      </c>
      <c r="AF2712" t="s">
        <v>690</v>
      </c>
      <c r="AG2712" t="s">
        <v>84</v>
      </c>
      <c r="AH2712">
        <v>29.320848000000002</v>
      </c>
      <c r="AI2712">
        <v>49.684685999999999</v>
      </c>
      <c r="AJ2712">
        <v>81.640296000000006</v>
      </c>
      <c r="AK2712">
        <v>92.606877999999995</v>
      </c>
      <c r="AL2712" t="s">
        <v>54</v>
      </c>
      <c r="AM2712" t="s">
        <v>248</v>
      </c>
      <c r="AN2712" t="s">
        <v>182</v>
      </c>
      <c r="AR2712" t="s">
        <v>182</v>
      </c>
    </row>
    <row r="2713" spans="1:44" hidden="1" x14ac:dyDescent="0.25">
      <c r="A2713" t="s">
        <v>3745</v>
      </c>
      <c r="B2713" t="s">
        <v>3726</v>
      </c>
      <c r="C2713" t="s">
        <v>3727</v>
      </c>
      <c r="D2713" t="s">
        <v>195</v>
      </c>
      <c r="E2713" t="s">
        <v>3728</v>
      </c>
      <c r="F2713" t="s">
        <v>245</v>
      </c>
      <c r="G2713" t="s">
        <v>80</v>
      </c>
      <c r="H2713">
        <v>1</v>
      </c>
      <c r="I2713" t="s">
        <v>197</v>
      </c>
      <c r="J2713" t="s">
        <v>47</v>
      </c>
      <c r="K2713" s="1">
        <v>43937</v>
      </c>
      <c r="L2713">
        <v>9.98</v>
      </c>
      <c r="M2713" t="s">
        <v>48</v>
      </c>
      <c r="W2713" s="5">
        <v>45870</v>
      </c>
      <c r="X2713" s="5">
        <v>45870</v>
      </c>
      <c r="Y2713" s="5">
        <v>45901</v>
      </c>
      <c r="AB2713" t="s">
        <v>245</v>
      </c>
      <c r="AC2713" t="s">
        <v>245</v>
      </c>
      <c r="AD2713" t="s">
        <v>566</v>
      </c>
      <c r="AE2713" t="s">
        <v>932</v>
      </c>
      <c r="AF2713" t="s">
        <v>690</v>
      </c>
      <c r="AG2713" t="s">
        <v>84</v>
      </c>
      <c r="AH2713">
        <v>29.320848000000002</v>
      </c>
      <c r="AI2713">
        <v>49.684685999999999</v>
      </c>
      <c r="AJ2713">
        <v>81.640296000000006</v>
      </c>
      <c r="AK2713">
        <v>92.606877999999995</v>
      </c>
      <c r="AL2713" t="s">
        <v>54</v>
      </c>
      <c r="AM2713" t="s">
        <v>248</v>
      </c>
      <c r="AN2713" t="s">
        <v>182</v>
      </c>
      <c r="AR2713" t="s">
        <v>182</v>
      </c>
    </row>
    <row r="2714" spans="1:44" hidden="1" x14ac:dyDescent="0.25">
      <c r="A2714" t="s">
        <v>3746</v>
      </c>
      <c r="B2714" t="s">
        <v>3726</v>
      </c>
      <c r="C2714" t="s">
        <v>3727</v>
      </c>
      <c r="D2714" t="s">
        <v>156</v>
      </c>
      <c r="E2714" t="s">
        <v>3728</v>
      </c>
      <c r="F2714" t="s">
        <v>245</v>
      </c>
      <c r="G2714" t="s">
        <v>80</v>
      </c>
      <c r="H2714">
        <v>1</v>
      </c>
      <c r="I2714" t="s">
        <v>197</v>
      </c>
      <c r="J2714" t="s">
        <v>47</v>
      </c>
      <c r="K2714" s="1">
        <v>43937</v>
      </c>
      <c r="L2714">
        <v>47.08</v>
      </c>
      <c r="M2714" t="s">
        <v>48</v>
      </c>
      <c r="W2714" s="5">
        <v>45870</v>
      </c>
      <c r="X2714" s="5">
        <v>45870</v>
      </c>
      <c r="Y2714" s="5">
        <v>45901</v>
      </c>
      <c r="AB2714" t="s">
        <v>245</v>
      </c>
      <c r="AC2714" t="s">
        <v>245</v>
      </c>
      <c r="AD2714" t="s">
        <v>566</v>
      </c>
      <c r="AE2714" t="s">
        <v>932</v>
      </c>
      <c r="AF2714" t="s">
        <v>690</v>
      </c>
      <c r="AG2714" t="s">
        <v>84</v>
      </c>
      <c r="AH2714">
        <v>29.320848000000002</v>
      </c>
      <c r="AI2714">
        <v>49.684685999999999</v>
      </c>
      <c r="AJ2714">
        <v>81.640296000000006</v>
      </c>
      <c r="AK2714">
        <v>92.606877999999995</v>
      </c>
      <c r="AL2714" t="s">
        <v>54</v>
      </c>
      <c r="AM2714" t="s">
        <v>248</v>
      </c>
      <c r="AN2714" t="s">
        <v>182</v>
      </c>
      <c r="AR2714" t="s">
        <v>182</v>
      </c>
    </row>
    <row r="2715" spans="1:44" hidden="1" x14ac:dyDescent="0.25">
      <c r="A2715" t="s">
        <v>3747</v>
      </c>
      <c r="B2715" t="s">
        <v>3726</v>
      </c>
      <c r="C2715" t="s">
        <v>3727</v>
      </c>
      <c r="D2715" t="s">
        <v>137</v>
      </c>
      <c r="E2715" t="s">
        <v>3728</v>
      </c>
      <c r="F2715" t="s">
        <v>245</v>
      </c>
      <c r="G2715" t="s">
        <v>80</v>
      </c>
      <c r="H2715">
        <v>1</v>
      </c>
      <c r="I2715" t="s">
        <v>197</v>
      </c>
      <c r="J2715" t="s">
        <v>70</v>
      </c>
      <c r="L2715">
        <v>0.82</v>
      </c>
      <c r="M2715" t="s">
        <v>48</v>
      </c>
      <c r="W2715" s="5">
        <v>44064</v>
      </c>
      <c r="AB2715" t="s">
        <v>245</v>
      </c>
      <c r="AC2715" t="s">
        <v>245</v>
      </c>
      <c r="AD2715" t="s">
        <v>566</v>
      </c>
      <c r="AE2715" t="s">
        <v>932</v>
      </c>
      <c r="AF2715" t="s">
        <v>690</v>
      </c>
      <c r="AG2715" t="s">
        <v>84</v>
      </c>
      <c r="AH2715">
        <v>29.320848000000002</v>
      </c>
      <c r="AI2715">
        <v>49.684685999999999</v>
      </c>
      <c r="AJ2715">
        <v>81.640296000000006</v>
      </c>
      <c r="AK2715">
        <v>92.606877999999995</v>
      </c>
      <c r="AL2715" t="s">
        <v>73</v>
      </c>
      <c r="AM2715" t="s">
        <v>248</v>
      </c>
      <c r="AN2715" t="s">
        <v>182</v>
      </c>
      <c r="AO2715" s="1">
        <v>45992</v>
      </c>
      <c r="AR2715" t="s">
        <v>182</v>
      </c>
    </row>
    <row r="2716" spans="1:44" hidden="1" x14ac:dyDescent="0.25">
      <c r="A2716" t="s">
        <v>3748</v>
      </c>
      <c r="B2716" t="s">
        <v>3726</v>
      </c>
      <c r="C2716" t="s">
        <v>3727</v>
      </c>
      <c r="D2716" t="s">
        <v>372</v>
      </c>
      <c r="E2716" t="s">
        <v>3728</v>
      </c>
      <c r="F2716" t="s">
        <v>245</v>
      </c>
      <c r="G2716" t="s">
        <v>80</v>
      </c>
      <c r="H2716">
        <v>1</v>
      </c>
      <c r="I2716" t="s">
        <v>197</v>
      </c>
      <c r="J2716" t="s">
        <v>70</v>
      </c>
      <c r="L2716">
        <v>0.78</v>
      </c>
      <c r="M2716" t="s">
        <v>48</v>
      </c>
      <c r="W2716" s="5">
        <v>44064</v>
      </c>
      <c r="AB2716" t="s">
        <v>245</v>
      </c>
      <c r="AC2716" t="s">
        <v>245</v>
      </c>
      <c r="AD2716" t="s">
        <v>566</v>
      </c>
      <c r="AE2716" t="s">
        <v>932</v>
      </c>
      <c r="AF2716" t="s">
        <v>690</v>
      </c>
      <c r="AG2716" t="s">
        <v>84</v>
      </c>
      <c r="AH2716">
        <v>29.320848000000002</v>
      </c>
      <c r="AI2716">
        <v>49.684685999999999</v>
      </c>
      <c r="AJ2716">
        <v>81.640296000000006</v>
      </c>
      <c r="AK2716">
        <v>92.606877999999995</v>
      </c>
      <c r="AL2716" t="s">
        <v>73</v>
      </c>
      <c r="AM2716" t="s">
        <v>248</v>
      </c>
      <c r="AN2716" t="s">
        <v>182</v>
      </c>
      <c r="AO2716" s="1">
        <v>45992</v>
      </c>
      <c r="AR2716" t="s">
        <v>182</v>
      </c>
    </row>
    <row r="2717" spans="1:44" hidden="1" x14ac:dyDescent="0.25">
      <c r="A2717" t="s">
        <v>3749</v>
      </c>
      <c r="B2717" t="s">
        <v>3726</v>
      </c>
      <c r="C2717" t="s">
        <v>3727</v>
      </c>
      <c r="D2717" t="s">
        <v>432</v>
      </c>
      <c r="E2717" t="s">
        <v>3728</v>
      </c>
      <c r="F2717" t="s">
        <v>245</v>
      </c>
      <c r="G2717" t="s">
        <v>80</v>
      </c>
      <c r="H2717">
        <v>1</v>
      </c>
      <c r="I2717" t="s">
        <v>197</v>
      </c>
      <c r="J2717" t="s">
        <v>70</v>
      </c>
      <c r="L2717">
        <v>0.03</v>
      </c>
      <c r="M2717" t="s">
        <v>48</v>
      </c>
      <c r="W2717" s="5">
        <v>44064</v>
      </c>
      <c r="AB2717" t="s">
        <v>245</v>
      </c>
      <c r="AC2717" t="s">
        <v>245</v>
      </c>
      <c r="AD2717" t="s">
        <v>566</v>
      </c>
      <c r="AE2717" t="s">
        <v>932</v>
      </c>
      <c r="AF2717" t="s">
        <v>690</v>
      </c>
      <c r="AG2717" t="s">
        <v>84</v>
      </c>
      <c r="AH2717">
        <v>29.320848000000002</v>
      </c>
      <c r="AI2717">
        <v>49.684685999999999</v>
      </c>
      <c r="AJ2717">
        <v>81.640296000000006</v>
      </c>
      <c r="AK2717">
        <v>92.606877999999995</v>
      </c>
      <c r="AL2717" t="s">
        <v>73</v>
      </c>
      <c r="AM2717" t="s">
        <v>248</v>
      </c>
      <c r="AN2717" t="s">
        <v>182</v>
      </c>
      <c r="AO2717" s="1">
        <v>45992</v>
      </c>
      <c r="AR2717" t="s">
        <v>182</v>
      </c>
    </row>
    <row r="2718" spans="1:44" hidden="1" x14ac:dyDescent="0.25">
      <c r="A2718" t="s">
        <v>3750</v>
      </c>
      <c r="B2718" t="s">
        <v>3726</v>
      </c>
      <c r="C2718" t="s">
        <v>3727</v>
      </c>
      <c r="D2718" t="s">
        <v>56</v>
      </c>
      <c r="E2718" t="s">
        <v>3728</v>
      </c>
      <c r="F2718" t="s">
        <v>245</v>
      </c>
      <c r="G2718" t="s">
        <v>80</v>
      </c>
      <c r="H2718">
        <v>1</v>
      </c>
      <c r="I2718" t="s">
        <v>197</v>
      </c>
      <c r="J2718" t="s">
        <v>70</v>
      </c>
      <c r="L2718">
        <v>4.3</v>
      </c>
      <c r="M2718" t="s">
        <v>48</v>
      </c>
      <c r="W2718" s="5">
        <v>44460</v>
      </c>
      <c r="AB2718" t="s">
        <v>245</v>
      </c>
      <c r="AC2718" t="s">
        <v>245</v>
      </c>
      <c r="AD2718" t="s">
        <v>566</v>
      </c>
      <c r="AE2718" t="s">
        <v>932</v>
      </c>
      <c r="AF2718" t="s">
        <v>690</v>
      </c>
      <c r="AG2718" t="s">
        <v>84</v>
      </c>
      <c r="AH2718">
        <v>29.320848000000002</v>
      </c>
      <c r="AI2718">
        <v>49.684685999999999</v>
      </c>
      <c r="AJ2718">
        <v>81.640296000000006</v>
      </c>
      <c r="AK2718">
        <v>92.606877999999995</v>
      </c>
      <c r="AL2718" t="s">
        <v>73</v>
      </c>
      <c r="AM2718" t="s">
        <v>248</v>
      </c>
      <c r="AN2718" t="s">
        <v>182</v>
      </c>
      <c r="AO2718" s="1">
        <v>45992</v>
      </c>
      <c r="AR2718" t="s">
        <v>182</v>
      </c>
    </row>
    <row r="2719" spans="1:44" hidden="1" x14ac:dyDescent="0.25">
      <c r="A2719" t="s">
        <v>3751</v>
      </c>
      <c r="B2719" t="s">
        <v>3726</v>
      </c>
      <c r="C2719" t="s">
        <v>3727</v>
      </c>
      <c r="D2719" t="s">
        <v>761</v>
      </c>
      <c r="E2719" t="s">
        <v>3728</v>
      </c>
      <c r="F2719" t="s">
        <v>245</v>
      </c>
      <c r="G2719" t="s">
        <v>80</v>
      </c>
      <c r="H2719">
        <v>1</v>
      </c>
      <c r="I2719" t="s">
        <v>197</v>
      </c>
      <c r="J2719" t="s">
        <v>70</v>
      </c>
      <c r="L2719">
        <v>0.65</v>
      </c>
      <c r="M2719" t="s">
        <v>48</v>
      </c>
      <c r="W2719" s="5">
        <v>44460</v>
      </c>
      <c r="AB2719" t="s">
        <v>245</v>
      </c>
      <c r="AC2719" t="s">
        <v>245</v>
      </c>
      <c r="AD2719" t="s">
        <v>566</v>
      </c>
      <c r="AE2719" t="s">
        <v>932</v>
      </c>
      <c r="AF2719" t="s">
        <v>690</v>
      </c>
      <c r="AG2719" t="s">
        <v>84</v>
      </c>
      <c r="AH2719">
        <v>29.320848000000002</v>
      </c>
      <c r="AI2719">
        <v>49.684685999999999</v>
      </c>
      <c r="AJ2719">
        <v>81.640296000000006</v>
      </c>
      <c r="AK2719">
        <v>92.606877999999995</v>
      </c>
      <c r="AL2719" t="s">
        <v>73</v>
      </c>
      <c r="AM2719" t="s">
        <v>248</v>
      </c>
      <c r="AN2719" t="s">
        <v>182</v>
      </c>
      <c r="AO2719" s="1">
        <v>45992</v>
      </c>
      <c r="AR2719" t="s">
        <v>182</v>
      </c>
    </row>
    <row r="2720" spans="1:44" hidden="1" x14ac:dyDescent="0.25">
      <c r="A2720" t="s">
        <v>3754</v>
      </c>
      <c r="B2720" t="s">
        <v>3752</v>
      </c>
      <c r="C2720" t="s">
        <v>3753</v>
      </c>
      <c r="D2720" t="s">
        <v>95</v>
      </c>
      <c r="E2720" t="s">
        <v>57</v>
      </c>
      <c r="F2720" t="s">
        <v>44</v>
      </c>
      <c r="G2720" t="s">
        <v>45</v>
      </c>
      <c r="H2720">
        <v>1</v>
      </c>
      <c r="I2720" t="s">
        <v>197</v>
      </c>
      <c r="J2720" t="s">
        <v>47</v>
      </c>
      <c r="K2720" s="1">
        <v>43909</v>
      </c>
      <c r="L2720">
        <v>3.78</v>
      </c>
      <c r="M2720" t="s">
        <v>226</v>
      </c>
      <c r="W2720" s="5">
        <v>45870</v>
      </c>
      <c r="X2720" s="5">
        <v>45870</v>
      </c>
      <c r="Y2720" s="5">
        <v>45748</v>
      </c>
      <c r="AB2720" t="s">
        <v>44</v>
      </c>
      <c r="AC2720" t="s">
        <v>44</v>
      </c>
      <c r="AD2720" t="s">
        <v>50</v>
      </c>
      <c r="AE2720" t="s">
        <v>52</v>
      </c>
      <c r="AF2720" t="s">
        <v>51</v>
      </c>
      <c r="AG2720" t="s">
        <v>53</v>
      </c>
      <c r="AH2720">
        <v>36.570785000000001</v>
      </c>
      <c r="AI2720">
        <v>52.289498000000002</v>
      </c>
      <c r="AJ2720">
        <v>55.633398999999997</v>
      </c>
      <c r="AK2720">
        <v>68.470941999999994</v>
      </c>
      <c r="AL2720" t="s">
        <v>54</v>
      </c>
      <c r="AM2720" t="s">
        <v>55</v>
      </c>
      <c r="AN2720" t="s">
        <v>50</v>
      </c>
      <c r="AO2720" s="1">
        <v>45870</v>
      </c>
      <c r="AR2720" t="s">
        <v>50</v>
      </c>
    </row>
    <row r="2721" spans="1:44" hidden="1" x14ac:dyDescent="0.25">
      <c r="A2721" t="s">
        <v>3755</v>
      </c>
      <c r="B2721" t="s">
        <v>3752</v>
      </c>
      <c r="C2721" t="s">
        <v>3753</v>
      </c>
      <c r="D2721" t="s">
        <v>143</v>
      </c>
      <c r="E2721" t="s">
        <v>57</v>
      </c>
      <c r="F2721" t="s">
        <v>44</v>
      </c>
      <c r="G2721" t="s">
        <v>45</v>
      </c>
      <c r="H2721">
        <v>1</v>
      </c>
      <c r="I2721" t="s">
        <v>197</v>
      </c>
      <c r="J2721" t="s">
        <v>47</v>
      </c>
      <c r="K2721" s="1">
        <v>43909</v>
      </c>
      <c r="L2721">
        <v>24.77</v>
      </c>
      <c r="M2721" t="s">
        <v>226</v>
      </c>
      <c r="W2721" s="5">
        <v>45870</v>
      </c>
      <c r="X2721" s="5">
        <v>45870</v>
      </c>
      <c r="Y2721" s="5">
        <v>45748</v>
      </c>
      <c r="AB2721" t="s">
        <v>44</v>
      </c>
      <c r="AC2721" t="s">
        <v>44</v>
      </c>
      <c r="AD2721" t="s">
        <v>50</v>
      </c>
      <c r="AE2721" t="s">
        <v>52</v>
      </c>
      <c r="AF2721" t="s">
        <v>51</v>
      </c>
      <c r="AG2721" t="s">
        <v>53</v>
      </c>
      <c r="AH2721">
        <v>36.570785000000001</v>
      </c>
      <c r="AI2721">
        <v>52.289498000000002</v>
      </c>
      <c r="AJ2721">
        <v>55.633398999999997</v>
      </c>
      <c r="AK2721">
        <v>68.470941999999994</v>
      </c>
      <c r="AL2721" t="s">
        <v>54</v>
      </c>
      <c r="AM2721" t="s">
        <v>55</v>
      </c>
      <c r="AN2721" t="s">
        <v>50</v>
      </c>
      <c r="AO2721" s="1">
        <v>45870</v>
      </c>
      <c r="AR2721" t="s">
        <v>50</v>
      </c>
    </row>
    <row r="2722" spans="1:44" hidden="1" x14ac:dyDescent="0.25">
      <c r="A2722" t="s">
        <v>3756</v>
      </c>
      <c r="B2722" t="s">
        <v>3752</v>
      </c>
      <c r="C2722" t="s">
        <v>3753</v>
      </c>
      <c r="D2722" t="s">
        <v>145</v>
      </c>
      <c r="E2722" t="s">
        <v>57</v>
      </c>
      <c r="F2722" t="s">
        <v>44</v>
      </c>
      <c r="G2722" t="s">
        <v>45</v>
      </c>
      <c r="H2722">
        <v>1</v>
      </c>
      <c r="I2722" t="s">
        <v>197</v>
      </c>
      <c r="J2722" t="s">
        <v>47</v>
      </c>
      <c r="K2722" s="1">
        <v>43909</v>
      </c>
      <c r="L2722">
        <v>24.13</v>
      </c>
      <c r="M2722" t="s">
        <v>226</v>
      </c>
      <c r="W2722" s="5">
        <v>45870</v>
      </c>
      <c r="X2722" s="5">
        <v>45870</v>
      </c>
      <c r="Y2722" s="5">
        <v>45748</v>
      </c>
      <c r="AB2722" t="s">
        <v>44</v>
      </c>
      <c r="AC2722" t="s">
        <v>44</v>
      </c>
      <c r="AD2722" t="s">
        <v>50</v>
      </c>
      <c r="AE2722" t="s">
        <v>52</v>
      </c>
      <c r="AF2722" t="s">
        <v>51</v>
      </c>
      <c r="AG2722" t="s">
        <v>53</v>
      </c>
      <c r="AH2722">
        <v>36.570785000000001</v>
      </c>
      <c r="AI2722">
        <v>52.289498000000002</v>
      </c>
      <c r="AJ2722">
        <v>55.633398999999997</v>
      </c>
      <c r="AK2722">
        <v>68.470941999999994</v>
      </c>
      <c r="AL2722" t="s">
        <v>54</v>
      </c>
      <c r="AM2722" t="s">
        <v>55</v>
      </c>
      <c r="AN2722" t="s">
        <v>50</v>
      </c>
      <c r="AO2722" s="1">
        <v>45870</v>
      </c>
      <c r="AR2722" t="s">
        <v>50</v>
      </c>
    </row>
    <row r="2723" spans="1:44" hidden="1" x14ac:dyDescent="0.25">
      <c r="A2723" t="s">
        <v>3757</v>
      </c>
      <c r="B2723" t="s">
        <v>3752</v>
      </c>
      <c r="C2723" t="s">
        <v>3753</v>
      </c>
      <c r="D2723" t="s">
        <v>255</v>
      </c>
      <c r="E2723" t="s">
        <v>57</v>
      </c>
      <c r="F2723" t="s">
        <v>44</v>
      </c>
      <c r="G2723" t="s">
        <v>45</v>
      </c>
      <c r="H2723">
        <v>1</v>
      </c>
      <c r="I2723" t="s">
        <v>197</v>
      </c>
      <c r="J2723" t="s">
        <v>47</v>
      </c>
      <c r="K2723" s="1">
        <v>43909</v>
      </c>
      <c r="L2723">
        <v>36.79</v>
      </c>
      <c r="M2723" t="s">
        <v>226</v>
      </c>
      <c r="W2723" s="5">
        <v>45870</v>
      </c>
      <c r="X2723" s="5">
        <v>45870</v>
      </c>
      <c r="Y2723" s="5">
        <v>45748</v>
      </c>
      <c r="AB2723" t="s">
        <v>44</v>
      </c>
      <c r="AC2723" t="s">
        <v>44</v>
      </c>
      <c r="AD2723" t="s">
        <v>50</v>
      </c>
      <c r="AE2723" t="s">
        <v>52</v>
      </c>
      <c r="AF2723" t="s">
        <v>51</v>
      </c>
      <c r="AG2723" t="s">
        <v>53</v>
      </c>
      <c r="AH2723">
        <v>36.570785000000001</v>
      </c>
      <c r="AI2723">
        <v>52.289498000000002</v>
      </c>
      <c r="AJ2723">
        <v>55.633398999999997</v>
      </c>
      <c r="AK2723">
        <v>68.470941999999994</v>
      </c>
      <c r="AL2723" t="s">
        <v>54</v>
      </c>
      <c r="AM2723" t="s">
        <v>55</v>
      </c>
      <c r="AN2723" t="s">
        <v>50</v>
      </c>
      <c r="AO2723" s="1">
        <v>45870</v>
      </c>
      <c r="AR2723" t="s">
        <v>50</v>
      </c>
    </row>
    <row r="2724" spans="1:44" hidden="1" x14ac:dyDescent="0.25">
      <c r="A2724" t="s">
        <v>3758</v>
      </c>
      <c r="B2724" t="s">
        <v>3752</v>
      </c>
      <c r="C2724" t="s">
        <v>3753</v>
      </c>
      <c r="D2724" t="s">
        <v>87</v>
      </c>
      <c r="E2724" t="s">
        <v>57</v>
      </c>
      <c r="F2724" t="s">
        <v>44</v>
      </c>
      <c r="G2724" t="s">
        <v>45</v>
      </c>
      <c r="H2724">
        <v>1</v>
      </c>
      <c r="I2724" t="s">
        <v>197</v>
      </c>
      <c r="J2724" t="s">
        <v>47</v>
      </c>
      <c r="K2724" s="1">
        <v>43909</v>
      </c>
      <c r="L2724">
        <v>1.28</v>
      </c>
      <c r="M2724" t="s">
        <v>226</v>
      </c>
      <c r="W2724" s="5">
        <v>45870</v>
      </c>
      <c r="X2724" s="5">
        <v>45870</v>
      </c>
      <c r="Y2724" s="5">
        <v>45778</v>
      </c>
      <c r="AB2724" t="s">
        <v>44</v>
      </c>
      <c r="AC2724" t="s">
        <v>44</v>
      </c>
      <c r="AD2724" t="s">
        <v>50</v>
      </c>
      <c r="AE2724" t="s">
        <v>52</v>
      </c>
      <c r="AF2724" t="s">
        <v>51</v>
      </c>
      <c r="AG2724" t="s">
        <v>53</v>
      </c>
      <c r="AH2724">
        <v>36.570785000000001</v>
      </c>
      <c r="AI2724">
        <v>52.289498000000002</v>
      </c>
      <c r="AJ2724">
        <v>55.633398999999997</v>
      </c>
      <c r="AK2724">
        <v>68.470941999999994</v>
      </c>
      <c r="AL2724" t="s">
        <v>54</v>
      </c>
      <c r="AM2724" t="s">
        <v>55</v>
      </c>
      <c r="AN2724" t="s">
        <v>50</v>
      </c>
      <c r="AO2724" s="1">
        <v>45870</v>
      </c>
      <c r="AR2724" t="s">
        <v>50</v>
      </c>
    </row>
    <row r="2725" spans="1:44" hidden="1" x14ac:dyDescent="0.25">
      <c r="A2725" t="s">
        <v>3761</v>
      </c>
      <c r="B2725" t="s">
        <v>3759</v>
      </c>
      <c r="C2725" t="s">
        <v>3760</v>
      </c>
      <c r="D2725" t="s">
        <v>95</v>
      </c>
      <c r="E2725" t="s">
        <v>298</v>
      </c>
      <c r="F2725" t="s">
        <v>245</v>
      </c>
      <c r="G2725" t="s">
        <v>58</v>
      </c>
      <c r="H2725">
        <v>1</v>
      </c>
      <c r="I2725" t="s">
        <v>197</v>
      </c>
      <c r="J2725" t="s">
        <v>47</v>
      </c>
      <c r="K2725" s="1">
        <v>43887</v>
      </c>
      <c r="L2725">
        <v>49.47</v>
      </c>
      <c r="M2725" t="s">
        <v>226</v>
      </c>
      <c r="W2725" s="5">
        <v>45748</v>
      </c>
      <c r="X2725" s="5">
        <v>45748</v>
      </c>
      <c r="Y2725" s="5">
        <v>45717</v>
      </c>
      <c r="AB2725" t="s">
        <v>245</v>
      </c>
      <c r="AC2725" t="s">
        <v>245</v>
      </c>
      <c r="AD2725" t="s">
        <v>52</v>
      </c>
      <c r="AE2725" t="s">
        <v>53</v>
      </c>
      <c r="AF2725" t="s">
        <v>72</v>
      </c>
      <c r="AG2725" t="s">
        <v>247</v>
      </c>
      <c r="AH2725">
        <v>13.942012</v>
      </c>
      <c r="AI2725">
        <v>30.384788</v>
      </c>
      <c r="AJ2725">
        <v>32.144657000000002</v>
      </c>
      <c r="AK2725">
        <v>58.353465</v>
      </c>
      <c r="AL2725" t="s">
        <v>54</v>
      </c>
      <c r="AM2725" t="s">
        <v>248</v>
      </c>
      <c r="AN2725" t="s">
        <v>5451</v>
      </c>
      <c r="AO2725" s="1">
        <v>45778</v>
      </c>
      <c r="AP2725" s="1" t="s">
        <v>5429</v>
      </c>
      <c r="AR2725" t="s">
        <v>5451</v>
      </c>
    </row>
    <row r="2726" spans="1:44" hidden="1" x14ac:dyDescent="0.25">
      <c r="A2726" t="s">
        <v>3762</v>
      </c>
      <c r="B2726" t="s">
        <v>3759</v>
      </c>
      <c r="C2726" t="s">
        <v>3760</v>
      </c>
      <c r="D2726" t="s">
        <v>143</v>
      </c>
      <c r="E2726" t="s">
        <v>298</v>
      </c>
      <c r="F2726" t="s">
        <v>245</v>
      </c>
      <c r="G2726" t="s">
        <v>58</v>
      </c>
      <c r="H2726">
        <v>1</v>
      </c>
      <c r="I2726" t="s">
        <v>197</v>
      </c>
      <c r="J2726" t="s">
        <v>47</v>
      </c>
      <c r="K2726" s="1">
        <v>43885</v>
      </c>
      <c r="L2726">
        <v>8.15</v>
      </c>
      <c r="M2726" t="s">
        <v>226</v>
      </c>
      <c r="N2726" t="s">
        <v>13</v>
      </c>
      <c r="W2726" s="5">
        <v>45748</v>
      </c>
      <c r="X2726" s="5">
        <v>45748</v>
      </c>
      <c r="Y2726" s="5">
        <v>45717</v>
      </c>
      <c r="AB2726" t="s">
        <v>245</v>
      </c>
      <c r="AC2726" t="s">
        <v>13</v>
      </c>
      <c r="AD2726" t="s">
        <v>52</v>
      </c>
      <c r="AE2726" t="s">
        <v>53</v>
      </c>
      <c r="AF2726" t="s">
        <v>72</v>
      </c>
      <c r="AG2726" t="s">
        <v>247</v>
      </c>
      <c r="AH2726">
        <v>13.942012</v>
      </c>
      <c r="AI2726">
        <v>30.384788</v>
      </c>
      <c r="AJ2726">
        <v>32.144657000000002</v>
      </c>
      <c r="AK2726">
        <v>58.353465</v>
      </c>
      <c r="AL2726" t="s">
        <v>54</v>
      </c>
      <c r="AM2726" t="s">
        <v>248</v>
      </c>
      <c r="AP2726" s="1" t="s">
        <v>5439</v>
      </c>
    </row>
    <row r="2727" spans="1:44" hidden="1" x14ac:dyDescent="0.25">
      <c r="A2727" t="s">
        <v>3763</v>
      </c>
      <c r="B2727" t="s">
        <v>3759</v>
      </c>
      <c r="C2727" t="s">
        <v>3760</v>
      </c>
      <c r="D2727" t="s">
        <v>145</v>
      </c>
      <c r="E2727" t="s">
        <v>298</v>
      </c>
      <c r="F2727" t="s">
        <v>245</v>
      </c>
      <c r="G2727" t="s">
        <v>58</v>
      </c>
      <c r="H2727">
        <v>1</v>
      </c>
      <c r="I2727" t="s">
        <v>197</v>
      </c>
      <c r="J2727" t="s">
        <v>47</v>
      </c>
      <c r="K2727" s="1">
        <v>43893</v>
      </c>
      <c r="L2727">
        <v>30.27</v>
      </c>
      <c r="M2727" t="s">
        <v>226</v>
      </c>
      <c r="W2727" s="5">
        <v>45748</v>
      </c>
      <c r="X2727" s="5">
        <v>45748</v>
      </c>
      <c r="Y2727" s="5">
        <v>45717</v>
      </c>
      <c r="AB2727" t="s">
        <v>245</v>
      </c>
      <c r="AC2727" t="s">
        <v>245</v>
      </c>
      <c r="AD2727" t="s">
        <v>52</v>
      </c>
      <c r="AE2727" t="s">
        <v>53</v>
      </c>
      <c r="AF2727" t="s">
        <v>72</v>
      </c>
      <c r="AG2727" t="s">
        <v>247</v>
      </c>
      <c r="AH2727">
        <v>13.942012</v>
      </c>
      <c r="AI2727">
        <v>30.384788</v>
      </c>
      <c r="AJ2727">
        <v>32.144657000000002</v>
      </c>
      <c r="AK2727">
        <v>58.353465</v>
      </c>
      <c r="AL2727" t="s">
        <v>54</v>
      </c>
      <c r="AM2727" t="s">
        <v>248</v>
      </c>
      <c r="AN2727" t="s">
        <v>5451</v>
      </c>
      <c r="AO2727" s="1">
        <v>45778</v>
      </c>
      <c r="AP2727" s="1" t="s">
        <v>5429</v>
      </c>
      <c r="AR2727" t="s">
        <v>5451</v>
      </c>
    </row>
    <row r="2728" spans="1:44" hidden="1" x14ac:dyDescent="0.25">
      <c r="A2728" t="s">
        <v>3764</v>
      </c>
      <c r="B2728" t="s">
        <v>3759</v>
      </c>
      <c r="C2728" t="s">
        <v>3760</v>
      </c>
      <c r="D2728" t="s">
        <v>255</v>
      </c>
      <c r="E2728" t="s">
        <v>298</v>
      </c>
      <c r="F2728" t="s">
        <v>245</v>
      </c>
      <c r="G2728" t="s">
        <v>58</v>
      </c>
      <c r="H2728">
        <v>1</v>
      </c>
      <c r="I2728" t="s">
        <v>197</v>
      </c>
      <c r="J2728" t="s">
        <v>47</v>
      </c>
      <c r="K2728" s="1">
        <v>43893</v>
      </c>
      <c r="L2728">
        <v>7.53</v>
      </c>
      <c r="M2728" t="s">
        <v>226</v>
      </c>
      <c r="W2728" s="5">
        <v>45748</v>
      </c>
      <c r="X2728" s="5">
        <v>45748</v>
      </c>
      <c r="Y2728" s="5">
        <v>45717</v>
      </c>
      <c r="AB2728" t="s">
        <v>245</v>
      </c>
      <c r="AC2728" t="s">
        <v>245</v>
      </c>
      <c r="AD2728" t="s">
        <v>52</v>
      </c>
      <c r="AE2728" t="s">
        <v>53</v>
      </c>
      <c r="AF2728" t="s">
        <v>72</v>
      </c>
      <c r="AG2728" t="s">
        <v>247</v>
      </c>
      <c r="AH2728">
        <v>13.942012</v>
      </c>
      <c r="AI2728">
        <v>30.384788</v>
      </c>
      <c r="AJ2728">
        <v>32.144657000000002</v>
      </c>
      <c r="AK2728">
        <v>58.353465</v>
      </c>
      <c r="AL2728" t="s">
        <v>54</v>
      </c>
      <c r="AM2728" t="s">
        <v>248</v>
      </c>
      <c r="AN2728" t="s">
        <v>5451</v>
      </c>
      <c r="AO2728" s="1">
        <v>45778</v>
      </c>
      <c r="AP2728" s="1" t="s">
        <v>5429</v>
      </c>
      <c r="AR2728" t="s">
        <v>5451</v>
      </c>
    </row>
    <row r="2729" spans="1:44" hidden="1" x14ac:dyDescent="0.25">
      <c r="A2729" t="s">
        <v>3765</v>
      </c>
      <c r="B2729" t="s">
        <v>3759</v>
      </c>
      <c r="C2729" t="s">
        <v>3760</v>
      </c>
      <c r="D2729" t="s">
        <v>87</v>
      </c>
      <c r="E2729" t="s">
        <v>298</v>
      </c>
      <c r="F2729" t="s">
        <v>245</v>
      </c>
      <c r="G2729" t="s">
        <v>58</v>
      </c>
      <c r="H2729">
        <v>1</v>
      </c>
      <c r="I2729" t="s">
        <v>197</v>
      </c>
      <c r="J2729" t="s">
        <v>47</v>
      </c>
      <c r="K2729" s="1">
        <v>43893</v>
      </c>
      <c r="L2729">
        <v>6.78</v>
      </c>
      <c r="M2729" t="s">
        <v>226</v>
      </c>
      <c r="W2729" s="5">
        <v>45748</v>
      </c>
      <c r="X2729" s="5">
        <v>45748</v>
      </c>
      <c r="Y2729" s="5">
        <v>45717</v>
      </c>
      <c r="AB2729" t="s">
        <v>245</v>
      </c>
      <c r="AC2729" t="s">
        <v>245</v>
      </c>
      <c r="AD2729" t="s">
        <v>52</v>
      </c>
      <c r="AE2729" t="s">
        <v>53</v>
      </c>
      <c r="AF2729" t="s">
        <v>72</v>
      </c>
      <c r="AG2729" t="s">
        <v>247</v>
      </c>
      <c r="AH2729">
        <v>13.942012</v>
      </c>
      <c r="AI2729">
        <v>30.384788</v>
      </c>
      <c r="AJ2729">
        <v>32.144657000000002</v>
      </c>
      <c r="AK2729">
        <v>58.353465</v>
      </c>
      <c r="AL2729" t="s">
        <v>54</v>
      </c>
      <c r="AM2729" t="s">
        <v>248</v>
      </c>
      <c r="AN2729" t="s">
        <v>5451</v>
      </c>
      <c r="AO2729" s="1">
        <v>45778</v>
      </c>
      <c r="AP2729" s="1" t="s">
        <v>5429</v>
      </c>
      <c r="AR2729" t="s">
        <v>5451</v>
      </c>
    </row>
    <row r="2730" spans="1:44" hidden="1" x14ac:dyDescent="0.25">
      <c r="A2730" t="s">
        <v>3766</v>
      </c>
      <c r="B2730" t="s">
        <v>3759</v>
      </c>
      <c r="C2730" t="s">
        <v>3760</v>
      </c>
      <c r="D2730" t="s">
        <v>259</v>
      </c>
      <c r="E2730" t="s">
        <v>298</v>
      </c>
      <c r="F2730" t="s">
        <v>245</v>
      </c>
      <c r="G2730" t="s">
        <v>58</v>
      </c>
      <c r="H2730">
        <v>1</v>
      </c>
      <c r="I2730" t="s">
        <v>197</v>
      </c>
      <c r="J2730" t="s">
        <v>47</v>
      </c>
      <c r="K2730" s="1">
        <v>43894</v>
      </c>
      <c r="L2730">
        <v>8.94</v>
      </c>
      <c r="M2730" t="s">
        <v>226</v>
      </c>
      <c r="W2730" s="5">
        <v>45748</v>
      </c>
      <c r="X2730" s="5">
        <v>45748</v>
      </c>
      <c r="Y2730" s="5">
        <v>45717</v>
      </c>
      <c r="AB2730" t="s">
        <v>245</v>
      </c>
      <c r="AC2730" t="s">
        <v>245</v>
      </c>
      <c r="AD2730" t="s">
        <v>52</v>
      </c>
      <c r="AE2730" t="s">
        <v>53</v>
      </c>
      <c r="AF2730" t="s">
        <v>72</v>
      </c>
      <c r="AG2730" t="s">
        <v>247</v>
      </c>
      <c r="AH2730">
        <v>13.942012</v>
      </c>
      <c r="AI2730">
        <v>30.384788</v>
      </c>
      <c r="AJ2730">
        <v>32.144657000000002</v>
      </c>
      <c r="AK2730">
        <v>58.353465</v>
      </c>
      <c r="AL2730" t="s">
        <v>54</v>
      </c>
      <c r="AM2730" t="s">
        <v>248</v>
      </c>
      <c r="AN2730" t="s">
        <v>5451</v>
      </c>
      <c r="AO2730" s="1">
        <v>45809</v>
      </c>
      <c r="AP2730" s="1" t="s">
        <v>5437</v>
      </c>
      <c r="AR2730" t="s">
        <v>5451</v>
      </c>
    </row>
    <row r="2731" spans="1:44" hidden="1" x14ac:dyDescent="0.25">
      <c r="A2731" t="s">
        <v>3767</v>
      </c>
      <c r="B2731" t="s">
        <v>3759</v>
      </c>
      <c r="C2731" t="s">
        <v>3760</v>
      </c>
      <c r="D2731" t="s">
        <v>275</v>
      </c>
      <c r="E2731" t="s">
        <v>298</v>
      </c>
      <c r="F2731" t="s">
        <v>245</v>
      </c>
      <c r="G2731" t="s">
        <v>58</v>
      </c>
      <c r="H2731">
        <v>1</v>
      </c>
      <c r="I2731" t="s">
        <v>197</v>
      </c>
      <c r="J2731" t="s">
        <v>47</v>
      </c>
      <c r="K2731" s="1">
        <v>43894</v>
      </c>
      <c r="L2731">
        <v>4.7699999999999996</v>
      </c>
      <c r="M2731" t="s">
        <v>226</v>
      </c>
      <c r="W2731" s="5">
        <v>45748</v>
      </c>
      <c r="X2731" s="5">
        <v>45748</v>
      </c>
      <c r="Y2731" s="5">
        <v>45717</v>
      </c>
      <c r="AB2731" t="s">
        <v>245</v>
      </c>
      <c r="AC2731" t="s">
        <v>245</v>
      </c>
      <c r="AD2731" t="s">
        <v>52</v>
      </c>
      <c r="AE2731" t="s">
        <v>53</v>
      </c>
      <c r="AF2731" t="s">
        <v>72</v>
      </c>
      <c r="AG2731" t="s">
        <v>247</v>
      </c>
      <c r="AH2731">
        <v>13.942012</v>
      </c>
      <c r="AI2731">
        <v>30.384788</v>
      </c>
      <c r="AJ2731">
        <v>32.144657000000002</v>
      </c>
      <c r="AK2731">
        <v>58.353465</v>
      </c>
      <c r="AL2731" t="s">
        <v>54</v>
      </c>
      <c r="AM2731" t="s">
        <v>248</v>
      </c>
      <c r="AN2731" t="s">
        <v>5451</v>
      </c>
      <c r="AO2731" s="1">
        <v>45809</v>
      </c>
      <c r="AP2731" s="1" t="s">
        <v>5437</v>
      </c>
      <c r="AR2731" t="s">
        <v>5451</v>
      </c>
    </row>
    <row r="2732" spans="1:44" hidden="1" x14ac:dyDescent="0.25">
      <c r="A2732" t="s">
        <v>3768</v>
      </c>
      <c r="B2732" t="s">
        <v>3759</v>
      </c>
      <c r="C2732" t="s">
        <v>3760</v>
      </c>
      <c r="D2732" t="s">
        <v>104</v>
      </c>
      <c r="E2732" t="s">
        <v>298</v>
      </c>
      <c r="F2732" t="s">
        <v>245</v>
      </c>
      <c r="G2732" t="s">
        <v>58</v>
      </c>
      <c r="H2732">
        <v>1</v>
      </c>
      <c r="I2732" t="s">
        <v>197</v>
      </c>
      <c r="J2732" t="s">
        <v>47</v>
      </c>
      <c r="K2732" s="1">
        <v>43895</v>
      </c>
      <c r="L2732">
        <v>4.9800000000000004</v>
      </c>
      <c r="M2732" t="s">
        <v>226</v>
      </c>
      <c r="W2732" s="5">
        <v>45748</v>
      </c>
      <c r="X2732" s="5">
        <v>45748</v>
      </c>
      <c r="Y2732" s="5">
        <v>45717</v>
      </c>
      <c r="AB2732" t="s">
        <v>245</v>
      </c>
      <c r="AC2732" t="s">
        <v>245</v>
      </c>
      <c r="AD2732" t="s">
        <v>52</v>
      </c>
      <c r="AE2732" t="s">
        <v>53</v>
      </c>
      <c r="AF2732" t="s">
        <v>72</v>
      </c>
      <c r="AG2732" t="s">
        <v>247</v>
      </c>
      <c r="AH2732">
        <v>13.942012</v>
      </c>
      <c r="AI2732">
        <v>30.384788</v>
      </c>
      <c r="AJ2732">
        <v>32.144657000000002</v>
      </c>
      <c r="AK2732">
        <v>58.353465</v>
      </c>
      <c r="AL2732" t="s">
        <v>54</v>
      </c>
      <c r="AM2732" t="s">
        <v>248</v>
      </c>
      <c r="AN2732" t="s">
        <v>5451</v>
      </c>
      <c r="AO2732" s="1">
        <v>45809</v>
      </c>
      <c r="AP2732" s="1" t="s">
        <v>5437</v>
      </c>
      <c r="AR2732" t="s">
        <v>5451</v>
      </c>
    </row>
    <row r="2733" spans="1:44" hidden="1" x14ac:dyDescent="0.25">
      <c r="A2733" t="s">
        <v>3769</v>
      </c>
      <c r="B2733" t="s">
        <v>3759</v>
      </c>
      <c r="C2733" t="s">
        <v>3760</v>
      </c>
      <c r="D2733" t="s">
        <v>149</v>
      </c>
      <c r="E2733" t="s">
        <v>298</v>
      </c>
      <c r="F2733" t="s">
        <v>245</v>
      </c>
      <c r="G2733" t="s">
        <v>58</v>
      </c>
      <c r="H2733">
        <v>1</v>
      </c>
      <c r="I2733" t="s">
        <v>197</v>
      </c>
      <c r="J2733" t="s">
        <v>47</v>
      </c>
      <c r="K2733" s="1">
        <v>43895</v>
      </c>
      <c r="L2733">
        <v>4.1100000000000003</v>
      </c>
      <c r="M2733" t="s">
        <v>226</v>
      </c>
      <c r="W2733" s="5">
        <v>45748</v>
      </c>
      <c r="X2733" s="5">
        <v>45748</v>
      </c>
      <c r="Y2733" s="5">
        <v>45717</v>
      </c>
      <c r="AB2733" t="s">
        <v>245</v>
      </c>
      <c r="AC2733" t="s">
        <v>245</v>
      </c>
      <c r="AD2733" t="s">
        <v>52</v>
      </c>
      <c r="AE2733" t="s">
        <v>53</v>
      </c>
      <c r="AF2733" t="s">
        <v>72</v>
      </c>
      <c r="AG2733" t="s">
        <v>247</v>
      </c>
      <c r="AH2733">
        <v>13.942012</v>
      </c>
      <c r="AI2733">
        <v>30.384788</v>
      </c>
      <c r="AJ2733">
        <v>32.144657000000002</v>
      </c>
      <c r="AK2733">
        <v>58.353465</v>
      </c>
      <c r="AL2733" t="s">
        <v>54</v>
      </c>
      <c r="AM2733" t="s">
        <v>248</v>
      </c>
      <c r="AN2733" t="s">
        <v>5451</v>
      </c>
      <c r="AO2733" s="1">
        <v>45809</v>
      </c>
      <c r="AP2733" s="1" t="s">
        <v>5437</v>
      </c>
      <c r="AR2733" t="s">
        <v>5451</v>
      </c>
    </row>
    <row r="2734" spans="1:44" hidden="1" x14ac:dyDescent="0.25">
      <c r="A2734" t="s">
        <v>3770</v>
      </c>
      <c r="B2734" t="s">
        <v>3759</v>
      </c>
      <c r="C2734" t="s">
        <v>3760</v>
      </c>
      <c r="D2734" t="s">
        <v>109</v>
      </c>
      <c r="E2734" t="s">
        <v>298</v>
      </c>
      <c r="F2734" t="s">
        <v>245</v>
      </c>
      <c r="G2734" t="s">
        <v>58</v>
      </c>
      <c r="H2734">
        <v>2</v>
      </c>
      <c r="I2734" t="s">
        <v>46</v>
      </c>
      <c r="J2734" t="s">
        <v>47</v>
      </c>
      <c r="K2734" s="1">
        <v>43949</v>
      </c>
      <c r="L2734">
        <v>12.03</v>
      </c>
      <c r="M2734" t="s">
        <v>226</v>
      </c>
      <c r="W2734" s="5">
        <v>45748</v>
      </c>
      <c r="X2734" s="5">
        <v>45748</v>
      </c>
      <c r="Y2734" s="5">
        <v>45717</v>
      </c>
      <c r="AB2734" t="s">
        <v>245</v>
      </c>
      <c r="AC2734" t="s">
        <v>245</v>
      </c>
      <c r="AD2734" t="s">
        <v>52</v>
      </c>
      <c r="AE2734" t="s">
        <v>53</v>
      </c>
      <c r="AF2734" t="s">
        <v>72</v>
      </c>
      <c r="AG2734" t="s">
        <v>247</v>
      </c>
      <c r="AH2734">
        <v>13.942012</v>
      </c>
      <c r="AI2734">
        <v>30.384788</v>
      </c>
      <c r="AJ2734">
        <v>32.144657000000002</v>
      </c>
      <c r="AK2734">
        <v>58.353465</v>
      </c>
      <c r="AL2734" t="s">
        <v>54</v>
      </c>
      <c r="AM2734" t="s">
        <v>248</v>
      </c>
      <c r="AN2734" t="s">
        <v>5451</v>
      </c>
      <c r="AO2734" s="1">
        <v>45809</v>
      </c>
      <c r="AP2734" s="1" t="s">
        <v>5437</v>
      </c>
      <c r="AR2734" t="s">
        <v>5451</v>
      </c>
    </row>
    <row r="2735" spans="1:44" hidden="1" x14ac:dyDescent="0.25">
      <c r="A2735" t="s">
        <v>3771</v>
      </c>
      <c r="B2735" t="s">
        <v>3759</v>
      </c>
      <c r="C2735" t="s">
        <v>3760</v>
      </c>
      <c r="D2735" t="s">
        <v>154</v>
      </c>
      <c r="E2735" t="s">
        <v>298</v>
      </c>
      <c r="F2735" t="s">
        <v>245</v>
      </c>
      <c r="G2735" t="s">
        <v>58</v>
      </c>
      <c r="H2735">
        <v>2</v>
      </c>
      <c r="I2735" t="s">
        <v>46</v>
      </c>
      <c r="J2735" t="s">
        <v>47</v>
      </c>
      <c r="K2735" s="1">
        <v>43949</v>
      </c>
      <c r="L2735">
        <v>11.19</v>
      </c>
      <c r="M2735" t="s">
        <v>226</v>
      </c>
      <c r="W2735" s="5">
        <v>45748</v>
      </c>
      <c r="X2735" s="5">
        <v>45748</v>
      </c>
      <c r="Y2735" s="5">
        <v>45717</v>
      </c>
      <c r="AB2735" t="s">
        <v>245</v>
      </c>
      <c r="AC2735" t="s">
        <v>245</v>
      </c>
      <c r="AD2735" t="s">
        <v>52</v>
      </c>
      <c r="AE2735" t="s">
        <v>53</v>
      </c>
      <c r="AF2735" t="s">
        <v>72</v>
      </c>
      <c r="AG2735" t="s">
        <v>247</v>
      </c>
      <c r="AH2735">
        <v>13.942012</v>
      </c>
      <c r="AI2735">
        <v>30.384788</v>
      </c>
      <c r="AJ2735">
        <v>32.144657000000002</v>
      </c>
      <c r="AK2735">
        <v>58.353465</v>
      </c>
      <c r="AL2735" t="s">
        <v>54</v>
      </c>
      <c r="AM2735" t="s">
        <v>248</v>
      </c>
      <c r="AN2735" t="s">
        <v>5451</v>
      </c>
      <c r="AO2735" s="1">
        <v>45809</v>
      </c>
      <c r="AP2735" s="1" t="s">
        <v>5437</v>
      </c>
      <c r="AR2735" t="s">
        <v>5451</v>
      </c>
    </row>
    <row r="2736" spans="1:44" hidden="1" x14ac:dyDescent="0.25">
      <c r="A2736" t="s">
        <v>3772</v>
      </c>
      <c r="B2736" t="s">
        <v>3759</v>
      </c>
      <c r="C2736" t="s">
        <v>3760</v>
      </c>
      <c r="D2736" t="s">
        <v>156</v>
      </c>
      <c r="E2736" t="s">
        <v>298</v>
      </c>
      <c r="F2736" t="s">
        <v>245</v>
      </c>
      <c r="G2736" t="s">
        <v>58</v>
      </c>
      <c r="H2736">
        <v>1</v>
      </c>
      <c r="I2736" t="s">
        <v>197</v>
      </c>
      <c r="J2736" t="s">
        <v>70</v>
      </c>
      <c r="L2736">
        <v>4.8600000000000003</v>
      </c>
      <c r="M2736" t="s">
        <v>226</v>
      </c>
      <c r="W2736" s="5">
        <v>43809</v>
      </c>
      <c r="AB2736" t="s">
        <v>245</v>
      </c>
      <c r="AC2736" t="s">
        <v>245</v>
      </c>
      <c r="AD2736" t="s">
        <v>52</v>
      </c>
      <c r="AE2736" t="s">
        <v>53</v>
      </c>
      <c r="AF2736" t="s">
        <v>72</v>
      </c>
      <c r="AG2736" t="s">
        <v>247</v>
      </c>
      <c r="AH2736">
        <v>13.942012</v>
      </c>
      <c r="AI2736">
        <v>30.384788</v>
      </c>
      <c r="AJ2736">
        <v>32.144657000000002</v>
      </c>
      <c r="AK2736">
        <v>58.353465</v>
      </c>
      <c r="AL2736" t="s">
        <v>73</v>
      </c>
      <c r="AM2736" t="s">
        <v>248</v>
      </c>
      <c r="AN2736" t="s">
        <v>5451</v>
      </c>
      <c r="AO2736" s="1">
        <v>45809</v>
      </c>
      <c r="AP2736" s="1" t="s">
        <v>5437</v>
      </c>
      <c r="AR2736" t="s">
        <v>5451</v>
      </c>
    </row>
    <row r="2737" spans="1:44" hidden="1" x14ac:dyDescent="0.25">
      <c r="A2737" t="s">
        <v>3775</v>
      </c>
      <c r="B2737" t="s">
        <v>3773</v>
      </c>
      <c r="C2737" t="s">
        <v>3774</v>
      </c>
      <c r="D2737" t="s">
        <v>95</v>
      </c>
      <c r="E2737" t="s">
        <v>1138</v>
      </c>
      <c r="F2737" t="s">
        <v>245</v>
      </c>
      <c r="G2737" t="s">
        <v>80</v>
      </c>
      <c r="H2737">
        <v>1</v>
      </c>
      <c r="I2737" t="s">
        <v>197</v>
      </c>
      <c r="J2737" t="s">
        <v>47</v>
      </c>
      <c r="K2737" s="1">
        <v>43864</v>
      </c>
      <c r="L2737">
        <v>30.89</v>
      </c>
      <c r="M2737" t="s">
        <v>226</v>
      </c>
      <c r="W2737" s="5">
        <v>45717</v>
      </c>
      <c r="X2737" s="5">
        <v>45717</v>
      </c>
      <c r="Y2737" s="5">
        <v>45689</v>
      </c>
      <c r="AB2737" t="s">
        <v>245</v>
      </c>
      <c r="AC2737" t="s">
        <v>245</v>
      </c>
      <c r="AD2737" t="s">
        <v>932</v>
      </c>
      <c r="AE2737" t="s">
        <v>566</v>
      </c>
      <c r="AF2737" t="s">
        <v>84</v>
      </c>
      <c r="AG2737" t="s">
        <v>690</v>
      </c>
      <c r="AH2737">
        <v>32.627481000000003</v>
      </c>
      <c r="AI2737">
        <v>41.379108000000002</v>
      </c>
      <c r="AJ2737">
        <v>44.787799999999997</v>
      </c>
      <c r="AK2737">
        <v>47.961758000000003</v>
      </c>
      <c r="AL2737" t="s">
        <v>54</v>
      </c>
      <c r="AM2737" t="s">
        <v>248</v>
      </c>
      <c r="AN2737" t="s">
        <v>5452</v>
      </c>
      <c r="AO2737" s="1">
        <v>45839</v>
      </c>
      <c r="AP2737" s="1" t="s">
        <v>5438</v>
      </c>
      <c r="AR2737" t="s">
        <v>5452</v>
      </c>
    </row>
    <row r="2738" spans="1:44" hidden="1" x14ac:dyDescent="0.25">
      <c r="A2738" t="s">
        <v>3776</v>
      </c>
      <c r="B2738" t="s">
        <v>3773</v>
      </c>
      <c r="C2738" t="s">
        <v>3774</v>
      </c>
      <c r="D2738" t="s">
        <v>143</v>
      </c>
      <c r="E2738" t="s">
        <v>1138</v>
      </c>
      <c r="F2738" t="s">
        <v>245</v>
      </c>
      <c r="G2738" t="s">
        <v>80</v>
      </c>
      <c r="H2738">
        <v>1</v>
      </c>
      <c r="I2738" t="s">
        <v>197</v>
      </c>
      <c r="J2738" t="s">
        <v>47</v>
      </c>
      <c r="K2738" s="1">
        <v>43850</v>
      </c>
      <c r="L2738">
        <v>49.82</v>
      </c>
      <c r="M2738" t="s">
        <v>226</v>
      </c>
      <c r="W2738" s="5">
        <v>45717</v>
      </c>
      <c r="X2738" s="5">
        <v>45717</v>
      </c>
      <c r="Y2738" s="5">
        <v>45689</v>
      </c>
      <c r="AB2738" t="s">
        <v>245</v>
      </c>
      <c r="AC2738" t="s">
        <v>245</v>
      </c>
      <c r="AD2738" t="s">
        <v>932</v>
      </c>
      <c r="AE2738" t="s">
        <v>566</v>
      </c>
      <c r="AF2738" t="s">
        <v>84</v>
      </c>
      <c r="AG2738" t="s">
        <v>690</v>
      </c>
      <c r="AH2738">
        <v>32.627481000000003</v>
      </c>
      <c r="AI2738">
        <v>41.379108000000002</v>
      </c>
      <c r="AJ2738">
        <v>44.787799999999997</v>
      </c>
      <c r="AK2738">
        <v>47.961758000000003</v>
      </c>
      <c r="AL2738" t="s">
        <v>54</v>
      </c>
      <c r="AM2738" t="s">
        <v>248</v>
      </c>
      <c r="AN2738" t="s">
        <v>5452</v>
      </c>
      <c r="AO2738" s="1">
        <v>45839</v>
      </c>
      <c r="AP2738" s="1" t="s">
        <v>5438</v>
      </c>
      <c r="AR2738" t="s">
        <v>5452</v>
      </c>
    </row>
    <row r="2739" spans="1:44" hidden="1" x14ac:dyDescent="0.25">
      <c r="A2739" t="s">
        <v>3777</v>
      </c>
      <c r="B2739" t="s">
        <v>3773</v>
      </c>
      <c r="C2739" t="s">
        <v>3774</v>
      </c>
      <c r="D2739" t="s">
        <v>145</v>
      </c>
      <c r="E2739" t="s">
        <v>1138</v>
      </c>
      <c r="F2739" t="s">
        <v>245</v>
      </c>
      <c r="G2739" t="s">
        <v>80</v>
      </c>
      <c r="H2739">
        <v>1</v>
      </c>
      <c r="I2739" t="s">
        <v>197</v>
      </c>
      <c r="J2739" t="s">
        <v>47</v>
      </c>
      <c r="K2739" s="1">
        <v>43850</v>
      </c>
      <c r="L2739">
        <v>57.23</v>
      </c>
      <c r="M2739" t="s">
        <v>226</v>
      </c>
      <c r="W2739" s="5">
        <v>45717</v>
      </c>
      <c r="X2739" s="5">
        <v>45717</v>
      </c>
      <c r="Y2739" s="5">
        <v>45689</v>
      </c>
      <c r="AB2739" t="s">
        <v>245</v>
      </c>
      <c r="AC2739" t="s">
        <v>245</v>
      </c>
      <c r="AD2739" t="s">
        <v>932</v>
      </c>
      <c r="AE2739" t="s">
        <v>566</v>
      </c>
      <c r="AF2739" t="s">
        <v>84</v>
      </c>
      <c r="AG2739" t="s">
        <v>690</v>
      </c>
      <c r="AH2739">
        <v>32.627481000000003</v>
      </c>
      <c r="AI2739">
        <v>41.379108000000002</v>
      </c>
      <c r="AJ2739">
        <v>44.787799999999997</v>
      </c>
      <c r="AK2739">
        <v>47.961758000000003</v>
      </c>
      <c r="AL2739" t="s">
        <v>54</v>
      </c>
      <c r="AM2739" t="s">
        <v>248</v>
      </c>
      <c r="AN2739" t="s">
        <v>5452</v>
      </c>
      <c r="AO2739" s="1">
        <v>45839</v>
      </c>
      <c r="AP2739" s="1" t="s">
        <v>5438</v>
      </c>
      <c r="AR2739" t="s">
        <v>5452</v>
      </c>
    </row>
    <row r="2740" spans="1:44" hidden="1" x14ac:dyDescent="0.25">
      <c r="A2740" t="s">
        <v>3778</v>
      </c>
      <c r="B2740" t="s">
        <v>3773</v>
      </c>
      <c r="C2740" t="s">
        <v>3774</v>
      </c>
      <c r="D2740" t="s">
        <v>255</v>
      </c>
      <c r="E2740" t="s">
        <v>1138</v>
      </c>
      <c r="F2740" t="s">
        <v>245</v>
      </c>
      <c r="G2740" t="s">
        <v>80</v>
      </c>
      <c r="H2740">
        <v>1</v>
      </c>
      <c r="I2740" t="s">
        <v>197</v>
      </c>
      <c r="J2740" t="s">
        <v>47</v>
      </c>
      <c r="K2740" s="1">
        <v>43850</v>
      </c>
      <c r="L2740">
        <v>51.09</v>
      </c>
      <c r="M2740" t="s">
        <v>226</v>
      </c>
      <c r="W2740" s="5">
        <v>45717</v>
      </c>
      <c r="X2740" s="5">
        <v>45717</v>
      </c>
      <c r="Y2740" s="5">
        <v>45717</v>
      </c>
      <c r="AB2740" t="s">
        <v>245</v>
      </c>
      <c r="AC2740" t="s">
        <v>245</v>
      </c>
      <c r="AD2740" t="s">
        <v>932</v>
      </c>
      <c r="AE2740" t="s">
        <v>566</v>
      </c>
      <c r="AF2740" t="s">
        <v>84</v>
      </c>
      <c r="AG2740" t="s">
        <v>690</v>
      </c>
      <c r="AH2740">
        <v>32.627481000000003</v>
      </c>
      <c r="AI2740">
        <v>41.379108000000002</v>
      </c>
      <c r="AJ2740">
        <v>44.787799999999997</v>
      </c>
      <c r="AK2740">
        <v>47.961758000000003</v>
      </c>
      <c r="AL2740" t="s">
        <v>54</v>
      </c>
      <c r="AM2740" t="s">
        <v>248</v>
      </c>
      <c r="AN2740" t="s">
        <v>5452</v>
      </c>
      <c r="AO2740" s="1">
        <v>45839</v>
      </c>
      <c r="AP2740" s="1" t="s">
        <v>5438</v>
      </c>
      <c r="AR2740" t="s">
        <v>5452</v>
      </c>
    </row>
    <row r="2741" spans="1:44" hidden="1" x14ac:dyDescent="0.25">
      <c r="A2741" t="s">
        <v>3779</v>
      </c>
      <c r="B2741" t="s">
        <v>3773</v>
      </c>
      <c r="C2741" t="s">
        <v>3774</v>
      </c>
      <c r="D2741" t="s">
        <v>87</v>
      </c>
      <c r="E2741" t="s">
        <v>1138</v>
      </c>
      <c r="F2741" t="s">
        <v>245</v>
      </c>
      <c r="G2741" t="s">
        <v>80</v>
      </c>
      <c r="H2741">
        <v>1</v>
      </c>
      <c r="I2741" t="s">
        <v>197</v>
      </c>
      <c r="J2741" t="s">
        <v>47</v>
      </c>
      <c r="K2741" s="1">
        <v>43851</v>
      </c>
      <c r="L2741">
        <v>44.17</v>
      </c>
      <c r="M2741" t="s">
        <v>226</v>
      </c>
      <c r="W2741" s="5">
        <v>45717</v>
      </c>
      <c r="X2741" s="5">
        <v>45717</v>
      </c>
      <c r="Y2741" s="5">
        <v>45717</v>
      </c>
      <c r="AB2741" t="s">
        <v>245</v>
      </c>
      <c r="AC2741" t="s">
        <v>245</v>
      </c>
      <c r="AD2741" t="s">
        <v>932</v>
      </c>
      <c r="AE2741" t="s">
        <v>566</v>
      </c>
      <c r="AF2741" t="s">
        <v>84</v>
      </c>
      <c r="AG2741" t="s">
        <v>690</v>
      </c>
      <c r="AH2741">
        <v>32.627481000000003</v>
      </c>
      <c r="AI2741">
        <v>41.379108000000002</v>
      </c>
      <c r="AJ2741">
        <v>44.787799999999997</v>
      </c>
      <c r="AK2741">
        <v>47.961758000000003</v>
      </c>
      <c r="AL2741" t="s">
        <v>54</v>
      </c>
      <c r="AM2741" t="s">
        <v>248</v>
      </c>
      <c r="AN2741" t="s">
        <v>5452</v>
      </c>
      <c r="AO2741" s="1">
        <v>45839</v>
      </c>
      <c r="AP2741" s="1" t="s">
        <v>5438</v>
      </c>
      <c r="AR2741" t="s">
        <v>5452</v>
      </c>
    </row>
    <row r="2742" spans="1:44" hidden="1" x14ac:dyDescent="0.25">
      <c r="A2742" t="s">
        <v>3782</v>
      </c>
      <c r="B2742" t="s">
        <v>3780</v>
      </c>
      <c r="C2742" t="s">
        <v>3781</v>
      </c>
      <c r="D2742" t="s">
        <v>95</v>
      </c>
      <c r="E2742" t="s">
        <v>1138</v>
      </c>
      <c r="F2742" t="s">
        <v>245</v>
      </c>
      <c r="G2742" t="s">
        <v>80</v>
      </c>
      <c r="H2742">
        <v>1</v>
      </c>
      <c r="I2742" t="s">
        <v>197</v>
      </c>
      <c r="J2742" t="s">
        <v>47</v>
      </c>
      <c r="K2742" s="1">
        <v>43864</v>
      </c>
      <c r="L2742">
        <v>25.37</v>
      </c>
      <c r="M2742" t="s">
        <v>226</v>
      </c>
      <c r="W2742" s="5">
        <v>45717</v>
      </c>
      <c r="X2742" s="5">
        <v>45717</v>
      </c>
      <c r="Y2742" s="5">
        <v>45717</v>
      </c>
      <c r="AB2742" t="s">
        <v>245</v>
      </c>
      <c r="AC2742" t="s">
        <v>245</v>
      </c>
      <c r="AD2742" t="s">
        <v>932</v>
      </c>
      <c r="AE2742" t="s">
        <v>566</v>
      </c>
      <c r="AF2742" t="s">
        <v>690</v>
      </c>
      <c r="AG2742" t="s">
        <v>84</v>
      </c>
      <c r="AH2742">
        <v>34.613318999999997</v>
      </c>
      <c r="AI2742">
        <v>37.229505000000003</v>
      </c>
      <c r="AJ2742">
        <v>46.384044000000003</v>
      </c>
      <c r="AK2742">
        <v>46.773637999999998</v>
      </c>
      <c r="AL2742" t="s">
        <v>54</v>
      </c>
      <c r="AM2742" t="s">
        <v>248</v>
      </c>
      <c r="AN2742" t="s">
        <v>5452</v>
      </c>
      <c r="AO2742" s="1">
        <v>45839</v>
      </c>
      <c r="AP2742" s="1" t="s">
        <v>5438</v>
      </c>
      <c r="AR2742" t="s">
        <v>5452</v>
      </c>
    </row>
    <row r="2743" spans="1:44" hidden="1" x14ac:dyDescent="0.25">
      <c r="A2743" t="s">
        <v>3783</v>
      </c>
      <c r="B2743" t="s">
        <v>3780</v>
      </c>
      <c r="C2743" t="s">
        <v>3781</v>
      </c>
      <c r="D2743" t="s">
        <v>143</v>
      </c>
      <c r="E2743" t="s">
        <v>1138</v>
      </c>
      <c r="F2743" t="s">
        <v>245</v>
      </c>
      <c r="G2743" t="s">
        <v>80</v>
      </c>
      <c r="H2743">
        <v>1</v>
      </c>
      <c r="I2743" t="s">
        <v>197</v>
      </c>
      <c r="J2743" t="s">
        <v>47</v>
      </c>
      <c r="K2743" s="1">
        <v>43864</v>
      </c>
      <c r="L2743">
        <v>15.19</v>
      </c>
      <c r="M2743" t="s">
        <v>226</v>
      </c>
      <c r="W2743" s="5">
        <v>45717</v>
      </c>
      <c r="X2743" s="5">
        <v>45717</v>
      </c>
      <c r="Y2743" s="5">
        <v>45717</v>
      </c>
      <c r="AB2743" t="s">
        <v>245</v>
      </c>
      <c r="AC2743" t="s">
        <v>245</v>
      </c>
      <c r="AD2743" t="s">
        <v>932</v>
      </c>
      <c r="AE2743" t="s">
        <v>566</v>
      </c>
      <c r="AF2743" t="s">
        <v>690</v>
      </c>
      <c r="AG2743" t="s">
        <v>84</v>
      </c>
      <c r="AH2743">
        <v>34.613318999999997</v>
      </c>
      <c r="AI2743">
        <v>37.229505000000003</v>
      </c>
      <c r="AJ2743">
        <v>46.384044000000003</v>
      </c>
      <c r="AK2743">
        <v>46.773637999999998</v>
      </c>
      <c r="AL2743" t="s">
        <v>54</v>
      </c>
      <c r="AM2743" t="s">
        <v>248</v>
      </c>
      <c r="AN2743" t="s">
        <v>5452</v>
      </c>
      <c r="AO2743" s="1">
        <v>45839</v>
      </c>
      <c r="AP2743" s="1" t="s">
        <v>5438</v>
      </c>
      <c r="AR2743" t="s">
        <v>5452</v>
      </c>
    </row>
    <row r="2744" spans="1:44" hidden="1" x14ac:dyDescent="0.25">
      <c r="A2744" t="s">
        <v>3784</v>
      </c>
      <c r="B2744" t="s">
        <v>3780</v>
      </c>
      <c r="C2744" t="s">
        <v>3781</v>
      </c>
      <c r="D2744" t="s">
        <v>145</v>
      </c>
      <c r="E2744" t="s">
        <v>1138</v>
      </c>
      <c r="F2744" t="s">
        <v>245</v>
      </c>
      <c r="G2744" t="s">
        <v>80</v>
      </c>
      <c r="H2744">
        <v>1</v>
      </c>
      <c r="I2744" t="s">
        <v>197</v>
      </c>
      <c r="J2744" t="s">
        <v>47</v>
      </c>
      <c r="K2744" s="1">
        <v>43864</v>
      </c>
      <c r="L2744">
        <v>10.29</v>
      </c>
      <c r="M2744" t="s">
        <v>226</v>
      </c>
      <c r="W2744" s="5">
        <v>45717</v>
      </c>
      <c r="X2744" s="5">
        <v>45717</v>
      </c>
      <c r="Y2744" s="5">
        <v>45717</v>
      </c>
      <c r="AB2744" t="s">
        <v>245</v>
      </c>
      <c r="AC2744" t="s">
        <v>245</v>
      </c>
      <c r="AD2744" t="s">
        <v>932</v>
      </c>
      <c r="AE2744" t="s">
        <v>566</v>
      </c>
      <c r="AF2744" t="s">
        <v>690</v>
      </c>
      <c r="AG2744" t="s">
        <v>84</v>
      </c>
      <c r="AH2744">
        <v>34.613318999999997</v>
      </c>
      <c r="AI2744">
        <v>37.229505000000003</v>
      </c>
      <c r="AJ2744">
        <v>46.384044000000003</v>
      </c>
      <c r="AK2744">
        <v>46.773637999999998</v>
      </c>
      <c r="AL2744" t="s">
        <v>54</v>
      </c>
      <c r="AM2744" t="s">
        <v>248</v>
      </c>
      <c r="AN2744" t="s">
        <v>5452</v>
      </c>
      <c r="AO2744" s="1">
        <v>45839</v>
      </c>
      <c r="AP2744" s="1" t="s">
        <v>5438</v>
      </c>
      <c r="AR2744" t="s">
        <v>5452</v>
      </c>
    </row>
    <row r="2745" spans="1:44" hidden="1" x14ac:dyDescent="0.25">
      <c r="A2745" t="s">
        <v>3787</v>
      </c>
      <c r="B2745" t="s">
        <v>3785</v>
      </c>
      <c r="C2745" t="s">
        <v>3786</v>
      </c>
      <c r="D2745" t="s">
        <v>95</v>
      </c>
      <c r="E2745" t="s">
        <v>1138</v>
      </c>
      <c r="F2745" t="s">
        <v>245</v>
      </c>
      <c r="G2745" t="s">
        <v>80</v>
      </c>
      <c r="H2745">
        <v>1</v>
      </c>
      <c r="I2745" t="s">
        <v>197</v>
      </c>
      <c r="J2745" t="s">
        <v>47</v>
      </c>
      <c r="K2745" s="1">
        <v>43864</v>
      </c>
      <c r="L2745">
        <v>40.47</v>
      </c>
      <c r="M2745" t="s">
        <v>226</v>
      </c>
      <c r="W2745" s="5">
        <v>45717</v>
      </c>
      <c r="X2745" s="5">
        <v>45717</v>
      </c>
      <c r="Y2745" s="5">
        <v>45717</v>
      </c>
      <c r="AB2745" t="s">
        <v>245</v>
      </c>
      <c r="AC2745" t="s">
        <v>245</v>
      </c>
      <c r="AD2745" t="s">
        <v>932</v>
      </c>
      <c r="AE2745" t="s">
        <v>566</v>
      </c>
      <c r="AF2745" t="s">
        <v>690</v>
      </c>
      <c r="AG2745" t="s">
        <v>84</v>
      </c>
      <c r="AH2745">
        <v>34.952157</v>
      </c>
      <c r="AI2745">
        <v>37.187815000000001</v>
      </c>
      <c r="AJ2745">
        <v>46.342354999999998</v>
      </c>
      <c r="AK2745">
        <v>47.112476000000001</v>
      </c>
      <c r="AL2745" t="s">
        <v>54</v>
      </c>
      <c r="AM2745" t="s">
        <v>248</v>
      </c>
      <c r="AN2745" t="s">
        <v>5452</v>
      </c>
      <c r="AO2745" s="1">
        <v>45839</v>
      </c>
      <c r="AP2745" s="1" t="s">
        <v>5438</v>
      </c>
      <c r="AR2745" t="s">
        <v>5452</v>
      </c>
    </row>
    <row r="2746" spans="1:44" hidden="1" x14ac:dyDescent="0.25">
      <c r="A2746" t="s">
        <v>3788</v>
      </c>
      <c r="B2746" t="s">
        <v>3785</v>
      </c>
      <c r="C2746" t="s">
        <v>3786</v>
      </c>
      <c r="D2746" t="s">
        <v>143</v>
      </c>
      <c r="E2746" t="s">
        <v>1138</v>
      </c>
      <c r="F2746" t="s">
        <v>245</v>
      </c>
      <c r="G2746" t="s">
        <v>80</v>
      </c>
      <c r="H2746">
        <v>1</v>
      </c>
      <c r="I2746" t="s">
        <v>197</v>
      </c>
      <c r="J2746" t="s">
        <v>47</v>
      </c>
      <c r="K2746" s="1">
        <v>43864</v>
      </c>
      <c r="L2746">
        <v>6.2</v>
      </c>
      <c r="M2746" t="s">
        <v>226</v>
      </c>
      <c r="W2746" s="5">
        <v>45717</v>
      </c>
      <c r="X2746" s="5">
        <v>45717</v>
      </c>
      <c r="Y2746" s="5">
        <v>45717</v>
      </c>
      <c r="AB2746" t="s">
        <v>245</v>
      </c>
      <c r="AC2746" t="s">
        <v>245</v>
      </c>
      <c r="AD2746" t="s">
        <v>932</v>
      </c>
      <c r="AE2746" t="s">
        <v>566</v>
      </c>
      <c r="AF2746" t="s">
        <v>690</v>
      </c>
      <c r="AG2746" t="s">
        <v>84</v>
      </c>
      <c r="AH2746">
        <v>34.952157</v>
      </c>
      <c r="AI2746">
        <v>37.187815000000001</v>
      </c>
      <c r="AJ2746">
        <v>46.342354999999998</v>
      </c>
      <c r="AK2746">
        <v>47.112476000000001</v>
      </c>
      <c r="AL2746" t="s">
        <v>54</v>
      </c>
      <c r="AM2746" t="s">
        <v>248</v>
      </c>
      <c r="AN2746" t="s">
        <v>5452</v>
      </c>
      <c r="AO2746" s="1">
        <v>45839</v>
      </c>
      <c r="AP2746" s="1" t="s">
        <v>5438</v>
      </c>
      <c r="AR2746" t="s">
        <v>5452</v>
      </c>
    </row>
    <row r="2747" spans="1:44" hidden="1" x14ac:dyDescent="0.25">
      <c r="A2747" t="s">
        <v>3791</v>
      </c>
      <c r="B2747" t="s">
        <v>3789</v>
      </c>
      <c r="C2747" t="s">
        <v>3790</v>
      </c>
      <c r="D2747" t="s">
        <v>102</v>
      </c>
      <c r="E2747" t="s">
        <v>1268</v>
      </c>
      <c r="F2747" t="s">
        <v>245</v>
      </c>
      <c r="G2747" t="s">
        <v>45</v>
      </c>
      <c r="H2747">
        <v>1</v>
      </c>
      <c r="I2747" t="s">
        <v>197</v>
      </c>
      <c r="J2747" t="s">
        <v>70</v>
      </c>
      <c r="L2747">
        <v>0.56000000000000005</v>
      </c>
      <c r="M2747" t="s">
        <v>48</v>
      </c>
      <c r="W2747" s="5">
        <v>44490</v>
      </c>
      <c r="AB2747" t="s">
        <v>245</v>
      </c>
      <c r="AC2747" t="s">
        <v>245</v>
      </c>
      <c r="AD2747" t="s">
        <v>247</v>
      </c>
      <c r="AE2747" t="s">
        <v>690</v>
      </c>
      <c r="AF2747" t="s">
        <v>566</v>
      </c>
      <c r="AG2747" t="s">
        <v>932</v>
      </c>
      <c r="AH2747">
        <v>72.734527999999997</v>
      </c>
      <c r="AI2747">
        <v>78.377270999999993</v>
      </c>
      <c r="AJ2747">
        <v>89.712750999999997</v>
      </c>
      <c r="AK2747">
        <v>109.45148</v>
      </c>
      <c r="AL2747" t="s">
        <v>73</v>
      </c>
      <c r="AM2747" t="s">
        <v>248</v>
      </c>
      <c r="AN2747" t="s">
        <v>247</v>
      </c>
      <c r="AO2747" s="1">
        <v>45839</v>
      </c>
      <c r="AP2747" s="1" t="s">
        <v>5438</v>
      </c>
      <c r="AR2747" t="s">
        <v>247</v>
      </c>
    </row>
    <row r="2748" spans="1:44" hidden="1" x14ac:dyDescent="0.25">
      <c r="A2748" t="s">
        <v>3792</v>
      </c>
      <c r="B2748" t="s">
        <v>3789</v>
      </c>
      <c r="C2748" t="s">
        <v>3790</v>
      </c>
      <c r="D2748" t="s">
        <v>485</v>
      </c>
      <c r="E2748" t="s">
        <v>1268</v>
      </c>
      <c r="F2748" t="s">
        <v>245</v>
      </c>
      <c r="G2748" t="s">
        <v>45</v>
      </c>
      <c r="H2748">
        <v>1</v>
      </c>
      <c r="I2748" t="s">
        <v>197</v>
      </c>
      <c r="J2748" t="s">
        <v>236</v>
      </c>
      <c r="L2748">
        <v>1.03</v>
      </c>
      <c r="M2748" t="s">
        <v>48</v>
      </c>
      <c r="W2748" s="5">
        <v>43902</v>
      </c>
      <c r="AB2748" t="s">
        <v>245</v>
      </c>
      <c r="AC2748" t="s">
        <v>245</v>
      </c>
      <c r="AD2748" t="s">
        <v>247</v>
      </c>
      <c r="AE2748" t="s">
        <v>690</v>
      </c>
      <c r="AF2748" t="s">
        <v>566</v>
      </c>
      <c r="AG2748" t="s">
        <v>932</v>
      </c>
      <c r="AH2748">
        <v>72.734527999999997</v>
      </c>
      <c r="AI2748">
        <v>78.377270999999993</v>
      </c>
      <c r="AJ2748">
        <v>89.712750999999997</v>
      </c>
      <c r="AK2748">
        <v>109.45148</v>
      </c>
      <c r="AL2748" t="s">
        <v>73</v>
      </c>
      <c r="AM2748" t="s">
        <v>248</v>
      </c>
      <c r="AN2748" t="s">
        <v>247</v>
      </c>
      <c r="AO2748" s="1">
        <v>45839</v>
      </c>
      <c r="AP2748" s="1" t="s">
        <v>5438</v>
      </c>
      <c r="AR2748" t="s">
        <v>247</v>
      </c>
    </row>
    <row r="2749" spans="1:44" hidden="1" x14ac:dyDescent="0.25">
      <c r="A2749" t="s">
        <v>3795</v>
      </c>
      <c r="B2749" t="s">
        <v>3793</v>
      </c>
      <c r="C2749" t="s">
        <v>3794</v>
      </c>
      <c r="D2749" t="s">
        <v>95</v>
      </c>
      <c r="E2749" t="s">
        <v>833</v>
      </c>
      <c r="F2749" t="s">
        <v>245</v>
      </c>
      <c r="G2749" t="s">
        <v>58</v>
      </c>
      <c r="H2749">
        <v>1</v>
      </c>
      <c r="I2749" t="s">
        <v>197</v>
      </c>
      <c r="J2749" t="s">
        <v>47</v>
      </c>
      <c r="K2749" s="1">
        <v>43934</v>
      </c>
      <c r="L2749">
        <v>13.79</v>
      </c>
      <c r="M2749" t="s">
        <v>48</v>
      </c>
      <c r="W2749" s="5">
        <v>45778</v>
      </c>
      <c r="X2749" s="5">
        <v>45778</v>
      </c>
      <c r="Y2749" s="5">
        <v>45809</v>
      </c>
      <c r="AB2749" t="s">
        <v>245</v>
      </c>
      <c r="AC2749" t="s">
        <v>245</v>
      </c>
      <c r="AD2749" t="s">
        <v>72</v>
      </c>
      <c r="AE2749" t="s">
        <v>53</v>
      </c>
      <c r="AF2749" t="s">
        <v>247</v>
      </c>
      <c r="AG2749" t="s">
        <v>690</v>
      </c>
      <c r="AH2749">
        <v>22.235147000000001</v>
      </c>
      <c r="AI2749">
        <v>23.516439999999999</v>
      </c>
      <c r="AJ2749">
        <v>29.810243</v>
      </c>
      <c r="AK2749">
        <v>47.935226999999998</v>
      </c>
      <c r="AL2749" t="s">
        <v>54</v>
      </c>
      <c r="AM2749" t="s">
        <v>474</v>
      </c>
      <c r="AN2749" t="s">
        <v>72</v>
      </c>
      <c r="AR2749" t="s">
        <v>72</v>
      </c>
    </row>
    <row r="2750" spans="1:44" hidden="1" x14ac:dyDescent="0.25">
      <c r="A2750" t="s">
        <v>3796</v>
      </c>
      <c r="B2750" t="s">
        <v>3793</v>
      </c>
      <c r="C2750" t="s">
        <v>3794</v>
      </c>
      <c r="D2750" t="s">
        <v>143</v>
      </c>
      <c r="E2750" t="s">
        <v>1420</v>
      </c>
      <c r="F2750" t="s">
        <v>245</v>
      </c>
      <c r="G2750" t="s">
        <v>58</v>
      </c>
      <c r="H2750">
        <v>1</v>
      </c>
      <c r="I2750" t="s">
        <v>197</v>
      </c>
      <c r="J2750" t="s">
        <v>47</v>
      </c>
      <c r="K2750" s="1">
        <v>43938</v>
      </c>
      <c r="L2750">
        <v>19.91</v>
      </c>
      <c r="M2750" t="s">
        <v>48</v>
      </c>
      <c r="W2750" s="5">
        <v>45778</v>
      </c>
      <c r="X2750" s="5">
        <v>45778</v>
      </c>
      <c r="Y2750" s="5">
        <v>45809</v>
      </c>
      <c r="AB2750" t="s">
        <v>245</v>
      </c>
      <c r="AC2750" t="s">
        <v>245</v>
      </c>
      <c r="AD2750" t="s">
        <v>72</v>
      </c>
      <c r="AE2750" t="s">
        <v>53</v>
      </c>
      <c r="AF2750" t="s">
        <v>247</v>
      </c>
      <c r="AG2750" t="s">
        <v>690</v>
      </c>
      <c r="AH2750">
        <v>22.235147000000001</v>
      </c>
      <c r="AI2750">
        <v>23.516439999999999</v>
      </c>
      <c r="AJ2750">
        <v>29.810243</v>
      </c>
      <c r="AK2750">
        <v>47.935226999999998</v>
      </c>
      <c r="AL2750" t="s">
        <v>54</v>
      </c>
      <c r="AM2750" t="s">
        <v>474</v>
      </c>
      <c r="AN2750" t="s">
        <v>72</v>
      </c>
      <c r="AR2750" t="s">
        <v>72</v>
      </c>
    </row>
    <row r="2751" spans="1:44" hidden="1" x14ac:dyDescent="0.25">
      <c r="A2751" t="s">
        <v>3797</v>
      </c>
      <c r="B2751" t="s">
        <v>3793</v>
      </c>
      <c r="C2751" t="s">
        <v>3794</v>
      </c>
      <c r="D2751" t="s">
        <v>145</v>
      </c>
      <c r="E2751" t="s">
        <v>1420</v>
      </c>
      <c r="F2751" t="s">
        <v>245</v>
      </c>
      <c r="G2751" t="s">
        <v>58</v>
      </c>
      <c r="H2751">
        <v>2</v>
      </c>
      <c r="I2751" t="s">
        <v>46</v>
      </c>
      <c r="J2751" t="s">
        <v>47</v>
      </c>
      <c r="K2751" s="1">
        <v>44055</v>
      </c>
      <c r="L2751">
        <v>0.64</v>
      </c>
      <c r="M2751" t="s">
        <v>48</v>
      </c>
      <c r="W2751" s="5">
        <v>45778</v>
      </c>
      <c r="X2751" s="5">
        <v>45778</v>
      </c>
      <c r="Y2751" s="5">
        <v>45809</v>
      </c>
      <c r="AB2751" t="s">
        <v>245</v>
      </c>
      <c r="AC2751" t="s">
        <v>245</v>
      </c>
      <c r="AD2751" t="s">
        <v>72</v>
      </c>
      <c r="AE2751" t="s">
        <v>53</v>
      </c>
      <c r="AF2751" t="s">
        <v>247</v>
      </c>
      <c r="AG2751" t="s">
        <v>690</v>
      </c>
      <c r="AH2751">
        <v>22.235147000000001</v>
      </c>
      <c r="AI2751">
        <v>23.516439999999999</v>
      </c>
      <c r="AJ2751">
        <v>29.810243</v>
      </c>
      <c r="AK2751">
        <v>47.935226999999998</v>
      </c>
      <c r="AL2751" t="s">
        <v>54</v>
      </c>
      <c r="AM2751" t="s">
        <v>474</v>
      </c>
      <c r="AN2751" t="s">
        <v>72</v>
      </c>
      <c r="AR2751" t="s">
        <v>72</v>
      </c>
    </row>
    <row r="2752" spans="1:44" hidden="1" x14ac:dyDescent="0.25">
      <c r="A2752" t="s">
        <v>3798</v>
      </c>
      <c r="B2752" t="s">
        <v>3793</v>
      </c>
      <c r="C2752" t="s">
        <v>3794</v>
      </c>
      <c r="D2752" t="s">
        <v>255</v>
      </c>
      <c r="E2752" t="s">
        <v>1420</v>
      </c>
      <c r="F2752" t="s">
        <v>245</v>
      </c>
      <c r="G2752" t="s">
        <v>58</v>
      </c>
      <c r="H2752">
        <v>1</v>
      </c>
      <c r="I2752" t="s">
        <v>197</v>
      </c>
      <c r="J2752" t="s">
        <v>47</v>
      </c>
      <c r="K2752" s="1">
        <v>44053</v>
      </c>
      <c r="L2752">
        <v>23.76</v>
      </c>
      <c r="M2752" t="s">
        <v>48</v>
      </c>
      <c r="W2752" s="5">
        <v>45778</v>
      </c>
      <c r="X2752" s="5">
        <v>45778</v>
      </c>
      <c r="Y2752" s="5">
        <v>45809</v>
      </c>
      <c r="AB2752" t="s">
        <v>245</v>
      </c>
      <c r="AC2752" t="s">
        <v>245</v>
      </c>
      <c r="AD2752" t="s">
        <v>72</v>
      </c>
      <c r="AE2752" t="s">
        <v>53</v>
      </c>
      <c r="AF2752" t="s">
        <v>247</v>
      </c>
      <c r="AG2752" t="s">
        <v>690</v>
      </c>
      <c r="AH2752">
        <v>22.235147000000001</v>
      </c>
      <c r="AI2752">
        <v>23.516439999999999</v>
      </c>
      <c r="AJ2752">
        <v>29.810243</v>
      </c>
      <c r="AK2752">
        <v>47.935226999999998</v>
      </c>
      <c r="AL2752" t="s">
        <v>54</v>
      </c>
      <c r="AM2752" t="s">
        <v>474</v>
      </c>
      <c r="AN2752" t="s">
        <v>72</v>
      </c>
      <c r="AR2752" t="s">
        <v>72</v>
      </c>
    </row>
    <row r="2753" spans="1:44" hidden="1" x14ac:dyDescent="0.25">
      <c r="A2753" t="s">
        <v>3799</v>
      </c>
      <c r="B2753" t="s">
        <v>3793</v>
      </c>
      <c r="C2753" t="s">
        <v>3794</v>
      </c>
      <c r="D2753" t="s">
        <v>87</v>
      </c>
      <c r="E2753" t="s">
        <v>1420</v>
      </c>
      <c r="F2753" t="s">
        <v>245</v>
      </c>
      <c r="G2753" t="s">
        <v>58</v>
      </c>
      <c r="H2753">
        <v>1</v>
      </c>
      <c r="I2753" t="s">
        <v>197</v>
      </c>
      <c r="J2753" t="s">
        <v>47</v>
      </c>
      <c r="K2753" s="1">
        <v>44055</v>
      </c>
      <c r="L2753">
        <v>21.65</v>
      </c>
      <c r="M2753" t="s">
        <v>48</v>
      </c>
      <c r="N2753" t="s">
        <v>13</v>
      </c>
      <c r="W2753" s="5">
        <v>45778</v>
      </c>
      <c r="X2753" s="5">
        <v>45778</v>
      </c>
      <c r="Y2753" s="5">
        <v>45809</v>
      </c>
      <c r="AB2753" t="s">
        <v>245</v>
      </c>
      <c r="AC2753" t="s">
        <v>13</v>
      </c>
      <c r="AD2753" t="s">
        <v>72</v>
      </c>
      <c r="AE2753" t="s">
        <v>53</v>
      </c>
      <c r="AF2753" t="s">
        <v>247</v>
      </c>
      <c r="AG2753" t="s">
        <v>690</v>
      </c>
      <c r="AH2753">
        <v>22.235147000000001</v>
      </c>
      <c r="AI2753">
        <v>23.516439999999999</v>
      </c>
      <c r="AJ2753">
        <v>29.810243</v>
      </c>
      <c r="AK2753">
        <v>47.935226999999998</v>
      </c>
      <c r="AL2753" t="s">
        <v>54</v>
      </c>
      <c r="AM2753" t="s">
        <v>474</v>
      </c>
      <c r="AP2753" s="1" t="s">
        <v>5439</v>
      </c>
    </row>
    <row r="2754" spans="1:44" hidden="1" x14ac:dyDescent="0.25">
      <c r="A2754" t="s">
        <v>3800</v>
      </c>
      <c r="B2754" t="s">
        <v>3793</v>
      </c>
      <c r="C2754" t="s">
        <v>3794</v>
      </c>
      <c r="D2754" t="s">
        <v>100</v>
      </c>
      <c r="E2754" t="s">
        <v>1420</v>
      </c>
      <c r="F2754" t="s">
        <v>245</v>
      </c>
      <c r="G2754" t="s">
        <v>58</v>
      </c>
      <c r="H2754">
        <v>1</v>
      </c>
      <c r="I2754" t="s">
        <v>197</v>
      </c>
      <c r="J2754" t="s">
        <v>47</v>
      </c>
      <c r="K2754" s="1">
        <v>44060</v>
      </c>
      <c r="L2754">
        <v>13.04</v>
      </c>
      <c r="M2754" t="s">
        <v>48</v>
      </c>
      <c r="W2754" s="5">
        <v>45778</v>
      </c>
      <c r="X2754" s="5">
        <v>45778</v>
      </c>
      <c r="Y2754" s="5">
        <v>45809</v>
      </c>
      <c r="AB2754" t="s">
        <v>245</v>
      </c>
      <c r="AC2754" t="s">
        <v>245</v>
      </c>
      <c r="AD2754" t="s">
        <v>72</v>
      </c>
      <c r="AE2754" t="s">
        <v>53</v>
      </c>
      <c r="AF2754" t="s">
        <v>247</v>
      </c>
      <c r="AG2754" t="s">
        <v>690</v>
      </c>
      <c r="AH2754">
        <v>22.235147000000001</v>
      </c>
      <c r="AI2754">
        <v>23.516439999999999</v>
      </c>
      <c r="AJ2754">
        <v>29.810243</v>
      </c>
      <c r="AK2754">
        <v>47.935226999999998</v>
      </c>
      <c r="AL2754" t="s">
        <v>54</v>
      </c>
      <c r="AM2754" t="s">
        <v>474</v>
      </c>
      <c r="AN2754" t="s">
        <v>72</v>
      </c>
      <c r="AR2754" t="s">
        <v>72</v>
      </c>
    </row>
    <row r="2755" spans="1:44" hidden="1" x14ac:dyDescent="0.25">
      <c r="A2755" t="s">
        <v>3801</v>
      </c>
      <c r="B2755" t="s">
        <v>3793</v>
      </c>
      <c r="C2755" t="s">
        <v>3794</v>
      </c>
      <c r="D2755" t="s">
        <v>259</v>
      </c>
      <c r="E2755" t="s">
        <v>1420</v>
      </c>
      <c r="F2755" t="s">
        <v>245</v>
      </c>
      <c r="G2755" t="s">
        <v>58</v>
      </c>
      <c r="H2755">
        <v>1</v>
      </c>
      <c r="I2755" t="s">
        <v>197</v>
      </c>
      <c r="J2755" t="s">
        <v>47</v>
      </c>
      <c r="K2755" s="1">
        <v>43935</v>
      </c>
      <c r="L2755">
        <v>12.72</v>
      </c>
      <c r="M2755" t="s">
        <v>48</v>
      </c>
      <c r="W2755" s="5">
        <v>45778</v>
      </c>
      <c r="X2755" s="5">
        <v>45778</v>
      </c>
      <c r="Y2755" s="5">
        <v>45809</v>
      </c>
      <c r="AB2755" t="s">
        <v>245</v>
      </c>
      <c r="AC2755" t="s">
        <v>245</v>
      </c>
      <c r="AD2755" t="s">
        <v>72</v>
      </c>
      <c r="AE2755" t="s">
        <v>53</v>
      </c>
      <c r="AF2755" t="s">
        <v>247</v>
      </c>
      <c r="AG2755" t="s">
        <v>690</v>
      </c>
      <c r="AH2755">
        <v>22.235147000000001</v>
      </c>
      <c r="AI2755">
        <v>23.516439999999999</v>
      </c>
      <c r="AJ2755">
        <v>29.810243</v>
      </c>
      <c r="AK2755">
        <v>47.935226999999998</v>
      </c>
      <c r="AL2755" t="s">
        <v>54</v>
      </c>
      <c r="AM2755" t="s">
        <v>474</v>
      </c>
      <c r="AN2755" t="s">
        <v>72</v>
      </c>
      <c r="AR2755" t="s">
        <v>72</v>
      </c>
    </row>
    <row r="2756" spans="1:44" hidden="1" x14ac:dyDescent="0.25">
      <c r="A2756" t="s">
        <v>3802</v>
      </c>
      <c r="B2756" t="s">
        <v>3793</v>
      </c>
      <c r="C2756" t="s">
        <v>3794</v>
      </c>
      <c r="D2756" t="s">
        <v>275</v>
      </c>
      <c r="E2756" t="s">
        <v>1420</v>
      </c>
      <c r="F2756" t="s">
        <v>245</v>
      </c>
      <c r="G2756" t="s">
        <v>58</v>
      </c>
      <c r="H2756">
        <v>1</v>
      </c>
      <c r="I2756" t="s">
        <v>197</v>
      </c>
      <c r="J2756" t="s">
        <v>47</v>
      </c>
      <c r="K2756" s="1">
        <v>43936</v>
      </c>
      <c r="L2756">
        <v>18.82</v>
      </c>
      <c r="M2756" t="s">
        <v>48</v>
      </c>
      <c r="W2756" s="5">
        <v>45778</v>
      </c>
      <c r="X2756" s="5">
        <v>45778</v>
      </c>
      <c r="Y2756" s="5">
        <v>45809</v>
      </c>
      <c r="AB2756" t="s">
        <v>245</v>
      </c>
      <c r="AC2756" t="s">
        <v>245</v>
      </c>
      <c r="AD2756" t="s">
        <v>72</v>
      </c>
      <c r="AE2756" t="s">
        <v>53</v>
      </c>
      <c r="AF2756" t="s">
        <v>247</v>
      </c>
      <c r="AG2756" t="s">
        <v>690</v>
      </c>
      <c r="AH2756">
        <v>22.235147000000001</v>
      </c>
      <c r="AI2756">
        <v>23.516439999999999</v>
      </c>
      <c r="AJ2756">
        <v>29.810243</v>
      </c>
      <c r="AK2756">
        <v>47.935226999999998</v>
      </c>
      <c r="AL2756" t="s">
        <v>54</v>
      </c>
      <c r="AM2756" t="s">
        <v>474</v>
      </c>
      <c r="AN2756" t="s">
        <v>72</v>
      </c>
      <c r="AR2756" t="s">
        <v>72</v>
      </c>
    </row>
    <row r="2757" spans="1:44" hidden="1" x14ac:dyDescent="0.25">
      <c r="A2757" t="s">
        <v>3803</v>
      </c>
      <c r="B2757" t="s">
        <v>3793</v>
      </c>
      <c r="C2757" t="s">
        <v>3794</v>
      </c>
      <c r="D2757" t="s">
        <v>207</v>
      </c>
      <c r="E2757" t="s">
        <v>1420</v>
      </c>
      <c r="F2757" t="s">
        <v>245</v>
      </c>
      <c r="G2757" t="s">
        <v>58</v>
      </c>
      <c r="H2757">
        <v>1</v>
      </c>
      <c r="I2757" t="s">
        <v>197</v>
      </c>
      <c r="J2757" t="s">
        <v>47</v>
      </c>
      <c r="K2757" s="1">
        <v>43938</v>
      </c>
      <c r="L2757">
        <v>2.1800000000000002</v>
      </c>
      <c r="M2757" t="s">
        <v>48</v>
      </c>
      <c r="W2757" s="5">
        <v>45778</v>
      </c>
      <c r="X2757" s="5">
        <v>45778</v>
      </c>
      <c r="Y2757" s="5">
        <v>45809</v>
      </c>
      <c r="AB2757" t="s">
        <v>245</v>
      </c>
      <c r="AC2757" t="s">
        <v>245</v>
      </c>
      <c r="AD2757" t="s">
        <v>72</v>
      </c>
      <c r="AE2757" t="s">
        <v>53</v>
      </c>
      <c r="AF2757" t="s">
        <v>247</v>
      </c>
      <c r="AG2757" t="s">
        <v>690</v>
      </c>
      <c r="AH2757">
        <v>22.235147000000001</v>
      </c>
      <c r="AI2757">
        <v>23.516439999999999</v>
      </c>
      <c r="AJ2757">
        <v>29.810243</v>
      </c>
      <c r="AK2757">
        <v>47.935226999999998</v>
      </c>
      <c r="AL2757" t="s">
        <v>54</v>
      </c>
      <c r="AM2757" t="s">
        <v>474</v>
      </c>
      <c r="AN2757" t="s">
        <v>72</v>
      </c>
      <c r="AR2757" t="s">
        <v>72</v>
      </c>
    </row>
    <row r="2758" spans="1:44" hidden="1" x14ac:dyDescent="0.25">
      <c r="A2758" t="s">
        <v>3804</v>
      </c>
      <c r="B2758" t="s">
        <v>3793</v>
      </c>
      <c r="C2758" t="s">
        <v>3794</v>
      </c>
      <c r="D2758" t="s">
        <v>102</v>
      </c>
      <c r="E2758" t="s">
        <v>1420</v>
      </c>
      <c r="F2758" t="s">
        <v>245</v>
      </c>
      <c r="G2758" t="s">
        <v>58</v>
      </c>
      <c r="H2758">
        <v>1</v>
      </c>
      <c r="I2758" t="s">
        <v>197</v>
      </c>
      <c r="J2758" t="s">
        <v>47</v>
      </c>
      <c r="K2758" s="1">
        <v>44060</v>
      </c>
      <c r="L2758">
        <v>7.74</v>
      </c>
      <c r="M2758" t="s">
        <v>48</v>
      </c>
      <c r="W2758" s="5">
        <v>45778</v>
      </c>
      <c r="X2758" s="5">
        <v>45778</v>
      </c>
      <c r="Y2758" s="5">
        <v>45809</v>
      </c>
      <c r="AB2758" t="s">
        <v>245</v>
      </c>
      <c r="AC2758" t="s">
        <v>245</v>
      </c>
      <c r="AD2758" t="s">
        <v>72</v>
      </c>
      <c r="AE2758" t="s">
        <v>53</v>
      </c>
      <c r="AF2758" t="s">
        <v>247</v>
      </c>
      <c r="AG2758" t="s">
        <v>690</v>
      </c>
      <c r="AH2758">
        <v>22.235147000000001</v>
      </c>
      <c r="AI2758">
        <v>23.516439999999999</v>
      </c>
      <c r="AJ2758">
        <v>29.810243</v>
      </c>
      <c r="AK2758">
        <v>47.935226999999998</v>
      </c>
      <c r="AL2758" t="s">
        <v>54</v>
      </c>
      <c r="AM2758" t="s">
        <v>474</v>
      </c>
      <c r="AN2758" t="s">
        <v>72</v>
      </c>
      <c r="AR2758" t="s">
        <v>72</v>
      </c>
    </row>
    <row r="2759" spans="1:44" hidden="1" x14ac:dyDescent="0.25">
      <c r="A2759" t="s">
        <v>3805</v>
      </c>
      <c r="B2759" t="s">
        <v>3793</v>
      </c>
      <c r="C2759" t="s">
        <v>3794</v>
      </c>
      <c r="D2759" t="s">
        <v>104</v>
      </c>
      <c r="E2759" t="s">
        <v>1420</v>
      </c>
      <c r="F2759" t="s">
        <v>245</v>
      </c>
      <c r="G2759" t="s">
        <v>58</v>
      </c>
      <c r="H2759">
        <v>1</v>
      </c>
      <c r="I2759" t="s">
        <v>197</v>
      </c>
      <c r="J2759" t="s">
        <v>47</v>
      </c>
      <c r="K2759" s="1">
        <v>44060</v>
      </c>
      <c r="L2759">
        <v>42.06</v>
      </c>
      <c r="M2759" t="s">
        <v>48</v>
      </c>
      <c r="W2759" s="5">
        <v>45778</v>
      </c>
      <c r="X2759" s="5">
        <v>45778</v>
      </c>
      <c r="Y2759" s="5">
        <v>45809</v>
      </c>
      <c r="AB2759" t="s">
        <v>245</v>
      </c>
      <c r="AC2759" t="s">
        <v>245</v>
      </c>
      <c r="AD2759" t="s">
        <v>72</v>
      </c>
      <c r="AE2759" t="s">
        <v>53</v>
      </c>
      <c r="AF2759" t="s">
        <v>247</v>
      </c>
      <c r="AG2759" t="s">
        <v>690</v>
      </c>
      <c r="AH2759">
        <v>22.235147000000001</v>
      </c>
      <c r="AI2759">
        <v>23.516439999999999</v>
      </c>
      <c r="AJ2759">
        <v>29.810243</v>
      </c>
      <c r="AK2759">
        <v>47.935226999999998</v>
      </c>
      <c r="AL2759" t="s">
        <v>54</v>
      </c>
      <c r="AM2759" t="s">
        <v>474</v>
      </c>
      <c r="AN2759" t="s">
        <v>72</v>
      </c>
      <c r="AR2759" t="s">
        <v>72</v>
      </c>
    </row>
    <row r="2760" spans="1:44" hidden="1" x14ac:dyDescent="0.25">
      <c r="A2760" t="s">
        <v>3806</v>
      </c>
      <c r="B2760" t="s">
        <v>3793</v>
      </c>
      <c r="C2760" t="s">
        <v>3794</v>
      </c>
      <c r="D2760" t="s">
        <v>149</v>
      </c>
      <c r="E2760" t="s">
        <v>1420</v>
      </c>
      <c r="F2760" t="s">
        <v>245</v>
      </c>
      <c r="G2760" t="s">
        <v>58</v>
      </c>
      <c r="H2760">
        <v>1</v>
      </c>
      <c r="I2760" t="s">
        <v>197</v>
      </c>
      <c r="J2760" t="s">
        <v>47</v>
      </c>
      <c r="K2760" s="1">
        <v>43952</v>
      </c>
      <c r="L2760">
        <v>3.98</v>
      </c>
      <c r="M2760" t="s">
        <v>48</v>
      </c>
      <c r="W2760" s="5">
        <v>45778</v>
      </c>
      <c r="X2760" s="5">
        <v>45778</v>
      </c>
      <c r="Y2760" s="5">
        <v>45809</v>
      </c>
      <c r="AB2760" t="s">
        <v>245</v>
      </c>
      <c r="AC2760" t="s">
        <v>245</v>
      </c>
      <c r="AD2760" t="s">
        <v>72</v>
      </c>
      <c r="AE2760" t="s">
        <v>53</v>
      </c>
      <c r="AF2760" t="s">
        <v>247</v>
      </c>
      <c r="AG2760" t="s">
        <v>690</v>
      </c>
      <c r="AH2760">
        <v>22.235147000000001</v>
      </c>
      <c r="AI2760">
        <v>23.516439999999999</v>
      </c>
      <c r="AJ2760">
        <v>29.810243</v>
      </c>
      <c r="AK2760">
        <v>47.935226999999998</v>
      </c>
      <c r="AL2760" t="s">
        <v>54</v>
      </c>
      <c r="AM2760" t="s">
        <v>474</v>
      </c>
      <c r="AN2760" t="s">
        <v>72</v>
      </c>
      <c r="AR2760" t="s">
        <v>72</v>
      </c>
    </row>
    <row r="2761" spans="1:44" hidden="1" x14ac:dyDescent="0.25">
      <c r="A2761" t="s">
        <v>3807</v>
      </c>
      <c r="B2761" t="s">
        <v>3793</v>
      </c>
      <c r="C2761" t="s">
        <v>3794</v>
      </c>
      <c r="D2761" t="s">
        <v>107</v>
      </c>
      <c r="E2761" t="s">
        <v>1420</v>
      </c>
      <c r="F2761" t="s">
        <v>245</v>
      </c>
      <c r="G2761" t="s">
        <v>58</v>
      </c>
      <c r="H2761">
        <v>1</v>
      </c>
      <c r="I2761" t="s">
        <v>197</v>
      </c>
      <c r="J2761" t="s">
        <v>47</v>
      </c>
      <c r="K2761" s="1">
        <v>43935</v>
      </c>
      <c r="L2761">
        <v>10.6</v>
      </c>
      <c r="M2761" t="s">
        <v>48</v>
      </c>
      <c r="W2761" s="5">
        <v>45778</v>
      </c>
      <c r="X2761" s="5">
        <v>45778</v>
      </c>
      <c r="Y2761" s="5">
        <v>45809</v>
      </c>
      <c r="AB2761" t="s">
        <v>245</v>
      </c>
      <c r="AC2761" t="s">
        <v>245</v>
      </c>
      <c r="AD2761" t="s">
        <v>72</v>
      </c>
      <c r="AE2761" t="s">
        <v>53</v>
      </c>
      <c r="AF2761" t="s">
        <v>247</v>
      </c>
      <c r="AG2761" t="s">
        <v>690</v>
      </c>
      <c r="AH2761">
        <v>22.235147000000001</v>
      </c>
      <c r="AI2761">
        <v>23.516439999999999</v>
      </c>
      <c r="AJ2761">
        <v>29.810243</v>
      </c>
      <c r="AK2761">
        <v>47.935226999999998</v>
      </c>
      <c r="AL2761" t="s">
        <v>54</v>
      </c>
      <c r="AM2761" t="s">
        <v>474</v>
      </c>
      <c r="AN2761" t="s">
        <v>72</v>
      </c>
      <c r="AR2761" t="s">
        <v>72</v>
      </c>
    </row>
    <row r="2762" spans="1:44" hidden="1" x14ac:dyDescent="0.25">
      <c r="A2762" t="s">
        <v>3808</v>
      </c>
      <c r="B2762" t="s">
        <v>3793</v>
      </c>
      <c r="C2762" t="s">
        <v>3794</v>
      </c>
      <c r="D2762" t="s">
        <v>154</v>
      </c>
      <c r="E2762" t="s">
        <v>1420</v>
      </c>
      <c r="F2762" t="s">
        <v>245</v>
      </c>
      <c r="G2762" t="s">
        <v>58</v>
      </c>
      <c r="H2762">
        <v>1</v>
      </c>
      <c r="I2762" t="s">
        <v>197</v>
      </c>
      <c r="J2762" t="s">
        <v>47</v>
      </c>
      <c r="K2762" s="1">
        <v>43935</v>
      </c>
      <c r="L2762">
        <v>1.79</v>
      </c>
      <c r="M2762" t="s">
        <v>48</v>
      </c>
      <c r="W2762" s="5">
        <v>45778</v>
      </c>
      <c r="X2762" s="5">
        <v>45778</v>
      </c>
      <c r="Y2762" s="5">
        <v>45809</v>
      </c>
      <c r="AB2762" t="s">
        <v>245</v>
      </c>
      <c r="AC2762" t="s">
        <v>245</v>
      </c>
      <c r="AD2762" t="s">
        <v>72</v>
      </c>
      <c r="AE2762" t="s">
        <v>53</v>
      </c>
      <c r="AF2762" t="s">
        <v>247</v>
      </c>
      <c r="AG2762" t="s">
        <v>690</v>
      </c>
      <c r="AH2762">
        <v>22.235147000000001</v>
      </c>
      <c r="AI2762">
        <v>23.516439999999999</v>
      </c>
      <c r="AJ2762">
        <v>29.810243</v>
      </c>
      <c r="AK2762">
        <v>47.935226999999998</v>
      </c>
      <c r="AL2762" t="s">
        <v>54</v>
      </c>
      <c r="AM2762" t="s">
        <v>474</v>
      </c>
      <c r="AN2762" t="s">
        <v>72</v>
      </c>
      <c r="AR2762" t="s">
        <v>72</v>
      </c>
    </row>
    <row r="2763" spans="1:44" hidden="1" x14ac:dyDescent="0.25">
      <c r="A2763" t="s">
        <v>3809</v>
      </c>
      <c r="B2763" t="s">
        <v>3793</v>
      </c>
      <c r="C2763" t="s">
        <v>3794</v>
      </c>
      <c r="D2763" t="s">
        <v>229</v>
      </c>
      <c r="E2763" t="s">
        <v>1420</v>
      </c>
      <c r="F2763" t="s">
        <v>245</v>
      </c>
      <c r="G2763" t="s">
        <v>58</v>
      </c>
      <c r="H2763">
        <v>1</v>
      </c>
      <c r="I2763" t="s">
        <v>197</v>
      </c>
      <c r="J2763" t="s">
        <v>47</v>
      </c>
      <c r="K2763" s="1">
        <v>43935</v>
      </c>
      <c r="L2763">
        <v>3.91</v>
      </c>
      <c r="M2763" t="s">
        <v>48</v>
      </c>
      <c r="W2763" s="5">
        <v>45778</v>
      </c>
      <c r="X2763" s="5">
        <v>45778</v>
      </c>
      <c r="Y2763" s="5">
        <v>45809</v>
      </c>
      <c r="AB2763" t="s">
        <v>245</v>
      </c>
      <c r="AC2763" t="s">
        <v>245</v>
      </c>
      <c r="AD2763" t="s">
        <v>72</v>
      </c>
      <c r="AE2763" t="s">
        <v>53</v>
      </c>
      <c r="AF2763" t="s">
        <v>247</v>
      </c>
      <c r="AG2763" t="s">
        <v>690</v>
      </c>
      <c r="AH2763">
        <v>22.235147000000001</v>
      </c>
      <c r="AI2763">
        <v>23.516439999999999</v>
      </c>
      <c r="AJ2763">
        <v>29.810243</v>
      </c>
      <c r="AK2763">
        <v>47.935226999999998</v>
      </c>
      <c r="AL2763" t="s">
        <v>54</v>
      </c>
      <c r="AM2763" t="s">
        <v>474</v>
      </c>
      <c r="AN2763" t="s">
        <v>72</v>
      </c>
      <c r="AR2763" t="s">
        <v>72</v>
      </c>
    </row>
    <row r="2764" spans="1:44" hidden="1" x14ac:dyDescent="0.25">
      <c r="A2764" t="s">
        <v>3810</v>
      </c>
      <c r="B2764" t="s">
        <v>3793</v>
      </c>
      <c r="C2764" t="s">
        <v>3794</v>
      </c>
      <c r="D2764" t="s">
        <v>195</v>
      </c>
      <c r="E2764" t="s">
        <v>1420</v>
      </c>
      <c r="F2764" t="s">
        <v>245</v>
      </c>
      <c r="G2764" t="s">
        <v>58</v>
      </c>
      <c r="H2764">
        <v>1</v>
      </c>
      <c r="I2764" t="s">
        <v>197</v>
      </c>
      <c r="J2764" t="s">
        <v>47</v>
      </c>
      <c r="K2764" s="1">
        <v>43934</v>
      </c>
      <c r="L2764">
        <v>3.15</v>
      </c>
      <c r="M2764" t="s">
        <v>48</v>
      </c>
      <c r="W2764" s="5">
        <v>45778</v>
      </c>
      <c r="X2764" s="5">
        <v>45778</v>
      </c>
      <c r="Y2764" s="5">
        <v>45809</v>
      </c>
      <c r="AB2764" t="s">
        <v>245</v>
      </c>
      <c r="AC2764" t="s">
        <v>245</v>
      </c>
      <c r="AD2764" t="s">
        <v>72</v>
      </c>
      <c r="AE2764" t="s">
        <v>53</v>
      </c>
      <c r="AF2764" t="s">
        <v>247</v>
      </c>
      <c r="AG2764" t="s">
        <v>690</v>
      </c>
      <c r="AH2764">
        <v>22.235147000000001</v>
      </c>
      <c r="AI2764">
        <v>23.516439999999999</v>
      </c>
      <c r="AJ2764">
        <v>29.810243</v>
      </c>
      <c r="AK2764">
        <v>47.935226999999998</v>
      </c>
      <c r="AL2764" t="s">
        <v>54</v>
      </c>
      <c r="AM2764" t="s">
        <v>474</v>
      </c>
      <c r="AN2764" t="s">
        <v>72</v>
      </c>
      <c r="AR2764" t="s">
        <v>72</v>
      </c>
    </row>
    <row r="2765" spans="1:44" hidden="1" x14ac:dyDescent="0.25">
      <c r="A2765" t="s">
        <v>3811</v>
      </c>
      <c r="B2765" t="s">
        <v>3793</v>
      </c>
      <c r="C2765" t="s">
        <v>3794</v>
      </c>
      <c r="D2765" t="s">
        <v>156</v>
      </c>
      <c r="E2765" t="s">
        <v>1420</v>
      </c>
      <c r="F2765" t="s">
        <v>245</v>
      </c>
      <c r="G2765" t="s">
        <v>58</v>
      </c>
      <c r="H2765">
        <v>1</v>
      </c>
      <c r="I2765" t="s">
        <v>197</v>
      </c>
      <c r="J2765" t="s">
        <v>47</v>
      </c>
      <c r="K2765" s="1">
        <v>43935</v>
      </c>
      <c r="L2765">
        <v>1.56</v>
      </c>
      <c r="M2765" t="s">
        <v>48</v>
      </c>
      <c r="W2765" s="5">
        <v>45778</v>
      </c>
      <c r="X2765" s="5">
        <v>45778</v>
      </c>
      <c r="Y2765" s="5">
        <v>45809</v>
      </c>
      <c r="AB2765" t="s">
        <v>245</v>
      </c>
      <c r="AC2765" t="s">
        <v>245</v>
      </c>
      <c r="AD2765" t="s">
        <v>72</v>
      </c>
      <c r="AE2765" t="s">
        <v>53</v>
      </c>
      <c r="AF2765" t="s">
        <v>247</v>
      </c>
      <c r="AG2765" t="s">
        <v>690</v>
      </c>
      <c r="AH2765">
        <v>22.235147000000001</v>
      </c>
      <c r="AI2765">
        <v>23.516439999999999</v>
      </c>
      <c r="AJ2765">
        <v>29.810243</v>
      </c>
      <c r="AK2765">
        <v>47.935226999999998</v>
      </c>
      <c r="AL2765" t="s">
        <v>54</v>
      </c>
      <c r="AM2765" t="s">
        <v>474</v>
      </c>
      <c r="AN2765" t="s">
        <v>72</v>
      </c>
      <c r="AR2765" t="s">
        <v>72</v>
      </c>
    </row>
    <row r="2766" spans="1:44" hidden="1" x14ac:dyDescent="0.25">
      <c r="A2766" t="s">
        <v>3812</v>
      </c>
      <c r="B2766" t="s">
        <v>3793</v>
      </c>
      <c r="C2766" t="s">
        <v>3794</v>
      </c>
      <c r="D2766" t="s">
        <v>158</v>
      </c>
      <c r="E2766" t="s">
        <v>1420</v>
      </c>
      <c r="F2766" t="s">
        <v>245</v>
      </c>
      <c r="G2766" t="s">
        <v>58</v>
      </c>
      <c r="H2766">
        <v>1</v>
      </c>
      <c r="I2766" t="s">
        <v>197</v>
      </c>
      <c r="J2766" t="s">
        <v>47</v>
      </c>
      <c r="K2766" s="1">
        <v>43941</v>
      </c>
      <c r="L2766">
        <v>5.81</v>
      </c>
      <c r="M2766" t="s">
        <v>48</v>
      </c>
      <c r="N2766" t="s">
        <v>13</v>
      </c>
      <c r="W2766" s="5">
        <v>45778</v>
      </c>
      <c r="X2766" s="5">
        <v>45778</v>
      </c>
      <c r="Y2766" s="5">
        <v>45809</v>
      </c>
      <c r="AB2766" t="s">
        <v>245</v>
      </c>
      <c r="AC2766" t="s">
        <v>13</v>
      </c>
      <c r="AD2766" t="s">
        <v>72</v>
      </c>
      <c r="AE2766" t="s">
        <v>53</v>
      </c>
      <c r="AF2766" t="s">
        <v>247</v>
      </c>
      <c r="AG2766" t="s">
        <v>690</v>
      </c>
      <c r="AH2766">
        <v>22.235147000000001</v>
      </c>
      <c r="AI2766">
        <v>23.516439999999999</v>
      </c>
      <c r="AJ2766">
        <v>29.810243</v>
      </c>
      <c r="AK2766">
        <v>47.935226999999998</v>
      </c>
      <c r="AL2766" t="s">
        <v>54</v>
      </c>
      <c r="AM2766" t="s">
        <v>474</v>
      </c>
      <c r="AP2766" s="1" t="s">
        <v>5439</v>
      </c>
    </row>
    <row r="2767" spans="1:44" hidden="1" x14ac:dyDescent="0.25">
      <c r="A2767" t="s">
        <v>3813</v>
      </c>
      <c r="B2767" t="s">
        <v>3793</v>
      </c>
      <c r="C2767" t="s">
        <v>3794</v>
      </c>
      <c r="D2767" t="s">
        <v>122</v>
      </c>
      <c r="E2767" t="s">
        <v>1420</v>
      </c>
      <c r="F2767" t="s">
        <v>245</v>
      </c>
      <c r="G2767" t="s">
        <v>58</v>
      </c>
      <c r="H2767">
        <v>1</v>
      </c>
      <c r="I2767" t="s">
        <v>197</v>
      </c>
      <c r="J2767" t="s">
        <v>47</v>
      </c>
      <c r="K2767" s="1">
        <v>43937</v>
      </c>
      <c r="L2767">
        <v>19.59</v>
      </c>
      <c r="M2767" t="s">
        <v>48</v>
      </c>
      <c r="W2767" s="5">
        <v>45778</v>
      </c>
      <c r="X2767" s="5">
        <v>45778</v>
      </c>
      <c r="Y2767" s="5">
        <v>45809</v>
      </c>
      <c r="AB2767" t="s">
        <v>245</v>
      </c>
      <c r="AC2767" t="s">
        <v>245</v>
      </c>
      <c r="AD2767" t="s">
        <v>72</v>
      </c>
      <c r="AE2767" t="s">
        <v>53</v>
      </c>
      <c r="AF2767" t="s">
        <v>247</v>
      </c>
      <c r="AG2767" t="s">
        <v>690</v>
      </c>
      <c r="AH2767">
        <v>22.235147000000001</v>
      </c>
      <c r="AI2767">
        <v>23.516439999999999</v>
      </c>
      <c r="AJ2767">
        <v>29.810243</v>
      </c>
      <c r="AK2767">
        <v>47.935226999999998</v>
      </c>
      <c r="AL2767" t="s">
        <v>54</v>
      </c>
      <c r="AM2767" t="s">
        <v>474</v>
      </c>
      <c r="AN2767" t="s">
        <v>72</v>
      </c>
      <c r="AR2767" t="s">
        <v>72</v>
      </c>
    </row>
    <row r="2768" spans="1:44" hidden="1" x14ac:dyDescent="0.25">
      <c r="A2768" t="s">
        <v>3814</v>
      </c>
      <c r="B2768" t="s">
        <v>3793</v>
      </c>
      <c r="C2768" t="s">
        <v>3794</v>
      </c>
      <c r="D2768" t="s">
        <v>116</v>
      </c>
      <c r="E2768" t="s">
        <v>1420</v>
      </c>
      <c r="F2768" t="s">
        <v>245</v>
      </c>
      <c r="G2768" t="s">
        <v>58</v>
      </c>
      <c r="H2768">
        <v>1</v>
      </c>
      <c r="I2768" t="s">
        <v>197</v>
      </c>
      <c r="J2768" t="s">
        <v>47</v>
      </c>
      <c r="K2768" s="1">
        <v>44243</v>
      </c>
      <c r="L2768">
        <v>0.15</v>
      </c>
      <c r="M2768" t="s">
        <v>48</v>
      </c>
      <c r="W2768" s="5">
        <v>45778</v>
      </c>
      <c r="X2768" s="5">
        <v>45778</v>
      </c>
      <c r="Y2768" s="5">
        <v>45809</v>
      </c>
      <c r="AB2768" t="s">
        <v>245</v>
      </c>
      <c r="AC2768" t="s">
        <v>245</v>
      </c>
      <c r="AD2768" t="s">
        <v>72</v>
      </c>
      <c r="AE2768" t="s">
        <v>53</v>
      </c>
      <c r="AF2768" t="s">
        <v>247</v>
      </c>
      <c r="AG2768" t="s">
        <v>690</v>
      </c>
      <c r="AH2768">
        <v>22.235147000000001</v>
      </c>
      <c r="AI2768">
        <v>23.516439999999999</v>
      </c>
      <c r="AJ2768">
        <v>29.810243</v>
      </c>
      <c r="AK2768">
        <v>47.935226999999998</v>
      </c>
      <c r="AL2768" t="s">
        <v>54</v>
      </c>
      <c r="AM2768" t="s">
        <v>474</v>
      </c>
      <c r="AN2768" t="s">
        <v>72</v>
      </c>
      <c r="AR2768" t="s">
        <v>72</v>
      </c>
    </row>
    <row r="2769" spans="1:44" hidden="1" x14ac:dyDescent="0.25">
      <c r="A2769" t="s">
        <v>3815</v>
      </c>
      <c r="B2769" t="s">
        <v>3793</v>
      </c>
      <c r="C2769" t="s">
        <v>3794</v>
      </c>
      <c r="D2769" t="s">
        <v>160</v>
      </c>
      <c r="E2769" t="s">
        <v>1420</v>
      </c>
      <c r="F2769" t="s">
        <v>245</v>
      </c>
      <c r="G2769" t="s">
        <v>58</v>
      </c>
      <c r="H2769">
        <v>1</v>
      </c>
      <c r="I2769" t="s">
        <v>197</v>
      </c>
      <c r="J2769" t="s">
        <v>47</v>
      </c>
      <c r="K2769" s="1">
        <v>44243</v>
      </c>
      <c r="L2769">
        <v>1.67</v>
      </c>
      <c r="M2769" t="s">
        <v>48</v>
      </c>
      <c r="W2769" s="5">
        <v>45778</v>
      </c>
      <c r="X2769" s="5">
        <v>45778</v>
      </c>
      <c r="Y2769" s="5">
        <v>45809</v>
      </c>
      <c r="AB2769" t="s">
        <v>245</v>
      </c>
      <c r="AC2769" t="s">
        <v>245</v>
      </c>
      <c r="AD2769" t="s">
        <v>72</v>
      </c>
      <c r="AE2769" t="s">
        <v>53</v>
      </c>
      <c r="AF2769" t="s">
        <v>247</v>
      </c>
      <c r="AG2769" t="s">
        <v>690</v>
      </c>
      <c r="AH2769">
        <v>22.235147000000001</v>
      </c>
      <c r="AI2769">
        <v>23.516439999999999</v>
      </c>
      <c r="AJ2769">
        <v>29.810243</v>
      </c>
      <c r="AK2769">
        <v>47.935226999999998</v>
      </c>
      <c r="AL2769" t="s">
        <v>54</v>
      </c>
      <c r="AM2769" t="s">
        <v>474</v>
      </c>
      <c r="AN2769" t="s">
        <v>72</v>
      </c>
      <c r="AR2769" t="s">
        <v>72</v>
      </c>
    </row>
    <row r="2770" spans="1:44" hidden="1" x14ac:dyDescent="0.25">
      <c r="A2770" t="s">
        <v>3816</v>
      </c>
      <c r="B2770" t="s">
        <v>3793</v>
      </c>
      <c r="C2770" t="s">
        <v>3794</v>
      </c>
      <c r="D2770" t="s">
        <v>200</v>
      </c>
      <c r="E2770" t="s">
        <v>1420</v>
      </c>
      <c r="F2770" t="s">
        <v>245</v>
      </c>
      <c r="G2770" t="s">
        <v>58</v>
      </c>
      <c r="H2770">
        <v>1</v>
      </c>
      <c r="I2770" t="s">
        <v>197</v>
      </c>
      <c r="J2770" t="s">
        <v>47</v>
      </c>
      <c r="K2770" s="1">
        <v>44243</v>
      </c>
      <c r="L2770">
        <v>1.34</v>
      </c>
      <c r="M2770" t="s">
        <v>48</v>
      </c>
      <c r="W2770" s="5">
        <v>45778</v>
      </c>
      <c r="X2770" s="5">
        <v>45778</v>
      </c>
      <c r="Y2770" s="5">
        <v>45809</v>
      </c>
      <c r="AB2770" t="s">
        <v>245</v>
      </c>
      <c r="AC2770" t="s">
        <v>245</v>
      </c>
      <c r="AD2770" t="s">
        <v>72</v>
      </c>
      <c r="AE2770" t="s">
        <v>53</v>
      </c>
      <c r="AF2770" t="s">
        <v>247</v>
      </c>
      <c r="AG2770" t="s">
        <v>690</v>
      </c>
      <c r="AH2770">
        <v>22.235147000000001</v>
      </c>
      <c r="AI2770">
        <v>23.516439999999999</v>
      </c>
      <c r="AJ2770">
        <v>29.810243</v>
      </c>
      <c r="AK2770">
        <v>47.935226999999998</v>
      </c>
      <c r="AL2770" t="s">
        <v>54</v>
      </c>
      <c r="AM2770" t="s">
        <v>474</v>
      </c>
      <c r="AN2770" t="s">
        <v>72</v>
      </c>
      <c r="AR2770" t="s">
        <v>72</v>
      </c>
    </row>
    <row r="2771" spans="1:44" hidden="1" x14ac:dyDescent="0.25">
      <c r="A2771" t="s">
        <v>3817</v>
      </c>
      <c r="B2771" t="s">
        <v>3793</v>
      </c>
      <c r="C2771" t="s">
        <v>3794</v>
      </c>
      <c r="D2771" t="s">
        <v>124</v>
      </c>
      <c r="E2771" t="s">
        <v>1420</v>
      </c>
      <c r="F2771" t="s">
        <v>245</v>
      </c>
      <c r="G2771" t="s">
        <v>58</v>
      </c>
      <c r="H2771">
        <v>1</v>
      </c>
      <c r="I2771" t="s">
        <v>197</v>
      </c>
      <c r="J2771" t="s">
        <v>47</v>
      </c>
      <c r="K2771" s="1">
        <v>44243</v>
      </c>
      <c r="L2771">
        <v>0.83</v>
      </c>
      <c r="M2771" t="s">
        <v>48</v>
      </c>
      <c r="N2771" t="s">
        <v>13</v>
      </c>
      <c r="W2771" s="5">
        <v>45778</v>
      </c>
      <c r="X2771" s="5">
        <v>45778</v>
      </c>
      <c r="Y2771" s="5">
        <v>45809</v>
      </c>
      <c r="AB2771" t="s">
        <v>245</v>
      </c>
      <c r="AC2771" t="s">
        <v>13</v>
      </c>
      <c r="AD2771" t="s">
        <v>72</v>
      </c>
      <c r="AE2771" t="s">
        <v>53</v>
      </c>
      <c r="AF2771" t="s">
        <v>247</v>
      </c>
      <c r="AG2771" t="s">
        <v>690</v>
      </c>
      <c r="AH2771">
        <v>22.235147000000001</v>
      </c>
      <c r="AI2771">
        <v>23.516439999999999</v>
      </c>
      <c r="AJ2771">
        <v>29.810243</v>
      </c>
      <c r="AK2771">
        <v>47.935226999999998</v>
      </c>
      <c r="AL2771" t="s">
        <v>54</v>
      </c>
      <c r="AM2771" t="s">
        <v>474</v>
      </c>
      <c r="AP2771" s="1" t="s">
        <v>5439</v>
      </c>
    </row>
    <row r="2772" spans="1:44" hidden="1" x14ac:dyDescent="0.25">
      <c r="A2772" t="s">
        <v>3818</v>
      </c>
      <c r="B2772" t="s">
        <v>3793</v>
      </c>
      <c r="C2772" t="s">
        <v>3794</v>
      </c>
      <c r="D2772" t="s">
        <v>513</v>
      </c>
      <c r="E2772" t="s">
        <v>1420</v>
      </c>
      <c r="F2772" t="s">
        <v>245</v>
      </c>
      <c r="G2772" t="s">
        <v>58</v>
      </c>
      <c r="H2772">
        <v>1</v>
      </c>
      <c r="I2772" t="s">
        <v>197</v>
      </c>
      <c r="J2772" t="s">
        <v>236</v>
      </c>
      <c r="L2772">
        <v>0.11</v>
      </c>
      <c r="M2772" t="s">
        <v>48</v>
      </c>
      <c r="W2772" s="5">
        <v>43934</v>
      </c>
      <c r="AB2772" t="s">
        <v>245</v>
      </c>
      <c r="AC2772" t="s">
        <v>245</v>
      </c>
      <c r="AD2772" t="s">
        <v>72</v>
      </c>
      <c r="AE2772" t="s">
        <v>53</v>
      </c>
      <c r="AF2772" t="s">
        <v>247</v>
      </c>
      <c r="AG2772" t="s">
        <v>690</v>
      </c>
      <c r="AH2772">
        <v>22.235147000000001</v>
      </c>
      <c r="AI2772">
        <v>23.516439999999999</v>
      </c>
      <c r="AJ2772">
        <v>29.810243</v>
      </c>
      <c r="AK2772">
        <v>47.935226999999998</v>
      </c>
      <c r="AL2772" t="s">
        <v>73</v>
      </c>
      <c r="AM2772" t="s">
        <v>474</v>
      </c>
      <c r="AN2772" t="s">
        <v>72</v>
      </c>
      <c r="AO2772" s="1">
        <v>45901</v>
      </c>
      <c r="AR2772" t="s">
        <v>72</v>
      </c>
    </row>
    <row r="2773" spans="1:44" hidden="1" x14ac:dyDescent="0.25">
      <c r="A2773" t="s">
        <v>3819</v>
      </c>
      <c r="B2773" t="s">
        <v>3793</v>
      </c>
      <c r="C2773" t="s">
        <v>3794</v>
      </c>
      <c r="D2773" t="s">
        <v>551</v>
      </c>
      <c r="E2773" t="s">
        <v>1420</v>
      </c>
      <c r="F2773" t="s">
        <v>245</v>
      </c>
      <c r="G2773" t="s">
        <v>58</v>
      </c>
      <c r="H2773">
        <v>1</v>
      </c>
      <c r="I2773" t="s">
        <v>197</v>
      </c>
      <c r="J2773" t="s">
        <v>236</v>
      </c>
      <c r="L2773">
        <v>0.43</v>
      </c>
      <c r="M2773" t="s">
        <v>48</v>
      </c>
      <c r="W2773" s="5">
        <v>43934</v>
      </c>
      <c r="AB2773" t="s">
        <v>245</v>
      </c>
      <c r="AC2773" t="s">
        <v>245</v>
      </c>
      <c r="AD2773" t="s">
        <v>72</v>
      </c>
      <c r="AE2773" t="s">
        <v>53</v>
      </c>
      <c r="AF2773" t="s">
        <v>247</v>
      </c>
      <c r="AG2773" t="s">
        <v>690</v>
      </c>
      <c r="AH2773">
        <v>22.235147000000001</v>
      </c>
      <c r="AI2773">
        <v>23.516439999999999</v>
      </c>
      <c r="AJ2773">
        <v>29.810243</v>
      </c>
      <c r="AK2773">
        <v>47.935226999999998</v>
      </c>
      <c r="AL2773" t="s">
        <v>73</v>
      </c>
      <c r="AM2773" t="s">
        <v>474</v>
      </c>
      <c r="AN2773" t="s">
        <v>72</v>
      </c>
      <c r="AO2773" s="1">
        <v>45901</v>
      </c>
      <c r="AR2773" t="s">
        <v>72</v>
      </c>
    </row>
    <row r="2774" spans="1:44" hidden="1" x14ac:dyDescent="0.25">
      <c r="A2774" t="s">
        <v>3820</v>
      </c>
      <c r="B2774" t="s">
        <v>3793</v>
      </c>
      <c r="C2774" t="s">
        <v>3794</v>
      </c>
      <c r="D2774" t="s">
        <v>844</v>
      </c>
      <c r="E2774" t="s">
        <v>1420</v>
      </c>
      <c r="F2774" t="s">
        <v>245</v>
      </c>
      <c r="G2774" t="s">
        <v>58</v>
      </c>
      <c r="H2774">
        <v>1</v>
      </c>
      <c r="I2774" t="s">
        <v>197</v>
      </c>
      <c r="J2774" t="s">
        <v>236</v>
      </c>
      <c r="L2774">
        <v>0.15</v>
      </c>
      <c r="M2774" t="s">
        <v>48</v>
      </c>
      <c r="W2774" s="5">
        <v>43934</v>
      </c>
      <c r="AB2774" t="s">
        <v>245</v>
      </c>
      <c r="AC2774" t="s">
        <v>245</v>
      </c>
      <c r="AD2774" t="s">
        <v>72</v>
      </c>
      <c r="AE2774" t="s">
        <v>53</v>
      </c>
      <c r="AF2774" t="s">
        <v>247</v>
      </c>
      <c r="AG2774" t="s">
        <v>690</v>
      </c>
      <c r="AH2774">
        <v>22.235147000000001</v>
      </c>
      <c r="AI2774">
        <v>23.516439999999999</v>
      </c>
      <c r="AJ2774">
        <v>29.810243</v>
      </c>
      <c r="AK2774">
        <v>47.935226999999998</v>
      </c>
      <c r="AL2774" t="s">
        <v>73</v>
      </c>
      <c r="AM2774" t="s">
        <v>474</v>
      </c>
      <c r="AN2774" t="s">
        <v>72</v>
      </c>
      <c r="AO2774" s="1">
        <v>45901</v>
      </c>
      <c r="AR2774" t="s">
        <v>72</v>
      </c>
    </row>
    <row r="2775" spans="1:44" hidden="1" x14ac:dyDescent="0.25">
      <c r="A2775" t="s">
        <v>3821</v>
      </c>
      <c r="B2775" t="s">
        <v>3793</v>
      </c>
      <c r="C2775" t="s">
        <v>3794</v>
      </c>
      <c r="D2775" t="s">
        <v>238</v>
      </c>
      <c r="E2775" t="s">
        <v>1420</v>
      </c>
      <c r="F2775" t="s">
        <v>245</v>
      </c>
      <c r="G2775" t="s">
        <v>58</v>
      </c>
      <c r="H2775">
        <v>1</v>
      </c>
      <c r="I2775" t="s">
        <v>197</v>
      </c>
      <c r="J2775" t="s">
        <v>236</v>
      </c>
      <c r="L2775">
        <v>1.87</v>
      </c>
      <c r="M2775" t="s">
        <v>48</v>
      </c>
      <c r="W2775" s="5">
        <v>43934</v>
      </c>
      <c r="AB2775" t="s">
        <v>245</v>
      </c>
      <c r="AC2775" t="s">
        <v>245</v>
      </c>
      <c r="AD2775" t="s">
        <v>72</v>
      </c>
      <c r="AE2775" t="s">
        <v>53</v>
      </c>
      <c r="AF2775" t="s">
        <v>247</v>
      </c>
      <c r="AG2775" t="s">
        <v>690</v>
      </c>
      <c r="AH2775">
        <v>22.235147000000001</v>
      </c>
      <c r="AI2775">
        <v>23.516439999999999</v>
      </c>
      <c r="AJ2775">
        <v>29.810243</v>
      </c>
      <c r="AK2775">
        <v>47.935226999999998</v>
      </c>
      <c r="AL2775" t="s">
        <v>73</v>
      </c>
      <c r="AM2775" t="s">
        <v>474</v>
      </c>
      <c r="AN2775" t="s">
        <v>72</v>
      </c>
      <c r="AO2775" s="1">
        <v>45901</v>
      </c>
      <c r="AR2775" t="s">
        <v>72</v>
      </c>
    </row>
    <row r="2776" spans="1:44" hidden="1" x14ac:dyDescent="0.25">
      <c r="A2776" t="s">
        <v>3824</v>
      </c>
      <c r="B2776" t="s">
        <v>3822</v>
      </c>
      <c r="C2776" t="s">
        <v>3823</v>
      </c>
      <c r="D2776" t="s">
        <v>235</v>
      </c>
      <c r="E2776" t="s">
        <v>1268</v>
      </c>
      <c r="F2776" t="s">
        <v>245</v>
      </c>
      <c r="G2776" t="s">
        <v>45</v>
      </c>
      <c r="H2776">
        <v>1</v>
      </c>
      <c r="I2776" t="s">
        <v>197</v>
      </c>
      <c r="J2776" t="s">
        <v>236</v>
      </c>
      <c r="L2776">
        <v>0.33</v>
      </c>
      <c r="M2776" t="s">
        <v>48</v>
      </c>
      <c r="W2776" s="5">
        <v>43917</v>
      </c>
      <c r="AB2776" t="s">
        <v>245</v>
      </c>
      <c r="AC2776" t="s">
        <v>245</v>
      </c>
      <c r="AD2776" t="s">
        <v>247</v>
      </c>
      <c r="AE2776" t="s">
        <v>690</v>
      </c>
      <c r="AF2776" t="s">
        <v>566</v>
      </c>
      <c r="AG2776" t="s">
        <v>932</v>
      </c>
      <c r="AH2776">
        <v>71.585245999999998</v>
      </c>
      <c r="AI2776">
        <v>77.227988999999994</v>
      </c>
      <c r="AJ2776">
        <v>88.563468999999998</v>
      </c>
      <c r="AK2776">
        <v>108.302198</v>
      </c>
      <c r="AL2776" t="s">
        <v>73</v>
      </c>
      <c r="AM2776" t="s">
        <v>248</v>
      </c>
      <c r="AN2776" t="s">
        <v>247</v>
      </c>
      <c r="AO2776" s="1">
        <v>45839</v>
      </c>
      <c r="AP2776" s="1" t="s">
        <v>5438</v>
      </c>
      <c r="AR2776" t="s">
        <v>247</v>
      </c>
    </row>
    <row r="2777" spans="1:44" hidden="1" x14ac:dyDescent="0.25">
      <c r="A2777" t="s">
        <v>3827</v>
      </c>
      <c r="B2777" t="s">
        <v>3825</v>
      </c>
      <c r="C2777" t="s">
        <v>3826</v>
      </c>
      <c r="D2777" t="s">
        <v>95</v>
      </c>
      <c r="E2777" t="s">
        <v>57</v>
      </c>
      <c r="F2777" t="s">
        <v>44</v>
      </c>
      <c r="G2777" t="s">
        <v>45</v>
      </c>
      <c r="H2777">
        <v>1</v>
      </c>
      <c r="I2777" t="s">
        <v>197</v>
      </c>
      <c r="J2777" t="s">
        <v>47</v>
      </c>
      <c r="K2777" s="1">
        <v>43840</v>
      </c>
      <c r="L2777">
        <v>45.8</v>
      </c>
      <c r="M2777" t="s">
        <v>48</v>
      </c>
      <c r="W2777" s="5">
        <v>45748</v>
      </c>
      <c r="X2777" s="5">
        <v>45748</v>
      </c>
      <c r="Y2777" s="5">
        <v>45658</v>
      </c>
      <c r="AA2777" s="10">
        <v>45664</v>
      </c>
      <c r="AB2777" t="s">
        <v>44</v>
      </c>
      <c r="AC2777" t="s">
        <v>44</v>
      </c>
      <c r="AD2777" t="s">
        <v>50</v>
      </c>
      <c r="AE2777" t="s">
        <v>53</v>
      </c>
      <c r="AF2777" t="s">
        <v>72</v>
      </c>
      <c r="AG2777" t="s">
        <v>52</v>
      </c>
      <c r="AH2777">
        <v>49.812072999999998</v>
      </c>
      <c r="AI2777">
        <v>55.378853999999997</v>
      </c>
      <c r="AJ2777">
        <v>58.596552000000003</v>
      </c>
      <c r="AK2777">
        <v>63.672772999999999</v>
      </c>
      <c r="AL2777" t="s">
        <v>28</v>
      </c>
      <c r="AM2777" t="s">
        <v>55</v>
      </c>
      <c r="AN2777" t="s">
        <v>50</v>
      </c>
      <c r="AO2777" s="1">
        <v>45809</v>
      </c>
      <c r="AP2777" s="1" t="s">
        <v>5437</v>
      </c>
      <c r="AR2777" t="s">
        <v>50</v>
      </c>
    </row>
    <row r="2778" spans="1:44" hidden="1" x14ac:dyDescent="0.25">
      <c r="A2778" t="s">
        <v>3828</v>
      </c>
      <c r="B2778" t="s">
        <v>3825</v>
      </c>
      <c r="C2778" t="s">
        <v>3826</v>
      </c>
      <c r="D2778" t="s">
        <v>143</v>
      </c>
      <c r="E2778" t="s">
        <v>57</v>
      </c>
      <c r="F2778" t="s">
        <v>44</v>
      </c>
      <c r="G2778" t="s">
        <v>45</v>
      </c>
      <c r="H2778">
        <v>1</v>
      </c>
      <c r="I2778" t="s">
        <v>197</v>
      </c>
      <c r="J2778" t="s">
        <v>47</v>
      </c>
      <c r="K2778" s="1">
        <v>43872</v>
      </c>
      <c r="L2778">
        <v>37.32</v>
      </c>
      <c r="M2778" t="s">
        <v>48</v>
      </c>
      <c r="W2778" s="5">
        <v>45748</v>
      </c>
      <c r="X2778" s="5">
        <v>45748</v>
      </c>
      <c r="Y2778" s="5">
        <v>45658</v>
      </c>
      <c r="AA2778" s="10">
        <v>45664</v>
      </c>
      <c r="AB2778" t="s">
        <v>44</v>
      </c>
      <c r="AC2778" t="s">
        <v>44</v>
      </c>
      <c r="AD2778" t="s">
        <v>50</v>
      </c>
      <c r="AE2778" t="s">
        <v>53</v>
      </c>
      <c r="AF2778" t="s">
        <v>72</v>
      </c>
      <c r="AG2778" t="s">
        <v>52</v>
      </c>
      <c r="AH2778">
        <v>49.812072999999998</v>
      </c>
      <c r="AI2778">
        <v>55.378853999999997</v>
      </c>
      <c r="AJ2778">
        <v>58.596552000000003</v>
      </c>
      <c r="AK2778">
        <v>63.672772999999999</v>
      </c>
      <c r="AL2778" t="s">
        <v>28</v>
      </c>
      <c r="AM2778" t="s">
        <v>55</v>
      </c>
      <c r="AN2778" t="s">
        <v>50</v>
      </c>
      <c r="AO2778" s="1">
        <v>45809</v>
      </c>
      <c r="AP2778" s="1" t="s">
        <v>5437</v>
      </c>
      <c r="AR2778" t="s">
        <v>50</v>
      </c>
    </row>
    <row r="2779" spans="1:44" hidden="1" x14ac:dyDescent="0.25">
      <c r="A2779" t="s">
        <v>3829</v>
      </c>
      <c r="B2779" t="s">
        <v>3825</v>
      </c>
      <c r="C2779" t="s">
        <v>3826</v>
      </c>
      <c r="D2779" t="s">
        <v>145</v>
      </c>
      <c r="E2779" t="s">
        <v>57</v>
      </c>
      <c r="F2779" t="s">
        <v>44</v>
      </c>
      <c r="G2779" t="s">
        <v>45</v>
      </c>
      <c r="H2779">
        <v>1</v>
      </c>
      <c r="I2779" t="s">
        <v>197</v>
      </c>
      <c r="J2779" t="s">
        <v>47</v>
      </c>
      <c r="K2779" s="1">
        <v>43865</v>
      </c>
      <c r="L2779">
        <v>19.22</v>
      </c>
      <c r="M2779" t="s">
        <v>48</v>
      </c>
      <c r="W2779" s="5">
        <v>45748</v>
      </c>
      <c r="X2779" s="5">
        <v>45748</v>
      </c>
      <c r="Y2779" s="5">
        <v>45658</v>
      </c>
      <c r="AA2779" s="10">
        <v>45662</v>
      </c>
      <c r="AB2779" t="s">
        <v>44</v>
      </c>
      <c r="AC2779" t="s">
        <v>44</v>
      </c>
      <c r="AD2779" t="s">
        <v>50</v>
      </c>
      <c r="AE2779" t="s">
        <v>53</v>
      </c>
      <c r="AF2779" t="s">
        <v>72</v>
      </c>
      <c r="AG2779" t="s">
        <v>52</v>
      </c>
      <c r="AH2779">
        <v>49.812072999999998</v>
      </c>
      <c r="AI2779">
        <v>55.378853999999997</v>
      </c>
      <c r="AJ2779">
        <v>58.596552000000003</v>
      </c>
      <c r="AK2779">
        <v>63.672772999999999</v>
      </c>
      <c r="AL2779" t="s">
        <v>28</v>
      </c>
      <c r="AM2779" t="s">
        <v>55</v>
      </c>
      <c r="AN2779" t="s">
        <v>50</v>
      </c>
      <c r="AO2779" s="1">
        <v>45809</v>
      </c>
      <c r="AP2779" s="1" t="s">
        <v>5437</v>
      </c>
      <c r="AR2779" t="s">
        <v>50</v>
      </c>
    </row>
    <row r="2780" spans="1:44" hidden="1" x14ac:dyDescent="0.25">
      <c r="A2780" t="s">
        <v>3830</v>
      </c>
      <c r="B2780" t="s">
        <v>3825</v>
      </c>
      <c r="C2780" t="s">
        <v>3826</v>
      </c>
      <c r="D2780" t="s">
        <v>255</v>
      </c>
      <c r="E2780" t="s">
        <v>57</v>
      </c>
      <c r="F2780" t="s">
        <v>44</v>
      </c>
      <c r="G2780" t="s">
        <v>45</v>
      </c>
      <c r="H2780">
        <v>1</v>
      </c>
      <c r="I2780" t="s">
        <v>197</v>
      </c>
      <c r="J2780" t="s">
        <v>47</v>
      </c>
      <c r="K2780" s="1">
        <v>43992</v>
      </c>
      <c r="L2780">
        <v>14.65</v>
      </c>
      <c r="M2780" t="s">
        <v>48</v>
      </c>
      <c r="W2780" s="5">
        <v>45748</v>
      </c>
      <c r="X2780" s="5">
        <v>45748</v>
      </c>
      <c r="Y2780" s="5">
        <v>45658</v>
      </c>
      <c r="AA2780" s="10">
        <v>45665</v>
      </c>
      <c r="AB2780" t="s">
        <v>44</v>
      </c>
      <c r="AC2780" t="s">
        <v>44</v>
      </c>
      <c r="AD2780" t="s">
        <v>50</v>
      </c>
      <c r="AE2780" t="s">
        <v>53</v>
      </c>
      <c r="AF2780" t="s">
        <v>72</v>
      </c>
      <c r="AG2780" t="s">
        <v>52</v>
      </c>
      <c r="AH2780">
        <v>49.812072999999998</v>
      </c>
      <c r="AI2780">
        <v>55.378853999999997</v>
      </c>
      <c r="AJ2780">
        <v>58.596552000000003</v>
      </c>
      <c r="AK2780">
        <v>63.672772999999999</v>
      </c>
      <c r="AL2780" t="s">
        <v>28</v>
      </c>
      <c r="AM2780" t="s">
        <v>55</v>
      </c>
      <c r="AN2780" t="s">
        <v>50</v>
      </c>
      <c r="AO2780" s="1">
        <v>45809</v>
      </c>
      <c r="AP2780" s="1" t="s">
        <v>5437</v>
      </c>
      <c r="AR2780" t="s">
        <v>50</v>
      </c>
    </row>
    <row r="2781" spans="1:44" hidden="1" x14ac:dyDescent="0.25">
      <c r="A2781" t="s">
        <v>3831</v>
      </c>
      <c r="B2781" t="s">
        <v>3825</v>
      </c>
      <c r="C2781" t="s">
        <v>3826</v>
      </c>
      <c r="D2781" t="s">
        <v>87</v>
      </c>
      <c r="E2781" t="s">
        <v>57</v>
      </c>
      <c r="F2781" t="s">
        <v>44</v>
      </c>
      <c r="G2781" t="s">
        <v>45</v>
      </c>
      <c r="H2781">
        <v>1</v>
      </c>
      <c r="I2781" t="s">
        <v>197</v>
      </c>
      <c r="J2781" t="s">
        <v>47</v>
      </c>
      <c r="K2781" s="1">
        <v>43882</v>
      </c>
      <c r="L2781">
        <v>25.88</v>
      </c>
      <c r="M2781" t="s">
        <v>48</v>
      </c>
      <c r="W2781" s="5">
        <v>45748</v>
      </c>
      <c r="X2781" s="5">
        <v>45748</v>
      </c>
      <c r="Y2781" s="5">
        <v>45658</v>
      </c>
      <c r="AA2781" s="10">
        <v>45663</v>
      </c>
      <c r="AB2781" t="s">
        <v>44</v>
      </c>
      <c r="AC2781" t="s">
        <v>44</v>
      </c>
      <c r="AD2781" t="s">
        <v>50</v>
      </c>
      <c r="AE2781" t="s">
        <v>53</v>
      </c>
      <c r="AF2781" t="s">
        <v>72</v>
      </c>
      <c r="AG2781" t="s">
        <v>52</v>
      </c>
      <c r="AH2781">
        <v>49.812072999999998</v>
      </c>
      <c r="AI2781">
        <v>55.378853999999997</v>
      </c>
      <c r="AJ2781">
        <v>58.596552000000003</v>
      </c>
      <c r="AK2781">
        <v>63.672772999999999</v>
      </c>
      <c r="AL2781" t="s">
        <v>28</v>
      </c>
      <c r="AM2781" t="s">
        <v>55</v>
      </c>
      <c r="AN2781" t="s">
        <v>50</v>
      </c>
      <c r="AO2781" s="1">
        <v>45809</v>
      </c>
      <c r="AP2781" s="1" t="s">
        <v>5437</v>
      </c>
      <c r="AR2781" t="s">
        <v>50</v>
      </c>
    </row>
    <row r="2782" spans="1:44" hidden="1" x14ac:dyDescent="0.25">
      <c r="A2782" t="s">
        <v>3832</v>
      </c>
      <c r="B2782" t="s">
        <v>3825</v>
      </c>
      <c r="C2782" t="s">
        <v>3826</v>
      </c>
      <c r="D2782" t="s">
        <v>100</v>
      </c>
      <c r="E2782" t="s">
        <v>57</v>
      </c>
      <c r="F2782" t="s">
        <v>44</v>
      </c>
      <c r="G2782" t="s">
        <v>45</v>
      </c>
      <c r="H2782">
        <v>1</v>
      </c>
      <c r="I2782" t="s">
        <v>197</v>
      </c>
      <c r="J2782" t="s">
        <v>47</v>
      </c>
      <c r="K2782" s="1">
        <v>43868</v>
      </c>
      <c r="L2782">
        <v>51.31</v>
      </c>
      <c r="M2782" t="s">
        <v>48</v>
      </c>
      <c r="W2782" s="5">
        <v>45748</v>
      </c>
      <c r="X2782" s="5">
        <v>45748</v>
      </c>
      <c r="Y2782" s="5">
        <v>45658</v>
      </c>
      <c r="AA2782" s="10">
        <v>45671</v>
      </c>
      <c r="AB2782" t="s">
        <v>44</v>
      </c>
      <c r="AC2782" t="s">
        <v>44</v>
      </c>
      <c r="AD2782" t="s">
        <v>50</v>
      </c>
      <c r="AE2782" t="s">
        <v>53</v>
      </c>
      <c r="AF2782" t="s">
        <v>72</v>
      </c>
      <c r="AG2782" t="s">
        <v>52</v>
      </c>
      <c r="AH2782">
        <v>49.812072999999998</v>
      </c>
      <c r="AI2782">
        <v>55.378853999999997</v>
      </c>
      <c r="AJ2782">
        <v>58.596552000000003</v>
      </c>
      <c r="AK2782">
        <v>63.672772999999999</v>
      </c>
      <c r="AL2782" t="s">
        <v>28</v>
      </c>
      <c r="AM2782" t="s">
        <v>55</v>
      </c>
      <c r="AN2782" t="s">
        <v>50</v>
      </c>
      <c r="AO2782" s="1">
        <v>45809</v>
      </c>
      <c r="AP2782" s="1" t="s">
        <v>5437</v>
      </c>
      <c r="AR2782" t="s">
        <v>50</v>
      </c>
    </row>
    <row r="2783" spans="1:44" hidden="1" x14ac:dyDescent="0.25">
      <c r="A2783" t="s">
        <v>3833</v>
      </c>
      <c r="B2783" t="s">
        <v>3825</v>
      </c>
      <c r="C2783" t="s">
        <v>3826</v>
      </c>
      <c r="D2783" t="s">
        <v>259</v>
      </c>
      <c r="E2783" t="s">
        <v>57</v>
      </c>
      <c r="F2783" t="s">
        <v>44</v>
      </c>
      <c r="G2783" t="s">
        <v>45</v>
      </c>
      <c r="H2783">
        <v>1</v>
      </c>
      <c r="I2783" t="s">
        <v>197</v>
      </c>
      <c r="J2783" t="s">
        <v>47</v>
      </c>
      <c r="K2783" s="1">
        <v>43868</v>
      </c>
      <c r="L2783">
        <v>32.56</v>
      </c>
      <c r="M2783" t="s">
        <v>48</v>
      </c>
      <c r="W2783" s="5">
        <v>45778</v>
      </c>
      <c r="X2783" s="5">
        <v>45748</v>
      </c>
      <c r="Y2783" s="5">
        <v>45658</v>
      </c>
      <c r="AA2783" s="10">
        <v>45669</v>
      </c>
      <c r="AB2783" t="s">
        <v>44</v>
      </c>
      <c r="AC2783" t="s">
        <v>44</v>
      </c>
      <c r="AD2783" t="s">
        <v>50</v>
      </c>
      <c r="AE2783" t="s">
        <v>53</v>
      </c>
      <c r="AF2783" t="s">
        <v>72</v>
      </c>
      <c r="AG2783" t="s">
        <v>52</v>
      </c>
      <c r="AH2783">
        <v>49.812072999999998</v>
      </c>
      <c r="AI2783">
        <v>55.378853999999997</v>
      </c>
      <c r="AJ2783">
        <v>58.596552000000003</v>
      </c>
      <c r="AK2783">
        <v>63.672772999999999</v>
      </c>
      <c r="AL2783" t="s">
        <v>28</v>
      </c>
      <c r="AM2783" t="s">
        <v>55</v>
      </c>
      <c r="AN2783" t="s">
        <v>50</v>
      </c>
      <c r="AO2783" s="1">
        <v>45809</v>
      </c>
      <c r="AP2783" s="1" t="s">
        <v>5437</v>
      </c>
      <c r="AR2783" t="s">
        <v>50</v>
      </c>
    </row>
    <row r="2784" spans="1:44" hidden="1" x14ac:dyDescent="0.25">
      <c r="A2784" t="s">
        <v>3834</v>
      </c>
      <c r="B2784" t="s">
        <v>3825</v>
      </c>
      <c r="C2784" t="s">
        <v>3826</v>
      </c>
      <c r="D2784" t="s">
        <v>275</v>
      </c>
      <c r="E2784" t="s">
        <v>57</v>
      </c>
      <c r="F2784" t="s">
        <v>44</v>
      </c>
      <c r="G2784" t="s">
        <v>45</v>
      </c>
      <c r="H2784">
        <v>1</v>
      </c>
      <c r="I2784" t="s">
        <v>197</v>
      </c>
      <c r="J2784" t="s">
        <v>47</v>
      </c>
      <c r="K2784" s="1">
        <v>43904</v>
      </c>
      <c r="L2784">
        <v>39.69</v>
      </c>
      <c r="M2784" t="s">
        <v>48</v>
      </c>
      <c r="W2784" s="5">
        <v>45778</v>
      </c>
      <c r="X2784" s="5">
        <v>45778</v>
      </c>
      <c r="Y2784" s="5">
        <v>45658</v>
      </c>
      <c r="AA2784" s="10">
        <v>45671</v>
      </c>
      <c r="AB2784" t="s">
        <v>44</v>
      </c>
      <c r="AC2784" t="s">
        <v>44</v>
      </c>
      <c r="AD2784" t="s">
        <v>50</v>
      </c>
      <c r="AE2784" t="s">
        <v>53</v>
      </c>
      <c r="AF2784" t="s">
        <v>72</v>
      </c>
      <c r="AG2784" t="s">
        <v>52</v>
      </c>
      <c r="AH2784">
        <v>49.812072999999998</v>
      </c>
      <c r="AI2784">
        <v>55.378853999999997</v>
      </c>
      <c r="AJ2784">
        <v>58.596552000000003</v>
      </c>
      <c r="AK2784">
        <v>63.672772999999999</v>
      </c>
      <c r="AL2784" t="s">
        <v>28</v>
      </c>
      <c r="AM2784" t="s">
        <v>55</v>
      </c>
      <c r="AN2784" t="s">
        <v>50</v>
      </c>
      <c r="AO2784" s="1">
        <v>45809</v>
      </c>
      <c r="AP2784" s="1" t="s">
        <v>5437</v>
      </c>
      <c r="AR2784" t="s">
        <v>50</v>
      </c>
    </row>
    <row r="2785" spans="1:44" hidden="1" x14ac:dyDescent="0.25">
      <c r="A2785" t="s">
        <v>3835</v>
      </c>
      <c r="B2785" t="s">
        <v>3825</v>
      </c>
      <c r="C2785" t="s">
        <v>3826</v>
      </c>
      <c r="D2785" t="s">
        <v>207</v>
      </c>
      <c r="E2785" t="s">
        <v>57</v>
      </c>
      <c r="F2785" t="s">
        <v>44</v>
      </c>
      <c r="G2785" t="s">
        <v>45</v>
      </c>
      <c r="H2785">
        <v>1</v>
      </c>
      <c r="I2785" t="s">
        <v>197</v>
      </c>
      <c r="J2785" t="s">
        <v>47</v>
      </c>
      <c r="K2785" s="1">
        <v>43909</v>
      </c>
      <c r="L2785">
        <v>25.97</v>
      </c>
      <c r="M2785" t="s">
        <v>48</v>
      </c>
      <c r="W2785" s="5">
        <v>45778</v>
      </c>
      <c r="X2785" s="5">
        <v>45778</v>
      </c>
      <c r="Y2785" s="5">
        <v>45658</v>
      </c>
      <c r="AA2785" s="10">
        <v>45671</v>
      </c>
      <c r="AB2785" t="s">
        <v>44</v>
      </c>
      <c r="AC2785" t="s">
        <v>44</v>
      </c>
      <c r="AD2785" t="s">
        <v>50</v>
      </c>
      <c r="AE2785" t="s">
        <v>53</v>
      </c>
      <c r="AF2785" t="s">
        <v>72</v>
      </c>
      <c r="AG2785" t="s">
        <v>52</v>
      </c>
      <c r="AH2785">
        <v>49.812072999999998</v>
      </c>
      <c r="AI2785">
        <v>55.378853999999997</v>
      </c>
      <c r="AJ2785">
        <v>58.596552000000003</v>
      </c>
      <c r="AK2785">
        <v>63.672772999999999</v>
      </c>
      <c r="AL2785" t="s">
        <v>28</v>
      </c>
      <c r="AM2785" t="s">
        <v>55</v>
      </c>
      <c r="AN2785" t="s">
        <v>50</v>
      </c>
      <c r="AO2785" s="1">
        <v>45809</v>
      </c>
      <c r="AP2785" s="1" t="s">
        <v>5437</v>
      </c>
      <c r="AR2785" t="s">
        <v>50</v>
      </c>
    </row>
    <row r="2786" spans="1:44" hidden="1" x14ac:dyDescent="0.25">
      <c r="A2786" t="s">
        <v>3836</v>
      </c>
      <c r="B2786" t="s">
        <v>3825</v>
      </c>
      <c r="C2786" t="s">
        <v>3826</v>
      </c>
      <c r="D2786" t="s">
        <v>102</v>
      </c>
      <c r="E2786" t="s">
        <v>57</v>
      </c>
      <c r="F2786" t="s">
        <v>44</v>
      </c>
      <c r="G2786" t="s">
        <v>45</v>
      </c>
      <c r="H2786">
        <v>1</v>
      </c>
      <c r="I2786" t="s">
        <v>197</v>
      </c>
      <c r="J2786" t="s">
        <v>47</v>
      </c>
      <c r="K2786" s="1">
        <v>43904</v>
      </c>
      <c r="L2786">
        <v>8.9</v>
      </c>
      <c r="M2786" t="s">
        <v>48</v>
      </c>
      <c r="W2786" s="5">
        <v>45778</v>
      </c>
      <c r="X2786" s="5">
        <v>45778</v>
      </c>
      <c r="Y2786" s="5">
        <v>45658</v>
      </c>
      <c r="AA2786" s="10">
        <v>45674</v>
      </c>
      <c r="AB2786" t="s">
        <v>44</v>
      </c>
      <c r="AC2786" t="s">
        <v>44</v>
      </c>
      <c r="AD2786" t="s">
        <v>50</v>
      </c>
      <c r="AE2786" t="s">
        <v>53</v>
      </c>
      <c r="AF2786" t="s">
        <v>72</v>
      </c>
      <c r="AG2786" t="s">
        <v>52</v>
      </c>
      <c r="AH2786">
        <v>49.812072999999998</v>
      </c>
      <c r="AI2786">
        <v>55.378853999999997</v>
      </c>
      <c r="AJ2786">
        <v>58.596552000000003</v>
      </c>
      <c r="AK2786">
        <v>63.672772999999999</v>
      </c>
      <c r="AL2786" t="s">
        <v>28</v>
      </c>
      <c r="AM2786" t="s">
        <v>55</v>
      </c>
      <c r="AN2786" t="s">
        <v>50</v>
      </c>
      <c r="AO2786" s="1">
        <v>45809</v>
      </c>
      <c r="AP2786" s="1" t="s">
        <v>5437</v>
      </c>
      <c r="AR2786" t="s">
        <v>50</v>
      </c>
    </row>
    <row r="2787" spans="1:44" hidden="1" x14ac:dyDescent="0.25">
      <c r="A2787" t="s">
        <v>3837</v>
      </c>
      <c r="B2787" t="s">
        <v>3825</v>
      </c>
      <c r="C2787" t="s">
        <v>3826</v>
      </c>
      <c r="D2787" t="s">
        <v>104</v>
      </c>
      <c r="E2787" t="s">
        <v>57</v>
      </c>
      <c r="F2787" t="s">
        <v>44</v>
      </c>
      <c r="G2787" t="s">
        <v>45</v>
      </c>
      <c r="H2787">
        <v>1</v>
      </c>
      <c r="I2787" t="s">
        <v>197</v>
      </c>
      <c r="J2787" t="s">
        <v>47</v>
      </c>
      <c r="K2787" s="1">
        <v>43930</v>
      </c>
      <c r="L2787">
        <v>43.47</v>
      </c>
      <c r="M2787" t="s">
        <v>48</v>
      </c>
      <c r="W2787" s="5">
        <v>45778</v>
      </c>
      <c r="X2787" s="5">
        <v>45778</v>
      </c>
      <c r="Y2787" s="5">
        <v>45658</v>
      </c>
      <c r="AA2787" s="10">
        <v>45681</v>
      </c>
      <c r="AB2787" t="s">
        <v>44</v>
      </c>
      <c r="AC2787" t="s">
        <v>44</v>
      </c>
      <c r="AD2787" t="s">
        <v>50</v>
      </c>
      <c r="AE2787" t="s">
        <v>53</v>
      </c>
      <c r="AF2787" t="s">
        <v>72</v>
      </c>
      <c r="AG2787" t="s">
        <v>52</v>
      </c>
      <c r="AH2787">
        <v>49.812072999999998</v>
      </c>
      <c r="AI2787">
        <v>55.378853999999997</v>
      </c>
      <c r="AJ2787">
        <v>58.596552000000003</v>
      </c>
      <c r="AK2787">
        <v>63.672772999999999</v>
      </c>
      <c r="AL2787" t="s">
        <v>28</v>
      </c>
      <c r="AM2787" t="s">
        <v>55</v>
      </c>
      <c r="AN2787" t="s">
        <v>50</v>
      </c>
      <c r="AO2787" s="1">
        <v>45839</v>
      </c>
      <c r="AP2787" s="1" t="s">
        <v>5438</v>
      </c>
      <c r="AR2787" t="s">
        <v>50</v>
      </c>
    </row>
    <row r="2788" spans="1:44" hidden="1" x14ac:dyDescent="0.25">
      <c r="A2788" t="s">
        <v>3838</v>
      </c>
      <c r="B2788" t="s">
        <v>3825</v>
      </c>
      <c r="C2788" t="s">
        <v>3826</v>
      </c>
      <c r="D2788" t="s">
        <v>149</v>
      </c>
      <c r="E2788" t="s">
        <v>57</v>
      </c>
      <c r="F2788" t="s">
        <v>44</v>
      </c>
      <c r="G2788" t="s">
        <v>45</v>
      </c>
      <c r="H2788">
        <v>1</v>
      </c>
      <c r="I2788" t="s">
        <v>197</v>
      </c>
      <c r="J2788" t="s">
        <v>47</v>
      </c>
      <c r="K2788" s="1">
        <v>43935</v>
      </c>
      <c r="L2788">
        <v>24.56</v>
      </c>
      <c r="M2788" t="s">
        <v>48</v>
      </c>
      <c r="W2788" s="5">
        <v>45778</v>
      </c>
      <c r="X2788" s="5">
        <v>45778</v>
      </c>
      <c r="Y2788" s="5">
        <v>45658</v>
      </c>
      <c r="AA2788" s="10">
        <v>45681</v>
      </c>
      <c r="AB2788" t="s">
        <v>44</v>
      </c>
      <c r="AC2788" t="s">
        <v>44</v>
      </c>
      <c r="AD2788" t="s">
        <v>50</v>
      </c>
      <c r="AE2788" t="s">
        <v>53</v>
      </c>
      <c r="AF2788" t="s">
        <v>72</v>
      </c>
      <c r="AG2788" t="s">
        <v>52</v>
      </c>
      <c r="AH2788">
        <v>49.812072999999998</v>
      </c>
      <c r="AI2788">
        <v>55.378853999999997</v>
      </c>
      <c r="AJ2788">
        <v>58.596552000000003</v>
      </c>
      <c r="AK2788">
        <v>63.672772999999999</v>
      </c>
      <c r="AL2788" t="s">
        <v>28</v>
      </c>
      <c r="AM2788" t="s">
        <v>55</v>
      </c>
      <c r="AN2788" t="s">
        <v>50</v>
      </c>
      <c r="AO2788" s="1">
        <v>45778</v>
      </c>
      <c r="AP2788" s="1" t="s">
        <v>5429</v>
      </c>
      <c r="AR2788" t="s">
        <v>50</v>
      </c>
    </row>
    <row r="2789" spans="1:44" hidden="1" x14ac:dyDescent="0.25">
      <c r="A2789" t="s">
        <v>3839</v>
      </c>
      <c r="B2789" t="s">
        <v>3825</v>
      </c>
      <c r="C2789" t="s">
        <v>3826</v>
      </c>
      <c r="D2789" t="s">
        <v>107</v>
      </c>
      <c r="E2789" t="s">
        <v>57</v>
      </c>
      <c r="F2789" t="s">
        <v>44</v>
      </c>
      <c r="G2789" t="s">
        <v>45</v>
      </c>
      <c r="H2789">
        <v>1</v>
      </c>
      <c r="I2789" t="s">
        <v>197</v>
      </c>
      <c r="J2789" t="s">
        <v>47</v>
      </c>
      <c r="K2789" s="1">
        <v>43952</v>
      </c>
      <c r="L2789">
        <v>14.02</v>
      </c>
      <c r="M2789" t="s">
        <v>48</v>
      </c>
      <c r="W2789" s="5">
        <v>45778</v>
      </c>
      <c r="X2789" s="5">
        <v>45778</v>
      </c>
      <c r="Y2789" s="5">
        <v>45658</v>
      </c>
      <c r="AA2789" s="10">
        <v>45683</v>
      </c>
      <c r="AB2789" t="s">
        <v>44</v>
      </c>
      <c r="AC2789" t="s">
        <v>44</v>
      </c>
      <c r="AD2789" t="s">
        <v>50</v>
      </c>
      <c r="AE2789" t="s">
        <v>53</v>
      </c>
      <c r="AF2789" t="s">
        <v>72</v>
      </c>
      <c r="AG2789" t="s">
        <v>52</v>
      </c>
      <c r="AH2789">
        <v>49.812072999999998</v>
      </c>
      <c r="AI2789">
        <v>55.378853999999997</v>
      </c>
      <c r="AJ2789">
        <v>58.596552000000003</v>
      </c>
      <c r="AK2789">
        <v>63.672772999999999</v>
      </c>
      <c r="AL2789" t="s">
        <v>28</v>
      </c>
      <c r="AM2789" t="s">
        <v>55</v>
      </c>
      <c r="AN2789" t="s">
        <v>50</v>
      </c>
      <c r="AO2789" s="1">
        <v>45839</v>
      </c>
      <c r="AP2789" s="1" t="s">
        <v>5438</v>
      </c>
      <c r="AR2789" t="s">
        <v>50</v>
      </c>
    </row>
    <row r="2790" spans="1:44" hidden="1" x14ac:dyDescent="0.25">
      <c r="A2790" t="s">
        <v>3840</v>
      </c>
      <c r="B2790" t="s">
        <v>3825</v>
      </c>
      <c r="C2790" t="s">
        <v>3826</v>
      </c>
      <c r="D2790" t="s">
        <v>109</v>
      </c>
      <c r="E2790" t="s">
        <v>57</v>
      </c>
      <c r="F2790" t="s">
        <v>44</v>
      </c>
      <c r="G2790" t="s">
        <v>45</v>
      </c>
      <c r="H2790">
        <v>1</v>
      </c>
      <c r="I2790" t="s">
        <v>197</v>
      </c>
      <c r="J2790" t="s">
        <v>47</v>
      </c>
      <c r="K2790" s="1">
        <v>43945</v>
      </c>
      <c r="L2790">
        <v>25.36</v>
      </c>
      <c r="M2790" t="s">
        <v>48</v>
      </c>
      <c r="W2790" s="5">
        <v>45778</v>
      </c>
      <c r="X2790" s="5">
        <v>45778</v>
      </c>
      <c r="Y2790" s="5">
        <v>45658</v>
      </c>
      <c r="AA2790" s="10">
        <v>45684</v>
      </c>
      <c r="AB2790" t="s">
        <v>44</v>
      </c>
      <c r="AC2790" t="s">
        <v>44</v>
      </c>
      <c r="AD2790" t="s">
        <v>50</v>
      </c>
      <c r="AE2790" t="s">
        <v>53</v>
      </c>
      <c r="AF2790" t="s">
        <v>72</v>
      </c>
      <c r="AG2790" t="s">
        <v>52</v>
      </c>
      <c r="AH2790">
        <v>49.812072999999998</v>
      </c>
      <c r="AI2790">
        <v>55.378853999999997</v>
      </c>
      <c r="AJ2790">
        <v>58.596552000000003</v>
      </c>
      <c r="AK2790">
        <v>63.672772999999999</v>
      </c>
      <c r="AL2790" t="s">
        <v>28</v>
      </c>
      <c r="AM2790" t="s">
        <v>55</v>
      </c>
      <c r="AN2790" t="s">
        <v>50</v>
      </c>
      <c r="AO2790" s="1">
        <v>45839</v>
      </c>
      <c r="AP2790" s="1" t="s">
        <v>5438</v>
      </c>
      <c r="AR2790" t="s">
        <v>50</v>
      </c>
    </row>
    <row r="2791" spans="1:44" hidden="1" x14ac:dyDescent="0.25">
      <c r="A2791" t="s">
        <v>3841</v>
      </c>
      <c r="B2791" t="s">
        <v>3825</v>
      </c>
      <c r="C2791" t="s">
        <v>3826</v>
      </c>
      <c r="D2791" t="s">
        <v>154</v>
      </c>
      <c r="E2791" t="s">
        <v>57</v>
      </c>
      <c r="F2791" t="s">
        <v>44</v>
      </c>
      <c r="G2791" t="s">
        <v>45</v>
      </c>
      <c r="H2791">
        <v>1</v>
      </c>
      <c r="I2791" t="s">
        <v>197</v>
      </c>
      <c r="J2791" t="s">
        <v>47</v>
      </c>
      <c r="K2791" s="1">
        <v>43965</v>
      </c>
      <c r="L2791">
        <v>27.67</v>
      </c>
      <c r="M2791" t="s">
        <v>48</v>
      </c>
      <c r="W2791" s="5">
        <v>45778</v>
      </c>
      <c r="X2791" s="5">
        <v>45778</v>
      </c>
      <c r="Y2791" s="5">
        <v>45658</v>
      </c>
      <c r="AA2791" s="10">
        <v>45678</v>
      </c>
      <c r="AB2791" t="s">
        <v>44</v>
      </c>
      <c r="AC2791" t="s">
        <v>44</v>
      </c>
      <c r="AD2791" t="s">
        <v>50</v>
      </c>
      <c r="AE2791" t="s">
        <v>53</v>
      </c>
      <c r="AF2791" t="s">
        <v>72</v>
      </c>
      <c r="AG2791" t="s">
        <v>52</v>
      </c>
      <c r="AH2791">
        <v>49.812072999999998</v>
      </c>
      <c r="AI2791">
        <v>55.378853999999997</v>
      </c>
      <c r="AJ2791">
        <v>58.596552000000003</v>
      </c>
      <c r="AK2791">
        <v>63.672772999999999</v>
      </c>
      <c r="AL2791" t="s">
        <v>28</v>
      </c>
      <c r="AM2791" t="s">
        <v>55</v>
      </c>
      <c r="AN2791" t="s">
        <v>50</v>
      </c>
      <c r="AO2791" s="1">
        <v>45839</v>
      </c>
      <c r="AP2791" s="1" t="s">
        <v>5438</v>
      </c>
      <c r="AR2791" t="s">
        <v>50</v>
      </c>
    </row>
    <row r="2792" spans="1:44" hidden="1" x14ac:dyDescent="0.25">
      <c r="A2792" t="s">
        <v>3842</v>
      </c>
      <c r="B2792" t="s">
        <v>3825</v>
      </c>
      <c r="C2792" t="s">
        <v>3826</v>
      </c>
      <c r="D2792" t="s">
        <v>229</v>
      </c>
      <c r="E2792" t="s">
        <v>57</v>
      </c>
      <c r="F2792" t="s">
        <v>44</v>
      </c>
      <c r="G2792" t="s">
        <v>45</v>
      </c>
      <c r="H2792">
        <v>1</v>
      </c>
      <c r="I2792" t="s">
        <v>197</v>
      </c>
      <c r="J2792" t="s">
        <v>47</v>
      </c>
      <c r="K2792" s="1">
        <v>43936</v>
      </c>
      <c r="L2792">
        <v>24.91</v>
      </c>
      <c r="M2792" t="s">
        <v>48</v>
      </c>
      <c r="W2792" s="5">
        <v>45778</v>
      </c>
      <c r="X2792" s="5">
        <v>45778</v>
      </c>
      <c r="Y2792" s="5">
        <v>45658</v>
      </c>
      <c r="AA2792" s="10">
        <v>45676</v>
      </c>
      <c r="AB2792" t="s">
        <v>44</v>
      </c>
      <c r="AC2792" t="s">
        <v>44</v>
      </c>
      <c r="AD2792" t="s">
        <v>50</v>
      </c>
      <c r="AE2792" t="s">
        <v>53</v>
      </c>
      <c r="AF2792" t="s">
        <v>72</v>
      </c>
      <c r="AG2792" t="s">
        <v>52</v>
      </c>
      <c r="AH2792">
        <v>49.812072999999998</v>
      </c>
      <c r="AI2792">
        <v>55.378853999999997</v>
      </c>
      <c r="AJ2792">
        <v>58.596552000000003</v>
      </c>
      <c r="AK2792">
        <v>63.672772999999999</v>
      </c>
      <c r="AL2792" t="s">
        <v>28</v>
      </c>
      <c r="AM2792" t="s">
        <v>55</v>
      </c>
      <c r="AN2792" t="s">
        <v>50</v>
      </c>
      <c r="AO2792" s="1">
        <v>45839</v>
      </c>
      <c r="AP2792" s="1" t="s">
        <v>5438</v>
      </c>
      <c r="AR2792" t="s">
        <v>50</v>
      </c>
    </row>
    <row r="2793" spans="1:44" hidden="1" x14ac:dyDescent="0.25">
      <c r="A2793" t="s">
        <v>3843</v>
      </c>
      <c r="B2793" t="s">
        <v>3825</v>
      </c>
      <c r="C2793" t="s">
        <v>3826</v>
      </c>
      <c r="D2793" t="s">
        <v>195</v>
      </c>
      <c r="E2793" t="s">
        <v>57</v>
      </c>
      <c r="F2793" t="s">
        <v>44</v>
      </c>
      <c r="G2793" t="s">
        <v>45</v>
      </c>
      <c r="H2793">
        <v>1</v>
      </c>
      <c r="I2793" t="s">
        <v>197</v>
      </c>
      <c r="J2793" t="s">
        <v>47</v>
      </c>
      <c r="K2793" s="1">
        <v>43952</v>
      </c>
      <c r="L2793">
        <v>21.14</v>
      </c>
      <c r="M2793" t="s">
        <v>48</v>
      </c>
      <c r="W2793" s="5">
        <v>45778</v>
      </c>
      <c r="X2793" s="5">
        <v>45778</v>
      </c>
      <c r="Y2793" s="5">
        <v>45658</v>
      </c>
      <c r="AA2793" s="10">
        <v>45677</v>
      </c>
      <c r="AB2793" t="s">
        <v>44</v>
      </c>
      <c r="AC2793" t="s">
        <v>44</v>
      </c>
      <c r="AD2793" t="s">
        <v>50</v>
      </c>
      <c r="AE2793" t="s">
        <v>53</v>
      </c>
      <c r="AF2793" t="s">
        <v>72</v>
      </c>
      <c r="AG2793" t="s">
        <v>52</v>
      </c>
      <c r="AH2793">
        <v>49.812072999999998</v>
      </c>
      <c r="AI2793">
        <v>55.378853999999997</v>
      </c>
      <c r="AJ2793">
        <v>58.596552000000003</v>
      </c>
      <c r="AK2793">
        <v>63.672772999999999</v>
      </c>
      <c r="AL2793" t="s">
        <v>28</v>
      </c>
      <c r="AM2793" t="s">
        <v>55</v>
      </c>
      <c r="AN2793" t="s">
        <v>50</v>
      </c>
      <c r="AO2793" s="1">
        <v>45809</v>
      </c>
      <c r="AP2793" s="1" t="s">
        <v>5437</v>
      </c>
      <c r="AR2793" t="s">
        <v>50</v>
      </c>
    </row>
    <row r="2794" spans="1:44" hidden="1" x14ac:dyDescent="0.25">
      <c r="A2794" t="s">
        <v>3844</v>
      </c>
      <c r="B2794" t="s">
        <v>3825</v>
      </c>
      <c r="C2794" t="s">
        <v>3826</v>
      </c>
      <c r="D2794" t="s">
        <v>156</v>
      </c>
      <c r="E2794" t="s">
        <v>57</v>
      </c>
      <c r="F2794" t="s">
        <v>44</v>
      </c>
      <c r="G2794" t="s">
        <v>45</v>
      </c>
      <c r="H2794">
        <v>1</v>
      </c>
      <c r="I2794" t="s">
        <v>197</v>
      </c>
      <c r="J2794" t="s">
        <v>47</v>
      </c>
      <c r="K2794" s="1">
        <v>43949</v>
      </c>
      <c r="L2794">
        <v>34.11</v>
      </c>
      <c r="M2794" t="s">
        <v>48</v>
      </c>
      <c r="W2794" s="5">
        <v>45778</v>
      </c>
      <c r="X2794" s="5">
        <v>45778</v>
      </c>
      <c r="Y2794" s="5">
        <v>45689</v>
      </c>
      <c r="AB2794" t="s">
        <v>44</v>
      </c>
      <c r="AC2794" t="s">
        <v>44</v>
      </c>
      <c r="AD2794" t="s">
        <v>50</v>
      </c>
      <c r="AE2794" t="s">
        <v>53</v>
      </c>
      <c r="AF2794" t="s">
        <v>72</v>
      </c>
      <c r="AG2794" t="s">
        <v>52</v>
      </c>
      <c r="AH2794">
        <v>49.812072999999998</v>
      </c>
      <c r="AI2794">
        <v>55.378853999999997</v>
      </c>
      <c r="AJ2794">
        <v>58.596552000000003</v>
      </c>
      <c r="AK2794">
        <v>63.672772999999999</v>
      </c>
      <c r="AL2794" t="s">
        <v>54</v>
      </c>
      <c r="AM2794" t="s">
        <v>55</v>
      </c>
      <c r="AN2794" t="s">
        <v>50</v>
      </c>
      <c r="AO2794" s="1">
        <v>45809</v>
      </c>
      <c r="AR2794" t="s">
        <v>50</v>
      </c>
    </row>
    <row r="2795" spans="1:44" hidden="1" x14ac:dyDescent="0.25">
      <c r="A2795" t="s">
        <v>3845</v>
      </c>
      <c r="B2795" t="s">
        <v>3825</v>
      </c>
      <c r="C2795" t="s">
        <v>3826</v>
      </c>
      <c r="D2795" t="s">
        <v>158</v>
      </c>
      <c r="E2795" t="s">
        <v>57</v>
      </c>
      <c r="F2795" t="s">
        <v>44</v>
      </c>
      <c r="G2795" t="s">
        <v>45</v>
      </c>
      <c r="H2795">
        <v>1</v>
      </c>
      <c r="I2795" t="s">
        <v>197</v>
      </c>
      <c r="J2795" t="s">
        <v>47</v>
      </c>
      <c r="K2795" s="1">
        <v>43934</v>
      </c>
      <c r="L2795">
        <v>10.81</v>
      </c>
      <c r="M2795" t="s">
        <v>48</v>
      </c>
      <c r="W2795" s="5">
        <v>45778</v>
      </c>
      <c r="X2795" s="5">
        <v>45778</v>
      </c>
      <c r="Y2795" s="5">
        <v>45689</v>
      </c>
      <c r="AB2795" t="s">
        <v>44</v>
      </c>
      <c r="AC2795" t="s">
        <v>44</v>
      </c>
      <c r="AD2795" t="s">
        <v>50</v>
      </c>
      <c r="AE2795" t="s">
        <v>53</v>
      </c>
      <c r="AF2795" t="s">
        <v>72</v>
      </c>
      <c r="AG2795" t="s">
        <v>52</v>
      </c>
      <c r="AH2795">
        <v>49.812072999999998</v>
      </c>
      <c r="AI2795">
        <v>55.378853999999997</v>
      </c>
      <c r="AJ2795">
        <v>58.596552000000003</v>
      </c>
      <c r="AK2795">
        <v>63.672772999999999</v>
      </c>
      <c r="AL2795" t="s">
        <v>54</v>
      </c>
      <c r="AM2795" t="s">
        <v>55</v>
      </c>
      <c r="AN2795" t="s">
        <v>50</v>
      </c>
      <c r="AO2795" s="1">
        <v>45809</v>
      </c>
      <c r="AR2795" t="s">
        <v>50</v>
      </c>
    </row>
    <row r="2796" spans="1:44" hidden="1" x14ac:dyDescent="0.25">
      <c r="A2796" t="s">
        <v>3846</v>
      </c>
      <c r="B2796" t="s">
        <v>3825</v>
      </c>
      <c r="C2796" t="s">
        <v>3826</v>
      </c>
      <c r="D2796" t="s">
        <v>116</v>
      </c>
      <c r="E2796" t="s">
        <v>57</v>
      </c>
      <c r="F2796" t="s">
        <v>44</v>
      </c>
      <c r="G2796" t="s">
        <v>45</v>
      </c>
      <c r="H2796">
        <v>1</v>
      </c>
      <c r="I2796" t="s">
        <v>197</v>
      </c>
      <c r="J2796" t="s">
        <v>47</v>
      </c>
      <c r="K2796" s="1">
        <v>44092</v>
      </c>
      <c r="L2796">
        <v>6.47</v>
      </c>
      <c r="M2796" t="s">
        <v>48</v>
      </c>
      <c r="W2796" s="5">
        <v>45778</v>
      </c>
      <c r="X2796" s="5">
        <v>45778</v>
      </c>
      <c r="Y2796" s="5">
        <v>45689</v>
      </c>
      <c r="AB2796" t="s">
        <v>44</v>
      </c>
      <c r="AC2796" t="s">
        <v>44</v>
      </c>
      <c r="AD2796" t="s">
        <v>50</v>
      </c>
      <c r="AE2796" t="s">
        <v>53</v>
      </c>
      <c r="AF2796" t="s">
        <v>72</v>
      </c>
      <c r="AG2796" t="s">
        <v>52</v>
      </c>
      <c r="AH2796">
        <v>49.812072999999998</v>
      </c>
      <c r="AI2796">
        <v>55.378853999999997</v>
      </c>
      <c r="AJ2796">
        <v>58.596552000000003</v>
      </c>
      <c r="AK2796">
        <v>63.672772999999999</v>
      </c>
      <c r="AL2796" t="s">
        <v>54</v>
      </c>
      <c r="AM2796" t="s">
        <v>55</v>
      </c>
      <c r="AN2796" t="s">
        <v>50</v>
      </c>
      <c r="AO2796" s="1">
        <v>45809</v>
      </c>
      <c r="AR2796" t="s">
        <v>50</v>
      </c>
    </row>
    <row r="2797" spans="1:44" hidden="1" x14ac:dyDescent="0.25">
      <c r="A2797" t="s">
        <v>3847</v>
      </c>
      <c r="B2797" t="s">
        <v>3825</v>
      </c>
      <c r="C2797" t="s">
        <v>3826</v>
      </c>
      <c r="D2797" t="s">
        <v>162</v>
      </c>
      <c r="E2797" t="s">
        <v>57</v>
      </c>
      <c r="F2797" t="s">
        <v>44</v>
      </c>
      <c r="G2797" t="s">
        <v>45</v>
      </c>
      <c r="H2797">
        <v>1</v>
      </c>
      <c r="I2797" t="s">
        <v>197</v>
      </c>
      <c r="J2797" t="s">
        <v>47</v>
      </c>
      <c r="K2797" s="1">
        <v>44092</v>
      </c>
      <c r="L2797">
        <v>9.77</v>
      </c>
      <c r="M2797" t="s">
        <v>48</v>
      </c>
      <c r="W2797" s="5">
        <v>45778</v>
      </c>
      <c r="X2797" s="5">
        <v>45778</v>
      </c>
      <c r="Y2797" s="5">
        <v>45689</v>
      </c>
      <c r="AB2797" t="s">
        <v>44</v>
      </c>
      <c r="AC2797" t="s">
        <v>44</v>
      </c>
      <c r="AD2797" t="s">
        <v>50</v>
      </c>
      <c r="AE2797" t="s">
        <v>53</v>
      </c>
      <c r="AF2797" t="s">
        <v>72</v>
      </c>
      <c r="AG2797" t="s">
        <v>52</v>
      </c>
      <c r="AH2797">
        <v>49.812072999999998</v>
      </c>
      <c r="AI2797">
        <v>55.378853999999997</v>
      </c>
      <c r="AJ2797">
        <v>58.596552000000003</v>
      </c>
      <c r="AK2797">
        <v>63.672772999999999</v>
      </c>
      <c r="AL2797" t="s">
        <v>54</v>
      </c>
      <c r="AM2797" t="s">
        <v>55</v>
      </c>
      <c r="AN2797" t="s">
        <v>50</v>
      </c>
      <c r="AO2797" s="1">
        <v>45809</v>
      </c>
      <c r="AR2797" t="s">
        <v>50</v>
      </c>
    </row>
    <row r="2798" spans="1:44" hidden="1" x14ac:dyDescent="0.25">
      <c r="A2798" t="s">
        <v>3848</v>
      </c>
      <c r="B2798" t="s">
        <v>3825</v>
      </c>
      <c r="C2798" t="s">
        <v>3826</v>
      </c>
      <c r="D2798" t="s">
        <v>166</v>
      </c>
      <c r="E2798" t="s">
        <v>57</v>
      </c>
      <c r="F2798" t="s">
        <v>44</v>
      </c>
      <c r="G2798" t="s">
        <v>45</v>
      </c>
      <c r="H2798">
        <v>1</v>
      </c>
      <c r="I2798" t="s">
        <v>197</v>
      </c>
      <c r="J2798" t="s">
        <v>47</v>
      </c>
      <c r="K2798" s="1">
        <v>44516</v>
      </c>
      <c r="L2798">
        <v>0.31</v>
      </c>
      <c r="M2798" t="s">
        <v>48</v>
      </c>
      <c r="W2798" s="5">
        <v>44530</v>
      </c>
      <c r="X2798" s="5">
        <v>45778</v>
      </c>
      <c r="Y2798" s="5">
        <v>45689</v>
      </c>
      <c r="AB2798" t="s">
        <v>44</v>
      </c>
      <c r="AC2798" t="s">
        <v>44</v>
      </c>
      <c r="AD2798" t="s">
        <v>50</v>
      </c>
      <c r="AE2798" t="s">
        <v>53</v>
      </c>
      <c r="AF2798" t="s">
        <v>72</v>
      </c>
      <c r="AG2798" t="s">
        <v>52</v>
      </c>
      <c r="AH2798">
        <v>49.812072999999998</v>
      </c>
      <c r="AI2798">
        <v>55.378853999999997</v>
      </c>
      <c r="AJ2798">
        <v>58.596552000000003</v>
      </c>
      <c r="AK2798">
        <v>63.672772999999999</v>
      </c>
      <c r="AL2798" t="s">
        <v>54</v>
      </c>
      <c r="AM2798" t="s">
        <v>55</v>
      </c>
      <c r="AN2798" t="s">
        <v>50</v>
      </c>
      <c r="AO2798" s="1">
        <v>45809</v>
      </c>
      <c r="AR2798" t="s">
        <v>50</v>
      </c>
    </row>
    <row r="2799" spans="1:44" hidden="1" x14ac:dyDescent="0.25">
      <c r="A2799" t="s">
        <v>3851</v>
      </c>
      <c r="B2799" t="s">
        <v>3849</v>
      </c>
      <c r="C2799" t="s">
        <v>3850</v>
      </c>
      <c r="D2799" t="s">
        <v>95</v>
      </c>
      <c r="E2799" t="s">
        <v>2176</v>
      </c>
      <c r="F2799" t="s">
        <v>245</v>
      </c>
      <c r="G2799" t="s">
        <v>80</v>
      </c>
      <c r="H2799">
        <v>1</v>
      </c>
      <c r="I2799" t="s">
        <v>197</v>
      </c>
      <c r="J2799" t="s">
        <v>47</v>
      </c>
      <c r="K2799" s="1">
        <v>43871</v>
      </c>
      <c r="L2799">
        <v>30.74</v>
      </c>
      <c r="M2799" t="s">
        <v>226</v>
      </c>
      <c r="W2799" s="5">
        <v>45809</v>
      </c>
      <c r="X2799" s="5">
        <v>45809</v>
      </c>
      <c r="Y2799" s="5">
        <v>45809</v>
      </c>
      <c r="AB2799" t="s">
        <v>245</v>
      </c>
      <c r="AC2799" t="s">
        <v>245</v>
      </c>
      <c r="AD2799" t="s">
        <v>566</v>
      </c>
      <c r="AE2799" t="s">
        <v>932</v>
      </c>
      <c r="AF2799" t="s">
        <v>690</v>
      </c>
      <c r="AG2799" t="s">
        <v>247</v>
      </c>
      <c r="AH2799">
        <v>4.5122489999999997</v>
      </c>
      <c r="AI2799">
        <v>26.317933</v>
      </c>
      <c r="AJ2799">
        <v>51.097788000000001</v>
      </c>
      <c r="AK2799">
        <v>67.054682</v>
      </c>
      <c r="AL2799" t="s">
        <v>54</v>
      </c>
      <c r="AM2799" t="s">
        <v>248</v>
      </c>
    </row>
    <row r="2800" spans="1:44" hidden="1" x14ac:dyDescent="0.25">
      <c r="A2800" t="s">
        <v>3852</v>
      </c>
      <c r="B2800" t="s">
        <v>3849</v>
      </c>
      <c r="C2800" t="s">
        <v>3850</v>
      </c>
      <c r="D2800" t="s">
        <v>143</v>
      </c>
      <c r="E2800" t="s">
        <v>2176</v>
      </c>
      <c r="F2800" t="s">
        <v>245</v>
      </c>
      <c r="G2800" t="s">
        <v>80</v>
      </c>
      <c r="H2800">
        <v>1</v>
      </c>
      <c r="I2800" t="s">
        <v>197</v>
      </c>
      <c r="J2800" t="s">
        <v>47</v>
      </c>
      <c r="K2800" s="1">
        <v>43871</v>
      </c>
      <c r="L2800">
        <v>5.65</v>
      </c>
      <c r="M2800" t="s">
        <v>226</v>
      </c>
      <c r="W2800" s="5">
        <v>45809</v>
      </c>
      <c r="X2800" s="5">
        <v>45809</v>
      </c>
      <c r="Y2800" s="5">
        <v>45809</v>
      </c>
      <c r="AB2800" t="s">
        <v>245</v>
      </c>
      <c r="AC2800" t="s">
        <v>245</v>
      </c>
      <c r="AD2800" t="s">
        <v>566</v>
      </c>
      <c r="AE2800" t="s">
        <v>932</v>
      </c>
      <c r="AF2800" t="s">
        <v>690</v>
      </c>
      <c r="AG2800" t="s">
        <v>247</v>
      </c>
      <c r="AH2800">
        <v>4.5122489999999997</v>
      </c>
      <c r="AI2800">
        <v>26.317933</v>
      </c>
      <c r="AJ2800">
        <v>51.097788000000001</v>
      </c>
      <c r="AK2800">
        <v>67.054682</v>
      </c>
      <c r="AL2800" t="s">
        <v>54</v>
      </c>
      <c r="AM2800" t="s">
        <v>248</v>
      </c>
    </row>
    <row r="2801" spans="1:44" hidden="1" x14ac:dyDescent="0.25">
      <c r="A2801" t="s">
        <v>3855</v>
      </c>
      <c r="B2801" t="s">
        <v>3853</v>
      </c>
      <c r="C2801" t="s">
        <v>3854</v>
      </c>
      <c r="D2801" t="s">
        <v>95</v>
      </c>
      <c r="E2801" t="s">
        <v>1529</v>
      </c>
      <c r="F2801" t="s">
        <v>311</v>
      </c>
      <c r="G2801" t="s">
        <v>45</v>
      </c>
      <c r="H2801">
        <v>1</v>
      </c>
      <c r="I2801" t="s">
        <v>197</v>
      </c>
      <c r="J2801" t="s">
        <v>47</v>
      </c>
      <c r="K2801" s="1">
        <v>43956</v>
      </c>
      <c r="L2801">
        <v>9.17</v>
      </c>
      <c r="M2801" t="s">
        <v>226</v>
      </c>
      <c r="W2801" s="5">
        <v>45748</v>
      </c>
      <c r="X2801" s="5">
        <v>45748</v>
      </c>
      <c r="Y2801" s="5">
        <v>45689</v>
      </c>
      <c r="AB2801" t="s">
        <v>311</v>
      </c>
      <c r="AC2801" t="s">
        <v>311</v>
      </c>
      <c r="AD2801" t="s">
        <v>1532</v>
      </c>
      <c r="AE2801" t="s">
        <v>1531</v>
      </c>
      <c r="AF2801" t="s">
        <v>51</v>
      </c>
      <c r="AG2801" t="s">
        <v>50</v>
      </c>
      <c r="AH2801">
        <v>57.745668000000002</v>
      </c>
      <c r="AI2801">
        <v>76.088769999999997</v>
      </c>
      <c r="AJ2801">
        <v>81.538720999999995</v>
      </c>
      <c r="AK2801">
        <v>81.902978000000004</v>
      </c>
      <c r="AL2801" t="s">
        <v>54</v>
      </c>
      <c r="AM2801" t="s">
        <v>314</v>
      </c>
      <c r="AN2801" s="20" t="s">
        <v>1531</v>
      </c>
      <c r="AO2801" s="1">
        <v>45839</v>
      </c>
      <c r="AP2801" s="1" t="s">
        <v>5438</v>
      </c>
      <c r="AR2801" t="s">
        <v>1532</v>
      </c>
    </row>
    <row r="2802" spans="1:44" hidden="1" x14ac:dyDescent="0.25">
      <c r="A2802" t="s">
        <v>3856</v>
      </c>
      <c r="B2802" t="s">
        <v>3853</v>
      </c>
      <c r="C2802" t="s">
        <v>3854</v>
      </c>
      <c r="D2802" t="s">
        <v>143</v>
      </c>
      <c r="E2802" t="s">
        <v>1529</v>
      </c>
      <c r="F2802" t="s">
        <v>311</v>
      </c>
      <c r="G2802" t="s">
        <v>45</v>
      </c>
      <c r="H2802">
        <v>1</v>
      </c>
      <c r="I2802" t="s">
        <v>197</v>
      </c>
      <c r="J2802" t="s">
        <v>47</v>
      </c>
      <c r="K2802" s="1">
        <v>43957</v>
      </c>
      <c r="L2802">
        <v>8.4499999999999993</v>
      </c>
      <c r="M2802" t="s">
        <v>226</v>
      </c>
      <c r="W2802" s="5">
        <v>45748</v>
      </c>
      <c r="X2802" s="5">
        <v>45748</v>
      </c>
      <c r="Y2802" s="5">
        <v>45717</v>
      </c>
      <c r="AB2802" t="s">
        <v>311</v>
      </c>
      <c r="AC2802" t="s">
        <v>311</v>
      </c>
      <c r="AD2802" t="s">
        <v>1532</v>
      </c>
      <c r="AE2802" t="s">
        <v>1531</v>
      </c>
      <c r="AF2802" t="s">
        <v>51</v>
      </c>
      <c r="AG2802" t="s">
        <v>50</v>
      </c>
      <c r="AH2802">
        <v>57.745668000000002</v>
      </c>
      <c r="AI2802">
        <v>76.088769999999997</v>
      </c>
      <c r="AJ2802">
        <v>81.538720999999995</v>
      </c>
      <c r="AK2802">
        <v>81.902978000000004</v>
      </c>
      <c r="AL2802" t="s">
        <v>54</v>
      </c>
      <c r="AM2802" t="s">
        <v>314</v>
      </c>
      <c r="AN2802" s="20" t="s">
        <v>1531</v>
      </c>
      <c r="AO2802" s="1">
        <v>45839</v>
      </c>
      <c r="AP2802" s="1" t="s">
        <v>5438</v>
      </c>
      <c r="AR2802" t="s">
        <v>1532</v>
      </c>
    </row>
    <row r="2803" spans="1:44" hidden="1" x14ac:dyDescent="0.25">
      <c r="A2803" t="s">
        <v>3857</v>
      </c>
      <c r="B2803" t="s">
        <v>3853</v>
      </c>
      <c r="C2803" t="s">
        <v>3854</v>
      </c>
      <c r="D2803" t="s">
        <v>145</v>
      </c>
      <c r="E2803" t="s">
        <v>1529</v>
      </c>
      <c r="F2803" t="s">
        <v>311</v>
      </c>
      <c r="G2803" t="s">
        <v>45</v>
      </c>
      <c r="H2803">
        <v>1</v>
      </c>
      <c r="I2803" t="s">
        <v>197</v>
      </c>
      <c r="J2803" t="s">
        <v>47</v>
      </c>
      <c r="K2803" s="1">
        <v>43958</v>
      </c>
      <c r="L2803">
        <v>25.39</v>
      </c>
      <c r="M2803" t="s">
        <v>226</v>
      </c>
      <c r="W2803" s="5">
        <v>45748</v>
      </c>
      <c r="X2803" s="5">
        <v>45748</v>
      </c>
      <c r="Y2803" s="5">
        <v>45717</v>
      </c>
      <c r="AB2803" t="s">
        <v>311</v>
      </c>
      <c r="AC2803" t="s">
        <v>311</v>
      </c>
      <c r="AD2803" t="s">
        <v>1532</v>
      </c>
      <c r="AE2803" t="s">
        <v>1531</v>
      </c>
      <c r="AF2803" t="s">
        <v>51</v>
      </c>
      <c r="AG2803" t="s">
        <v>50</v>
      </c>
      <c r="AH2803">
        <v>57.745668000000002</v>
      </c>
      <c r="AI2803">
        <v>76.088769999999997</v>
      </c>
      <c r="AJ2803">
        <v>81.538720999999995</v>
      </c>
      <c r="AK2803">
        <v>81.902978000000004</v>
      </c>
      <c r="AL2803" t="s">
        <v>54</v>
      </c>
      <c r="AM2803" t="s">
        <v>314</v>
      </c>
      <c r="AN2803" s="20" t="s">
        <v>1531</v>
      </c>
      <c r="AO2803" s="1">
        <v>45839</v>
      </c>
      <c r="AP2803" s="1" t="s">
        <v>5438</v>
      </c>
      <c r="AR2803" t="s">
        <v>1532</v>
      </c>
    </row>
    <row r="2804" spans="1:44" hidden="1" x14ac:dyDescent="0.25">
      <c r="A2804" t="s">
        <v>3858</v>
      </c>
      <c r="B2804" t="s">
        <v>3853</v>
      </c>
      <c r="C2804" t="s">
        <v>3854</v>
      </c>
      <c r="D2804" t="s">
        <v>255</v>
      </c>
      <c r="E2804" t="s">
        <v>1529</v>
      </c>
      <c r="F2804" t="s">
        <v>311</v>
      </c>
      <c r="G2804" t="s">
        <v>45</v>
      </c>
      <c r="H2804">
        <v>1</v>
      </c>
      <c r="I2804" t="s">
        <v>197</v>
      </c>
      <c r="J2804" t="s">
        <v>47</v>
      </c>
      <c r="K2804" s="1">
        <v>43959</v>
      </c>
      <c r="L2804">
        <v>6.98</v>
      </c>
      <c r="M2804" t="s">
        <v>226</v>
      </c>
      <c r="W2804" s="5">
        <v>45748</v>
      </c>
      <c r="X2804" s="5">
        <v>45748</v>
      </c>
      <c r="Y2804" s="5">
        <v>45717</v>
      </c>
      <c r="AB2804" t="s">
        <v>311</v>
      </c>
      <c r="AC2804" t="s">
        <v>311</v>
      </c>
      <c r="AD2804" t="s">
        <v>1532</v>
      </c>
      <c r="AE2804" t="s">
        <v>1531</v>
      </c>
      <c r="AF2804" t="s">
        <v>51</v>
      </c>
      <c r="AG2804" t="s">
        <v>50</v>
      </c>
      <c r="AH2804">
        <v>57.745668000000002</v>
      </c>
      <c r="AI2804">
        <v>76.088769999999997</v>
      </c>
      <c r="AJ2804">
        <v>81.538720999999995</v>
      </c>
      <c r="AK2804">
        <v>81.902978000000004</v>
      </c>
      <c r="AL2804" t="s">
        <v>54</v>
      </c>
      <c r="AM2804" t="s">
        <v>314</v>
      </c>
      <c r="AN2804" s="20" t="s">
        <v>1531</v>
      </c>
      <c r="AO2804" s="1">
        <v>45839</v>
      </c>
      <c r="AP2804" s="1" t="s">
        <v>5438</v>
      </c>
      <c r="AR2804" t="s">
        <v>1532</v>
      </c>
    </row>
    <row r="2805" spans="1:44" hidden="1" x14ac:dyDescent="0.25">
      <c r="A2805" t="s">
        <v>3861</v>
      </c>
      <c r="B2805" t="s">
        <v>3859</v>
      </c>
      <c r="C2805" t="s">
        <v>3860</v>
      </c>
      <c r="D2805" t="s">
        <v>95</v>
      </c>
      <c r="E2805" t="s">
        <v>244</v>
      </c>
      <c r="F2805" t="s">
        <v>245</v>
      </c>
      <c r="G2805" t="s">
        <v>58</v>
      </c>
      <c r="H2805">
        <v>1</v>
      </c>
      <c r="I2805" t="s">
        <v>197</v>
      </c>
      <c r="J2805" t="s">
        <v>47</v>
      </c>
      <c r="K2805" s="1">
        <v>43891</v>
      </c>
      <c r="L2805" s="61">
        <v>27.7</v>
      </c>
      <c r="M2805" t="s">
        <v>48</v>
      </c>
      <c r="W2805" s="5">
        <v>45717</v>
      </c>
      <c r="X2805" s="5">
        <v>45689</v>
      </c>
      <c r="Y2805" s="5">
        <v>45717</v>
      </c>
      <c r="AB2805" t="s">
        <v>245</v>
      </c>
      <c r="AC2805" t="s">
        <v>245</v>
      </c>
      <c r="AD2805" t="s">
        <v>53</v>
      </c>
      <c r="AE2805" t="s">
        <v>72</v>
      </c>
      <c r="AF2805" t="s">
        <v>52</v>
      </c>
      <c r="AG2805" t="s">
        <v>247</v>
      </c>
      <c r="AH2805">
        <v>10.304660999999999</v>
      </c>
      <c r="AI2805">
        <v>13.522359</v>
      </c>
      <c r="AJ2805">
        <v>26.117443000000002</v>
      </c>
      <c r="AK2805">
        <v>59.998790999999997</v>
      </c>
      <c r="AL2805" t="s">
        <v>54</v>
      </c>
      <c r="AM2805" t="s">
        <v>248</v>
      </c>
      <c r="AN2805" t="s">
        <v>53</v>
      </c>
      <c r="AO2805" s="1">
        <v>45778</v>
      </c>
      <c r="AP2805" s="1" t="s">
        <v>5429</v>
      </c>
    </row>
    <row r="2806" spans="1:44" hidden="1" x14ac:dyDescent="0.25">
      <c r="A2806" t="s">
        <v>3862</v>
      </c>
      <c r="B2806" t="s">
        <v>3859</v>
      </c>
      <c r="C2806" t="s">
        <v>3860</v>
      </c>
      <c r="D2806" t="s">
        <v>143</v>
      </c>
      <c r="E2806" t="s">
        <v>244</v>
      </c>
      <c r="F2806" t="s">
        <v>245</v>
      </c>
      <c r="G2806" t="s">
        <v>58</v>
      </c>
      <c r="H2806">
        <v>1</v>
      </c>
      <c r="I2806" t="s">
        <v>197</v>
      </c>
      <c r="J2806" t="s">
        <v>47</v>
      </c>
      <c r="K2806" s="1">
        <v>43902</v>
      </c>
      <c r="L2806">
        <v>25.49</v>
      </c>
      <c r="M2806" t="s">
        <v>48</v>
      </c>
      <c r="N2806" t="s">
        <v>13</v>
      </c>
      <c r="W2806" s="5">
        <v>45717</v>
      </c>
      <c r="X2806" s="5">
        <v>45689</v>
      </c>
      <c r="Y2806" s="5">
        <v>45717</v>
      </c>
      <c r="AB2806" t="s">
        <v>245</v>
      </c>
      <c r="AC2806" t="s">
        <v>13</v>
      </c>
      <c r="AD2806" t="s">
        <v>53</v>
      </c>
      <c r="AE2806" t="s">
        <v>72</v>
      </c>
      <c r="AF2806" t="s">
        <v>52</v>
      </c>
      <c r="AG2806" t="s">
        <v>247</v>
      </c>
      <c r="AH2806">
        <v>10.304660999999999</v>
      </c>
      <c r="AI2806">
        <v>13.522359</v>
      </c>
      <c r="AJ2806">
        <v>26.117443000000002</v>
      </c>
      <c r="AK2806">
        <v>59.998790999999997</v>
      </c>
      <c r="AL2806" t="s">
        <v>54</v>
      </c>
      <c r="AM2806" t="s">
        <v>248</v>
      </c>
      <c r="AP2806" s="1" t="s">
        <v>5439</v>
      </c>
    </row>
    <row r="2807" spans="1:44" hidden="1" x14ac:dyDescent="0.25">
      <c r="A2807" t="s">
        <v>3863</v>
      </c>
      <c r="B2807" t="s">
        <v>3859</v>
      </c>
      <c r="C2807" t="s">
        <v>3860</v>
      </c>
      <c r="D2807" t="s">
        <v>145</v>
      </c>
      <c r="E2807" t="s">
        <v>244</v>
      </c>
      <c r="F2807" t="s">
        <v>245</v>
      </c>
      <c r="G2807" t="s">
        <v>58</v>
      </c>
      <c r="H2807">
        <v>1</v>
      </c>
      <c r="I2807" t="s">
        <v>197</v>
      </c>
      <c r="J2807" t="s">
        <v>47</v>
      </c>
      <c r="K2807" s="1">
        <v>43902</v>
      </c>
      <c r="L2807" s="61">
        <v>21.96</v>
      </c>
      <c r="M2807" t="s">
        <v>48</v>
      </c>
      <c r="W2807" s="5">
        <v>45717</v>
      </c>
      <c r="X2807" s="5">
        <v>45717</v>
      </c>
      <c r="Y2807" s="5">
        <v>45717</v>
      </c>
      <c r="AB2807" t="s">
        <v>245</v>
      </c>
      <c r="AC2807" t="s">
        <v>245</v>
      </c>
      <c r="AD2807" t="s">
        <v>53</v>
      </c>
      <c r="AE2807" t="s">
        <v>72</v>
      </c>
      <c r="AF2807" t="s">
        <v>52</v>
      </c>
      <c r="AG2807" t="s">
        <v>247</v>
      </c>
      <c r="AH2807">
        <v>10.304660999999999</v>
      </c>
      <c r="AI2807">
        <v>13.522359</v>
      </c>
      <c r="AJ2807">
        <v>26.117443000000002</v>
      </c>
      <c r="AK2807">
        <v>59.998790999999997</v>
      </c>
      <c r="AL2807" t="s">
        <v>54</v>
      </c>
      <c r="AM2807" t="s">
        <v>248</v>
      </c>
      <c r="AN2807" t="s">
        <v>53</v>
      </c>
      <c r="AO2807" s="1">
        <v>45778</v>
      </c>
      <c r="AP2807" s="1" t="s">
        <v>5429</v>
      </c>
    </row>
    <row r="2808" spans="1:44" hidden="1" x14ac:dyDescent="0.25">
      <c r="A2808" t="s">
        <v>3866</v>
      </c>
      <c r="B2808" t="s">
        <v>3864</v>
      </c>
      <c r="C2808" t="s">
        <v>3865</v>
      </c>
      <c r="D2808" t="s">
        <v>207</v>
      </c>
      <c r="E2808" t="s">
        <v>1859</v>
      </c>
      <c r="F2808" t="s">
        <v>245</v>
      </c>
      <c r="G2808" t="s">
        <v>58</v>
      </c>
      <c r="H2808">
        <v>1</v>
      </c>
      <c r="I2808" t="s">
        <v>197</v>
      </c>
      <c r="J2808" t="s">
        <v>70</v>
      </c>
      <c r="L2808">
        <v>1.97</v>
      </c>
      <c r="M2808" t="s">
        <v>48</v>
      </c>
      <c r="W2808" s="5">
        <v>44133</v>
      </c>
      <c r="AB2808" t="s">
        <v>245</v>
      </c>
      <c r="AC2808" t="s">
        <v>245</v>
      </c>
      <c r="AD2808" t="s">
        <v>247</v>
      </c>
      <c r="AE2808" t="s">
        <v>690</v>
      </c>
      <c r="AF2808" t="s">
        <v>72</v>
      </c>
      <c r="AG2808" t="s">
        <v>84</v>
      </c>
      <c r="AH2808">
        <v>32.650409000000003</v>
      </c>
      <c r="AI2808">
        <v>47.189328000000003</v>
      </c>
      <c r="AJ2808">
        <v>57.578786999999998</v>
      </c>
      <c r="AK2808">
        <v>70.389712000000003</v>
      </c>
      <c r="AL2808" t="s">
        <v>73</v>
      </c>
      <c r="AM2808" t="s">
        <v>248</v>
      </c>
      <c r="AN2808" t="s">
        <v>247</v>
      </c>
      <c r="AO2808" s="1">
        <v>45839</v>
      </c>
      <c r="AP2808" s="1" t="s">
        <v>5438</v>
      </c>
      <c r="AR2808" t="s">
        <v>247</v>
      </c>
    </row>
    <row r="2809" spans="1:44" hidden="1" x14ac:dyDescent="0.25">
      <c r="A2809" t="s">
        <v>3870</v>
      </c>
      <c r="B2809" t="s">
        <v>3867</v>
      </c>
      <c r="C2809" t="s">
        <v>3868</v>
      </c>
      <c r="D2809" t="s">
        <v>95</v>
      </c>
      <c r="E2809" t="s">
        <v>3869</v>
      </c>
      <c r="F2809" t="s">
        <v>311</v>
      </c>
      <c r="G2809" t="s">
        <v>58</v>
      </c>
      <c r="H2809">
        <v>1</v>
      </c>
      <c r="I2809" t="s">
        <v>197</v>
      </c>
      <c r="J2809" t="s">
        <v>47</v>
      </c>
      <c r="K2809" s="1">
        <v>44064</v>
      </c>
      <c r="L2809">
        <v>14.02</v>
      </c>
      <c r="M2809" t="s">
        <v>226</v>
      </c>
      <c r="N2809" t="s">
        <v>13</v>
      </c>
      <c r="W2809" s="5">
        <v>45748</v>
      </c>
      <c r="X2809" s="5">
        <v>45748</v>
      </c>
      <c r="Y2809" s="5">
        <v>45839</v>
      </c>
      <c r="AB2809" t="s">
        <v>311</v>
      </c>
      <c r="AC2809" t="s">
        <v>13</v>
      </c>
      <c r="AD2809" t="s">
        <v>1531</v>
      </c>
      <c r="AE2809" t="s">
        <v>1532</v>
      </c>
      <c r="AF2809" t="s">
        <v>50</v>
      </c>
      <c r="AG2809" t="s">
        <v>51</v>
      </c>
      <c r="AH2809">
        <v>17.925908</v>
      </c>
      <c r="AI2809">
        <v>64.548220000000001</v>
      </c>
      <c r="AJ2809">
        <v>117.627621</v>
      </c>
      <c r="AK2809">
        <v>122.52157099999999</v>
      </c>
      <c r="AL2809" t="s">
        <v>54</v>
      </c>
      <c r="AM2809" t="s">
        <v>55</v>
      </c>
      <c r="AP2809" s="1" t="s">
        <v>5439</v>
      </c>
    </row>
    <row r="2810" spans="1:44" hidden="1" x14ac:dyDescent="0.25">
      <c r="A2810" t="s">
        <v>3871</v>
      </c>
      <c r="B2810" t="s">
        <v>3867</v>
      </c>
      <c r="C2810" t="s">
        <v>3868</v>
      </c>
      <c r="D2810" t="s">
        <v>143</v>
      </c>
      <c r="E2810" t="s">
        <v>3869</v>
      </c>
      <c r="F2810" t="s">
        <v>311</v>
      </c>
      <c r="G2810" t="s">
        <v>58</v>
      </c>
      <c r="H2810">
        <v>1</v>
      </c>
      <c r="I2810" t="s">
        <v>197</v>
      </c>
      <c r="J2810" t="s">
        <v>47</v>
      </c>
      <c r="K2810" s="1">
        <v>44074</v>
      </c>
      <c r="L2810">
        <v>31.14</v>
      </c>
      <c r="M2810" t="s">
        <v>226</v>
      </c>
      <c r="W2810" s="5">
        <v>45748</v>
      </c>
      <c r="X2810" s="5">
        <v>45748</v>
      </c>
      <c r="Y2810" s="5">
        <v>45839</v>
      </c>
      <c r="AB2810" t="s">
        <v>311</v>
      </c>
      <c r="AC2810" t="s">
        <v>311</v>
      </c>
      <c r="AD2810" t="s">
        <v>1531</v>
      </c>
      <c r="AE2810" t="s">
        <v>1532</v>
      </c>
      <c r="AF2810" t="s">
        <v>50</v>
      </c>
      <c r="AG2810" t="s">
        <v>51</v>
      </c>
      <c r="AH2810">
        <v>17.925908</v>
      </c>
      <c r="AI2810">
        <v>64.548220000000001</v>
      </c>
      <c r="AJ2810">
        <v>117.627621</v>
      </c>
      <c r="AK2810">
        <v>122.52157099999999</v>
      </c>
      <c r="AL2810" t="s">
        <v>54</v>
      </c>
      <c r="AM2810" t="s">
        <v>55</v>
      </c>
      <c r="AN2810" t="s">
        <v>51</v>
      </c>
      <c r="AR2810" t="s">
        <v>51</v>
      </c>
    </row>
    <row r="2811" spans="1:44" hidden="1" x14ac:dyDescent="0.25">
      <c r="A2811" t="s">
        <v>3872</v>
      </c>
      <c r="B2811" t="s">
        <v>3867</v>
      </c>
      <c r="C2811" t="s">
        <v>3868</v>
      </c>
      <c r="D2811" t="s">
        <v>145</v>
      </c>
      <c r="E2811" t="s">
        <v>3869</v>
      </c>
      <c r="F2811" t="s">
        <v>311</v>
      </c>
      <c r="G2811" t="s">
        <v>58</v>
      </c>
      <c r="H2811">
        <v>1</v>
      </c>
      <c r="I2811" t="s">
        <v>197</v>
      </c>
      <c r="J2811" t="s">
        <v>47</v>
      </c>
      <c r="K2811" s="1">
        <v>44078</v>
      </c>
      <c r="L2811">
        <v>13.97</v>
      </c>
      <c r="M2811" t="s">
        <v>226</v>
      </c>
      <c r="W2811" s="5">
        <v>45748</v>
      </c>
      <c r="X2811" s="5">
        <v>45748</v>
      </c>
      <c r="Y2811" s="5">
        <v>45839</v>
      </c>
      <c r="AB2811" t="s">
        <v>311</v>
      </c>
      <c r="AC2811" t="s">
        <v>311</v>
      </c>
      <c r="AD2811" t="s">
        <v>1531</v>
      </c>
      <c r="AE2811" t="s">
        <v>1532</v>
      </c>
      <c r="AF2811" t="s">
        <v>50</v>
      </c>
      <c r="AG2811" t="s">
        <v>51</v>
      </c>
      <c r="AH2811">
        <v>17.925908</v>
      </c>
      <c r="AI2811">
        <v>64.548220000000001</v>
      </c>
      <c r="AJ2811">
        <v>117.627621</v>
      </c>
      <c r="AK2811">
        <v>122.52157099999999</v>
      </c>
      <c r="AL2811" t="s">
        <v>54</v>
      </c>
      <c r="AM2811" t="s">
        <v>55</v>
      </c>
      <c r="AN2811" t="s">
        <v>51</v>
      </c>
      <c r="AR2811" t="s">
        <v>51</v>
      </c>
    </row>
    <row r="2812" spans="1:44" hidden="1" x14ac:dyDescent="0.25">
      <c r="A2812" t="s">
        <v>3873</v>
      </c>
      <c r="B2812" t="s">
        <v>3867</v>
      </c>
      <c r="C2812" t="s">
        <v>3868</v>
      </c>
      <c r="D2812" t="s">
        <v>255</v>
      </c>
      <c r="E2812" t="s">
        <v>3869</v>
      </c>
      <c r="F2812" t="s">
        <v>311</v>
      </c>
      <c r="G2812" t="s">
        <v>58</v>
      </c>
      <c r="H2812">
        <v>1</v>
      </c>
      <c r="I2812" t="s">
        <v>197</v>
      </c>
      <c r="J2812" t="s">
        <v>47</v>
      </c>
      <c r="K2812" s="1">
        <v>44080</v>
      </c>
      <c r="L2812">
        <v>6.8</v>
      </c>
      <c r="M2812" t="s">
        <v>226</v>
      </c>
      <c r="N2812" t="s">
        <v>13</v>
      </c>
      <c r="W2812" s="5">
        <v>45748</v>
      </c>
      <c r="X2812" s="5">
        <v>45748</v>
      </c>
      <c r="Y2812" s="5">
        <v>45839</v>
      </c>
      <c r="AB2812" t="s">
        <v>311</v>
      </c>
      <c r="AC2812" t="s">
        <v>13</v>
      </c>
      <c r="AD2812" t="s">
        <v>1531</v>
      </c>
      <c r="AE2812" t="s">
        <v>1532</v>
      </c>
      <c r="AF2812" t="s">
        <v>50</v>
      </c>
      <c r="AG2812" t="s">
        <v>51</v>
      </c>
      <c r="AH2812">
        <v>17.925908</v>
      </c>
      <c r="AI2812">
        <v>64.548220000000001</v>
      </c>
      <c r="AJ2812">
        <v>117.627621</v>
      </c>
      <c r="AK2812">
        <v>122.52157099999999</v>
      </c>
      <c r="AL2812" t="s">
        <v>54</v>
      </c>
      <c r="AM2812" t="s">
        <v>55</v>
      </c>
      <c r="AP2812" s="1" t="s">
        <v>5439</v>
      </c>
    </row>
    <row r="2813" spans="1:44" hidden="1" x14ac:dyDescent="0.25">
      <c r="A2813" t="s">
        <v>3874</v>
      </c>
      <c r="B2813" t="s">
        <v>3867</v>
      </c>
      <c r="C2813" t="s">
        <v>3868</v>
      </c>
      <c r="D2813" t="s">
        <v>87</v>
      </c>
      <c r="E2813" t="s">
        <v>3869</v>
      </c>
      <c r="F2813" t="s">
        <v>311</v>
      </c>
      <c r="G2813" t="s">
        <v>58</v>
      </c>
      <c r="H2813">
        <v>1</v>
      </c>
      <c r="I2813" t="s">
        <v>197</v>
      </c>
      <c r="J2813" t="s">
        <v>47</v>
      </c>
      <c r="K2813" s="1">
        <v>44064</v>
      </c>
      <c r="L2813">
        <v>8.0399999999999991</v>
      </c>
      <c r="M2813" t="s">
        <v>226</v>
      </c>
      <c r="W2813" s="5">
        <v>45748</v>
      </c>
      <c r="X2813" s="5">
        <v>45748</v>
      </c>
      <c r="Y2813" s="5">
        <v>45839</v>
      </c>
      <c r="AB2813" t="s">
        <v>311</v>
      </c>
      <c r="AC2813" t="s">
        <v>311</v>
      </c>
      <c r="AD2813" t="s">
        <v>1531</v>
      </c>
      <c r="AE2813" t="s">
        <v>1532</v>
      </c>
      <c r="AF2813" t="s">
        <v>50</v>
      </c>
      <c r="AG2813" t="s">
        <v>51</v>
      </c>
      <c r="AH2813">
        <v>17.925908</v>
      </c>
      <c r="AI2813">
        <v>64.548220000000001</v>
      </c>
      <c r="AJ2813">
        <v>117.627621</v>
      </c>
      <c r="AK2813">
        <v>122.52157099999999</v>
      </c>
      <c r="AL2813" t="s">
        <v>54</v>
      </c>
      <c r="AM2813" t="s">
        <v>55</v>
      </c>
      <c r="AN2813" t="s">
        <v>51</v>
      </c>
      <c r="AR2813" t="s">
        <v>51</v>
      </c>
    </row>
    <row r="2814" spans="1:44" hidden="1" x14ac:dyDescent="0.25">
      <c r="A2814" t="s">
        <v>3875</v>
      </c>
      <c r="B2814" t="s">
        <v>3867</v>
      </c>
      <c r="C2814" t="s">
        <v>3868</v>
      </c>
      <c r="D2814" t="s">
        <v>100</v>
      </c>
      <c r="E2814" t="s">
        <v>3869</v>
      </c>
      <c r="F2814" t="s">
        <v>311</v>
      </c>
      <c r="G2814" t="s">
        <v>58</v>
      </c>
      <c r="H2814">
        <v>1</v>
      </c>
      <c r="I2814" t="s">
        <v>197</v>
      </c>
      <c r="J2814" t="s">
        <v>47</v>
      </c>
      <c r="K2814" s="1">
        <v>44064</v>
      </c>
      <c r="L2814">
        <v>3.59</v>
      </c>
      <c r="M2814" t="s">
        <v>226</v>
      </c>
      <c r="W2814" s="5">
        <v>45748</v>
      </c>
      <c r="X2814" s="5">
        <v>45748</v>
      </c>
      <c r="Y2814" s="5">
        <v>45839</v>
      </c>
      <c r="AB2814" t="s">
        <v>311</v>
      </c>
      <c r="AC2814" t="s">
        <v>311</v>
      </c>
      <c r="AD2814" t="s">
        <v>1531</v>
      </c>
      <c r="AE2814" t="s">
        <v>1532</v>
      </c>
      <c r="AF2814" t="s">
        <v>50</v>
      </c>
      <c r="AG2814" t="s">
        <v>51</v>
      </c>
      <c r="AH2814">
        <v>17.925908</v>
      </c>
      <c r="AI2814">
        <v>64.548220000000001</v>
      </c>
      <c r="AJ2814">
        <v>117.627621</v>
      </c>
      <c r="AK2814">
        <v>122.52157099999999</v>
      </c>
      <c r="AL2814" t="s">
        <v>54</v>
      </c>
      <c r="AM2814" t="s">
        <v>55</v>
      </c>
      <c r="AN2814" t="s">
        <v>51</v>
      </c>
      <c r="AR2814" t="s">
        <v>51</v>
      </c>
    </row>
    <row r="2815" spans="1:44" hidden="1" x14ac:dyDescent="0.25">
      <c r="A2815" t="s">
        <v>3876</v>
      </c>
      <c r="B2815" t="s">
        <v>3867</v>
      </c>
      <c r="C2815" t="s">
        <v>3868</v>
      </c>
      <c r="D2815" t="s">
        <v>259</v>
      </c>
      <c r="E2815" t="s">
        <v>3869</v>
      </c>
      <c r="F2815" t="s">
        <v>311</v>
      </c>
      <c r="G2815" t="s">
        <v>58</v>
      </c>
      <c r="H2815">
        <v>1</v>
      </c>
      <c r="I2815" t="s">
        <v>197</v>
      </c>
      <c r="J2815" t="s">
        <v>47</v>
      </c>
      <c r="K2815" s="1">
        <v>44064</v>
      </c>
      <c r="L2815">
        <v>20.56</v>
      </c>
      <c r="M2815" t="s">
        <v>226</v>
      </c>
      <c r="W2815" s="5">
        <v>45748</v>
      </c>
      <c r="X2815" s="5">
        <v>45748</v>
      </c>
      <c r="Y2815" s="5">
        <v>45839</v>
      </c>
      <c r="AB2815" t="s">
        <v>311</v>
      </c>
      <c r="AC2815" t="s">
        <v>311</v>
      </c>
      <c r="AD2815" t="s">
        <v>1531</v>
      </c>
      <c r="AE2815" t="s">
        <v>1532</v>
      </c>
      <c r="AF2815" t="s">
        <v>50</v>
      </c>
      <c r="AG2815" t="s">
        <v>51</v>
      </c>
      <c r="AH2815">
        <v>17.925908</v>
      </c>
      <c r="AI2815">
        <v>64.548220000000001</v>
      </c>
      <c r="AJ2815">
        <v>117.627621</v>
      </c>
      <c r="AK2815">
        <v>122.52157099999999</v>
      </c>
      <c r="AL2815" t="s">
        <v>54</v>
      </c>
      <c r="AM2815" t="s">
        <v>55</v>
      </c>
      <c r="AN2815" t="s">
        <v>51</v>
      </c>
      <c r="AR2815" t="s">
        <v>51</v>
      </c>
    </row>
    <row r="2816" spans="1:44" hidden="1" x14ac:dyDescent="0.25">
      <c r="A2816" t="s">
        <v>3877</v>
      </c>
      <c r="B2816" t="s">
        <v>3867</v>
      </c>
      <c r="C2816" t="s">
        <v>3868</v>
      </c>
      <c r="D2816" t="s">
        <v>275</v>
      </c>
      <c r="E2816" t="s">
        <v>3869</v>
      </c>
      <c r="F2816" t="s">
        <v>311</v>
      </c>
      <c r="G2816" t="s">
        <v>58</v>
      </c>
      <c r="H2816">
        <v>1</v>
      </c>
      <c r="I2816" t="s">
        <v>197</v>
      </c>
      <c r="J2816" t="s">
        <v>47</v>
      </c>
      <c r="K2816" s="1">
        <v>44064</v>
      </c>
      <c r="L2816">
        <v>19.059999999999999</v>
      </c>
      <c r="M2816" t="s">
        <v>226</v>
      </c>
      <c r="W2816" s="5">
        <v>45748</v>
      </c>
      <c r="X2816" s="5">
        <v>45748</v>
      </c>
      <c r="Y2816" s="5">
        <v>45839</v>
      </c>
      <c r="AB2816" t="s">
        <v>311</v>
      </c>
      <c r="AC2816" t="s">
        <v>311</v>
      </c>
      <c r="AD2816" t="s">
        <v>1531</v>
      </c>
      <c r="AE2816" t="s">
        <v>1532</v>
      </c>
      <c r="AF2816" t="s">
        <v>50</v>
      </c>
      <c r="AG2816" t="s">
        <v>51</v>
      </c>
      <c r="AH2816">
        <v>17.925908</v>
      </c>
      <c r="AI2816">
        <v>64.548220000000001</v>
      </c>
      <c r="AJ2816">
        <v>117.627621</v>
      </c>
      <c r="AK2816">
        <v>122.52157099999999</v>
      </c>
      <c r="AL2816" t="s">
        <v>54</v>
      </c>
      <c r="AM2816" t="s">
        <v>55</v>
      </c>
      <c r="AN2816" t="s">
        <v>51</v>
      </c>
      <c r="AR2816" t="s">
        <v>51</v>
      </c>
    </row>
    <row r="2817" spans="1:44" hidden="1" x14ac:dyDescent="0.25">
      <c r="A2817" t="s">
        <v>3878</v>
      </c>
      <c r="B2817" t="s">
        <v>3867</v>
      </c>
      <c r="C2817" t="s">
        <v>3868</v>
      </c>
      <c r="D2817" t="s">
        <v>771</v>
      </c>
      <c r="E2817" t="s">
        <v>3869</v>
      </c>
      <c r="F2817" t="s">
        <v>311</v>
      </c>
      <c r="G2817" t="s">
        <v>58</v>
      </c>
      <c r="H2817">
        <v>1</v>
      </c>
      <c r="I2817" t="s">
        <v>197</v>
      </c>
      <c r="J2817" t="s">
        <v>236</v>
      </c>
      <c r="L2817">
        <v>0.89</v>
      </c>
      <c r="M2817" t="s">
        <v>226</v>
      </c>
      <c r="W2817" s="5">
        <v>43831</v>
      </c>
      <c r="AB2817" t="s">
        <v>311</v>
      </c>
      <c r="AC2817" t="s">
        <v>311</v>
      </c>
      <c r="AD2817" t="s">
        <v>1531</v>
      </c>
      <c r="AE2817" t="s">
        <v>1532</v>
      </c>
      <c r="AF2817" t="s">
        <v>50</v>
      </c>
      <c r="AG2817" t="s">
        <v>51</v>
      </c>
      <c r="AH2817">
        <v>17.925908</v>
      </c>
      <c r="AI2817">
        <v>64.548220000000001</v>
      </c>
      <c r="AJ2817">
        <v>117.627621</v>
      </c>
      <c r="AK2817">
        <v>122.52157099999999</v>
      </c>
      <c r="AL2817" t="s">
        <v>73</v>
      </c>
      <c r="AM2817" t="s">
        <v>55</v>
      </c>
      <c r="AN2817" t="s">
        <v>51</v>
      </c>
      <c r="AO2817" s="1">
        <v>45931</v>
      </c>
      <c r="AR2817" t="s">
        <v>51</v>
      </c>
    </row>
    <row r="2818" spans="1:44" hidden="1" x14ac:dyDescent="0.25">
      <c r="A2818" t="s">
        <v>3879</v>
      </c>
      <c r="B2818" t="s">
        <v>3867</v>
      </c>
      <c r="C2818" t="s">
        <v>3868</v>
      </c>
      <c r="D2818" t="s">
        <v>485</v>
      </c>
      <c r="E2818" t="s">
        <v>3869</v>
      </c>
      <c r="F2818" t="s">
        <v>311</v>
      </c>
      <c r="G2818" t="s">
        <v>58</v>
      </c>
      <c r="H2818">
        <v>1</v>
      </c>
      <c r="I2818" t="s">
        <v>197</v>
      </c>
      <c r="J2818" t="s">
        <v>236</v>
      </c>
      <c r="L2818">
        <v>0.48</v>
      </c>
      <c r="M2818" t="s">
        <v>226</v>
      </c>
      <c r="W2818" s="5">
        <v>43831</v>
      </c>
      <c r="AB2818" t="s">
        <v>311</v>
      </c>
      <c r="AC2818" t="s">
        <v>311</v>
      </c>
      <c r="AD2818" t="s">
        <v>1531</v>
      </c>
      <c r="AE2818" t="s">
        <v>1532</v>
      </c>
      <c r="AF2818" t="s">
        <v>50</v>
      </c>
      <c r="AG2818" t="s">
        <v>51</v>
      </c>
      <c r="AH2818">
        <v>17.925908</v>
      </c>
      <c r="AI2818">
        <v>64.548220000000001</v>
      </c>
      <c r="AJ2818">
        <v>117.627621</v>
      </c>
      <c r="AK2818">
        <v>122.52157099999999</v>
      </c>
      <c r="AL2818" t="s">
        <v>73</v>
      </c>
      <c r="AM2818" t="s">
        <v>55</v>
      </c>
      <c r="AN2818" t="s">
        <v>51</v>
      </c>
      <c r="AO2818" s="1">
        <v>45931</v>
      </c>
      <c r="AR2818" t="s">
        <v>51</v>
      </c>
    </row>
    <row r="2819" spans="1:44" hidden="1" x14ac:dyDescent="0.25">
      <c r="A2819" t="s">
        <v>3882</v>
      </c>
      <c r="B2819" t="s">
        <v>3880</v>
      </c>
      <c r="C2819" t="s">
        <v>3881</v>
      </c>
      <c r="D2819" t="s">
        <v>95</v>
      </c>
      <c r="E2819" t="s">
        <v>325</v>
      </c>
      <c r="F2819" t="s">
        <v>79</v>
      </c>
      <c r="G2819" t="s">
        <v>58</v>
      </c>
      <c r="H2819">
        <v>1</v>
      </c>
      <c r="I2819" t="s">
        <v>197</v>
      </c>
      <c r="J2819" t="s">
        <v>47</v>
      </c>
      <c r="K2819" s="1">
        <v>44013</v>
      </c>
      <c r="L2819">
        <v>6.85</v>
      </c>
      <c r="M2819" t="s">
        <v>226</v>
      </c>
      <c r="W2819" s="5">
        <v>45748</v>
      </c>
      <c r="X2819" s="5">
        <v>45717</v>
      </c>
      <c r="Y2819" s="5">
        <v>45870</v>
      </c>
      <c r="AB2819" t="s">
        <v>79</v>
      </c>
      <c r="AC2819" t="s">
        <v>79</v>
      </c>
      <c r="AD2819" t="s">
        <v>53</v>
      </c>
      <c r="AE2819" t="s">
        <v>72</v>
      </c>
      <c r="AF2819" t="s">
        <v>52</v>
      </c>
      <c r="AG2819" t="s">
        <v>247</v>
      </c>
      <c r="AH2819">
        <v>15.359418</v>
      </c>
      <c r="AI2819">
        <v>17.119285999999999</v>
      </c>
      <c r="AJ2819">
        <v>32.126412999999999</v>
      </c>
      <c r="AK2819">
        <v>43.328094</v>
      </c>
      <c r="AL2819" t="s">
        <v>54</v>
      </c>
      <c r="AM2819" t="s">
        <v>474</v>
      </c>
      <c r="AN2819" t="s">
        <v>5452</v>
      </c>
      <c r="AO2819" s="1">
        <v>45962</v>
      </c>
      <c r="AP2819" s="1" t="s">
        <v>5457</v>
      </c>
      <c r="AR2819" t="s">
        <v>5452</v>
      </c>
    </row>
    <row r="2820" spans="1:44" hidden="1" x14ac:dyDescent="0.25">
      <c r="A2820" t="s">
        <v>3883</v>
      </c>
      <c r="B2820" t="s">
        <v>3880</v>
      </c>
      <c r="C2820" t="s">
        <v>3881</v>
      </c>
      <c r="D2820" t="s">
        <v>143</v>
      </c>
      <c r="E2820" t="s">
        <v>325</v>
      </c>
      <c r="F2820" t="s">
        <v>79</v>
      </c>
      <c r="G2820" t="s">
        <v>58</v>
      </c>
      <c r="H2820">
        <v>1</v>
      </c>
      <c r="I2820" t="s">
        <v>197</v>
      </c>
      <c r="J2820" t="s">
        <v>47</v>
      </c>
      <c r="K2820" s="1">
        <v>44013</v>
      </c>
      <c r="L2820">
        <v>5.17</v>
      </c>
      <c r="M2820" t="s">
        <v>226</v>
      </c>
      <c r="W2820" s="5">
        <v>45748</v>
      </c>
      <c r="X2820" s="5">
        <v>45717</v>
      </c>
      <c r="Y2820" s="5">
        <v>45870</v>
      </c>
      <c r="AB2820" t="s">
        <v>79</v>
      </c>
      <c r="AC2820" t="s">
        <v>79</v>
      </c>
      <c r="AD2820" t="s">
        <v>53</v>
      </c>
      <c r="AE2820" t="s">
        <v>72</v>
      </c>
      <c r="AF2820" t="s">
        <v>52</v>
      </c>
      <c r="AG2820" t="s">
        <v>247</v>
      </c>
      <c r="AH2820">
        <v>15.359418</v>
      </c>
      <c r="AI2820">
        <v>17.119285999999999</v>
      </c>
      <c r="AJ2820">
        <v>32.126412999999999</v>
      </c>
      <c r="AK2820">
        <v>43.328094</v>
      </c>
      <c r="AL2820" t="s">
        <v>54</v>
      </c>
      <c r="AM2820" t="s">
        <v>474</v>
      </c>
      <c r="AN2820" t="s">
        <v>5452</v>
      </c>
      <c r="AO2820" s="1">
        <v>45962</v>
      </c>
      <c r="AP2820" s="1" t="s">
        <v>5457</v>
      </c>
      <c r="AR2820" t="s">
        <v>5452</v>
      </c>
    </row>
    <row r="2821" spans="1:44" hidden="1" x14ac:dyDescent="0.25">
      <c r="A2821" t="s">
        <v>3884</v>
      </c>
      <c r="B2821" t="s">
        <v>3880</v>
      </c>
      <c r="C2821" t="s">
        <v>3881</v>
      </c>
      <c r="D2821" t="s">
        <v>145</v>
      </c>
      <c r="E2821" t="s">
        <v>325</v>
      </c>
      <c r="F2821" t="s">
        <v>79</v>
      </c>
      <c r="G2821" t="s">
        <v>58</v>
      </c>
      <c r="H2821">
        <v>1</v>
      </c>
      <c r="I2821" t="s">
        <v>197</v>
      </c>
      <c r="J2821" t="s">
        <v>47</v>
      </c>
      <c r="K2821" s="1">
        <v>44013</v>
      </c>
      <c r="L2821">
        <v>6.97</v>
      </c>
      <c r="M2821" t="s">
        <v>226</v>
      </c>
      <c r="W2821" s="5">
        <v>45748</v>
      </c>
      <c r="X2821" s="5">
        <v>45717</v>
      </c>
      <c r="Y2821" s="5">
        <v>45870</v>
      </c>
      <c r="AB2821" t="s">
        <v>79</v>
      </c>
      <c r="AC2821" t="s">
        <v>79</v>
      </c>
      <c r="AD2821" t="s">
        <v>53</v>
      </c>
      <c r="AE2821" t="s">
        <v>72</v>
      </c>
      <c r="AF2821" t="s">
        <v>52</v>
      </c>
      <c r="AG2821" t="s">
        <v>247</v>
      </c>
      <c r="AH2821">
        <v>15.359418</v>
      </c>
      <c r="AI2821">
        <v>17.119285999999999</v>
      </c>
      <c r="AJ2821">
        <v>32.126412999999999</v>
      </c>
      <c r="AK2821">
        <v>43.328094</v>
      </c>
      <c r="AL2821" t="s">
        <v>54</v>
      </c>
      <c r="AM2821" t="s">
        <v>474</v>
      </c>
      <c r="AN2821" t="s">
        <v>5452</v>
      </c>
      <c r="AO2821" s="1">
        <v>45962</v>
      </c>
      <c r="AP2821" s="1" t="s">
        <v>5457</v>
      </c>
      <c r="AR2821" t="s">
        <v>5452</v>
      </c>
    </row>
    <row r="2822" spans="1:44" hidden="1" x14ac:dyDescent="0.25">
      <c r="A2822" t="s">
        <v>3885</v>
      </c>
      <c r="B2822" t="s">
        <v>3880</v>
      </c>
      <c r="C2822" t="s">
        <v>3881</v>
      </c>
      <c r="D2822" t="s">
        <v>87</v>
      </c>
      <c r="E2822" t="s">
        <v>78</v>
      </c>
      <c r="F2822" t="s">
        <v>79</v>
      </c>
      <c r="G2822" t="s">
        <v>58</v>
      </c>
      <c r="H2822">
        <v>1</v>
      </c>
      <c r="I2822" t="s">
        <v>197</v>
      </c>
      <c r="J2822" t="s">
        <v>47</v>
      </c>
      <c r="K2822" s="1">
        <v>44011</v>
      </c>
      <c r="L2822">
        <v>15.77</v>
      </c>
      <c r="M2822" t="s">
        <v>226</v>
      </c>
      <c r="W2822" s="5">
        <v>45748</v>
      </c>
      <c r="X2822" s="5">
        <v>45717</v>
      </c>
      <c r="Y2822" s="5">
        <v>45870</v>
      </c>
      <c r="AB2822" t="s">
        <v>79</v>
      </c>
      <c r="AC2822" t="s">
        <v>79</v>
      </c>
      <c r="AD2822" t="s">
        <v>53</v>
      </c>
      <c r="AE2822" t="s">
        <v>72</v>
      </c>
      <c r="AF2822" t="s">
        <v>52</v>
      </c>
      <c r="AG2822" t="s">
        <v>247</v>
      </c>
      <c r="AH2822">
        <v>15.359418</v>
      </c>
      <c r="AI2822">
        <v>17.119285999999999</v>
      </c>
      <c r="AJ2822">
        <v>32.126412999999999</v>
      </c>
      <c r="AK2822">
        <v>43.328094</v>
      </c>
      <c r="AL2822" t="s">
        <v>54</v>
      </c>
      <c r="AM2822" t="s">
        <v>474</v>
      </c>
      <c r="AN2822" t="s">
        <v>5452</v>
      </c>
      <c r="AO2822" s="1">
        <v>45962</v>
      </c>
      <c r="AP2822" s="1" t="s">
        <v>5457</v>
      </c>
      <c r="AR2822" t="s">
        <v>5452</v>
      </c>
    </row>
    <row r="2823" spans="1:44" hidden="1" x14ac:dyDescent="0.25">
      <c r="A2823" t="s">
        <v>3886</v>
      </c>
      <c r="B2823" t="s">
        <v>3880</v>
      </c>
      <c r="C2823" t="s">
        <v>3881</v>
      </c>
      <c r="D2823" t="s">
        <v>100</v>
      </c>
      <c r="E2823" t="s">
        <v>78</v>
      </c>
      <c r="F2823" t="s">
        <v>79</v>
      </c>
      <c r="G2823" t="s">
        <v>58</v>
      </c>
      <c r="H2823">
        <v>1</v>
      </c>
      <c r="I2823" t="s">
        <v>197</v>
      </c>
      <c r="J2823" t="s">
        <v>47</v>
      </c>
      <c r="K2823" s="1">
        <v>44013</v>
      </c>
      <c r="L2823">
        <v>6.98</v>
      </c>
      <c r="M2823" t="s">
        <v>226</v>
      </c>
      <c r="W2823" s="5">
        <v>45748</v>
      </c>
      <c r="X2823" s="5">
        <v>45717</v>
      </c>
      <c r="Y2823" s="5">
        <v>45870</v>
      </c>
      <c r="AB2823" t="s">
        <v>79</v>
      </c>
      <c r="AC2823" t="s">
        <v>79</v>
      </c>
      <c r="AD2823" t="s">
        <v>53</v>
      </c>
      <c r="AE2823" t="s">
        <v>72</v>
      </c>
      <c r="AF2823" t="s">
        <v>52</v>
      </c>
      <c r="AG2823" t="s">
        <v>247</v>
      </c>
      <c r="AH2823">
        <v>15.359418</v>
      </c>
      <c r="AI2823">
        <v>17.119285999999999</v>
      </c>
      <c r="AJ2823">
        <v>32.126412999999999</v>
      </c>
      <c r="AK2823">
        <v>43.328094</v>
      </c>
      <c r="AL2823" t="s">
        <v>54</v>
      </c>
      <c r="AM2823" t="s">
        <v>474</v>
      </c>
      <c r="AN2823" t="s">
        <v>5452</v>
      </c>
      <c r="AO2823" s="1">
        <v>45962</v>
      </c>
      <c r="AP2823" s="1" t="s">
        <v>5457</v>
      </c>
      <c r="AR2823" t="s">
        <v>5452</v>
      </c>
    </row>
    <row r="2824" spans="1:44" hidden="1" x14ac:dyDescent="0.25">
      <c r="A2824" t="s">
        <v>3887</v>
      </c>
      <c r="B2824" t="s">
        <v>3880</v>
      </c>
      <c r="C2824" t="s">
        <v>3881</v>
      </c>
      <c r="D2824" t="s">
        <v>259</v>
      </c>
      <c r="E2824" t="s">
        <v>78</v>
      </c>
      <c r="F2824" t="s">
        <v>79</v>
      </c>
      <c r="G2824" t="s">
        <v>58</v>
      </c>
      <c r="H2824">
        <v>1</v>
      </c>
      <c r="I2824" t="s">
        <v>197</v>
      </c>
      <c r="J2824" t="s">
        <v>47</v>
      </c>
      <c r="K2824" s="1">
        <v>44011</v>
      </c>
      <c r="L2824">
        <v>24.12</v>
      </c>
      <c r="M2824" t="s">
        <v>226</v>
      </c>
      <c r="W2824" s="5">
        <v>45748</v>
      </c>
      <c r="X2824" s="5">
        <v>45748</v>
      </c>
      <c r="Y2824" s="5">
        <v>45870</v>
      </c>
      <c r="AB2824" t="s">
        <v>79</v>
      </c>
      <c r="AC2824" t="s">
        <v>79</v>
      </c>
      <c r="AD2824" t="s">
        <v>53</v>
      </c>
      <c r="AE2824" t="s">
        <v>72</v>
      </c>
      <c r="AF2824" t="s">
        <v>52</v>
      </c>
      <c r="AG2824" t="s">
        <v>247</v>
      </c>
      <c r="AH2824">
        <v>15.359418</v>
      </c>
      <c r="AI2824">
        <v>17.119285999999999</v>
      </c>
      <c r="AJ2824">
        <v>32.126412999999999</v>
      </c>
      <c r="AK2824">
        <v>43.328094</v>
      </c>
      <c r="AL2824" t="s">
        <v>54</v>
      </c>
      <c r="AM2824" t="s">
        <v>474</v>
      </c>
      <c r="AN2824" t="s">
        <v>5452</v>
      </c>
      <c r="AO2824" s="1">
        <v>45962</v>
      </c>
      <c r="AP2824" s="1" t="s">
        <v>5457</v>
      </c>
      <c r="AR2824" t="s">
        <v>5452</v>
      </c>
    </row>
    <row r="2825" spans="1:44" hidden="1" x14ac:dyDescent="0.25">
      <c r="A2825" t="s">
        <v>3888</v>
      </c>
      <c r="B2825" t="s">
        <v>3880</v>
      </c>
      <c r="C2825" t="s">
        <v>3881</v>
      </c>
      <c r="D2825" t="s">
        <v>275</v>
      </c>
      <c r="E2825" t="s">
        <v>78</v>
      </c>
      <c r="F2825" t="s">
        <v>79</v>
      </c>
      <c r="G2825" t="s">
        <v>58</v>
      </c>
      <c r="H2825">
        <v>1</v>
      </c>
      <c r="I2825" t="s">
        <v>197</v>
      </c>
      <c r="J2825" t="s">
        <v>47</v>
      </c>
      <c r="K2825" s="1">
        <v>44011</v>
      </c>
      <c r="L2825">
        <v>18.3</v>
      </c>
      <c r="M2825" t="s">
        <v>226</v>
      </c>
      <c r="W2825" s="5">
        <v>45748</v>
      </c>
      <c r="X2825" s="5">
        <v>45748</v>
      </c>
      <c r="Y2825" s="5">
        <v>45870</v>
      </c>
      <c r="AB2825" t="s">
        <v>79</v>
      </c>
      <c r="AC2825" t="s">
        <v>79</v>
      </c>
      <c r="AD2825" t="s">
        <v>53</v>
      </c>
      <c r="AE2825" t="s">
        <v>72</v>
      </c>
      <c r="AF2825" t="s">
        <v>52</v>
      </c>
      <c r="AG2825" t="s">
        <v>247</v>
      </c>
      <c r="AH2825">
        <v>15.359418</v>
      </c>
      <c r="AI2825">
        <v>17.119285999999999</v>
      </c>
      <c r="AJ2825">
        <v>32.126412999999999</v>
      </c>
      <c r="AK2825">
        <v>43.328094</v>
      </c>
      <c r="AL2825" t="s">
        <v>54</v>
      </c>
      <c r="AM2825" t="s">
        <v>474</v>
      </c>
      <c r="AN2825" t="s">
        <v>5452</v>
      </c>
      <c r="AO2825" s="1">
        <v>45962</v>
      </c>
      <c r="AP2825" s="1" t="s">
        <v>5457</v>
      </c>
      <c r="AR2825" t="s">
        <v>5452</v>
      </c>
    </row>
    <row r="2826" spans="1:44" hidden="1" x14ac:dyDescent="0.25">
      <c r="A2826" t="s">
        <v>3889</v>
      </c>
      <c r="B2826" t="s">
        <v>3880</v>
      </c>
      <c r="C2826" t="s">
        <v>3881</v>
      </c>
      <c r="D2826" t="s">
        <v>207</v>
      </c>
      <c r="E2826" t="s">
        <v>78</v>
      </c>
      <c r="F2826" t="s">
        <v>79</v>
      </c>
      <c r="G2826" t="s">
        <v>58</v>
      </c>
      <c r="H2826">
        <v>1</v>
      </c>
      <c r="I2826" t="s">
        <v>197</v>
      </c>
      <c r="J2826" t="s">
        <v>47</v>
      </c>
      <c r="K2826" s="1">
        <v>44012</v>
      </c>
      <c r="L2826">
        <v>16.440000000000001</v>
      </c>
      <c r="M2826" t="s">
        <v>226</v>
      </c>
      <c r="W2826" s="5">
        <v>45748</v>
      </c>
      <c r="X2826" s="5">
        <v>45748</v>
      </c>
      <c r="Y2826" s="5">
        <v>45870</v>
      </c>
      <c r="AB2826" t="s">
        <v>79</v>
      </c>
      <c r="AC2826" t="s">
        <v>79</v>
      </c>
      <c r="AD2826" t="s">
        <v>53</v>
      </c>
      <c r="AE2826" t="s">
        <v>72</v>
      </c>
      <c r="AF2826" t="s">
        <v>52</v>
      </c>
      <c r="AG2826" t="s">
        <v>247</v>
      </c>
      <c r="AH2826">
        <v>15.359418</v>
      </c>
      <c r="AI2826">
        <v>17.119285999999999</v>
      </c>
      <c r="AJ2826">
        <v>32.126412999999999</v>
      </c>
      <c r="AK2826">
        <v>43.328094</v>
      </c>
      <c r="AL2826" t="s">
        <v>54</v>
      </c>
      <c r="AM2826" t="s">
        <v>474</v>
      </c>
      <c r="AN2826" t="s">
        <v>5452</v>
      </c>
      <c r="AO2826" s="1">
        <v>45962</v>
      </c>
      <c r="AP2826" s="1" t="s">
        <v>5457</v>
      </c>
      <c r="AR2826" t="s">
        <v>5452</v>
      </c>
    </row>
    <row r="2827" spans="1:44" hidden="1" x14ac:dyDescent="0.25">
      <c r="A2827" t="s">
        <v>3890</v>
      </c>
      <c r="B2827" t="s">
        <v>3880</v>
      </c>
      <c r="C2827" t="s">
        <v>3881</v>
      </c>
      <c r="D2827" t="s">
        <v>149</v>
      </c>
      <c r="E2827" t="s">
        <v>325</v>
      </c>
      <c r="F2827" t="s">
        <v>79</v>
      </c>
      <c r="G2827" t="s">
        <v>58</v>
      </c>
      <c r="H2827">
        <v>1</v>
      </c>
      <c r="I2827" t="s">
        <v>197</v>
      </c>
      <c r="J2827" t="s">
        <v>47</v>
      </c>
      <c r="K2827" s="1">
        <v>44071</v>
      </c>
      <c r="L2827">
        <v>1.1100000000000001</v>
      </c>
      <c r="M2827" t="s">
        <v>226</v>
      </c>
      <c r="W2827" s="5">
        <v>45748</v>
      </c>
      <c r="X2827" s="5">
        <v>45748</v>
      </c>
      <c r="Y2827" s="5">
        <v>45870</v>
      </c>
      <c r="AB2827" t="s">
        <v>79</v>
      </c>
      <c r="AC2827" t="s">
        <v>79</v>
      </c>
      <c r="AD2827" t="s">
        <v>53</v>
      </c>
      <c r="AE2827" t="s">
        <v>72</v>
      </c>
      <c r="AF2827" t="s">
        <v>52</v>
      </c>
      <c r="AG2827" t="s">
        <v>247</v>
      </c>
      <c r="AH2827">
        <v>15.359418</v>
      </c>
      <c r="AI2827">
        <v>17.119285999999999</v>
      </c>
      <c r="AJ2827">
        <v>32.126412999999999</v>
      </c>
      <c r="AK2827">
        <v>43.328094</v>
      </c>
      <c r="AL2827" t="s">
        <v>54</v>
      </c>
      <c r="AM2827" t="s">
        <v>474</v>
      </c>
      <c r="AN2827" t="s">
        <v>5452</v>
      </c>
      <c r="AO2827" s="1">
        <v>45962</v>
      </c>
      <c r="AP2827" s="1" t="s">
        <v>5457</v>
      </c>
      <c r="AR2827" t="s">
        <v>5452</v>
      </c>
    </row>
    <row r="2828" spans="1:44" hidden="1" x14ac:dyDescent="0.25">
      <c r="A2828" t="s">
        <v>3891</v>
      </c>
      <c r="B2828" t="s">
        <v>3880</v>
      </c>
      <c r="C2828" t="s">
        <v>3881</v>
      </c>
      <c r="D2828" t="s">
        <v>107</v>
      </c>
      <c r="E2828" t="s">
        <v>325</v>
      </c>
      <c r="F2828" t="s">
        <v>79</v>
      </c>
      <c r="G2828" t="s">
        <v>58</v>
      </c>
      <c r="H2828">
        <v>1</v>
      </c>
      <c r="I2828" t="s">
        <v>197</v>
      </c>
      <c r="J2828" t="s">
        <v>47</v>
      </c>
      <c r="K2828" s="1">
        <v>44013</v>
      </c>
      <c r="L2828">
        <v>11.96</v>
      </c>
      <c r="M2828" t="s">
        <v>226</v>
      </c>
      <c r="W2828" s="5">
        <v>45748</v>
      </c>
      <c r="X2828" s="5">
        <v>45748</v>
      </c>
      <c r="Y2828" s="5">
        <v>45870</v>
      </c>
      <c r="AB2828" t="s">
        <v>79</v>
      </c>
      <c r="AC2828" t="s">
        <v>79</v>
      </c>
      <c r="AD2828" t="s">
        <v>53</v>
      </c>
      <c r="AE2828" t="s">
        <v>72</v>
      </c>
      <c r="AF2828" t="s">
        <v>52</v>
      </c>
      <c r="AG2828" t="s">
        <v>247</v>
      </c>
      <c r="AH2828">
        <v>15.359418</v>
      </c>
      <c r="AI2828">
        <v>17.119285999999999</v>
      </c>
      <c r="AJ2828">
        <v>32.126412999999999</v>
      </c>
      <c r="AK2828">
        <v>43.328094</v>
      </c>
      <c r="AL2828" t="s">
        <v>54</v>
      </c>
      <c r="AM2828" t="s">
        <v>474</v>
      </c>
      <c r="AN2828" t="s">
        <v>5452</v>
      </c>
      <c r="AO2828" s="1">
        <v>45962</v>
      </c>
      <c r="AP2828" s="1" t="s">
        <v>5457</v>
      </c>
      <c r="AR2828" t="s">
        <v>5452</v>
      </c>
    </row>
    <row r="2829" spans="1:44" hidden="1" x14ac:dyDescent="0.25">
      <c r="A2829" t="s">
        <v>3892</v>
      </c>
      <c r="B2829" t="s">
        <v>3880</v>
      </c>
      <c r="C2829" t="s">
        <v>3881</v>
      </c>
      <c r="D2829" t="s">
        <v>154</v>
      </c>
      <c r="E2829" t="s">
        <v>78</v>
      </c>
      <c r="F2829" t="s">
        <v>79</v>
      </c>
      <c r="G2829" t="s">
        <v>58</v>
      </c>
      <c r="H2829">
        <v>1</v>
      </c>
      <c r="I2829" t="s">
        <v>197</v>
      </c>
      <c r="J2829" t="s">
        <v>47</v>
      </c>
      <c r="K2829" s="1">
        <v>44141</v>
      </c>
      <c r="L2829">
        <v>0.14000000000000001</v>
      </c>
      <c r="M2829" t="s">
        <v>226</v>
      </c>
      <c r="W2829" s="5">
        <v>45748</v>
      </c>
      <c r="X2829" s="5">
        <v>45748</v>
      </c>
      <c r="Y2829" s="5">
        <v>45870</v>
      </c>
      <c r="AB2829" t="s">
        <v>79</v>
      </c>
      <c r="AC2829" t="s">
        <v>79</v>
      </c>
      <c r="AD2829" t="s">
        <v>53</v>
      </c>
      <c r="AE2829" t="s">
        <v>72</v>
      </c>
      <c r="AF2829" t="s">
        <v>52</v>
      </c>
      <c r="AG2829" t="s">
        <v>247</v>
      </c>
      <c r="AH2829">
        <v>15.359418</v>
      </c>
      <c r="AI2829">
        <v>17.119285999999999</v>
      </c>
      <c r="AJ2829">
        <v>32.126412999999999</v>
      </c>
      <c r="AK2829">
        <v>43.328094</v>
      </c>
      <c r="AL2829" t="s">
        <v>54</v>
      </c>
      <c r="AM2829" t="s">
        <v>474</v>
      </c>
      <c r="AN2829" t="s">
        <v>5452</v>
      </c>
      <c r="AO2829" s="1">
        <v>45962</v>
      </c>
      <c r="AP2829" s="1" t="s">
        <v>5457</v>
      </c>
      <c r="AR2829" t="s">
        <v>5452</v>
      </c>
    </row>
    <row r="2830" spans="1:44" hidden="1" x14ac:dyDescent="0.25">
      <c r="A2830" t="s">
        <v>3893</v>
      </c>
      <c r="B2830" t="s">
        <v>3880</v>
      </c>
      <c r="C2830" t="s">
        <v>3881</v>
      </c>
      <c r="D2830" t="s">
        <v>846</v>
      </c>
      <c r="E2830" t="s">
        <v>325</v>
      </c>
      <c r="F2830" t="s">
        <v>79</v>
      </c>
      <c r="G2830" t="s">
        <v>58</v>
      </c>
      <c r="H2830">
        <v>1</v>
      </c>
      <c r="I2830" t="s">
        <v>197</v>
      </c>
      <c r="J2830" t="s">
        <v>47</v>
      </c>
      <c r="K2830" s="1">
        <v>44140</v>
      </c>
      <c r="L2830">
        <v>7.84</v>
      </c>
      <c r="M2830" t="s">
        <v>226</v>
      </c>
      <c r="W2830" s="5">
        <v>45748</v>
      </c>
      <c r="X2830" s="5">
        <v>45748</v>
      </c>
      <c r="Y2830" s="5">
        <v>45870</v>
      </c>
      <c r="AB2830" t="s">
        <v>79</v>
      </c>
      <c r="AC2830" t="s">
        <v>79</v>
      </c>
      <c r="AD2830" t="s">
        <v>53</v>
      </c>
      <c r="AE2830" t="s">
        <v>72</v>
      </c>
      <c r="AF2830" t="s">
        <v>52</v>
      </c>
      <c r="AG2830" t="s">
        <v>247</v>
      </c>
      <c r="AH2830">
        <v>15.359418</v>
      </c>
      <c r="AI2830">
        <v>17.119285999999999</v>
      </c>
      <c r="AJ2830">
        <v>32.126412999999999</v>
      </c>
      <c r="AK2830">
        <v>43.328094</v>
      </c>
      <c r="AL2830" t="s">
        <v>54</v>
      </c>
      <c r="AM2830" t="s">
        <v>474</v>
      </c>
      <c r="AN2830" t="s">
        <v>5452</v>
      </c>
      <c r="AO2830" s="1">
        <v>45962</v>
      </c>
      <c r="AP2830" s="1" t="s">
        <v>5457</v>
      </c>
      <c r="AR2830" t="s">
        <v>5452</v>
      </c>
    </row>
    <row r="2831" spans="1:44" hidden="1" x14ac:dyDescent="0.25">
      <c r="A2831" t="s">
        <v>3896</v>
      </c>
      <c r="B2831" t="s">
        <v>3894</v>
      </c>
      <c r="C2831" t="s">
        <v>3895</v>
      </c>
      <c r="D2831" t="s">
        <v>95</v>
      </c>
      <c r="E2831" t="s">
        <v>1268</v>
      </c>
      <c r="F2831" t="s">
        <v>245</v>
      </c>
      <c r="G2831" t="s">
        <v>80</v>
      </c>
      <c r="H2831">
        <v>1</v>
      </c>
      <c r="I2831" t="s">
        <v>197</v>
      </c>
      <c r="J2831" t="s">
        <v>47</v>
      </c>
      <c r="K2831" s="1">
        <v>43875</v>
      </c>
      <c r="L2831">
        <v>12.39</v>
      </c>
      <c r="M2831" t="s">
        <v>226</v>
      </c>
      <c r="W2831" s="5">
        <v>45717</v>
      </c>
      <c r="X2831" s="5">
        <v>45689</v>
      </c>
      <c r="Y2831" s="5">
        <v>45658</v>
      </c>
      <c r="AA2831" s="10">
        <v>45662</v>
      </c>
      <c r="AB2831" t="s">
        <v>245</v>
      </c>
      <c r="AC2831" t="s">
        <v>245</v>
      </c>
      <c r="AD2831" t="s">
        <v>566</v>
      </c>
      <c r="AE2831" t="s">
        <v>690</v>
      </c>
      <c r="AF2831" t="s">
        <v>932</v>
      </c>
      <c r="AG2831" t="s">
        <v>247</v>
      </c>
      <c r="AH2831">
        <v>44.802218000000003</v>
      </c>
      <c r="AI2831">
        <v>48.772075000000001</v>
      </c>
      <c r="AJ2831">
        <v>64.540947000000003</v>
      </c>
      <c r="AK2831">
        <v>64.728969000000006</v>
      </c>
      <c r="AL2831" t="s">
        <v>28</v>
      </c>
      <c r="AM2831" t="s">
        <v>248</v>
      </c>
      <c r="AN2831" t="s">
        <v>247</v>
      </c>
      <c r="AO2831" s="1">
        <v>45748</v>
      </c>
      <c r="AP2831" s="1" t="s">
        <v>5428</v>
      </c>
      <c r="AR2831" t="s">
        <v>247</v>
      </c>
    </row>
    <row r="2832" spans="1:44" hidden="1" x14ac:dyDescent="0.25">
      <c r="A2832" t="s">
        <v>3897</v>
      </c>
      <c r="B2832" t="s">
        <v>3894</v>
      </c>
      <c r="C2832" t="s">
        <v>3895</v>
      </c>
      <c r="D2832" t="s">
        <v>143</v>
      </c>
      <c r="E2832" t="s">
        <v>1268</v>
      </c>
      <c r="F2832" t="s">
        <v>245</v>
      </c>
      <c r="G2832" t="s">
        <v>80</v>
      </c>
      <c r="H2832">
        <v>1</v>
      </c>
      <c r="I2832" t="s">
        <v>197</v>
      </c>
      <c r="J2832" t="s">
        <v>47</v>
      </c>
      <c r="K2832" s="1">
        <v>43876</v>
      </c>
      <c r="L2832">
        <v>21.02</v>
      </c>
      <c r="M2832" t="s">
        <v>226</v>
      </c>
      <c r="W2832" s="5">
        <v>45717</v>
      </c>
      <c r="X2832" s="5">
        <v>45689</v>
      </c>
      <c r="Y2832" s="5">
        <v>45658</v>
      </c>
      <c r="AA2832" s="10">
        <v>45663</v>
      </c>
      <c r="AB2832" t="s">
        <v>245</v>
      </c>
      <c r="AC2832" t="s">
        <v>245</v>
      </c>
      <c r="AD2832" t="s">
        <v>566</v>
      </c>
      <c r="AE2832" t="s">
        <v>690</v>
      </c>
      <c r="AF2832" t="s">
        <v>932</v>
      </c>
      <c r="AG2832" t="s">
        <v>247</v>
      </c>
      <c r="AH2832">
        <v>44.802218000000003</v>
      </c>
      <c r="AI2832">
        <v>48.772075000000001</v>
      </c>
      <c r="AJ2832">
        <v>64.540947000000003</v>
      </c>
      <c r="AK2832">
        <v>64.728969000000006</v>
      </c>
      <c r="AL2832" t="s">
        <v>28</v>
      </c>
      <c r="AM2832" t="s">
        <v>248</v>
      </c>
      <c r="AN2832" t="s">
        <v>247</v>
      </c>
      <c r="AO2832" s="1">
        <v>45748</v>
      </c>
      <c r="AP2832" s="1" t="s">
        <v>5428</v>
      </c>
      <c r="AR2832" t="s">
        <v>247</v>
      </c>
    </row>
    <row r="2833" spans="1:44" hidden="1" x14ac:dyDescent="0.25">
      <c r="A2833" t="s">
        <v>3898</v>
      </c>
      <c r="B2833" t="s">
        <v>3894</v>
      </c>
      <c r="C2833" t="s">
        <v>3895</v>
      </c>
      <c r="D2833" t="s">
        <v>145</v>
      </c>
      <c r="E2833" t="s">
        <v>1268</v>
      </c>
      <c r="F2833" t="s">
        <v>245</v>
      </c>
      <c r="G2833" t="s">
        <v>80</v>
      </c>
      <c r="H2833">
        <v>1</v>
      </c>
      <c r="I2833" t="s">
        <v>197</v>
      </c>
      <c r="J2833" t="s">
        <v>47</v>
      </c>
      <c r="K2833" s="1">
        <v>43874</v>
      </c>
      <c r="L2833">
        <v>14.18</v>
      </c>
      <c r="M2833" t="s">
        <v>226</v>
      </c>
      <c r="W2833" s="5">
        <v>45717</v>
      </c>
      <c r="X2833" s="5">
        <v>45689</v>
      </c>
      <c r="Y2833" s="5">
        <v>45658</v>
      </c>
      <c r="AA2833" s="10">
        <v>45660</v>
      </c>
      <c r="AB2833" t="s">
        <v>245</v>
      </c>
      <c r="AC2833" t="s">
        <v>245</v>
      </c>
      <c r="AD2833" t="s">
        <v>566</v>
      </c>
      <c r="AE2833" t="s">
        <v>690</v>
      </c>
      <c r="AF2833" t="s">
        <v>932</v>
      </c>
      <c r="AG2833" t="s">
        <v>247</v>
      </c>
      <c r="AH2833">
        <v>44.802218000000003</v>
      </c>
      <c r="AI2833">
        <v>48.772075000000001</v>
      </c>
      <c r="AJ2833">
        <v>64.540947000000003</v>
      </c>
      <c r="AK2833">
        <v>64.728969000000006</v>
      </c>
      <c r="AL2833" t="s">
        <v>28</v>
      </c>
      <c r="AM2833" t="s">
        <v>248</v>
      </c>
      <c r="AN2833" t="s">
        <v>247</v>
      </c>
      <c r="AO2833" s="1">
        <v>45748</v>
      </c>
      <c r="AP2833" s="1" t="s">
        <v>5428</v>
      </c>
      <c r="AR2833" t="s">
        <v>247</v>
      </c>
    </row>
    <row r="2834" spans="1:44" hidden="1" x14ac:dyDescent="0.25">
      <c r="A2834" t="s">
        <v>3899</v>
      </c>
      <c r="B2834" t="s">
        <v>3894</v>
      </c>
      <c r="C2834" t="s">
        <v>3895</v>
      </c>
      <c r="D2834" t="s">
        <v>255</v>
      </c>
      <c r="E2834" t="s">
        <v>1268</v>
      </c>
      <c r="F2834" t="s">
        <v>245</v>
      </c>
      <c r="G2834" t="s">
        <v>80</v>
      </c>
      <c r="H2834">
        <v>1</v>
      </c>
      <c r="I2834" t="s">
        <v>197</v>
      </c>
      <c r="J2834" t="s">
        <v>47</v>
      </c>
      <c r="K2834" s="1">
        <v>43874</v>
      </c>
      <c r="L2834">
        <v>13.58</v>
      </c>
      <c r="M2834" t="s">
        <v>226</v>
      </c>
      <c r="W2834" s="5">
        <v>45717</v>
      </c>
      <c r="X2834" s="5">
        <v>45689</v>
      </c>
      <c r="Y2834" s="5">
        <v>45658</v>
      </c>
      <c r="AA2834" s="10">
        <v>45662</v>
      </c>
      <c r="AB2834" t="s">
        <v>245</v>
      </c>
      <c r="AC2834" t="s">
        <v>245</v>
      </c>
      <c r="AD2834" t="s">
        <v>566</v>
      </c>
      <c r="AE2834" t="s">
        <v>690</v>
      </c>
      <c r="AF2834" t="s">
        <v>932</v>
      </c>
      <c r="AG2834" t="s">
        <v>247</v>
      </c>
      <c r="AH2834">
        <v>44.802218000000003</v>
      </c>
      <c r="AI2834">
        <v>48.772075000000001</v>
      </c>
      <c r="AJ2834">
        <v>64.540947000000003</v>
      </c>
      <c r="AK2834">
        <v>64.728969000000006</v>
      </c>
      <c r="AL2834" t="s">
        <v>28</v>
      </c>
      <c r="AM2834" t="s">
        <v>248</v>
      </c>
      <c r="AN2834" t="s">
        <v>247</v>
      </c>
      <c r="AO2834" s="1">
        <v>45748</v>
      </c>
      <c r="AP2834" s="1" t="s">
        <v>5428</v>
      </c>
      <c r="AR2834" t="s">
        <v>247</v>
      </c>
    </row>
    <row r="2835" spans="1:44" hidden="1" x14ac:dyDescent="0.25">
      <c r="A2835" t="s">
        <v>3900</v>
      </c>
      <c r="B2835" t="s">
        <v>3894</v>
      </c>
      <c r="C2835" t="s">
        <v>3895</v>
      </c>
      <c r="D2835" t="s">
        <v>87</v>
      </c>
      <c r="E2835" t="s">
        <v>1268</v>
      </c>
      <c r="F2835" t="s">
        <v>245</v>
      </c>
      <c r="G2835" t="s">
        <v>80</v>
      </c>
      <c r="H2835">
        <v>1</v>
      </c>
      <c r="I2835" t="s">
        <v>197</v>
      </c>
      <c r="J2835" t="s">
        <v>47</v>
      </c>
      <c r="K2835" s="1">
        <v>43874</v>
      </c>
      <c r="L2835">
        <v>8.51</v>
      </c>
      <c r="M2835" t="s">
        <v>226</v>
      </c>
      <c r="W2835" s="5">
        <v>45717</v>
      </c>
      <c r="X2835" s="5">
        <v>45689</v>
      </c>
      <c r="Y2835" s="5">
        <v>45658</v>
      </c>
      <c r="AA2835" s="10">
        <v>45659</v>
      </c>
      <c r="AB2835" t="s">
        <v>245</v>
      </c>
      <c r="AC2835" t="s">
        <v>245</v>
      </c>
      <c r="AD2835" t="s">
        <v>566</v>
      </c>
      <c r="AE2835" t="s">
        <v>690</v>
      </c>
      <c r="AF2835" t="s">
        <v>932</v>
      </c>
      <c r="AG2835" t="s">
        <v>247</v>
      </c>
      <c r="AH2835">
        <v>44.802218000000003</v>
      </c>
      <c r="AI2835">
        <v>48.772075000000001</v>
      </c>
      <c r="AJ2835">
        <v>64.540947000000003</v>
      </c>
      <c r="AK2835">
        <v>64.728969000000006</v>
      </c>
      <c r="AL2835" t="s">
        <v>28</v>
      </c>
      <c r="AM2835" t="s">
        <v>248</v>
      </c>
      <c r="AN2835" t="s">
        <v>247</v>
      </c>
      <c r="AO2835" s="1">
        <v>45748</v>
      </c>
      <c r="AP2835" s="1" t="s">
        <v>5428</v>
      </c>
      <c r="AR2835" t="s">
        <v>247</v>
      </c>
    </row>
    <row r="2836" spans="1:44" hidden="1" x14ac:dyDescent="0.25">
      <c r="A2836" t="s">
        <v>3901</v>
      </c>
      <c r="B2836" t="s">
        <v>3894</v>
      </c>
      <c r="C2836" t="s">
        <v>3895</v>
      </c>
      <c r="D2836" t="s">
        <v>100</v>
      </c>
      <c r="E2836" t="s">
        <v>1268</v>
      </c>
      <c r="F2836" t="s">
        <v>245</v>
      </c>
      <c r="G2836" t="s">
        <v>80</v>
      </c>
      <c r="H2836">
        <v>1</v>
      </c>
      <c r="I2836" t="s">
        <v>197</v>
      </c>
      <c r="J2836" t="s">
        <v>47</v>
      </c>
      <c r="K2836" s="1">
        <v>43879</v>
      </c>
      <c r="L2836">
        <v>5.92</v>
      </c>
      <c r="M2836" t="s">
        <v>226</v>
      </c>
      <c r="N2836" t="s">
        <v>13</v>
      </c>
      <c r="W2836" s="5">
        <v>45717</v>
      </c>
      <c r="X2836" s="5">
        <v>45689</v>
      </c>
      <c r="Y2836" s="5">
        <v>45658</v>
      </c>
      <c r="AA2836" s="10">
        <v>45660</v>
      </c>
      <c r="AB2836" t="s">
        <v>245</v>
      </c>
      <c r="AC2836" t="s">
        <v>13</v>
      </c>
      <c r="AD2836" t="s">
        <v>566</v>
      </c>
      <c r="AE2836" t="s">
        <v>690</v>
      </c>
      <c r="AF2836" t="s">
        <v>932</v>
      </c>
      <c r="AG2836" t="s">
        <v>247</v>
      </c>
      <c r="AH2836">
        <v>44.802218000000003</v>
      </c>
      <c r="AI2836">
        <v>48.772075000000001</v>
      </c>
      <c r="AJ2836">
        <v>64.540947000000003</v>
      </c>
      <c r="AK2836">
        <v>64.728969000000006</v>
      </c>
      <c r="AL2836" t="s">
        <v>28</v>
      </c>
      <c r="AM2836" t="s">
        <v>248</v>
      </c>
      <c r="AP2836" s="1" t="s">
        <v>5439</v>
      </c>
    </row>
    <row r="2837" spans="1:44" hidden="1" x14ac:dyDescent="0.25">
      <c r="A2837" t="s">
        <v>3902</v>
      </c>
      <c r="B2837" t="s">
        <v>3894</v>
      </c>
      <c r="C2837" t="s">
        <v>3895</v>
      </c>
      <c r="D2837" t="s">
        <v>207</v>
      </c>
      <c r="E2837" t="s">
        <v>1268</v>
      </c>
      <c r="F2837" t="s">
        <v>245</v>
      </c>
      <c r="G2837" t="s">
        <v>80</v>
      </c>
      <c r="H2837">
        <v>1</v>
      </c>
      <c r="I2837" t="s">
        <v>197</v>
      </c>
      <c r="J2837" t="s">
        <v>70</v>
      </c>
      <c r="L2837">
        <v>3.82</v>
      </c>
      <c r="M2837" t="s">
        <v>226</v>
      </c>
      <c r="W2837" s="5">
        <v>43831</v>
      </c>
      <c r="AB2837" t="s">
        <v>245</v>
      </c>
      <c r="AC2837" t="s">
        <v>245</v>
      </c>
      <c r="AD2837" t="s">
        <v>566</v>
      </c>
      <c r="AE2837" t="s">
        <v>690</v>
      </c>
      <c r="AF2837" t="s">
        <v>932</v>
      </c>
      <c r="AG2837" t="s">
        <v>247</v>
      </c>
      <c r="AH2837">
        <v>44.802218000000003</v>
      </c>
      <c r="AI2837">
        <v>48.772075000000001</v>
      </c>
      <c r="AJ2837">
        <v>64.540947000000003</v>
      </c>
      <c r="AK2837">
        <v>64.728969000000006</v>
      </c>
      <c r="AL2837" t="s">
        <v>73</v>
      </c>
      <c r="AM2837" t="s">
        <v>248</v>
      </c>
      <c r="AN2837" t="s">
        <v>247</v>
      </c>
      <c r="AO2837" s="1">
        <v>45748</v>
      </c>
      <c r="AP2837" s="1" t="s">
        <v>5428</v>
      </c>
      <c r="AR2837" t="s">
        <v>247</v>
      </c>
    </row>
    <row r="2838" spans="1:44" hidden="1" x14ac:dyDescent="0.25">
      <c r="A2838" t="s">
        <v>3903</v>
      </c>
      <c r="B2838" t="s">
        <v>3894</v>
      </c>
      <c r="C2838" t="s">
        <v>3895</v>
      </c>
      <c r="D2838" t="s">
        <v>293</v>
      </c>
      <c r="E2838" t="s">
        <v>1268</v>
      </c>
      <c r="F2838" t="s">
        <v>245</v>
      </c>
      <c r="G2838" t="s">
        <v>80</v>
      </c>
      <c r="H2838">
        <v>1</v>
      </c>
      <c r="I2838" t="s">
        <v>197</v>
      </c>
      <c r="J2838" t="s">
        <v>70</v>
      </c>
      <c r="L2838">
        <v>0.27</v>
      </c>
      <c r="M2838" t="s">
        <v>226</v>
      </c>
      <c r="W2838" s="5">
        <v>43831</v>
      </c>
      <c r="AB2838" t="s">
        <v>245</v>
      </c>
      <c r="AC2838" t="s">
        <v>245</v>
      </c>
      <c r="AD2838" t="s">
        <v>566</v>
      </c>
      <c r="AE2838" t="s">
        <v>690</v>
      </c>
      <c r="AF2838" t="s">
        <v>932</v>
      </c>
      <c r="AG2838" t="s">
        <v>247</v>
      </c>
      <c r="AH2838">
        <v>44.802218000000003</v>
      </c>
      <c r="AI2838">
        <v>48.772075000000001</v>
      </c>
      <c r="AJ2838">
        <v>64.540947000000003</v>
      </c>
      <c r="AK2838">
        <v>64.728969000000006</v>
      </c>
      <c r="AL2838" t="s">
        <v>73</v>
      </c>
      <c r="AM2838" t="s">
        <v>248</v>
      </c>
      <c r="AN2838" t="s">
        <v>247</v>
      </c>
      <c r="AO2838" s="1">
        <v>45748</v>
      </c>
      <c r="AP2838" s="1" t="s">
        <v>5428</v>
      </c>
      <c r="AR2838" t="s">
        <v>247</v>
      </c>
    </row>
    <row r="2839" spans="1:44" hidden="1" x14ac:dyDescent="0.25">
      <c r="A2839" t="s">
        <v>3906</v>
      </c>
      <c r="B2839" t="s">
        <v>3904</v>
      </c>
      <c r="C2839" t="s">
        <v>3905</v>
      </c>
      <c r="D2839" t="s">
        <v>95</v>
      </c>
      <c r="E2839" t="s">
        <v>1593</v>
      </c>
      <c r="F2839" t="s">
        <v>245</v>
      </c>
      <c r="G2839" t="s">
        <v>45</v>
      </c>
      <c r="H2839">
        <v>1</v>
      </c>
      <c r="I2839" t="s">
        <v>197</v>
      </c>
      <c r="J2839" t="s">
        <v>47</v>
      </c>
      <c r="K2839" s="1">
        <v>44012</v>
      </c>
      <c r="L2839">
        <v>13.69</v>
      </c>
      <c r="M2839" t="s">
        <v>226</v>
      </c>
      <c r="W2839" s="5">
        <v>45931</v>
      </c>
      <c r="X2839" s="5">
        <v>45931</v>
      </c>
      <c r="Y2839" s="5">
        <v>45748</v>
      </c>
      <c r="AB2839" t="s">
        <v>245</v>
      </c>
      <c r="AC2839" t="s">
        <v>245</v>
      </c>
      <c r="AD2839" t="s">
        <v>247</v>
      </c>
      <c r="AE2839" t="s">
        <v>72</v>
      </c>
      <c r="AF2839" t="s">
        <v>53</v>
      </c>
      <c r="AG2839" t="s">
        <v>690</v>
      </c>
      <c r="AH2839">
        <v>46.239364000000002</v>
      </c>
      <c r="AI2839">
        <v>58.687789000000002</v>
      </c>
      <c r="AJ2839">
        <v>59.969082</v>
      </c>
      <c r="AK2839">
        <v>64.364349000000004</v>
      </c>
      <c r="AL2839" t="s">
        <v>54</v>
      </c>
      <c r="AM2839" t="s">
        <v>248</v>
      </c>
    </row>
    <row r="2840" spans="1:44" hidden="1" x14ac:dyDescent="0.25">
      <c r="A2840" t="s">
        <v>3907</v>
      </c>
      <c r="B2840" t="s">
        <v>3904</v>
      </c>
      <c r="C2840" t="s">
        <v>3905</v>
      </c>
      <c r="D2840" t="s">
        <v>143</v>
      </c>
      <c r="E2840" t="s">
        <v>1593</v>
      </c>
      <c r="F2840" t="s">
        <v>245</v>
      </c>
      <c r="G2840" t="s">
        <v>45</v>
      </c>
      <c r="H2840">
        <v>1</v>
      </c>
      <c r="I2840" t="s">
        <v>197</v>
      </c>
      <c r="J2840" t="s">
        <v>47</v>
      </c>
      <c r="K2840" s="1">
        <v>44012</v>
      </c>
      <c r="L2840">
        <v>17.350000000000001</v>
      </c>
      <c r="M2840" t="s">
        <v>226</v>
      </c>
      <c r="W2840" s="5">
        <v>45931</v>
      </c>
      <c r="X2840" s="5">
        <v>45931</v>
      </c>
      <c r="Y2840" s="5">
        <v>45748</v>
      </c>
      <c r="AB2840" t="s">
        <v>245</v>
      </c>
      <c r="AC2840" t="s">
        <v>245</v>
      </c>
      <c r="AD2840" t="s">
        <v>247</v>
      </c>
      <c r="AE2840" t="s">
        <v>72</v>
      </c>
      <c r="AF2840" t="s">
        <v>53</v>
      </c>
      <c r="AG2840" t="s">
        <v>690</v>
      </c>
      <c r="AH2840">
        <v>46.239364000000002</v>
      </c>
      <c r="AI2840">
        <v>58.687789000000002</v>
      </c>
      <c r="AJ2840">
        <v>59.969082</v>
      </c>
      <c r="AK2840">
        <v>64.364349000000004</v>
      </c>
      <c r="AL2840" t="s">
        <v>54</v>
      </c>
      <c r="AM2840" t="s">
        <v>248</v>
      </c>
    </row>
    <row r="2841" spans="1:44" hidden="1" x14ac:dyDescent="0.25">
      <c r="A2841" t="s">
        <v>3908</v>
      </c>
      <c r="B2841" t="s">
        <v>3904</v>
      </c>
      <c r="C2841" t="s">
        <v>3905</v>
      </c>
      <c r="D2841" t="s">
        <v>145</v>
      </c>
      <c r="E2841" t="s">
        <v>1593</v>
      </c>
      <c r="F2841" t="s">
        <v>245</v>
      </c>
      <c r="G2841" t="s">
        <v>45</v>
      </c>
      <c r="H2841">
        <v>1</v>
      </c>
      <c r="I2841" t="s">
        <v>197</v>
      </c>
      <c r="J2841" t="s">
        <v>47</v>
      </c>
      <c r="K2841" s="1">
        <v>44012</v>
      </c>
      <c r="L2841">
        <v>17.59</v>
      </c>
      <c r="M2841" t="s">
        <v>226</v>
      </c>
      <c r="W2841" s="5">
        <v>45931</v>
      </c>
      <c r="X2841" s="5">
        <v>45931</v>
      </c>
      <c r="Y2841" s="5">
        <v>45748</v>
      </c>
      <c r="AB2841" t="s">
        <v>245</v>
      </c>
      <c r="AC2841" t="s">
        <v>245</v>
      </c>
      <c r="AD2841" t="s">
        <v>247</v>
      </c>
      <c r="AE2841" t="s">
        <v>72</v>
      </c>
      <c r="AF2841" t="s">
        <v>53</v>
      </c>
      <c r="AG2841" t="s">
        <v>690</v>
      </c>
      <c r="AH2841">
        <v>46.239364000000002</v>
      </c>
      <c r="AI2841">
        <v>58.687789000000002</v>
      </c>
      <c r="AJ2841">
        <v>59.969082</v>
      </c>
      <c r="AK2841">
        <v>64.364349000000004</v>
      </c>
      <c r="AL2841" t="s">
        <v>54</v>
      </c>
      <c r="AM2841" t="s">
        <v>248</v>
      </c>
    </row>
    <row r="2842" spans="1:44" hidden="1" x14ac:dyDescent="0.25">
      <c r="A2842" t="s">
        <v>3909</v>
      </c>
      <c r="B2842" t="s">
        <v>3904</v>
      </c>
      <c r="C2842" t="s">
        <v>3905</v>
      </c>
      <c r="D2842" t="s">
        <v>255</v>
      </c>
      <c r="E2842" t="s">
        <v>1593</v>
      </c>
      <c r="F2842" t="s">
        <v>245</v>
      </c>
      <c r="G2842" t="s">
        <v>45</v>
      </c>
      <c r="H2842">
        <v>1</v>
      </c>
      <c r="I2842" t="s">
        <v>197</v>
      </c>
      <c r="J2842" t="s">
        <v>47</v>
      </c>
      <c r="K2842" s="1">
        <v>44028</v>
      </c>
      <c r="L2842">
        <v>46.54</v>
      </c>
      <c r="M2842" t="s">
        <v>226</v>
      </c>
      <c r="W2842" s="5">
        <v>45931</v>
      </c>
      <c r="X2842" s="5">
        <v>45931</v>
      </c>
      <c r="Y2842" s="5">
        <v>45748</v>
      </c>
      <c r="AB2842" t="s">
        <v>245</v>
      </c>
      <c r="AC2842" t="s">
        <v>245</v>
      </c>
      <c r="AD2842" t="s">
        <v>247</v>
      </c>
      <c r="AE2842" t="s">
        <v>72</v>
      </c>
      <c r="AF2842" t="s">
        <v>53</v>
      </c>
      <c r="AG2842" t="s">
        <v>690</v>
      </c>
      <c r="AH2842">
        <v>46.239364000000002</v>
      </c>
      <c r="AI2842">
        <v>58.687789000000002</v>
      </c>
      <c r="AJ2842">
        <v>59.969082</v>
      </c>
      <c r="AK2842">
        <v>64.364349000000004</v>
      </c>
      <c r="AL2842" t="s">
        <v>54</v>
      </c>
      <c r="AM2842" t="s">
        <v>248</v>
      </c>
    </row>
    <row r="2843" spans="1:44" hidden="1" x14ac:dyDescent="0.25">
      <c r="A2843" t="s">
        <v>3910</v>
      </c>
      <c r="B2843" t="s">
        <v>3904</v>
      </c>
      <c r="C2843" t="s">
        <v>3905</v>
      </c>
      <c r="D2843" t="s">
        <v>87</v>
      </c>
      <c r="E2843" t="s">
        <v>1593</v>
      </c>
      <c r="F2843" t="s">
        <v>245</v>
      </c>
      <c r="G2843" t="s">
        <v>45</v>
      </c>
      <c r="H2843">
        <v>1</v>
      </c>
      <c r="I2843" t="s">
        <v>197</v>
      </c>
      <c r="J2843" t="s">
        <v>47</v>
      </c>
      <c r="K2843" s="1">
        <v>44029</v>
      </c>
      <c r="L2843">
        <v>3.02</v>
      </c>
      <c r="M2843" t="s">
        <v>226</v>
      </c>
      <c r="W2843" s="5">
        <v>45931</v>
      </c>
      <c r="X2843" s="5">
        <v>45931</v>
      </c>
      <c r="Y2843" s="5">
        <v>45778</v>
      </c>
      <c r="AB2843" t="s">
        <v>245</v>
      </c>
      <c r="AC2843" t="s">
        <v>245</v>
      </c>
      <c r="AD2843" t="s">
        <v>247</v>
      </c>
      <c r="AE2843" t="s">
        <v>72</v>
      </c>
      <c r="AF2843" t="s">
        <v>53</v>
      </c>
      <c r="AG2843" t="s">
        <v>690</v>
      </c>
      <c r="AH2843">
        <v>46.239364000000002</v>
      </c>
      <c r="AI2843">
        <v>58.687789000000002</v>
      </c>
      <c r="AJ2843">
        <v>59.969082</v>
      </c>
      <c r="AK2843">
        <v>64.364349000000004</v>
      </c>
      <c r="AL2843" t="s">
        <v>54</v>
      </c>
      <c r="AM2843" t="s">
        <v>248</v>
      </c>
    </row>
    <row r="2844" spans="1:44" hidden="1" x14ac:dyDescent="0.25">
      <c r="A2844" t="s">
        <v>3911</v>
      </c>
      <c r="B2844" t="s">
        <v>3904</v>
      </c>
      <c r="C2844" t="s">
        <v>3905</v>
      </c>
      <c r="D2844" t="s">
        <v>100</v>
      </c>
      <c r="E2844" t="s">
        <v>1593</v>
      </c>
      <c r="F2844" t="s">
        <v>245</v>
      </c>
      <c r="G2844" t="s">
        <v>45</v>
      </c>
      <c r="H2844">
        <v>1</v>
      </c>
      <c r="I2844" t="s">
        <v>197</v>
      </c>
      <c r="J2844" t="s">
        <v>47</v>
      </c>
      <c r="K2844" s="1">
        <v>44015</v>
      </c>
      <c r="L2844">
        <v>17.61</v>
      </c>
      <c r="M2844" t="s">
        <v>226</v>
      </c>
      <c r="W2844" s="5">
        <v>45931</v>
      </c>
      <c r="X2844" s="5">
        <v>45931</v>
      </c>
      <c r="Y2844" s="5">
        <v>45778</v>
      </c>
      <c r="AB2844" t="s">
        <v>245</v>
      </c>
      <c r="AC2844" t="s">
        <v>245</v>
      </c>
      <c r="AD2844" t="s">
        <v>247</v>
      </c>
      <c r="AE2844" t="s">
        <v>72</v>
      </c>
      <c r="AF2844" t="s">
        <v>53</v>
      </c>
      <c r="AG2844" t="s">
        <v>690</v>
      </c>
      <c r="AH2844">
        <v>46.239364000000002</v>
      </c>
      <c r="AI2844">
        <v>58.687789000000002</v>
      </c>
      <c r="AJ2844">
        <v>59.969082</v>
      </c>
      <c r="AK2844">
        <v>64.364349000000004</v>
      </c>
      <c r="AL2844" t="s">
        <v>54</v>
      </c>
      <c r="AM2844" t="s">
        <v>248</v>
      </c>
    </row>
    <row r="2845" spans="1:44" hidden="1" x14ac:dyDescent="0.25">
      <c r="A2845" t="s">
        <v>3912</v>
      </c>
      <c r="B2845" t="s">
        <v>3904</v>
      </c>
      <c r="C2845" t="s">
        <v>3905</v>
      </c>
      <c r="D2845" t="s">
        <v>259</v>
      </c>
      <c r="E2845" t="s">
        <v>1593</v>
      </c>
      <c r="F2845" t="s">
        <v>245</v>
      </c>
      <c r="G2845" t="s">
        <v>45</v>
      </c>
      <c r="H2845">
        <v>1</v>
      </c>
      <c r="I2845" t="s">
        <v>197</v>
      </c>
      <c r="J2845" t="s">
        <v>47</v>
      </c>
      <c r="K2845" s="1">
        <v>44014</v>
      </c>
      <c r="L2845">
        <v>31.06</v>
      </c>
      <c r="M2845" t="s">
        <v>226</v>
      </c>
      <c r="W2845" s="5">
        <v>45931</v>
      </c>
      <c r="X2845" s="5">
        <v>45931</v>
      </c>
      <c r="Y2845" s="5">
        <v>45778</v>
      </c>
      <c r="AB2845" t="s">
        <v>245</v>
      </c>
      <c r="AC2845" t="s">
        <v>245</v>
      </c>
      <c r="AD2845" t="s">
        <v>247</v>
      </c>
      <c r="AE2845" t="s">
        <v>72</v>
      </c>
      <c r="AF2845" t="s">
        <v>53</v>
      </c>
      <c r="AG2845" t="s">
        <v>690</v>
      </c>
      <c r="AH2845">
        <v>46.239364000000002</v>
      </c>
      <c r="AI2845">
        <v>58.687789000000002</v>
      </c>
      <c r="AJ2845">
        <v>59.969082</v>
      </c>
      <c r="AK2845">
        <v>64.364349000000004</v>
      </c>
      <c r="AL2845" t="s">
        <v>54</v>
      </c>
      <c r="AM2845" t="s">
        <v>248</v>
      </c>
    </row>
    <row r="2846" spans="1:44" hidden="1" x14ac:dyDescent="0.25">
      <c r="A2846" t="s">
        <v>3913</v>
      </c>
      <c r="B2846" t="s">
        <v>3904</v>
      </c>
      <c r="C2846" t="s">
        <v>3905</v>
      </c>
      <c r="D2846" t="s">
        <v>275</v>
      </c>
      <c r="E2846" t="s">
        <v>1593</v>
      </c>
      <c r="F2846" t="s">
        <v>245</v>
      </c>
      <c r="G2846" t="s">
        <v>45</v>
      </c>
      <c r="H2846">
        <v>1</v>
      </c>
      <c r="I2846" t="s">
        <v>197</v>
      </c>
      <c r="J2846" t="s">
        <v>47</v>
      </c>
      <c r="K2846" s="1">
        <v>44029</v>
      </c>
      <c r="L2846">
        <v>20.16</v>
      </c>
      <c r="M2846" t="s">
        <v>226</v>
      </c>
      <c r="W2846" s="5">
        <v>45931</v>
      </c>
      <c r="X2846" s="5">
        <v>45931</v>
      </c>
      <c r="Y2846" s="5">
        <v>45778</v>
      </c>
      <c r="AB2846" t="s">
        <v>245</v>
      </c>
      <c r="AC2846" t="s">
        <v>245</v>
      </c>
      <c r="AD2846" t="s">
        <v>247</v>
      </c>
      <c r="AE2846" t="s">
        <v>72</v>
      </c>
      <c r="AF2846" t="s">
        <v>53</v>
      </c>
      <c r="AG2846" t="s">
        <v>690</v>
      </c>
      <c r="AH2846">
        <v>46.239364000000002</v>
      </c>
      <c r="AI2846">
        <v>58.687789000000002</v>
      </c>
      <c r="AJ2846">
        <v>59.969082</v>
      </c>
      <c r="AK2846">
        <v>64.364349000000004</v>
      </c>
      <c r="AL2846" t="s">
        <v>54</v>
      </c>
      <c r="AM2846" t="s">
        <v>248</v>
      </c>
    </row>
    <row r="2847" spans="1:44" hidden="1" x14ac:dyDescent="0.25">
      <c r="A2847" t="s">
        <v>3914</v>
      </c>
      <c r="B2847" t="s">
        <v>3904</v>
      </c>
      <c r="C2847" t="s">
        <v>3905</v>
      </c>
      <c r="D2847" t="s">
        <v>207</v>
      </c>
      <c r="E2847" t="s">
        <v>2297</v>
      </c>
      <c r="F2847" t="s">
        <v>245</v>
      </c>
      <c r="G2847" t="s">
        <v>45</v>
      </c>
      <c r="H2847">
        <v>1</v>
      </c>
      <c r="I2847" t="s">
        <v>197</v>
      </c>
      <c r="J2847" t="s">
        <v>47</v>
      </c>
      <c r="K2847" s="1">
        <v>44035</v>
      </c>
      <c r="L2847">
        <v>19.71</v>
      </c>
      <c r="M2847" t="s">
        <v>226</v>
      </c>
      <c r="W2847" s="5">
        <v>45931</v>
      </c>
      <c r="X2847" s="5">
        <v>45931</v>
      </c>
      <c r="Y2847" s="5">
        <v>45778</v>
      </c>
      <c r="AB2847" t="s">
        <v>245</v>
      </c>
      <c r="AC2847" t="s">
        <v>245</v>
      </c>
      <c r="AD2847" t="s">
        <v>247</v>
      </c>
      <c r="AE2847" t="s">
        <v>72</v>
      </c>
      <c r="AF2847" t="s">
        <v>53</v>
      </c>
      <c r="AG2847" t="s">
        <v>690</v>
      </c>
      <c r="AH2847">
        <v>46.239364000000002</v>
      </c>
      <c r="AI2847">
        <v>58.687789000000002</v>
      </c>
      <c r="AJ2847">
        <v>59.969082</v>
      </c>
      <c r="AK2847">
        <v>64.364349000000004</v>
      </c>
      <c r="AL2847" t="s">
        <v>54</v>
      </c>
      <c r="AM2847" t="s">
        <v>248</v>
      </c>
    </row>
    <row r="2848" spans="1:44" hidden="1" x14ac:dyDescent="0.25">
      <c r="A2848" t="s">
        <v>3915</v>
      </c>
      <c r="B2848" t="s">
        <v>3904</v>
      </c>
      <c r="C2848" t="s">
        <v>3905</v>
      </c>
      <c r="D2848" t="s">
        <v>102</v>
      </c>
      <c r="E2848" t="s">
        <v>1593</v>
      </c>
      <c r="F2848" t="s">
        <v>245</v>
      </c>
      <c r="G2848" t="s">
        <v>45</v>
      </c>
      <c r="H2848">
        <v>1</v>
      </c>
      <c r="I2848" t="s">
        <v>197</v>
      </c>
      <c r="J2848" t="s">
        <v>47</v>
      </c>
      <c r="K2848" s="1">
        <v>44032</v>
      </c>
      <c r="L2848">
        <v>29.16</v>
      </c>
      <c r="M2848" t="s">
        <v>226</v>
      </c>
      <c r="W2848" s="5">
        <v>45931</v>
      </c>
      <c r="X2848" s="5">
        <v>45931</v>
      </c>
      <c r="Y2848" s="5">
        <v>45778</v>
      </c>
      <c r="AB2848" t="s">
        <v>245</v>
      </c>
      <c r="AC2848" t="s">
        <v>245</v>
      </c>
      <c r="AD2848" t="s">
        <v>247</v>
      </c>
      <c r="AE2848" t="s">
        <v>72</v>
      </c>
      <c r="AF2848" t="s">
        <v>53</v>
      </c>
      <c r="AG2848" t="s">
        <v>690</v>
      </c>
      <c r="AH2848">
        <v>46.239364000000002</v>
      </c>
      <c r="AI2848">
        <v>58.687789000000002</v>
      </c>
      <c r="AJ2848">
        <v>59.969082</v>
      </c>
      <c r="AK2848">
        <v>64.364349000000004</v>
      </c>
      <c r="AL2848" t="s">
        <v>54</v>
      </c>
      <c r="AM2848" t="s">
        <v>248</v>
      </c>
    </row>
    <row r="2849" spans="1:44" hidden="1" x14ac:dyDescent="0.25">
      <c r="A2849" t="s">
        <v>3916</v>
      </c>
      <c r="B2849" t="s">
        <v>3904</v>
      </c>
      <c r="C2849" t="s">
        <v>3905</v>
      </c>
      <c r="D2849" t="s">
        <v>104</v>
      </c>
      <c r="E2849" t="s">
        <v>1593</v>
      </c>
      <c r="F2849" t="s">
        <v>245</v>
      </c>
      <c r="G2849" t="s">
        <v>45</v>
      </c>
      <c r="H2849">
        <v>1</v>
      </c>
      <c r="I2849" t="s">
        <v>197</v>
      </c>
      <c r="J2849" t="s">
        <v>47</v>
      </c>
      <c r="K2849" s="1">
        <v>44032</v>
      </c>
      <c r="L2849">
        <v>8.9</v>
      </c>
      <c r="M2849" t="s">
        <v>226</v>
      </c>
      <c r="W2849" s="5">
        <v>45931</v>
      </c>
      <c r="X2849" s="5">
        <v>45931</v>
      </c>
      <c r="Y2849" s="5">
        <v>45778</v>
      </c>
      <c r="AB2849" t="s">
        <v>245</v>
      </c>
      <c r="AC2849" t="s">
        <v>245</v>
      </c>
      <c r="AD2849" t="s">
        <v>247</v>
      </c>
      <c r="AE2849" t="s">
        <v>72</v>
      </c>
      <c r="AF2849" t="s">
        <v>53</v>
      </c>
      <c r="AG2849" t="s">
        <v>690</v>
      </c>
      <c r="AH2849">
        <v>46.239364000000002</v>
      </c>
      <c r="AI2849">
        <v>58.687789000000002</v>
      </c>
      <c r="AJ2849">
        <v>59.969082</v>
      </c>
      <c r="AK2849">
        <v>64.364349000000004</v>
      </c>
      <c r="AL2849" t="s">
        <v>54</v>
      </c>
      <c r="AM2849" t="s">
        <v>248</v>
      </c>
    </row>
    <row r="2850" spans="1:44" hidden="1" x14ac:dyDescent="0.25">
      <c r="A2850" t="s">
        <v>3917</v>
      </c>
      <c r="B2850" t="s">
        <v>3904</v>
      </c>
      <c r="C2850" t="s">
        <v>3905</v>
      </c>
      <c r="D2850" t="s">
        <v>107</v>
      </c>
      <c r="E2850" t="s">
        <v>2297</v>
      </c>
      <c r="F2850" t="s">
        <v>245</v>
      </c>
      <c r="G2850" t="s">
        <v>45</v>
      </c>
      <c r="H2850">
        <v>1</v>
      </c>
      <c r="I2850" t="s">
        <v>197</v>
      </c>
      <c r="J2850" t="s">
        <v>47</v>
      </c>
      <c r="K2850" s="1">
        <v>44020</v>
      </c>
      <c r="L2850">
        <v>40.270000000000003</v>
      </c>
      <c r="M2850" t="s">
        <v>226</v>
      </c>
      <c r="N2850" t="s">
        <v>13</v>
      </c>
      <c r="W2850" s="5">
        <v>45931</v>
      </c>
      <c r="X2850" s="5">
        <v>45931</v>
      </c>
      <c r="Y2850" s="5">
        <v>45778</v>
      </c>
      <c r="AB2850" t="s">
        <v>245</v>
      </c>
      <c r="AC2850" t="s">
        <v>13</v>
      </c>
      <c r="AD2850" t="s">
        <v>247</v>
      </c>
      <c r="AE2850" t="s">
        <v>72</v>
      </c>
      <c r="AF2850" t="s">
        <v>53</v>
      </c>
      <c r="AG2850" t="s">
        <v>690</v>
      </c>
      <c r="AH2850">
        <v>46.239364000000002</v>
      </c>
      <c r="AI2850">
        <v>58.687789000000002</v>
      </c>
      <c r="AJ2850">
        <v>59.969082</v>
      </c>
      <c r="AK2850">
        <v>64.364349000000004</v>
      </c>
      <c r="AL2850" t="s">
        <v>54</v>
      </c>
      <c r="AM2850" t="s">
        <v>248</v>
      </c>
      <c r="AP2850" s="1" t="s">
        <v>5439</v>
      </c>
    </row>
    <row r="2851" spans="1:44" hidden="1" x14ac:dyDescent="0.25">
      <c r="A2851" t="s">
        <v>3918</v>
      </c>
      <c r="B2851" t="s">
        <v>3904</v>
      </c>
      <c r="C2851" t="s">
        <v>3905</v>
      </c>
      <c r="D2851" t="s">
        <v>109</v>
      </c>
      <c r="E2851" t="s">
        <v>2297</v>
      </c>
      <c r="F2851" t="s">
        <v>245</v>
      </c>
      <c r="G2851" t="s">
        <v>45</v>
      </c>
      <c r="H2851">
        <v>1</v>
      </c>
      <c r="I2851" t="s">
        <v>197</v>
      </c>
      <c r="J2851" t="s">
        <v>47</v>
      </c>
      <c r="K2851" s="1">
        <v>44020</v>
      </c>
      <c r="L2851">
        <v>17.79</v>
      </c>
      <c r="M2851" t="s">
        <v>226</v>
      </c>
      <c r="W2851" s="5">
        <v>45931</v>
      </c>
      <c r="X2851" s="5">
        <v>45931</v>
      </c>
      <c r="Y2851" s="5">
        <v>45778</v>
      </c>
      <c r="AB2851" t="s">
        <v>245</v>
      </c>
      <c r="AC2851" t="s">
        <v>245</v>
      </c>
      <c r="AD2851" t="s">
        <v>247</v>
      </c>
      <c r="AE2851" t="s">
        <v>72</v>
      </c>
      <c r="AF2851" t="s">
        <v>53</v>
      </c>
      <c r="AG2851" t="s">
        <v>690</v>
      </c>
      <c r="AH2851">
        <v>46.239364000000002</v>
      </c>
      <c r="AI2851">
        <v>58.687789000000002</v>
      </c>
      <c r="AJ2851">
        <v>59.969082</v>
      </c>
      <c r="AK2851">
        <v>64.364349000000004</v>
      </c>
      <c r="AL2851" t="s">
        <v>54</v>
      </c>
      <c r="AM2851" t="s">
        <v>248</v>
      </c>
    </row>
    <row r="2852" spans="1:44" hidden="1" x14ac:dyDescent="0.25">
      <c r="A2852" t="s">
        <v>3919</v>
      </c>
      <c r="B2852" t="s">
        <v>3904</v>
      </c>
      <c r="C2852" t="s">
        <v>3905</v>
      </c>
      <c r="D2852" t="s">
        <v>154</v>
      </c>
      <c r="E2852" t="s">
        <v>2297</v>
      </c>
      <c r="F2852" t="s">
        <v>245</v>
      </c>
      <c r="G2852" t="s">
        <v>45</v>
      </c>
      <c r="H2852">
        <v>1</v>
      </c>
      <c r="I2852" t="s">
        <v>197</v>
      </c>
      <c r="J2852" t="s">
        <v>47</v>
      </c>
      <c r="K2852" s="1">
        <v>44021</v>
      </c>
      <c r="L2852">
        <v>22.15</v>
      </c>
      <c r="M2852" t="s">
        <v>226</v>
      </c>
      <c r="W2852" s="5">
        <v>45931</v>
      </c>
      <c r="X2852" s="5">
        <v>45931</v>
      </c>
      <c r="Y2852" s="5">
        <v>45778</v>
      </c>
      <c r="AB2852" t="s">
        <v>245</v>
      </c>
      <c r="AC2852" t="s">
        <v>245</v>
      </c>
      <c r="AD2852" t="s">
        <v>247</v>
      </c>
      <c r="AE2852" t="s">
        <v>72</v>
      </c>
      <c r="AF2852" t="s">
        <v>53</v>
      </c>
      <c r="AG2852" t="s">
        <v>690</v>
      </c>
      <c r="AH2852">
        <v>46.239364000000002</v>
      </c>
      <c r="AI2852">
        <v>58.687789000000002</v>
      </c>
      <c r="AJ2852">
        <v>59.969082</v>
      </c>
      <c r="AK2852">
        <v>64.364349000000004</v>
      </c>
      <c r="AL2852" t="s">
        <v>54</v>
      </c>
      <c r="AM2852" t="s">
        <v>248</v>
      </c>
    </row>
    <row r="2853" spans="1:44" hidden="1" x14ac:dyDescent="0.25">
      <c r="A2853" t="s">
        <v>3923</v>
      </c>
      <c r="B2853" t="s">
        <v>3920</v>
      </c>
      <c r="C2853" t="s">
        <v>3921</v>
      </c>
      <c r="D2853" t="s">
        <v>95</v>
      </c>
      <c r="E2853" t="s">
        <v>3922</v>
      </c>
      <c r="F2853" t="s">
        <v>311</v>
      </c>
      <c r="G2853" t="s">
        <v>45</v>
      </c>
      <c r="H2853">
        <v>1</v>
      </c>
      <c r="I2853" t="s">
        <v>197</v>
      </c>
      <c r="J2853" t="s">
        <v>47</v>
      </c>
      <c r="K2853" s="1">
        <v>44083</v>
      </c>
      <c r="L2853">
        <v>12.06</v>
      </c>
      <c r="M2853" t="s">
        <v>226</v>
      </c>
      <c r="W2853" s="5">
        <v>45962</v>
      </c>
      <c r="X2853" s="5">
        <v>45962</v>
      </c>
      <c r="Y2853" s="5">
        <v>45839</v>
      </c>
      <c r="AB2853" t="s">
        <v>311</v>
      </c>
      <c r="AC2853" t="s">
        <v>311</v>
      </c>
      <c r="AD2853" t="s">
        <v>199</v>
      </c>
      <c r="AE2853" t="s">
        <v>51</v>
      </c>
      <c r="AF2853" t="s">
        <v>50</v>
      </c>
      <c r="AG2853" t="s">
        <v>1713</v>
      </c>
      <c r="AH2853">
        <v>76.391163000000006</v>
      </c>
      <c r="AI2853">
        <v>115.642095</v>
      </c>
      <c r="AJ2853">
        <v>123.95709600000001</v>
      </c>
      <c r="AK2853">
        <v>128.84783999999999</v>
      </c>
      <c r="AL2853" t="s">
        <v>54</v>
      </c>
      <c r="AM2853" t="s">
        <v>314</v>
      </c>
      <c r="AN2853" t="s">
        <v>1712</v>
      </c>
      <c r="AO2853" s="1">
        <v>45962</v>
      </c>
      <c r="AR2853" t="s">
        <v>1532</v>
      </c>
    </row>
    <row r="2854" spans="1:44" hidden="1" x14ac:dyDescent="0.25">
      <c r="A2854" t="s">
        <v>3924</v>
      </c>
      <c r="B2854" t="s">
        <v>3920</v>
      </c>
      <c r="C2854" t="s">
        <v>3921</v>
      </c>
      <c r="D2854" t="s">
        <v>143</v>
      </c>
      <c r="E2854" t="s">
        <v>3922</v>
      </c>
      <c r="F2854" t="s">
        <v>311</v>
      </c>
      <c r="G2854" t="s">
        <v>45</v>
      </c>
      <c r="H2854">
        <v>1</v>
      </c>
      <c r="I2854" t="s">
        <v>197</v>
      </c>
      <c r="J2854" t="s">
        <v>47</v>
      </c>
      <c r="K2854" s="1">
        <v>44083</v>
      </c>
      <c r="L2854">
        <v>14.21</v>
      </c>
      <c r="M2854" t="s">
        <v>226</v>
      </c>
      <c r="W2854" s="5">
        <v>45962</v>
      </c>
      <c r="X2854" s="5">
        <v>45962</v>
      </c>
      <c r="Y2854" s="5">
        <v>45839</v>
      </c>
      <c r="AB2854" t="s">
        <v>311</v>
      </c>
      <c r="AC2854" t="s">
        <v>311</v>
      </c>
      <c r="AD2854" t="s">
        <v>199</v>
      </c>
      <c r="AE2854" t="s">
        <v>51</v>
      </c>
      <c r="AF2854" t="s">
        <v>50</v>
      </c>
      <c r="AG2854" t="s">
        <v>1713</v>
      </c>
      <c r="AH2854">
        <v>76.391163000000006</v>
      </c>
      <c r="AI2854">
        <v>115.642095</v>
      </c>
      <c r="AJ2854">
        <v>123.95709600000001</v>
      </c>
      <c r="AK2854">
        <v>128.84783999999999</v>
      </c>
      <c r="AL2854" t="s">
        <v>54</v>
      </c>
      <c r="AM2854" t="s">
        <v>314</v>
      </c>
      <c r="AN2854" t="s">
        <v>1712</v>
      </c>
      <c r="AO2854" s="1">
        <v>45962</v>
      </c>
      <c r="AR2854" t="s">
        <v>1532</v>
      </c>
    </row>
    <row r="2855" spans="1:44" hidden="1" x14ac:dyDescent="0.25">
      <c r="A2855" t="s">
        <v>3925</v>
      </c>
      <c r="B2855" t="s">
        <v>3920</v>
      </c>
      <c r="C2855" t="s">
        <v>3921</v>
      </c>
      <c r="D2855" t="s">
        <v>145</v>
      </c>
      <c r="E2855" t="s">
        <v>3922</v>
      </c>
      <c r="F2855" t="s">
        <v>311</v>
      </c>
      <c r="G2855" t="s">
        <v>45</v>
      </c>
      <c r="H2855">
        <v>1</v>
      </c>
      <c r="I2855" t="s">
        <v>197</v>
      </c>
      <c r="J2855" t="s">
        <v>47</v>
      </c>
      <c r="K2855" s="1">
        <v>44078</v>
      </c>
      <c r="L2855">
        <v>20.32</v>
      </c>
      <c r="M2855" t="s">
        <v>226</v>
      </c>
      <c r="W2855" s="5">
        <v>45962</v>
      </c>
      <c r="X2855" s="5">
        <v>45962</v>
      </c>
      <c r="Y2855" s="5">
        <v>45839</v>
      </c>
      <c r="AB2855" t="s">
        <v>311</v>
      </c>
      <c r="AC2855" t="s">
        <v>311</v>
      </c>
      <c r="AD2855" t="s">
        <v>199</v>
      </c>
      <c r="AE2855" t="s">
        <v>51</v>
      </c>
      <c r="AF2855" t="s">
        <v>50</v>
      </c>
      <c r="AG2855" t="s">
        <v>1713</v>
      </c>
      <c r="AH2855">
        <v>76.391163000000006</v>
      </c>
      <c r="AI2855">
        <v>115.642095</v>
      </c>
      <c r="AJ2855">
        <v>123.95709600000001</v>
      </c>
      <c r="AK2855">
        <v>128.84783999999999</v>
      </c>
      <c r="AL2855" t="s">
        <v>54</v>
      </c>
      <c r="AM2855" t="s">
        <v>314</v>
      </c>
      <c r="AN2855" t="s">
        <v>1712</v>
      </c>
      <c r="AO2855" s="1">
        <v>45962</v>
      </c>
      <c r="AR2855" t="s">
        <v>1532</v>
      </c>
    </row>
    <row r="2856" spans="1:44" hidden="1" x14ac:dyDescent="0.25">
      <c r="A2856" t="s">
        <v>3926</v>
      </c>
      <c r="B2856" t="s">
        <v>3920</v>
      </c>
      <c r="C2856" t="s">
        <v>3921</v>
      </c>
      <c r="D2856" t="s">
        <v>255</v>
      </c>
      <c r="E2856" t="s">
        <v>3922</v>
      </c>
      <c r="F2856" t="s">
        <v>311</v>
      </c>
      <c r="G2856" t="s">
        <v>45</v>
      </c>
      <c r="H2856">
        <v>1</v>
      </c>
      <c r="I2856" t="s">
        <v>197</v>
      </c>
      <c r="J2856" t="s">
        <v>47</v>
      </c>
      <c r="K2856" s="1">
        <v>44078</v>
      </c>
      <c r="L2856">
        <v>11.16</v>
      </c>
      <c r="M2856" t="s">
        <v>226</v>
      </c>
      <c r="W2856" s="5">
        <v>45962</v>
      </c>
      <c r="X2856" s="5">
        <v>45962</v>
      </c>
      <c r="Y2856" s="5">
        <v>45839</v>
      </c>
      <c r="AB2856" t="s">
        <v>311</v>
      </c>
      <c r="AC2856" t="s">
        <v>311</v>
      </c>
      <c r="AD2856" t="s">
        <v>199</v>
      </c>
      <c r="AE2856" t="s">
        <v>51</v>
      </c>
      <c r="AF2856" t="s">
        <v>50</v>
      </c>
      <c r="AG2856" t="s">
        <v>1713</v>
      </c>
      <c r="AH2856">
        <v>76.391163000000006</v>
      </c>
      <c r="AI2856">
        <v>115.642095</v>
      </c>
      <c r="AJ2856">
        <v>123.95709600000001</v>
      </c>
      <c r="AK2856">
        <v>128.84783999999999</v>
      </c>
      <c r="AL2856" t="s">
        <v>54</v>
      </c>
      <c r="AM2856" t="s">
        <v>314</v>
      </c>
      <c r="AN2856" t="s">
        <v>1712</v>
      </c>
      <c r="AO2856" s="1">
        <v>45962</v>
      </c>
      <c r="AR2856" t="s">
        <v>1532</v>
      </c>
    </row>
    <row r="2857" spans="1:44" hidden="1" x14ac:dyDescent="0.25">
      <c r="A2857" t="s">
        <v>3927</v>
      </c>
      <c r="B2857" t="s">
        <v>3920</v>
      </c>
      <c r="C2857" t="s">
        <v>3921</v>
      </c>
      <c r="D2857" t="s">
        <v>87</v>
      </c>
      <c r="E2857" t="s">
        <v>3922</v>
      </c>
      <c r="F2857" t="s">
        <v>311</v>
      </c>
      <c r="G2857" t="s">
        <v>45</v>
      </c>
      <c r="H2857">
        <v>1</v>
      </c>
      <c r="I2857" t="s">
        <v>197</v>
      </c>
      <c r="J2857" t="s">
        <v>47</v>
      </c>
      <c r="K2857" s="1">
        <v>44099</v>
      </c>
      <c r="L2857">
        <v>7.12</v>
      </c>
      <c r="M2857" t="s">
        <v>226</v>
      </c>
      <c r="W2857" s="5">
        <v>45962</v>
      </c>
      <c r="X2857" s="5">
        <v>45962</v>
      </c>
      <c r="Y2857" s="5">
        <v>45870</v>
      </c>
      <c r="AB2857" t="s">
        <v>311</v>
      </c>
      <c r="AC2857" t="s">
        <v>311</v>
      </c>
      <c r="AD2857" t="s">
        <v>199</v>
      </c>
      <c r="AE2857" t="s">
        <v>51</v>
      </c>
      <c r="AF2857" t="s">
        <v>50</v>
      </c>
      <c r="AG2857" t="s">
        <v>1713</v>
      </c>
      <c r="AH2857">
        <v>76.391163000000006</v>
      </c>
      <c r="AI2857">
        <v>115.642095</v>
      </c>
      <c r="AJ2857">
        <v>123.95709600000001</v>
      </c>
      <c r="AK2857">
        <v>128.84783999999999</v>
      </c>
      <c r="AL2857" t="s">
        <v>54</v>
      </c>
      <c r="AM2857" t="s">
        <v>314</v>
      </c>
      <c r="AN2857" t="s">
        <v>1712</v>
      </c>
      <c r="AO2857" s="1">
        <v>45962</v>
      </c>
      <c r="AR2857" t="s">
        <v>1532</v>
      </c>
    </row>
    <row r="2858" spans="1:44" hidden="1" x14ac:dyDescent="0.25">
      <c r="A2858" t="s">
        <v>3928</v>
      </c>
      <c r="B2858" t="s">
        <v>3920</v>
      </c>
      <c r="C2858" t="s">
        <v>3921</v>
      </c>
      <c r="D2858" t="s">
        <v>259</v>
      </c>
      <c r="E2858" t="s">
        <v>3922</v>
      </c>
      <c r="F2858" t="s">
        <v>311</v>
      </c>
      <c r="G2858" t="s">
        <v>45</v>
      </c>
      <c r="H2858">
        <v>1</v>
      </c>
      <c r="I2858" t="s">
        <v>197</v>
      </c>
      <c r="J2858" t="s">
        <v>47</v>
      </c>
      <c r="K2858" s="1">
        <v>44090</v>
      </c>
      <c r="L2858">
        <v>8.94</v>
      </c>
      <c r="M2858" t="s">
        <v>226</v>
      </c>
      <c r="W2858" s="5">
        <v>45962</v>
      </c>
      <c r="X2858" s="5">
        <v>45962</v>
      </c>
      <c r="Y2858" s="5">
        <v>45870</v>
      </c>
      <c r="AB2858" t="s">
        <v>311</v>
      </c>
      <c r="AC2858" t="s">
        <v>311</v>
      </c>
      <c r="AD2858" t="s">
        <v>199</v>
      </c>
      <c r="AE2858" t="s">
        <v>51</v>
      </c>
      <c r="AF2858" t="s">
        <v>50</v>
      </c>
      <c r="AG2858" t="s">
        <v>1713</v>
      </c>
      <c r="AH2858">
        <v>76.391163000000006</v>
      </c>
      <c r="AI2858">
        <v>115.642095</v>
      </c>
      <c r="AJ2858">
        <v>123.95709600000001</v>
      </c>
      <c r="AK2858">
        <v>128.84783999999999</v>
      </c>
      <c r="AL2858" t="s">
        <v>54</v>
      </c>
      <c r="AM2858" t="s">
        <v>314</v>
      </c>
      <c r="AN2858" t="s">
        <v>1712</v>
      </c>
      <c r="AO2858" s="1">
        <v>45962</v>
      </c>
      <c r="AR2858" t="s">
        <v>1532</v>
      </c>
    </row>
    <row r="2859" spans="1:44" hidden="1" x14ac:dyDescent="0.25">
      <c r="A2859" t="s">
        <v>3929</v>
      </c>
      <c r="B2859" t="s">
        <v>3920</v>
      </c>
      <c r="C2859" t="s">
        <v>3921</v>
      </c>
      <c r="D2859" t="s">
        <v>275</v>
      </c>
      <c r="E2859" t="s">
        <v>3922</v>
      </c>
      <c r="F2859" t="s">
        <v>311</v>
      </c>
      <c r="G2859" t="s">
        <v>45</v>
      </c>
      <c r="H2859">
        <v>1</v>
      </c>
      <c r="I2859" t="s">
        <v>197</v>
      </c>
      <c r="J2859" t="s">
        <v>47</v>
      </c>
      <c r="K2859" s="1">
        <v>44090</v>
      </c>
      <c r="L2859">
        <v>8.81</v>
      </c>
      <c r="M2859" t="s">
        <v>226</v>
      </c>
      <c r="W2859" s="5">
        <v>45962</v>
      </c>
      <c r="X2859" s="5">
        <v>45962</v>
      </c>
      <c r="Y2859" s="5">
        <v>45870</v>
      </c>
      <c r="AB2859" t="s">
        <v>311</v>
      </c>
      <c r="AC2859" t="s">
        <v>311</v>
      </c>
      <c r="AD2859" t="s">
        <v>199</v>
      </c>
      <c r="AE2859" t="s">
        <v>51</v>
      </c>
      <c r="AF2859" t="s">
        <v>50</v>
      </c>
      <c r="AG2859" t="s">
        <v>1713</v>
      </c>
      <c r="AH2859">
        <v>76.391163000000006</v>
      </c>
      <c r="AI2859">
        <v>115.642095</v>
      </c>
      <c r="AJ2859">
        <v>123.95709600000001</v>
      </c>
      <c r="AK2859">
        <v>128.84783999999999</v>
      </c>
      <c r="AL2859" t="s">
        <v>54</v>
      </c>
      <c r="AM2859" t="s">
        <v>314</v>
      </c>
      <c r="AN2859" t="s">
        <v>1712</v>
      </c>
      <c r="AO2859" s="1">
        <v>45962</v>
      </c>
      <c r="AR2859" t="s">
        <v>1532</v>
      </c>
    </row>
    <row r="2860" spans="1:44" hidden="1" x14ac:dyDescent="0.25">
      <c r="A2860" t="s">
        <v>3930</v>
      </c>
      <c r="B2860" t="s">
        <v>3920</v>
      </c>
      <c r="C2860" t="s">
        <v>3921</v>
      </c>
      <c r="D2860" t="s">
        <v>207</v>
      </c>
      <c r="E2860" t="s">
        <v>3922</v>
      </c>
      <c r="F2860" t="s">
        <v>311</v>
      </c>
      <c r="G2860" t="s">
        <v>45</v>
      </c>
      <c r="H2860">
        <v>1</v>
      </c>
      <c r="I2860" t="s">
        <v>197</v>
      </c>
      <c r="J2860" t="s">
        <v>47</v>
      </c>
      <c r="K2860" s="1">
        <v>44090</v>
      </c>
      <c r="L2860">
        <v>2.75</v>
      </c>
      <c r="M2860" t="s">
        <v>226</v>
      </c>
      <c r="N2860" t="s">
        <v>13</v>
      </c>
      <c r="W2860" s="5">
        <v>45962</v>
      </c>
      <c r="X2860" s="5">
        <v>45962</v>
      </c>
      <c r="Y2860" s="5">
        <v>45870</v>
      </c>
      <c r="AB2860" t="s">
        <v>311</v>
      </c>
      <c r="AC2860" t="s">
        <v>13</v>
      </c>
      <c r="AD2860" t="s">
        <v>199</v>
      </c>
      <c r="AE2860" t="s">
        <v>51</v>
      </c>
      <c r="AF2860" t="s">
        <v>50</v>
      </c>
      <c r="AG2860" t="s">
        <v>1713</v>
      </c>
      <c r="AH2860">
        <v>76.391163000000006</v>
      </c>
      <c r="AI2860">
        <v>115.642095</v>
      </c>
      <c r="AJ2860">
        <v>123.95709600000001</v>
      </c>
      <c r="AK2860">
        <v>128.84783999999999</v>
      </c>
      <c r="AL2860" t="s">
        <v>54</v>
      </c>
      <c r="AM2860" t="s">
        <v>314</v>
      </c>
      <c r="AP2860" s="1" t="s">
        <v>5439</v>
      </c>
    </row>
    <row r="2861" spans="1:44" hidden="1" x14ac:dyDescent="0.25">
      <c r="A2861" t="s">
        <v>3931</v>
      </c>
      <c r="B2861" t="s">
        <v>3920</v>
      </c>
      <c r="C2861" t="s">
        <v>3921</v>
      </c>
      <c r="D2861" t="s">
        <v>102</v>
      </c>
      <c r="E2861" t="s">
        <v>3922</v>
      </c>
      <c r="F2861" t="s">
        <v>311</v>
      </c>
      <c r="G2861" t="s">
        <v>45</v>
      </c>
      <c r="H2861">
        <v>1</v>
      </c>
      <c r="I2861" t="s">
        <v>197</v>
      </c>
      <c r="J2861" t="s">
        <v>47</v>
      </c>
      <c r="K2861" s="1">
        <v>44090</v>
      </c>
      <c r="L2861">
        <v>1.91</v>
      </c>
      <c r="M2861" t="s">
        <v>226</v>
      </c>
      <c r="W2861" s="5">
        <v>45962</v>
      </c>
      <c r="X2861" s="5">
        <v>45962</v>
      </c>
      <c r="Y2861" s="5">
        <v>45870</v>
      </c>
      <c r="AB2861" t="s">
        <v>311</v>
      </c>
      <c r="AC2861" t="s">
        <v>311</v>
      </c>
      <c r="AD2861" t="s">
        <v>199</v>
      </c>
      <c r="AE2861" t="s">
        <v>51</v>
      </c>
      <c r="AF2861" t="s">
        <v>50</v>
      </c>
      <c r="AG2861" t="s">
        <v>1713</v>
      </c>
      <c r="AH2861">
        <v>76.391163000000006</v>
      </c>
      <c r="AI2861">
        <v>115.642095</v>
      </c>
      <c r="AJ2861">
        <v>123.95709600000001</v>
      </c>
      <c r="AK2861">
        <v>128.84783999999999</v>
      </c>
      <c r="AL2861" t="s">
        <v>54</v>
      </c>
      <c r="AM2861" t="s">
        <v>314</v>
      </c>
      <c r="AN2861" t="s">
        <v>1712</v>
      </c>
      <c r="AO2861" s="1">
        <v>45962</v>
      </c>
      <c r="AR2861" t="s">
        <v>1532</v>
      </c>
    </row>
    <row r="2862" spans="1:44" hidden="1" x14ac:dyDescent="0.25">
      <c r="A2862" t="s">
        <v>3932</v>
      </c>
      <c r="B2862" t="s">
        <v>3920</v>
      </c>
      <c r="C2862" t="s">
        <v>3921</v>
      </c>
      <c r="D2862" t="s">
        <v>149</v>
      </c>
      <c r="E2862" t="s">
        <v>3922</v>
      </c>
      <c r="F2862" t="s">
        <v>311</v>
      </c>
      <c r="G2862" t="s">
        <v>45</v>
      </c>
      <c r="H2862">
        <v>1</v>
      </c>
      <c r="I2862" t="s">
        <v>197</v>
      </c>
      <c r="J2862" t="s">
        <v>47</v>
      </c>
      <c r="K2862" s="1">
        <v>44074</v>
      </c>
      <c r="L2862">
        <v>22.93</v>
      </c>
      <c r="M2862" t="s">
        <v>226</v>
      </c>
      <c r="W2862" s="5">
        <v>45962</v>
      </c>
      <c r="X2862" s="5">
        <v>45962</v>
      </c>
      <c r="Y2862" s="5">
        <v>45870</v>
      </c>
      <c r="AB2862" t="s">
        <v>311</v>
      </c>
      <c r="AC2862" t="s">
        <v>311</v>
      </c>
      <c r="AD2862" t="s">
        <v>199</v>
      </c>
      <c r="AE2862" t="s">
        <v>51</v>
      </c>
      <c r="AF2862" t="s">
        <v>50</v>
      </c>
      <c r="AG2862" t="s">
        <v>1713</v>
      </c>
      <c r="AH2862">
        <v>76.391163000000006</v>
      </c>
      <c r="AI2862">
        <v>115.642095</v>
      </c>
      <c r="AJ2862">
        <v>123.95709600000001</v>
      </c>
      <c r="AK2862">
        <v>128.84783999999999</v>
      </c>
      <c r="AL2862" t="s">
        <v>54</v>
      </c>
      <c r="AM2862" t="s">
        <v>314</v>
      </c>
      <c r="AN2862" t="s">
        <v>1712</v>
      </c>
      <c r="AO2862" s="1">
        <v>45962</v>
      </c>
      <c r="AR2862" t="s">
        <v>1532</v>
      </c>
    </row>
    <row r="2863" spans="1:44" hidden="1" x14ac:dyDescent="0.25">
      <c r="A2863" t="s">
        <v>3933</v>
      </c>
      <c r="B2863" t="s">
        <v>3920</v>
      </c>
      <c r="C2863" t="s">
        <v>3921</v>
      </c>
      <c r="D2863" t="s">
        <v>107</v>
      </c>
      <c r="E2863" t="s">
        <v>3922</v>
      </c>
      <c r="F2863" t="s">
        <v>311</v>
      </c>
      <c r="G2863" t="s">
        <v>45</v>
      </c>
      <c r="H2863">
        <v>1</v>
      </c>
      <c r="I2863" t="s">
        <v>197</v>
      </c>
      <c r="J2863" t="s">
        <v>47</v>
      </c>
      <c r="K2863" s="1">
        <v>44074</v>
      </c>
      <c r="L2863">
        <v>21.15</v>
      </c>
      <c r="M2863" t="s">
        <v>226</v>
      </c>
      <c r="W2863" s="5">
        <v>45962</v>
      </c>
      <c r="X2863" s="5">
        <v>45962</v>
      </c>
      <c r="Y2863" s="5">
        <v>45870</v>
      </c>
      <c r="AB2863" t="s">
        <v>311</v>
      </c>
      <c r="AC2863" t="s">
        <v>311</v>
      </c>
      <c r="AD2863" t="s">
        <v>199</v>
      </c>
      <c r="AE2863" t="s">
        <v>51</v>
      </c>
      <c r="AF2863" t="s">
        <v>50</v>
      </c>
      <c r="AG2863" t="s">
        <v>1713</v>
      </c>
      <c r="AH2863">
        <v>76.391163000000006</v>
      </c>
      <c r="AI2863">
        <v>115.642095</v>
      </c>
      <c r="AJ2863">
        <v>123.95709600000001</v>
      </c>
      <c r="AK2863">
        <v>128.84783999999999</v>
      </c>
      <c r="AL2863" t="s">
        <v>54</v>
      </c>
      <c r="AM2863" t="s">
        <v>314</v>
      </c>
      <c r="AN2863" t="s">
        <v>1712</v>
      </c>
      <c r="AO2863" s="1">
        <v>45962</v>
      </c>
      <c r="AR2863" t="s">
        <v>1532</v>
      </c>
    </row>
    <row r="2864" spans="1:44" hidden="1" x14ac:dyDescent="0.25">
      <c r="A2864" t="s">
        <v>3934</v>
      </c>
      <c r="B2864" t="s">
        <v>3920</v>
      </c>
      <c r="C2864" t="s">
        <v>3921</v>
      </c>
      <c r="D2864" t="s">
        <v>154</v>
      </c>
      <c r="E2864" t="s">
        <v>3922</v>
      </c>
      <c r="F2864" t="s">
        <v>311</v>
      </c>
      <c r="G2864" t="s">
        <v>45</v>
      </c>
      <c r="H2864">
        <v>1</v>
      </c>
      <c r="I2864" t="s">
        <v>197</v>
      </c>
      <c r="J2864" t="s">
        <v>47</v>
      </c>
      <c r="K2864" s="1">
        <v>44100</v>
      </c>
      <c r="L2864">
        <v>11.8</v>
      </c>
      <c r="M2864" t="s">
        <v>226</v>
      </c>
      <c r="W2864" s="5">
        <v>45962</v>
      </c>
      <c r="X2864" s="5">
        <v>45962</v>
      </c>
      <c r="Y2864" s="5">
        <v>45870</v>
      </c>
      <c r="AB2864" t="s">
        <v>311</v>
      </c>
      <c r="AC2864" t="s">
        <v>311</v>
      </c>
      <c r="AD2864" t="s">
        <v>199</v>
      </c>
      <c r="AE2864" t="s">
        <v>51</v>
      </c>
      <c r="AF2864" t="s">
        <v>50</v>
      </c>
      <c r="AG2864" t="s">
        <v>1713</v>
      </c>
      <c r="AH2864">
        <v>76.391163000000006</v>
      </c>
      <c r="AI2864">
        <v>115.642095</v>
      </c>
      <c r="AJ2864">
        <v>123.95709600000001</v>
      </c>
      <c r="AK2864">
        <v>128.84783999999999</v>
      </c>
      <c r="AL2864" t="s">
        <v>54</v>
      </c>
      <c r="AM2864" t="s">
        <v>314</v>
      </c>
      <c r="AN2864" t="s">
        <v>1712</v>
      </c>
      <c r="AO2864" s="1">
        <v>45962</v>
      </c>
      <c r="AR2864" t="s">
        <v>1532</v>
      </c>
    </row>
    <row r="2865" spans="1:44" hidden="1" x14ac:dyDescent="0.25">
      <c r="A2865" t="s">
        <v>3935</v>
      </c>
      <c r="B2865" t="s">
        <v>3920</v>
      </c>
      <c r="C2865" t="s">
        <v>3921</v>
      </c>
      <c r="D2865" t="s">
        <v>229</v>
      </c>
      <c r="E2865" t="s">
        <v>3922</v>
      </c>
      <c r="F2865" t="s">
        <v>311</v>
      </c>
      <c r="G2865" t="s">
        <v>45</v>
      </c>
      <c r="H2865">
        <v>1</v>
      </c>
      <c r="I2865" t="s">
        <v>197</v>
      </c>
      <c r="J2865" t="s">
        <v>47</v>
      </c>
      <c r="K2865" s="1">
        <v>44095</v>
      </c>
      <c r="L2865">
        <v>14.23</v>
      </c>
      <c r="M2865" t="s">
        <v>226</v>
      </c>
      <c r="W2865" s="5">
        <v>45962</v>
      </c>
      <c r="X2865" s="5">
        <v>45962</v>
      </c>
      <c r="Y2865" s="5">
        <v>45870</v>
      </c>
      <c r="AB2865" t="s">
        <v>311</v>
      </c>
      <c r="AC2865" t="s">
        <v>311</v>
      </c>
      <c r="AD2865" t="s">
        <v>199</v>
      </c>
      <c r="AE2865" t="s">
        <v>51</v>
      </c>
      <c r="AF2865" t="s">
        <v>50</v>
      </c>
      <c r="AG2865" t="s">
        <v>1713</v>
      </c>
      <c r="AH2865">
        <v>76.391163000000006</v>
      </c>
      <c r="AI2865">
        <v>115.642095</v>
      </c>
      <c r="AJ2865">
        <v>123.95709600000001</v>
      </c>
      <c r="AK2865">
        <v>128.84783999999999</v>
      </c>
      <c r="AL2865" t="s">
        <v>54</v>
      </c>
      <c r="AM2865" t="s">
        <v>314</v>
      </c>
      <c r="AN2865" t="s">
        <v>1712</v>
      </c>
      <c r="AO2865" s="1">
        <v>45962</v>
      </c>
      <c r="AR2865" t="s">
        <v>1532</v>
      </c>
    </row>
    <row r="2866" spans="1:44" hidden="1" x14ac:dyDescent="0.25">
      <c r="A2866" t="s">
        <v>3936</v>
      </c>
      <c r="B2866" t="s">
        <v>3920</v>
      </c>
      <c r="C2866" t="s">
        <v>3921</v>
      </c>
      <c r="D2866" t="s">
        <v>156</v>
      </c>
      <c r="E2866" t="s">
        <v>3922</v>
      </c>
      <c r="F2866" t="s">
        <v>311</v>
      </c>
      <c r="G2866" t="s">
        <v>45</v>
      </c>
      <c r="H2866">
        <v>1</v>
      </c>
      <c r="I2866" t="s">
        <v>197</v>
      </c>
      <c r="J2866" t="s">
        <v>47</v>
      </c>
      <c r="K2866" s="1">
        <v>44097</v>
      </c>
      <c r="L2866">
        <v>18.72</v>
      </c>
      <c r="M2866" t="s">
        <v>226</v>
      </c>
      <c r="W2866" s="5">
        <v>45962</v>
      </c>
      <c r="X2866" s="5">
        <v>45962</v>
      </c>
      <c r="Y2866" s="5">
        <v>45870</v>
      </c>
      <c r="AB2866" t="s">
        <v>311</v>
      </c>
      <c r="AC2866" t="s">
        <v>311</v>
      </c>
      <c r="AD2866" t="s">
        <v>199</v>
      </c>
      <c r="AE2866" t="s">
        <v>51</v>
      </c>
      <c r="AF2866" t="s">
        <v>50</v>
      </c>
      <c r="AG2866" t="s">
        <v>1713</v>
      </c>
      <c r="AH2866">
        <v>76.391163000000006</v>
      </c>
      <c r="AI2866">
        <v>115.642095</v>
      </c>
      <c r="AJ2866">
        <v>123.95709600000001</v>
      </c>
      <c r="AK2866">
        <v>128.84783999999999</v>
      </c>
      <c r="AL2866" t="s">
        <v>54</v>
      </c>
      <c r="AM2866" t="s">
        <v>314</v>
      </c>
      <c r="AN2866" t="s">
        <v>1712</v>
      </c>
      <c r="AO2866" s="1">
        <v>45962</v>
      </c>
      <c r="AR2866" t="s">
        <v>1532</v>
      </c>
    </row>
    <row r="2867" spans="1:44" hidden="1" x14ac:dyDescent="0.25">
      <c r="A2867" t="s">
        <v>3937</v>
      </c>
      <c r="B2867" t="s">
        <v>3920</v>
      </c>
      <c r="C2867" t="s">
        <v>3921</v>
      </c>
      <c r="D2867" t="s">
        <v>158</v>
      </c>
      <c r="E2867" t="s">
        <v>3922</v>
      </c>
      <c r="F2867" t="s">
        <v>311</v>
      </c>
      <c r="G2867" t="s">
        <v>45</v>
      </c>
      <c r="H2867">
        <v>1</v>
      </c>
      <c r="I2867" t="s">
        <v>197</v>
      </c>
      <c r="J2867" t="s">
        <v>47</v>
      </c>
      <c r="K2867" s="1">
        <v>44090</v>
      </c>
      <c r="L2867">
        <v>5.15</v>
      </c>
      <c r="M2867" t="s">
        <v>226</v>
      </c>
      <c r="N2867" t="s">
        <v>13</v>
      </c>
      <c r="W2867" s="5">
        <v>45962</v>
      </c>
      <c r="X2867" s="5">
        <v>45962</v>
      </c>
      <c r="Y2867" s="5">
        <v>45870</v>
      </c>
      <c r="AB2867" t="s">
        <v>311</v>
      </c>
      <c r="AC2867" t="s">
        <v>13</v>
      </c>
      <c r="AD2867" t="s">
        <v>199</v>
      </c>
      <c r="AE2867" t="s">
        <v>51</v>
      </c>
      <c r="AF2867" t="s">
        <v>50</v>
      </c>
      <c r="AG2867" t="s">
        <v>1713</v>
      </c>
      <c r="AH2867">
        <v>76.391163000000006</v>
      </c>
      <c r="AI2867">
        <v>115.642095</v>
      </c>
      <c r="AJ2867">
        <v>123.95709600000001</v>
      </c>
      <c r="AK2867">
        <v>128.84783999999999</v>
      </c>
      <c r="AL2867" t="s">
        <v>54</v>
      </c>
      <c r="AM2867" t="s">
        <v>314</v>
      </c>
      <c r="AP2867" s="1" t="s">
        <v>5439</v>
      </c>
    </row>
    <row r="2868" spans="1:44" hidden="1" x14ac:dyDescent="0.25">
      <c r="A2868" t="s">
        <v>3940</v>
      </c>
      <c r="B2868" t="s">
        <v>3938</v>
      </c>
      <c r="C2868" t="s">
        <v>3939</v>
      </c>
      <c r="D2868" t="s">
        <v>95</v>
      </c>
      <c r="E2868" t="s">
        <v>3869</v>
      </c>
      <c r="F2868" t="s">
        <v>311</v>
      </c>
      <c r="G2868" t="s">
        <v>80</v>
      </c>
      <c r="H2868">
        <v>1</v>
      </c>
      <c r="I2868" t="s">
        <v>197</v>
      </c>
      <c r="J2868" t="s">
        <v>47</v>
      </c>
      <c r="K2868" s="1">
        <v>44056</v>
      </c>
      <c r="L2868">
        <v>20.64</v>
      </c>
      <c r="M2868" t="s">
        <v>226</v>
      </c>
      <c r="W2868" s="5">
        <v>45748</v>
      </c>
      <c r="X2868" s="5">
        <v>45748</v>
      </c>
      <c r="Y2868" s="5">
        <v>45839</v>
      </c>
      <c r="AB2868" t="s">
        <v>311</v>
      </c>
      <c r="AC2868" t="s">
        <v>311</v>
      </c>
      <c r="AD2868" t="s">
        <v>1531</v>
      </c>
      <c r="AE2868" t="s">
        <v>1532</v>
      </c>
      <c r="AF2868" t="s">
        <v>50</v>
      </c>
      <c r="AG2868" t="s">
        <v>51</v>
      </c>
      <c r="AH2868">
        <v>23.464310999999999</v>
      </c>
      <c r="AI2868">
        <v>65.576267000000001</v>
      </c>
      <c r="AJ2868">
        <v>123.16602399999999</v>
      </c>
      <c r="AK2868">
        <v>128.05997500000001</v>
      </c>
      <c r="AL2868" t="s">
        <v>54</v>
      </c>
      <c r="AM2868" t="s">
        <v>314</v>
      </c>
      <c r="AN2868" t="s">
        <v>199</v>
      </c>
      <c r="AR2868" t="s">
        <v>199</v>
      </c>
    </row>
    <row r="2869" spans="1:44" hidden="1" x14ac:dyDescent="0.25">
      <c r="A2869" t="s">
        <v>3941</v>
      </c>
      <c r="B2869" t="s">
        <v>3938</v>
      </c>
      <c r="C2869" t="s">
        <v>3939</v>
      </c>
      <c r="D2869" t="s">
        <v>143</v>
      </c>
      <c r="E2869" t="s">
        <v>3869</v>
      </c>
      <c r="F2869" t="s">
        <v>311</v>
      </c>
      <c r="G2869" t="s">
        <v>80</v>
      </c>
      <c r="H2869">
        <v>1</v>
      </c>
      <c r="I2869" t="s">
        <v>197</v>
      </c>
      <c r="J2869" t="s">
        <v>47</v>
      </c>
      <c r="K2869" s="1">
        <v>44056</v>
      </c>
      <c r="L2869">
        <v>25.98</v>
      </c>
      <c r="M2869" t="s">
        <v>226</v>
      </c>
      <c r="W2869" s="5">
        <v>45748</v>
      </c>
      <c r="X2869" s="5">
        <v>45748</v>
      </c>
      <c r="Y2869" s="5">
        <v>45839</v>
      </c>
      <c r="AB2869" t="s">
        <v>311</v>
      </c>
      <c r="AC2869" t="s">
        <v>311</v>
      </c>
      <c r="AD2869" t="s">
        <v>1531</v>
      </c>
      <c r="AE2869" t="s">
        <v>1532</v>
      </c>
      <c r="AF2869" t="s">
        <v>50</v>
      </c>
      <c r="AG2869" t="s">
        <v>51</v>
      </c>
      <c r="AH2869">
        <v>23.464310999999999</v>
      </c>
      <c r="AI2869">
        <v>65.576267000000001</v>
      </c>
      <c r="AJ2869">
        <v>123.16602399999999</v>
      </c>
      <c r="AK2869">
        <v>128.05997500000001</v>
      </c>
      <c r="AL2869" t="s">
        <v>54</v>
      </c>
      <c r="AM2869" t="s">
        <v>314</v>
      </c>
      <c r="AN2869" t="s">
        <v>199</v>
      </c>
      <c r="AR2869" t="s">
        <v>199</v>
      </c>
    </row>
    <row r="2870" spans="1:44" hidden="1" x14ac:dyDescent="0.25">
      <c r="A2870" t="s">
        <v>3942</v>
      </c>
      <c r="B2870" t="s">
        <v>3938</v>
      </c>
      <c r="C2870" t="s">
        <v>3939</v>
      </c>
      <c r="D2870" t="s">
        <v>145</v>
      </c>
      <c r="E2870" t="s">
        <v>3869</v>
      </c>
      <c r="F2870" t="s">
        <v>311</v>
      </c>
      <c r="G2870" t="s">
        <v>80</v>
      </c>
      <c r="H2870">
        <v>1</v>
      </c>
      <c r="I2870" t="s">
        <v>197</v>
      </c>
      <c r="J2870" t="s">
        <v>47</v>
      </c>
      <c r="K2870" s="1">
        <v>44056</v>
      </c>
      <c r="L2870">
        <v>34.950000000000003</v>
      </c>
      <c r="M2870" t="s">
        <v>226</v>
      </c>
      <c r="W2870" s="5">
        <v>45748</v>
      </c>
      <c r="X2870" s="5">
        <v>45748</v>
      </c>
      <c r="Y2870" s="5">
        <v>45839</v>
      </c>
      <c r="AB2870" t="s">
        <v>311</v>
      </c>
      <c r="AC2870" t="s">
        <v>311</v>
      </c>
      <c r="AD2870" t="s">
        <v>1531</v>
      </c>
      <c r="AE2870" t="s">
        <v>1532</v>
      </c>
      <c r="AF2870" t="s">
        <v>50</v>
      </c>
      <c r="AG2870" t="s">
        <v>51</v>
      </c>
      <c r="AH2870">
        <v>23.464310999999999</v>
      </c>
      <c r="AI2870">
        <v>65.576267000000001</v>
      </c>
      <c r="AJ2870">
        <v>123.16602399999999</v>
      </c>
      <c r="AK2870">
        <v>128.05997500000001</v>
      </c>
      <c r="AL2870" t="s">
        <v>54</v>
      </c>
      <c r="AM2870" t="s">
        <v>314</v>
      </c>
      <c r="AN2870" t="s">
        <v>199</v>
      </c>
      <c r="AR2870" t="s">
        <v>199</v>
      </c>
    </row>
    <row r="2871" spans="1:44" hidden="1" x14ac:dyDescent="0.25">
      <c r="A2871" t="s">
        <v>3943</v>
      </c>
      <c r="B2871" t="s">
        <v>3938</v>
      </c>
      <c r="C2871" t="s">
        <v>3939</v>
      </c>
      <c r="D2871" t="s">
        <v>255</v>
      </c>
      <c r="E2871" t="s">
        <v>3869</v>
      </c>
      <c r="F2871" t="s">
        <v>311</v>
      </c>
      <c r="G2871" t="s">
        <v>80</v>
      </c>
      <c r="H2871">
        <v>1</v>
      </c>
      <c r="I2871" t="s">
        <v>197</v>
      </c>
      <c r="J2871" t="s">
        <v>47</v>
      </c>
      <c r="K2871" s="1">
        <v>44056</v>
      </c>
      <c r="L2871">
        <v>10.27</v>
      </c>
      <c r="M2871" t="s">
        <v>226</v>
      </c>
      <c r="W2871" s="5">
        <v>45748</v>
      </c>
      <c r="X2871" s="5">
        <v>45748</v>
      </c>
      <c r="Y2871" s="5">
        <v>45839</v>
      </c>
      <c r="AB2871" t="s">
        <v>311</v>
      </c>
      <c r="AC2871" t="s">
        <v>311</v>
      </c>
      <c r="AD2871" t="s">
        <v>1531</v>
      </c>
      <c r="AE2871" t="s">
        <v>1532</v>
      </c>
      <c r="AF2871" t="s">
        <v>50</v>
      </c>
      <c r="AG2871" t="s">
        <v>51</v>
      </c>
      <c r="AH2871">
        <v>23.464310999999999</v>
      </c>
      <c r="AI2871">
        <v>65.576267000000001</v>
      </c>
      <c r="AJ2871">
        <v>123.16602399999999</v>
      </c>
      <c r="AK2871">
        <v>128.05997500000001</v>
      </c>
      <c r="AL2871" t="s">
        <v>54</v>
      </c>
      <c r="AM2871" t="s">
        <v>314</v>
      </c>
      <c r="AN2871" t="s">
        <v>199</v>
      </c>
      <c r="AR2871" t="s">
        <v>199</v>
      </c>
    </row>
    <row r="2872" spans="1:44" hidden="1" x14ac:dyDescent="0.25">
      <c r="A2872" t="s">
        <v>3944</v>
      </c>
      <c r="B2872" t="s">
        <v>3938</v>
      </c>
      <c r="C2872" t="s">
        <v>3939</v>
      </c>
      <c r="D2872" t="s">
        <v>87</v>
      </c>
      <c r="E2872" t="s">
        <v>3869</v>
      </c>
      <c r="F2872" t="s">
        <v>311</v>
      </c>
      <c r="G2872" t="s">
        <v>80</v>
      </c>
      <c r="H2872">
        <v>1</v>
      </c>
      <c r="I2872" t="s">
        <v>197</v>
      </c>
      <c r="J2872" t="s">
        <v>47</v>
      </c>
      <c r="K2872" s="1">
        <v>44056</v>
      </c>
      <c r="L2872">
        <v>2.75</v>
      </c>
      <c r="M2872" t="s">
        <v>226</v>
      </c>
      <c r="W2872" s="5">
        <v>45748</v>
      </c>
      <c r="X2872" s="5">
        <v>45748</v>
      </c>
      <c r="Y2872" s="5">
        <v>45839</v>
      </c>
      <c r="AB2872" t="s">
        <v>311</v>
      </c>
      <c r="AC2872" t="s">
        <v>311</v>
      </c>
      <c r="AD2872" t="s">
        <v>1531</v>
      </c>
      <c r="AE2872" t="s">
        <v>1532</v>
      </c>
      <c r="AF2872" t="s">
        <v>50</v>
      </c>
      <c r="AG2872" t="s">
        <v>51</v>
      </c>
      <c r="AH2872">
        <v>23.464310999999999</v>
      </c>
      <c r="AI2872">
        <v>65.576267000000001</v>
      </c>
      <c r="AJ2872">
        <v>123.16602399999999</v>
      </c>
      <c r="AK2872">
        <v>128.05997500000001</v>
      </c>
      <c r="AL2872" t="s">
        <v>54</v>
      </c>
      <c r="AM2872" t="s">
        <v>314</v>
      </c>
      <c r="AN2872" t="s">
        <v>199</v>
      </c>
      <c r="AR2872" t="s">
        <v>199</v>
      </c>
    </row>
    <row r="2873" spans="1:44" hidden="1" x14ac:dyDescent="0.25">
      <c r="A2873" t="s">
        <v>3945</v>
      </c>
      <c r="B2873" t="s">
        <v>3938</v>
      </c>
      <c r="C2873" t="s">
        <v>3939</v>
      </c>
      <c r="D2873" t="s">
        <v>100</v>
      </c>
      <c r="E2873" t="s">
        <v>3869</v>
      </c>
      <c r="F2873" t="s">
        <v>311</v>
      </c>
      <c r="G2873" t="s">
        <v>80</v>
      </c>
      <c r="H2873">
        <v>1</v>
      </c>
      <c r="I2873" t="s">
        <v>197</v>
      </c>
      <c r="J2873" t="s">
        <v>47</v>
      </c>
      <c r="K2873" s="1">
        <v>44056</v>
      </c>
      <c r="L2873">
        <v>2.2000000000000002</v>
      </c>
      <c r="M2873" t="s">
        <v>226</v>
      </c>
      <c r="W2873" s="5">
        <v>45748</v>
      </c>
      <c r="X2873" s="5">
        <v>45748</v>
      </c>
      <c r="Y2873" s="5">
        <v>45839</v>
      </c>
      <c r="AB2873" t="s">
        <v>311</v>
      </c>
      <c r="AC2873" t="s">
        <v>311</v>
      </c>
      <c r="AD2873" t="s">
        <v>1531</v>
      </c>
      <c r="AE2873" t="s">
        <v>1532</v>
      </c>
      <c r="AF2873" t="s">
        <v>50</v>
      </c>
      <c r="AG2873" t="s">
        <v>51</v>
      </c>
      <c r="AH2873">
        <v>23.464310999999999</v>
      </c>
      <c r="AI2873">
        <v>65.576267000000001</v>
      </c>
      <c r="AJ2873">
        <v>123.16602399999999</v>
      </c>
      <c r="AK2873">
        <v>128.05997500000001</v>
      </c>
      <c r="AL2873" t="s">
        <v>54</v>
      </c>
      <c r="AM2873" t="s">
        <v>314</v>
      </c>
      <c r="AN2873" t="s">
        <v>199</v>
      </c>
      <c r="AR2873" t="s">
        <v>199</v>
      </c>
    </row>
    <row r="2874" spans="1:44" hidden="1" x14ac:dyDescent="0.25">
      <c r="A2874" t="s">
        <v>3948</v>
      </c>
      <c r="B2874" t="s">
        <v>3946</v>
      </c>
      <c r="C2874" t="s">
        <v>3947</v>
      </c>
      <c r="D2874" t="s">
        <v>95</v>
      </c>
      <c r="E2874" t="s">
        <v>1859</v>
      </c>
      <c r="F2874" t="s">
        <v>245</v>
      </c>
      <c r="G2874" t="s">
        <v>58</v>
      </c>
      <c r="H2874">
        <v>1</v>
      </c>
      <c r="I2874" t="s">
        <v>197</v>
      </c>
      <c r="J2874" t="s">
        <v>47</v>
      </c>
      <c r="K2874" s="1">
        <v>44125</v>
      </c>
      <c r="L2874">
        <v>6.92</v>
      </c>
      <c r="M2874" t="s">
        <v>48</v>
      </c>
      <c r="W2874" s="5">
        <v>45992</v>
      </c>
      <c r="X2874" s="5">
        <v>46023</v>
      </c>
      <c r="Y2874" s="5">
        <v>45901</v>
      </c>
      <c r="AB2874" t="s">
        <v>245</v>
      </c>
      <c r="AC2874" t="s">
        <v>245</v>
      </c>
      <c r="AD2874" t="s">
        <v>247</v>
      </c>
      <c r="AE2874" t="s">
        <v>690</v>
      </c>
      <c r="AF2874" t="s">
        <v>84</v>
      </c>
      <c r="AG2874" t="s">
        <v>53</v>
      </c>
      <c r="AH2874">
        <v>38.439847999999998</v>
      </c>
      <c r="AI2874">
        <v>52.978766999999998</v>
      </c>
      <c r="AJ2874">
        <v>76.179151000000005</v>
      </c>
      <c r="AK2874">
        <v>76.677949999999996</v>
      </c>
      <c r="AL2874" t="s">
        <v>54</v>
      </c>
      <c r="AM2874" t="s">
        <v>248</v>
      </c>
      <c r="AN2874" t="s">
        <v>5452</v>
      </c>
      <c r="AO2874" s="1">
        <v>45992</v>
      </c>
      <c r="AP2874" s="1" t="s">
        <v>5458</v>
      </c>
      <c r="AR2874" t="s">
        <v>5452</v>
      </c>
    </row>
    <row r="2875" spans="1:44" hidden="1" x14ac:dyDescent="0.25">
      <c r="A2875" t="s">
        <v>3949</v>
      </c>
      <c r="B2875" t="s">
        <v>3946</v>
      </c>
      <c r="C2875" t="s">
        <v>3947</v>
      </c>
      <c r="D2875" t="s">
        <v>145</v>
      </c>
      <c r="E2875" t="s">
        <v>1859</v>
      </c>
      <c r="F2875" t="s">
        <v>245</v>
      </c>
      <c r="G2875" t="s">
        <v>58</v>
      </c>
      <c r="H2875">
        <v>1</v>
      </c>
      <c r="I2875" t="s">
        <v>197</v>
      </c>
      <c r="J2875" t="s">
        <v>47</v>
      </c>
      <c r="K2875" s="1">
        <v>44127</v>
      </c>
      <c r="L2875">
        <v>8.2100000000000009</v>
      </c>
      <c r="M2875" t="s">
        <v>48</v>
      </c>
      <c r="W2875" s="5">
        <v>45992</v>
      </c>
      <c r="X2875" s="5">
        <v>46023</v>
      </c>
      <c r="Y2875" s="5">
        <v>45901</v>
      </c>
      <c r="AB2875" t="s">
        <v>245</v>
      </c>
      <c r="AC2875" t="s">
        <v>245</v>
      </c>
      <c r="AD2875" t="s">
        <v>247</v>
      </c>
      <c r="AE2875" t="s">
        <v>690</v>
      </c>
      <c r="AF2875" t="s">
        <v>84</v>
      </c>
      <c r="AG2875" t="s">
        <v>53</v>
      </c>
      <c r="AH2875">
        <v>38.439847999999998</v>
      </c>
      <c r="AI2875">
        <v>52.978766999999998</v>
      </c>
      <c r="AJ2875">
        <v>76.179151000000005</v>
      </c>
      <c r="AK2875">
        <v>76.677949999999996</v>
      </c>
      <c r="AL2875" t="s">
        <v>54</v>
      </c>
      <c r="AM2875" t="s">
        <v>248</v>
      </c>
      <c r="AN2875" t="s">
        <v>5452</v>
      </c>
      <c r="AO2875" s="1">
        <v>45992</v>
      </c>
      <c r="AP2875" s="1" t="s">
        <v>5458</v>
      </c>
      <c r="AR2875" t="s">
        <v>5452</v>
      </c>
    </row>
    <row r="2876" spans="1:44" hidden="1" x14ac:dyDescent="0.25">
      <c r="A2876" t="s">
        <v>3950</v>
      </c>
      <c r="B2876" t="s">
        <v>3946</v>
      </c>
      <c r="C2876" t="s">
        <v>3947</v>
      </c>
      <c r="D2876" t="s">
        <v>87</v>
      </c>
      <c r="E2876" t="s">
        <v>1859</v>
      </c>
      <c r="F2876" t="s">
        <v>245</v>
      </c>
      <c r="G2876" t="s">
        <v>58</v>
      </c>
      <c r="H2876">
        <v>1</v>
      </c>
      <c r="I2876" t="s">
        <v>197</v>
      </c>
      <c r="J2876" t="s">
        <v>47</v>
      </c>
      <c r="K2876" s="1">
        <v>44130</v>
      </c>
      <c r="L2876">
        <v>21.91</v>
      </c>
      <c r="M2876" t="s">
        <v>48</v>
      </c>
      <c r="W2876" s="5">
        <v>45992</v>
      </c>
      <c r="X2876" s="5">
        <v>46023</v>
      </c>
      <c r="Y2876" s="5">
        <v>45901</v>
      </c>
      <c r="AB2876" t="s">
        <v>245</v>
      </c>
      <c r="AC2876" t="s">
        <v>245</v>
      </c>
      <c r="AD2876" t="s">
        <v>247</v>
      </c>
      <c r="AE2876" t="s">
        <v>690</v>
      </c>
      <c r="AF2876" t="s">
        <v>84</v>
      </c>
      <c r="AG2876" t="s">
        <v>53</v>
      </c>
      <c r="AH2876">
        <v>38.439847999999998</v>
      </c>
      <c r="AI2876">
        <v>52.978766999999998</v>
      </c>
      <c r="AJ2876">
        <v>76.179151000000005</v>
      </c>
      <c r="AK2876">
        <v>76.677949999999996</v>
      </c>
      <c r="AL2876" t="s">
        <v>54</v>
      </c>
      <c r="AM2876" t="s">
        <v>248</v>
      </c>
      <c r="AN2876" t="s">
        <v>5452</v>
      </c>
      <c r="AO2876" s="1">
        <v>45992</v>
      </c>
      <c r="AP2876" s="1" t="s">
        <v>5458</v>
      </c>
      <c r="AR2876" t="s">
        <v>5452</v>
      </c>
    </row>
    <row r="2877" spans="1:44" hidden="1" x14ac:dyDescent="0.25">
      <c r="A2877" t="s">
        <v>3951</v>
      </c>
      <c r="B2877" t="s">
        <v>3946</v>
      </c>
      <c r="C2877" t="s">
        <v>3947</v>
      </c>
      <c r="D2877" t="s">
        <v>259</v>
      </c>
      <c r="E2877" t="s">
        <v>1859</v>
      </c>
      <c r="F2877" t="s">
        <v>245</v>
      </c>
      <c r="G2877" t="s">
        <v>58</v>
      </c>
      <c r="H2877">
        <v>1</v>
      </c>
      <c r="I2877" t="s">
        <v>197</v>
      </c>
      <c r="J2877" t="s">
        <v>47</v>
      </c>
      <c r="K2877" s="1">
        <v>44136</v>
      </c>
      <c r="L2877">
        <v>21.22</v>
      </c>
      <c r="M2877" t="s">
        <v>48</v>
      </c>
      <c r="W2877" s="5">
        <v>45992</v>
      </c>
      <c r="X2877" s="5">
        <v>46023</v>
      </c>
      <c r="Y2877" s="5">
        <v>45901</v>
      </c>
      <c r="AB2877" t="s">
        <v>245</v>
      </c>
      <c r="AC2877" t="s">
        <v>245</v>
      </c>
      <c r="AD2877" t="s">
        <v>247</v>
      </c>
      <c r="AE2877" t="s">
        <v>690</v>
      </c>
      <c r="AF2877" t="s">
        <v>84</v>
      </c>
      <c r="AG2877" t="s">
        <v>53</v>
      </c>
      <c r="AH2877">
        <v>38.439847999999998</v>
      </c>
      <c r="AI2877">
        <v>52.978766999999998</v>
      </c>
      <c r="AJ2877">
        <v>76.179151000000005</v>
      </c>
      <c r="AK2877">
        <v>76.677949999999996</v>
      </c>
      <c r="AL2877" t="s">
        <v>54</v>
      </c>
      <c r="AM2877" t="s">
        <v>248</v>
      </c>
      <c r="AN2877" t="s">
        <v>5452</v>
      </c>
      <c r="AO2877" s="1">
        <v>45992</v>
      </c>
      <c r="AP2877" s="1" t="s">
        <v>5458</v>
      </c>
      <c r="AR2877" t="s">
        <v>5452</v>
      </c>
    </row>
    <row r="2878" spans="1:44" hidden="1" x14ac:dyDescent="0.25">
      <c r="A2878" t="s">
        <v>3952</v>
      </c>
      <c r="B2878" t="s">
        <v>3946</v>
      </c>
      <c r="C2878" t="s">
        <v>3947</v>
      </c>
      <c r="D2878" t="s">
        <v>275</v>
      </c>
      <c r="E2878" t="s">
        <v>1859</v>
      </c>
      <c r="F2878" t="s">
        <v>245</v>
      </c>
      <c r="G2878" t="s">
        <v>58</v>
      </c>
      <c r="H2878">
        <v>1</v>
      </c>
      <c r="I2878" t="s">
        <v>197</v>
      </c>
      <c r="J2878" t="s">
        <v>47</v>
      </c>
      <c r="K2878" s="1">
        <v>44133</v>
      </c>
      <c r="L2878">
        <v>25.62</v>
      </c>
      <c r="M2878" t="s">
        <v>48</v>
      </c>
      <c r="W2878" s="5">
        <v>45992</v>
      </c>
      <c r="X2878" s="5">
        <v>46023</v>
      </c>
      <c r="Y2878" s="5">
        <v>45901</v>
      </c>
      <c r="AB2878" t="s">
        <v>245</v>
      </c>
      <c r="AC2878" t="s">
        <v>245</v>
      </c>
      <c r="AD2878" t="s">
        <v>247</v>
      </c>
      <c r="AE2878" t="s">
        <v>690</v>
      </c>
      <c r="AF2878" t="s">
        <v>84</v>
      </c>
      <c r="AG2878" t="s">
        <v>53</v>
      </c>
      <c r="AH2878">
        <v>38.439847999999998</v>
      </c>
      <c r="AI2878">
        <v>52.978766999999998</v>
      </c>
      <c r="AJ2878">
        <v>76.179151000000005</v>
      </c>
      <c r="AK2878">
        <v>76.677949999999996</v>
      </c>
      <c r="AL2878" t="s">
        <v>54</v>
      </c>
      <c r="AM2878" t="s">
        <v>248</v>
      </c>
      <c r="AN2878" t="s">
        <v>5452</v>
      </c>
      <c r="AO2878" s="1">
        <v>45992</v>
      </c>
      <c r="AP2878" s="1" t="s">
        <v>5458</v>
      </c>
      <c r="AR2878" t="s">
        <v>5452</v>
      </c>
    </row>
    <row r="2879" spans="1:44" hidden="1" x14ac:dyDescent="0.25">
      <c r="A2879" t="s">
        <v>3953</v>
      </c>
      <c r="B2879" t="s">
        <v>3946</v>
      </c>
      <c r="C2879" t="s">
        <v>3947</v>
      </c>
      <c r="D2879" t="s">
        <v>102</v>
      </c>
      <c r="E2879" t="s">
        <v>1859</v>
      </c>
      <c r="F2879" t="s">
        <v>245</v>
      </c>
      <c r="G2879" t="s">
        <v>58</v>
      </c>
      <c r="H2879">
        <v>1</v>
      </c>
      <c r="I2879" t="s">
        <v>197</v>
      </c>
      <c r="J2879" t="s">
        <v>47</v>
      </c>
      <c r="K2879" s="1">
        <v>44138</v>
      </c>
      <c r="L2879">
        <v>19.350000000000001</v>
      </c>
      <c r="M2879" t="s">
        <v>48</v>
      </c>
      <c r="W2879" s="5">
        <v>45992</v>
      </c>
      <c r="X2879" s="5">
        <v>46023</v>
      </c>
      <c r="Y2879" s="5">
        <v>45901</v>
      </c>
      <c r="AB2879" t="s">
        <v>245</v>
      </c>
      <c r="AC2879" t="s">
        <v>245</v>
      </c>
      <c r="AD2879" t="s">
        <v>247</v>
      </c>
      <c r="AE2879" t="s">
        <v>690</v>
      </c>
      <c r="AF2879" t="s">
        <v>84</v>
      </c>
      <c r="AG2879" t="s">
        <v>53</v>
      </c>
      <c r="AH2879">
        <v>38.439847999999998</v>
      </c>
      <c r="AI2879">
        <v>52.978766999999998</v>
      </c>
      <c r="AJ2879">
        <v>76.179151000000005</v>
      </c>
      <c r="AK2879">
        <v>76.677949999999996</v>
      </c>
      <c r="AL2879" t="s">
        <v>54</v>
      </c>
      <c r="AM2879" t="s">
        <v>248</v>
      </c>
      <c r="AN2879" t="s">
        <v>5452</v>
      </c>
      <c r="AO2879" s="1">
        <v>45992</v>
      </c>
      <c r="AP2879" s="1" t="s">
        <v>5458</v>
      </c>
      <c r="AR2879" t="s">
        <v>5452</v>
      </c>
    </row>
    <row r="2880" spans="1:44" hidden="1" x14ac:dyDescent="0.25">
      <c r="A2880" t="s">
        <v>3954</v>
      </c>
      <c r="B2880" t="s">
        <v>3946</v>
      </c>
      <c r="C2880" t="s">
        <v>3947</v>
      </c>
      <c r="D2880" t="s">
        <v>154</v>
      </c>
      <c r="E2880" t="s">
        <v>1859</v>
      </c>
      <c r="F2880" t="s">
        <v>245</v>
      </c>
      <c r="G2880" t="s">
        <v>58</v>
      </c>
      <c r="H2880">
        <v>1</v>
      </c>
      <c r="I2880" t="s">
        <v>197</v>
      </c>
      <c r="J2880" t="s">
        <v>47</v>
      </c>
      <c r="K2880" s="1">
        <v>44140</v>
      </c>
      <c r="L2880">
        <v>24.92</v>
      </c>
      <c r="M2880" t="s">
        <v>48</v>
      </c>
      <c r="W2880" s="5">
        <v>45992</v>
      </c>
      <c r="X2880" s="5">
        <v>46023</v>
      </c>
      <c r="Y2880" s="5">
        <v>45901</v>
      </c>
      <c r="AB2880" t="s">
        <v>245</v>
      </c>
      <c r="AC2880" t="s">
        <v>245</v>
      </c>
      <c r="AD2880" t="s">
        <v>247</v>
      </c>
      <c r="AE2880" t="s">
        <v>690</v>
      </c>
      <c r="AF2880" t="s">
        <v>84</v>
      </c>
      <c r="AG2880" t="s">
        <v>53</v>
      </c>
      <c r="AH2880">
        <v>38.439847999999998</v>
      </c>
      <c r="AI2880">
        <v>52.978766999999998</v>
      </c>
      <c r="AJ2880">
        <v>76.179151000000005</v>
      </c>
      <c r="AK2880">
        <v>76.677949999999996</v>
      </c>
      <c r="AL2880" t="s">
        <v>54</v>
      </c>
      <c r="AM2880" t="s">
        <v>248</v>
      </c>
      <c r="AN2880" t="s">
        <v>5452</v>
      </c>
      <c r="AO2880" s="1">
        <v>45992</v>
      </c>
      <c r="AP2880" s="1" t="s">
        <v>5458</v>
      </c>
      <c r="AR2880" t="s">
        <v>5452</v>
      </c>
    </row>
    <row r="2881" spans="1:44" hidden="1" x14ac:dyDescent="0.25">
      <c r="A2881" t="s">
        <v>3955</v>
      </c>
      <c r="B2881" t="s">
        <v>3946</v>
      </c>
      <c r="C2881" t="s">
        <v>3947</v>
      </c>
      <c r="D2881" t="s">
        <v>162</v>
      </c>
      <c r="E2881" t="s">
        <v>1859</v>
      </c>
      <c r="F2881" t="s">
        <v>245</v>
      </c>
      <c r="G2881" t="s">
        <v>58</v>
      </c>
      <c r="H2881">
        <v>1</v>
      </c>
      <c r="I2881" t="s">
        <v>197</v>
      </c>
      <c r="J2881" t="s">
        <v>47</v>
      </c>
      <c r="K2881" s="1">
        <v>44135</v>
      </c>
      <c r="L2881">
        <v>9.84</v>
      </c>
      <c r="M2881" t="s">
        <v>48</v>
      </c>
      <c r="W2881" s="5">
        <v>46023</v>
      </c>
      <c r="X2881" s="5">
        <v>46023</v>
      </c>
      <c r="Y2881" s="5">
        <v>45901</v>
      </c>
      <c r="AB2881" t="s">
        <v>245</v>
      </c>
      <c r="AC2881" t="s">
        <v>245</v>
      </c>
      <c r="AD2881" t="s">
        <v>247</v>
      </c>
      <c r="AE2881" t="s">
        <v>690</v>
      </c>
      <c r="AF2881" t="s">
        <v>84</v>
      </c>
      <c r="AG2881" t="s">
        <v>53</v>
      </c>
      <c r="AH2881">
        <v>38.439847999999998</v>
      </c>
      <c r="AI2881">
        <v>52.978766999999998</v>
      </c>
      <c r="AJ2881">
        <v>76.179151000000005</v>
      </c>
      <c r="AK2881">
        <v>76.677949999999996</v>
      </c>
      <c r="AL2881" t="s">
        <v>54</v>
      </c>
      <c r="AM2881" t="s">
        <v>248</v>
      </c>
      <c r="AN2881" t="s">
        <v>5452</v>
      </c>
      <c r="AO2881" s="1">
        <v>45992</v>
      </c>
      <c r="AP2881" s="1" t="s">
        <v>5458</v>
      </c>
      <c r="AR2881" t="s">
        <v>5452</v>
      </c>
    </row>
    <row r="2882" spans="1:44" hidden="1" x14ac:dyDescent="0.25">
      <c r="A2882" t="s">
        <v>3956</v>
      </c>
      <c r="B2882" t="s">
        <v>3946</v>
      </c>
      <c r="C2882" t="s">
        <v>3947</v>
      </c>
      <c r="D2882" t="s">
        <v>170</v>
      </c>
      <c r="E2882" t="s">
        <v>1859</v>
      </c>
      <c r="F2882" t="s">
        <v>245</v>
      </c>
      <c r="G2882" t="s">
        <v>58</v>
      </c>
      <c r="H2882">
        <v>1</v>
      </c>
      <c r="I2882" t="s">
        <v>197</v>
      </c>
      <c r="J2882" t="s">
        <v>47</v>
      </c>
      <c r="K2882" s="1">
        <v>44133</v>
      </c>
      <c r="L2882">
        <v>30.79</v>
      </c>
      <c r="M2882" t="s">
        <v>48</v>
      </c>
      <c r="W2882" s="5">
        <v>45992</v>
      </c>
      <c r="X2882" s="5">
        <v>46023</v>
      </c>
      <c r="Y2882" s="5">
        <v>45901</v>
      </c>
      <c r="AB2882" t="s">
        <v>245</v>
      </c>
      <c r="AC2882" t="s">
        <v>245</v>
      </c>
      <c r="AD2882" t="s">
        <v>247</v>
      </c>
      <c r="AE2882" t="s">
        <v>690</v>
      </c>
      <c r="AF2882" t="s">
        <v>84</v>
      </c>
      <c r="AG2882" t="s">
        <v>53</v>
      </c>
      <c r="AH2882">
        <v>38.439847999999998</v>
      </c>
      <c r="AI2882">
        <v>52.978766999999998</v>
      </c>
      <c r="AJ2882">
        <v>76.179151000000005</v>
      </c>
      <c r="AK2882">
        <v>76.677949999999996</v>
      </c>
      <c r="AL2882" t="s">
        <v>54</v>
      </c>
      <c r="AM2882" t="s">
        <v>248</v>
      </c>
      <c r="AN2882" t="s">
        <v>5452</v>
      </c>
      <c r="AO2882" s="1">
        <v>45992</v>
      </c>
      <c r="AP2882" s="1" t="s">
        <v>5458</v>
      </c>
      <c r="AR2882" t="s">
        <v>5452</v>
      </c>
    </row>
    <row r="2883" spans="1:44" hidden="1" x14ac:dyDescent="0.25">
      <c r="A2883" t="s">
        <v>3957</v>
      </c>
      <c r="B2883" t="s">
        <v>3946</v>
      </c>
      <c r="C2883" t="s">
        <v>3947</v>
      </c>
      <c r="D2883" t="s">
        <v>132</v>
      </c>
      <c r="E2883" t="s">
        <v>1859</v>
      </c>
      <c r="F2883" t="s">
        <v>245</v>
      </c>
      <c r="G2883" t="s">
        <v>58</v>
      </c>
      <c r="H2883">
        <v>1</v>
      </c>
      <c r="I2883" t="s">
        <v>197</v>
      </c>
      <c r="J2883" t="s">
        <v>47</v>
      </c>
      <c r="K2883" s="1">
        <v>44138</v>
      </c>
      <c r="L2883">
        <v>26.24</v>
      </c>
      <c r="M2883" t="s">
        <v>48</v>
      </c>
      <c r="W2883" s="5">
        <v>46054</v>
      </c>
      <c r="X2883" s="5">
        <v>46054</v>
      </c>
      <c r="Y2883" s="5">
        <v>45901</v>
      </c>
      <c r="AB2883" t="s">
        <v>245</v>
      </c>
      <c r="AC2883" t="s">
        <v>245</v>
      </c>
      <c r="AD2883" t="s">
        <v>247</v>
      </c>
      <c r="AE2883" t="s">
        <v>690</v>
      </c>
      <c r="AF2883" t="s">
        <v>84</v>
      </c>
      <c r="AG2883" t="s">
        <v>53</v>
      </c>
      <c r="AH2883">
        <v>38.439847999999998</v>
      </c>
      <c r="AI2883">
        <v>52.978766999999998</v>
      </c>
      <c r="AJ2883">
        <v>76.179151000000005</v>
      </c>
      <c r="AK2883">
        <v>76.677949999999996</v>
      </c>
      <c r="AL2883" t="s">
        <v>54</v>
      </c>
      <c r="AM2883" t="s">
        <v>248</v>
      </c>
      <c r="AN2883" t="s">
        <v>5452</v>
      </c>
      <c r="AO2883" s="1">
        <v>45992</v>
      </c>
      <c r="AP2883" s="1" t="s">
        <v>5458</v>
      </c>
      <c r="AR2883" t="s">
        <v>5452</v>
      </c>
    </row>
    <row r="2884" spans="1:44" hidden="1" x14ac:dyDescent="0.25">
      <c r="A2884" t="s">
        <v>3958</v>
      </c>
      <c r="B2884" t="s">
        <v>3946</v>
      </c>
      <c r="C2884" t="s">
        <v>3947</v>
      </c>
      <c r="D2884" t="s">
        <v>134</v>
      </c>
      <c r="E2884" t="s">
        <v>1859</v>
      </c>
      <c r="F2884" t="s">
        <v>245</v>
      </c>
      <c r="G2884" t="s">
        <v>58</v>
      </c>
      <c r="H2884">
        <v>1</v>
      </c>
      <c r="I2884" t="s">
        <v>197</v>
      </c>
      <c r="J2884" t="s">
        <v>47</v>
      </c>
      <c r="K2884" s="1">
        <v>44138</v>
      </c>
      <c r="L2884">
        <v>16.37</v>
      </c>
      <c r="M2884" t="s">
        <v>48</v>
      </c>
      <c r="W2884" s="5">
        <v>45992</v>
      </c>
      <c r="X2884" s="5">
        <v>46023</v>
      </c>
      <c r="Y2884" s="5">
        <v>45901</v>
      </c>
      <c r="AB2884" t="s">
        <v>245</v>
      </c>
      <c r="AC2884" t="s">
        <v>245</v>
      </c>
      <c r="AD2884" t="s">
        <v>247</v>
      </c>
      <c r="AE2884" t="s">
        <v>690</v>
      </c>
      <c r="AF2884" t="s">
        <v>84</v>
      </c>
      <c r="AG2884" t="s">
        <v>53</v>
      </c>
      <c r="AH2884">
        <v>38.439847999999998</v>
      </c>
      <c r="AI2884">
        <v>52.978766999999998</v>
      </c>
      <c r="AJ2884">
        <v>76.179151000000005</v>
      </c>
      <c r="AK2884">
        <v>76.677949999999996</v>
      </c>
      <c r="AL2884" t="s">
        <v>54</v>
      </c>
      <c r="AM2884" t="s">
        <v>248</v>
      </c>
      <c r="AN2884" t="s">
        <v>5452</v>
      </c>
      <c r="AO2884" s="1">
        <v>45992</v>
      </c>
      <c r="AP2884" s="1" t="s">
        <v>5458</v>
      </c>
      <c r="AR2884" t="s">
        <v>5452</v>
      </c>
    </row>
    <row r="2885" spans="1:44" hidden="1" x14ac:dyDescent="0.25">
      <c r="A2885" t="s">
        <v>3959</v>
      </c>
      <c r="B2885" t="s">
        <v>3946</v>
      </c>
      <c r="C2885" t="s">
        <v>3947</v>
      </c>
      <c r="D2885" t="s">
        <v>68</v>
      </c>
      <c r="E2885" t="s">
        <v>1859</v>
      </c>
      <c r="F2885" t="s">
        <v>245</v>
      </c>
      <c r="G2885" t="s">
        <v>58</v>
      </c>
      <c r="H2885">
        <v>1</v>
      </c>
      <c r="I2885" t="s">
        <v>197</v>
      </c>
      <c r="J2885" t="s">
        <v>47</v>
      </c>
      <c r="K2885" s="1">
        <v>44137</v>
      </c>
      <c r="L2885">
        <v>48.94</v>
      </c>
      <c r="M2885" t="s">
        <v>48</v>
      </c>
      <c r="W2885" s="5">
        <v>46054</v>
      </c>
      <c r="X2885" s="5">
        <v>46054</v>
      </c>
      <c r="Y2885" s="5">
        <v>45901</v>
      </c>
      <c r="AB2885" t="s">
        <v>245</v>
      </c>
      <c r="AC2885" t="s">
        <v>245</v>
      </c>
      <c r="AD2885" t="s">
        <v>247</v>
      </c>
      <c r="AE2885" t="s">
        <v>690</v>
      </c>
      <c r="AF2885" t="s">
        <v>84</v>
      </c>
      <c r="AG2885" t="s">
        <v>53</v>
      </c>
      <c r="AH2885">
        <v>38.439847999999998</v>
      </c>
      <c r="AI2885">
        <v>52.978766999999998</v>
      </c>
      <c r="AJ2885">
        <v>76.179151000000005</v>
      </c>
      <c r="AK2885">
        <v>76.677949999999996</v>
      </c>
      <c r="AL2885" t="s">
        <v>54</v>
      </c>
      <c r="AM2885" t="s">
        <v>248</v>
      </c>
      <c r="AN2885" t="s">
        <v>5452</v>
      </c>
      <c r="AO2885" s="1">
        <v>45992</v>
      </c>
      <c r="AP2885" s="1" t="s">
        <v>5458</v>
      </c>
      <c r="AR2885" t="s">
        <v>5452</v>
      </c>
    </row>
    <row r="2886" spans="1:44" hidden="1" x14ac:dyDescent="0.25">
      <c r="A2886" t="s">
        <v>3960</v>
      </c>
      <c r="B2886" t="s">
        <v>3946</v>
      </c>
      <c r="C2886" t="s">
        <v>3947</v>
      </c>
      <c r="D2886" t="s">
        <v>42</v>
      </c>
      <c r="E2886" t="s">
        <v>1859</v>
      </c>
      <c r="F2886" t="s">
        <v>245</v>
      </c>
      <c r="G2886" t="s">
        <v>58</v>
      </c>
      <c r="H2886">
        <v>1</v>
      </c>
      <c r="I2886" t="s">
        <v>197</v>
      </c>
      <c r="J2886" t="s">
        <v>47</v>
      </c>
      <c r="K2886" s="1">
        <v>44137</v>
      </c>
      <c r="L2886">
        <v>17.03</v>
      </c>
      <c r="M2886" t="s">
        <v>48</v>
      </c>
      <c r="W2886" s="5">
        <v>45992</v>
      </c>
      <c r="X2886" s="5">
        <v>46023</v>
      </c>
      <c r="Y2886" s="5">
        <v>45901</v>
      </c>
      <c r="AB2886" t="s">
        <v>245</v>
      </c>
      <c r="AC2886" t="s">
        <v>245</v>
      </c>
      <c r="AD2886" t="s">
        <v>247</v>
      </c>
      <c r="AE2886" t="s">
        <v>690</v>
      </c>
      <c r="AF2886" t="s">
        <v>84</v>
      </c>
      <c r="AG2886" t="s">
        <v>53</v>
      </c>
      <c r="AH2886">
        <v>38.439847999999998</v>
      </c>
      <c r="AI2886">
        <v>52.978766999999998</v>
      </c>
      <c r="AJ2886">
        <v>76.179151000000005</v>
      </c>
      <c r="AK2886">
        <v>76.677949999999996</v>
      </c>
      <c r="AL2886" t="s">
        <v>54</v>
      </c>
      <c r="AM2886" t="s">
        <v>248</v>
      </c>
      <c r="AN2886" t="s">
        <v>5452</v>
      </c>
      <c r="AO2886" s="1">
        <v>45992</v>
      </c>
      <c r="AP2886" s="1" t="s">
        <v>5458</v>
      </c>
      <c r="AR2886" t="s">
        <v>5452</v>
      </c>
    </row>
    <row r="2887" spans="1:44" hidden="1" x14ac:dyDescent="0.25">
      <c r="A2887" t="s">
        <v>3961</v>
      </c>
      <c r="B2887" t="s">
        <v>3946</v>
      </c>
      <c r="C2887" t="s">
        <v>3947</v>
      </c>
      <c r="D2887" t="s">
        <v>367</v>
      </c>
      <c r="E2887" t="s">
        <v>1859</v>
      </c>
      <c r="F2887" t="s">
        <v>245</v>
      </c>
      <c r="G2887" t="s">
        <v>58</v>
      </c>
      <c r="H2887">
        <v>1</v>
      </c>
      <c r="I2887" t="s">
        <v>197</v>
      </c>
      <c r="J2887" t="s">
        <v>47</v>
      </c>
      <c r="K2887" s="1">
        <v>44137</v>
      </c>
      <c r="L2887">
        <v>18.05</v>
      </c>
      <c r="M2887" t="s">
        <v>48</v>
      </c>
      <c r="W2887" s="5">
        <v>45992</v>
      </c>
      <c r="X2887" s="5">
        <v>46023</v>
      </c>
      <c r="Y2887" s="5">
        <v>45901</v>
      </c>
      <c r="AB2887" t="s">
        <v>245</v>
      </c>
      <c r="AC2887" t="s">
        <v>245</v>
      </c>
      <c r="AD2887" t="s">
        <v>247</v>
      </c>
      <c r="AE2887" t="s">
        <v>690</v>
      </c>
      <c r="AF2887" t="s">
        <v>84</v>
      </c>
      <c r="AG2887" t="s">
        <v>53</v>
      </c>
      <c r="AH2887">
        <v>38.439847999999998</v>
      </c>
      <c r="AI2887">
        <v>52.978766999999998</v>
      </c>
      <c r="AJ2887">
        <v>76.179151000000005</v>
      </c>
      <c r="AK2887">
        <v>76.677949999999996</v>
      </c>
      <c r="AL2887" t="s">
        <v>54</v>
      </c>
      <c r="AM2887" t="s">
        <v>248</v>
      </c>
      <c r="AN2887" t="s">
        <v>5452</v>
      </c>
      <c r="AO2887" s="1">
        <v>45992</v>
      </c>
      <c r="AP2887" s="1" t="s">
        <v>5458</v>
      </c>
      <c r="AR2887" t="s">
        <v>5452</v>
      </c>
    </row>
    <row r="2888" spans="1:44" hidden="1" x14ac:dyDescent="0.25">
      <c r="A2888" t="s">
        <v>3962</v>
      </c>
      <c r="B2888" t="s">
        <v>3946</v>
      </c>
      <c r="C2888" t="s">
        <v>3947</v>
      </c>
      <c r="D2888" t="s">
        <v>846</v>
      </c>
      <c r="E2888" t="s">
        <v>1859</v>
      </c>
      <c r="F2888" t="s">
        <v>245</v>
      </c>
      <c r="G2888" t="s">
        <v>58</v>
      </c>
      <c r="H2888">
        <v>1</v>
      </c>
      <c r="I2888" t="s">
        <v>197</v>
      </c>
      <c r="J2888" t="s">
        <v>236</v>
      </c>
      <c r="L2888">
        <v>2.83</v>
      </c>
      <c r="M2888" t="s">
        <v>48</v>
      </c>
      <c r="W2888" s="5">
        <v>44125</v>
      </c>
      <c r="AB2888" t="s">
        <v>245</v>
      </c>
      <c r="AC2888" t="s">
        <v>245</v>
      </c>
      <c r="AD2888" t="s">
        <v>247</v>
      </c>
      <c r="AE2888" t="s">
        <v>690</v>
      </c>
      <c r="AF2888" t="s">
        <v>84</v>
      </c>
      <c r="AG2888" t="s">
        <v>53</v>
      </c>
      <c r="AH2888">
        <v>38.439847999999998</v>
      </c>
      <c r="AI2888">
        <v>52.978766999999998</v>
      </c>
      <c r="AJ2888">
        <v>76.179151000000005</v>
      </c>
      <c r="AK2888">
        <v>76.677949999999996</v>
      </c>
      <c r="AL2888" t="s">
        <v>73</v>
      </c>
      <c r="AM2888" t="s">
        <v>248</v>
      </c>
      <c r="AN2888" t="s">
        <v>5452</v>
      </c>
      <c r="AO2888" s="1">
        <v>45992</v>
      </c>
      <c r="AP2888" s="1" t="s">
        <v>5458</v>
      </c>
      <c r="AR2888" t="s">
        <v>5452</v>
      </c>
    </row>
    <row r="2889" spans="1:44" hidden="1" x14ac:dyDescent="0.25">
      <c r="A2889" t="s">
        <v>3963</v>
      </c>
      <c r="B2889" t="s">
        <v>3946</v>
      </c>
      <c r="C2889" t="s">
        <v>3947</v>
      </c>
      <c r="D2889" t="s">
        <v>909</v>
      </c>
      <c r="E2889" t="s">
        <v>1859</v>
      </c>
      <c r="F2889" t="s">
        <v>245</v>
      </c>
      <c r="G2889" t="s">
        <v>58</v>
      </c>
      <c r="H2889">
        <v>1</v>
      </c>
      <c r="I2889" t="s">
        <v>197</v>
      </c>
      <c r="J2889" t="s">
        <v>236</v>
      </c>
      <c r="L2889">
        <v>0.43</v>
      </c>
      <c r="M2889" t="s">
        <v>48</v>
      </c>
      <c r="W2889" s="5">
        <v>44125</v>
      </c>
      <c r="AB2889" t="s">
        <v>245</v>
      </c>
      <c r="AC2889" t="s">
        <v>245</v>
      </c>
      <c r="AD2889" t="s">
        <v>247</v>
      </c>
      <c r="AE2889" t="s">
        <v>690</v>
      </c>
      <c r="AF2889" t="s">
        <v>84</v>
      </c>
      <c r="AG2889" t="s">
        <v>53</v>
      </c>
      <c r="AH2889">
        <v>38.439847999999998</v>
      </c>
      <c r="AI2889">
        <v>52.978766999999998</v>
      </c>
      <c r="AJ2889">
        <v>76.179151000000005</v>
      </c>
      <c r="AK2889">
        <v>76.677949999999996</v>
      </c>
      <c r="AL2889" t="s">
        <v>73</v>
      </c>
      <c r="AM2889" t="s">
        <v>248</v>
      </c>
      <c r="AN2889" t="s">
        <v>5452</v>
      </c>
      <c r="AO2889" s="1">
        <v>45992</v>
      </c>
      <c r="AP2889" s="1" t="s">
        <v>5458</v>
      </c>
      <c r="AR2889" t="s">
        <v>5452</v>
      </c>
    </row>
    <row r="2890" spans="1:44" hidden="1" x14ac:dyDescent="0.25">
      <c r="A2890" t="s">
        <v>3964</v>
      </c>
      <c r="B2890" t="s">
        <v>3946</v>
      </c>
      <c r="C2890" t="s">
        <v>3947</v>
      </c>
      <c r="D2890" t="s">
        <v>861</v>
      </c>
      <c r="E2890" t="s">
        <v>1859</v>
      </c>
      <c r="F2890" t="s">
        <v>245</v>
      </c>
      <c r="G2890" t="s">
        <v>58</v>
      </c>
      <c r="H2890">
        <v>1</v>
      </c>
      <c r="I2890" t="s">
        <v>197</v>
      </c>
      <c r="J2890" t="s">
        <v>236</v>
      </c>
      <c r="L2890">
        <v>7.0000000000000007E-2</v>
      </c>
      <c r="M2890" t="s">
        <v>48</v>
      </c>
      <c r="W2890" s="5">
        <v>44125</v>
      </c>
      <c r="AB2890" t="s">
        <v>245</v>
      </c>
      <c r="AC2890" t="s">
        <v>245</v>
      </c>
      <c r="AD2890" t="s">
        <v>247</v>
      </c>
      <c r="AE2890" t="s">
        <v>690</v>
      </c>
      <c r="AF2890" t="s">
        <v>84</v>
      </c>
      <c r="AG2890" t="s">
        <v>53</v>
      </c>
      <c r="AH2890">
        <v>38.439847999999998</v>
      </c>
      <c r="AI2890">
        <v>52.978766999999998</v>
      </c>
      <c r="AJ2890">
        <v>76.179151000000005</v>
      </c>
      <c r="AK2890">
        <v>76.677949999999996</v>
      </c>
      <c r="AL2890" t="s">
        <v>73</v>
      </c>
      <c r="AM2890" t="s">
        <v>248</v>
      </c>
      <c r="AN2890" t="s">
        <v>5452</v>
      </c>
      <c r="AO2890" s="1">
        <v>45992</v>
      </c>
      <c r="AP2890" s="1" t="s">
        <v>5458</v>
      </c>
      <c r="AR2890" t="s">
        <v>5452</v>
      </c>
    </row>
    <row r="2891" spans="1:44" hidden="1" x14ac:dyDescent="0.25">
      <c r="A2891" t="s">
        <v>3965</v>
      </c>
      <c r="B2891" t="s">
        <v>3946</v>
      </c>
      <c r="C2891" t="s">
        <v>3947</v>
      </c>
      <c r="D2891" t="s">
        <v>943</v>
      </c>
      <c r="E2891" t="s">
        <v>1859</v>
      </c>
      <c r="F2891" t="s">
        <v>245</v>
      </c>
      <c r="G2891" t="s">
        <v>58</v>
      </c>
      <c r="H2891">
        <v>1</v>
      </c>
      <c r="I2891" t="s">
        <v>197</v>
      </c>
      <c r="J2891" t="s">
        <v>236</v>
      </c>
      <c r="L2891">
        <v>3.64</v>
      </c>
      <c r="M2891" t="s">
        <v>48</v>
      </c>
      <c r="W2891" s="5">
        <v>44125</v>
      </c>
      <c r="AB2891" t="s">
        <v>245</v>
      </c>
      <c r="AC2891" t="s">
        <v>245</v>
      </c>
      <c r="AD2891" t="s">
        <v>247</v>
      </c>
      <c r="AE2891" t="s">
        <v>690</v>
      </c>
      <c r="AF2891" t="s">
        <v>84</v>
      </c>
      <c r="AG2891" t="s">
        <v>53</v>
      </c>
      <c r="AH2891">
        <v>38.439847999999998</v>
      </c>
      <c r="AI2891">
        <v>52.978766999999998</v>
      </c>
      <c r="AJ2891">
        <v>76.179151000000005</v>
      </c>
      <c r="AK2891">
        <v>76.677949999999996</v>
      </c>
      <c r="AL2891" t="s">
        <v>73</v>
      </c>
      <c r="AM2891" t="s">
        <v>248</v>
      </c>
      <c r="AN2891" t="s">
        <v>5452</v>
      </c>
      <c r="AO2891" s="1">
        <v>45992</v>
      </c>
      <c r="AP2891" s="1" t="s">
        <v>5458</v>
      </c>
      <c r="AR2891" t="s">
        <v>5452</v>
      </c>
    </row>
    <row r="2892" spans="1:44" hidden="1" x14ac:dyDescent="0.25">
      <c r="A2892" t="s">
        <v>3966</v>
      </c>
      <c r="B2892" t="s">
        <v>3946</v>
      </c>
      <c r="C2892" t="s">
        <v>3947</v>
      </c>
      <c r="D2892" t="s">
        <v>779</v>
      </c>
      <c r="E2892" t="s">
        <v>1268</v>
      </c>
      <c r="F2892" t="s">
        <v>245</v>
      </c>
      <c r="G2892" t="s">
        <v>58</v>
      </c>
      <c r="H2892">
        <v>1</v>
      </c>
      <c r="I2892" t="s">
        <v>197</v>
      </c>
      <c r="J2892" t="s">
        <v>236</v>
      </c>
      <c r="L2892">
        <v>3.47</v>
      </c>
      <c r="M2892" t="s">
        <v>48</v>
      </c>
      <c r="W2892" s="5">
        <v>44125</v>
      </c>
      <c r="AB2892" t="s">
        <v>245</v>
      </c>
      <c r="AC2892" t="s">
        <v>245</v>
      </c>
      <c r="AD2892" t="s">
        <v>247</v>
      </c>
      <c r="AE2892" t="s">
        <v>690</v>
      </c>
      <c r="AF2892" t="s">
        <v>84</v>
      </c>
      <c r="AG2892" t="s">
        <v>53</v>
      </c>
      <c r="AH2892">
        <v>38.439847999999998</v>
      </c>
      <c r="AI2892">
        <v>52.978766999999998</v>
      </c>
      <c r="AJ2892">
        <v>76.179151000000005</v>
      </c>
      <c r="AK2892">
        <v>76.677949999999996</v>
      </c>
      <c r="AL2892" t="s">
        <v>73</v>
      </c>
      <c r="AM2892" t="s">
        <v>248</v>
      </c>
      <c r="AN2892" t="s">
        <v>5452</v>
      </c>
      <c r="AO2892" s="1">
        <v>45992</v>
      </c>
      <c r="AP2892" s="1" t="s">
        <v>5458</v>
      </c>
      <c r="AR2892" t="s">
        <v>5452</v>
      </c>
    </row>
    <row r="2893" spans="1:44" hidden="1" x14ac:dyDescent="0.25">
      <c r="A2893" t="s">
        <v>3968</v>
      </c>
      <c r="B2893" t="s">
        <v>3946</v>
      </c>
      <c r="C2893" t="s">
        <v>3947</v>
      </c>
      <c r="D2893" t="s">
        <v>3967</v>
      </c>
      <c r="E2893" t="s">
        <v>1268</v>
      </c>
      <c r="F2893" t="s">
        <v>245</v>
      </c>
      <c r="G2893" t="s">
        <v>58</v>
      </c>
      <c r="H2893">
        <v>1</v>
      </c>
      <c r="I2893" t="s">
        <v>197</v>
      </c>
      <c r="J2893" t="s">
        <v>236</v>
      </c>
      <c r="L2893">
        <v>6.58</v>
      </c>
      <c r="M2893" t="s">
        <v>48</v>
      </c>
      <c r="W2893" s="5">
        <v>44125</v>
      </c>
      <c r="AB2893" t="s">
        <v>245</v>
      </c>
      <c r="AC2893" t="s">
        <v>245</v>
      </c>
      <c r="AD2893" t="s">
        <v>247</v>
      </c>
      <c r="AE2893" t="s">
        <v>690</v>
      </c>
      <c r="AF2893" t="s">
        <v>84</v>
      </c>
      <c r="AG2893" t="s">
        <v>53</v>
      </c>
      <c r="AH2893">
        <v>38.439847999999998</v>
      </c>
      <c r="AI2893">
        <v>52.978766999999998</v>
      </c>
      <c r="AJ2893">
        <v>76.179151000000005</v>
      </c>
      <c r="AK2893">
        <v>76.677949999999996</v>
      </c>
      <c r="AL2893" t="s">
        <v>73</v>
      </c>
      <c r="AM2893" t="s">
        <v>248</v>
      </c>
      <c r="AN2893" t="s">
        <v>5452</v>
      </c>
      <c r="AO2893" s="1">
        <v>45992</v>
      </c>
      <c r="AP2893" s="1" t="s">
        <v>5458</v>
      </c>
      <c r="AR2893" t="s">
        <v>5452</v>
      </c>
    </row>
    <row r="2894" spans="1:44" hidden="1" x14ac:dyDescent="0.25">
      <c r="A2894" t="s">
        <v>3970</v>
      </c>
      <c r="B2894" t="s">
        <v>3946</v>
      </c>
      <c r="C2894" t="s">
        <v>3947</v>
      </c>
      <c r="D2894" t="s">
        <v>3969</v>
      </c>
      <c r="E2894" t="s">
        <v>1859</v>
      </c>
      <c r="F2894" t="s">
        <v>245</v>
      </c>
      <c r="G2894" t="s">
        <v>58</v>
      </c>
      <c r="H2894">
        <v>1</v>
      </c>
      <c r="I2894" t="s">
        <v>197</v>
      </c>
      <c r="J2894" t="s">
        <v>236</v>
      </c>
      <c r="L2894">
        <v>0.73</v>
      </c>
      <c r="M2894" t="s">
        <v>48</v>
      </c>
      <c r="W2894" s="5">
        <v>44125</v>
      </c>
      <c r="AB2894" t="s">
        <v>245</v>
      </c>
      <c r="AC2894" t="s">
        <v>245</v>
      </c>
      <c r="AD2894" t="s">
        <v>247</v>
      </c>
      <c r="AE2894" t="s">
        <v>690</v>
      </c>
      <c r="AF2894" t="s">
        <v>84</v>
      </c>
      <c r="AG2894" t="s">
        <v>53</v>
      </c>
      <c r="AH2894">
        <v>38.439847999999998</v>
      </c>
      <c r="AI2894">
        <v>52.978766999999998</v>
      </c>
      <c r="AJ2894">
        <v>76.179151000000005</v>
      </c>
      <c r="AK2894">
        <v>76.677949999999996</v>
      </c>
      <c r="AL2894" t="s">
        <v>73</v>
      </c>
      <c r="AM2894" t="s">
        <v>248</v>
      </c>
      <c r="AN2894" t="s">
        <v>5452</v>
      </c>
      <c r="AO2894" s="1">
        <v>45992</v>
      </c>
      <c r="AP2894" s="1" t="s">
        <v>5458</v>
      </c>
      <c r="AR2894" t="s">
        <v>5452</v>
      </c>
    </row>
    <row r="2895" spans="1:44" hidden="1" x14ac:dyDescent="0.25">
      <c r="A2895" t="s">
        <v>3973</v>
      </c>
      <c r="B2895" t="s">
        <v>3971</v>
      </c>
      <c r="C2895" t="s">
        <v>3972</v>
      </c>
      <c r="D2895" t="s">
        <v>145</v>
      </c>
      <c r="E2895" t="s">
        <v>1813</v>
      </c>
      <c r="F2895" t="s">
        <v>245</v>
      </c>
      <c r="G2895" t="s">
        <v>58</v>
      </c>
      <c r="H2895">
        <v>1</v>
      </c>
      <c r="I2895" t="s">
        <v>197</v>
      </c>
      <c r="J2895" t="s">
        <v>47</v>
      </c>
      <c r="K2895" s="1">
        <v>44242</v>
      </c>
      <c r="L2895">
        <v>27.02</v>
      </c>
      <c r="M2895" t="s">
        <v>48</v>
      </c>
      <c r="W2895" s="5">
        <v>44242</v>
      </c>
      <c r="Y2895" s="5">
        <v>45901</v>
      </c>
      <c r="AB2895" t="s">
        <v>245</v>
      </c>
      <c r="AC2895" t="s">
        <v>245</v>
      </c>
      <c r="AD2895" t="s">
        <v>247</v>
      </c>
      <c r="AE2895" t="s">
        <v>690</v>
      </c>
      <c r="AF2895" t="s">
        <v>72</v>
      </c>
      <c r="AG2895" t="s">
        <v>53</v>
      </c>
      <c r="AH2895">
        <v>54.291234000000003</v>
      </c>
      <c r="AI2895">
        <v>71.570295999999999</v>
      </c>
      <c r="AJ2895">
        <v>74.868286999999995</v>
      </c>
      <c r="AK2895">
        <v>76.14958</v>
      </c>
      <c r="AL2895" t="s">
        <v>54</v>
      </c>
      <c r="AM2895" t="s">
        <v>248</v>
      </c>
      <c r="AN2895" t="s">
        <v>5452</v>
      </c>
      <c r="AO2895" s="1">
        <v>45992</v>
      </c>
      <c r="AP2895" s="1" t="s">
        <v>5458</v>
      </c>
      <c r="AR2895" t="s">
        <v>5452</v>
      </c>
    </row>
    <row r="2896" spans="1:44" hidden="1" x14ac:dyDescent="0.25">
      <c r="A2896" t="s">
        <v>3974</v>
      </c>
      <c r="B2896" t="s">
        <v>3971</v>
      </c>
      <c r="C2896" t="s">
        <v>3972</v>
      </c>
      <c r="D2896" t="s">
        <v>259</v>
      </c>
      <c r="E2896" t="s">
        <v>1813</v>
      </c>
      <c r="F2896" t="s">
        <v>245</v>
      </c>
      <c r="G2896" t="s">
        <v>58</v>
      </c>
      <c r="H2896">
        <v>1</v>
      </c>
      <c r="I2896" t="s">
        <v>197</v>
      </c>
      <c r="J2896" t="s">
        <v>47</v>
      </c>
      <c r="K2896" s="1">
        <v>44257</v>
      </c>
      <c r="L2896">
        <v>33.79</v>
      </c>
      <c r="M2896" t="s">
        <v>48</v>
      </c>
      <c r="W2896" s="5">
        <v>46113</v>
      </c>
      <c r="Y2896" s="5">
        <v>45901</v>
      </c>
      <c r="AB2896" t="s">
        <v>245</v>
      </c>
      <c r="AC2896" t="s">
        <v>245</v>
      </c>
      <c r="AD2896" t="s">
        <v>247</v>
      </c>
      <c r="AE2896" t="s">
        <v>690</v>
      </c>
      <c r="AF2896" t="s">
        <v>72</v>
      </c>
      <c r="AG2896" t="s">
        <v>53</v>
      </c>
      <c r="AH2896">
        <v>54.291234000000003</v>
      </c>
      <c r="AI2896">
        <v>71.570295999999999</v>
      </c>
      <c r="AJ2896">
        <v>74.868286999999995</v>
      </c>
      <c r="AK2896">
        <v>76.14958</v>
      </c>
      <c r="AL2896" t="s">
        <v>54</v>
      </c>
      <c r="AM2896" t="s">
        <v>248</v>
      </c>
      <c r="AN2896" t="s">
        <v>5452</v>
      </c>
      <c r="AO2896" s="1">
        <v>45992</v>
      </c>
      <c r="AP2896" s="1" t="s">
        <v>5458</v>
      </c>
      <c r="AR2896" t="s">
        <v>5452</v>
      </c>
    </row>
    <row r="2897" spans="1:44" hidden="1" x14ac:dyDescent="0.25">
      <c r="A2897" t="s">
        <v>3975</v>
      </c>
      <c r="B2897" t="s">
        <v>3971</v>
      </c>
      <c r="C2897" t="s">
        <v>3972</v>
      </c>
      <c r="D2897" t="s">
        <v>166</v>
      </c>
      <c r="E2897" t="s">
        <v>1813</v>
      </c>
      <c r="F2897" t="s">
        <v>245</v>
      </c>
      <c r="G2897" t="s">
        <v>58</v>
      </c>
      <c r="H2897">
        <v>1</v>
      </c>
      <c r="I2897" t="s">
        <v>197</v>
      </c>
      <c r="J2897" t="s">
        <v>47</v>
      </c>
      <c r="K2897" s="1">
        <v>44235</v>
      </c>
      <c r="L2897">
        <v>37.5</v>
      </c>
      <c r="M2897" t="s">
        <v>48</v>
      </c>
      <c r="W2897" s="5">
        <v>44235</v>
      </c>
      <c r="Y2897" s="5">
        <v>45901</v>
      </c>
      <c r="AB2897" t="s">
        <v>245</v>
      </c>
      <c r="AC2897" t="s">
        <v>245</v>
      </c>
      <c r="AD2897" t="s">
        <v>247</v>
      </c>
      <c r="AE2897" t="s">
        <v>690</v>
      </c>
      <c r="AF2897" t="s">
        <v>72</v>
      </c>
      <c r="AG2897" t="s">
        <v>53</v>
      </c>
      <c r="AH2897">
        <v>54.291234000000003</v>
      </c>
      <c r="AI2897">
        <v>71.570295999999999</v>
      </c>
      <c r="AJ2897">
        <v>74.868286999999995</v>
      </c>
      <c r="AK2897">
        <v>76.14958</v>
      </c>
      <c r="AL2897" t="s">
        <v>54</v>
      </c>
      <c r="AM2897" t="s">
        <v>248</v>
      </c>
      <c r="AN2897" t="s">
        <v>5452</v>
      </c>
      <c r="AO2897" s="1">
        <v>45992</v>
      </c>
      <c r="AP2897" s="1" t="s">
        <v>5458</v>
      </c>
      <c r="AR2897" t="s">
        <v>5452</v>
      </c>
    </row>
    <row r="2898" spans="1:44" hidden="1" x14ac:dyDescent="0.25">
      <c r="A2898" t="s">
        <v>3976</v>
      </c>
      <c r="B2898" t="s">
        <v>3971</v>
      </c>
      <c r="C2898" t="s">
        <v>3972</v>
      </c>
      <c r="D2898" t="s">
        <v>361</v>
      </c>
      <c r="E2898" t="s">
        <v>1813</v>
      </c>
      <c r="F2898" t="s">
        <v>245</v>
      </c>
      <c r="G2898" t="s">
        <v>45</v>
      </c>
      <c r="H2898">
        <v>1</v>
      </c>
      <c r="I2898" t="s">
        <v>197</v>
      </c>
      <c r="J2898" t="s">
        <v>70</v>
      </c>
      <c r="L2898">
        <v>2.34</v>
      </c>
      <c r="M2898" t="s">
        <v>48</v>
      </c>
      <c r="W2898" s="5">
        <v>44238</v>
      </c>
      <c r="AB2898" t="s">
        <v>245</v>
      </c>
      <c r="AC2898" t="s">
        <v>245</v>
      </c>
      <c r="AD2898" t="s">
        <v>247</v>
      </c>
      <c r="AE2898" t="s">
        <v>690</v>
      </c>
      <c r="AF2898" t="s">
        <v>72</v>
      </c>
      <c r="AG2898" t="s">
        <v>53</v>
      </c>
      <c r="AH2898">
        <v>54.291234000000003</v>
      </c>
      <c r="AI2898">
        <v>71.570295999999999</v>
      </c>
      <c r="AJ2898">
        <v>74.868286999999995</v>
      </c>
      <c r="AK2898">
        <v>76.14958</v>
      </c>
      <c r="AL2898" t="s">
        <v>73</v>
      </c>
      <c r="AM2898" t="s">
        <v>248</v>
      </c>
      <c r="AN2898" t="s">
        <v>5452</v>
      </c>
      <c r="AO2898" s="1">
        <v>45992</v>
      </c>
      <c r="AP2898" s="1" t="s">
        <v>5458</v>
      </c>
      <c r="AR2898" t="s">
        <v>5452</v>
      </c>
    </row>
    <row r="2899" spans="1:44" hidden="1" x14ac:dyDescent="0.25">
      <c r="A2899" t="s">
        <v>3977</v>
      </c>
      <c r="B2899" t="s">
        <v>3971</v>
      </c>
      <c r="C2899" t="s">
        <v>3972</v>
      </c>
      <c r="D2899" t="s">
        <v>132</v>
      </c>
      <c r="E2899" t="s">
        <v>1813</v>
      </c>
      <c r="F2899" t="s">
        <v>245</v>
      </c>
      <c r="G2899" t="s">
        <v>45</v>
      </c>
      <c r="H2899">
        <v>1</v>
      </c>
      <c r="I2899" t="s">
        <v>197</v>
      </c>
      <c r="J2899" t="s">
        <v>70</v>
      </c>
      <c r="L2899">
        <v>0.43</v>
      </c>
      <c r="M2899" t="s">
        <v>48</v>
      </c>
      <c r="W2899" s="5">
        <v>44256</v>
      </c>
      <c r="AB2899" t="s">
        <v>245</v>
      </c>
      <c r="AC2899" t="s">
        <v>245</v>
      </c>
      <c r="AD2899" t="s">
        <v>247</v>
      </c>
      <c r="AE2899" t="s">
        <v>690</v>
      </c>
      <c r="AF2899" t="s">
        <v>72</v>
      </c>
      <c r="AG2899" t="s">
        <v>53</v>
      </c>
      <c r="AH2899">
        <v>54.291234000000003</v>
      </c>
      <c r="AI2899">
        <v>71.570295999999999</v>
      </c>
      <c r="AJ2899">
        <v>74.868286999999995</v>
      </c>
      <c r="AK2899">
        <v>76.14958</v>
      </c>
      <c r="AL2899" t="s">
        <v>73</v>
      </c>
      <c r="AM2899" t="s">
        <v>248</v>
      </c>
      <c r="AN2899" t="s">
        <v>5452</v>
      </c>
      <c r="AO2899" s="1">
        <v>45992</v>
      </c>
      <c r="AP2899" s="1" t="s">
        <v>5458</v>
      </c>
      <c r="AR2899" t="s">
        <v>5452</v>
      </c>
    </row>
    <row r="2900" spans="1:44" hidden="1" x14ac:dyDescent="0.25">
      <c r="A2900" t="s">
        <v>3978</v>
      </c>
      <c r="B2900" t="s">
        <v>3971</v>
      </c>
      <c r="C2900" t="s">
        <v>3972</v>
      </c>
      <c r="D2900" t="s">
        <v>861</v>
      </c>
      <c r="E2900" t="s">
        <v>1813</v>
      </c>
      <c r="F2900" t="s">
        <v>245</v>
      </c>
      <c r="G2900" t="s">
        <v>45</v>
      </c>
      <c r="H2900">
        <v>1</v>
      </c>
      <c r="I2900" t="s">
        <v>197</v>
      </c>
      <c r="J2900" t="s">
        <v>236</v>
      </c>
      <c r="L2900">
        <v>0.52</v>
      </c>
      <c r="M2900" t="s">
        <v>48</v>
      </c>
      <c r="W2900" s="5">
        <v>44238</v>
      </c>
      <c r="AB2900" t="s">
        <v>245</v>
      </c>
      <c r="AC2900" t="s">
        <v>245</v>
      </c>
      <c r="AD2900" t="s">
        <v>247</v>
      </c>
      <c r="AE2900" t="s">
        <v>690</v>
      </c>
      <c r="AF2900" t="s">
        <v>72</v>
      </c>
      <c r="AG2900" t="s">
        <v>53</v>
      </c>
      <c r="AH2900">
        <v>54.291234000000003</v>
      </c>
      <c r="AI2900">
        <v>71.570295999999999</v>
      </c>
      <c r="AJ2900">
        <v>74.868286999999995</v>
      </c>
      <c r="AK2900">
        <v>76.14958</v>
      </c>
      <c r="AL2900" t="s">
        <v>73</v>
      </c>
      <c r="AM2900" t="s">
        <v>248</v>
      </c>
      <c r="AN2900" t="s">
        <v>5452</v>
      </c>
      <c r="AO2900" s="1">
        <v>45992</v>
      </c>
      <c r="AP2900" s="1" t="s">
        <v>5458</v>
      </c>
      <c r="AR2900" t="s">
        <v>5452</v>
      </c>
    </row>
    <row r="2901" spans="1:44" hidden="1" x14ac:dyDescent="0.25">
      <c r="A2901" t="s">
        <v>3979</v>
      </c>
      <c r="B2901" t="s">
        <v>3971</v>
      </c>
      <c r="C2901" t="s">
        <v>3972</v>
      </c>
      <c r="D2901" t="s">
        <v>382</v>
      </c>
      <c r="E2901" t="s">
        <v>1813</v>
      </c>
      <c r="F2901" t="s">
        <v>245</v>
      </c>
      <c r="G2901" t="s">
        <v>58</v>
      </c>
      <c r="H2901">
        <v>1</v>
      </c>
      <c r="I2901" t="s">
        <v>197</v>
      </c>
      <c r="J2901" t="s">
        <v>236</v>
      </c>
      <c r="L2901">
        <v>0.15</v>
      </c>
      <c r="M2901" t="s">
        <v>48</v>
      </c>
      <c r="W2901" s="5">
        <v>44256</v>
      </c>
      <c r="AB2901" t="s">
        <v>245</v>
      </c>
      <c r="AC2901" t="s">
        <v>245</v>
      </c>
      <c r="AD2901" t="s">
        <v>247</v>
      </c>
      <c r="AE2901" t="s">
        <v>690</v>
      </c>
      <c r="AF2901" t="s">
        <v>72</v>
      </c>
      <c r="AG2901" t="s">
        <v>53</v>
      </c>
      <c r="AH2901">
        <v>54.291234000000003</v>
      </c>
      <c r="AI2901">
        <v>71.570295999999999</v>
      </c>
      <c r="AJ2901">
        <v>74.868286999999995</v>
      </c>
      <c r="AK2901">
        <v>76.14958</v>
      </c>
      <c r="AL2901" t="s">
        <v>73</v>
      </c>
      <c r="AM2901" t="s">
        <v>248</v>
      </c>
      <c r="AN2901" t="s">
        <v>5452</v>
      </c>
      <c r="AO2901" s="1">
        <v>45992</v>
      </c>
      <c r="AP2901" s="1" t="s">
        <v>5458</v>
      </c>
      <c r="AR2901" t="s">
        <v>5452</v>
      </c>
    </row>
    <row r="2902" spans="1:44" hidden="1" x14ac:dyDescent="0.25">
      <c r="A2902" t="s">
        <v>3980</v>
      </c>
      <c r="B2902" t="s">
        <v>3971</v>
      </c>
      <c r="C2902" t="s">
        <v>3972</v>
      </c>
      <c r="D2902" t="s">
        <v>384</v>
      </c>
      <c r="E2902" t="s">
        <v>1813</v>
      </c>
      <c r="F2902" t="s">
        <v>245</v>
      </c>
      <c r="G2902" t="s">
        <v>58</v>
      </c>
      <c r="H2902">
        <v>1</v>
      </c>
      <c r="I2902" t="s">
        <v>197</v>
      </c>
      <c r="J2902" t="s">
        <v>236</v>
      </c>
      <c r="L2902">
        <v>0.42</v>
      </c>
      <c r="M2902" t="s">
        <v>48</v>
      </c>
      <c r="W2902" s="5">
        <v>44238</v>
      </c>
      <c r="AB2902" t="s">
        <v>245</v>
      </c>
      <c r="AC2902" t="s">
        <v>245</v>
      </c>
      <c r="AD2902" t="s">
        <v>247</v>
      </c>
      <c r="AE2902" t="s">
        <v>690</v>
      </c>
      <c r="AF2902" t="s">
        <v>72</v>
      </c>
      <c r="AG2902" t="s">
        <v>53</v>
      </c>
      <c r="AH2902">
        <v>54.291234000000003</v>
      </c>
      <c r="AI2902">
        <v>71.570295999999999</v>
      </c>
      <c r="AJ2902">
        <v>74.868286999999995</v>
      </c>
      <c r="AK2902">
        <v>76.14958</v>
      </c>
      <c r="AL2902" t="s">
        <v>73</v>
      </c>
      <c r="AM2902" t="s">
        <v>248</v>
      </c>
      <c r="AN2902" t="s">
        <v>5452</v>
      </c>
      <c r="AO2902" s="1">
        <v>45992</v>
      </c>
      <c r="AP2902" s="1" t="s">
        <v>5458</v>
      </c>
      <c r="AR2902" t="s">
        <v>5452</v>
      </c>
    </row>
    <row r="2903" spans="1:44" hidden="1" x14ac:dyDescent="0.25">
      <c r="A2903" t="s">
        <v>3981</v>
      </c>
      <c r="B2903" t="s">
        <v>3971</v>
      </c>
      <c r="C2903" t="s">
        <v>3972</v>
      </c>
      <c r="D2903" t="s">
        <v>1908</v>
      </c>
      <c r="E2903" t="s">
        <v>1813</v>
      </c>
      <c r="F2903" t="s">
        <v>245</v>
      </c>
      <c r="G2903" t="s">
        <v>45</v>
      </c>
      <c r="H2903">
        <v>1</v>
      </c>
      <c r="I2903" t="s">
        <v>197</v>
      </c>
      <c r="J2903" t="s">
        <v>236</v>
      </c>
      <c r="L2903">
        <v>0.49</v>
      </c>
      <c r="M2903" t="s">
        <v>48</v>
      </c>
      <c r="W2903" s="5">
        <v>44238</v>
      </c>
      <c r="AB2903" t="s">
        <v>245</v>
      </c>
      <c r="AC2903" t="s">
        <v>245</v>
      </c>
      <c r="AD2903" t="s">
        <v>247</v>
      </c>
      <c r="AE2903" t="s">
        <v>690</v>
      </c>
      <c r="AF2903" t="s">
        <v>72</v>
      </c>
      <c r="AG2903" t="s">
        <v>53</v>
      </c>
      <c r="AH2903">
        <v>54.291234000000003</v>
      </c>
      <c r="AI2903">
        <v>71.570295999999999</v>
      </c>
      <c r="AJ2903">
        <v>74.868286999999995</v>
      </c>
      <c r="AK2903">
        <v>76.14958</v>
      </c>
      <c r="AL2903" t="s">
        <v>73</v>
      </c>
      <c r="AM2903" t="s">
        <v>248</v>
      </c>
      <c r="AN2903" t="s">
        <v>5452</v>
      </c>
      <c r="AO2903" s="1">
        <v>45992</v>
      </c>
      <c r="AP2903" s="1" t="s">
        <v>5458</v>
      </c>
      <c r="AR2903" t="s">
        <v>5452</v>
      </c>
    </row>
    <row r="2904" spans="1:44" hidden="1" x14ac:dyDescent="0.25">
      <c r="A2904" t="s">
        <v>3982</v>
      </c>
      <c r="B2904" t="s">
        <v>3971</v>
      </c>
      <c r="C2904" t="s">
        <v>3972</v>
      </c>
      <c r="D2904" t="s">
        <v>781</v>
      </c>
      <c r="E2904" t="s">
        <v>1813</v>
      </c>
      <c r="F2904" t="s">
        <v>245</v>
      </c>
      <c r="G2904" t="s">
        <v>58</v>
      </c>
      <c r="H2904">
        <v>1</v>
      </c>
      <c r="I2904" t="s">
        <v>197</v>
      </c>
      <c r="J2904" t="s">
        <v>236</v>
      </c>
      <c r="L2904">
        <v>1.36</v>
      </c>
      <c r="M2904" t="s">
        <v>48</v>
      </c>
      <c r="W2904" s="5">
        <v>44238</v>
      </c>
      <c r="AB2904" t="s">
        <v>245</v>
      </c>
      <c r="AC2904" t="s">
        <v>245</v>
      </c>
      <c r="AD2904" t="s">
        <v>247</v>
      </c>
      <c r="AE2904" t="s">
        <v>690</v>
      </c>
      <c r="AF2904" t="s">
        <v>72</v>
      </c>
      <c r="AG2904" t="s">
        <v>53</v>
      </c>
      <c r="AH2904">
        <v>54.291234000000003</v>
      </c>
      <c r="AI2904">
        <v>71.570295999999999</v>
      </c>
      <c r="AJ2904">
        <v>74.868286999999995</v>
      </c>
      <c r="AK2904">
        <v>76.14958</v>
      </c>
      <c r="AL2904" t="s">
        <v>73</v>
      </c>
      <c r="AM2904" t="s">
        <v>248</v>
      </c>
      <c r="AN2904" t="s">
        <v>5452</v>
      </c>
      <c r="AO2904" s="1">
        <v>45992</v>
      </c>
      <c r="AP2904" s="1" t="s">
        <v>5458</v>
      </c>
      <c r="AR2904" t="s">
        <v>5452</v>
      </c>
    </row>
    <row r="2905" spans="1:44" hidden="1" x14ac:dyDescent="0.25">
      <c r="A2905" t="s">
        <v>3985</v>
      </c>
      <c r="B2905" t="s">
        <v>3983</v>
      </c>
      <c r="C2905" t="s">
        <v>3984</v>
      </c>
      <c r="D2905" t="s">
        <v>143</v>
      </c>
      <c r="E2905" t="s">
        <v>1268</v>
      </c>
      <c r="F2905" t="s">
        <v>245</v>
      </c>
      <c r="G2905" t="s">
        <v>45</v>
      </c>
      <c r="H2905">
        <v>1</v>
      </c>
      <c r="I2905" t="s">
        <v>197</v>
      </c>
      <c r="J2905" t="s">
        <v>47</v>
      </c>
      <c r="K2905" s="1">
        <v>44236</v>
      </c>
      <c r="L2905">
        <v>38.42</v>
      </c>
      <c r="M2905" t="s">
        <v>48</v>
      </c>
      <c r="W2905" s="5">
        <v>46113</v>
      </c>
      <c r="Y2905" s="5">
        <v>45901</v>
      </c>
      <c r="AB2905" t="s">
        <v>245</v>
      </c>
      <c r="AC2905" t="s">
        <v>245</v>
      </c>
      <c r="AD2905" t="s">
        <v>247</v>
      </c>
      <c r="AE2905" t="s">
        <v>690</v>
      </c>
      <c r="AF2905" t="s">
        <v>566</v>
      </c>
      <c r="AG2905" t="s">
        <v>84</v>
      </c>
      <c r="AH2905">
        <v>49.439047000000002</v>
      </c>
      <c r="AI2905">
        <v>64.287126999999998</v>
      </c>
      <c r="AJ2905">
        <v>78.053588000000005</v>
      </c>
      <c r="AK2905">
        <v>87.178349999999995</v>
      </c>
      <c r="AL2905" t="s">
        <v>54</v>
      </c>
      <c r="AM2905" t="s">
        <v>248</v>
      </c>
      <c r="AN2905" t="s">
        <v>5452</v>
      </c>
      <c r="AO2905" s="1">
        <v>45962</v>
      </c>
      <c r="AP2905" s="1" t="s">
        <v>5457</v>
      </c>
      <c r="AR2905" t="s">
        <v>5452</v>
      </c>
    </row>
    <row r="2906" spans="1:44" hidden="1" x14ac:dyDescent="0.25">
      <c r="A2906" t="s">
        <v>3986</v>
      </c>
      <c r="B2906" t="s">
        <v>3983</v>
      </c>
      <c r="C2906" t="s">
        <v>3984</v>
      </c>
      <c r="D2906" t="s">
        <v>145</v>
      </c>
      <c r="E2906" t="s">
        <v>1268</v>
      </c>
      <c r="F2906" t="s">
        <v>245</v>
      </c>
      <c r="G2906" t="s">
        <v>58</v>
      </c>
      <c r="H2906">
        <v>1</v>
      </c>
      <c r="I2906" t="s">
        <v>197</v>
      </c>
      <c r="J2906" t="s">
        <v>47</v>
      </c>
      <c r="K2906" s="1">
        <v>44239</v>
      </c>
      <c r="L2906">
        <v>40.369999999999997</v>
      </c>
      <c r="M2906" t="s">
        <v>48</v>
      </c>
      <c r="W2906" s="5">
        <v>46113</v>
      </c>
      <c r="Y2906" s="5">
        <v>45870</v>
      </c>
      <c r="AB2906" t="s">
        <v>245</v>
      </c>
      <c r="AC2906" t="s">
        <v>245</v>
      </c>
      <c r="AD2906" t="s">
        <v>247</v>
      </c>
      <c r="AE2906" t="s">
        <v>690</v>
      </c>
      <c r="AF2906" t="s">
        <v>566</v>
      </c>
      <c r="AG2906" t="s">
        <v>84</v>
      </c>
      <c r="AH2906">
        <v>49.439047000000002</v>
      </c>
      <c r="AI2906">
        <v>64.287126999999998</v>
      </c>
      <c r="AJ2906">
        <v>78.053588000000005</v>
      </c>
      <c r="AK2906">
        <v>87.178349999999995</v>
      </c>
      <c r="AL2906" t="s">
        <v>54</v>
      </c>
      <c r="AM2906" t="s">
        <v>248</v>
      </c>
      <c r="AN2906" t="s">
        <v>5452</v>
      </c>
      <c r="AO2906" s="1">
        <v>45962</v>
      </c>
      <c r="AP2906" s="1" t="s">
        <v>5457</v>
      </c>
      <c r="AR2906" t="s">
        <v>5452</v>
      </c>
    </row>
    <row r="2907" spans="1:44" hidden="1" x14ac:dyDescent="0.25">
      <c r="A2907" t="s">
        <v>3987</v>
      </c>
      <c r="B2907" t="s">
        <v>3983</v>
      </c>
      <c r="C2907" t="s">
        <v>3984</v>
      </c>
      <c r="D2907" t="s">
        <v>203</v>
      </c>
      <c r="E2907" t="s">
        <v>1268</v>
      </c>
      <c r="F2907" t="s">
        <v>245</v>
      </c>
      <c r="G2907" t="s">
        <v>58</v>
      </c>
      <c r="H2907">
        <v>1</v>
      </c>
      <c r="I2907" t="s">
        <v>151</v>
      </c>
      <c r="J2907" t="s">
        <v>47</v>
      </c>
      <c r="K2907" s="1">
        <v>42292</v>
      </c>
      <c r="L2907">
        <v>13.89</v>
      </c>
      <c r="M2907" t="s">
        <v>48</v>
      </c>
      <c r="W2907" s="5">
        <v>44232</v>
      </c>
      <c r="Y2907" s="5">
        <v>45870</v>
      </c>
      <c r="AB2907" t="s">
        <v>245</v>
      </c>
      <c r="AC2907" t="s">
        <v>245</v>
      </c>
      <c r="AD2907" t="s">
        <v>247</v>
      </c>
      <c r="AE2907" t="s">
        <v>690</v>
      </c>
      <c r="AF2907" t="s">
        <v>566</v>
      </c>
      <c r="AG2907" t="s">
        <v>84</v>
      </c>
      <c r="AH2907">
        <v>49.439047000000002</v>
      </c>
      <c r="AI2907">
        <v>64.287126999999998</v>
      </c>
      <c r="AJ2907">
        <v>78.053588000000005</v>
      </c>
      <c r="AK2907">
        <v>87.178349999999995</v>
      </c>
      <c r="AL2907" t="s">
        <v>54</v>
      </c>
      <c r="AM2907" t="s">
        <v>248</v>
      </c>
      <c r="AN2907" t="s">
        <v>5452</v>
      </c>
      <c r="AO2907" s="1">
        <v>45962</v>
      </c>
      <c r="AP2907" s="1" t="s">
        <v>5457</v>
      </c>
      <c r="AR2907" t="s">
        <v>5452</v>
      </c>
    </row>
    <row r="2908" spans="1:44" hidden="1" x14ac:dyDescent="0.25">
      <c r="A2908" t="s">
        <v>3990</v>
      </c>
      <c r="B2908" t="s">
        <v>3988</v>
      </c>
      <c r="C2908" t="s">
        <v>3989</v>
      </c>
      <c r="D2908" t="s">
        <v>162</v>
      </c>
      <c r="E2908" t="s">
        <v>1268</v>
      </c>
      <c r="F2908" t="s">
        <v>245</v>
      </c>
      <c r="G2908" t="s">
        <v>58</v>
      </c>
      <c r="H2908">
        <v>1</v>
      </c>
      <c r="I2908" t="s">
        <v>197</v>
      </c>
      <c r="J2908" t="s">
        <v>70</v>
      </c>
      <c r="L2908">
        <v>1.02</v>
      </c>
      <c r="M2908" t="s">
        <v>48</v>
      </c>
      <c r="W2908" s="5">
        <v>44285</v>
      </c>
      <c r="AB2908" t="s">
        <v>245</v>
      </c>
      <c r="AC2908" t="s">
        <v>245</v>
      </c>
      <c r="AD2908" t="s">
        <v>247</v>
      </c>
      <c r="AE2908" t="s">
        <v>690</v>
      </c>
      <c r="AF2908" t="s">
        <v>566</v>
      </c>
      <c r="AG2908" t="s">
        <v>932</v>
      </c>
      <c r="AH2908">
        <v>65.629683</v>
      </c>
      <c r="AI2908">
        <v>71.272426999999993</v>
      </c>
      <c r="AJ2908">
        <v>82.607906999999997</v>
      </c>
      <c r="AK2908">
        <v>102.346636</v>
      </c>
      <c r="AL2908" t="s">
        <v>73</v>
      </c>
      <c r="AM2908" t="s">
        <v>248</v>
      </c>
      <c r="AN2908" t="s">
        <v>247</v>
      </c>
      <c r="AO2908" s="1">
        <v>45839</v>
      </c>
      <c r="AP2908" s="1" t="s">
        <v>5438</v>
      </c>
      <c r="AR2908" t="s">
        <v>247</v>
      </c>
    </row>
    <row r="2909" spans="1:44" hidden="1" x14ac:dyDescent="0.25">
      <c r="A2909" t="s">
        <v>3991</v>
      </c>
      <c r="B2909" t="s">
        <v>3988</v>
      </c>
      <c r="C2909" t="s">
        <v>3989</v>
      </c>
      <c r="D2909" t="s">
        <v>118</v>
      </c>
      <c r="E2909" t="s">
        <v>1268</v>
      </c>
      <c r="F2909" t="s">
        <v>245</v>
      </c>
      <c r="G2909" t="s">
        <v>58</v>
      </c>
      <c r="H2909">
        <v>1</v>
      </c>
      <c r="I2909" t="s">
        <v>197</v>
      </c>
      <c r="J2909" t="s">
        <v>70</v>
      </c>
      <c r="L2909">
        <v>1.24</v>
      </c>
      <c r="M2909" t="s">
        <v>48</v>
      </c>
      <c r="W2909" s="5">
        <v>44180</v>
      </c>
      <c r="AB2909" t="s">
        <v>245</v>
      </c>
      <c r="AC2909" t="s">
        <v>245</v>
      </c>
      <c r="AD2909" t="s">
        <v>247</v>
      </c>
      <c r="AE2909" t="s">
        <v>690</v>
      </c>
      <c r="AF2909" t="s">
        <v>566</v>
      </c>
      <c r="AG2909" t="s">
        <v>932</v>
      </c>
      <c r="AH2909">
        <v>65.629683</v>
      </c>
      <c r="AI2909">
        <v>71.272426999999993</v>
      </c>
      <c r="AJ2909">
        <v>82.607906999999997</v>
      </c>
      <c r="AK2909">
        <v>102.346636</v>
      </c>
      <c r="AL2909" t="s">
        <v>73</v>
      </c>
      <c r="AM2909" t="s">
        <v>248</v>
      </c>
      <c r="AN2909" t="s">
        <v>247</v>
      </c>
      <c r="AO2909" s="1">
        <v>45839</v>
      </c>
      <c r="AP2909" s="1" t="s">
        <v>5438</v>
      </c>
      <c r="AR2909" t="s">
        <v>247</v>
      </c>
    </row>
    <row r="2910" spans="1:44" hidden="1" x14ac:dyDescent="0.25">
      <c r="A2910" t="s">
        <v>3992</v>
      </c>
      <c r="B2910" t="s">
        <v>3988</v>
      </c>
      <c r="C2910" t="s">
        <v>3989</v>
      </c>
      <c r="D2910" t="s">
        <v>846</v>
      </c>
      <c r="E2910" t="s">
        <v>1268</v>
      </c>
      <c r="F2910" t="s">
        <v>245</v>
      </c>
      <c r="G2910" t="s">
        <v>58</v>
      </c>
      <c r="H2910">
        <v>1</v>
      </c>
      <c r="I2910" t="s">
        <v>197</v>
      </c>
      <c r="J2910" t="s">
        <v>236</v>
      </c>
      <c r="L2910">
        <v>0.27</v>
      </c>
      <c r="M2910" t="s">
        <v>48</v>
      </c>
      <c r="W2910" s="5">
        <v>44180</v>
      </c>
      <c r="AB2910" t="s">
        <v>245</v>
      </c>
      <c r="AC2910" t="s">
        <v>245</v>
      </c>
      <c r="AD2910" t="s">
        <v>247</v>
      </c>
      <c r="AE2910" t="s">
        <v>690</v>
      </c>
      <c r="AF2910" t="s">
        <v>566</v>
      </c>
      <c r="AG2910" t="s">
        <v>932</v>
      </c>
      <c r="AH2910">
        <v>65.629683</v>
      </c>
      <c r="AI2910">
        <v>71.272426999999993</v>
      </c>
      <c r="AJ2910">
        <v>82.607906999999997</v>
      </c>
      <c r="AK2910">
        <v>102.346636</v>
      </c>
      <c r="AL2910" t="s">
        <v>73</v>
      </c>
      <c r="AM2910" t="s">
        <v>248</v>
      </c>
      <c r="AN2910" t="s">
        <v>247</v>
      </c>
      <c r="AO2910" s="1">
        <v>45839</v>
      </c>
      <c r="AP2910" s="1" t="s">
        <v>5438</v>
      </c>
      <c r="AR2910" t="s">
        <v>247</v>
      </c>
    </row>
    <row r="2911" spans="1:44" hidden="1" x14ac:dyDescent="0.25">
      <c r="A2911" t="s">
        <v>3993</v>
      </c>
      <c r="B2911" t="s">
        <v>3988</v>
      </c>
      <c r="C2911" t="s">
        <v>3989</v>
      </c>
      <c r="D2911" t="s">
        <v>943</v>
      </c>
      <c r="E2911" t="s">
        <v>1268</v>
      </c>
      <c r="F2911" t="s">
        <v>245</v>
      </c>
      <c r="G2911" t="s">
        <v>58</v>
      </c>
      <c r="H2911">
        <v>1</v>
      </c>
      <c r="I2911" t="s">
        <v>197</v>
      </c>
      <c r="J2911" t="s">
        <v>236</v>
      </c>
      <c r="L2911">
        <v>2.56</v>
      </c>
      <c r="M2911" t="s">
        <v>48</v>
      </c>
      <c r="W2911" s="5">
        <v>44180</v>
      </c>
      <c r="AB2911" t="s">
        <v>245</v>
      </c>
      <c r="AC2911" t="s">
        <v>245</v>
      </c>
      <c r="AD2911" t="s">
        <v>247</v>
      </c>
      <c r="AE2911" t="s">
        <v>690</v>
      </c>
      <c r="AF2911" t="s">
        <v>566</v>
      </c>
      <c r="AG2911" t="s">
        <v>932</v>
      </c>
      <c r="AH2911">
        <v>65.629683</v>
      </c>
      <c r="AI2911">
        <v>71.272426999999993</v>
      </c>
      <c r="AJ2911">
        <v>82.607906999999997</v>
      </c>
      <c r="AK2911">
        <v>102.346636</v>
      </c>
      <c r="AL2911" t="s">
        <v>73</v>
      </c>
      <c r="AM2911" t="s">
        <v>248</v>
      </c>
      <c r="AN2911" t="s">
        <v>247</v>
      </c>
      <c r="AO2911" s="1">
        <v>45839</v>
      </c>
      <c r="AP2911" s="1" t="s">
        <v>5438</v>
      </c>
      <c r="AR2911" t="s">
        <v>247</v>
      </c>
    </row>
    <row r="2912" spans="1:44" hidden="1" x14ac:dyDescent="0.25">
      <c r="A2912" t="s">
        <v>3994</v>
      </c>
      <c r="B2912" t="s">
        <v>3988</v>
      </c>
      <c r="C2912" t="s">
        <v>3989</v>
      </c>
      <c r="D2912" t="s">
        <v>1172</v>
      </c>
      <c r="E2912" t="s">
        <v>1268</v>
      </c>
      <c r="F2912" t="s">
        <v>245</v>
      </c>
      <c r="G2912" t="s">
        <v>58</v>
      </c>
      <c r="H2912">
        <v>1</v>
      </c>
      <c r="I2912" t="s">
        <v>197</v>
      </c>
      <c r="J2912" t="s">
        <v>236</v>
      </c>
      <c r="L2912">
        <v>0.01</v>
      </c>
      <c r="M2912" t="s">
        <v>48</v>
      </c>
      <c r="W2912" s="5">
        <v>44180</v>
      </c>
      <c r="AB2912" t="s">
        <v>245</v>
      </c>
      <c r="AC2912" t="s">
        <v>245</v>
      </c>
      <c r="AD2912" t="s">
        <v>247</v>
      </c>
      <c r="AE2912" t="s">
        <v>690</v>
      </c>
      <c r="AF2912" t="s">
        <v>566</v>
      </c>
      <c r="AG2912" t="s">
        <v>932</v>
      </c>
      <c r="AH2912">
        <v>65.629683</v>
      </c>
      <c r="AI2912">
        <v>71.272426999999993</v>
      </c>
      <c r="AJ2912">
        <v>82.607906999999997</v>
      </c>
      <c r="AK2912">
        <v>102.346636</v>
      </c>
      <c r="AL2912" t="s">
        <v>73</v>
      </c>
      <c r="AM2912" t="s">
        <v>248</v>
      </c>
      <c r="AN2912" t="s">
        <v>247</v>
      </c>
      <c r="AO2912" s="1">
        <v>45839</v>
      </c>
      <c r="AP2912" s="1" t="s">
        <v>5438</v>
      </c>
      <c r="AR2912" t="s">
        <v>247</v>
      </c>
    </row>
    <row r="2913" spans="1:44" hidden="1" x14ac:dyDescent="0.25">
      <c r="A2913" t="s">
        <v>3997</v>
      </c>
      <c r="B2913" t="s">
        <v>3995</v>
      </c>
      <c r="C2913" t="s">
        <v>3996</v>
      </c>
      <c r="D2913" t="s">
        <v>95</v>
      </c>
      <c r="E2913" t="s">
        <v>1662</v>
      </c>
      <c r="F2913" t="s">
        <v>311</v>
      </c>
      <c r="G2913" t="s">
        <v>58</v>
      </c>
      <c r="H2913">
        <v>1</v>
      </c>
      <c r="I2913" t="s">
        <v>197</v>
      </c>
      <c r="J2913" t="s">
        <v>47</v>
      </c>
      <c r="K2913" s="1">
        <v>44013</v>
      </c>
      <c r="L2913">
        <v>12.89</v>
      </c>
      <c r="M2913" t="s">
        <v>226</v>
      </c>
      <c r="W2913" s="5">
        <v>45689</v>
      </c>
      <c r="X2913" s="5">
        <v>45689</v>
      </c>
      <c r="Y2913" s="5">
        <v>45717</v>
      </c>
      <c r="AB2913" t="s">
        <v>311</v>
      </c>
      <c r="AC2913" t="s">
        <v>311</v>
      </c>
      <c r="AD2913" t="s">
        <v>51</v>
      </c>
      <c r="AE2913" t="s">
        <v>50</v>
      </c>
      <c r="AF2913" t="s">
        <v>1532</v>
      </c>
      <c r="AG2913" t="s">
        <v>199</v>
      </c>
      <c r="AH2913">
        <v>69.977187000000001</v>
      </c>
      <c r="AI2913">
        <v>89.762139000000005</v>
      </c>
      <c r="AJ2913">
        <v>91.418817000000004</v>
      </c>
      <c r="AK2913">
        <v>97.889787999999996</v>
      </c>
      <c r="AL2913" t="s">
        <v>54</v>
      </c>
      <c r="AM2913" t="s">
        <v>55</v>
      </c>
      <c r="AN2913" t="s">
        <v>51</v>
      </c>
      <c r="AR2913" t="s">
        <v>51</v>
      </c>
    </row>
    <row r="2914" spans="1:44" hidden="1" x14ac:dyDescent="0.25">
      <c r="A2914" t="s">
        <v>3998</v>
      </c>
      <c r="B2914" t="s">
        <v>3995</v>
      </c>
      <c r="C2914" t="s">
        <v>3996</v>
      </c>
      <c r="D2914" t="s">
        <v>143</v>
      </c>
      <c r="E2914" t="s">
        <v>1662</v>
      </c>
      <c r="F2914" t="s">
        <v>311</v>
      </c>
      <c r="G2914" t="s">
        <v>58</v>
      </c>
      <c r="H2914">
        <v>1</v>
      </c>
      <c r="I2914" t="s">
        <v>197</v>
      </c>
      <c r="J2914" t="s">
        <v>47</v>
      </c>
      <c r="K2914" s="1">
        <v>44014</v>
      </c>
      <c r="L2914">
        <v>9.0399999999999991</v>
      </c>
      <c r="M2914" t="s">
        <v>226</v>
      </c>
      <c r="W2914" s="5">
        <v>45689</v>
      </c>
      <c r="X2914" s="5">
        <v>45689</v>
      </c>
      <c r="Y2914" s="5">
        <v>45717</v>
      </c>
      <c r="AB2914" t="s">
        <v>311</v>
      </c>
      <c r="AC2914" t="s">
        <v>311</v>
      </c>
      <c r="AD2914" t="s">
        <v>51</v>
      </c>
      <c r="AE2914" t="s">
        <v>50</v>
      </c>
      <c r="AF2914" t="s">
        <v>1532</v>
      </c>
      <c r="AG2914" t="s">
        <v>199</v>
      </c>
      <c r="AH2914">
        <v>69.977187000000001</v>
      </c>
      <c r="AI2914">
        <v>89.762139000000005</v>
      </c>
      <c r="AJ2914">
        <v>91.418817000000004</v>
      </c>
      <c r="AK2914">
        <v>97.889787999999996</v>
      </c>
      <c r="AL2914" t="s">
        <v>54</v>
      </c>
      <c r="AM2914" t="s">
        <v>55</v>
      </c>
      <c r="AN2914" t="s">
        <v>51</v>
      </c>
      <c r="AR2914" t="s">
        <v>51</v>
      </c>
    </row>
    <row r="2915" spans="1:44" hidden="1" x14ac:dyDescent="0.25">
      <c r="A2915" t="s">
        <v>3999</v>
      </c>
      <c r="B2915" t="s">
        <v>3995</v>
      </c>
      <c r="C2915" t="s">
        <v>3996</v>
      </c>
      <c r="D2915" t="s">
        <v>255</v>
      </c>
      <c r="E2915" t="s">
        <v>1662</v>
      </c>
      <c r="F2915" t="s">
        <v>311</v>
      </c>
      <c r="G2915" t="s">
        <v>58</v>
      </c>
      <c r="H2915">
        <v>1</v>
      </c>
      <c r="I2915" t="s">
        <v>197</v>
      </c>
      <c r="J2915" t="s">
        <v>47</v>
      </c>
      <c r="K2915" s="1">
        <v>44008</v>
      </c>
      <c r="L2915">
        <v>3.11</v>
      </c>
      <c r="M2915" t="s">
        <v>226</v>
      </c>
      <c r="W2915" s="5">
        <v>45689</v>
      </c>
      <c r="X2915" s="5">
        <v>45689</v>
      </c>
      <c r="Y2915" s="5">
        <v>45717</v>
      </c>
      <c r="AB2915" t="s">
        <v>311</v>
      </c>
      <c r="AC2915" t="s">
        <v>311</v>
      </c>
      <c r="AD2915" t="s">
        <v>51</v>
      </c>
      <c r="AE2915" t="s">
        <v>50</v>
      </c>
      <c r="AF2915" t="s">
        <v>1532</v>
      </c>
      <c r="AG2915" t="s">
        <v>199</v>
      </c>
      <c r="AH2915">
        <v>69.977187000000001</v>
      </c>
      <c r="AI2915">
        <v>89.762139000000005</v>
      </c>
      <c r="AJ2915">
        <v>91.418817000000004</v>
      </c>
      <c r="AK2915">
        <v>97.889787999999996</v>
      </c>
      <c r="AL2915" t="s">
        <v>54</v>
      </c>
      <c r="AM2915" t="s">
        <v>55</v>
      </c>
      <c r="AN2915" t="s">
        <v>51</v>
      </c>
      <c r="AR2915" t="s">
        <v>51</v>
      </c>
    </row>
    <row r="2916" spans="1:44" hidden="1" x14ac:dyDescent="0.25">
      <c r="A2916" t="s">
        <v>4000</v>
      </c>
      <c r="B2916" t="s">
        <v>3995</v>
      </c>
      <c r="C2916" t="s">
        <v>3996</v>
      </c>
      <c r="D2916" t="s">
        <v>100</v>
      </c>
      <c r="E2916" t="s">
        <v>1662</v>
      </c>
      <c r="F2916" t="s">
        <v>311</v>
      </c>
      <c r="G2916" t="s">
        <v>58</v>
      </c>
      <c r="H2916">
        <v>1</v>
      </c>
      <c r="I2916" t="s">
        <v>197</v>
      </c>
      <c r="J2916" t="s">
        <v>47</v>
      </c>
      <c r="K2916" s="1">
        <v>44008</v>
      </c>
      <c r="L2916">
        <v>22.65</v>
      </c>
      <c r="M2916" t="s">
        <v>226</v>
      </c>
      <c r="W2916" s="5">
        <v>45689</v>
      </c>
      <c r="X2916" s="5">
        <v>45689</v>
      </c>
      <c r="Y2916" s="5">
        <v>45717</v>
      </c>
      <c r="AB2916" t="s">
        <v>311</v>
      </c>
      <c r="AC2916" t="s">
        <v>311</v>
      </c>
      <c r="AD2916" t="s">
        <v>51</v>
      </c>
      <c r="AE2916" t="s">
        <v>50</v>
      </c>
      <c r="AF2916" t="s">
        <v>1532</v>
      </c>
      <c r="AG2916" t="s">
        <v>199</v>
      </c>
      <c r="AH2916">
        <v>69.977187000000001</v>
      </c>
      <c r="AI2916">
        <v>89.762139000000005</v>
      </c>
      <c r="AJ2916">
        <v>91.418817000000004</v>
      </c>
      <c r="AK2916">
        <v>97.889787999999996</v>
      </c>
      <c r="AL2916" t="s">
        <v>54</v>
      </c>
      <c r="AM2916" t="s">
        <v>55</v>
      </c>
      <c r="AN2916" t="s">
        <v>51</v>
      </c>
      <c r="AR2916" t="s">
        <v>51</v>
      </c>
    </row>
    <row r="2917" spans="1:44" hidden="1" x14ac:dyDescent="0.25">
      <c r="A2917" t="s">
        <v>4001</v>
      </c>
      <c r="B2917" t="s">
        <v>3995</v>
      </c>
      <c r="C2917" t="s">
        <v>3996</v>
      </c>
      <c r="D2917" t="s">
        <v>259</v>
      </c>
      <c r="E2917" t="s">
        <v>1662</v>
      </c>
      <c r="F2917" t="s">
        <v>311</v>
      </c>
      <c r="G2917" t="s">
        <v>58</v>
      </c>
      <c r="H2917">
        <v>1</v>
      </c>
      <c r="I2917" t="s">
        <v>197</v>
      </c>
      <c r="J2917" t="s">
        <v>47</v>
      </c>
      <c r="K2917" s="1">
        <v>44013</v>
      </c>
      <c r="L2917">
        <v>22.98</v>
      </c>
      <c r="M2917" t="s">
        <v>226</v>
      </c>
      <c r="W2917" s="5">
        <v>45689</v>
      </c>
      <c r="X2917" s="5">
        <v>45689</v>
      </c>
      <c r="Y2917" s="5">
        <v>45717</v>
      </c>
      <c r="AB2917" t="s">
        <v>311</v>
      </c>
      <c r="AC2917" t="s">
        <v>311</v>
      </c>
      <c r="AD2917" t="s">
        <v>51</v>
      </c>
      <c r="AE2917" t="s">
        <v>50</v>
      </c>
      <c r="AF2917" t="s">
        <v>1532</v>
      </c>
      <c r="AG2917" t="s">
        <v>199</v>
      </c>
      <c r="AH2917">
        <v>69.977187000000001</v>
      </c>
      <c r="AI2917">
        <v>89.762139000000005</v>
      </c>
      <c r="AJ2917">
        <v>91.418817000000004</v>
      </c>
      <c r="AK2917">
        <v>97.889787999999996</v>
      </c>
      <c r="AL2917" t="s">
        <v>54</v>
      </c>
      <c r="AM2917" t="s">
        <v>55</v>
      </c>
      <c r="AN2917" t="s">
        <v>51</v>
      </c>
      <c r="AR2917" t="s">
        <v>51</v>
      </c>
    </row>
    <row r="2918" spans="1:44" hidden="1" x14ac:dyDescent="0.25">
      <c r="A2918" t="s">
        <v>4002</v>
      </c>
      <c r="B2918" t="s">
        <v>3995</v>
      </c>
      <c r="C2918" t="s">
        <v>3996</v>
      </c>
      <c r="D2918" t="s">
        <v>275</v>
      </c>
      <c r="E2918" t="s">
        <v>1662</v>
      </c>
      <c r="F2918" t="s">
        <v>311</v>
      </c>
      <c r="G2918" t="s">
        <v>58</v>
      </c>
      <c r="H2918">
        <v>1</v>
      </c>
      <c r="I2918" t="s">
        <v>197</v>
      </c>
      <c r="J2918" t="s">
        <v>47</v>
      </c>
      <c r="K2918" s="1">
        <v>44006</v>
      </c>
      <c r="L2918">
        <v>21.49</v>
      </c>
      <c r="M2918" t="s">
        <v>226</v>
      </c>
      <c r="W2918" s="5">
        <v>45689</v>
      </c>
      <c r="X2918" s="5">
        <v>45689</v>
      </c>
      <c r="Y2918" s="5">
        <v>45717</v>
      </c>
      <c r="AB2918" t="s">
        <v>311</v>
      </c>
      <c r="AC2918" t="s">
        <v>311</v>
      </c>
      <c r="AD2918" t="s">
        <v>51</v>
      </c>
      <c r="AE2918" t="s">
        <v>50</v>
      </c>
      <c r="AF2918" t="s">
        <v>1532</v>
      </c>
      <c r="AG2918" t="s">
        <v>199</v>
      </c>
      <c r="AH2918">
        <v>69.977187000000001</v>
      </c>
      <c r="AI2918">
        <v>89.762139000000005</v>
      </c>
      <c r="AJ2918">
        <v>91.418817000000004</v>
      </c>
      <c r="AK2918">
        <v>97.889787999999996</v>
      </c>
      <c r="AL2918" t="s">
        <v>54</v>
      </c>
      <c r="AM2918" t="s">
        <v>55</v>
      </c>
      <c r="AN2918" t="s">
        <v>51</v>
      </c>
      <c r="AR2918" t="s">
        <v>51</v>
      </c>
    </row>
    <row r="2919" spans="1:44" hidden="1" x14ac:dyDescent="0.25">
      <c r="A2919" t="s">
        <v>4003</v>
      </c>
      <c r="B2919" t="s">
        <v>3995</v>
      </c>
      <c r="C2919" t="s">
        <v>3996</v>
      </c>
      <c r="D2919" t="s">
        <v>207</v>
      </c>
      <c r="E2919" t="s">
        <v>1662</v>
      </c>
      <c r="F2919" t="s">
        <v>311</v>
      </c>
      <c r="G2919" t="s">
        <v>58</v>
      </c>
      <c r="H2919">
        <v>1</v>
      </c>
      <c r="I2919" t="s">
        <v>197</v>
      </c>
      <c r="J2919" t="s">
        <v>47</v>
      </c>
      <c r="K2919" s="1">
        <v>44014</v>
      </c>
      <c r="L2919">
        <v>31.29</v>
      </c>
      <c r="M2919" t="s">
        <v>226</v>
      </c>
      <c r="W2919" s="5">
        <v>45689</v>
      </c>
      <c r="X2919" s="5">
        <v>45689</v>
      </c>
      <c r="Y2919" s="5">
        <v>45717</v>
      </c>
      <c r="AB2919" t="s">
        <v>311</v>
      </c>
      <c r="AC2919" t="s">
        <v>311</v>
      </c>
      <c r="AD2919" t="s">
        <v>51</v>
      </c>
      <c r="AE2919" t="s">
        <v>50</v>
      </c>
      <c r="AF2919" t="s">
        <v>1532</v>
      </c>
      <c r="AG2919" t="s">
        <v>199</v>
      </c>
      <c r="AH2919">
        <v>69.977187000000001</v>
      </c>
      <c r="AI2919">
        <v>89.762139000000005</v>
      </c>
      <c r="AJ2919">
        <v>91.418817000000004</v>
      </c>
      <c r="AK2919">
        <v>97.889787999999996</v>
      </c>
      <c r="AL2919" t="s">
        <v>54</v>
      </c>
      <c r="AM2919" t="s">
        <v>55</v>
      </c>
      <c r="AN2919" t="s">
        <v>51</v>
      </c>
      <c r="AR2919" t="s">
        <v>51</v>
      </c>
    </row>
    <row r="2920" spans="1:44" hidden="1" x14ac:dyDescent="0.25">
      <c r="A2920" t="s">
        <v>4004</v>
      </c>
      <c r="B2920" t="s">
        <v>3995</v>
      </c>
      <c r="C2920" t="s">
        <v>3996</v>
      </c>
      <c r="D2920" t="s">
        <v>104</v>
      </c>
      <c r="E2920" t="s">
        <v>1662</v>
      </c>
      <c r="F2920" t="s">
        <v>311</v>
      </c>
      <c r="G2920" t="s">
        <v>58</v>
      </c>
      <c r="H2920">
        <v>1</v>
      </c>
      <c r="I2920" t="s">
        <v>197</v>
      </c>
      <c r="J2920" t="s">
        <v>47</v>
      </c>
      <c r="K2920" s="1">
        <v>44006</v>
      </c>
      <c r="L2920">
        <v>13.91</v>
      </c>
      <c r="M2920" t="s">
        <v>226</v>
      </c>
      <c r="W2920" s="5">
        <v>45689</v>
      </c>
      <c r="X2920" s="5">
        <v>45689</v>
      </c>
      <c r="Y2920" s="5">
        <v>45717</v>
      </c>
      <c r="AB2920" t="s">
        <v>311</v>
      </c>
      <c r="AC2920" t="s">
        <v>311</v>
      </c>
      <c r="AD2920" t="s">
        <v>51</v>
      </c>
      <c r="AE2920" t="s">
        <v>50</v>
      </c>
      <c r="AF2920" t="s">
        <v>1532</v>
      </c>
      <c r="AG2920" t="s">
        <v>199</v>
      </c>
      <c r="AH2920">
        <v>69.977187000000001</v>
      </c>
      <c r="AI2920">
        <v>89.762139000000005</v>
      </c>
      <c r="AJ2920">
        <v>91.418817000000004</v>
      </c>
      <c r="AK2920">
        <v>97.889787999999996</v>
      </c>
      <c r="AL2920" t="s">
        <v>54</v>
      </c>
      <c r="AM2920" t="s">
        <v>55</v>
      </c>
      <c r="AN2920" t="s">
        <v>51</v>
      </c>
      <c r="AR2920" t="s">
        <v>51</v>
      </c>
    </row>
    <row r="2921" spans="1:44" hidden="1" x14ac:dyDescent="0.25">
      <c r="A2921" t="s">
        <v>4005</v>
      </c>
      <c r="B2921" t="s">
        <v>3995</v>
      </c>
      <c r="C2921" t="s">
        <v>3996</v>
      </c>
      <c r="D2921" t="s">
        <v>149</v>
      </c>
      <c r="E2921" t="s">
        <v>1662</v>
      </c>
      <c r="F2921" t="s">
        <v>311</v>
      </c>
      <c r="G2921" t="s">
        <v>58</v>
      </c>
      <c r="H2921">
        <v>1</v>
      </c>
      <c r="I2921" t="s">
        <v>197</v>
      </c>
      <c r="J2921" t="s">
        <v>47</v>
      </c>
      <c r="K2921" s="1">
        <v>44013</v>
      </c>
      <c r="L2921">
        <v>11.84</v>
      </c>
      <c r="M2921" t="s">
        <v>226</v>
      </c>
      <c r="W2921" s="5">
        <v>45689</v>
      </c>
      <c r="X2921" s="5">
        <v>45689</v>
      </c>
      <c r="Y2921" s="5">
        <v>45717</v>
      </c>
      <c r="AB2921" t="s">
        <v>311</v>
      </c>
      <c r="AC2921" t="s">
        <v>311</v>
      </c>
      <c r="AD2921" t="s">
        <v>51</v>
      </c>
      <c r="AE2921" t="s">
        <v>50</v>
      </c>
      <c r="AF2921" t="s">
        <v>1532</v>
      </c>
      <c r="AG2921" t="s">
        <v>199</v>
      </c>
      <c r="AH2921">
        <v>69.977187000000001</v>
      </c>
      <c r="AI2921">
        <v>89.762139000000005</v>
      </c>
      <c r="AJ2921">
        <v>91.418817000000004</v>
      </c>
      <c r="AK2921">
        <v>97.889787999999996</v>
      </c>
      <c r="AL2921" t="s">
        <v>54</v>
      </c>
      <c r="AM2921" t="s">
        <v>55</v>
      </c>
      <c r="AN2921" t="s">
        <v>51</v>
      </c>
      <c r="AR2921" t="s">
        <v>51</v>
      </c>
    </row>
    <row r="2922" spans="1:44" hidden="1" x14ac:dyDescent="0.25">
      <c r="A2922" t="s">
        <v>4006</v>
      </c>
      <c r="B2922" t="s">
        <v>3995</v>
      </c>
      <c r="C2922" t="s">
        <v>3996</v>
      </c>
      <c r="D2922" t="s">
        <v>107</v>
      </c>
      <c r="E2922" t="s">
        <v>1662</v>
      </c>
      <c r="F2922" t="s">
        <v>311</v>
      </c>
      <c r="G2922" t="s">
        <v>58</v>
      </c>
      <c r="H2922">
        <v>1</v>
      </c>
      <c r="I2922" t="s">
        <v>197</v>
      </c>
      <c r="J2922" t="s">
        <v>47</v>
      </c>
      <c r="K2922" s="1">
        <v>44013</v>
      </c>
      <c r="L2922">
        <v>5.8</v>
      </c>
      <c r="M2922" t="s">
        <v>226</v>
      </c>
      <c r="W2922" s="5">
        <v>45689</v>
      </c>
      <c r="X2922" s="5">
        <v>45689</v>
      </c>
      <c r="Y2922" s="5">
        <v>45717</v>
      </c>
      <c r="AB2922" t="s">
        <v>311</v>
      </c>
      <c r="AC2922" t="s">
        <v>311</v>
      </c>
      <c r="AD2922" t="s">
        <v>51</v>
      </c>
      <c r="AE2922" t="s">
        <v>50</v>
      </c>
      <c r="AF2922" t="s">
        <v>1532</v>
      </c>
      <c r="AG2922" t="s">
        <v>199</v>
      </c>
      <c r="AH2922">
        <v>69.977187000000001</v>
      </c>
      <c r="AI2922">
        <v>89.762139000000005</v>
      </c>
      <c r="AJ2922">
        <v>91.418817000000004</v>
      </c>
      <c r="AK2922">
        <v>97.889787999999996</v>
      </c>
      <c r="AL2922" t="s">
        <v>54</v>
      </c>
      <c r="AM2922" t="s">
        <v>55</v>
      </c>
      <c r="AN2922" t="s">
        <v>51</v>
      </c>
      <c r="AR2922" t="s">
        <v>51</v>
      </c>
    </row>
    <row r="2923" spans="1:44" hidden="1" x14ac:dyDescent="0.25">
      <c r="A2923" t="s">
        <v>4007</v>
      </c>
      <c r="B2923" t="s">
        <v>3995</v>
      </c>
      <c r="C2923" t="s">
        <v>3996</v>
      </c>
      <c r="D2923" t="s">
        <v>861</v>
      </c>
      <c r="E2923" t="s">
        <v>1662</v>
      </c>
      <c r="F2923" t="s">
        <v>311</v>
      </c>
      <c r="G2923" t="s">
        <v>58</v>
      </c>
      <c r="H2923">
        <v>1</v>
      </c>
      <c r="I2923" t="s">
        <v>197</v>
      </c>
      <c r="J2923" t="s">
        <v>47</v>
      </c>
      <c r="K2923" s="1">
        <v>44492</v>
      </c>
      <c r="L2923">
        <v>0.36</v>
      </c>
      <c r="M2923" t="s">
        <v>226</v>
      </c>
      <c r="W2923" s="5">
        <v>45689</v>
      </c>
      <c r="X2923" s="5">
        <v>45689</v>
      </c>
      <c r="Y2923" s="5">
        <v>45717</v>
      </c>
      <c r="AB2923" t="s">
        <v>311</v>
      </c>
      <c r="AC2923" t="s">
        <v>311</v>
      </c>
      <c r="AD2923" t="s">
        <v>51</v>
      </c>
      <c r="AE2923" t="s">
        <v>50</v>
      </c>
      <c r="AF2923" t="s">
        <v>1532</v>
      </c>
      <c r="AG2923" t="s">
        <v>199</v>
      </c>
      <c r="AH2923">
        <v>69.977187000000001</v>
      </c>
      <c r="AI2923">
        <v>89.762139000000005</v>
      </c>
      <c r="AJ2923">
        <v>91.418817000000004</v>
      </c>
      <c r="AK2923">
        <v>97.889787999999996</v>
      </c>
      <c r="AL2923" t="s">
        <v>54</v>
      </c>
      <c r="AM2923" t="s">
        <v>55</v>
      </c>
      <c r="AN2923" t="s">
        <v>51</v>
      </c>
      <c r="AR2923" t="s">
        <v>51</v>
      </c>
    </row>
    <row r="2924" spans="1:44" hidden="1" x14ac:dyDescent="0.25">
      <c r="A2924" t="s">
        <v>4010</v>
      </c>
      <c r="B2924" t="s">
        <v>4008</v>
      </c>
      <c r="C2924" t="s">
        <v>4009</v>
      </c>
      <c r="D2924" t="s">
        <v>95</v>
      </c>
      <c r="E2924" t="s">
        <v>2176</v>
      </c>
      <c r="F2924" t="s">
        <v>245</v>
      </c>
      <c r="G2924" t="s">
        <v>80</v>
      </c>
      <c r="H2924">
        <v>1</v>
      </c>
      <c r="I2924" t="s">
        <v>197</v>
      </c>
      <c r="J2924" t="s">
        <v>47</v>
      </c>
      <c r="K2924" s="1">
        <v>43887</v>
      </c>
      <c r="L2924" s="21">
        <v>17.100000000000001</v>
      </c>
      <c r="M2924" t="s">
        <v>226</v>
      </c>
      <c r="W2924" s="5">
        <v>45809</v>
      </c>
      <c r="X2924" s="5">
        <v>45809</v>
      </c>
      <c r="Y2924" s="5">
        <v>45658</v>
      </c>
      <c r="AA2924" s="10">
        <v>45667</v>
      </c>
      <c r="AB2924" t="s">
        <v>245</v>
      </c>
      <c r="AC2924" t="s">
        <v>245</v>
      </c>
      <c r="AD2924" t="s">
        <v>566</v>
      </c>
      <c r="AE2924" t="s">
        <v>932</v>
      </c>
      <c r="AF2924" t="s">
        <v>690</v>
      </c>
      <c r="AG2924" t="s">
        <v>84</v>
      </c>
      <c r="AH2924">
        <v>8.1108569999999993</v>
      </c>
      <c r="AI2924">
        <v>23.572248999999999</v>
      </c>
      <c r="AJ2924">
        <v>52.624262000000002</v>
      </c>
      <c r="AK2924">
        <v>66.494440999999995</v>
      </c>
      <c r="AL2924" t="s">
        <v>28</v>
      </c>
      <c r="AM2924" t="s">
        <v>248</v>
      </c>
      <c r="AN2924" t="s">
        <v>932</v>
      </c>
      <c r="AO2924" s="1">
        <v>45809</v>
      </c>
      <c r="AP2924" s="1" t="s">
        <v>5437</v>
      </c>
      <c r="AR2924" t="s">
        <v>932</v>
      </c>
    </row>
    <row r="2925" spans="1:44" hidden="1" x14ac:dyDescent="0.25">
      <c r="A2925" t="s">
        <v>4011</v>
      </c>
      <c r="B2925" t="s">
        <v>4008</v>
      </c>
      <c r="C2925" t="s">
        <v>4009</v>
      </c>
      <c r="D2925" t="s">
        <v>143</v>
      </c>
      <c r="E2925" t="s">
        <v>2176</v>
      </c>
      <c r="F2925" t="s">
        <v>245</v>
      </c>
      <c r="G2925" t="s">
        <v>80</v>
      </c>
      <c r="H2925">
        <v>1</v>
      </c>
      <c r="I2925" t="s">
        <v>197</v>
      </c>
      <c r="J2925" t="s">
        <v>47</v>
      </c>
      <c r="K2925" s="1">
        <v>43888</v>
      </c>
      <c r="L2925" s="21">
        <v>22.46</v>
      </c>
      <c r="M2925" t="s">
        <v>226</v>
      </c>
      <c r="W2925" s="5">
        <v>45809</v>
      </c>
      <c r="X2925" s="5">
        <v>45809</v>
      </c>
      <c r="Y2925" s="5">
        <v>45658</v>
      </c>
      <c r="AA2925" s="10">
        <v>45665</v>
      </c>
      <c r="AB2925" t="s">
        <v>245</v>
      </c>
      <c r="AC2925" t="s">
        <v>245</v>
      </c>
      <c r="AD2925" t="s">
        <v>566</v>
      </c>
      <c r="AE2925" t="s">
        <v>932</v>
      </c>
      <c r="AF2925" t="s">
        <v>690</v>
      </c>
      <c r="AG2925" t="s">
        <v>84</v>
      </c>
      <c r="AH2925">
        <v>8.1108569999999993</v>
      </c>
      <c r="AI2925">
        <v>23.572248999999999</v>
      </c>
      <c r="AJ2925">
        <v>52.624262000000002</v>
      </c>
      <c r="AK2925">
        <v>66.494440999999995</v>
      </c>
      <c r="AL2925" t="s">
        <v>28</v>
      </c>
      <c r="AM2925" t="s">
        <v>248</v>
      </c>
      <c r="AN2925" t="s">
        <v>932</v>
      </c>
      <c r="AO2925" s="1">
        <v>45809</v>
      </c>
      <c r="AP2925" s="1" t="s">
        <v>5437</v>
      </c>
      <c r="AR2925" t="s">
        <v>932</v>
      </c>
    </row>
    <row r="2926" spans="1:44" hidden="1" x14ac:dyDescent="0.25">
      <c r="A2926" t="s">
        <v>4012</v>
      </c>
      <c r="B2926" t="s">
        <v>4008</v>
      </c>
      <c r="C2926" t="s">
        <v>4009</v>
      </c>
      <c r="D2926" t="s">
        <v>145</v>
      </c>
      <c r="E2926" t="s">
        <v>2176</v>
      </c>
      <c r="F2926" t="s">
        <v>245</v>
      </c>
      <c r="G2926" t="s">
        <v>80</v>
      </c>
      <c r="H2926">
        <v>1</v>
      </c>
      <c r="I2926" t="s">
        <v>197</v>
      </c>
      <c r="J2926" t="s">
        <v>47</v>
      </c>
      <c r="K2926" s="1">
        <v>43889</v>
      </c>
      <c r="L2926">
        <v>22.09</v>
      </c>
      <c r="M2926" t="s">
        <v>226</v>
      </c>
      <c r="N2926" t="s">
        <v>13</v>
      </c>
      <c r="W2926" s="5">
        <v>45809</v>
      </c>
      <c r="X2926" s="5">
        <v>45809</v>
      </c>
      <c r="Y2926" s="5">
        <v>45658</v>
      </c>
      <c r="AA2926" s="10">
        <v>45663</v>
      </c>
      <c r="AB2926" t="s">
        <v>245</v>
      </c>
      <c r="AC2926" t="s">
        <v>13</v>
      </c>
      <c r="AD2926" t="s">
        <v>566</v>
      </c>
      <c r="AE2926" t="s">
        <v>932</v>
      </c>
      <c r="AF2926" t="s">
        <v>690</v>
      </c>
      <c r="AG2926" t="s">
        <v>84</v>
      </c>
      <c r="AH2926">
        <v>8.1108569999999993</v>
      </c>
      <c r="AI2926">
        <v>23.572248999999999</v>
      </c>
      <c r="AJ2926">
        <v>52.624262000000002</v>
      </c>
      <c r="AK2926">
        <v>66.494440999999995</v>
      </c>
      <c r="AL2926" t="s">
        <v>28</v>
      </c>
      <c r="AM2926" t="s">
        <v>248</v>
      </c>
      <c r="AP2926" s="1" t="s">
        <v>5439</v>
      </c>
    </row>
    <row r="2927" spans="1:44" hidden="1" x14ac:dyDescent="0.25">
      <c r="A2927" t="s">
        <v>4015</v>
      </c>
      <c r="B2927" t="s">
        <v>4013</v>
      </c>
      <c r="C2927" t="s">
        <v>4014</v>
      </c>
      <c r="D2927" t="s">
        <v>95</v>
      </c>
      <c r="E2927" t="s">
        <v>2898</v>
      </c>
      <c r="F2927" t="s">
        <v>44</v>
      </c>
      <c r="G2927" t="s">
        <v>45</v>
      </c>
      <c r="H2927">
        <v>3</v>
      </c>
      <c r="I2927" t="s">
        <v>46</v>
      </c>
      <c r="J2927" t="s">
        <v>47</v>
      </c>
      <c r="K2927" s="1">
        <v>44824</v>
      </c>
      <c r="L2927">
        <v>23.895373202999998</v>
      </c>
      <c r="M2927" t="s">
        <v>226</v>
      </c>
      <c r="O2927" t="s">
        <v>82</v>
      </c>
      <c r="P2927" t="s">
        <v>14</v>
      </c>
      <c r="W2927" s="5">
        <v>44623</v>
      </c>
      <c r="Z2927" s="10">
        <v>44623</v>
      </c>
      <c r="AA2927" s="10">
        <v>44616</v>
      </c>
      <c r="AB2927" t="s">
        <v>44</v>
      </c>
      <c r="AC2927" t="s">
        <v>82</v>
      </c>
      <c r="AD2927" t="s">
        <v>53</v>
      </c>
      <c r="AE2927" t="s">
        <v>72</v>
      </c>
      <c r="AF2927" t="s">
        <v>50</v>
      </c>
      <c r="AG2927" t="s">
        <v>52</v>
      </c>
      <c r="AH2927">
        <v>114.356251</v>
      </c>
      <c r="AI2927">
        <v>117.573948</v>
      </c>
      <c r="AJ2927">
        <v>119.460832</v>
      </c>
      <c r="AK2927">
        <v>122.65017</v>
      </c>
      <c r="AL2927" t="s">
        <v>27</v>
      </c>
      <c r="AM2927" t="s">
        <v>314</v>
      </c>
      <c r="AN2927" t="s">
        <v>199</v>
      </c>
      <c r="AO2927" s="1">
        <v>45839</v>
      </c>
      <c r="AP2927" s="1" t="s">
        <v>5438</v>
      </c>
      <c r="AR2927" t="s">
        <v>199</v>
      </c>
    </row>
    <row r="2928" spans="1:44" hidden="1" x14ac:dyDescent="0.25">
      <c r="A2928" t="s">
        <v>4016</v>
      </c>
      <c r="B2928" t="s">
        <v>4013</v>
      </c>
      <c r="C2928" t="s">
        <v>4014</v>
      </c>
      <c r="D2928" t="s">
        <v>143</v>
      </c>
      <c r="E2928" t="s">
        <v>2898</v>
      </c>
      <c r="F2928" t="s">
        <v>44</v>
      </c>
      <c r="G2928" t="s">
        <v>45</v>
      </c>
      <c r="H2928">
        <v>3</v>
      </c>
      <c r="I2928" t="s">
        <v>46</v>
      </c>
      <c r="J2928" t="s">
        <v>47</v>
      </c>
      <c r="K2928" s="1">
        <v>44825</v>
      </c>
      <c r="L2928">
        <v>3.4957905942580001</v>
      </c>
      <c r="M2928" t="s">
        <v>226</v>
      </c>
      <c r="O2928" t="s">
        <v>82</v>
      </c>
      <c r="P2928" t="s">
        <v>14</v>
      </c>
      <c r="W2928" s="5">
        <v>44616</v>
      </c>
      <c r="Z2928" s="10">
        <v>44616</v>
      </c>
      <c r="AA2928" s="10">
        <v>44610</v>
      </c>
      <c r="AB2928" t="s">
        <v>44</v>
      </c>
      <c r="AC2928" t="s">
        <v>82</v>
      </c>
      <c r="AD2928" t="s">
        <v>53</v>
      </c>
      <c r="AE2928" t="s">
        <v>72</v>
      </c>
      <c r="AF2928" t="s">
        <v>50</v>
      </c>
      <c r="AG2928" t="s">
        <v>52</v>
      </c>
      <c r="AH2928">
        <v>114.356251</v>
      </c>
      <c r="AI2928">
        <v>117.573948</v>
      </c>
      <c r="AJ2928">
        <v>119.460832</v>
      </c>
      <c r="AK2928">
        <v>122.65017</v>
      </c>
      <c r="AL2928" t="s">
        <v>27</v>
      </c>
      <c r="AM2928" t="s">
        <v>314</v>
      </c>
      <c r="AN2928" t="s">
        <v>199</v>
      </c>
      <c r="AO2928" s="1">
        <v>45839</v>
      </c>
      <c r="AP2928" s="1" t="s">
        <v>5438</v>
      </c>
      <c r="AR2928" t="s">
        <v>199</v>
      </c>
    </row>
    <row r="2929" spans="1:44" hidden="1" x14ac:dyDescent="0.25">
      <c r="A2929" t="s">
        <v>4017</v>
      </c>
      <c r="B2929" t="s">
        <v>4013</v>
      </c>
      <c r="C2929" t="s">
        <v>4014</v>
      </c>
      <c r="D2929" t="s">
        <v>145</v>
      </c>
      <c r="E2929" t="s">
        <v>2898</v>
      </c>
      <c r="F2929" t="s">
        <v>44</v>
      </c>
      <c r="G2929" t="s">
        <v>45</v>
      </c>
      <c r="H2929">
        <v>3</v>
      </c>
      <c r="I2929" t="s">
        <v>46</v>
      </c>
      <c r="J2929" t="s">
        <v>47</v>
      </c>
      <c r="K2929" s="1">
        <v>44826</v>
      </c>
      <c r="L2929">
        <v>1.8201651456100001</v>
      </c>
      <c r="M2929" t="s">
        <v>226</v>
      </c>
      <c r="O2929" t="s">
        <v>82</v>
      </c>
      <c r="P2929" t="s">
        <v>14</v>
      </c>
      <c r="W2929" s="5">
        <v>44610</v>
      </c>
      <c r="Z2929" s="10">
        <v>44610</v>
      </c>
      <c r="AA2929" s="10">
        <v>44607</v>
      </c>
      <c r="AB2929" t="s">
        <v>44</v>
      </c>
      <c r="AC2929" t="s">
        <v>82</v>
      </c>
      <c r="AD2929" t="s">
        <v>53</v>
      </c>
      <c r="AE2929" t="s">
        <v>72</v>
      </c>
      <c r="AF2929" t="s">
        <v>50</v>
      </c>
      <c r="AG2929" t="s">
        <v>52</v>
      </c>
      <c r="AH2929">
        <v>114.356251</v>
      </c>
      <c r="AI2929">
        <v>117.573948</v>
      </c>
      <c r="AJ2929">
        <v>119.460832</v>
      </c>
      <c r="AK2929">
        <v>122.65017</v>
      </c>
      <c r="AL2929" t="s">
        <v>27</v>
      </c>
      <c r="AM2929" t="s">
        <v>314</v>
      </c>
      <c r="AN2929" t="s">
        <v>199</v>
      </c>
      <c r="AO2929" s="1">
        <v>45839</v>
      </c>
      <c r="AP2929" s="1" t="s">
        <v>5438</v>
      </c>
      <c r="AR2929" t="s">
        <v>199</v>
      </c>
    </row>
    <row r="2930" spans="1:44" hidden="1" x14ac:dyDescent="0.25">
      <c r="A2930" t="s">
        <v>4018</v>
      </c>
      <c r="B2930" t="s">
        <v>4013</v>
      </c>
      <c r="C2930" t="s">
        <v>4014</v>
      </c>
      <c r="D2930" t="s">
        <v>255</v>
      </c>
      <c r="E2930" t="s">
        <v>2898</v>
      </c>
      <c r="F2930" t="s">
        <v>44</v>
      </c>
      <c r="G2930" t="s">
        <v>45</v>
      </c>
      <c r="H2930">
        <v>3</v>
      </c>
      <c r="I2930" t="s">
        <v>46</v>
      </c>
      <c r="J2930" t="s">
        <v>47</v>
      </c>
      <c r="K2930" s="1">
        <v>44826</v>
      </c>
      <c r="L2930">
        <v>1.0290768647999999</v>
      </c>
      <c r="M2930" t="s">
        <v>226</v>
      </c>
      <c r="O2930" t="s">
        <v>82</v>
      </c>
      <c r="P2930" t="s">
        <v>14</v>
      </c>
      <c r="W2930" s="5">
        <v>44610</v>
      </c>
      <c r="Z2930" s="10">
        <v>44610</v>
      </c>
      <c r="AA2930" s="10">
        <v>44607</v>
      </c>
      <c r="AB2930" t="s">
        <v>44</v>
      </c>
      <c r="AC2930" t="s">
        <v>82</v>
      </c>
      <c r="AD2930" t="s">
        <v>53</v>
      </c>
      <c r="AE2930" t="s">
        <v>72</v>
      </c>
      <c r="AF2930" t="s">
        <v>50</v>
      </c>
      <c r="AG2930" t="s">
        <v>52</v>
      </c>
      <c r="AH2930">
        <v>114.356251</v>
      </c>
      <c r="AI2930">
        <v>117.573948</v>
      </c>
      <c r="AJ2930">
        <v>119.460832</v>
      </c>
      <c r="AK2930">
        <v>122.65017</v>
      </c>
      <c r="AL2930" t="s">
        <v>27</v>
      </c>
      <c r="AM2930" t="s">
        <v>314</v>
      </c>
      <c r="AN2930" t="s">
        <v>199</v>
      </c>
      <c r="AO2930" s="1">
        <v>45839</v>
      </c>
      <c r="AP2930" s="1" t="s">
        <v>5438</v>
      </c>
      <c r="AR2930" t="s">
        <v>199</v>
      </c>
    </row>
    <row r="2931" spans="1:44" hidden="1" x14ac:dyDescent="0.25">
      <c r="A2931" t="s">
        <v>4021</v>
      </c>
      <c r="B2931" t="s">
        <v>4019</v>
      </c>
      <c r="C2931" t="s">
        <v>4020</v>
      </c>
      <c r="D2931" t="s">
        <v>95</v>
      </c>
      <c r="E2931" t="s">
        <v>3342</v>
      </c>
      <c r="F2931" t="s">
        <v>311</v>
      </c>
      <c r="G2931" t="s">
        <v>45</v>
      </c>
      <c r="H2931">
        <v>1</v>
      </c>
      <c r="I2931" t="s">
        <v>197</v>
      </c>
      <c r="J2931" t="s">
        <v>47</v>
      </c>
      <c r="K2931" s="1">
        <v>44257</v>
      </c>
      <c r="L2931">
        <v>15.15</v>
      </c>
      <c r="M2931" t="s">
        <v>226</v>
      </c>
      <c r="W2931" s="5">
        <v>45809</v>
      </c>
      <c r="X2931" s="5">
        <v>45778</v>
      </c>
      <c r="Y2931" s="5">
        <v>45901</v>
      </c>
      <c r="AB2931" t="s">
        <v>311</v>
      </c>
      <c r="AC2931" t="s">
        <v>311</v>
      </c>
      <c r="AD2931" t="s">
        <v>199</v>
      </c>
      <c r="AE2931" t="s">
        <v>51</v>
      </c>
      <c r="AF2931" t="s">
        <v>50</v>
      </c>
      <c r="AG2931" t="s">
        <v>52</v>
      </c>
      <c r="AH2931">
        <v>37.380189999999999</v>
      </c>
      <c r="AI2931">
        <v>75.091649000000004</v>
      </c>
      <c r="AJ2931">
        <v>83.406649999999999</v>
      </c>
      <c r="AK2931">
        <v>131.59755000000001</v>
      </c>
      <c r="AL2931" t="s">
        <v>54</v>
      </c>
      <c r="AM2931" t="s">
        <v>314</v>
      </c>
      <c r="AN2931" t="s">
        <v>1712</v>
      </c>
      <c r="AR2931" t="s">
        <v>1712</v>
      </c>
    </row>
    <row r="2932" spans="1:44" hidden="1" x14ac:dyDescent="0.25">
      <c r="A2932" t="s">
        <v>4022</v>
      </c>
      <c r="B2932" t="s">
        <v>4019</v>
      </c>
      <c r="C2932" t="s">
        <v>4020</v>
      </c>
      <c r="D2932" t="s">
        <v>143</v>
      </c>
      <c r="E2932" t="s">
        <v>3342</v>
      </c>
      <c r="F2932" t="s">
        <v>311</v>
      </c>
      <c r="G2932" t="s">
        <v>45</v>
      </c>
      <c r="H2932">
        <v>1</v>
      </c>
      <c r="I2932" t="s">
        <v>197</v>
      </c>
      <c r="J2932" t="s">
        <v>47</v>
      </c>
      <c r="K2932" s="1">
        <v>44258</v>
      </c>
      <c r="L2932">
        <v>12.59</v>
      </c>
      <c r="M2932" t="s">
        <v>226</v>
      </c>
      <c r="W2932" s="5">
        <v>45809</v>
      </c>
      <c r="X2932" s="5">
        <v>45778</v>
      </c>
      <c r="Y2932" s="5">
        <v>45901</v>
      </c>
      <c r="AB2932" t="s">
        <v>311</v>
      </c>
      <c r="AC2932" t="s">
        <v>311</v>
      </c>
      <c r="AD2932" t="s">
        <v>199</v>
      </c>
      <c r="AE2932" t="s">
        <v>51</v>
      </c>
      <c r="AF2932" t="s">
        <v>50</v>
      </c>
      <c r="AG2932" t="s">
        <v>52</v>
      </c>
      <c r="AH2932">
        <v>37.380189999999999</v>
      </c>
      <c r="AI2932">
        <v>75.091649000000004</v>
      </c>
      <c r="AJ2932">
        <v>83.406649999999999</v>
      </c>
      <c r="AK2932">
        <v>131.59755000000001</v>
      </c>
      <c r="AL2932" t="s">
        <v>54</v>
      </c>
      <c r="AM2932" t="s">
        <v>314</v>
      </c>
      <c r="AN2932" t="s">
        <v>1712</v>
      </c>
      <c r="AR2932" t="s">
        <v>1712</v>
      </c>
    </row>
    <row r="2933" spans="1:44" hidden="1" x14ac:dyDescent="0.25">
      <c r="A2933" t="s">
        <v>4023</v>
      </c>
      <c r="B2933" t="s">
        <v>4019</v>
      </c>
      <c r="C2933" t="s">
        <v>4020</v>
      </c>
      <c r="D2933" t="s">
        <v>145</v>
      </c>
      <c r="E2933" t="s">
        <v>3342</v>
      </c>
      <c r="F2933" t="s">
        <v>311</v>
      </c>
      <c r="G2933" t="s">
        <v>45</v>
      </c>
      <c r="H2933">
        <v>1</v>
      </c>
      <c r="I2933" t="s">
        <v>197</v>
      </c>
      <c r="J2933" t="s">
        <v>47</v>
      </c>
      <c r="K2933" s="1">
        <v>44259</v>
      </c>
      <c r="L2933">
        <v>23.64</v>
      </c>
      <c r="M2933" t="s">
        <v>226</v>
      </c>
      <c r="W2933" s="5">
        <v>45809</v>
      </c>
      <c r="X2933" s="5">
        <v>45778</v>
      </c>
      <c r="Y2933" s="5">
        <v>45901</v>
      </c>
      <c r="AB2933" t="s">
        <v>311</v>
      </c>
      <c r="AC2933" t="s">
        <v>311</v>
      </c>
      <c r="AD2933" t="s">
        <v>199</v>
      </c>
      <c r="AE2933" t="s">
        <v>51</v>
      </c>
      <c r="AF2933" t="s">
        <v>50</v>
      </c>
      <c r="AG2933" t="s">
        <v>52</v>
      </c>
      <c r="AH2933">
        <v>37.380189999999999</v>
      </c>
      <c r="AI2933">
        <v>75.091649000000004</v>
      </c>
      <c r="AJ2933">
        <v>83.406649999999999</v>
      </c>
      <c r="AK2933">
        <v>131.59755000000001</v>
      </c>
      <c r="AL2933" t="s">
        <v>54</v>
      </c>
      <c r="AM2933" t="s">
        <v>314</v>
      </c>
      <c r="AN2933" t="s">
        <v>1712</v>
      </c>
      <c r="AR2933" t="s">
        <v>1712</v>
      </c>
    </row>
    <row r="2934" spans="1:44" hidden="1" x14ac:dyDescent="0.25">
      <c r="A2934" t="s">
        <v>4024</v>
      </c>
      <c r="B2934" t="s">
        <v>4019</v>
      </c>
      <c r="C2934" t="s">
        <v>4020</v>
      </c>
      <c r="D2934" t="s">
        <v>255</v>
      </c>
      <c r="E2934" t="s">
        <v>3342</v>
      </c>
      <c r="F2934" t="s">
        <v>311</v>
      </c>
      <c r="G2934" t="s">
        <v>45</v>
      </c>
      <c r="H2934">
        <v>1</v>
      </c>
      <c r="I2934" t="s">
        <v>151</v>
      </c>
      <c r="J2934" t="s">
        <v>47</v>
      </c>
      <c r="K2934" s="1">
        <v>43554</v>
      </c>
      <c r="L2934">
        <v>15.64</v>
      </c>
      <c r="M2934" t="s">
        <v>226</v>
      </c>
      <c r="W2934" s="5">
        <v>45809</v>
      </c>
      <c r="X2934" s="5">
        <v>45778</v>
      </c>
      <c r="Y2934" s="5">
        <v>45901</v>
      </c>
      <c r="AB2934" t="s">
        <v>311</v>
      </c>
      <c r="AC2934" t="s">
        <v>311</v>
      </c>
      <c r="AD2934" t="s">
        <v>199</v>
      </c>
      <c r="AE2934" t="s">
        <v>51</v>
      </c>
      <c r="AF2934" t="s">
        <v>50</v>
      </c>
      <c r="AG2934" t="s">
        <v>52</v>
      </c>
      <c r="AH2934">
        <v>37.380189999999999</v>
      </c>
      <c r="AI2934">
        <v>75.091649000000004</v>
      </c>
      <c r="AJ2934">
        <v>83.406649999999999</v>
      </c>
      <c r="AK2934">
        <v>131.59755000000001</v>
      </c>
      <c r="AL2934" t="s">
        <v>54</v>
      </c>
      <c r="AM2934" t="s">
        <v>314</v>
      </c>
      <c r="AN2934" t="s">
        <v>1531</v>
      </c>
      <c r="AR2934" t="s">
        <v>1532</v>
      </c>
    </row>
    <row r="2935" spans="1:44" hidden="1" x14ac:dyDescent="0.25">
      <c r="A2935" t="s">
        <v>4025</v>
      </c>
      <c r="B2935" t="s">
        <v>4019</v>
      </c>
      <c r="C2935" t="s">
        <v>4020</v>
      </c>
      <c r="D2935" t="s">
        <v>87</v>
      </c>
      <c r="E2935" t="s">
        <v>3342</v>
      </c>
      <c r="F2935" t="s">
        <v>311</v>
      </c>
      <c r="G2935" t="s">
        <v>45</v>
      </c>
      <c r="H2935">
        <v>1</v>
      </c>
      <c r="I2935" t="s">
        <v>151</v>
      </c>
      <c r="J2935" t="s">
        <v>47</v>
      </c>
      <c r="K2935" s="1">
        <v>43554</v>
      </c>
      <c r="L2935">
        <v>11</v>
      </c>
      <c r="M2935" t="s">
        <v>226</v>
      </c>
      <c r="W2935" s="5">
        <v>45809</v>
      </c>
      <c r="X2935" s="5">
        <v>45778</v>
      </c>
      <c r="Y2935" s="5">
        <v>45901</v>
      </c>
      <c r="AB2935" t="s">
        <v>311</v>
      </c>
      <c r="AC2935" t="s">
        <v>311</v>
      </c>
      <c r="AD2935" t="s">
        <v>199</v>
      </c>
      <c r="AE2935" t="s">
        <v>51</v>
      </c>
      <c r="AF2935" t="s">
        <v>50</v>
      </c>
      <c r="AG2935" t="s">
        <v>52</v>
      </c>
      <c r="AH2935">
        <v>37.380189999999999</v>
      </c>
      <c r="AI2935">
        <v>75.091649000000004</v>
      </c>
      <c r="AJ2935">
        <v>83.406649999999999</v>
      </c>
      <c r="AK2935">
        <v>131.59755000000001</v>
      </c>
      <c r="AL2935" t="s">
        <v>54</v>
      </c>
      <c r="AM2935" t="s">
        <v>314</v>
      </c>
      <c r="AN2935" t="s">
        <v>1531</v>
      </c>
      <c r="AR2935" t="s">
        <v>1532</v>
      </c>
    </row>
    <row r="2936" spans="1:44" hidden="1" x14ac:dyDescent="0.25">
      <c r="A2936" t="s">
        <v>4026</v>
      </c>
      <c r="B2936" t="s">
        <v>4019</v>
      </c>
      <c r="C2936" t="s">
        <v>4020</v>
      </c>
      <c r="D2936" t="s">
        <v>100</v>
      </c>
      <c r="E2936" t="s">
        <v>3342</v>
      </c>
      <c r="F2936" t="s">
        <v>311</v>
      </c>
      <c r="G2936" t="s">
        <v>45</v>
      </c>
      <c r="H2936">
        <v>1</v>
      </c>
      <c r="I2936" t="s">
        <v>151</v>
      </c>
      <c r="J2936" t="s">
        <v>47</v>
      </c>
      <c r="K2936" s="1">
        <v>43554</v>
      </c>
      <c r="L2936">
        <v>4.9400000000000004</v>
      </c>
      <c r="M2936" t="s">
        <v>226</v>
      </c>
      <c r="W2936" s="5">
        <v>45809</v>
      </c>
      <c r="X2936" s="5">
        <v>45778</v>
      </c>
      <c r="Y2936" s="5">
        <v>45901</v>
      </c>
      <c r="AB2936" t="s">
        <v>311</v>
      </c>
      <c r="AC2936" t="s">
        <v>311</v>
      </c>
      <c r="AD2936" t="s">
        <v>199</v>
      </c>
      <c r="AE2936" t="s">
        <v>51</v>
      </c>
      <c r="AF2936" t="s">
        <v>50</v>
      </c>
      <c r="AG2936" t="s">
        <v>52</v>
      </c>
      <c r="AH2936">
        <v>37.380189999999999</v>
      </c>
      <c r="AI2936">
        <v>75.091649000000004</v>
      </c>
      <c r="AJ2936">
        <v>83.406649999999999</v>
      </c>
      <c r="AK2936">
        <v>131.59755000000001</v>
      </c>
      <c r="AL2936" t="s">
        <v>54</v>
      </c>
      <c r="AM2936" t="s">
        <v>314</v>
      </c>
      <c r="AN2936" t="s">
        <v>1531</v>
      </c>
      <c r="AR2936" t="s">
        <v>1532</v>
      </c>
    </row>
    <row r="2937" spans="1:44" hidden="1" x14ac:dyDescent="0.25">
      <c r="A2937" t="s">
        <v>4027</v>
      </c>
      <c r="B2937" t="s">
        <v>4019</v>
      </c>
      <c r="C2937" t="s">
        <v>4020</v>
      </c>
      <c r="D2937" t="s">
        <v>259</v>
      </c>
      <c r="E2937" t="s">
        <v>3342</v>
      </c>
      <c r="F2937" t="s">
        <v>311</v>
      </c>
      <c r="G2937" t="s">
        <v>45</v>
      </c>
      <c r="H2937">
        <v>3</v>
      </c>
      <c r="I2937" t="s">
        <v>46</v>
      </c>
      <c r="J2937" t="s">
        <v>47</v>
      </c>
      <c r="K2937" s="1">
        <v>44279</v>
      </c>
      <c r="L2937">
        <v>1.01</v>
      </c>
      <c r="M2937" t="s">
        <v>226</v>
      </c>
      <c r="W2937" s="5">
        <v>45809</v>
      </c>
      <c r="X2937" s="5">
        <v>45778</v>
      </c>
      <c r="Y2937" s="5">
        <v>45901</v>
      </c>
      <c r="AB2937" t="s">
        <v>311</v>
      </c>
      <c r="AC2937" t="s">
        <v>311</v>
      </c>
      <c r="AD2937" t="s">
        <v>199</v>
      </c>
      <c r="AE2937" t="s">
        <v>51</v>
      </c>
      <c r="AF2937" t="s">
        <v>50</v>
      </c>
      <c r="AG2937" t="s">
        <v>52</v>
      </c>
      <c r="AH2937">
        <v>37.380189999999999</v>
      </c>
      <c r="AI2937">
        <v>75.091649000000004</v>
      </c>
      <c r="AJ2937">
        <v>83.406649999999999</v>
      </c>
      <c r="AK2937">
        <v>131.59755000000001</v>
      </c>
      <c r="AL2937" t="s">
        <v>54</v>
      </c>
      <c r="AM2937" t="s">
        <v>314</v>
      </c>
      <c r="AN2937" t="s">
        <v>1531</v>
      </c>
      <c r="AR2937" t="s">
        <v>1532</v>
      </c>
    </row>
    <row r="2938" spans="1:44" hidden="1" x14ac:dyDescent="0.25">
      <c r="A2938" t="s">
        <v>4028</v>
      </c>
      <c r="B2938" t="s">
        <v>4019</v>
      </c>
      <c r="C2938" t="s">
        <v>4020</v>
      </c>
      <c r="D2938" t="s">
        <v>893</v>
      </c>
      <c r="E2938" t="s">
        <v>3342</v>
      </c>
      <c r="F2938" t="s">
        <v>311</v>
      </c>
      <c r="G2938" t="s">
        <v>45</v>
      </c>
      <c r="H2938">
        <v>1</v>
      </c>
      <c r="I2938" t="s">
        <v>197</v>
      </c>
      <c r="J2938" t="s">
        <v>47</v>
      </c>
      <c r="K2938" s="1">
        <v>44275</v>
      </c>
      <c r="L2938">
        <v>7.69</v>
      </c>
      <c r="M2938" t="s">
        <v>226</v>
      </c>
      <c r="W2938" s="5">
        <v>45809</v>
      </c>
      <c r="X2938" s="5">
        <v>45778</v>
      </c>
      <c r="Y2938" s="5">
        <v>45901</v>
      </c>
      <c r="AB2938" t="s">
        <v>311</v>
      </c>
      <c r="AC2938" t="s">
        <v>311</v>
      </c>
      <c r="AD2938" t="s">
        <v>199</v>
      </c>
      <c r="AE2938" t="s">
        <v>51</v>
      </c>
      <c r="AF2938" t="s">
        <v>50</v>
      </c>
      <c r="AG2938" t="s">
        <v>52</v>
      </c>
      <c r="AH2938">
        <v>37.380189999999999</v>
      </c>
      <c r="AI2938">
        <v>75.091649000000004</v>
      </c>
      <c r="AJ2938">
        <v>83.406649999999999</v>
      </c>
      <c r="AK2938">
        <v>131.59755000000001</v>
      </c>
      <c r="AL2938" t="s">
        <v>54</v>
      </c>
      <c r="AM2938" t="s">
        <v>314</v>
      </c>
      <c r="AN2938" t="s">
        <v>1531</v>
      </c>
      <c r="AR2938" t="s">
        <v>1532</v>
      </c>
    </row>
    <row r="2939" spans="1:44" hidden="1" x14ac:dyDescent="0.25">
      <c r="A2939" t="s">
        <v>4029</v>
      </c>
      <c r="B2939" t="s">
        <v>4019</v>
      </c>
      <c r="C2939" t="s">
        <v>4020</v>
      </c>
      <c r="D2939" t="s">
        <v>771</v>
      </c>
      <c r="E2939" t="s">
        <v>3342</v>
      </c>
      <c r="F2939" t="s">
        <v>311</v>
      </c>
      <c r="G2939" t="s">
        <v>45</v>
      </c>
      <c r="H2939">
        <v>1</v>
      </c>
      <c r="I2939" t="s">
        <v>197</v>
      </c>
      <c r="J2939" t="s">
        <v>47</v>
      </c>
      <c r="K2939" s="1">
        <v>44273</v>
      </c>
      <c r="L2939">
        <v>1.22</v>
      </c>
      <c r="M2939" t="s">
        <v>226</v>
      </c>
      <c r="W2939" s="5">
        <v>45809</v>
      </c>
      <c r="X2939" s="5">
        <v>45778</v>
      </c>
      <c r="Y2939" s="5">
        <v>45901</v>
      </c>
      <c r="AB2939" t="s">
        <v>311</v>
      </c>
      <c r="AC2939" t="s">
        <v>311</v>
      </c>
      <c r="AD2939" t="s">
        <v>199</v>
      </c>
      <c r="AE2939" t="s">
        <v>51</v>
      </c>
      <c r="AF2939" t="s">
        <v>50</v>
      </c>
      <c r="AG2939" t="s">
        <v>52</v>
      </c>
      <c r="AH2939">
        <v>37.380189999999999</v>
      </c>
      <c r="AI2939">
        <v>75.091649000000004</v>
      </c>
      <c r="AJ2939">
        <v>83.406649999999999</v>
      </c>
      <c r="AK2939">
        <v>131.59755000000001</v>
      </c>
      <c r="AL2939" t="s">
        <v>54</v>
      </c>
      <c r="AM2939" t="s">
        <v>314</v>
      </c>
      <c r="AN2939" t="s">
        <v>1531</v>
      </c>
      <c r="AR2939" t="s">
        <v>1532</v>
      </c>
    </row>
    <row r="2940" spans="1:44" hidden="1" x14ac:dyDescent="0.25">
      <c r="A2940" t="s">
        <v>4032</v>
      </c>
      <c r="B2940" t="s">
        <v>4030</v>
      </c>
      <c r="C2940" t="s">
        <v>4031</v>
      </c>
      <c r="D2940" t="s">
        <v>143</v>
      </c>
      <c r="E2940" t="s">
        <v>3402</v>
      </c>
      <c r="F2940" t="s">
        <v>311</v>
      </c>
      <c r="G2940" t="s">
        <v>45</v>
      </c>
      <c r="H2940">
        <v>2</v>
      </c>
      <c r="I2940" t="s">
        <v>46</v>
      </c>
      <c r="J2940" t="s">
        <v>70</v>
      </c>
      <c r="L2940">
        <v>4.0999999999999996</v>
      </c>
      <c r="M2940" t="s">
        <v>226</v>
      </c>
      <c r="W2940" s="5">
        <v>45386</v>
      </c>
      <c r="AB2940" t="s">
        <v>311</v>
      </c>
      <c r="AC2940" t="s">
        <v>311</v>
      </c>
      <c r="AD2940" t="s">
        <v>199</v>
      </c>
      <c r="AE2940" t="s">
        <v>51</v>
      </c>
      <c r="AF2940" t="s">
        <v>50</v>
      </c>
      <c r="AG2940" t="s">
        <v>52</v>
      </c>
      <c r="AH2940">
        <v>17.730584</v>
      </c>
      <c r="AI2940">
        <v>82.847245000000001</v>
      </c>
      <c r="AJ2940">
        <v>91.162246999999994</v>
      </c>
      <c r="AK2940">
        <v>139.35314700000001</v>
      </c>
      <c r="AL2940" t="s">
        <v>73</v>
      </c>
      <c r="AM2940" t="s">
        <v>314</v>
      </c>
      <c r="AN2940" t="s">
        <v>199</v>
      </c>
      <c r="AO2940" s="1">
        <v>45839</v>
      </c>
      <c r="AP2940" s="1" t="s">
        <v>5438</v>
      </c>
      <c r="AR2940" t="s">
        <v>199</v>
      </c>
    </row>
    <row r="2941" spans="1:44" hidden="1" x14ac:dyDescent="0.25">
      <c r="A2941" t="s">
        <v>4035</v>
      </c>
      <c r="B2941" t="s">
        <v>4033</v>
      </c>
      <c r="C2941" t="s">
        <v>4034</v>
      </c>
      <c r="D2941" t="s">
        <v>95</v>
      </c>
      <c r="E2941" t="s">
        <v>1710</v>
      </c>
      <c r="F2941" t="s">
        <v>311</v>
      </c>
      <c r="G2941" t="s">
        <v>45</v>
      </c>
      <c r="H2941">
        <v>1</v>
      </c>
      <c r="I2941" t="s">
        <v>197</v>
      </c>
      <c r="J2941" t="s">
        <v>47</v>
      </c>
      <c r="K2941" s="1">
        <v>43971</v>
      </c>
      <c r="L2941">
        <v>11.09</v>
      </c>
      <c r="M2941" t="s">
        <v>391</v>
      </c>
      <c r="W2941" s="5">
        <v>45839</v>
      </c>
      <c r="X2941" s="5">
        <v>45839</v>
      </c>
      <c r="Y2941" s="5">
        <v>45778</v>
      </c>
      <c r="AB2941" t="s">
        <v>311</v>
      </c>
      <c r="AC2941" t="s">
        <v>311</v>
      </c>
      <c r="AD2941" t="s">
        <v>199</v>
      </c>
      <c r="AE2941" t="s">
        <v>51</v>
      </c>
      <c r="AF2941" t="s">
        <v>50</v>
      </c>
      <c r="AG2941" t="s">
        <v>1713</v>
      </c>
      <c r="AH2941">
        <v>43.241906</v>
      </c>
      <c r="AI2941">
        <v>74.844837999999996</v>
      </c>
      <c r="AJ2941">
        <v>94.62979</v>
      </c>
      <c r="AK2941">
        <v>129.233091</v>
      </c>
      <c r="AL2941" t="s">
        <v>54</v>
      </c>
      <c r="AM2941" t="s">
        <v>314</v>
      </c>
      <c r="AN2941" t="s">
        <v>1531</v>
      </c>
      <c r="AR2941" t="s">
        <v>1532</v>
      </c>
    </row>
    <row r="2942" spans="1:44" hidden="1" x14ac:dyDescent="0.25">
      <c r="A2942" t="s">
        <v>4036</v>
      </c>
      <c r="B2942" t="s">
        <v>4033</v>
      </c>
      <c r="C2942" t="s">
        <v>4034</v>
      </c>
      <c r="D2942" t="s">
        <v>143</v>
      </c>
      <c r="E2942" t="s">
        <v>1710</v>
      </c>
      <c r="F2942" t="s">
        <v>311</v>
      </c>
      <c r="G2942" t="s">
        <v>45</v>
      </c>
      <c r="H2942">
        <v>1</v>
      </c>
      <c r="I2942" t="s">
        <v>197</v>
      </c>
      <c r="J2942" t="s">
        <v>47</v>
      </c>
      <c r="K2942" s="1">
        <v>43971</v>
      </c>
      <c r="L2942">
        <v>8.51</v>
      </c>
      <c r="M2942" t="s">
        <v>391</v>
      </c>
      <c r="W2942" s="5">
        <v>45839</v>
      </c>
      <c r="X2942" s="5">
        <v>45839</v>
      </c>
      <c r="Y2942" s="5">
        <v>45778</v>
      </c>
      <c r="AB2942" t="s">
        <v>311</v>
      </c>
      <c r="AC2942" t="s">
        <v>311</v>
      </c>
      <c r="AD2942" t="s">
        <v>199</v>
      </c>
      <c r="AE2942" t="s">
        <v>51</v>
      </c>
      <c r="AF2942" t="s">
        <v>50</v>
      </c>
      <c r="AG2942" t="s">
        <v>1713</v>
      </c>
      <c r="AH2942">
        <v>43.241906</v>
      </c>
      <c r="AI2942">
        <v>74.844837999999996</v>
      </c>
      <c r="AJ2942">
        <v>94.62979</v>
      </c>
      <c r="AK2942">
        <v>129.233091</v>
      </c>
      <c r="AL2942" t="s">
        <v>54</v>
      </c>
      <c r="AM2942" t="s">
        <v>314</v>
      </c>
      <c r="AN2942" t="s">
        <v>1531</v>
      </c>
      <c r="AR2942" t="s">
        <v>1532</v>
      </c>
    </row>
    <row r="2943" spans="1:44" hidden="1" x14ac:dyDescent="0.25">
      <c r="A2943" t="s">
        <v>4037</v>
      </c>
      <c r="B2943" t="s">
        <v>4033</v>
      </c>
      <c r="C2943" t="s">
        <v>4034</v>
      </c>
      <c r="D2943" t="s">
        <v>145</v>
      </c>
      <c r="E2943" t="s">
        <v>1710</v>
      </c>
      <c r="F2943" t="s">
        <v>311</v>
      </c>
      <c r="G2943" t="s">
        <v>45</v>
      </c>
      <c r="H2943">
        <v>1</v>
      </c>
      <c r="I2943" t="s">
        <v>197</v>
      </c>
      <c r="J2943" t="s">
        <v>47</v>
      </c>
      <c r="K2943" s="1">
        <v>43971</v>
      </c>
      <c r="L2943">
        <v>12.66</v>
      </c>
      <c r="M2943" t="s">
        <v>391</v>
      </c>
      <c r="W2943" s="5">
        <v>45839</v>
      </c>
      <c r="X2943" s="5">
        <v>45839</v>
      </c>
      <c r="Y2943" s="5">
        <v>45778</v>
      </c>
      <c r="AB2943" t="s">
        <v>311</v>
      </c>
      <c r="AC2943" t="s">
        <v>311</v>
      </c>
      <c r="AD2943" t="s">
        <v>199</v>
      </c>
      <c r="AE2943" t="s">
        <v>51</v>
      </c>
      <c r="AF2943" t="s">
        <v>50</v>
      </c>
      <c r="AG2943" t="s">
        <v>1713</v>
      </c>
      <c r="AH2943">
        <v>43.241906</v>
      </c>
      <c r="AI2943">
        <v>74.844837999999996</v>
      </c>
      <c r="AJ2943">
        <v>94.62979</v>
      </c>
      <c r="AK2943">
        <v>129.233091</v>
      </c>
      <c r="AL2943" t="s">
        <v>54</v>
      </c>
      <c r="AM2943" t="s">
        <v>314</v>
      </c>
      <c r="AN2943" t="s">
        <v>1531</v>
      </c>
      <c r="AR2943" t="s">
        <v>1532</v>
      </c>
    </row>
    <row r="2944" spans="1:44" hidden="1" x14ac:dyDescent="0.25">
      <c r="A2944" t="s">
        <v>4038</v>
      </c>
      <c r="B2944" t="s">
        <v>4033</v>
      </c>
      <c r="C2944" t="s">
        <v>4034</v>
      </c>
      <c r="D2944" t="s">
        <v>255</v>
      </c>
      <c r="E2944" t="s">
        <v>1710</v>
      </c>
      <c r="F2944" t="s">
        <v>311</v>
      </c>
      <c r="G2944" t="s">
        <v>45</v>
      </c>
      <c r="H2944">
        <v>1</v>
      </c>
      <c r="I2944" t="s">
        <v>197</v>
      </c>
      <c r="J2944" t="s">
        <v>47</v>
      </c>
      <c r="K2944" s="1">
        <v>43973</v>
      </c>
      <c r="L2944">
        <v>16.88</v>
      </c>
      <c r="M2944" t="s">
        <v>391</v>
      </c>
      <c r="W2944" s="5">
        <v>45839</v>
      </c>
      <c r="X2944" s="5">
        <v>45839</v>
      </c>
      <c r="Y2944" s="5">
        <v>45778</v>
      </c>
      <c r="AB2944" t="s">
        <v>311</v>
      </c>
      <c r="AC2944" t="s">
        <v>311</v>
      </c>
      <c r="AD2944" t="s">
        <v>199</v>
      </c>
      <c r="AE2944" t="s">
        <v>51</v>
      </c>
      <c r="AF2944" t="s">
        <v>50</v>
      </c>
      <c r="AG2944" t="s">
        <v>1713</v>
      </c>
      <c r="AH2944">
        <v>43.241906</v>
      </c>
      <c r="AI2944">
        <v>74.844837999999996</v>
      </c>
      <c r="AJ2944">
        <v>94.62979</v>
      </c>
      <c r="AK2944">
        <v>129.233091</v>
      </c>
      <c r="AL2944" t="s">
        <v>54</v>
      </c>
      <c r="AM2944" t="s">
        <v>314</v>
      </c>
      <c r="AN2944" t="s">
        <v>1531</v>
      </c>
      <c r="AR2944" t="s">
        <v>1532</v>
      </c>
    </row>
    <row r="2945" spans="1:44" hidden="1" x14ac:dyDescent="0.25">
      <c r="A2945" t="s">
        <v>4039</v>
      </c>
      <c r="B2945" t="s">
        <v>4033</v>
      </c>
      <c r="C2945" t="s">
        <v>4034</v>
      </c>
      <c r="D2945" t="s">
        <v>87</v>
      </c>
      <c r="E2945" t="s">
        <v>1710</v>
      </c>
      <c r="F2945" t="s">
        <v>311</v>
      </c>
      <c r="G2945" t="s">
        <v>45</v>
      </c>
      <c r="H2945">
        <v>1</v>
      </c>
      <c r="I2945" t="s">
        <v>197</v>
      </c>
      <c r="J2945" t="s">
        <v>47</v>
      </c>
      <c r="K2945" s="1">
        <v>43973</v>
      </c>
      <c r="L2945">
        <v>12.92</v>
      </c>
      <c r="M2945" t="s">
        <v>391</v>
      </c>
      <c r="W2945" s="5">
        <v>45839</v>
      </c>
      <c r="X2945" s="5">
        <v>45839</v>
      </c>
      <c r="Y2945" s="5">
        <v>45778</v>
      </c>
      <c r="AB2945" t="s">
        <v>311</v>
      </c>
      <c r="AC2945" t="s">
        <v>311</v>
      </c>
      <c r="AD2945" t="s">
        <v>199</v>
      </c>
      <c r="AE2945" t="s">
        <v>51</v>
      </c>
      <c r="AF2945" t="s">
        <v>50</v>
      </c>
      <c r="AG2945" t="s">
        <v>1713</v>
      </c>
      <c r="AH2945">
        <v>43.241906</v>
      </c>
      <c r="AI2945">
        <v>74.844837999999996</v>
      </c>
      <c r="AJ2945">
        <v>94.62979</v>
      </c>
      <c r="AK2945">
        <v>129.233091</v>
      </c>
      <c r="AL2945" t="s">
        <v>54</v>
      </c>
      <c r="AM2945" t="s">
        <v>314</v>
      </c>
      <c r="AN2945" t="s">
        <v>1531</v>
      </c>
      <c r="AR2945" t="s">
        <v>1532</v>
      </c>
    </row>
    <row r="2946" spans="1:44" hidden="1" x14ac:dyDescent="0.25">
      <c r="A2946" t="s">
        <v>4040</v>
      </c>
      <c r="B2946" t="s">
        <v>4033</v>
      </c>
      <c r="C2946" t="s">
        <v>4034</v>
      </c>
      <c r="D2946" t="s">
        <v>100</v>
      </c>
      <c r="E2946" t="s">
        <v>1710</v>
      </c>
      <c r="F2946" t="s">
        <v>311</v>
      </c>
      <c r="G2946" t="s">
        <v>45</v>
      </c>
      <c r="H2946">
        <v>1</v>
      </c>
      <c r="I2946" t="s">
        <v>197</v>
      </c>
      <c r="J2946" t="s">
        <v>47</v>
      </c>
      <c r="K2946" s="1">
        <v>43973</v>
      </c>
      <c r="L2946">
        <v>11.01</v>
      </c>
      <c r="M2946" t="s">
        <v>391</v>
      </c>
      <c r="W2946" s="5">
        <v>45839</v>
      </c>
      <c r="X2946" s="5">
        <v>45839</v>
      </c>
      <c r="Y2946" s="5">
        <v>45778</v>
      </c>
      <c r="AB2946" t="s">
        <v>311</v>
      </c>
      <c r="AC2946" t="s">
        <v>311</v>
      </c>
      <c r="AD2946" t="s">
        <v>199</v>
      </c>
      <c r="AE2946" t="s">
        <v>51</v>
      </c>
      <c r="AF2946" t="s">
        <v>50</v>
      </c>
      <c r="AG2946" t="s">
        <v>1713</v>
      </c>
      <c r="AH2946">
        <v>43.241906</v>
      </c>
      <c r="AI2946">
        <v>74.844837999999996</v>
      </c>
      <c r="AJ2946">
        <v>94.62979</v>
      </c>
      <c r="AK2946">
        <v>129.233091</v>
      </c>
      <c r="AL2946" t="s">
        <v>54</v>
      </c>
      <c r="AM2946" t="s">
        <v>314</v>
      </c>
      <c r="AN2946" t="s">
        <v>1531</v>
      </c>
      <c r="AR2946" t="s">
        <v>1532</v>
      </c>
    </row>
    <row r="2947" spans="1:44" hidden="1" x14ac:dyDescent="0.25">
      <c r="A2947" t="s">
        <v>4041</v>
      </c>
      <c r="B2947" t="s">
        <v>4033</v>
      </c>
      <c r="C2947" t="s">
        <v>4034</v>
      </c>
      <c r="D2947" t="s">
        <v>259</v>
      </c>
      <c r="E2947" t="s">
        <v>1710</v>
      </c>
      <c r="F2947" t="s">
        <v>311</v>
      </c>
      <c r="G2947" t="s">
        <v>45</v>
      </c>
      <c r="H2947">
        <v>1</v>
      </c>
      <c r="I2947" t="s">
        <v>197</v>
      </c>
      <c r="J2947" t="s">
        <v>47</v>
      </c>
      <c r="K2947" s="1">
        <v>43974</v>
      </c>
      <c r="L2947">
        <v>10.42</v>
      </c>
      <c r="M2947" t="s">
        <v>391</v>
      </c>
      <c r="N2947" t="s">
        <v>13</v>
      </c>
      <c r="W2947" s="5">
        <v>45839</v>
      </c>
      <c r="X2947" s="5">
        <v>45839</v>
      </c>
      <c r="Y2947" s="5">
        <v>45778</v>
      </c>
      <c r="AB2947" t="s">
        <v>311</v>
      </c>
      <c r="AC2947" t="s">
        <v>13</v>
      </c>
      <c r="AD2947" t="s">
        <v>199</v>
      </c>
      <c r="AE2947" t="s">
        <v>51</v>
      </c>
      <c r="AF2947" t="s">
        <v>50</v>
      </c>
      <c r="AG2947" t="s">
        <v>1713</v>
      </c>
      <c r="AH2947">
        <v>43.241906</v>
      </c>
      <c r="AI2947">
        <v>74.844837999999996</v>
      </c>
      <c r="AJ2947">
        <v>94.62979</v>
      </c>
      <c r="AK2947">
        <v>129.233091</v>
      </c>
      <c r="AL2947" t="s">
        <v>54</v>
      </c>
      <c r="AM2947" t="s">
        <v>314</v>
      </c>
      <c r="AP2947" s="1" t="s">
        <v>5439</v>
      </c>
    </row>
    <row r="2948" spans="1:44" hidden="1" x14ac:dyDescent="0.25">
      <c r="A2948" t="s">
        <v>4042</v>
      </c>
      <c r="B2948" t="s">
        <v>4033</v>
      </c>
      <c r="C2948" t="s">
        <v>4034</v>
      </c>
      <c r="D2948" t="s">
        <v>207</v>
      </c>
      <c r="E2948" t="s">
        <v>1710</v>
      </c>
      <c r="F2948" t="s">
        <v>311</v>
      </c>
      <c r="G2948" t="s">
        <v>45</v>
      </c>
      <c r="H2948">
        <v>1</v>
      </c>
      <c r="I2948" t="s">
        <v>197</v>
      </c>
      <c r="J2948" t="s">
        <v>47</v>
      </c>
      <c r="K2948" s="1">
        <v>44041</v>
      </c>
      <c r="L2948">
        <v>27.6</v>
      </c>
      <c r="M2948" t="s">
        <v>391</v>
      </c>
      <c r="W2948" s="5">
        <v>45839</v>
      </c>
      <c r="X2948" s="5">
        <v>45839</v>
      </c>
      <c r="Y2948" s="5">
        <v>45778</v>
      </c>
      <c r="AB2948" t="s">
        <v>311</v>
      </c>
      <c r="AC2948" t="s">
        <v>311</v>
      </c>
      <c r="AD2948" t="s">
        <v>199</v>
      </c>
      <c r="AE2948" t="s">
        <v>51</v>
      </c>
      <c r="AF2948" t="s">
        <v>50</v>
      </c>
      <c r="AG2948" t="s">
        <v>1713</v>
      </c>
      <c r="AH2948">
        <v>43.241906</v>
      </c>
      <c r="AI2948">
        <v>74.844837999999996</v>
      </c>
      <c r="AJ2948">
        <v>94.62979</v>
      </c>
      <c r="AK2948">
        <v>129.233091</v>
      </c>
      <c r="AL2948" t="s">
        <v>54</v>
      </c>
      <c r="AM2948" t="s">
        <v>314</v>
      </c>
      <c r="AN2948" t="s">
        <v>1531</v>
      </c>
      <c r="AR2948" t="s">
        <v>1532</v>
      </c>
    </row>
    <row r="2949" spans="1:44" hidden="1" x14ac:dyDescent="0.25">
      <c r="A2949" t="s">
        <v>4043</v>
      </c>
      <c r="B2949" t="s">
        <v>4033</v>
      </c>
      <c r="C2949" t="s">
        <v>4034</v>
      </c>
      <c r="D2949" t="s">
        <v>102</v>
      </c>
      <c r="E2949" t="s">
        <v>1710</v>
      </c>
      <c r="F2949" t="s">
        <v>311</v>
      </c>
      <c r="G2949" t="s">
        <v>45</v>
      </c>
      <c r="H2949">
        <v>1</v>
      </c>
      <c r="I2949" t="s">
        <v>197</v>
      </c>
      <c r="J2949" t="s">
        <v>47</v>
      </c>
      <c r="K2949" s="1">
        <v>44029</v>
      </c>
      <c r="L2949">
        <v>30.16</v>
      </c>
      <c r="M2949" t="s">
        <v>391</v>
      </c>
      <c r="W2949" s="5">
        <v>45839</v>
      </c>
      <c r="X2949" s="5">
        <v>45839</v>
      </c>
      <c r="Y2949" s="5">
        <v>45778</v>
      </c>
      <c r="AB2949" t="s">
        <v>311</v>
      </c>
      <c r="AC2949" t="s">
        <v>311</v>
      </c>
      <c r="AD2949" t="s">
        <v>199</v>
      </c>
      <c r="AE2949" t="s">
        <v>51</v>
      </c>
      <c r="AF2949" t="s">
        <v>50</v>
      </c>
      <c r="AG2949" t="s">
        <v>1713</v>
      </c>
      <c r="AH2949">
        <v>43.241906</v>
      </c>
      <c r="AI2949">
        <v>74.844837999999996</v>
      </c>
      <c r="AJ2949">
        <v>94.62979</v>
      </c>
      <c r="AK2949">
        <v>129.233091</v>
      </c>
      <c r="AL2949" t="s">
        <v>54</v>
      </c>
      <c r="AM2949" t="s">
        <v>314</v>
      </c>
      <c r="AN2949" t="s">
        <v>1531</v>
      </c>
      <c r="AR2949" t="s">
        <v>1532</v>
      </c>
    </row>
    <row r="2950" spans="1:44" hidden="1" x14ac:dyDescent="0.25">
      <c r="A2950" t="s">
        <v>4046</v>
      </c>
      <c r="B2950" t="s">
        <v>4044</v>
      </c>
      <c r="C2950" t="s">
        <v>4045</v>
      </c>
      <c r="D2950" t="s">
        <v>154</v>
      </c>
      <c r="E2950" t="s">
        <v>1099</v>
      </c>
      <c r="F2950" t="s">
        <v>245</v>
      </c>
      <c r="G2950" t="s">
        <v>58</v>
      </c>
      <c r="H2950">
        <v>2</v>
      </c>
      <c r="I2950" t="s">
        <v>46</v>
      </c>
      <c r="J2950" t="s">
        <v>70</v>
      </c>
      <c r="L2950">
        <v>5.97</v>
      </c>
      <c r="M2950" t="s">
        <v>226</v>
      </c>
      <c r="W2950" s="5">
        <v>43953</v>
      </c>
      <c r="AB2950" t="s">
        <v>245</v>
      </c>
      <c r="AC2950" t="s">
        <v>245</v>
      </c>
      <c r="AD2950" t="s">
        <v>690</v>
      </c>
      <c r="AE2950" t="s">
        <v>247</v>
      </c>
      <c r="AF2950" t="s">
        <v>566</v>
      </c>
      <c r="AG2950" t="s">
        <v>84</v>
      </c>
      <c r="AH2950">
        <v>12.286197</v>
      </c>
      <c r="AI2950">
        <v>28.243091</v>
      </c>
      <c r="AJ2950">
        <v>50.237259999999999</v>
      </c>
      <c r="AK2950">
        <v>57.012182000000003</v>
      </c>
      <c r="AL2950" t="s">
        <v>73</v>
      </c>
      <c r="AM2950" t="s">
        <v>248</v>
      </c>
      <c r="AN2950" t="s">
        <v>247</v>
      </c>
      <c r="AO2950" s="1">
        <v>45809</v>
      </c>
      <c r="AR2950" t="s">
        <v>247</v>
      </c>
    </row>
    <row r="2951" spans="1:44" hidden="1" x14ac:dyDescent="0.25">
      <c r="A2951" t="s">
        <v>4047</v>
      </c>
      <c r="B2951" t="s">
        <v>4044</v>
      </c>
      <c r="C2951" t="s">
        <v>4045</v>
      </c>
      <c r="D2951" t="s">
        <v>122</v>
      </c>
      <c r="E2951" t="s">
        <v>1099</v>
      </c>
      <c r="F2951" t="s">
        <v>245</v>
      </c>
      <c r="G2951" t="s">
        <v>58</v>
      </c>
      <c r="H2951">
        <v>2</v>
      </c>
      <c r="I2951" t="s">
        <v>46</v>
      </c>
      <c r="J2951" t="s">
        <v>70</v>
      </c>
      <c r="L2951">
        <v>2.5299999999999998</v>
      </c>
      <c r="M2951" t="s">
        <v>226</v>
      </c>
      <c r="W2951" s="5">
        <v>43953</v>
      </c>
      <c r="AB2951" t="s">
        <v>245</v>
      </c>
      <c r="AC2951" t="s">
        <v>245</v>
      </c>
      <c r="AD2951" t="s">
        <v>690</v>
      </c>
      <c r="AE2951" t="s">
        <v>247</v>
      </c>
      <c r="AF2951" t="s">
        <v>566</v>
      </c>
      <c r="AG2951" t="s">
        <v>84</v>
      </c>
      <c r="AH2951">
        <v>12.286197</v>
      </c>
      <c r="AI2951">
        <v>28.243091</v>
      </c>
      <c r="AJ2951">
        <v>50.237259999999999</v>
      </c>
      <c r="AK2951">
        <v>57.012182000000003</v>
      </c>
      <c r="AL2951" t="s">
        <v>73</v>
      </c>
      <c r="AM2951" t="s">
        <v>248</v>
      </c>
      <c r="AN2951" t="s">
        <v>247</v>
      </c>
      <c r="AO2951" s="1">
        <v>45809</v>
      </c>
      <c r="AR2951" t="s">
        <v>247</v>
      </c>
    </row>
    <row r="2952" spans="1:44" hidden="1" x14ac:dyDescent="0.25">
      <c r="A2952" t="s">
        <v>4048</v>
      </c>
      <c r="B2952" t="s">
        <v>4044</v>
      </c>
      <c r="C2952" t="s">
        <v>4045</v>
      </c>
      <c r="D2952" t="s">
        <v>112</v>
      </c>
      <c r="E2952" t="s">
        <v>1099</v>
      </c>
      <c r="F2952" t="s">
        <v>245</v>
      </c>
      <c r="G2952" t="s">
        <v>58</v>
      </c>
      <c r="H2952">
        <v>2</v>
      </c>
      <c r="I2952" t="s">
        <v>46</v>
      </c>
      <c r="J2952" t="s">
        <v>70</v>
      </c>
      <c r="L2952">
        <v>4.66</v>
      </c>
      <c r="M2952" t="s">
        <v>226</v>
      </c>
      <c r="W2952" s="5">
        <v>43953</v>
      </c>
      <c r="AB2952" t="s">
        <v>245</v>
      </c>
      <c r="AC2952" t="s">
        <v>245</v>
      </c>
      <c r="AD2952" t="s">
        <v>690</v>
      </c>
      <c r="AE2952" t="s">
        <v>247</v>
      </c>
      <c r="AF2952" t="s">
        <v>566</v>
      </c>
      <c r="AG2952" t="s">
        <v>84</v>
      </c>
      <c r="AH2952">
        <v>12.286197</v>
      </c>
      <c r="AI2952">
        <v>28.243091</v>
      </c>
      <c r="AJ2952">
        <v>50.237259999999999</v>
      </c>
      <c r="AK2952">
        <v>57.012182000000003</v>
      </c>
      <c r="AL2952" t="s">
        <v>73</v>
      </c>
      <c r="AM2952" t="s">
        <v>248</v>
      </c>
      <c r="AN2952" t="s">
        <v>247</v>
      </c>
      <c r="AO2952" s="1">
        <v>45809</v>
      </c>
      <c r="AR2952" t="s">
        <v>247</v>
      </c>
    </row>
    <row r="2953" spans="1:44" hidden="1" x14ac:dyDescent="0.25">
      <c r="A2953" t="s">
        <v>4049</v>
      </c>
      <c r="B2953" t="s">
        <v>4044</v>
      </c>
      <c r="C2953" t="s">
        <v>4045</v>
      </c>
      <c r="D2953" t="s">
        <v>114</v>
      </c>
      <c r="E2953" t="s">
        <v>1099</v>
      </c>
      <c r="F2953" t="s">
        <v>245</v>
      </c>
      <c r="G2953" t="s">
        <v>58</v>
      </c>
      <c r="H2953">
        <v>2</v>
      </c>
      <c r="I2953" t="s">
        <v>46</v>
      </c>
      <c r="J2953" t="s">
        <v>70</v>
      </c>
      <c r="L2953">
        <v>5.46</v>
      </c>
      <c r="M2953" t="s">
        <v>226</v>
      </c>
      <c r="W2953" s="5">
        <v>43953</v>
      </c>
      <c r="AB2953" t="s">
        <v>245</v>
      </c>
      <c r="AC2953" t="s">
        <v>245</v>
      </c>
      <c r="AD2953" t="s">
        <v>690</v>
      </c>
      <c r="AE2953" t="s">
        <v>247</v>
      </c>
      <c r="AF2953" t="s">
        <v>566</v>
      </c>
      <c r="AG2953" t="s">
        <v>84</v>
      </c>
      <c r="AH2953">
        <v>12.286197</v>
      </c>
      <c r="AI2953">
        <v>28.243091</v>
      </c>
      <c r="AJ2953">
        <v>50.237259999999999</v>
      </c>
      <c r="AK2953">
        <v>57.012182000000003</v>
      </c>
      <c r="AL2953" t="s">
        <v>73</v>
      </c>
      <c r="AM2953" t="s">
        <v>248</v>
      </c>
      <c r="AN2953" t="s">
        <v>247</v>
      </c>
      <c r="AO2953" s="1">
        <v>45809</v>
      </c>
      <c r="AR2953" t="s">
        <v>247</v>
      </c>
    </row>
    <row r="2954" spans="1:44" hidden="1" x14ac:dyDescent="0.25">
      <c r="A2954" t="s">
        <v>4050</v>
      </c>
      <c r="B2954" t="s">
        <v>4044</v>
      </c>
      <c r="C2954" t="s">
        <v>4045</v>
      </c>
      <c r="D2954" t="s">
        <v>200</v>
      </c>
      <c r="E2954" t="s">
        <v>1099</v>
      </c>
      <c r="F2954" t="s">
        <v>245</v>
      </c>
      <c r="G2954" t="s">
        <v>58</v>
      </c>
      <c r="H2954">
        <v>1</v>
      </c>
      <c r="I2954" t="s">
        <v>197</v>
      </c>
      <c r="J2954" t="s">
        <v>70</v>
      </c>
      <c r="L2954">
        <v>7.17</v>
      </c>
      <c r="M2954" t="s">
        <v>226</v>
      </c>
      <c r="W2954" s="5">
        <v>43953</v>
      </c>
      <c r="AB2954" t="s">
        <v>245</v>
      </c>
      <c r="AC2954" t="s">
        <v>245</v>
      </c>
      <c r="AD2954" t="s">
        <v>690</v>
      </c>
      <c r="AE2954" t="s">
        <v>247</v>
      </c>
      <c r="AF2954" t="s">
        <v>566</v>
      </c>
      <c r="AG2954" t="s">
        <v>84</v>
      </c>
      <c r="AH2954">
        <v>12.286197</v>
      </c>
      <c r="AI2954">
        <v>28.243091</v>
      </c>
      <c r="AJ2954">
        <v>50.237259999999999</v>
      </c>
      <c r="AK2954">
        <v>57.012182000000003</v>
      </c>
      <c r="AL2954" t="s">
        <v>73</v>
      </c>
      <c r="AM2954" t="s">
        <v>248</v>
      </c>
      <c r="AN2954" t="s">
        <v>247</v>
      </c>
      <c r="AO2954" s="1">
        <v>45809</v>
      </c>
      <c r="AR2954" t="s">
        <v>247</v>
      </c>
    </row>
    <row r="2955" spans="1:44" hidden="1" x14ac:dyDescent="0.25">
      <c r="A2955" t="s">
        <v>4051</v>
      </c>
      <c r="B2955" t="s">
        <v>4044</v>
      </c>
      <c r="C2955" t="s">
        <v>4045</v>
      </c>
      <c r="D2955" t="s">
        <v>926</v>
      </c>
      <c r="E2955" t="s">
        <v>1099</v>
      </c>
      <c r="F2955" t="s">
        <v>245</v>
      </c>
      <c r="G2955" t="s">
        <v>58</v>
      </c>
      <c r="H2955">
        <v>1</v>
      </c>
      <c r="I2955" t="s">
        <v>197</v>
      </c>
      <c r="J2955" t="s">
        <v>236</v>
      </c>
      <c r="L2955">
        <v>0.78</v>
      </c>
      <c r="M2955" t="s">
        <v>226</v>
      </c>
      <c r="W2955" s="5">
        <v>44256</v>
      </c>
      <c r="AB2955" t="s">
        <v>245</v>
      </c>
      <c r="AC2955" t="s">
        <v>245</v>
      </c>
      <c r="AD2955" t="s">
        <v>690</v>
      </c>
      <c r="AE2955" t="s">
        <v>247</v>
      </c>
      <c r="AF2955" t="s">
        <v>566</v>
      </c>
      <c r="AG2955" t="s">
        <v>84</v>
      </c>
      <c r="AH2955">
        <v>12.286197</v>
      </c>
      <c r="AI2955">
        <v>28.243091</v>
      </c>
      <c r="AJ2955">
        <v>50.237259999999999</v>
      </c>
      <c r="AK2955">
        <v>57.012182000000003</v>
      </c>
      <c r="AL2955" t="s">
        <v>73</v>
      </c>
      <c r="AM2955" t="s">
        <v>248</v>
      </c>
      <c r="AN2955" t="s">
        <v>247</v>
      </c>
      <c r="AO2955" s="1">
        <v>45809</v>
      </c>
      <c r="AR2955" t="s">
        <v>247</v>
      </c>
    </row>
    <row r="2956" spans="1:44" hidden="1" x14ac:dyDescent="0.25">
      <c r="A2956" t="s">
        <v>4054</v>
      </c>
      <c r="B2956" t="s">
        <v>4052</v>
      </c>
      <c r="C2956" t="s">
        <v>4053</v>
      </c>
      <c r="D2956" t="s">
        <v>238</v>
      </c>
      <c r="E2956" t="s">
        <v>1099</v>
      </c>
      <c r="F2956" t="s">
        <v>245</v>
      </c>
      <c r="G2956" t="s">
        <v>58</v>
      </c>
      <c r="H2956">
        <v>1</v>
      </c>
      <c r="I2956" t="s">
        <v>197</v>
      </c>
      <c r="J2956" t="s">
        <v>236</v>
      </c>
      <c r="L2956">
        <v>0.3</v>
      </c>
      <c r="M2956" t="s">
        <v>226</v>
      </c>
      <c r="W2956" s="5">
        <v>43953</v>
      </c>
      <c r="AB2956" t="s">
        <v>245</v>
      </c>
      <c r="AC2956" t="s">
        <v>245</v>
      </c>
      <c r="AD2956" t="s">
        <v>690</v>
      </c>
      <c r="AE2956" t="s">
        <v>247</v>
      </c>
      <c r="AF2956" t="s">
        <v>566</v>
      </c>
      <c r="AG2956" t="s">
        <v>84</v>
      </c>
      <c r="AH2956">
        <v>9.1436440000000001</v>
      </c>
      <c r="AI2956">
        <v>25.100539000000001</v>
      </c>
      <c r="AJ2956">
        <v>51.264198999999998</v>
      </c>
      <c r="AK2956">
        <v>57.042020000000001</v>
      </c>
      <c r="AL2956" t="s">
        <v>73</v>
      </c>
      <c r="AM2956" t="s">
        <v>474</v>
      </c>
      <c r="AN2956" t="s">
        <v>690</v>
      </c>
      <c r="AO2956" s="1">
        <v>45809</v>
      </c>
      <c r="AR2956" t="s">
        <v>690</v>
      </c>
    </row>
    <row r="2957" spans="1:44" hidden="1" x14ac:dyDescent="0.25">
      <c r="A2957" t="s">
        <v>4057</v>
      </c>
      <c r="B2957" t="s">
        <v>4055</v>
      </c>
      <c r="C2957" t="s">
        <v>4056</v>
      </c>
      <c r="D2957" t="s">
        <v>143</v>
      </c>
      <c r="E2957" t="s">
        <v>3869</v>
      </c>
      <c r="F2957" t="s">
        <v>311</v>
      </c>
      <c r="G2957" t="s">
        <v>80</v>
      </c>
      <c r="H2957">
        <v>1</v>
      </c>
      <c r="I2957" t="s">
        <v>197</v>
      </c>
      <c r="J2957" t="s">
        <v>47</v>
      </c>
      <c r="K2957" s="1">
        <v>44179</v>
      </c>
      <c r="L2957">
        <v>40.22</v>
      </c>
      <c r="M2957" t="s">
        <v>226</v>
      </c>
      <c r="W2957" s="5">
        <v>45748</v>
      </c>
      <c r="X2957" s="5">
        <v>45748</v>
      </c>
      <c r="Y2957" s="5">
        <v>45839</v>
      </c>
      <c r="AB2957" t="s">
        <v>311</v>
      </c>
      <c r="AC2957" t="s">
        <v>311</v>
      </c>
      <c r="AD2957" t="s">
        <v>1531</v>
      </c>
      <c r="AE2957" t="s">
        <v>1532</v>
      </c>
      <c r="AF2957" t="s">
        <v>50</v>
      </c>
      <c r="AG2957" t="s">
        <v>51</v>
      </c>
      <c r="AH2957">
        <v>26.394537</v>
      </c>
      <c r="AI2957">
        <v>68.506493000000006</v>
      </c>
      <c r="AJ2957">
        <v>126.09625</v>
      </c>
      <c r="AK2957">
        <v>130.99020100000001</v>
      </c>
      <c r="AL2957" t="s">
        <v>54</v>
      </c>
      <c r="AM2957" t="s">
        <v>314</v>
      </c>
      <c r="AN2957" t="s">
        <v>1723</v>
      </c>
      <c r="AR2957" t="s">
        <v>1723</v>
      </c>
    </row>
    <row r="2958" spans="1:44" hidden="1" x14ac:dyDescent="0.25">
      <c r="A2958" t="s">
        <v>4058</v>
      </c>
      <c r="B2958" t="s">
        <v>4055</v>
      </c>
      <c r="C2958" t="s">
        <v>4056</v>
      </c>
      <c r="D2958" t="s">
        <v>145</v>
      </c>
      <c r="E2958" t="s">
        <v>3869</v>
      </c>
      <c r="F2958" t="s">
        <v>311</v>
      </c>
      <c r="G2958" t="s">
        <v>80</v>
      </c>
      <c r="H2958">
        <v>1</v>
      </c>
      <c r="I2958" t="s">
        <v>197</v>
      </c>
      <c r="J2958" t="s">
        <v>47</v>
      </c>
      <c r="K2958" s="1">
        <v>44173</v>
      </c>
      <c r="L2958">
        <v>25.65</v>
      </c>
      <c r="M2958" t="s">
        <v>226</v>
      </c>
      <c r="W2958" s="5">
        <v>45748</v>
      </c>
      <c r="X2958" s="5">
        <v>45748</v>
      </c>
      <c r="Y2958" s="5">
        <v>45839</v>
      </c>
      <c r="AB2958" t="s">
        <v>311</v>
      </c>
      <c r="AC2958" t="s">
        <v>311</v>
      </c>
      <c r="AD2958" t="s">
        <v>1531</v>
      </c>
      <c r="AE2958" t="s">
        <v>1532</v>
      </c>
      <c r="AF2958" t="s">
        <v>50</v>
      </c>
      <c r="AG2958" t="s">
        <v>51</v>
      </c>
      <c r="AH2958">
        <v>26.394537</v>
      </c>
      <c r="AI2958">
        <v>68.506493000000006</v>
      </c>
      <c r="AJ2958">
        <v>126.09625</v>
      </c>
      <c r="AK2958">
        <v>130.99020100000001</v>
      </c>
      <c r="AL2958" t="s">
        <v>54</v>
      </c>
      <c r="AM2958" t="s">
        <v>314</v>
      </c>
      <c r="AN2958" t="s">
        <v>1723</v>
      </c>
      <c r="AR2958" t="s">
        <v>1723</v>
      </c>
    </row>
    <row r="2959" spans="1:44" hidden="1" x14ac:dyDescent="0.25">
      <c r="A2959" t="s">
        <v>4061</v>
      </c>
      <c r="B2959" t="s">
        <v>4059</v>
      </c>
      <c r="C2959" t="s">
        <v>4060</v>
      </c>
      <c r="D2959" t="s">
        <v>95</v>
      </c>
      <c r="E2959" t="s">
        <v>3571</v>
      </c>
      <c r="F2959" t="s">
        <v>44</v>
      </c>
      <c r="G2959" t="s">
        <v>45</v>
      </c>
      <c r="H2959">
        <v>2</v>
      </c>
      <c r="I2959" t="s">
        <v>46</v>
      </c>
      <c r="J2959" t="s">
        <v>47</v>
      </c>
      <c r="K2959" s="1">
        <v>44041</v>
      </c>
      <c r="L2959">
        <v>36.89</v>
      </c>
      <c r="M2959" t="s">
        <v>226</v>
      </c>
      <c r="W2959" s="5">
        <v>45992</v>
      </c>
      <c r="X2959" s="5">
        <v>46023</v>
      </c>
      <c r="Y2959" s="5">
        <v>45901</v>
      </c>
      <c r="AB2959" t="s">
        <v>44</v>
      </c>
      <c r="AC2959" t="s">
        <v>44</v>
      </c>
      <c r="AD2959" t="s">
        <v>199</v>
      </c>
      <c r="AE2959" t="s">
        <v>50</v>
      </c>
      <c r="AF2959" t="s">
        <v>51</v>
      </c>
      <c r="AG2959" t="s">
        <v>53</v>
      </c>
      <c r="AH2959">
        <v>101.278848</v>
      </c>
      <c r="AI2959">
        <v>119.325017</v>
      </c>
      <c r="AJ2959">
        <v>121.321637</v>
      </c>
      <c r="AK2959">
        <v>125.208157</v>
      </c>
      <c r="AL2959" t="s">
        <v>54</v>
      </c>
      <c r="AM2959" t="s">
        <v>314</v>
      </c>
      <c r="AN2959" t="s">
        <v>199</v>
      </c>
      <c r="AO2959" s="1">
        <v>45992</v>
      </c>
      <c r="AR2959" t="s">
        <v>199</v>
      </c>
    </row>
    <row r="2960" spans="1:44" hidden="1" x14ac:dyDescent="0.25">
      <c r="A2960" t="s">
        <v>4062</v>
      </c>
      <c r="B2960" t="s">
        <v>4059</v>
      </c>
      <c r="C2960" t="s">
        <v>4060</v>
      </c>
      <c r="D2960" t="s">
        <v>143</v>
      </c>
      <c r="E2960" t="s">
        <v>3571</v>
      </c>
      <c r="F2960" t="s">
        <v>44</v>
      </c>
      <c r="G2960" t="s">
        <v>45</v>
      </c>
      <c r="H2960">
        <v>1</v>
      </c>
      <c r="I2960" t="s">
        <v>197</v>
      </c>
      <c r="J2960" t="s">
        <v>47</v>
      </c>
      <c r="K2960" s="1">
        <v>44039</v>
      </c>
      <c r="L2960">
        <v>8.31</v>
      </c>
      <c r="M2960" t="s">
        <v>226</v>
      </c>
      <c r="W2960" s="5">
        <v>45992</v>
      </c>
      <c r="X2960" s="5">
        <v>46023</v>
      </c>
      <c r="Y2960" s="5">
        <v>45901</v>
      </c>
      <c r="AB2960" t="s">
        <v>44</v>
      </c>
      <c r="AC2960" t="s">
        <v>44</v>
      </c>
      <c r="AD2960" t="s">
        <v>199</v>
      </c>
      <c r="AE2960" t="s">
        <v>50</v>
      </c>
      <c r="AF2960" t="s">
        <v>51</v>
      </c>
      <c r="AG2960" t="s">
        <v>53</v>
      </c>
      <c r="AH2960">
        <v>101.278848</v>
      </c>
      <c r="AI2960">
        <v>119.325017</v>
      </c>
      <c r="AJ2960">
        <v>121.321637</v>
      </c>
      <c r="AK2960">
        <v>125.208157</v>
      </c>
      <c r="AL2960" t="s">
        <v>54</v>
      </c>
      <c r="AM2960" t="s">
        <v>314</v>
      </c>
      <c r="AN2960" t="s">
        <v>199</v>
      </c>
      <c r="AO2960" s="1">
        <v>45992</v>
      </c>
      <c r="AR2960" t="s">
        <v>199</v>
      </c>
    </row>
    <row r="2961" spans="1:44" hidden="1" x14ac:dyDescent="0.25">
      <c r="A2961" t="s">
        <v>4065</v>
      </c>
      <c r="B2961" t="s">
        <v>4063</v>
      </c>
      <c r="C2961" t="s">
        <v>4064</v>
      </c>
      <c r="D2961" t="s">
        <v>95</v>
      </c>
      <c r="E2961" t="s">
        <v>1420</v>
      </c>
      <c r="F2961" t="s">
        <v>245</v>
      </c>
      <c r="G2961" t="s">
        <v>58</v>
      </c>
      <c r="H2961">
        <v>1</v>
      </c>
      <c r="I2961" t="s">
        <v>197</v>
      </c>
      <c r="J2961" t="s">
        <v>47</v>
      </c>
      <c r="K2961" s="1">
        <v>43942</v>
      </c>
      <c r="L2961">
        <v>11.96</v>
      </c>
      <c r="M2961" t="s">
        <v>48</v>
      </c>
      <c r="W2961" s="5">
        <v>45778</v>
      </c>
      <c r="X2961" s="5">
        <v>45778</v>
      </c>
      <c r="Y2961" s="5">
        <v>45809</v>
      </c>
      <c r="AB2961" t="s">
        <v>245</v>
      </c>
      <c r="AC2961" t="s">
        <v>245</v>
      </c>
      <c r="AD2961" t="s">
        <v>72</v>
      </c>
      <c r="AE2961" t="s">
        <v>247</v>
      </c>
      <c r="AF2961" t="s">
        <v>53</v>
      </c>
      <c r="AG2961" t="s">
        <v>690</v>
      </c>
      <c r="AH2961">
        <v>26.145911000000002</v>
      </c>
      <c r="AI2961">
        <v>27.305714999999999</v>
      </c>
      <c r="AJ2961">
        <v>27.427205000000001</v>
      </c>
      <c r="AK2961">
        <v>45.430698999999997</v>
      </c>
      <c r="AL2961" t="s">
        <v>54</v>
      </c>
      <c r="AM2961" t="s">
        <v>474</v>
      </c>
      <c r="AN2961" t="s">
        <v>72</v>
      </c>
      <c r="AR2961" t="s">
        <v>72</v>
      </c>
    </row>
    <row r="2962" spans="1:44" hidden="1" x14ac:dyDescent="0.25">
      <c r="A2962" t="s">
        <v>4066</v>
      </c>
      <c r="B2962" t="s">
        <v>4063</v>
      </c>
      <c r="C2962" t="s">
        <v>4064</v>
      </c>
      <c r="D2962" t="s">
        <v>145</v>
      </c>
      <c r="E2962" t="s">
        <v>1420</v>
      </c>
      <c r="F2962" t="s">
        <v>245</v>
      </c>
      <c r="G2962" t="s">
        <v>58</v>
      </c>
      <c r="H2962">
        <v>1</v>
      </c>
      <c r="I2962" t="s">
        <v>197</v>
      </c>
      <c r="J2962" t="s">
        <v>47</v>
      </c>
      <c r="K2962" s="1">
        <v>43943</v>
      </c>
      <c r="L2962">
        <v>18.309999999999999</v>
      </c>
      <c r="M2962" t="s">
        <v>48</v>
      </c>
      <c r="W2962" s="5">
        <v>45778</v>
      </c>
      <c r="X2962" s="5">
        <v>45778</v>
      </c>
      <c r="Y2962" s="5">
        <v>45809</v>
      </c>
      <c r="AB2962" t="s">
        <v>245</v>
      </c>
      <c r="AC2962" t="s">
        <v>245</v>
      </c>
      <c r="AD2962" t="s">
        <v>72</v>
      </c>
      <c r="AE2962" t="s">
        <v>247</v>
      </c>
      <c r="AF2962" t="s">
        <v>53</v>
      </c>
      <c r="AG2962" t="s">
        <v>690</v>
      </c>
      <c r="AH2962">
        <v>26.145911000000002</v>
      </c>
      <c r="AI2962">
        <v>27.305714999999999</v>
      </c>
      <c r="AJ2962">
        <v>27.427205000000001</v>
      </c>
      <c r="AK2962">
        <v>45.430698999999997</v>
      </c>
      <c r="AL2962" t="s">
        <v>54</v>
      </c>
      <c r="AM2962" t="s">
        <v>474</v>
      </c>
      <c r="AN2962" t="s">
        <v>72</v>
      </c>
      <c r="AR2962" t="s">
        <v>72</v>
      </c>
    </row>
    <row r="2963" spans="1:44" hidden="1" x14ac:dyDescent="0.25">
      <c r="A2963" t="s">
        <v>4067</v>
      </c>
      <c r="B2963" t="s">
        <v>4063</v>
      </c>
      <c r="C2963" t="s">
        <v>4064</v>
      </c>
      <c r="D2963" t="s">
        <v>255</v>
      </c>
      <c r="E2963" t="s">
        <v>1420</v>
      </c>
      <c r="F2963" t="s">
        <v>245</v>
      </c>
      <c r="G2963" t="s">
        <v>58</v>
      </c>
      <c r="H2963">
        <v>1</v>
      </c>
      <c r="I2963" t="s">
        <v>197</v>
      </c>
      <c r="J2963" t="s">
        <v>47</v>
      </c>
      <c r="K2963" s="1">
        <v>43944</v>
      </c>
      <c r="L2963">
        <v>11.93</v>
      </c>
      <c r="M2963" t="s">
        <v>48</v>
      </c>
      <c r="W2963" s="5">
        <v>45778</v>
      </c>
      <c r="X2963" s="5">
        <v>45778</v>
      </c>
      <c r="Y2963" s="5">
        <v>45809</v>
      </c>
      <c r="AB2963" t="s">
        <v>245</v>
      </c>
      <c r="AC2963" t="s">
        <v>245</v>
      </c>
      <c r="AD2963" t="s">
        <v>72</v>
      </c>
      <c r="AE2963" t="s">
        <v>247</v>
      </c>
      <c r="AF2963" t="s">
        <v>53</v>
      </c>
      <c r="AG2963" t="s">
        <v>690</v>
      </c>
      <c r="AH2963">
        <v>26.145911000000002</v>
      </c>
      <c r="AI2963">
        <v>27.305714999999999</v>
      </c>
      <c r="AJ2963">
        <v>27.427205000000001</v>
      </c>
      <c r="AK2963">
        <v>45.430698999999997</v>
      </c>
      <c r="AL2963" t="s">
        <v>54</v>
      </c>
      <c r="AM2963" t="s">
        <v>474</v>
      </c>
      <c r="AN2963" t="s">
        <v>72</v>
      </c>
      <c r="AR2963" t="s">
        <v>72</v>
      </c>
    </row>
    <row r="2964" spans="1:44" hidden="1" x14ac:dyDescent="0.25">
      <c r="A2964" t="s">
        <v>4068</v>
      </c>
      <c r="B2964" t="s">
        <v>4063</v>
      </c>
      <c r="C2964" t="s">
        <v>4064</v>
      </c>
      <c r="D2964" t="s">
        <v>100</v>
      </c>
      <c r="E2964" t="s">
        <v>1420</v>
      </c>
      <c r="F2964" t="s">
        <v>245</v>
      </c>
      <c r="G2964" t="s">
        <v>58</v>
      </c>
      <c r="H2964">
        <v>1</v>
      </c>
      <c r="I2964" t="s">
        <v>197</v>
      </c>
      <c r="J2964" t="s">
        <v>47</v>
      </c>
      <c r="K2964" s="1">
        <v>43944</v>
      </c>
      <c r="L2964">
        <v>1.99</v>
      </c>
      <c r="M2964" t="s">
        <v>48</v>
      </c>
      <c r="W2964" s="5">
        <v>45778</v>
      </c>
      <c r="X2964" s="5">
        <v>45778</v>
      </c>
      <c r="Y2964" s="5">
        <v>45809</v>
      </c>
      <c r="AB2964" t="s">
        <v>245</v>
      </c>
      <c r="AC2964" t="s">
        <v>245</v>
      </c>
      <c r="AD2964" t="s">
        <v>72</v>
      </c>
      <c r="AE2964" t="s">
        <v>247</v>
      </c>
      <c r="AF2964" t="s">
        <v>53</v>
      </c>
      <c r="AG2964" t="s">
        <v>690</v>
      </c>
      <c r="AH2964">
        <v>26.145911000000002</v>
      </c>
      <c r="AI2964">
        <v>27.305714999999999</v>
      </c>
      <c r="AJ2964">
        <v>27.427205000000001</v>
      </c>
      <c r="AK2964">
        <v>45.430698999999997</v>
      </c>
      <c r="AL2964" t="s">
        <v>54</v>
      </c>
      <c r="AM2964" t="s">
        <v>474</v>
      </c>
      <c r="AN2964" t="s">
        <v>72</v>
      </c>
      <c r="AR2964" t="s">
        <v>72</v>
      </c>
    </row>
    <row r="2965" spans="1:44" hidden="1" x14ac:dyDescent="0.25">
      <c r="A2965" t="s">
        <v>4069</v>
      </c>
      <c r="B2965" t="s">
        <v>4063</v>
      </c>
      <c r="C2965" t="s">
        <v>4064</v>
      </c>
      <c r="D2965" t="s">
        <v>275</v>
      </c>
      <c r="E2965" t="s">
        <v>1420</v>
      </c>
      <c r="F2965" t="s">
        <v>245</v>
      </c>
      <c r="G2965" t="s">
        <v>58</v>
      </c>
      <c r="H2965">
        <v>1</v>
      </c>
      <c r="I2965" t="s">
        <v>197</v>
      </c>
      <c r="J2965" t="s">
        <v>47</v>
      </c>
      <c r="K2965" s="1">
        <v>43944</v>
      </c>
      <c r="L2965">
        <v>17.72</v>
      </c>
      <c r="M2965" t="s">
        <v>48</v>
      </c>
      <c r="W2965" s="5">
        <v>45778</v>
      </c>
      <c r="X2965" s="5">
        <v>45778</v>
      </c>
      <c r="Y2965" s="5">
        <v>45809</v>
      </c>
      <c r="AB2965" t="s">
        <v>245</v>
      </c>
      <c r="AC2965" t="s">
        <v>245</v>
      </c>
      <c r="AD2965" t="s">
        <v>72</v>
      </c>
      <c r="AE2965" t="s">
        <v>247</v>
      </c>
      <c r="AF2965" t="s">
        <v>53</v>
      </c>
      <c r="AG2965" t="s">
        <v>690</v>
      </c>
      <c r="AH2965">
        <v>26.145911000000002</v>
      </c>
      <c r="AI2965">
        <v>27.305714999999999</v>
      </c>
      <c r="AJ2965">
        <v>27.427205000000001</v>
      </c>
      <c r="AK2965">
        <v>45.430698999999997</v>
      </c>
      <c r="AL2965" t="s">
        <v>54</v>
      </c>
      <c r="AM2965" t="s">
        <v>474</v>
      </c>
      <c r="AN2965" t="s">
        <v>72</v>
      </c>
      <c r="AR2965" t="s">
        <v>72</v>
      </c>
    </row>
    <row r="2966" spans="1:44" hidden="1" x14ac:dyDescent="0.25">
      <c r="A2966" t="s">
        <v>4070</v>
      </c>
      <c r="B2966" t="s">
        <v>4063</v>
      </c>
      <c r="C2966" t="s">
        <v>4064</v>
      </c>
      <c r="D2966" t="s">
        <v>102</v>
      </c>
      <c r="E2966" t="s">
        <v>1420</v>
      </c>
      <c r="F2966" t="s">
        <v>245</v>
      </c>
      <c r="G2966" t="s">
        <v>58</v>
      </c>
      <c r="H2966">
        <v>1</v>
      </c>
      <c r="I2966" t="s">
        <v>197</v>
      </c>
      <c r="J2966" t="s">
        <v>47</v>
      </c>
      <c r="K2966" s="1">
        <v>43948</v>
      </c>
      <c r="L2966">
        <v>9.86</v>
      </c>
      <c r="M2966" t="s">
        <v>48</v>
      </c>
      <c r="W2966" s="5">
        <v>45778</v>
      </c>
      <c r="X2966" s="5">
        <v>45778</v>
      </c>
      <c r="Y2966" s="5">
        <v>45809</v>
      </c>
      <c r="AB2966" t="s">
        <v>245</v>
      </c>
      <c r="AC2966" t="s">
        <v>245</v>
      </c>
      <c r="AD2966" t="s">
        <v>72</v>
      </c>
      <c r="AE2966" t="s">
        <v>247</v>
      </c>
      <c r="AF2966" t="s">
        <v>53</v>
      </c>
      <c r="AG2966" t="s">
        <v>690</v>
      </c>
      <c r="AH2966">
        <v>26.145911000000002</v>
      </c>
      <c r="AI2966">
        <v>27.305714999999999</v>
      </c>
      <c r="AJ2966">
        <v>27.427205000000001</v>
      </c>
      <c r="AK2966">
        <v>45.430698999999997</v>
      </c>
      <c r="AL2966" t="s">
        <v>54</v>
      </c>
      <c r="AM2966" t="s">
        <v>474</v>
      </c>
      <c r="AN2966" t="s">
        <v>72</v>
      </c>
      <c r="AR2966" t="s">
        <v>72</v>
      </c>
    </row>
    <row r="2967" spans="1:44" hidden="1" x14ac:dyDescent="0.25">
      <c r="A2967" t="s">
        <v>4071</v>
      </c>
      <c r="B2967" t="s">
        <v>4063</v>
      </c>
      <c r="C2967" t="s">
        <v>4064</v>
      </c>
      <c r="D2967" t="s">
        <v>107</v>
      </c>
      <c r="E2967" t="s">
        <v>1420</v>
      </c>
      <c r="F2967" t="s">
        <v>245</v>
      </c>
      <c r="G2967" t="s">
        <v>58</v>
      </c>
      <c r="H2967">
        <v>1</v>
      </c>
      <c r="I2967" t="s">
        <v>197</v>
      </c>
      <c r="J2967" t="s">
        <v>47</v>
      </c>
      <c r="K2967" s="1">
        <v>43945</v>
      </c>
      <c r="L2967">
        <v>3.6</v>
      </c>
      <c r="M2967" t="s">
        <v>48</v>
      </c>
      <c r="W2967" s="5">
        <v>45778</v>
      </c>
      <c r="X2967" s="5">
        <v>45778</v>
      </c>
      <c r="Y2967" s="5">
        <v>45809</v>
      </c>
      <c r="AB2967" t="s">
        <v>245</v>
      </c>
      <c r="AC2967" t="s">
        <v>245</v>
      </c>
      <c r="AD2967" t="s">
        <v>72</v>
      </c>
      <c r="AE2967" t="s">
        <v>247</v>
      </c>
      <c r="AF2967" t="s">
        <v>53</v>
      </c>
      <c r="AG2967" t="s">
        <v>690</v>
      </c>
      <c r="AH2967">
        <v>26.145911000000002</v>
      </c>
      <c r="AI2967">
        <v>27.305714999999999</v>
      </c>
      <c r="AJ2967">
        <v>27.427205000000001</v>
      </c>
      <c r="AK2967">
        <v>45.430698999999997</v>
      </c>
      <c r="AL2967" t="s">
        <v>54</v>
      </c>
      <c r="AM2967" t="s">
        <v>474</v>
      </c>
      <c r="AN2967" t="s">
        <v>72</v>
      </c>
      <c r="AR2967" t="s">
        <v>72</v>
      </c>
    </row>
    <row r="2968" spans="1:44" hidden="1" x14ac:dyDescent="0.25">
      <c r="A2968" t="s">
        <v>4072</v>
      </c>
      <c r="B2968" t="s">
        <v>4063</v>
      </c>
      <c r="C2968" t="s">
        <v>4064</v>
      </c>
      <c r="D2968" t="s">
        <v>893</v>
      </c>
      <c r="E2968" t="s">
        <v>1420</v>
      </c>
      <c r="F2968" t="s">
        <v>245</v>
      </c>
      <c r="G2968" t="s">
        <v>58</v>
      </c>
      <c r="H2968">
        <v>1</v>
      </c>
      <c r="I2968" t="s">
        <v>197</v>
      </c>
      <c r="J2968" t="s">
        <v>236</v>
      </c>
      <c r="L2968">
        <v>1.9</v>
      </c>
      <c r="M2968" t="s">
        <v>48</v>
      </c>
      <c r="W2968" s="5">
        <v>43942</v>
      </c>
      <c r="AB2968" t="s">
        <v>245</v>
      </c>
      <c r="AC2968" t="s">
        <v>245</v>
      </c>
      <c r="AD2968" t="s">
        <v>72</v>
      </c>
      <c r="AE2968" t="s">
        <v>247</v>
      </c>
      <c r="AF2968" t="s">
        <v>53</v>
      </c>
      <c r="AG2968" t="s">
        <v>690</v>
      </c>
      <c r="AH2968">
        <v>26.145911000000002</v>
      </c>
      <c r="AI2968">
        <v>27.305714999999999</v>
      </c>
      <c r="AJ2968">
        <v>27.427205000000001</v>
      </c>
      <c r="AK2968">
        <v>45.430698999999997</v>
      </c>
      <c r="AL2968" t="s">
        <v>73</v>
      </c>
      <c r="AM2968" t="s">
        <v>474</v>
      </c>
      <c r="AN2968" t="s">
        <v>72</v>
      </c>
      <c r="AO2968" s="1">
        <v>45901</v>
      </c>
      <c r="AR2968" t="s">
        <v>72</v>
      </c>
    </row>
    <row r="2969" spans="1:44" hidden="1" x14ac:dyDescent="0.25">
      <c r="A2969" t="s">
        <v>4073</v>
      </c>
      <c r="B2969" t="s">
        <v>4063</v>
      </c>
      <c r="C2969" t="s">
        <v>4064</v>
      </c>
      <c r="D2969" t="s">
        <v>483</v>
      </c>
      <c r="E2969" t="s">
        <v>1420</v>
      </c>
      <c r="F2969" t="s">
        <v>245</v>
      </c>
      <c r="G2969" t="s">
        <v>58</v>
      </c>
      <c r="H2969">
        <v>1</v>
      </c>
      <c r="I2969" t="s">
        <v>197</v>
      </c>
      <c r="J2969" t="s">
        <v>236</v>
      </c>
      <c r="L2969">
        <v>1.0900000000000001</v>
      </c>
      <c r="M2969" t="s">
        <v>48</v>
      </c>
      <c r="W2969" s="5">
        <v>43942</v>
      </c>
      <c r="AB2969" t="s">
        <v>245</v>
      </c>
      <c r="AC2969" t="s">
        <v>245</v>
      </c>
      <c r="AD2969" t="s">
        <v>72</v>
      </c>
      <c r="AE2969" t="s">
        <v>247</v>
      </c>
      <c r="AF2969" t="s">
        <v>53</v>
      </c>
      <c r="AG2969" t="s">
        <v>690</v>
      </c>
      <c r="AH2969">
        <v>26.145911000000002</v>
      </c>
      <c r="AI2969">
        <v>27.305714999999999</v>
      </c>
      <c r="AJ2969">
        <v>27.427205000000001</v>
      </c>
      <c r="AK2969">
        <v>45.430698999999997</v>
      </c>
      <c r="AL2969" t="s">
        <v>73</v>
      </c>
      <c r="AM2969" t="s">
        <v>474</v>
      </c>
      <c r="AN2969" t="s">
        <v>72</v>
      </c>
      <c r="AO2969" s="1">
        <v>45901</v>
      </c>
      <c r="AR2969" t="s">
        <v>72</v>
      </c>
    </row>
    <row r="2970" spans="1:44" hidden="1" x14ac:dyDescent="0.25">
      <c r="A2970" t="s">
        <v>4074</v>
      </c>
      <c r="B2970" t="s">
        <v>4063</v>
      </c>
      <c r="C2970" t="s">
        <v>4064</v>
      </c>
      <c r="D2970" t="s">
        <v>551</v>
      </c>
      <c r="E2970" t="s">
        <v>1420</v>
      </c>
      <c r="F2970" t="s">
        <v>245</v>
      </c>
      <c r="G2970" t="s">
        <v>58</v>
      </c>
      <c r="H2970">
        <v>1</v>
      </c>
      <c r="I2970" t="s">
        <v>197</v>
      </c>
      <c r="J2970" t="s">
        <v>236</v>
      </c>
      <c r="L2970">
        <v>3.82</v>
      </c>
      <c r="M2970" t="s">
        <v>48</v>
      </c>
      <c r="W2970" s="5">
        <v>43942</v>
      </c>
      <c r="AB2970" t="s">
        <v>245</v>
      </c>
      <c r="AC2970" t="s">
        <v>245</v>
      </c>
      <c r="AD2970" t="s">
        <v>72</v>
      </c>
      <c r="AE2970" t="s">
        <v>247</v>
      </c>
      <c r="AF2970" t="s">
        <v>53</v>
      </c>
      <c r="AG2970" t="s">
        <v>690</v>
      </c>
      <c r="AH2970">
        <v>26.145911000000002</v>
      </c>
      <c r="AI2970">
        <v>27.305714999999999</v>
      </c>
      <c r="AJ2970">
        <v>27.427205000000001</v>
      </c>
      <c r="AK2970">
        <v>45.430698999999997</v>
      </c>
      <c r="AL2970" t="s">
        <v>73</v>
      </c>
      <c r="AM2970" t="s">
        <v>474</v>
      </c>
      <c r="AN2970" t="s">
        <v>72</v>
      </c>
      <c r="AO2970" s="1">
        <v>45901</v>
      </c>
      <c r="AR2970" t="s">
        <v>72</v>
      </c>
    </row>
    <row r="2971" spans="1:44" hidden="1" x14ac:dyDescent="0.25">
      <c r="A2971" t="s">
        <v>4075</v>
      </c>
      <c r="B2971" t="s">
        <v>4063</v>
      </c>
      <c r="C2971" t="s">
        <v>4064</v>
      </c>
      <c r="D2971" t="s">
        <v>846</v>
      </c>
      <c r="E2971" t="s">
        <v>1420</v>
      </c>
      <c r="F2971" t="s">
        <v>245</v>
      </c>
      <c r="G2971" t="s">
        <v>58</v>
      </c>
      <c r="H2971">
        <v>1</v>
      </c>
      <c r="I2971" t="s">
        <v>197</v>
      </c>
      <c r="J2971" t="s">
        <v>236</v>
      </c>
      <c r="L2971">
        <v>0.38</v>
      </c>
      <c r="M2971" t="s">
        <v>48</v>
      </c>
      <c r="W2971" s="5">
        <v>43942</v>
      </c>
      <c r="AB2971" t="s">
        <v>245</v>
      </c>
      <c r="AC2971" t="s">
        <v>245</v>
      </c>
      <c r="AD2971" t="s">
        <v>72</v>
      </c>
      <c r="AE2971" t="s">
        <v>247</v>
      </c>
      <c r="AF2971" t="s">
        <v>53</v>
      </c>
      <c r="AG2971" t="s">
        <v>690</v>
      </c>
      <c r="AH2971">
        <v>26.145911000000002</v>
      </c>
      <c r="AI2971">
        <v>27.305714999999999</v>
      </c>
      <c r="AJ2971">
        <v>27.427205000000001</v>
      </c>
      <c r="AK2971">
        <v>45.430698999999997</v>
      </c>
      <c r="AL2971" t="s">
        <v>73</v>
      </c>
      <c r="AM2971" t="s">
        <v>474</v>
      </c>
      <c r="AN2971" t="s">
        <v>72</v>
      </c>
      <c r="AO2971" s="1">
        <v>45901</v>
      </c>
      <c r="AR2971" t="s">
        <v>72</v>
      </c>
    </row>
    <row r="2972" spans="1:44" hidden="1" x14ac:dyDescent="0.25">
      <c r="A2972" t="s">
        <v>4076</v>
      </c>
      <c r="B2972" t="s">
        <v>4063</v>
      </c>
      <c r="C2972" t="s">
        <v>4064</v>
      </c>
      <c r="D2972" t="s">
        <v>238</v>
      </c>
      <c r="E2972" t="s">
        <v>1420</v>
      </c>
      <c r="F2972" t="s">
        <v>245</v>
      </c>
      <c r="G2972" t="s">
        <v>58</v>
      </c>
      <c r="H2972">
        <v>2</v>
      </c>
      <c r="I2972" t="s">
        <v>46</v>
      </c>
      <c r="J2972" t="s">
        <v>236</v>
      </c>
      <c r="L2972">
        <v>3.27</v>
      </c>
      <c r="M2972" t="s">
        <v>48</v>
      </c>
      <c r="W2972" s="5">
        <v>45051</v>
      </c>
      <c r="AB2972" t="s">
        <v>245</v>
      </c>
      <c r="AC2972" t="s">
        <v>245</v>
      </c>
      <c r="AD2972" t="s">
        <v>72</v>
      </c>
      <c r="AE2972" t="s">
        <v>247</v>
      </c>
      <c r="AF2972" t="s">
        <v>53</v>
      </c>
      <c r="AG2972" t="s">
        <v>690</v>
      </c>
      <c r="AH2972">
        <v>26.145911000000002</v>
      </c>
      <c r="AI2972">
        <v>27.305714999999999</v>
      </c>
      <c r="AJ2972">
        <v>27.427205000000001</v>
      </c>
      <c r="AK2972">
        <v>45.430698999999997</v>
      </c>
      <c r="AL2972" t="s">
        <v>73</v>
      </c>
      <c r="AM2972" t="s">
        <v>474</v>
      </c>
      <c r="AN2972" t="s">
        <v>72</v>
      </c>
      <c r="AO2972" s="1">
        <v>45901</v>
      </c>
      <c r="AR2972" t="s">
        <v>72</v>
      </c>
    </row>
    <row r="2973" spans="1:44" hidden="1" x14ac:dyDescent="0.25">
      <c r="A2973" t="s">
        <v>4079</v>
      </c>
      <c r="B2973" t="s">
        <v>4077</v>
      </c>
      <c r="C2973" t="s">
        <v>4078</v>
      </c>
      <c r="D2973" t="s">
        <v>95</v>
      </c>
      <c r="E2973" t="s">
        <v>1080</v>
      </c>
      <c r="F2973" t="s">
        <v>79</v>
      </c>
      <c r="G2973" t="s">
        <v>80</v>
      </c>
      <c r="H2973">
        <v>1</v>
      </c>
      <c r="I2973" t="s">
        <v>197</v>
      </c>
      <c r="J2973" t="s">
        <v>47</v>
      </c>
      <c r="K2973" s="1">
        <v>43945</v>
      </c>
      <c r="L2973">
        <v>18.670000000000002</v>
      </c>
      <c r="M2973" t="s">
        <v>48</v>
      </c>
      <c r="W2973" s="5">
        <v>45809</v>
      </c>
      <c r="X2973" s="5">
        <v>45809</v>
      </c>
      <c r="Y2973" s="5">
        <v>45809</v>
      </c>
      <c r="AB2973" t="s">
        <v>79</v>
      </c>
      <c r="AC2973" t="s">
        <v>79</v>
      </c>
      <c r="AD2973" t="s">
        <v>690</v>
      </c>
      <c r="AE2973" t="s">
        <v>84</v>
      </c>
      <c r="AF2973" t="s">
        <v>247</v>
      </c>
      <c r="AG2973" t="s">
        <v>932</v>
      </c>
      <c r="AH2973">
        <v>29.109862</v>
      </c>
      <c r="AI2973">
        <v>39.014716</v>
      </c>
      <c r="AJ2973">
        <v>45.066757000000003</v>
      </c>
      <c r="AK2973">
        <v>49.240265000000001</v>
      </c>
      <c r="AL2973" t="s">
        <v>54</v>
      </c>
      <c r="AM2973" t="s">
        <v>474</v>
      </c>
      <c r="AN2973" t="s">
        <v>690</v>
      </c>
      <c r="AO2973" s="1">
        <v>45901</v>
      </c>
      <c r="AR2973" t="s">
        <v>690</v>
      </c>
    </row>
    <row r="2974" spans="1:44" hidden="1" x14ac:dyDescent="0.25">
      <c r="A2974" t="s">
        <v>4080</v>
      </c>
      <c r="B2974" t="s">
        <v>4077</v>
      </c>
      <c r="C2974" t="s">
        <v>4078</v>
      </c>
      <c r="D2974" t="s">
        <v>143</v>
      </c>
      <c r="E2974" t="s">
        <v>1080</v>
      </c>
      <c r="F2974" t="s">
        <v>79</v>
      </c>
      <c r="G2974" t="s">
        <v>80</v>
      </c>
      <c r="H2974">
        <v>1</v>
      </c>
      <c r="I2974" t="s">
        <v>197</v>
      </c>
      <c r="J2974" t="s">
        <v>47</v>
      </c>
      <c r="K2974" s="1">
        <v>43952</v>
      </c>
      <c r="L2974">
        <v>35.72</v>
      </c>
      <c r="M2974" t="s">
        <v>48</v>
      </c>
      <c r="W2974" s="5">
        <v>45809</v>
      </c>
      <c r="X2974" s="5">
        <v>45809</v>
      </c>
      <c r="Y2974" s="5">
        <v>45809</v>
      </c>
      <c r="AB2974" t="s">
        <v>79</v>
      </c>
      <c r="AC2974" t="s">
        <v>79</v>
      </c>
      <c r="AD2974" t="s">
        <v>690</v>
      </c>
      <c r="AE2974" t="s">
        <v>84</v>
      </c>
      <c r="AF2974" t="s">
        <v>247</v>
      </c>
      <c r="AG2974" t="s">
        <v>932</v>
      </c>
      <c r="AH2974">
        <v>29.109862</v>
      </c>
      <c r="AI2974">
        <v>39.014716</v>
      </c>
      <c r="AJ2974">
        <v>45.066757000000003</v>
      </c>
      <c r="AK2974">
        <v>49.240265000000001</v>
      </c>
      <c r="AL2974" t="s">
        <v>54</v>
      </c>
      <c r="AM2974" t="s">
        <v>474</v>
      </c>
      <c r="AN2974" t="s">
        <v>690</v>
      </c>
      <c r="AO2974" s="1">
        <v>45901</v>
      </c>
      <c r="AR2974" t="s">
        <v>690</v>
      </c>
    </row>
    <row r="2975" spans="1:44" hidden="1" x14ac:dyDescent="0.25">
      <c r="A2975" t="s">
        <v>4081</v>
      </c>
      <c r="B2975" t="s">
        <v>4077</v>
      </c>
      <c r="C2975" t="s">
        <v>4078</v>
      </c>
      <c r="D2975" t="s">
        <v>145</v>
      </c>
      <c r="E2975" t="s">
        <v>1080</v>
      </c>
      <c r="F2975" t="s">
        <v>79</v>
      </c>
      <c r="G2975" t="s">
        <v>80</v>
      </c>
      <c r="H2975">
        <v>1</v>
      </c>
      <c r="I2975" t="s">
        <v>197</v>
      </c>
      <c r="J2975" t="s">
        <v>47</v>
      </c>
      <c r="K2975" s="1">
        <v>43952</v>
      </c>
      <c r="L2975">
        <v>21.13</v>
      </c>
      <c r="M2975" t="s">
        <v>48</v>
      </c>
      <c r="N2975" t="s">
        <v>13</v>
      </c>
      <c r="W2975" s="5">
        <v>45809</v>
      </c>
      <c r="X2975" s="5">
        <v>45809</v>
      </c>
      <c r="Y2975" s="5">
        <v>45809</v>
      </c>
      <c r="AB2975" t="s">
        <v>79</v>
      </c>
      <c r="AC2975" t="s">
        <v>13</v>
      </c>
      <c r="AD2975" t="s">
        <v>690</v>
      </c>
      <c r="AE2975" t="s">
        <v>84</v>
      </c>
      <c r="AF2975" t="s">
        <v>247</v>
      </c>
      <c r="AG2975" t="s">
        <v>932</v>
      </c>
      <c r="AH2975">
        <v>29.109862</v>
      </c>
      <c r="AI2975">
        <v>39.014716</v>
      </c>
      <c r="AJ2975">
        <v>45.066757000000003</v>
      </c>
      <c r="AK2975">
        <v>49.240265000000001</v>
      </c>
      <c r="AL2975" t="s">
        <v>54</v>
      </c>
      <c r="AM2975" t="s">
        <v>474</v>
      </c>
      <c r="AP2975" s="1" t="s">
        <v>5439</v>
      </c>
    </row>
    <row r="2976" spans="1:44" hidden="1" x14ac:dyDescent="0.25">
      <c r="A2976" t="s">
        <v>4082</v>
      </c>
      <c r="B2976" t="s">
        <v>4077</v>
      </c>
      <c r="C2976" t="s">
        <v>4078</v>
      </c>
      <c r="D2976" t="s">
        <v>255</v>
      </c>
      <c r="E2976" t="s">
        <v>1080</v>
      </c>
      <c r="F2976" t="s">
        <v>79</v>
      </c>
      <c r="G2976" t="s">
        <v>80</v>
      </c>
      <c r="H2976">
        <v>1</v>
      </c>
      <c r="I2976" t="s">
        <v>197</v>
      </c>
      <c r="J2976" t="s">
        <v>47</v>
      </c>
      <c r="K2976" s="1">
        <v>43952</v>
      </c>
      <c r="L2976">
        <v>6.58</v>
      </c>
      <c r="M2976" t="s">
        <v>48</v>
      </c>
      <c r="W2976" s="5">
        <v>45809</v>
      </c>
      <c r="X2976" s="5">
        <v>45809</v>
      </c>
      <c r="Y2976" s="5">
        <v>45809</v>
      </c>
      <c r="AB2976" t="s">
        <v>79</v>
      </c>
      <c r="AC2976" t="s">
        <v>79</v>
      </c>
      <c r="AD2976" t="s">
        <v>690</v>
      </c>
      <c r="AE2976" t="s">
        <v>84</v>
      </c>
      <c r="AF2976" t="s">
        <v>247</v>
      </c>
      <c r="AG2976" t="s">
        <v>932</v>
      </c>
      <c r="AH2976">
        <v>29.109862</v>
      </c>
      <c r="AI2976">
        <v>39.014716</v>
      </c>
      <c r="AJ2976">
        <v>45.066757000000003</v>
      </c>
      <c r="AK2976">
        <v>49.240265000000001</v>
      </c>
      <c r="AL2976" t="s">
        <v>54</v>
      </c>
      <c r="AM2976" t="s">
        <v>474</v>
      </c>
      <c r="AN2976" t="s">
        <v>690</v>
      </c>
      <c r="AO2976" s="1">
        <v>45901</v>
      </c>
      <c r="AR2976" t="s">
        <v>690</v>
      </c>
    </row>
    <row r="2977" spans="1:44" hidden="1" x14ac:dyDescent="0.25">
      <c r="A2977" t="s">
        <v>4085</v>
      </c>
      <c r="B2977" t="s">
        <v>4083</v>
      </c>
      <c r="C2977" t="s">
        <v>4084</v>
      </c>
      <c r="D2977" t="s">
        <v>95</v>
      </c>
      <c r="E2977" t="s">
        <v>1260</v>
      </c>
      <c r="F2977" t="s">
        <v>245</v>
      </c>
      <c r="G2977" t="s">
        <v>58</v>
      </c>
      <c r="H2977">
        <v>1</v>
      </c>
      <c r="I2977" t="s">
        <v>197</v>
      </c>
      <c r="J2977" t="s">
        <v>47</v>
      </c>
      <c r="K2977" s="1">
        <v>43962</v>
      </c>
      <c r="L2977">
        <v>31.34</v>
      </c>
      <c r="M2977" t="s">
        <v>226</v>
      </c>
      <c r="W2977" s="5">
        <v>46054</v>
      </c>
      <c r="X2977" s="5">
        <v>46023</v>
      </c>
      <c r="Y2977" s="5">
        <v>45870</v>
      </c>
      <c r="AB2977" t="s">
        <v>245</v>
      </c>
      <c r="AC2977" t="s">
        <v>245</v>
      </c>
      <c r="AD2977" t="s">
        <v>690</v>
      </c>
      <c r="AE2977" t="s">
        <v>247</v>
      </c>
      <c r="AF2977" t="s">
        <v>566</v>
      </c>
      <c r="AG2977" t="s">
        <v>84</v>
      </c>
      <c r="AH2977">
        <v>19.546150000000001</v>
      </c>
      <c r="AI2977">
        <v>32.705334000000001</v>
      </c>
      <c r="AJ2977">
        <v>60.637346000000001</v>
      </c>
      <c r="AK2977">
        <v>67.412267999999997</v>
      </c>
      <c r="AL2977" t="s">
        <v>54</v>
      </c>
      <c r="AM2977" t="s">
        <v>248</v>
      </c>
      <c r="AN2977" t="s">
        <v>5451</v>
      </c>
      <c r="AO2977" s="1">
        <v>45992</v>
      </c>
      <c r="AP2977" s="1" t="s">
        <v>5458</v>
      </c>
      <c r="AR2977" t="s">
        <v>5451</v>
      </c>
    </row>
    <row r="2978" spans="1:44" hidden="1" x14ac:dyDescent="0.25">
      <c r="A2978" t="s">
        <v>4086</v>
      </c>
      <c r="B2978" t="s">
        <v>4083</v>
      </c>
      <c r="C2978" t="s">
        <v>4084</v>
      </c>
      <c r="D2978" t="s">
        <v>143</v>
      </c>
      <c r="E2978" t="s">
        <v>1260</v>
      </c>
      <c r="F2978" t="s">
        <v>245</v>
      </c>
      <c r="G2978" t="s">
        <v>58</v>
      </c>
      <c r="H2978">
        <v>1</v>
      </c>
      <c r="I2978" t="s">
        <v>197</v>
      </c>
      <c r="J2978" t="s">
        <v>47</v>
      </c>
      <c r="K2978" s="1">
        <v>43958</v>
      </c>
      <c r="L2978">
        <v>18.579999999999998</v>
      </c>
      <c r="M2978" t="s">
        <v>226</v>
      </c>
      <c r="W2978" s="5">
        <v>46054</v>
      </c>
      <c r="X2978" s="5">
        <v>46023</v>
      </c>
      <c r="Y2978" s="5">
        <v>45870</v>
      </c>
      <c r="AB2978" t="s">
        <v>245</v>
      </c>
      <c r="AC2978" t="s">
        <v>245</v>
      </c>
      <c r="AD2978" t="s">
        <v>690</v>
      </c>
      <c r="AE2978" t="s">
        <v>247</v>
      </c>
      <c r="AF2978" t="s">
        <v>566</v>
      </c>
      <c r="AG2978" t="s">
        <v>84</v>
      </c>
      <c r="AH2978">
        <v>19.546150000000001</v>
      </c>
      <c r="AI2978">
        <v>32.705334000000001</v>
      </c>
      <c r="AJ2978">
        <v>60.637346000000001</v>
      </c>
      <c r="AK2978">
        <v>67.412267999999997</v>
      </c>
      <c r="AL2978" t="s">
        <v>54</v>
      </c>
      <c r="AM2978" t="s">
        <v>248</v>
      </c>
      <c r="AN2978" t="s">
        <v>5451</v>
      </c>
      <c r="AO2978" s="1">
        <v>45992</v>
      </c>
      <c r="AP2978" s="1" t="s">
        <v>5458</v>
      </c>
      <c r="AR2978" t="s">
        <v>5451</v>
      </c>
    </row>
    <row r="2979" spans="1:44" hidden="1" x14ac:dyDescent="0.25">
      <c r="A2979" t="s">
        <v>4087</v>
      </c>
      <c r="B2979" t="s">
        <v>4083</v>
      </c>
      <c r="C2979" t="s">
        <v>4084</v>
      </c>
      <c r="D2979" t="s">
        <v>145</v>
      </c>
      <c r="E2979" t="s">
        <v>1260</v>
      </c>
      <c r="F2979" t="s">
        <v>245</v>
      </c>
      <c r="G2979" t="s">
        <v>58</v>
      </c>
      <c r="H2979">
        <v>1</v>
      </c>
      <c r="I2979" t="s">
        <v>197</v>
      </c>
      <c r="J2979" t="s">
        <v>47</v>
      </c>
      <c r="K2979" s="1">
        <v>43966</v>
      </c>
      <c r="L2979">
        <v>25.08</v>
      </c>
      <c r="M2979" t="s">
        <v>226</v>
      </c>
      <c r="W2979" s="5">
        <v>46054</v>
      </c>
      <c r="X2979" s="5">
        <v>46023</v>
      </c>
      <c r="Y2979" s="5">
        <v>45870</v>
      </c>
      <c r="AB2979" t="s">
        <v>245</v>
      </c>
      <c r="AC2979" t="s">
        <v>245</v>
      </c>
      <c r="AD2979" t="s">
        <v>690</v>
      </c>
      <c r="AE2979" t="s">
        <v>247</v>
      </c>
      <c r="AF2979" t="s">
        <v>566</v>
      </c>
      <c r="AG2979" t="s">
        <v>84</v>
      </c>
      <c r="AH2979">
        <v>19.546150000000001</v>
      </c>
      <c r="AI2979">
        <v>32.705334000000001</v>
      </c>
      <c r="AJ2979">
        <v>60.637346000000001</v>
      </c>
      <c r="AK2979">
        <v>67.412267999999997</v>
      </c>
      <c r="AL2979" t="s">
        <v>54</v>
      </c>
      <c r="AM2979" t="s">
        <v>248</v>
      </c>
      <c r="AN2979" t="s">
        <v>5451</v>
      </c>
      <c r="AO2979" s="1">
        <v>45992</v>
      </c>
      <c r="AP2979" s="1" t="s">
        <v>5458</v>
      </c>
      <c r="AR2979" t="s">
        <v>5451</v>
      </c>
    </row>
    <row r="2980" spans="1:44" hidden="1" x14ac:dyDescent="0.25">
      <c r="A2980" t="s">
        <v>4088</v>
      </c>
      <c r="B2980" t="s">
        <v>4083</v>
      </c>
      <c r="C2980" t="s">
        <v>4084</v>
      </c>
      <c r="D2980" t="s">
        <v>255</v>
      </c>
      <c r="E2980" t="s">
        <v>1260</v>
      </c>
      <c r="F2980" t="s">
        <v>245</v>
      </c>
      <c r="G2980" t="s">
        <v>58</v>
      </c>
      <c r="H2980">
        <v>1</v>
      </c>
      <c r="I2980" t="s">
        <v>197</v>
      </c>
      <c r="J2980" t="s">
        <v>47</v>
      </c>
      <c r="K2980" s="1">
        <v>43970</v>
      </c>
      <c r="L2980">
        <v>39.479999999999997</v>
      </c>
      <c r="M2980" t="s">
        <v>226</v>
      </c>
      <c r="W2980" s="5">
        <v>46054</v>
      </c>
      <c r="X2980" s="5">
        <v>46023</v>
      </c>
      <c r="Y2980" s="5">
        <v>45901</v>
      </c>
      <c r="AB2980" t="s">
        <v>245</v>
      </c>
      <c r="AC2980" t="s">
        <v>245</v>
      </c>
      <c r="AD2980" t="s">
        <v>690</v>
      </c>
      <c r="AE2980" t="s">
        <v>247</v>
      </c>
      <c r="AF2980" t="s">
        <v>566</v>
      </c>
      <c r="AG2980" t="s">
        <v>84</v>
      </c>
      <c r="AH2980">
        <v>19.546150000000001</v>
      </c>
      <c r="AI2980">
        <v>32.705334000000001</v>
      </c>
      <c r="AJ2980">
        <v>60.637346000000001</v>
      </c>
      <c r="AK2980">
        <v>67.412267999999997</v>
      </c>
      <c r="AL2980" t="s">
        <v>54</v>
      </c>
      <c r="AM2980" t="s">
        <v>248</v>
      </c>
      <c r="AN2980" t="s">
        <v>5451</v>
      </c>
      <c r="AO2980" s="1">
        <v>45992</v>
      </c>
      <c r="AP2980" s="1" t="s">
        <v>5458</v>
      </c>
      <c r="AR2980" t="s">
        <v>5451</v>
      </c>
    </row>
    <row r="2981" spans="1:44" hidden="1" x14ac:dyDescent="0.25">
      <c r="A2981" t="s">
        <v>4089</v>
      </c>
      <c r="B2981" t="s">
        <v>4083</v>
      </c>
      <c r="C2981" t="s">
        <v>4084</v>
      </c>
      <c r="D2981" t="s">
        <v>87</v>
      </c>
      <c r="E2981" t="s">
        <v>1260</v>
      </c>
      <c r="F2981" t="s">
        <v>245</v>
      </c>
      <c r="G2981" t="s">
        <v>58</v>
      </c>
      <c r="H2981">
        <v>1</v>
      </c>
      <c r="I2981" t="s">
        <v>197</v>
      </c>
      <c r="J2981" t="s">
        <v>47</v>
      </c>
      <c r="K2981" s="1">
        <v>43971</v>
      </c>
      <c r="L2981">
        <v>66.52</v>
      </c>
      <c r="M2981" t="s">
        <v>226</v>
      </c>
      <c r="W2981" s="5">
        <v>46054</v>
      </c>
      <c r="X2981" s="5">
        <v>46054</v>
      </c>
      <c r="Y2981" s="5">
        <v>45901</v>
      </c>
      <c r="AB2981" t="s">
        <v>245</v>
      </c>
      <c r="AC2981" t="s">
        <v>245</v>
      </c>
      <c r="AD2981" t="s">
        <v>690</v>
      </c>
      <c r="AE2981" t="s">
        <v>247</v>
      </c>
      <c r="AF2981" t="s">
        <v>566</v>
      </c>
      <c r="AG2981" t="s">
        <v>84</v>
      </c>
      <c r="AH2981">
        <v>19.546150000000001</v>
      </c>
      <c r="AI2981">
        <v>32.705334000000001</v>
      </c>
      <c r="AJ2981">
        <v>60.637346000000001</v>
      </c>
      <c r="AK2981">
        <v>67.412267999999997</v>
      </c>
      <c r="AL2981" t="s">
        <v>54</v>
      </c>
      <c r="AM2981" t="s">
        <v>248</v>
      </c>
      <c r="AN2981" t="s">
        <v>5451</v>
      </c>
      <c r="AO2981" s="1">
        <v>45992</v>
      </c>
      <c r="AP2981" s="1" t="s">
        <v>5458</v>
      </c>
      <c r="AR2981" t="s">
        <v>5451</v>
      </c>
    </row>
    <row r="2982" spans="1:44" hidden="1" x14ac:dyDescent="0.25">
      <c r="A2982" t="s">
        <v>4090</v>
      </c>
      <c r="B2982" t="s">
        <v>4083</v>
      </c>
      <c r="C2982" t="s">
        <v>4084</v>
      </c>
      <c r="D2982" t="s">
        <v>100</v>
      </c>
      <c r="E2982" t="s">
        <v>1260</v>
      </c>
      <c r="F2982" t="s">
        <v>245</v>
      </c>
      <c r="G2982" t="s">
        <v>58</v>
      </c>
      <c r="H2982">
        <v>1</v>
      </c>
      <c r="I2982" t="s">
        <v>197</v>
      </c>
      <c r="J2982" t="s">
        <v>47</v>
      </c>
      <c r="K2982" s="1">
        <v>43969</v>
      </c>
      <c r="L2982">
        <v>49.06</v>
      </c>
      <c r="M2982" t="s">
        <v>226</v>
      </c>
      <c r="W2982" s="5">
        <v>46054</v>
      </c>
      <c r="X2982" s="5">
        <v>46054</v>
      </c>
      <c r="Y2982" s="5">
        <v>45901</v>
      </c>
      <c r="AB2982" t="s">
        <v>245</v>
      </c>
      <c r="AC2982" t="s">
        <v>245</v>
      </c>
      <c r="AD2982" t="s">
        <v>690</v>
      </c>
      <c r="AE2982" t="s">
        <v>247</v>
      </c>
      <c r="AF2982" t="s">
        <v>566</v>
      </c>
      <c r="AG2982" t="s">
        <v>84</v>
      </c>
      <c r="AH2982">
        <v>19.546150000000001</v>
      </c>
      <c r="AI2982">
        <v>32.705334000000001</v>
      </c>
      <c r="AJ2982">
        <v>60.637346000000001</v>
      </c>
      <c r="AK2982">
        <v>67.412267999999997</v>
      </c>
      <c r="AL2982" t="s">
        <v>54</v>
      </c>
      <c r="AM2982" t="s">
        <v>248</v>
      </c>
      <c r="AN2982" t="s">
        <v>5451</v>
      </c>
      <c r="AO2982" s="1">
        <v>45992</v>
      </c>
      <c r="AP2982" s="1" t="s">
        <v>5458</v>
      </c>
      <c r="AR2982" t="s">
        <v>5451</v>
      </c>
    </row>
    <row r="2983" spans="1:44" hidden="1" x14ac:dyDescent="0.25">
      <c r="A2983" t="s">
        <v>4091</v>
      </c>
      <c r="B2983" t="s">
        <v>4083</v>
      </c>
      <c r="C2983" t="s">
        <v>4084</v>
      </c>
      <c r="D2983" t="s">
        <v>259</v>
      </c>
      <c r="E2983" t="s">
        <v>1260</v>
      </c>
      <c r="F2983" t="s">
        <v>245</v>
      </c>
      <c r="G2983" t="s">
        <v>58</v>
      </c>
      <c r="H2983">
        <v>1</v>
      </c>
      <c r="I2983" t="s">
        <v>197</v>
      </c>
      <c r="J2983" t="s">
        <v>47</v>
      </c>
      <c r="K2983" s="1">
        <v>43973</v>
      </c>
      <c r="L2983">
        <v>46.78</v>
      </c>
      <c r="M2983" t="s">
        <v>226</v>
      </c>
      <c r="W2983" s="5">
        <v>46054</v>
      </c>
      <c r="X2983" s="5">
        <v>46054</v>
      </c>
      <c r="Y2983" s="5">
        <v>45901</v>
      </c>
      <c r="AB2983" t="s">
        <v>245</v>
      </c>
      <c r="AC2983" t="s">
        <v>245</v>
      </c>
      <c r="AD2983" t="s">
        <v>690</v>
      </c>
      <c r="AE2983" t="s">
        <v>247</v>
      </c>
      <c r="AF2983" t="s">
        <v>566</v>
      </c>
      <c r="AG2983" t="s">
        <v>84</v>
      </c>
      <c r="AH2983">
        <v>19.546150000000001</v>
      </c>
      <c r="AI2983">
        <v>32.705334000000001</v>
      </c>
      <c r="AJ2983">
        <v>60.637346000000001</v>
      </c>
      <c r="AK2983">
        <v>67.412267999999997</v>
      </c>
      <c r="AL2983" t="s">
        <v>54</v>
      </c>
      <c r="AM2983" t="s">
        <v>248</v>
      </c>
      <c r="AN2983" t="s">
        <v>5451</v>
      </c>
      <c r="AO2983" s="1">
        <v>45992</v>
      </c>
      <c r="AP2983" s="1" t="s">
        <v>5458</v>
      </c>
      <c r="AR2983" t="s">
        <v>5451</v>
      </c>
    </row>
    <row r="2984" spans="1:44" hidden="1" x14ac:dyDescent="0.25">
      <c r="A2984" t="s">
        <v>4092</v>
      </c>
      <c r="B2984" t="s">
        <v>4083</v>
      </c>
      <c r="C2984" t="s">
        <v>4084</v>
      </c>
      <c r="D2984" t="s">
        <v>275</v>
      </c>
      <c r="E2984" t="s">
        <v>1260</v>
      </c>
      <c r="F2984" t="s">
        <v>245</v>
      </c>
      <c r="G2984" t="s">
        <v>58</v>
      </c>
      <c r="H2984">
        <v>1</v>
      </c>
      <c r="I2984" t="s">
        <v>197</v>
      </c>
      <c r="J2984" t="s">
        <v>47</v>
      </c>
      <c r="K2984" s="1">
        <v>43971</v>
      </c>
      <c r="L2984">
        <v>16.149999999999999</v>
      </c>
      <c r="M2984" t="s">
        <v>226</v>
      </c>
      <c r="W2984" s="5">
        <v>46054</v>
      </c>
      <c r="X2984" s="5">
        <v>46054</v>
      </c>
      <c r="Y2984" s="5">
        <v>45901</v>
      </c>
      <c r="AB2984" t="s">
        <v>245</v>
      </c>
      <c r="AC2984" t="s">
        <v>245</v>
      </c>
      <c r="AD2984" t="s">
        <v>690</v>
      </c>
      <c r="AE2984" t="s">
        <v>247</v>
      </c>
      <c r="AF2984" t="s">
        <v>566</v>
      </c>
      <c r="AG2984" t="s">
        <v>84</v>
      </c>
      <c r="AH2984">
        <v>19.546150000000001</v>
      </c>
      <c r="AI2984">
        <v>32.705334000000001</v>
      </c>
      <c r="AJ2984">
        <v>60.637346000000001</v>
      </c>
      <c r="AK2984">
        <v>67.412267999999997</v>
      </c>
      <c r="AL2984" t="s">
        <v>54</v>
      </c>
      <c r="AM2984" t="s">
        <v>248</v>
      </c>
      <c r="AN2984" t="s">
        <v>5451</v>
      </c>
      <c r="AO2984" s="1">
        <v>45992</v>
      </c>
      <c r="AP2984" s="1" t="s">
        <v>5458</v>
      </c>
      <c r="AR2984" t="s">
        <v>5451</v>
      </c>
    </row>
    <row r="2985" spans="1:44" hidden="1" x14ac:dyDescent="0.25">
      <c r="A2985" t="s">
        <v>4093</v>
      </c>
      <c r="B2985" t="s">
        <v>4083</v>
      </c>
      <c r="C2985" t="s">
        <v>4084</v>
      </c>
      <c r="D2985" t="s">
        <v>207</v>
      </c>
      <c r="E2985" t="s">
        <v>1260</v>
      </c>
      <c r="F2985" t="s">
        <v>245</v>
      </c>
      <c r="G2985" t="s">
        <v>58</v>
      </c>
      <c r="H2985">
        <v>1</v>
      </c>
      <c r="I2985" t="s">
        <v>197</v>
      </c>
      <c r="J2985" t="s">
        <v>47</v>
      </c>
      <c r="K2985" s="1">
        <v>43973</v>
      </c>
      <c r="L2985">
        <v>23.82</v>
      </c>
      <c r="M2985" t="s">
        <v>226</v>
      </c>
      <c r="W2985" s="5">
        <v>46054</v>
      </c>
      <c r="X2985" s="5">
        <v>46054</v>
      </c>
      <c r="Y2985" s="5">
        <v>45901</v>
      </c>
      <c r="AB2985" t="s">
        <v>245</v>
      </c>
      <c r="AC2985" t="s">
        <v>245</v>
      </c>
      <c r="AD2985" t="s">
        <v>690</v>
      </c>
      <c r="AE2985" t="s">
        <v>247</v>
      </c>
      <c r="AF2985" t="s">
        <v>566</v>
      </c>
      <c r="AG2985" t="s">
        <v>84</v>
      </c>
      <c r="AH2985">
        <v>19.546150000000001</v>
      </c>
      <c r="AI2985">
        <v>32.705334000000001</v>
      </c>
      <c r="AJ2985">
        <v>60.637346000000001</v>
      </c>
      <c r="AK2985">
        <v>67.412267999999997</v>
      </c>
      <c r="AL2985" t="s">
        <v>54</v>
      </c>
      <c r="AM2985" t="s">
        <v>248</v>
      </c>
      <c r="AN2985" t="s">
        <v>5451</v>
      </c>
      <c r="AO2985" s="1">
        <v>45992</v>
      </c>
      <c r="AP2985" s="1" t="s">
        <v>5458</v>
      </c>
      <c r="AR2985" t="s">
        <v>5451</v>
      </c>
    </row>
    <row r="2986" spans="1:44" hidden="1" x14ac:dyDescent="0.25">
      <c r="A2986" t="s">
        <v>4094</v>
      </c>
      <c r="B2986" t="s">
        <v>4083</v>
      </c>
      <c r="C2986" t="s">
        <v>4084</v>
      </c>
      <c r="D2986" t="s">
        <v>102</v>
      </c>
      <c r="E2986" t="s">
        <v>1260</v>
      </c>
      <c r="F2986" t="s">
        <v>245</v>
      </c>
      <c r="G2986" t="s">
        <v>58</v>
      </c>
      <c r="H2986">
        <v>1</v>
      </c>
      <c r="I2986" t="s">
        <v>197</v>
      </c>
      <c r="J2986" t="s">
        <v>47</v>
      </c>
      <c r="K2986" s="1">
        <v>43974</v>
      </c>
      <c r="L2986">
        <v>18.61</v>
      </c>
      <c r="M2986" t="s">
        <v>226</v>
      </c>
      <c r="W2986" s="5">
        <v>46054</v>
      </c>
      <c r="X2986" s="5">
        <v>46054</v>
      </c>
      <c r="Y2986" s="5">
        <v>45901</v>
      </c>
      <c r="AB2986" t="s">
        <v>245</v>
      </c>
      <c r="AC2986" t="s">
        <v>245</v>
      </c>
      <c r="AD2986" t="s">
        <v>690</v>
      </c>
      <c r="AE2986" t="s">
        <v>247</v>
      </c>
      <c r="AF2986" t="s">
        <v>566</v>
      </c>
      <c r="AG2986" t="s">
        <v>84</v>
      </c>
      <c r="AH2986">
        <v>19.546150000000001</v>
      </c>
      <c r="AI2986">
        <v>32.705334000000001</v>
      </c>
      <c r="AJ2986">
        <v>60.637346000000001</v>
      </c>
      <c r="AK2986">
        <v>67.412267999999997</v>
      </c>
      <c r="AL2986" t="s">
        <v>54</v>
      </c>
      <c r="AM2986" t="s">
        <v>248</v>
      </c>
      <c r="AN2986" t="s">
        <v>5451</v>
      </c>
      <c r="AO2986" s="1">
        <v>45992</v>
      </c>
      <c r="AP2986" s="1" t="s">
        <v>5458</v>
      </c>
      <c r="AR2986" t="s">
        <v>5451</v>
      </c>
    </row>
    <row r="2987" spans="1:44" hidden="1" x14ac:dyDescent="0.25">
      <c r="A2987" t="s">
        <v>4095</v>
      </c>
      <c r="B2987" t="s">
        <v>4083</v>
      </c>
      <c r="C2987" t="s">
        <v>4084</v>
      </c>
      <c r="D2987" t="s">
        <v>893</v>
      </c>
      <c r="E2987" t="s">
        <v>1260</v>
      </c>
      <c r="F2987" t="s">
        <v>245</v>
      </c>
      <c r="G2987" t="s">
        <v>58</v>
      </c>
      <c r="H2987">
        <v>1</v>
      </c>
      <c r="I2987" t="s">
        <v>197</v>
      </c>
      <c r="J2987" t="s">
        <v>47</v>
      </c>
      <c r="K2987" s="1">
        <v>44519</v>
      </c>
      <c r="L2987">
        <v>1.21</v>
      </c>
      <c r="M2987" t="s">
        <v>226</v>
      </c>
      <c r="W2987" s="5">
        <v>46054</v>
      </c>
      <c r="X2987" s="5">
        <v>46054</v>
      </c>
      <c r="Y2987" s="5">
        <v>45901</v>
      </c>
      <c r="AB2987" t="s">
        <v>245</v>
      </c>
      <c r="AC2987" t="s">
        <v>245</v>
      </c>
      <c r="AD2987" t="s">
        <v>690</v>
      </c>
      <c r="AE2987" t="s">
        <v>247</v>
      </c>
      <c r="AF2987" t="s">
        <v>566</v>
      </c>
      <c r="AG2987" t="s">
        <v>84</v>
      </c>
      <c r="AH2987">
        <v>19.546150000000001</v>
      </c>
      <c r="AI2987">
        <v>32.705334000000001</v>
      </c>
      <c r="AJ2987">
        <v>60.637346000000001</v>
      </c>
      <c r="AK2987">
        <v>67.412267999999997</v>
      </c>
      <c r="AL2987" t="s">
        <v>54</v>
      </c>
      <c r="AM2987" t="s">
        <v>248</v>
      </c>
      <c r="AN2987" t="s">
        <v>5451</v>
      </c>
      <c r="AO2987" s="1">
        <v>45992</v>
      </c>
      <c r="AP2987" s="1" t="s">
        <v>5458</v>
      </c>
      <c r="AR2987" t="s">
        <v>5451</v>
      </c>
    </row>
    <row r="2988" spans="1:44" hidden="1" x14ac:dyDescent="0.25">
      <c r="A2988" t="s">
        <v>4096</v>
      </c>
      <c r="B2988" t="s">
        <v>4083</v>
      </c>
      <c r="C2988" t="s">
        <v>4084</v>
      </c>
      <c r="D2988" t="s">
        <v>483</v>
      </c>
      <c r="E2988" t="s">
        <v>1260</v>
      </c>
      <c r="F2988" t="s">
        <v>245</v>
      </c>
      <c r="G2988" t="s">
        <v>58</v>
      </c>
      <c r="H2988">
        <v>1</v>
      </c>
      <c r="I2988" t="s">
        <v>197</v>
      </c>
      <c r="J2988" t="s">
        <v>47</v>
      </c>
      <c r="K2988" s="1">
        <v>44519</v>
      </c>
      <c r="L2988">
        <v>1.5</v>
      </c>
      <c r="M2988" t="s">
        <v>226</v>
      </c>
      <c r="W2988" s="5">
        <v>46054</v>
      </c>
      <c r="X2988" s="5">
        <v>46054</v>
      </c>
      <c r="Y2988" s="5">
        <v>45901</v>
      </c>
      <c r="AB2988" t="s">
        <v>245</v>
      </c>
      <c r="AC2988" t="s">
        <v>245</v>
      </c>
      <c r="AD2988" t="s">
        <v>690</v>
      </c>
      <c r="AE2988" t="s">
        <v>247</v>
      </c>
      <c r="AF2988" t="s">
        <v>566</v>
      </c>
      <c r="AG2988" t="s">
        <v>84</v>
      </c>
      <c r="AH2988">
        <v>19.546150000000001</v>
      </c>
      <c r="AI2988">
        <v>32.705334000000001</v>
      </c>
      <c r="AJ2988">
        <v>60.637346000000001</v>
      </c>
      <c r="AK2988">
        <v>67.412267999999997</v>
      </c>
      <c r="AL2988" t="s">
        <v>54</v>
      </c>
      <c r="AM2988" t="s">
        <v>248</v>
      </c>
      <c r="AN2988" t="s">
        <v>5451</v>
      </c>
      <c r="AO2988" s="1">
        <v>45992</v>
      </c>
      <c r="AP2988" s="1" t="s">
        <v>5458</v>
      </c>
      <c r="AR2988" t="s">
        <v>5451</v>
      </c>
    </row>
    <row r="2989" spans="1:44" hidden="1" x14ac:dyDescent="0.25">
      <c r="A2989" t="s">
        <v>4097</v>
      </c>
      <c r="B2989" t="s">
        <v>4083</v>
      </c>
      <c r="C2989" t="s">
        <v>4084</v>
      </c>
      <c r="D2989" t="s">
        <v>771</v>
      </c>
      <c r="E2989" t="s">
        <v>1260</v>
      </c>
      <c r="F2989" t="s">
        <v>245</v>
      </c>
      <c r="G2989" t="s">
        <v>58</v>
      </c>
      <c r="H2989">
        <v>1</v>
      </c>
      <c r="I2989" t="s">
        <v>197</v>
      </c>
      <c r="J2989" t="s">
        <v>47</v>
      </c>
      <c r="K2989" s="1">
        <v>44519</v>
      </c>
      <c r="L2989">
        <v>1.03</v>
      </c>
      <c r="M2989" t="s">
        <v>226</v>
      </c>
      <c r="W2989" s="5">
        <v>46054</v>
      </c>
      <c r="X2989" s="5">
        <v>46054</v>
      </c>
      <c r="Y2989" s="5">
        <v>45901</v>
      </c>
      <c r="AB2989" t="s">
        <v>245</v>
      </c>
      <c r="AC2989" t="s">
        <v>245</v>
      </c>
      <c r="AD2989" t="s">
        <v>690</v>
      </c>
      <c r="AE2989" t="s">
        <v>247</v>
      </c>
      <c r="AF2989" t="s">
        <v>566</v>
      </c>
      <c r="AG2989" t="s">
        <v>84</v>
      </c>
      <c r="AH2989">
        <v>19.546150000000001</v>
      </c>
      <c r="AI2989">
        <v>32.705334000000001</v>
      </c>
      <c r="AJ2989">
        <v>60.637346000000001</v>
      </c>
      <c r="AK2989">
        <v>67.412267999999997</v>
      </c>
      <c r="AL2989" t="s">
        <v>54</v>
      </c>
      <c r="AM2989" t="s">
        <v>248</v>
      </c>
      <c r="AN2989" t="s">
        <v>5451</v>
      </c>
      <c r="AO2989" s="1">
        <v>45992</v>
      </c>
      <c r="AP2989" s="1" t="s">
        <v>5458</v>
      </c>
      <c r="AR2989" t="s">
        <v>5451</v>
      </c>
    </row>
    <row r="2990" spans="1:44" hidden="1" x14ac:dyDescent="0.25">
      <c r="A2990" t="s">
        <v>4098</v>
      </c>
      <c r="B2990" t="s">
        <v>4083</v>
      </c>
      <c r="C2990" t="s">
        <v>4084</v>
      </c>
      <c r="D2990" t="s">
        <v>485</v>
      </c>
      <c r="E2990" t="s">
        <v>1260</v>
      </c>
      <c r="F2990" t="s">
        <v>245</v>
      </c>
      <c r="G2990" t="s">
        <v>58</v>
      </c>
      <c r="H2990">
        <v>1</v>
      </c>
      <c r="I2990" t="s">
        <v>197</v>
      </c>
      <c r="J2990" t="s">
        <v>47</v>
      </c>
      <c r="K2990" s="1">
        <v>44519</v>
      </c>
      <c r="L2990">
        <v>3.64</v>
      </c>
      <c r="M2990" t="s">
        <v>226</v>
      </c>
      <c r="W2990" s="5">
        <v>46054</v>
      </c>
      <c r="X2990" s="5">
        <v>46054</v>
      </c>
      <c r="Y2990" s="5">
        <v>45901</v>
      </c>
      <c r="AB2990" t="s">
        <v>245</v>
      </c>
      <c r="AC2990" t="s">
        <v>245</v>
      </c>
      <c r="AD2990" t="s">
        <v>690</v>
      </c>
      <c r="AE2990" t="s">
        <v>247</v>
      </c>
      <c r="AF2990" t="s">
        <v>566</v>
      </c>
      <c r="AG2990" t="s">
        <v>84</v>
      </c>
      <c r="AH2990">
        <v>19.546150000000001</v>
      </c>
      <c r="AI2990">
        <v>32.705334000000001</v>
      </c>
      <c r="AJ2990">
        <v>60.637346000000001</v>
      </c>
      <c r="AK2990">
        <v>67.412267999999997</v>
      </c>
      <c r="AL2990" t="s">
        <v>54</v>
      </c>
      <c r="AM2990" t="s">
        <v>248</v>
      </c>
      <c r="AN2990" t="s">
        <v>5451</v>
      </c>
      <c r="AO2990" s="1">
        <v>45992</v>
      </c>
      <c r="AP2990" s="1" t="s">
        <v>5458</v>
      </c>
      <c r="AR2990" t="s">
        <v>5451</v>
      </c>
    </row>
    <row r="2991" spans="1:44" hidden="1" x14ac:dyDescent="0.25">
      <c r="A2991" t="s">
        <v>4099</v>
      </c>
      <c r="B2991" t="s">
        <v>4083</v>
      </c>
      <c r="C2991" t="s">
        <v>4084</v>
      </c>
      <c r="D2991" t="s">
        <v>235</v>
      </c>
      <c r="E2991" t="s">
        <v>1260</v>
      </c>
      <c r="F2991" t="s">
        <v>245</v>
      </c>
      <c r="G2991" t="s">
        <v>58</v>
      </c>
      <c r="H2991">
        <v>1</v>
      </c>
      <c r="I2991" t="s">
        <v>197</v>
      </c>
      <c r="J2991" t="s">
        <v>47</v>
      </c>
      <c r="K2991" s="1">
        <v>44519</v>
      </c>
      <c r="L2991">
        <v>0.26</v>
      </c>
      <c r="M2991" t="s">
        <v>226</v>
      </c>
      <c r="W2991" s="5">
        <v>46054</v>
      </c>
      <c r="X2991" s="5">
        <v>46054</v>
      </c>
      <c r="Y2991" s="5">
        <v>45901</v>
      </c>
      <c r="AB2991" t="s">
        <v>245</v>
      </c>
      <c r="AC2991" t="s">
        <v>245</v>
      </c>
      <c r="AD2991" t="s">
        <v>690</v>
      </c>
      <c r="AE2991" t="s">
        <v>247</v>
      </c>
      <c r="AF2991" t="s">
        <v>566</v>
      </c>
      <c r="AG2991" t="s">
        <v>84</v>
      </c>
      <c r="AH2991">
        <v>19.546150000000001</v>
      </c>
      <c r="AI2991">
        <v>32.705334000000001</v>
      </c>
      <c r="AJ2991">
        <v>60.637346000000001</v>
      </c>
      <c r="AK2991">
        <v>67.412267999999997</v>
      </c>
      <c r="AL2991" t="s">
        <v>54</v>
      </c>
      <c r="AM2991" t="s">
        <v>248</v>
      </c>
      <c r="AN2991" t="s">
        <v>5451</v>
      </c>
      <c r="AO2991" s="1">
        <v>45992</v>
      </c>
      <c r="AP2991" s="1" t="s">
        <v>5458</v>
      </c>
      <c r="AR2991" t="s">
        <v>5451</v>
      </c>
    </row>
    <row r="2992" spans="1:44" hidden="1" x14ac:dyDescent="0.25">
      <c r="A2992" t="s">
        <v>4100</v>
      </c>
      <c r="B2992" t="s">
        <v>4083</v>
      </c>
      <c r="C2992" t="s">
        <v>4084</v>
      </c>
      <c r="D2992" t="s">
        <v>513</v>
      </c>
      <c r="E2992" t="s">
        <v>1260</v>
      </c>
      <c r="F2992" t="s">
        <v>245</v>
      </c>
      <c r="G2992" t="s">
        <v>58</v>
      </c>
      <c r="H2992">
        <v>1</v>
      </c>
      <c r="I2992" t="s">
        <v>197</v>
      </c>
      <c r="J2992" t="s">
        <v>47</v>
      </c>
      <c r="K2992" s="1">
        <v>44519</v>
      </c>
      <c r="L2992">
        <v>1.04</v>
      </c>
      <c r="M2992" t="s">
        <v>226</v>
      </c>
      <c r="W2992" s="5">
        <v>46054</v>
      </c>
      <c r="X2992" s="5">
        <v>46054</v>
      </c>
      <c r="Y2992" s="5">
        <v>45901</v>
      </c>
      <c r="AB2992" t="s">
        <v>245</v>
      </c>
      <c r="AC2992" t="s">
        <v>245</v>
      </c>
      <c r="AD2992" t="s">
        <v>690</v>
      </c>
      <c r="AE2992" t="s">
        <v>247</v>
      </c>
      <c r="AF2992" t="s">
        <v>566</v>
      </c>
      <c r="AG2992" t="s">
        <v>84</v>
      </c>
      <c r="AH2992">
        <v>19.546150000000001</v>
      </c>
      <c r="AI2992">
        <v>32.705334000000001</v>
      </c>
      <c r="AJ2992">
        <v>60.637346000000001</v>
      </c>
      <c r="AK2992">
        <v>67.412267999999997</v>
      </c>
      <c r="AL2992" t="s">
        <v>54</v>
      </c>
      <c r="AM2992" t="s">
        <v>248</v>
      </c>
      <c r="AN2992" t="s">
        <v>5451</v>
      </c>
      <c r="AO2992" s="1">
        <v>45992</v>
      </c>
      <c r="AP2992" s="1" t="s">
        <v>5458</v>
      </c>
      <c r="AR2992" t="s">
        <v>5451</v>
      </c>
    </row>
    <row r="2993" spans="1:44" hidden="1" x14ac:dyDescent="0.25">
      <c r="A2993" t="s">
        <v>4103</v>
      </c>
      <c r="B2993" t="s">
        <v>4101</v>
      </c>
      <c r="C2993" t="s">
        <v>4102</v>
      </c>
      <c r="D2993" t="s">
        <v>149</v>
      </c>
      <c r="E2993" t="s">
        <v>1268</v>
      </c>
      <c r="F2993" t="s">
        <v>245</v>
      </c>
      <c r="G2993" t="s">
        <v>58</v>
      </c>
      <c r="H2993">
        <v>1</v>
      </c>
      <c r="I2993" t="s">
        <v>197</v>
      </c>
      <c r="J2993" t="s">
        <v>70</v>
      </c>
      <c r="L2993">
        <v>0.04</v>
      </c>
      <c r="M2993" t="s">
        <v>48</v>
      </c>
      <c r="W2993" s="5">
        <v>44009</v>
      </c>
      <c r="AB2993" t="s">
        <v>245</v>
      </c>
      <c r="AC2993" t="s">
        <v>245</v>
      </c>
      <c r="AD2993" t="s">
        <v>247</v>
      </c>
      <c r="AE2993" t="s">
        <v>690</v>
      </c>
      <c r="AF2993" t="s">
        <v>566</v>
      </c>
      <c r="AG2993" t="s">
        <v>932</v>
      </c>
      <c r="AH2993">
        <v>84.542316999999997</v>
      </c>
      <c r="AI2993">
        <v>90.185059999999993</v>
      </c>
      <c r="AJ2993">
        <v>101.52054</v>
      </c>
      <c r="AK2993">
        <v>121.259269</v>
      </c>
      <c r="AL2993" t="s">
        <v>73</v>
      </c>
      <c r="AM2993" t="s">
        <v>248</v>
      </c>
      <c r="AN2993" t="s">
        <v>247</v>
      </c>
      <c r="AO2993" s="1">
        <v>45839</v>
      </c>
      <c r="AP2993" s="1" t="s">
        <v>5438</v>
      </c>
      <c r="AR2993" t="s">
        <v>247</v>
      </c>
    </row>
    <row r="2994" spans="1:44" hidden="1" x14ac:dyDescent="0.25">
      <c r="A2994" t="s">
        <v>4104</v>
      </c>
      <c r="B2994" t="s">
        <v>4101</v>
      </c>
      <c r="C2994" t="s">
        <v>4102</v>
      </c>
      <c r="D2994" t="s">
        <v>909</v>
      </c>
      <c r="E2994" t="s">
        <v>1268</v>
      </c>
      <c r="F2994" t="s">
        <v>245</v>
      </c>
      <c r="G2994" t="s">
        <v>45</v>
      </c>
      <c r="H2994">
        <v>1</v>
      </c>
      <c r="I2994" t="s">
        <v>197</v>
      </c>
      <c r="J2994" t="s">
        <v>236</v>
      </c>
      <c r="L2994">
        <v>2.0099999999999998</v>
      </c>
      <c r="M2994" t="s">
        <v>48</v>
      </c>
      <c r="W2994" s="5">
        <v>44006</v>
      </c>
      <c r="AB2994" t="s">
        <v>245</v>
      </c>
      <c r="AC2994" t="s">
        <v>245</v>
      </c>
      <c r="AD2994" t="s">
        <v>247</v>
      </c>
      <c r="AE2994" t="s">
        <v>690</v>
      </c>
      <c r="AF2994" t="s">
        <v>566</v>
      </c>
      <c r="AG2994" t="s">
        <v>932</v>
      </c>
      <c r="AH2994">
        <v>84.542316999999997</v>
      </c>
      <c r="AI2994">
        <v>90.185059999999993</v>
      </c>
      <c r="AJ2994">
        <v>101.52054</v>
      </c>
      <c r="AK2994">
        <v>121.259269</v>
      </c>
      <c r="AL2994" t="s">
        <v>73</v>
      </c>
      <c r="AM2994" t="s">
        <v>248</v>
      </c>
      <c r="AN2994" t="s">
        <v>247</v>
      </c>
      <c r="AO2994" s="1">
        <v>45839</v>
      </c>
      <c r="AP2994" s="1" t="s">
        <v>5438</v>
      </c>
      <c r="AR2994" t="s">
        <v>247</v>
      </c>
    </row>
    <row r="2995" spans="1:44" hidden="1" x14ac:dyDescent="0.25">
      <c r="A2995" t="s">
        <v>4107</v>
      </c>
      <c r="B2995" t="s">
        <v>4105</v>
      </c>
      <c r="C2995" t="s">
        <v>4106</v>
      </c>
      <c r="D2995" t="s">
        <v>95</v>
      </c>
      <c r="E2995" t="s">
        <v>2176</v>
      </c>
      <c r="F2995" t="s">
        <v>245</v>
      </c>
      <c r="G2995" t="s">
        <v>80</v>
      </c>
      <c r="H2995">
        <v>1</v>
      </c>
      <c r="I2995" t="s">
        <v>197</v>
      </c>
      <c r="J2995" t="s">
        <v>47</v>
      </c>
      <c r="K2995" s="1">
        <v>43929</v>
      </c>
      <c r="L2995">
        <v>43.98</v>
      </c>
      <c r="M2995" t="s">
        <v>226</v>
      </c>
      <c r="W2995" s="5">
        <v>45809</v>
      </c>
      <c r="X2995" s="5">
        <v>45809</v>
      </c>
      <c r="Y2995" s="5">
        <v>45870</v>
      </c>
      <c r="AB2995" t="s">
        <v>245</v>
      </c>
      <c r="AC2995" t="s">
        <v>245</v>
      </c>
      <c r="AD2995" t="s">
        <v>566</v>
      </c>
      <c r="AE2995" t="s">
        <v>932</v>
      </c>
      <c r="AF2995" t="s">
        <v>690</v>
      </c>
      <c r="AG2995" t="s">
        <v>247</v>
      </c>
      <c r="AH2995">
        <v>12.442856000000001</v>
      </c>
      <c r="AI2995">
        <v>39.646467000000001</v>
      </c>
      <c r="AJ2995">
        <v>64.762304</v>
      </c>
      <c r="AK2995">
        <v>80.719198000000006</v>
      </c>
      <c r="AL2995" t="s">
        <v>54</v>
      </c>
      <c r="AM2995" t="s">
        <v>474</v>
      </c>
      <c r="AR2995" t="s">
        <v>84</v>
      </c>
    </row>
    <row r="2996" spans="1:44" hidden="1" x14ac:dyDescent="0.25">
      <c r="A2996" t="s">
        <v>4108</v>
      </c>
      <c r="B2996" t="s">
        <v>4105</v>
      </c>
      <c r="C2996" t="s">
        <v>4106</v>
      </c>
      <c r="D2996" t="s">
        <v>143</v>
      </c>
      <c r="E2996" t="s">
        <v>2176</v>
      </c>
      <c r="F2996" t="s">
        <v>245</v>
      </c>
      <c r="G2996" t="s">
        <v>80</v>
      </c>
      <c r="H2996">
        <v>1</v>
      </c>
      <c r="I2996" t="s">
        <v>197</v>
      </c>
      <c r="J2996" t="s">
        <v>47</v>
      </c>
      <c r="K2996" s="1">
        <v>43931</v>
      </c>
      <c r="L2996">
        <v>37.79</v>
      </c>
      <c r="M2996" t="s">
        <v>226</v>
      </c>
      <c r="N2996" t="s">
        <v>13</v>
      </c>
      <c r="W2996" s="5">
        <v>45809</v>
      </c>
      <c r="X2996" s="5">
        <v>45809</v>
      </c>
      <c r="Y2996" s="5">
        <v>45870</v>
      </c>
      <c r="AB2996" t="s">
        <v>245</v>
      </c>
      <c r="AC2996" t="s">
        <v>13</v>
      </c>
      <c r="AD2996" t="s">
        <v>566</v>
      </c>
      <c r="AE2996" t="s">
        <v>932</v>
      </c>
      <c r="AF2996" t="s">
        <v>690</v>
      </c>
      <c r="AG2996" t="s">
        <v>247</v>
      </c>
      <c r="AH2996">
        <v>12.442856000000001</v>
      </c>
      <c r="AI2996">
        <v>39.646467000000001</v>
      </c>
      <c r="AJ2996">
        <v>64.762304</v>
      </c>
      <c r="AK2996">
        <v>80.719198000000006</v>
      </c>
      <c r="AL2996" t="s">
        <v>54</v>
      </c>
      <c r="AM2996" t="s">
        <v>474</v>
      </c>
      <c r="AP2996" s="1" t="s">
        <v>5439</v>
      </c>
    </row>
    <row r="2997" spans="1:44" hidden="1" x14ac:dyDescent="0.25">
      <c r="A2997" t="s">
        <v>4109</v>
      </c>
      <c r="B2997" t="s">
        <v>4105</v>
      </c>
      <c r="C2997" t="s">
        <v>4106</v>
      </c>
      <c r="D2997" t="s">
        <v>145</v>
      </c>
      <c r="E2997" t="s">
        <v>2176</v>
      </c>
      <c r="F2997" t="s">
        <v>245</v>
      </c>
      <c r="G2997" t="s">
        <v>80</v>
      </c>
      <c r="H2997">
        <v>1</v>
      </c>
      <c r="I2997" t="s">
        <v>197</v>
      </c>
      <c r="J2997" t="s">
        <v>47</v>
      </c>
      <c r="K2997" s="1">
        <v>43929</v>
      </c>
      <c r="L2997">
        <v>14.51</v>
      </c>
      <c r="M2997" t="s">
        <v>226</v>
      </c>
      <c r="N2997" t="s">
        <v>13</v>
      </c>
      <c r="W2997" s="5">
        <v>45809</v>
      </c>
      <c r="X2997" s="5">
        <v>45809</v>
      </c>
      <c r="Y2997" s="5">
        <v>45870</v>
      </c>
      <c r="AB2997" t="s">
        <v>245</v>
      </c>
      <c r="AC2997" t="s">
        <v>13</v>
      </c>
      <c r="AD2997" t="s">
        <v>566</v>
      </c>
      <c r="AE2997" t="s">
        <v>932</v>
      </c>
      <c r="AF2997" t="s">
        <v>690</v>
      </c>
      <c r="AG2997" t="s">
        <v>247</v>
      </c>
      <c r="AH2997">
        <v>12.442856000000001</v>
      </c>
      <c r="AI2997">
        <v>39.646467000000001</v>
      </c>
      <c r="AJ2997">
        <v>64.762304</v>
      </c>
      <c r="AK2997">
        <v>80.719198000000006</v>
      </c>
      <c r="AL2997" t="s">
        <v>54</v>
      </c>
      <c r="AM2997" t="s">
        <v>474</v>
      </c>
      <c r="AP2997" s="1" t="s">
        <v>5439</v>
      </c>
    </row>
    <row r="2998" spans="1:44" hidden="1" x14ac:dyDescent="0.25">
      <c r="A2998" t="s">
        <v>4110</v>
      </c>
      <c r="B2998" t="s">
        <v>4105</v>
      </c>
      <c r="C2998" t="s">
        <v>4106</v>
      </c>
      <c r="D2998" t="s">
        <v>87</v>
      </c>
      <c r="E2998" t="s">
        <v>2176</v>
      </c>
      <c r="F2998" t="s">
        <v>245</v>
      </c>
      <c r="G2998" t="s">
        <v>80</v>
      </c>
      <c r="H2998">
        <v>1</v>
      </c>
      <c r="I2998" t="s">
        <v>197</v>
      </c>
      <c r="J2998" t="s">
        <v>47</v>
      </c>
      <c r="K2998" s="1">
        <v>44484</v>
      </c>
      <c r="L2998">
        <v>1.96</v>
      </c>
      <c r="M2998" t="s">
        <v>226</v>
      </c>
      <c r="W2998" s="5">
        <v>45809</v>
      </c>
      <c r="X2998" s="5">
        <v>45809</v>
      </c>
      <c r="Y2998" s="5">
        <v>45870</v>
      </c>
      <c r="AB2998" t="s">
        <v>245</v>
      </c>
      <c r="AC2998" t="s">
        <v>245</v>
      </c>
      <c r="AD2998" t="s">
        <v>566</v>
      </c>
      <c r="AE2998" t="s">
        <v>932</v>
      </c>
      <c r="AF2998" t="s">
        <v>690</v>
      </c>
      <c r="AG2998" t="s">
        <v>247</v>
      </c>
      <c r="AH2998">
        <v>12.442856000000001</v>
      </c>
      <c r="AI2998">
        <v>39.646467000000001</v>
      </c>
      <c r="AJ2998">
        <v>64.762304</v>
      </c>
      <c r="AK2998">
        <v>80.719198000000006</v>
      </c>
      <c r="AL2998" t="s">
        <v>54</v>
      </c>
      <c r="AM2998" t="s">
        <v>474</v>
      </c>
      <c r="AR2998" t="s">
        <v>84</v>
      </c>
    </row>
    <row r="2999" spans="1:44" hidden="1" x14ac:dyDescent="0.25">
      <c r="A2999" t="s">
        <v>4113</v>
      </c>
      <c r="B2999" t="s">
        <v>4111</v>
      </c>
      <c r="C2999" t="s">
        <v>4112</v>
      </c>
      <c r="D2999" t="s">
        <v>95</v>
      </c>
      <c r="E2999" t="s">
        <v>2176</v>
      </c>
      <c r="F2999" t="s">
        <v>245</v>
      </c>
      <c r="G2999" t="s">
        <v>80</v>
      </c>
      <c r="H2999">
        <v>1</v>
      </c>
      <c r="I2999" t="s">
        <v>197</v>
      </c>
      <c r="J2999" t="s">
        <v>47</v>
      </c>
      <c r="K2999" s="1">
        <v>43939</v>
      </c>
      <c r="L2999">
        <v>2.5</v>
      </c>
      <c r="M2999" t="s">
        <v>226</v>
      </c>
      <c r="W2999" s="5">
        <v>45809</v>
      </c>
      <c r="X2999" s="5">
        <v>45809</v>
      </c>
      <c r="Y2999" s="5">
        <v>45689</v>
      </c>
      <c r="AB2999" t="s">
        <v>245</v>
      </c>
      <c r="AC2999" t="s">
        <v>245</v>
      </c>
      <c r="AD2999" t="s">
        <v>566</v>
      </c>
      <c r="AE2999" t="s">
        <v>932</v>
      </c>
      <c r="AF2999" t="s">
        <v>690</v>
      </c>
      <c r="AG2999" t="s">
        <v>247</v>
      </c>
      <c r="AH2999">
        <v>4.8378119999999996</v>
      </c>
      <c r="AI2999">
        <v>32.041423000000002</v>
      </c>
      <c r="AJ2999">
        <v>57.157260000000001</v>
      </c>
      <c r="AK2999">
        <v>73.114154999999997</v>
      </c>
      <c r="AL2999" t="s">
        <v>54</v>
      </c>
      <c r="AM2999" t="s">
        <v>248</v>
      </c>
      <c r="AN2999" t="s">
        <v>932</v>
      </c>
      <c r="AO2999" s="1">
        <v>45809</v>
      </c>
      <c r="AP2999" s="1" t="s">
        <v>5437</v>
      </c>
      <c r="AR2999" t="s">
        <v>932</v>
      </c>
    </row>
    <row r="3000" spans="1:44" hidden="1" x14ac:dyDescent="0.25">
      <c r="A3000" t="s">
        <v>4114</v>
      </c>
      <c r="B3000" t="s">
        <v>4111</v>
      </c>
      <c r="C3000" t="s">
        <v>4112</v>
      </c>
      <c r="D3000" t="s">
        <v>143</v>
      </c>
      <c r="E3000" t="s">
        <v>2176</v>
      </c>
      <c r="F3000" t="s">
        <v>245</v>
      </c>
      <c r="G3000" t="s">
        <v>80</v>
      </c>
      <c r="H3000">
        <v>1</v>
      </c>
      <c r="I3000" t="s">
        <v>197</v>
      </c>
      <c r="J3000" t="s">
        <v>47</v>
      </c>
      <c r="K3000" s="1">
        <v>43940</v>
      </c>
      <c r="L3000">
        <v>19.55</v>
      </c>
      <c r="M3000" t="s">
        <v>226</v>
      </c>
      <c r="W3000" s="5">
        <v>45809</v>
      </c>
      <c r="X3000" s="5">
        <v>45809</v>
      </c>
      <c r="Y3000" s="5">
        <v>45689</v>
      </c>
      <c r="AB3000" t="s">
        <v>245</v>
      </c>
      <c r="AC3000" t="s">
        <v>245</v>
      </c>
      <c r="AD3000" t="s">
        <v>566</v>
      </c>
      <c r="AE3000" t="s">
        <v>932</v>
      </c>
      <c r="AF3000" t="s">
        <v>690</v>
      </c>
      <c r="AG3000" t="s">
        <v>247</v>
      </c>
      <c r="AH3000">
        <v>4.8378119999999996</v>
      </c>
      <c r="AI3000">
        <v>32.041423000000002</v>
      </c>
      <c r="AJ3000">
        <v>57.157260000000001</v>
      </c>
      <c r="AK3000">
        <v>73.114154999999997</v>
      </c>
      <c r="AL3000" t="s">
        <v>54</v>
      </c>
      <c r="AM3000" t="s">
        <v>248</v>
      </c>
      <c r="AN3000" t="s">
        <v>932</v>
      </c>
      <c r="AO3000" s="1">
        <v>45809</v>
      </c>
      <c r="AP3000" s="1" t="s">
        <v>5437</v>
      </c>
      <c r="AR3000" t="s">
        <v>932</v>
      </c>
    </row>
    <row r="3001" spans="1:44" hidden="1" x14ac:dyDescent="0.25">
      <c r="A3001" t="s">
        <v>4115</v>
      </c>
      <c r="B3001" t="s">
        <v>4111</v>
      </c>
      <c r="C3001" t="s">
        <v>4112</v>
      </c>
      <c r="D3001" t="s">
        <v>145</v>
      </c>
      <c r="E3001" t="s">
        <v>2176</v>
      </c>
      <c r="F3001" t="s">
        <v>245</v>
      </c>
      <c r="G3001" t="s">
        <v>80</v>
      </c>
      <c r="H3001">
        <v>1</v>
      </c>
      <c r="I3001" t="s">
        <v>197</v>
      </c>
      <c r="J3001" t="s">
        <v>47</v>
      </c>
      <c r="K3001" s="1">
        <v>43939</v>
      </c>
      <c r="L3001">
        <v>24.11</v>
      </c>
      <c r="M3001" t="s">
        <v>226</v>
      </c>
      <c r="W3001" s="5">
        <v>45809</v>
      </c>
      <c r="X3001" s="5">
        <v>45809</v>
      </c>
      <c r="Y3001" s="5">
        <v>45689</v>
      </c>
      <c r="AB3001" t="s">
        <v>245</v>
      </c>
      <c r="AC3001" t="s">
        <v>245</v>
      </c>
      <c r="AD3001" t="s">
        <v>566</v>
      </c>
      <c r="AE3001" t="s">
        <v>932</v>
      </c>
      <c r="AF3001" t="s">
        <v>690</v>
      </c>
      <c r="AG3001" t="s">
        <v>247</v>
      </c>
      <c r="AH3001">
        <v>4.8378119999999996</v>
      </c>
      <c r="AI3001">
        <v>32.041423000000002</v>
      </c>
      <c r="AJ3001">
        <v>57.157260000000001</v>
      </c>
      <c r="AK3001">
        <v>73.114154999999997</v>
      </c>
      <c r="AL3001" t="s">
        <v>54</v>
      </c>
      <c r="AM3001" t="s">
        <v>248</v>
      </c>
      <c r="AN3001" t="s">
        <v>932</v>
      </c>
      <c r="AO3001" s="1">
        <v>45809</v>
      </c>
      <c r="AP3001" s="1" t="s">
        <v>5437</v>
      </c>
      <c r="AR3001" t="s">
        <v>932</v>
      </c>
    </row>
    <row r="3002" spans="1:44" hidden="1" x14ac:dyDescent="0.25">
      <c r="A3002" t="s">
        <v>4116</v>
      </c>
      <c r="B3002" t="s">
        <v>4111</v>
      </c>
      <c r="C3002" t="s">
        <v>4112</v>
      </c>
      <c r="D3002" t="s">
        <v>255</v>
      </c>
      <c r="E3002" t="s">
        <v>2176</v>
      </c>
      <c r="F3002" t="s">
        <v>245</v>
      </c>
      <c r="G3002" t="s">
        <v>80</v>
      </c>
      <c r="H3002">
        <v>1</v>
      </c>
      <c r="I3002" t="s">
        <v>197</v>
      </c>
      <c r="J3002" t="s">
        <v>47</v>
      </c>
      <c r="K3002" s="1">
        <v>43937</v>
      </c>
      <c r="L3002">
        <v>49.95</v>
      </c>
      <c r="M3002" t="s">
        <v>226</v>
      </c>
      <c r="W3002" s="5">
        <v>45809</v>
      </c>
      <c r="X3002" s="5">
        <v>45809</v>
      </c>
      <c r="Y3002" s="5">
        <v>45689</v>
      </c>
      <c r="AB3002" t="s">
        <v>245</v>
      </c>
      <c r="AC3002" t="s">
        <v>245</v>
      </c>
      <c r="AD3002" t="s">
        <v>566</v>
      </c>
      <c r="AE3002" t="s">
        <v>932</v>
      </c>
      <c r="AF3002" t="s">
        <v>690</v>
      </c>
      <c r="AG3002" t="s">
        <v>247</v>
      </c>
      <c r="AH3002">
        <v>4.8378119999999996</v>
      </c>
      <c r="AI3002">
        <v>32.041423000000002</v>
      </c>
      <c r="AJ3002">
        <v>57.157260000000001</v>
      </c>
      <c r="AK3002">
        <v>73.114154999999997</v>
      </c>
      <c r="AL3002" t="s">
        <v>54</v>
      </c>
      <c r="AM3002" t="s">
        <v>248</v>
      </c>
      <c r="AN3002" t="s">
        <v>932</v>
      </c>
      <c r="AO3002" s="1">
        <v>45839</v>
      </c>
      <c r="AP3002" s="1" t="s">
        <v>5438</v>
      </c>
      <c r="AR3002" t="s">
        <v>932</v>
      </c>
    </row>
    <row r="3003" spans="1:44" hidden="1" x14ac:dyDescent="0.25">
      <c r="A3003" t="s">
        <v>4117</v>
      </c>
      <c r="B3003" t="s">
        <v>4111</v>
      </c>
      <c r="C3003" t="s">
        <v>4112</v>
      </c>
      <c r="D3003" t="s">
        <v>87</v>
      </c>
      <c r="E3003" t="s">
        <v>2176</v>
      </c>
      <c r="F3003" t="s">
        <v>245</v>
      </c>
      <c r="G3003" t="s">
        <v>80</v>
      </c>
      <c r="H3003">
        <v>1</v>
      </c>
      <c r="I3003" t="s">
        <v>197</v>
      </c>
      <c r="J3003" t="s">
        <v>47</v>
      </c>
      <c r="K3003" s="1">
        <v>43938</v>
      </c>
      <c r="L3003">
        <v>39.590000000000003</v>
      </c>
      <c r="M3003" t="s">
        <v>226</v>
      </c>
      <c r="W3003" s="5">
        <v>45809</v>
      </c>
      <c r="X3003" s="5">
        <v>45809</v>
      </c>
      <c r="Y3003" s="5">
        <v>45689</v>
      </c>
      <c r="AB3003" t="s">
        <v>245</v>
      </c>
      <c r="AC3003" t="s">
        <v>245</v>
      </c>
      <c r="AD3003" t="s">
        <v>566</v>
      </c>
      <c r="AE3003" t="s">
        <v>932</v>
      </c>
      <c r="AF3003" t="s">
        <v>690</v>
      </c>
      <c r="AG3003" t="s">
        <v>247</v>
      </c>
      <c r="AH3003">
        <v>4.8378119999999996</v>
      </c>
      <c r="AI3003">
        <v>32.041423000000002</v>
      </c>
      <c r="AJ3003">
        <v>57.157260000000001</v>
      </c>
      <c r="AK3003">
        <v>73.114154999999997</v>
      </c>
      <c r="AL3003" t="s">
        <v>54</v>
      </c>
      <c r="AM3003" t="s">
        <v>248</v>
      </c>
      <c r="AN3003" t="s">
        <v>932</v>
      </c>
      <c r="AO3003" s="1">
        <v>45839</v>
      </c>
      <c r="AP3003" s="1" t="s">
        <v>5438</v>
      </c>
      <c r="AR3003" t="s">
        <v>932</v>
      </c>
    </row>
    <row r="3004" spans="1:44" hidden="1" x14ac:dyDescent="0.25">
      <c r="A3004" t="s">
        <v>4118</v>
      </c>
      <c r="B3004" t="s">
        <v>4111</v>
      </c>
      <c r="C3004" t="s">
        <v>4112</v>
      </c>
      <c r="D3004" t="s">
        <v>100</v>
      </c>
      <c r="E3004" t="s">
        <v>2176</v>
      </c>
      <c r="F3004" t="s">
        <v>245</v>
      </c>
      <c r="G3004" t="s">
        <v>80</v>
      </c>
      <c r="H3004">
        <v>1</v>
      </c>
      <c r="I3004" t="s">
        <v>197</v>
      </c>
      <c r="J3004" t="s">
        <v>47</v>
      </c>
      <c r="K3004" s="1">
        <v>44487</v>
      </c>
      <c r="L3004">
        <v>2.21</v>
      </c>
      <c r="M3004" t="s">
        <v>226</v>
      </c>
      <c r="W3004" s="5">
        <v>45809</v>
      </c>
      <c r="X3004" s="5">
        <v>45809</v>
      </c>
      <c r="Y3004" s="5">
        <v>45689</v>
      </c>
      <c r="AB3004" t="s">
        <v>245</v>
      </c>
      <c r="AC3004" t="s">
        <v>245</v>
      </c>
      <c r="AD3004" t="s">
        <v>566</v>
      </c>
      <c r="AE3004" t="s">
        <v>932</v>
      </c>
      <c r="AF3004" t="s">
        <v>690</v>
      </c>
      <c r="AG3004" t="s">
        <v>247</v>
      </c>
      <c r="AH3004">
        <v>4.8378119999999996</v>
      </c>
      <c r="AI3004">
        <v>32.041423000000002</v>
      </c>
      <c r="AJ3004">
        <v>57.157260000000001</v>
      </c>
      <c r="AK3004">
        <v>73.114154999999997</v>
      </c>
      <c r="AL3004" t="s">
        <v>54</v>
      </c>
      <c r="AM3004" t="s">
        <v>248</v>
      </c>
      <c r="AN3004" t="s">
        <v>932</v>
      </c>
      <c r="AO3004" s="1">
        <v>45809</v>
      </c>
      <c r="AP3004" s="1" t="s">
        <v>5437</v>
      </c>
      <c r="AR3004" t="s">
        <v>932</v>
      </c>
    </row>
    <row r="3005" spans="1:44" hidden="1" x14ac:dyDescent="0.25">
      <c r="A3005" t="s">
        <v>4121</v>
      </c>
      <c r="B3005" t="s">
        <v>4119</v>
      </c>
      <c r="C3005" t="s">
        <v>4120</v>
      </c>
      <c r="D3005" t="s">
        <v>95</v>
      </c>
      <c r="E3005" t="s">
        <v>2176</v>
      </c>
      <c r="F3005" t="s">
        <v>245</v>
      </c>
      <c r="G3005" t="s">
        <v>80</v>
      </c>
      <c r="H3005">
        <v>1</v>
      </c>
      <c r="I3005" t="s">
        <v>197</v>
      </c>
      <c r="J3005" t="s">
        <v>47</v>
      </c>
      <c r="K3005" s="1">
        <v>44043</v>
      </c>
      <c r="L3005">
        <v>13.09</v>
      </c>
      <c r="M3005" t="s">
        <v>48</v>
      </c>
      <c r="W3005" s="5">
        <v>46054</v>
      </c>
      <c r="X3005" s="5">
        <v>46054</v>
      </c>
      <c r="Y3005" s="5">
        <v>45809</v>
      </c>
      <c r="AB3005" t="s">
        <v>245</v>
      </c>
      <c r="AC3005" t="s">
        <v>245</v>
      </c>
      <c r="AD3005" t="s">
        <v>566</v>
      </c>
      <c r="AE3005" t="s">
        <v>932</v>
      </c>
      <c r="AF3005" t="s">
        <v>690</v>
      </c>
      <c r="AG3005" t="s">
        <v>247</v>
      </c>
      <c r="AH3005">
        <v>13.820503</v>
      </c>
      <c r="AI3005">
        <v>30.710706999999999</v>
      </c>
      <c r="AJ3005">
        <v>42.047206000000003</v>
      </c>
      <c r="AK3005">
        <v>58.004100999999999</v>
      </c>
      <c r="AL3005" t="s">
        <v>54</v>
      </c>
      <c r="AM3005" t="s">
        <v>248</v>
      </c>
      <c r="AN3005" t="s">
        <v>5452</v>
      </c>
      <c r="AO3005" s="1">
        <v>45931</v>
      </c>
      <c r="AP3005" s="1" t="s">
        <v>5456</v>
      </c>
      <c r="AR3005" t="s">
        <v>5452</v>
      </c>
    </row>
    <row r="3006" spans="1:44" hidden="1" x14ac:dyDescent="0.25">
      <c r="A3006" t="s">
        <v>4122</v>
      </c>
      <c r="B3006" t="s">
        <v>4119</v>
      </c>
      <c r="C3006" t="s">
        <v>4120</v>
      </c>
      <c r="D3006" t="s">
        <v>143</v>
      </c>
      <c r="E3006" t="s">
        <v>2176</v>
      </c>
      <c r="F3006" t="s">
        <v>245</v>
      </c>
      <c r="G3006" t="s">
        <v>80</v>
      </c>
      <c r="H3006">
        <v>1</v>
      </c>
      <c r="I3006" t="s">
        <v>197</v>
      </c>
      <c r="J3006" t="s">
        <v>47</v>
      </c>
      <c r="K3006" s="1">
        <v>44044</v>
      </c>
      <c r="L3006">
        <v>47.03</v>
      </c>
      <c r="M3006" t="s">
        <v>48</v>
      </c>
      <c r="W3006" s="5">
        <v>46054</v>
      </c>
      <c r="X3006" s="5">
        <v>46054</v>
      </c>
      <c r="Y3006" s="5">
        <v>45809</v>
      </c>
      <c r="AB3006" t="s">
        <v>245</v>
      </c>
      <c r="AC3006" t="s">
        <v>245</v>
      </c>
      <c r="AD3006" t="s">
        <v>566</v>
      </c>
      <c r="AE3006" t="s">
        <v>932</v>
      </c>
      <c r="AF3006" t="s">
        <v>690</v>
      </c>
      <c r="AG3006" t="s">
        <v>247</v>
      </c>
      <c r="AH3006">
        <v>13.820503</v>
      </c>
      <c r="AI3006">
        <v>30.710706999999999</v>
      </c>
      <c r="AJ3006">
        <v>42.047206000000003</v>
      </c>
      <c r="AK3006">
        <v>58.004100999999999</v>
      </c>
      <c r="AL3006" t="s">
        <v>54</v>
      </c>
      <c r="AM3006" t="s">
        <v>248</v>
      </c>
      <c r="AN3006" t="s">
        <v>5452</v>
      </c>
      <c r="AO3006" s="1">
        <v>45931</v>
      </c>
      <c r="AP3006" s="1" t="s">
        <v>5456</v>
      </c>
      <c r="AR3006" t="s">
        <v>5452</v>
      </c>
    </row>
    <row r="3007" spans="1:44" hidden="1" x14ac:dyDescent="0.25">
      <c r="A3007" t="s">
        <v>4123</v>
      </c>
      <c r="B3007" t="s">
        <v>4119</v>
      </c>
      <c r="C3007" t="s">
        <v>4120</v>
      </c>
      <c r="D3007" t="s">
        <v>145</v>
      </c>
      <c r="E3007" t="s">
        <v>2176</v>
      </c>
      <c r="F3007" t="s">
        <v>245</v>
      </c>
      <c r="G3007" t="s">
        <v>80</v>
      </c>
      <c r="H3007">
        <v>1</v>
      </c>
      <c r="I3007" t="s">
        <v>197</v>
      </c>
      <c r="J3007" t="s">
        <v>47</v>
      </c>
      <c r="K3007" s="1">
        <v>44042</v>
      </c>
      <c r="L3007">
        <v>28.66</v>
      </c>
      <c r="M3007" t="s">
        <v>48</v>
      </c>
      <c r="W3007" s="5">
        <v>46054</v>
      </c>
      <c r="X3007" s="5">
        <v>46054</v>
      </c>
      <c r="Y3007" s="5">
        <v>45809</v>
      </c>
      <c r="AB3007" t="s">
        <v>245</v>
      </c>
      <c r="AC3007" t="s">
        <v>245</v>
      </c>
      <c r="AD3007" t="s">
        <v>566</v>
      </c>
      <c r="AE3007" t="s">
        <v>932</v>
      </c>
      <c r="AF3007" t="s">
        <v>690</v>
      </c>
      <c r="AG3007" t="s">
        <v>247</v>
      </c>
      <c r="AH3007">
        <v>13.820503</v>
      </c>
      <c r="AI3007">
        <v>30.710706999999999</v>
      </c>
      <c r="AJ3007">
        <v>42.047206000000003</v>
      </c>
      <c r="AK3007">
        <v>58.004100999999999</v>
      </c>
      <c r="AL3007" t="s">
        <v>54</v>
      </c>
      <c r="AM3007" t="s">
        <v>248</v>
      </c>
      <c r="AN3007" t="s">
        <v>5452</v>
      </c>
      <c r="AO3007" s="1">
        <v>45931</v>
      </c>
      <c r="AP3007" s="1" t="s">
        <v>5456</v>
      </c>
      <c r="AR3007" t="s">
        <v>5452</v>
      </c>
    </row>
    <row r="3008" spans="1:44" hidden="1" x14ac:dyDescent="0.25">
      <c r="A3008" t="s">
        <v>4124</v>
      </c>
      <c r="B3008" t="s">
        <v>4119</v>
      </c>
      <c r="C3008" t="s">
        <v>4120</v>
      </c>
      <c r="D3008" t="s">
        <v>255</v>
      </c>
      <c r="E3008" t="s">
        <v>1202</v>
      </c>
      <c r="F3008" t="s">
        <v>245</v>
      </c>
      <c r="G3008" t="s">
        <v>80</v>
      </c>
      <c r="H3008">
        <v>1</v>
      </c>
      <c r="I3008" t="s">
        <v>197</v>
      </c>
      <c r="J3008" t="s">
        <v>47</v>
      </c>
      <c r="K3008" s="1">
        <v>44041</v>
      </c>
      <c r="L3008">
        <v>9.09</v>
      </c>
      <c r="M3008" t="s">
        <v>48</v>
      </c>
      <c r="W3008" s="5">
        <v>46054</v>
      </c>
      <c r="X3008" s="5">
        <v>46054</v>
      </c>
      <c r="Y3008" s="5">
        <v>45839</v>
      </c>
      <c r="AB3008" t="s">
        <v>245</v>
      </c>
      <c r="AC3008" t="s">
        <v>245</v>
      </c>
      <c r="AD3008" t="s">
        <v>566</v>
      </c>
      <c r="AE3008" t="s">
        <v>932</v>
      </c>
      <c r="AF3008" t="s">
        <v>690</v>
      </c>
      <c r="AG3008" t="s">
        <v>247</v>
      </c>
      <c r="AH3008">
        <v>13.820503</v>
      </c>
      <c r="AI3008">
        <v>30.710706999999999</v>
      </c>
      <c r="AJ3008">
        <v>42.047206000000003</v>
      </c>
      <c r="AK3008">
        <v>58.004100999999999</v>
      </c>
      <c r="AL3008" t="s">
        <v>54</v>
      </c>
      <c r="AM3008" t="s">
        <v>248</v>
      </c>
      <c r="AN3008" t="s">
        <v>5452</v>
      </c>
      <c r="AO3008" s="1">
        <v>45931</v>
      </c>
      <c r="AP3008" s="1" t="s">
        <v>5456</v>
      </c>
      <c r="AR3008" t="s">
        <v>5452</v>
      </c>
    </row>
    <row r="3009" spans="1:44" hidden="1" x14ac:dyDescent="0.25">
      <c r="A3009" t="s">
        <v>4125</v>
      </c>
      <c r="B3009" t="s">
        <v>4119</v>
      </c>
      <c r="C3009" t="s">
        <v>4120</v>
      </c>
      <c r="D3009" t="s">
        <v>87</v>
      </c>
      <c r="E3009" t="s">
        <v>1202</v>
      </c>
      <c r="F3009" t="s">
        <v>245</v>
      </c>
      <c r="G3009" t="s">
        <v>80</v>
      </c>
      <c r="H3009">
        <v>1</v>
      </c>
      <c r="I3009" t="s">
        <v>197</v>
      </c>
      <c r="J3009" t="s">
        <v>47</v>
      </c>
      <c r="K3009" s="1">
        <v>44041</v>
      </c>
      <c r="L3009">
        <v>25.02</v>
      </c>
      <c r="M3009" t="s">
        <v>48</v>
      </c>
      <c r="W3009" s="5">
        <v>46082</v>
      </c>
      <c r="X3009" s="5">
        <v>46054</v>
      </c>
      <c r="Y3009" s="5">
        <v>45839</v>
      </c>
      <c r="AB3009" t="s">
        <v>245</v>
      </c>
      <c r="AC3009" t="s">
        <v>245</v>
      </c>
      <c r="AD3009" t="s">
        <v>566</v>
      </c>
      <c r="AE3009" t="s">
        <v>932</v>
      </c>
      <c r="AF3009" t="s">
        <v>690</v>
      </c>
      <c r="AG3009" t="s">
        <v>247</v>
      </c>
      <c r="AH3009">
        <v>13.820503</v>
      </c>
      <c r="AI3009">
        <v>30.710706999999999</v>
      </c>
      <c r="AJ3009">
        <v>42.047206000000003</v>
      </c>
      <c r="AK3009">
        <v>58.004100999999999</v>
      </c>
      <c r="AL3009" t="s">
        <v>54</v>
      </c>
      <c r="AM3009" t="s">
        <v>248</v>
      </c>
      <c r="AN3009" t="s">
        <v>5452</v>
      </c>
      <c r="AO3009" s="1">
        <v>45931</v>
      </c>
      <c r="AP3009" s="1" t="s">
        <v>5456</v>
      </c>
      <c r="AR3009" t="s">
        <v>5452</v>
      </c>
    </row>
    <row r="3010" spans="1:44" hidden="1" x14ac:dyDescent="0.25">
      <c r="A3010" t="s">
        <v>4126</v>
      </c>
      <c r="B3010" t="s">
        <v>4119</v>
      </c>
      <c r="C3010" t="s">
        <v>4120</v>
      </c>
      <c r="D3010" t="s">
        <v>100</v>
      </c>
      <c r="E3010" t="s">
        <v>1202</v>
      </c>
      <c r="F3010" t="s">
        <v>245</v>
      </c>
      <c r="G3010" t="s">
        <v>80</v>
      </c>
      <c r="H3010">
        <v>1</v>
      </c>
      <c r="I3010" t="s">
        <v>197</v>
      </c>
      <c r="J3010" t="s">
        <v>47</v>
      </c>
      <c r="K3010" s="1">
        <v>44040</v>
      </c>
      <c r="L3010">
        <v>37.33</v>
      </c>
      <c r="M3010" t="s">
        <v>48</v>
      </c>
      <c r="W3010" s="5">
        <v>46082</v>
      </c>
      <c r="X3010" s="5">
        <v>46054</v>
      </c>
      <c r="Y3010" s="5">
        <v>45839</v>
      </c>
      <c r="AB3010" t="s">
        <v>245</v>
      </c>
      <c r="AC3010" t="s">
        <v>245</v>
      </c>
      <c r="AD3010" t="s">
        <v>566</v>
      </c>
      <c r="AE3010" t="s">
        <v>932</v>
      </c>
      <c r="AF3010" t="s">
        <v>690</v>
      </c>
      <c r="AG3010" t="s">
        <v>247</v>
      </c>
      <c r="AH3010">
        <v>13.820503</v>
      </c>
      <c r="AI3010">
        <v>30.710706999999999</v>
      </c>
      <c r="AJ3010">
        <v>42.047206000000003</v>
      </c>
      <c r="AK3010">
        <v>58.004100999999999</v>
      </c>
      <c r="AL3010" t="s">
        <v>54</v>
      </c>
      <c r="AM3010" t="s">
        <v>248</v>
      </c>
      <c r="AN3010" t="s">
        <v>5452</v>
      </c>
      <c r="AO3010" s="1">
        <v>45931</v>
      </c>
      <c r="AP3010" s="1" t="s">
        <v>5456</v>
      </c>
      <c r="AR3010" t="s">
        <v>5452</v>
      </c>
    </row>
    <row r="3011" spans="1:44" hidden="1" x14ac:dyDescent="0.25">
      <c r="A3011" t="s">
        <v>4127</v>
      </c>
      <c r="B3011" t="s">
        <v>4119</v>
      </c>
      <c r="C3011" t="s">
        <v>4120</v>
      </c>
      <c r="D3011" t="s">
        <v>259</v>
      </c>
      <c r="E3011" t="s">
        <v>1202</v>
      </c>
      <c r="F3011" t="s">
        <v>245</v>
      </c>
      <c r="G3011" t="s">
        <v>80</v>
      </c>
      <c r="H3011">
        <v>1</v>
      </c>
      <c r="I3011" t="s">
        <v>197</v>
      </c>
      <c r="J3011" t="s">
        <v>47</v>
      </c>
      <c r="K3011" s="1">
        <v>44040</v>
      </c>
      <c r="L3011">
        <v>38.51</v>
      </c>
      <c r="M3011" t="s">
        <v>48</v>
      </c>
      <c r="W3011" s="5">
        <v>46082</v>
      </c>
      <c r="X3011" s="5">
        <v>46054</v>
      </c>
      <c r="Y3011" s="5">
        <v>45839</v>
      </c>
      <c r="AB3011" t="s">
        <v>245</v>
      </c>
      <c r="AC3011" t="s">
        <v>245</v>
      </c>
      <c r="AD3011" t="s">
        <v>566</v>
      </c>
      <c r="AE3011" t="s">
        <v>932</v>
      </c>
      <c r="AF3011" t="s">
        <v>690</v>
      </c>
      <c r="AG3011" t="s">
        <v>247</v>
      </c>
      <c r="AH3011">
        <v>13.820503</v>
      </c>
      <c r="AI3011">
        <v>30.710706999999999</v>
      </c>
      <c r="AJ3011">
        <v>42.047206000000003</v>
      </c>
      <c r="AK3011">
        <v>58.004100999999999</v>
      </c>
      <c r="AL3011" t="s">
        <v>54</v>
      </c>
      <c r="AM3011" t="s">
        <v>248</v>
      </c>
      <c r="AN3011" t="s">
        <v>5452</v>
      </c>
      <c r="AO3011" s="1">
        <v>45931</v>
      </c>
      <c r="AP3011" s="1" t="s">
        <v>5456</v>
      </c>
      <c r="AR3011" t="s">
        <v>5452</v>
      </c>
    </row>
    <row r="3012" spans="1:44" hidden="1" x14ac:dyDescent="0.25">
      <c r="A3012" t="s">
        <v>4128</v>
      </c>
      <c r="B3012" t="s">
        <v>4119</v>
      </c>
      <c r="C3012" t="s">
        <v>4120</v>
      </c>
      <c r="D3012" t="s">
        <v>275</v>
      </c>
      <c r="E3012" t="s">
        <v>1202</v>
      </c>
      <c r="F3012" t="s">
        <v>245</v>
      </c>
      <c r="G3012" t="s">
        <v>80</v>
      </c>
      <c r="H3012">
        <v>1</v>
      </c>
      <c r="I3012" t="s">
        <v>197</v>
      </c>
      <c r="J3012" t="s">
        <v>47</v>
      </c>
      <c r="K3012" s="1">
        <v>44037</v>
      </c>
      <c r="L3012">
        <v>12</v>
      </c>
      <c r="M3012" t="s">
        <v>48</v>
      </c>
      <c r="W3012" s="5">
        <v>46082</v>
      </c>
      <c r="X3012" s="5">
        <v>46054</v>
      </c>
      <c r="Y3012" s="5">
        <v>45839</v>
      </c>
      <c r="AB3012" t="s">
        <v>245</v>
      </c>
      <c r="AC3012" t="s">
        <v>245</v>
      </c>
      <c r="AD3012" t="s">
        <v>566</v>
      </c>
      <c r="AE3012" t="s">
        <v>932</v>
      </c>
      <c r="AF3012" t="s">
        <v>690</v>
      </c>
      <c r="AG3012" t="s">
        <v>247</v>
      </c>
      <c r="AH3012">
        <v>13.820503</v>
      </c>
      <c r="AI3012">
        <v>30.710706999999999</v>
      </c>
      <c r="AJ3012">
        <v>42.047206000000003</v>
      </c>
      <c r="AK3012">
        <v>58.004100999999999</v>
      </c>
      <c r="AL3012" t="s">
        <v>54</v>
      </c>
      <c r="AM3012" t="s">
        <v>248</v>
      </c>
      <c r="AN3012" t="s">
        <v>5452</v>
      </c>
      <c r="AO3012" s="1">
        <v>45931</v>
      </c>
      <c r="AP3012" s="1" t="s">
        <v>5456</v>
      </c>
      <c r="AR3012" t="s">
        <v>5452</v>
      </c>
    </row>
    <row r="3013" spans="1:44" hidden="1" x14ac:dyDescent="0.25">
      <c r="A3013" t="s">
        <v>4129</v>
      </c>
      <c r="B3013" t="s">
        <v>4119</v>
      </c>
      <c r="C3013" t="s">
        <v>4120</v>
      </c>
      <c r="D3013" t="s">
        <v>107</v>
      </c>
      <c r="E3013" t="s">
        <v>1202</v>
      </c>
      <c r="F3013" t="s">
        <v>245</v>
      </c>
      <c r="G3013" t="s">
        <v>80</v>
      </c>
      <c r="H3013">
        <v>1</v>
      </c>
      <c r="I3013" t="s">
        <v>197</v>
      </c>
      <c r="J3013" t="s">
        <v>70</v>
      </c>
      <c r="L3013">
        <v>0.52</v>
      </c>
      <c r="M3013" t="s">
        <v>48</v>
      </c>
      <c r="W3013" s="5">
        <v>44838</v>
      </c>
      <c r="AB3013" t="s">
        <v>245</v>
      </c>
      <c r="AC3013" t="s">
        <v>245</v>
      </c>
      <c r="AD3013" t="s">
        <v>566</v>
      </c>
      <c r="AE3013" t="s">
        <v>932</v>
      </c>
      <c r="AF3013" t="s">
        <v>690</v>
      </c>
      <c r="AG3013" t="s">
        <v>247</v>
      </c>
      <c r="AH3013">
        <v>13.820503</v>
      </c>
      <c r="AI3013">
        <v>30.710706999999999</v>
      </c>
      <c r="AJ3013">
        <v>42.047206000000003</v>
      </c>
      <c r="AK3013">
        <v>58.004100999999999</v>
      </c>
      <c r="AL3013" t="s">
        <v>73</v>
      </c>
      <c r="AM3013" t="s">
        <v>248</v>
      </c>
      <c r="AN3013" t="s">
        <v>5452</v>
      </c>
      <c r="AO3013" s="1">
        <v>45931</v>
      </c>
      <c r="AP3013" s="1" t="s">
        <v>5456</v>
      </c>
      <c r="AR3013" t="s">
        <v>5452</v>
      </c>
    </row>
    <row r="3014" spans="1:44" hidden="1" x14ac:dyDescent="0.25">
      <c r="A3014" t="s">
        <v>4132</v>
      </c>
      <c r="B3014" t="s">
        <v>4130</v>
      </c>
      <c r="C3014" t="s">
        <v>4131</v>
      </c>
      <c r="D3014" t="s">
        <v>95</v>
      </c>
      <c r="E3014" t="s">
        <v>1593</v>
      </c>
      <c r="F3014" t="s">
        <v>245</v>
      </c>
      <c r="G3014" t="s">
        <v>45</v>
      </c>
      <c r="H3014">
        <v>1</v>
      </c>
      <c r="I3014" t="s">
        <v>197</v>
      </c>
      <c r="J3014" t="s">
        <v>47</v>
      </c>
      <c r="K3014" s="1">
        <v>43967</v>
      </c>
      <c r="L3014">
        <v>5.32</v>
      </c>
      <c r="M3014" t="s">
        <v>48</v>
      </c>
      <c r="W3014" s="5">
        <v>45931</v>
      </c>
      <c r="X3014" s="5">
        <v>45931</v>
      </c>
      <c r="Y3014" s="5">
        <v>45778</v>
      </c>
      <c r="AB3014" t="s">
        <v>245</v>
      </c>
      <c r="AC3014" t="s">
        <v>245</v>
      </c>
      <c r="AD3014" t="s">
        <v>247</v>
      </c>
      <c r="AE3014" t="s">
        <v>72</v>
      </c>
      <c r="AF3014" t="s">
        <v>53</v>
      </c>
      <c r="AG3014" t="s">
        <v>690</v>
      </c>
      <c r="AH3014">
        <v>48.703887000000002</v>
      </c>
      <c r="AI3014">
        <v>61.152312000000002</v>
      </c>
      <c r="AJ3014">
        <v>62.433605999999997</v>
      </c>
      <c r="AK3014">
        <v>66.828872000000004</v>
      </c>
      <c r="AL3014" t="s">
        <v>54</v>
      </c>
      <c r="AM3014" t="s">
        <v>248</v>
      </c>
    </row>
    <row r="3015" spans="1:44" hidden="1" x14ac:dyDescent="0.25">
      <c r="A3015" t="s">
        <v>4133</v>
      </c>
      <c r="B3015" t="s">
        <v>4130</v>
      </c>
      <c r="C3015" t="s">
        <v>4131</v>
      </c>
      <c r="D3015" t="s">
        <v>143</v>
      </c>
      <c r="E3015" t="s">
        <v>1593</v>
      </c>
      <c r="F3015" t="s">
        <v>245</v>
      </c>
      <c r="G3015" t="s">
        <v>45</v>
      </c>
      <c r="H3015">
        <v>1</v>
      </c>
      <c r="I3015" t="s">
        <v>197</v>
      </c>
      <c r="J3015" t="s">
        <v>47</v>
      </c>
      <c r="K3015" s="1">
        <v>43965</v>
      </c>
      <c r="L3015">
        <v>8.7799999999999994</v>
      </c>
      <c r="M3015" t="s">
        <v>48</v>
      </c>
      <c r="W3015" s="5">
        <v>45931</v>
      </c>
      <c r="X3015" s="5">
        <v>45931</v>
      </c>
      <c r="Y3015" s="5">
        <v>45778</v>
      </c>
      <c r="AB3015" t="s">
        <v>245</v>
      </c>
      <c r="AC3015" t="s">
        <v>245</v>
      </c>
      <c r="AD3015" t="s">
        <v>247</v>
      </c>
      <c r="AE3015" t="s">
        <v>72</v>
      </c>
      <c r="AF3015" t="s">
        <v>53</v>
      </c>
      <c r="AG3015" t="s">
        <v>690</v>
      </c>
      <c r="AH3015">
        <v>48.703887000000002</v>
      </c>
      <c r="AI3015">
        <v>61.152312000000002</v>
      </c>
      <c r="AJ3015">
        <v>62.433605999999997</v>
      </c>
      <c r="AK3015">
        <v>66.828872000000004</v>
      </c>
      <c r="AL3015" t="s">
        <v>54</v>
      </c>
      <c r="AM3015" t="s">
        <v>248</v>
      </c>
    </row>
    <row r="3016" spans="1:44" hidden="1" x14ac:dyDescent="0.25">
      <c r="A3016" t="s">
        <v>4134</v>
      </c>
      <c r="B3016" t="s">
        <v>4130</v>
      </c>
      <c r="C3016" t="s">
        <v>4131</v>
      </c>
      <c r="D3016" t="s">
        <v>145</v>
      </c>
      <c r="E3016" t="s">
        <v>1593</v>
      </c>
      <c r="F3016" t="s">
        <v>245</v>
      </c>
      <c r="G3016" t="s">
        <v>45</v>
      </c>
      <c r="H3016">
        <v>1</v>
      </c>
      <c r="I3016" t="s">
        <v>197</v>
      </c>
      <c r="J3016" t="s">
        <v>47</v>
      </c>
      <c r="K3016" s="1">
        <v>43963</v>
      </c>
      <c r="L3016">
        <v>23.69</v>
      </c>
      <c r="M3016" t="s">
        <v>48</v>
      </c>
      <c r="W3016" s="5">
        <v>45931</v>
      </c>
      <c r="X3016" s="5">
        <v>45931</v>
      </c>
      <c r="Y3016" s="5">
        <v>45778</v>
      </c>
      <c r="AB3016" t="s">
        <v>245</v>
      </c>
      <c r="AC3016" t="s">
        <v>245</v>
      </c>
      <c r="AD3016" t="s">
        <v>247</v>
      </c>
      <c r="AE3016" t="s">
        <v>72</v>
      </c>
      <c r="AF3016" t="s">
        <v>53</v>
      </c>
      <c r="AG3016" t="s">
        <v>690</v>
      </c>
      <c r="AH3016">
        <v>48.703887000000002</v>
      </c>
      <c r="AI3016">
        <v>61.152312000000002</v>
      </c>
      <c r="AJ3016">
        <v>62.433605999999997</v>
      </c>
      <c r="AK3016">
        <v>66.828872000000004</v>
      </c>
      <c r="AL3016" t="s">
        <v>54</v>
      </c>
      <c r="AM3016" t="s">
        <v>248</v>
      </c>
    </row>
    <row r="3017" spans="1:44" hidden="1" x14ac:dyDescent="0.25">
      <c r="A3017" t="s">
        <v>4135</v>
      </c>
      <c r="B3017" t="s">
        <v>4130</v>
      </c>
      <c r="C3017" t="s">
        <v>4131</v>
      </c>
      <c r="D3017" t="s">
        <v>255</v>
      </c>
      <c r="E3017" t="s">
        <v>1593</v>
      </c>
      <c r="F3017" t="s">
        <v>245</v>
      </c>
      <c r="G3017" t="s">
        <v>45</v>
      </c>
      <c r="H3017">
        <v>1</v>
      </c>
      <c r="I3017" t="s">
        <v>197</v>
      </c>
      <c r="J3017" t="s">
        <v>47</v>
      </c>
      <c r="K3017" s="1">
        <v>43964</v>
      </c>
      <c r="L3017">
        <v>24.3</v>
      </c>
      <c r="M3017" t="s">
        <v>48</v>
      </c>
      <c r="W3017" s="5">
        <v>45931</v>
      </c>
      <c r="X3017" s="5">
        <v>45931</v>
      </c>
      <c r="Y3017" s="5">
        <v>45778</v>
      </c>
      <c r="AB3017" t="s">
        <v>245</v>
      </c>
      <c r="AC3017" t="s">
        <v>245</v>
      </c>
      <c r="AD3017" t="s">
        <v>247</v>
      </c>
      <c r="AE3017" t="s">
        <v>72</v>
      </c>
      <c r="AF3017" t="s">
        <v>53</v>
      </c>
      <c r="AG3017" t="s">
        <v>690</v>
      </c>
      <c r="AH3017">
        <v>48.703887000000002</v>
      </c>
      <c r="AI3017">
        <v>61.152312000000002</v>
      </c>
      <c r="AJ3017">
        <v>62.433605999999997</v>
      </c>
      <c r="AK3017">
        <v>66.828872000000004</v>
      </c>
      <c r="AL3017" t="s">
        <v>54</v>
      </c>
      <c r="AM3017" t="s">
        <v>248</v>
      </c>
    </row>
    <row r="3018" spans="1:44" hidden="1" x14ac:dyDescent="0.25">
      <c r="A3018" t="s">
        <v>4136</v>
      </c>
      <c r="B3018" t="s">
        <v>4130</v>
      </c>
      <c r="C3018" t="s">
        <v>4131</v>
      </c>
      <c r="D3018" t="s">
        <v>87</v>
      </c>
      <c r="E3018" t="s">
        <v>1593</v>
      </c>
      <c r="F3018" t="s">
        <v>245</v>
      </c>
      <c r="G3018" t="s">
        <v>45</v>
      </c>
      <c r="H3018">
        <v>1</v>
      </c>
      <c r="I3018" t="s">
        <v>197</v>
      </c>
      <c r="J3018" t="s">
        <v>47</v>
      </c>
      <c r="K3018" s="1">
        <v>43962</v>
      </c>
      <c r="L3018">
        <v>17.93</v>
      </c>
      <c r="M3018" t="s">
        <v>48</v>
      </c>
      <c r="W3018" s="5">
        <v>45931</v>
      </c>
      <c r="X3018" s="5">
        <v>45931</v>
      </c>
      <c r="Y3018" s="5">
        <v>45778</v>
      </c>
      <c r="AB3018" t="s">
        <v>245</v>
      </c>
      <c r="AC3018" t="s">
        <v>245</v>
      </c>
      <c r="AD3018" t="s">
        <v>247</v>
      </c>
      <c r="AE3018" t="s">
        <v>72</v>
      </c>
      <c r="AF3018" t="s">
        <v>53</v>
      </c>
      <c r="AG3018" t="s">
        <v>690</v>
      </c>
      <c r="AH3018">
        <v>48.703887000000002</v>
      </c>
      <c r="AI3018">
        <v>61.152312000000002</v>
      </c>
      <c r="AJ3018">
        <v>62.433605999999997</v>
      </c>
      <c r="AK3018">
        <v>66.828872000000004</v>
      </c>
      <c r="AL3018" t="s">
        <v>54</v>
      </c>
      <c r="AM3018" t="s">
        <v>248</v>
      </c>
    </row>
    <row r="3019" spans="1:44" hidden="1" x14ac:dyDescent="0.25">
      <c r="A3019" t="s">
        <v>4137</v>
      </c>
      <c r="B3019" t="s">
        <v>4130</v>
      </c>
      <c r="C3019" t="s">
        <v>4131</v>
      </c>
      <c r="D3019" t="s">
        <v>100</v>
      </c>
      <c r="E3019" t="s">
        <v>1593</v>
      </c>
      <c r="F3019" t="s">
        <v>245</v>
      </c>
      <c r="G3019" t="s">
        <v>45</v>
      </c>
      <c r="H3019">
        <v>1</v>
      </c>
      <c r="I3019" t="s">
        <v>197</v>
      </c>
      <c r="J3019" t="s">
        <v>47</v>
      </c>
      <c r="K3019" s="1">
        <v>43959</v>
      </c>
      <c r="L3019">
        <v>9.16</v>
      </c>
      <c r="M3019" t="s">
        <v>48</v>
      </c>
      <c r="W3019" s="5">
        <v>45962</v>
      </c>
      <c r="X3019" s="5">
        <v>45931</v>
      </c>
      <c r="Y3019" s="5">
        <v>45778</v>
      </c>
      <c r="AB3019" t="s">
        <v>245</v>
      </c>
      <c r="AC3019" t="s">
        <v>245</v>
      </c>
      <c r="AD3019" t="s">
        <v>247</v>
      </c>
      <c r="AE3019" t="s">
        <v>72</v>
      </c>
      <c r="AF3019" t="s">
        <v>53</v>
      </c>
      <c r="AG3019" t="s">
        <v>690</v>
      </c>
      <c r="AH3019">
        <v>48.703887000000002</v>
      </c>
      <c r="AI3019">
        <v>61.152312000000002</v>
      </c>
      <c r="AJ3019">
        <v>62.433605999999997</v>
      </c>
      <c r="AK3019">
        <v>66.828872000000004</v>
      </c>
      <c r="AL3019" t="s">
        <v>54</v>
      </c>
      <c r="AM3019" t="s">
        <v>248</v>
      </c>
    </row>
    <row r="3020" spans="1:44" hidden="1" x14ac:dyDescent="0.25">
      <c r="A3020" t="s">
        <v>4138</v>
      </c>
      <c r="B3020" t="s">
        <v>4130</v>
      </c>
      <c r="C3020" t="s">
        <v>4131</v>
      </c>
      <c r="D3020" t="s">
        <v>259</v>
      </c>
      <c r="E3020" t="s">
        <v>1593</v>
      </c>
      <c r="F3020" t="s">
        <v>245</v>
      </c>
      <c r="G3020" t="s">
        <v>45</v>
      </c>
      <c r="H3020">
        <v>1</v>
      </c>
      <c r="I3020" t="s">
        <v>197</v>
      </c>
      <c r="J3020" t="s">
        <v>47</v>
      </c>
      <c r="K3020" s="1">
        <v>43960</v>
      </c>
      <c r="L3020">
        <v>13.11</v>
      </c>
      <c r="M3020" t="s">
        <v>48</v>
      </c>
      <c r="W3020" s="5">
        <v>45962</v>
      </c>
      <c r="X3020" s="5">
        <v>45931</v>
      </c>
      <c r="Y3020" s="5">
        <v>45778</v>
      </c>
      <c r="AB3020" t="s">
        <v>245</v>
      </c>
      <c r="AC3020" t="s">
        <v>245</v>
      </c>
      <c r="AD3020" t="s">
        <v>247</v>
      </c>
      <c r="AE3020" t="s">
        <v>72</v>
      </c>
      <c r="AF3020" t="s">
        <v>53</v>
      </c>
      <c r="AG3020" t="s">
        <v>690</v>
      </c>
      <c r="AH3020">
        <v>48.703887000000002</v>
      </c>
      <c r="AI3020">
        <v>61.152312000000002</v>
      </c>
      <c r="AJ3020">
        <v>62.433605999999997</v>
      </c>
      <c r="AK3020">
        <v>66.828872000000004</v>
      </c>
      <c r="AL3020" t="s">
        <v>54</v>
      </c>
      <c r="AM3020" t="s">
        <v>248</v>
      </c>
    </row>
    <row r="3021" spans="1:44" hidden="1" x14ac:dyDescent="0.25">
      <c r="A3021" t="s">
        <v>4139</v>
      </c>
      <c r="B3021" t="s">
        <v>4130</v>
      </c>
      <c r="C3021" t="s">
        <v>4131</v>
      </c>
      <c r="D3021" t="s">
        <v>771</v>
      </c>
      <c r="E3021" t="s">
        <v>1593</v>
      </c>
      <c r="F3021" t="s">
        <v>245</v>
      </c>
      <c r="G3021" t="s">
        <v>45</v>
      </c>
      <c r="H3021">
        <v>1</v>
      </c>
      <c r="I3021" t="s">
        <v>197</v>
      </c>
      <c r="J3021" t="s">
        <v>47</v>
      </c>
      <c r="K3021" s="1">
        <v>44033</v>
      </c>
      <c r="L3021">
        <v>0.1</v>
      </c>
      <c r="M3021" t="s">
        <v>48</v>
      </c>
      <c r="W3021" s="5">
        <v>45962</v>
      </c>
      <c r="X3021" s="5">
        <v>45931</v>
      </c>
      <c r="Y3021" s="5">
        <v>45778</v>
      </c>
      <c r="AB3021" t="s">
        <v>245</v>
      </c>
      <c r="AC3021" t="s">
        <v>245</v>
      </c>
      <c r="AD3021" t="s">
        <v>247</v>
      </c>
      <c r="AE3021" t="s">
        <v>72</v>
      </c>
      <c r="AF3021" t="s">
        <v>53</v>
      </c>
      <c r="AG3021" t="s">
        <v>690</v>
      </c>
      <c r="AH3021">
        <v>48.703887000000002</v>
      </c>
      <c r="AI3021">
        <v>61.152312000000002</v>
      </c>
      <c r="AJ3021">
        <v>62.433605999999997</v>
      </c>
      <c r="AK3021">
        <v>66.828872000000004</v>
      </c>
      <c r="AL3021" t="s">
        <v>54</v>
      </c>
      <c r="AM3021" t="s">
        <v>248</v>
      </c>
    </row>
    <row r="3022" spans="1:44" hidden="1" x14ac:dyDescent="0.25">
      <c r="A3022" t="s">
        <v>4140</v>
      </c>
      <c r="B3022" t="s">
        <v>4130</v>
      </c>
      <c r="C3022" t="s">
        <v>4131</v>
      </c>
      <c r="D3022" t="s">
        <v>235</v>
      </c>
      <c r="E3022" t="s">
        <v>1593</v>
      </c>
      <c r="F3022" t="s">
        <v>245</v>
      </c>
      <c r="G3022" t="s">
        <v>45</v>
      </c>
      <c r="H3022">
        <v>1</v>
      </c>
      <c r="I3022" t="s">
        <v>197</v>
      </c>
      <c r="J3022" t="s">
        <v>47</v>
      </c>
      <c r="K3022" s="1">
        <v>44033</v>
      </c>
      <c r="L3022">
        <v>0.4</v>
      </c>
      <c r="M3022" t="s">
        <v>48</v>
      </c>
      <c r="W3022" s="5">
        <v>45962</v>
      </c>
      <c r="X3022" s="5">
        <v>45931</v>
      </c>
      <c r="Y3022" s="5">
        <v>45778</v>
      </c>
      <c r="AB3022" t="s">
        <v>245</v>
      </c>
      <c r="AC3022" t="s">
        <v>245</v>
      </c>
      <c r="AD3022" t="s">
        <v>247</v>
      </c>
      <c r="AE3022" t="s">
        <v>72</v>
      </c>
      <c r="AF3022" t="s">
        <v>53</v>
      </c>
      <c r="AG3022" t="s">
        <v>690</v>
      </c>
      <c r="AH3022">
        <v>48.703887000000002</v>
      </c>
      <c r="AI3022">
        <v>61.152312000000002</v>
      </c>
      <c r="AJ3022">
        <v>62.433605999999997</v>
      </c>
      <c r="AK3022">
        <v>66.828872000000004</v>
      </c>
      <c r="AL3022" t="s">
        <v>54</v>
      </c>
      <c r="AM3022" t="s">
        <v>248</v>
      </c>
    </row>
    <row r="3023" spans="1:44" hidden="1" x14ac:dyDescent="0.25">
      <c r="A3023" t="s">
        <v>4141</v>
      </c>
      <c r="B3023" t="s">
        <v>4130</v>
      </c>
      <c r="C3023" t="s">
        <v>4131</v>
      </c>
      <c r="D3023" t="s">
        <v>513</v>
      </c>
      <c r="E3023" t="s">
        <v>1593</v>
      </c>
      <c r="F3023" t="s">
        <v>245</v>
      </c>
      <c r="G3023" t="s">
        <v>45</v>
      </c>
      <c r="H3023">
        <v>1</v>
      </c>
      <c r="I3023" t="s">
        <v>197</v>
      </c>
      <c r="J3023" t="s">
        <v>47</v>
      </c>
      <c r="K3023" s="1">
        <v>44033</v>
      </c>
      <c r="L3023">
        <v>0.47</v>
      </c>
      <c r="M3023" t="s">
        <v>48</v>
      </c>
      <c r="W3023" s="5">
        <v>45962</v>
      </c>
      <c r="X3023" s="5">
        <v>45931</v>
      </c>
      <c r="Y3023" s="5">
        <v>45778</v>
      </c>
      <c r="AB3023" t="s">
        <v>245</v>
      </c>
      <c r="AC3023" t="s">
        <v>245</v>
      </c>
      <c r="AD3023" t="s">
        <v>247</v>
      </c>
      <c r="AE3023" t="s">
        <v>72</v>
      </c>
      <c r="AF3023" t="s">
        <v>53</v>
      </c>
      <c r="AG3023" t="s">
        <v>690</v>
      </c>
      <c r="AH3023">
        <v>48.703887000000002</v>
      </c>
      <c r="AI3023">
        <v>61.152312000000002</v>
      </c>
      <c r="AJ3023">
        <v>62.433605999999997</v>
      </c>
      <c r="AK3023">
        <v>66.828872000000004</v>
      </c>
      <c r="AL3023" t="s">
        <v>54</v>
      </c>
      <c r="AM3023" t="s">
        <v>248</v>
      </c>
    </row>
    <row r="3024" spans="1:44" hidden="1" x14ac:dyDescent="0.25">
      <c r="A3024" t="s">
        <v>4144</v>
      </c>
      <c r="B3024" t="s">
        <v>4142</v>
      </c>
      <c r="C3024" t="s">
        <v>4143</v>
      </c>
      <c r="D3024" t="s">
        <v>95</v>
      </c>
      <c r="E3024" t="s">
        <v>268</v>
      </c>
      <c r="F3024" t="s">
        <v>79</v>
      </c>
      <c r="G3024" t="s">
        <v>58</v>
      </c>
      <c r="H3024">
        <v>1</v>
      </c>
      <c r="I3024" t="s">
        <v>197</v>
      </c>
      <c r="J3024" t="s">
        <v>47</v>
      </c>
      <c r="K3024" s="1">
        <v>43990</v>
      </c>
      <c r="L3024">
        <v>28.95</v>
      </c>
      <c r="M3024" t="s">
        <v>226</v>
      </c>
      <c r="W3024" s="5">
        <v>45748</v>
      </c>
      <c r="X3024" s="5">
        <v>45748</v>
      </c>
      <c r="Y3024" s="5">
        <v>45778</v>
      </c>
      <c r="AB3024" t="s">
        <v>79</v>
      </c>
      <c r="AC3024" t="s">
        <v>79</v>
      </c>
      <c r="AD3024" t="s">
        <v>53</v>
      </c>
      <c r="AE3024" t="s">
        <v>52</v>
      </c>
      <c r="AF3024" t="s">
        <v>72</v>
      </c>
      <c r="AG3024" t="s">
        <v>247</v>
      </c>
      <c r="AH3024">
        <v>26.748805000000001</v>
      </c>
      <c r="AI3024">
        <v>27.865494999999999</v>
      </c>
      <c r="AJ3024">
        <v>28.508673999999999</v>
      </c>
      <c r="AK3024">
        <v>54.717481999999997</v>
      </c>
      <c r="AL3024" t="s">
        <v>54</v>
      </c>
      <c r="AM3024" t="s">
        <v>474</v>
      </c>
      <c r="AN3024" t="s">
        <v>5451</v>
      </c>
      <c r="AO3024" s="1">
        <v>45870</v>
      </c>
      <c r="AP3024" s="1" t="s">
        <v>5454</v>
      </c>
      <c r="AR3024" t="s">
        <v>5451</v>
      </c>
    </row>
    <row r="3025" spans="1:44" hidden="1" x14ac:dyDescent="0.25">
      <c r="A3025" t="s">
        <v>4145</v>
      </c>
      <c r="B3025" t="s">
        <v>4142</v>
      </c>
      <c r="C3025" t="s">
        <v>4143</v>
      </c>
      <c r="D3025" t="s">
        <v>143</v>
      </c>
      <c r="E3025" t="s">
        <v>268</v>
      </c>
      <c r="F3025" t="s">
        <v>79</v>
      </c>
      <c r="G3025" t="s">
        <v>58</v>
      </c>
      <c r="H3025">
        <v>1</v>
      </c>
      <c r="I3025" t="s">
        <v>197</v>
      </c>
      <c r="J3025" t="s">
        <v>47</v>
      </c>
      <c r="K3025" s="1">
        <v>43994</v>
      </c>
      <c r="L3025">
        <v>4.79</v>
      </c>
      <c r="M3025" t="s">
        <v>226</v>
      </c>
      <c r="W3025" s="5">
        <v>45748</v>
      </c>
      <c r="X3025" s="5">
        <v>45748</v>
      </c>
      <c r="Y3025" s="5">
        <v>45778</v>
      </c>
      <c r="AB3025" t="s">
        <v>79</v>
      </c>
      <c r="AC3025" t="s">
        <v>79</v>
      </c>
      <c r="AD3025" t="s">
        <v>53</v>
      </c>
      <c r="AE3025" t="s">
        <v>52</v>
      </c>
      <c r="AF3025" t="s">
        <v>72</v>
      </c>
      <c r="AG3025" t="s">
        <v>247</v>
      </c>
      <c r="AH3025">
        <v>26.748805000000001</v>
      </c>
      <c r="AI3025">
        <v>27.865494999999999</v>
      </c>
      <c r="AJ3025">
        <v>28.508673999999999</v>
      </c>
      <c r="AK3025">
        <v>54.717481999999997</v>
      </c>
      <c r="AL3025" t="s">
        <v>54</v>
      </c>
      <c r="AM3025" t="s">
        <v>474</v>
      </c>
      <c r="AN3025" t="s">
        <v>5451</v>
      </c>
      <c r="AO3025" s="1">
        <v>45870</v>
      </c>
      <c r="AP3025" s="1" t="s">
        <v>5454</v>
      </c>
      <c r="AR3025" t="s">
        <v>5451</v>
      </c>
    </row>
    <row r="3026" spans="1:44" hidden="1" x14ac:dyDescent="0.25">
      <c r="A3026" t="s">
        <v>4148</v>
      </c>
      <c r="B3026" t="s">
        <v>4146</v>
      </c>
      <c r="C3026" t="s">
        <v>4147</v>
      </c>
      <c r="D3026" t="s">
        <v>95</v>
      </c>
      <c r="E3026" t="s">
        <v>3402</v>
      </c>
      <c r="F3026" t="s">
        <v>311</v>
      </c>
      <c r="G3026" t="s">
        <v>45</v>
      </c>
      <c r="H3026">
        <v>2</v>
      </c>
      <c r="I3026" t="s">
        <v>151</v>
      </c>
      <c r="J3026" t="s">
        <v>47</v>
      </c>
      <c r="K3026" s="1">
        <v>42718</v>
      </c>
      <c r="L3026">
        <v>2.66</v>
      </c>
      <c r="M3026" t="s">
        <v>226</v>
      </c>
      <c r="W3026" s="5">
        <v>45809</v>
      </c>
      <c r="X3026" s="5">
        <v>45809</v>
      </c>
      <c r="Y3026" s="5">
        <v>45748</v>
      </c>
      <c r="AB3026" t="s">
        <v>311</v>
      </c>
      <c r="AC3026" t="s">
        <v>311</v>
      </c>
      <c r="AD3026" t="s">
        <v>199</v>
      </c>
      <c r="AE3026" t="s">
        <v>51</v>
      </c>
      <c r="AF3026" t="s">
        <v>50</v>
      </c>
      <c r="AG3026" t="s">
        <v>52</v>
      </c>
      <c r="AH3026">
        <v>12.883691000000001</v>
      </c>
      <c r="AI3026">
        <v>77.974421000000007</v>
      </c>
      <c r="AJ3026">
        <v>88.995570000000001</v>
      </c>
      <c r="AK3026">
        <v>137.18647000000001</v>
      </c>
      <c r="AL3026" t="s">
        <v>54</v>
      </c>
      <c r="AM3026" t="s">
        <v>314</v>
      </c>
      <c r="AN3026" t="s">
        <v>182</v>
      </c>
      <c r="AR3026" t="s">
        <v>182</v>
      </c>
    </row>
    <row r="3027" spans="1:44" hidden="1" x14ac:dyDescent="0.25">
      <c r="A3027" t="s">
        <v>4149</v>
      </c>
      <c r="B3027" t="s">
        <v>4146</v>
      </c>
      <c r="C3027" t="s">
        <v>4147</v>
      </c>
      <c r="D3027" t="s">
        <v>143</v>
      </c>
      <c r="E3027" t="s">
        <v>3402</v>
      </c>
      <c r="F3027" t="s">
        <v>311</v>
      </c>
      <c r="G3027" t="s">
        <v>45</v>
      </c>
      <c r="H3027">
        <v>2</v>
      </c>
      <c r="I3027" t="s">
        <v>46</v>
      </c>
      <c r="J3027" t="s">
        <v>47</v>
      </c>
      <c r="K3027" s="1">
        <v>44330</v>
      </c>
      <c r="L3027">
        <v>14.62</v>
      </c>
      <c r="M3027" t="s">
        <v>226</v>
      </c>
      <c r="W3027" s="5">
        <v>45809</v>
      </c>
      <c r="X3027" s="5">
        <v>45809</v>
      </c>
      <c r="Y3027" s="5">
        <v>45748</v>
      </c>
      <c r="AB3027" t="s">
        <v>311</v>
      </c>
      <c r="AC3027" t="s">
        <v>311</v>
      </c>
      <c r="AD3027" t="s">
        <v>199</v>
      </c>
      <c r="AE3027" t="s">
        <v>51</v>
      </c>
      <c r="AF3027" t="s">
        <v>50</v>
      </c>
      <c r="AG3027" t="s">
        <v>52</v>
      </c>
      <c r="AH3027">
        <v>12.883691000000001</v>
      </c>
      <c r="AI3027">
        <v>77.974421000000007</v>
      </c>
      <c r="AJ3027">
        <v>88.995570000000001</v>
      </c>
      <c r="AK3027">
        <v>137.18647000000001</v>
      </c>
      <c r="AL3027" t="s">
        <v>54</v>
      </c>
      <c r="AM3027" t="s">
        <v>314</v>
      </c>
      <c r="AN3027" t="s">
        <v>182</v>
      </c>
      <c r="AR3027" t="s">
        <v>182</v>
      </c>
    </row>
    <row r="3028" spans="1:44" hidden="1" x14ac:dyDescent="0.25">
      <c r="A3028" t="s">
        <v>4150</v>
      </c>
      <c r="B3028" t="s">
        <v>4146</v>
      </c>
      <c r="C3028" t="s">
        <v>4147</v>
      </c>
      <c r="D3028" t="s">
        <v>145</v>
      </c>
      <c r="E3028" t="s">
        <v>3402</v>
      </c>
      <c r="F3028" t="s">
        <v>311</v>
      </c>
      <c r="G3028" t="s">
        <v>45</v>
      </c>
      <c r="H3028">
        <v>2</v>
      </c>
      <c r="I3028" t="s">
        <v>46</v>
      </c>
      <c r="J3028" t="s">
        <v>47</v>
      </c>
      <c r="K3028" s="1">
        <v>44330</v>
      </c>
      <c r="L3028">
        <v>4.95</v>
      </c>
      <c r="M3028" t="s">
        <v>226</v>
      </c>
      <c r="W3028" s="5">
        <v>45809</v>
      </c>
      <c r="X3028" s="5">
        <v>45809</v>
      </c>
      <c r="Y3028" s="5">
        <v>45748</v>
      </c>
      <c r="AB3028" t="s">
        <v>311</v>
      </c>
      <c r="AC3028" t="s">
        <v>311</v>
      </c>
      <c r="AD3028" t="s">
        <v>199</v>
      </c>
      <c r="AE3028" t="s">
        <v>51</v>
      </c>
      <c r="AF3028" t="s">
        <v>50</v>
      </c>
      <c r="AG3028" t="s">
        <v>52</v>
      </c>
      <c r="AH3028">
        <v>12.883691000000001</v>
      </c>
      <c r="AI3028">
        <v>77.974421000000007</v>
      </c>
      <c r="AJ3028">
        <v>88.995570000000001</v>
      </c>
      <c r="AK3028">
        <v>137.18647000000001</v>
      </c>
      <c r="AL3028" t="s">
        <v>54</v>
      </c>
      <c r="AM3028" t="s">
        <v>314</v>
      </c>
      <c r="AN3028" t="s">
        <v>182</v>
      </c>
      <c r="AR3028" t="s">
        <v>182</v>
      </c>
    </row>
    <row r="3029" spans="1:44" hidden="1" x14ac:dyDescent="0.25">
      <c r="A3029" t="s">
        <v>4151</v>
      </c>
      <c r="B3029" t="s">
        <v>4146</v>
      </c>
      <c r="C3029" t="s">
        <v>4147</v>
      </c>
      <c r="D3029" t="s">
        <v>255</v>
      </c>
      <c r="E3029" t="s">
        <v>3402</v>
      </c>
      <c r="F3029" t="s">
        <v>311</v>
      </c>
      <c r="G3029" t="s">
        <v>45</v>
      </c>
      <c r="H3029">
        <v>2</v>
      </c>
      <c r="I3029" t="s">
        <v>151</v>
      </c>
      <c r="J3029" t="s">
        <v>47</v>
      </c>
      <c r="K3029" s="1">
        <v>43448</v>
      </c>
      <c r="L3029">
        <v>18.329999999999998</v>
      </c>
      <c r="M3029" t="s">
        <v>226</v>
      </c>
      <c r="W3029" s="5">
        <v>45809</v>
      </c>
      <c r="X3029" s="5">
        <v>45809</v>
      </c>
      <c r="Y3029" s="5">
        <v>45748</v>
      </c>
      <c r="AB3029" t="s">
        <v>311</v>
      </c>
      <c r="AC3029" t="s">
        <v>311</v>
      </c>
      <c r="AD3029" t="s">
        <v>199</v>
      </c>
      <c r="AE3029" t="s">
        <v>51</v>
      </c>
      <c r="AF3029" t="s">
        <v>50</v>
      </c>
      <c r="AG3029" t="s">
        <v>52</v>
      </c>
      <c r="AH3029">
        <v>12.883691000000001</v>
      </c>
      <c r="AI3029">
        <v>77.974421000000007</v>
      </c>
      <c r="AJ3029">
        <v>88.995570000000001</v>
      </c>
      <c r="AK3029">
        <v>137.18647000000001</v>
      </c>
      <c r="AL3029" t="s">
        <v>54</v>
      </c>
      <c r="AM3029" t="s">
        <v>314</v>
      </c>
      <c r="AN3029" t="s">
        <v>182</v>
      </c>
      <c r="AR3029" t="s">
        <v>182</v>
      </c>
    </row>
    <row r="3030" spans="1:44" hidden="1" x14ac:dyDescent="0.25">
      <c r="A3030" t="s">
        <v>4152</v>
      </c>
      <c r="B3030" t="s">
        <v>4146</v>
      </c>
      <c r="C3030" t="s">
        <v>4147</v>
      </c>
      <c r="D3030" t="s">
        <v>87</v>
      </c>
      <c r="E3030" t="s">
        <v>3402</v>
      </c>
      <c r="F3030" t="s">
        <v>311</v>
      </c>
      <c r="G3030" t="s">
        <v>45</v>
      </c>
      <c r="H3030">
        <v>2</v>
      </c>
      <c r="I3030" t="s">
        <v>151</v>
      </c>
      <c r="J3030" t="s">
        <v>47</v>
      </c>
      <c r="K3030" s="1">
        <v>43448</v>
      </c>
      <c r="L3030">
        <v>12.88</v>
      </c>
      <c r="M3030" t="s">
        <v>226</v>
      </c>
      <c r="W3030" s="5">
        <v>45809</v>
      </c>
      <c r="X3030" s="5">
        <v>45809</v>
      </c>
      <c r="Y3030" s="5">
        <v>45748</v>
      </c>
      <c r="AB3030" t="s">
        <v>311</v>
      </c>
      <c r="AC3030" t="s">
        <v>311</v>
      </c>
      <c r="AD3030" t="s">
        <v>199</v>
      </c>
      <c r="AE3030" t="s">
        <v>51</v>
      </c>
      <c r="AF3030" t="s">
        <v>50</v>
      </c>
      <c r="AG3030" t="s">
        <v>52</v>
      </c>
      <c r="AH3030">
        <v>12.883691000000001</v>
      </c>
      <c r="AI3030">
        <v>77.974421000000007</v>
      </c>
      <c r="AJ3030">
        <v>88.995570000000001</v>
      </c>
      <c r="AK3030">
        <v>137.18647000000001</v>
      </c>
      <c r="AL3030" t="s">
        <v>54</v>
      </c>
      <c r="AM3030" t="s">
        <v>314</v>
      </c>
      <c r="AN3030" t="s">
        <v>182</v>
      </c>
      <c r="AR3030" t="s">
        <v>182</v>
      </c>
    </row>
    <row r="3031" spans="1:44" hidden="1" x14ac:dyDescent="0.25">
      <c r="A3031" t="s">
        <v>4153</v>
      </c>
      <c r="B3031" t="s">
        <v>4146</v>
      </c>
      <c r="C3031" t="s">
        <v>4147</v>
      </c>
      <c r="D3031" t="s">
        <v>100</v>
      </c>
      <c r="E3031" t="s">
        <v>3402</v>
      </c>
      <c r="F3031" t="s">
        <v>311</v>
      </c>
      <c r="G3031" t="s">
        <v>45</v>
      </c>
      <c r="H3031">
        <v>1</v>
      </c>
      <c r="I3031" t="s">
        <v>197</v>
      </c>
      <c r="J3031" t="s">
        <v>47</v>
      </c>
      <c r="K3031" s="1">
        <v>44330</v>
      </c>
      <c r="L3031">
        <v>8.1199999999999992</v>
      </c>
      <c r="M3031" t="s">
        <v>226</v>
      </c>
      <c r="W3031" s="5">
        <v>45809</v>
      </c>
      <c r="X3031" s="5">
        <v>45809</v>
      </c>
      <c r="Y3031" s="5">
        <v>45748</v>
      </c>
      <c r="AB3031" t="s">
        <v>311</v>
      </c>
      <c r="AC3031" t="s">
        <v>311</v>
      </c>
      <c r="AD3031" t="s">
        <v>199</v>
      </c>
      <c r="AE3031" t="s">
        <v>51</v>
      </c>
      <c r="AF3031" t="s">
        <v>50</v>
      </c>
      <c r="AG3031" t="s">
        <v>52</v>
      </c>
      <c r="AH3031">
        <v>12.883691000000001</v>
      </c>
      <c r="AI3031">
        <v>77.974421000000007</v>
      </c>
      <c r="AJ3031">
        <v>88.995570000000001</v>
      </c>
      <c r="AK3031">
        <v>137.18647000000001</v>
      </c>
      <c r="AL3031" t="s">
        <v>54</v>
      </c>
      <c r="AM3031" t="s">
        <v>314</v>
      </c>
      <c r="AN3031" t="s">
        <v>182</v>
      </c>
      <c r="AR3031" t="s">
        <v>182</v>
      </c>
    </row>
    <row r="3032" spans="1:44" hidden="1" x14ac:dyDescent="0.25">
      <c r="A3032" t="s">
        <v>4154</v>
      </c>
      <c r="B3032" t="s">
        <v>4146</v>
      </c>
      <c r="C3032" t="s">
        <v>4147</v>
      </c>
      <c r="D3032" t="s">
        <v>259</v>
      </c>
      <c r="E3032" t="s">
        <v>3402</v>
      </c>
      <c r="F3032" t="s">
        <v>311</v>
      </c>
      <c r="G3032" t="s">
        <v>45</v>
      </c>
      <c r="H3032">
        <v>1</v>
      </c>
      <c r="I3032" t="s">
        <v>197</v>
      </c>
      <c r="J3032" t="s">
        <v>47</v>
      </c>
      <c r="K3032" s="1">
        <v>44330</v>
      </c>
      <c r="L3032">
        <v>0.95</v>
      </c>
      <c r="M3032" t="s">
        <v>226</v>
      </c>
      <c r="W3032" s="5">
        <v>45809</v>
      </c>
      <c r="X3032" s="5">
        <v>45809</v>
      </c>
      <c r="Y3032" s="5">
        <v>45748</v>
      </c>
      <c r="AB3032" t="s">
        <v>311</v>
      </c>
      <c r="AC3032" t="s">
        <v>311</v>
      </c>
      <c r="AD3032" t="s">
        <v>199</v>
      </c>
      <c r="AE3032" t="s">
        <v>51</v>
      </c>
      <c r="AF3032" t="s">
        <v>50</v>
      </c>
      <c r="AG3032" t="s">
        <v>52</v>
      </c>
      <c r="AH3032">
        <v>12.883691000000001</v>
      </c>
      <c r="AI3032">
        <v>77.974421000000007</v>
      </c>
      <c r="AJ3032">
        <v>88.995570000000001</v>
      </c>
      <c r="AK3032">
        <v>137.18647000000001</v>
      </c>
      <c r="AL3032" t="s">
        <v>54</v>
      </c>
      <c r="AM3032" t="s">
        <v>314</v>
      </c>
      <c r="AN3032" t="s">
        <v>182</v>
      </c>
      <c r="AR3032" t="s">
        <v>182</v>
      </c>
    </row>
    <row r="3033" spans="1:44" hidden="1" x14ac:dyDescent="0.25">
      <c r="A3033" t="s">
        <v>4155</v>
      </c>
      <c r="B3033" t="s">
        <v>4146</v>
      </c>
      <c r="C3033" t="s">
        <v>4147</v>
      </c>
      <c r="D3033" t="s">
        <v>275</v>
      </c>
      <c r="E3033" t="s">
        <v>3402</v>
      </c>
      <c r="F3033" t="s">
        <v>311</v>
      </c>
      <c r="G3033" t="s">
        <v>45</v>
      </c>
      <c r="H3033">
        <v>2</v>
      </c>
      <c r="I3033" t="s">
        <v>151</v>
      </c>
      <c r="J3033" t="s">
        <v>47</v>
      </c>
      <c r="K3033" s="1">
        <v>43448</v>
      </c>
      <c r="L3033">
        <v>7.35</v>
      </c>
      <c r="M3033" t="s">
        <v>226</v>
      </c>
      <c r="W3033" s="5">
        <v>45809</v>
      </c>
      <c r="X3033" s="5">
        <v>45809</v>
      </c>
      <c r="Y3033" s="5">
        <v>45748</v>
      </c>
      <c r="AB3033" t="s">
        <v>311</v>
      </c>
      <c r="AC3033" t="s">
        <v>311</v>
      </c>
      <c r="AD3033" t="s">
        <v>199</v>
      </c>
      <c r="AE3033" t="s">
        <v>51</v>
      </c>
      <c r="AF3033" t="s">
        <v>50</v>
      </c>
      <c r="AG3033" t="s">
        <v>52</v>
      </c>
      <c r="AH3033">
        <v>12.883691000000001</v>
      </c>
      <c r="AI3033">
        <v>77.974421000000007</v>
      </c>
      <c r="AJ3033">
        <v>88.995570000000001</v>
      </c>
      <c r="AK3033">
        <v>137.18647000000001</v>
      </c>
      <c r="AL3033" t="s">
        <v>54</v>
      </c>
      <c r="AM3033" t="s">
        <v>314</v>
      </c>
      <c r="AN3033" t="s">
        <v>182</v>
      </c>
      <c r="AR3033" t="s">
        <v>182</v>
      </c>
    </row>
    <row r="3034" spans="1:44" hidden="1" x14ac:dyDescent="0.25">
      <c r="A3034" t="s">
        <v>4156</v>
      </c>
      <c r="B3034" t="s">
        <v>4146</v>
      </c>
      <c r="C3034" t="s">
        <v>4147</v>
      </c>
      <c r="D3034" t="s">
        <v>207</v>
      </c>
      <c r="E3034" t="s">
        <v>3402</v>
      </c>
      <c r="F3034" t="s">
        <v>311</v>
      </c>
      <c r="G3034" t="s">
        <v>45</v>
      </c>
      <c r="H3034">
        <v>3</v>
      </c>
      <c r="I3034" t="s">
        <v>46</v>
      </c>
      <c r="J3034" t="s">
        <v>47</v>
      </c>
      <c r="K3034" s="1">
        <v>44330</v>
      </c>
      <c r="L3034">
        <v>1.37</v>
      </c>
      <c r="M3034" t="s">
        <v>226</v>
      </c>
      <c r="W3034" s="5">
        <v>45809</v>
      </c>
      <c r="X3034" s="5">
        <v>45809</v>
      </c>
      <c r="Y3034" s="5">
        <v>45748</v>
      </c>
      <c r="AB3034" t="s">
        <v>311</v>
      </c>
      <c r="AC3034" t="s">
        <v>311</v>
      </c>
      <c r="AD3034" t="s">
        <v>199</v>
      </c>
      <c r="AE3034" t="s">
        <v>51</v>
      </c>
      <c r="AF3034" t="s">
        <v>50</v>
      </c>
      <c r="AG3034" t="s">
        <v>52</v>
      </c>
      <c r="AH3034">
        <v>12.883691000000001</v>
      </c>
      <c r="AI3034">
        <v>77.974421000000007</v>
      </c>
      <c r="AJ3034">
        <v>88.995570000000001</v>
      </c>
      <c r="AK3034">
        <v>137.18647000000001</v>
      </c>
      <c r="AL3034" t="s">
        <v>54</v>
      </c>
      <c r="AM3034" t="s">
        <v>314</v>
      </c>
      <c r="AN3034" t="s">
        <v>182</v>
      </c>
      <c r="AR3034" t="s">
        <v>182</v>
      </c>
    </row>
    <row r="3035" spans="1:44" hidden="1" x14ac:dyDescent="0.25">
      <c r="A3035" t="s">
        <v>4157</v>
      </c>
      <c r="B3035" t="s">
        <v>4146</v>
      </c>
      <c r="C3035" t="s">
        <v>4147</v>
      </c>
      <c r="D3035" t="s">
        <v>102</v>
      </c>
      <c r="E3035" t="s">
        <v>3402</v>
      </c>
      <c r="F3035" t="s">
        <v>311</v>
      </c>
      <c r="G3035" t="s">
        <v>45</v>
      </c>
      <c r="H3035">
        <v>2</v>
      </c>
      <c r="I3035" t="s">
        <v>46</v>
      </c>
      <c r="J3035" t="s">
        <v>70</v>
      </c>
      <c r="L3035">
        <v>3.43</v>
      </c>
      <c r="M3035" t="s">
        <v>226</v>
      </c>
      <c r="W3035" s="5">
        <v>43900</v>
      </c>
      <c r="AB3035" t="s">
        <v>311</v>
      </c>
      <c r="AC3035" t="s">
        <v>311</v>
      </c>
      <c r="AD3035" t="s">
        <v>199</v>
      </c>
      <c r="AE3035" t="s">
        <v>51</v>
      </c>
      <c r="AF3035" t="s">
        <v>50</v>
      </c>
      <c r="AG3035" t="s">
        <v>52</v>
      </c>
      <c r="AH3035">
        <v>12.883691000000001</v>
      </c>
      <c r="AI3035">
        <v>77.974421000000007</v>
      </c>
      <c r="AJ3035">
        <v>88.995570000000001</v>
      </c>
      <c r="AK3035">
        <v>137.18647000000001</v>
      </c>
      <c r="AL3035" t="s">
        <v>73</v>
      </c>
      <c r="AM3035" t="s">
        <v>314</v>
      </c>
      <c r="AN3035" t="s">
        <v>182</v>
      </c>
      <c r="AO3035" s="1">
        <v>45839</v>
      </c>
      <c r="AR3035" t="s">
        <v>182</v>
      </c>
    </row>
    <row r="3036" spans="1:44" hidden="1" x14ac:dyDescent="0.25">
      <c r="A3036" t="s">
        <v>4158</v>
      </c>
      <c r="B3036" t="s">
        <v>4146</v>
      </c>
      <c r="C3036" t="s">
        <v>4147</v>
      </c>
      <c r="D3036" t="s">
        <v>104</v>
      </c>
      <c r="E3036" t="s">
        <v>3402</v>
      </c>
      <c r="F3036" t="s">
        <v>311</v>
      </c>
      <c r="G3036" t="s">
        <v>45</v>
      </c>
      <c r="H3036">
        <v>2</v>
      </c>
      <c r="I3036" t="s">
        <v>46</v>
      </c>
      <c r="J3036" t="s">
        <v>47</v>
      </c>
      <c r="K3036" s="1">
        <v>44330</v>
      </c>
      <c r="L3036">
        <v>0.17</v>
      </c>
      <c r="M3036" t="s">
        <v>226</v>
      </c>
      <c r="W3036" s="5">
        <v>45809</v>
      </c>
      <c r="X3036" s="5">
        <v>45809</v>
      </c>
      <c r="Y3036" s="5">
        <v>45748</v>
      </c>
      <c r="AB3036" t="s">
        <v>311</v>
      </c>
      <c r="AC3036" t="s">
        <v>311</v>
      </c>
      <c r="AD3036" t="s">
        <v>199</v>
      </c>
      <c r="AE3036" t="s">
        <v>51</v>
      </c>
      <c r="AF3036" t="s">
        <v>50</v>
      </c>
      <c r="AG3036" t="s">
        <v>52</v>
      </c>
      <c r="AH3036">
        <v>12.883691000000001</v>
      </c>
      <c r="AI3036">
        <v>77.974421000000007</v>
      </c>
      <c r="AJ3036">
        <v>88.995570000000001</v>
      </c>
      <c r="AK3036">
        <v>137.18647000000001</v>
      </c>
      <c r="AL3036" t="s">
        <v>54</v>
      </c>
      <c r="AM3036" t="s">
        <v>314</v>
      </c>
    </row>
    <row r="3037" spans="1:44" hidden="1" x14ac:dyDescent="0.25">
      <c r="A3037" t="s">
        <v>4159</v>
      </c>
      <c r="B3037" t="s">
        <v>4146</v>
      </c>
      <c r="C3037" t="s">
        <v>4147</v>
      </c>
      <c r="D3037" t="s">
        <v>149</v>
      </c>
      <c r="E3037" t="s">
        <v>3402</v>
      </c>
      <c r="F3037" t="s">
        <v>311</v>
      </c>
      <c r="G3037" t="s">
        <v>45</v>
      </c>
      <c r="H3037">
        <v>2</v>
      </c>
      <c r="I3037" t="s">
        <v>46</v>
      </c>
      <c r="J3037" t="s">
        <v>70</v>
      </c>
      <c r="L3037">
        <v>0.18</v>
      </c>
      <c r="M3037" t="s">
        <v>226</v>
      </c>
      <c r="W3037" s="5">
        <v>43900</v>
      </c>
      <c r="AB3037" t="s">
        <v>311</v>
      </c>
      <c r="AC3037" t="s">
        <v>311</v>
      </c>
      <c r="AD3037" t="s">
        <v>199</v>
      </c>
      <c r="AE3037" t="s">
        <v>51</v>
      </c>
      <c r="AF3037" t="s">
        <v>50</v>
      </c>
      <c r="AG3037" t="s">
        <v>52</v>
      </c>
      <c r="AH3037">
        <v>12.883691000000001</v>
      </c>
      <c r="AI3037">
        <v>77.974421000000007</v>
      </c>
      <c r="AJ3037">
        <v>88.995570000000001</v>
      </c>
      <c r="AK3037">
        <v>137.18647000000001</v>
      </c>
      <c r="AL3037" t="s">
        <v>73</v>
      </c>
      <c r="AM3037" t="s">
        <v>314</v>
      </c>
      <c r="AN3037" t="s">
        <v>182</v>
      </c>
      <c r="AO3037" s="1">
        <v>45839</v>
      </c>
      <c r="AR3037" t="s">
        <v>182</v>
      </c>
    </row>
    <row r="3038" spans="1:44" hidden="1" x14ac:dyDescent="0.25">
      <c r="A3038" t="s">
        <v>4160</v>
      </c>
      <c r="B3038" t="s">
        <v>4146</v>
      </c>
      <c r="C3038" t="s">
        <v>4147</v>
      </c>
      <c r="D3038" t="s">
        <v>107</v>
      </c>
      <c r="E3038" t="s">
        <v>3402</v>
      </c>
      <c r="F3038" t="s">
        <v>311</v>
      </c>
      <c r="G3038" t="s">
        <v>45</v>
      </c>
      <c r="H3038">
        <v>1</v>
      </c>
      <c r="I3038" t="s">
        <v>197</v>
      </c>
      <c r="J3038" t="s">
        <v>70</v>
      </c>
      <c r="L3038">
        <v>0.01</v>
      </c>
      <c r="M3038" t="s">
        <v>226</v>
      </c>
      <c r="W3038" s="5">
        <v>43900</v>
      </c>
      <c r="AB3038" t="s">
        <v>311</v>
      </c>
      <c r="AC3038" t="s">
        <v>311</v>
      </c>
      <c r="AD3038" t="s">
        <v>199</v>
      </c>
      <c r="AE3038" t="s">
        <v>51</v>
      </c>
      <c r="AF3038" t="s">
        <v>50</v>
      </c>
      <c r="AG3038" t="s">
        <v>52</v>
      </c>
      <c r="AH3038">
        <v>12.883691000000001</v>
      </c>
      <c r="AI3038">
        <v>77.974421000000007</v>
      </c>
      <c r="AJ3038">
        <v>88.995570000000001</v>
      </c>
      <c r="AK3038">
        <v>137.18647000000001</v>
      </c>
      <c r="AL3038" t="s">
        <v>73</v>
      </c>
      <c r="AM3038" t="s">
        <v>314</v>
      </c>
      <c r="AN3038" t="s">
        <v>182</v>
      </c>
      <c r="AO3038" s="1">
        <v>45839</v>
      </c>
      <c r="AR3038" t="s">
        <v>182</v>
      </c>
    </row>
    <row r="3039" spans="1:44" hidden="1" x14ac:dyDescent="0.25">
      <c r="A3039" t="s">
        <v>4161</v>
      </c>
      <c r="B3039" t="s">
        <v>4146</v>
      </c>
      <c r="C3039" t="s">
        <v>4147</v>
      </c>
      <c r="D3039" t="s">
        <v>483</v>
      </c>
      <c r="E3039" t="s">
        <v>3402</v>
      </c>
      <c r="F3039" t="s">
        <v>311</v>
      </c>
      <c r="G3039" t="s">
        <v>45</v>
      </c>
      <c r="H3039">
        <v>2</v>
      </c>
      <c r="I3039" t="s">
        <v>46</v>
      </c>
      <c r="J3039" t="s">
        <v>47</v>
      </c>
      <c r="K3039" s="1">
        <v>44330</v>
      </c>
      <c r="L3039">
        <v>0.21</v>
      </c>
      <c r="M3039" t="s">
        <v>226</v>
      </c>
      <c r="W3039" s="5">
        <v>45809</v>
      </c>
      <c r="X3039" s="5">
        <v>45809</v>
      </c>
      <c r="Y3039" s="5">
        <v>45748</v>
      </c>
      <c r="AB3039" t="s">
        <v>311</v>
      </c>
      <c r="AC3039" t="s">
        <v>311</v>
      </c>
      <c r="AD3039" t="s">
        <v>199</v>
      </c>
      <c r="AE3039" t="s">
        <v>51</v>
      </c>
      <c r="AF3039" t="s">
        <v>50</v>
      </c>
      <c r="AG3039" t="s">
        <v>52</v>
      </c>
      <c r="AH3039">
        <v>12.883691000000001</v>
      </c>
      <c r="AI3039">
        <v>77.974421000000007</v>
      </c>
      <c r="AJ3039">
        <v>88.995570000000001</v>
      </c>
      <c r="AK3039">
        <v>137.18647000000001</v>
      </c>
      <c r="AL3039" t="s">
        <v>54</v>
      </c>
      <c r="AM3039" t="s">
        <v>314</v>
      </c>
      <c r="AN3039" t="s">
        <v>182</v>
      </c>
      <c r="AR3039" t="s">
        <v>182</v>
      </c>
    </row>
    <row r="3040" spans="1:44" hidden="1" x14ac:dyDescent="0.25">
      <c r="A3040" t="s">
        <v>4164</v>
      </c>
      <c r="B3040" t="s">
        <v>4162</v>
      </c>
      <c r="C3040" t="s">
        <v>4163</v>
      </c>
      <c r="D3040" t="s">
        <v>95</v>
      </c>
      <c r="E3040" t="s">
        <v>3402</v>
      </c>
      <c r="F3040" t="s">
        <v>311</v>
      </c>
      <c r="G3040" t="s">
        <v>45</v>
      </c>
      <c r="H3040">
        <v>1</v>
      </c>
      <c r="I3040" t="s">
        <v>197</v>
      </c>
      <c r="J3040" t="s">
        <v>47</v>
      </c>
      <c r="K3040" s="1">
        <v>43990</v>
      </c>
      <c r="L3040">
        <v>37.43</v>
      </c>
      <c r="M3040" t="s">
        <v>226</v>
      </c>
      <c r="W3040" s="5">
        <v>45809</v>
      </c>
      <c r="X3040" s="5">
        <v>45809</v>
      </c>
      <c r="Y3040" s="5">
        <v>45748</v>
      </c>
      <c r="AB3040" t="s">
        <v>311</v>
      </c>
      <c r="AC3040" t="s">
        <v>311</v>
      </c>
      <c r="AD3040" t="s">
        <v>199</v>
      </c>
      <c r="AE3040" t="s">
        <v>51</v>
      </c>
      <c r="AF3040" t="s">
        <v>50</v>
      </c>
      <c r="AG3040" t="s">
        <v>52</v>
      </c>
      <c r="AH3040">
        <v>14.682441000000001</v>
      </c>
      <c r="AI3040">
        <v>66.193149000000005</v>
      </c>
      <c r="AJ3040">
        <v>74.508150000000001</v>
      </c>
      <c r="AK3040">
        <v>122.69905</v>
      </c>
      <c r="AL3040" t="s">
        <v>54</v>
      </c>
      <c r="AM3040" t="s">
        <v>314</v>
      </c>
    </row>
    <row r="3041" spans="1:44" hidden="1" x14ac:dyDescent="0.25">
      <c r="A3041" t="s">
        <v>4165</v>
      </c>
      <c r="B3041" t="s">
        <v>4162</v>
      </c>
      <c r="C3041" t="s">
        <v>4163</v>
      </c>
      <c r="D3041" t="s">
        <v>143</v>
      </c>
      <c r="E3041" t="s">
        <v>3402</v>
      </c>
      <c r="F3041" t="s">
        <v>311</v>
      </c>
      <c r="G3041" t="s">
        <v>45</v>
      </c>
      <c r="H3041">
        <v>1</v>
      </c>
      <c r="I3041" t="s">
        <v>197</v>
      </c>
      <c r="J3041" t="s">
        <v>47</v>
      </c>
      <c r="K3041" s="1">
        <v>43992</v>
      </c>
      <c r="L3041">
        <v>11.17</v>
      </c>
      <c r="M3041" t="s">
        <v>226</v>
      </c>
      <c r="W3041" s="5">
        <v>45809</v>
      </c>
      <c r="X3041" s="5">
        <v>45809</v>
      </c>
      <c r="Y3041" s="5">
        <v>45748</v>
      </c>
      <c r="AB3041" t="s">
        <v>311</v>
      </c>
      <c r="AC3041" t="s">
        <v>311</v>
      </c>
      <c r="AD3041" t="s">
        <v>199</v>
      </c>
      <c r="AE3041" t="s">
        <v>51</v>
      </c>
      <c r="AF3041" t="s">
        <v>50</v>
      </c>
      <c r="AG3041" t="s">
        <v>52</v>
      </c>
      <c r="AH3041">
        <v>14.682441000000001</v>
      </c>
      <c r="AI3041">
        <v>66.193149000000005</v>
      </c>
      <c r="AJ3041">
        <v>74.508150000000001</v>
      </c>
      <c r="AK3041">
        <v>122.69905</v>
      </c>
      <c r="AL3041" t="s">
        <v>54</v>
      </c>
      <c r="AM3041" t="s">
        <v>314</v>
      </c>
    </row>
    <row r="3042" spans="1:44" hidden="1" x14ac:dyDescent="0.25">
      <c r="A3042" t="s">
        <v>4166</v>
      </c>
      <c r="B3042" t="s">
        <v>4162</v>
      </c>
      <c r="C3042" t="s">
        <v>4163</v>
      </c>
      <c r="D3042" t="s">
        <v>145</v>
      </c>
      <c r="E3042" t="s">
        <v>3402</v>
      </c>
      <c r="F3042" t="s">
        <v>311</v>
      </c>
      <c r="G3042" t="s">
        <v>45</v>
      </c>
      <c r="H3042">
        <v>1</v>
      </c>
      <c r="I3042" t="s">
        <v>197</v>
      </c>
      <c r="J3042" t="s">
        <v>47</v>
      </c>
      <c r="K3042" s="1">
        <v>43992</v>
      </c>
      <c r="L3042">
        <v>9.36</v>
      </c>
      <c r="M3042" t="s">
        <v>226</v>
      </c>
      <c r="W3042" s="5">
        <v>45809</v>
      </c>
      <c r="X3042" s="5">
        <v>45839</v>
      </c>
      <c r="Y3042" s="5">
        <v>45748</v>
      </c>
      <c r="AB3042" t="s">
        <v>311</v>
      </c>
      <c r="AC3042" t="s">
        <v>311</v>
      </c>
      <c r="AD3042" t="s">
        <v>199</v>
      </c>
      <c r="AE3042" t="s">
        <v>51</v>
      </c>
      <c r="AF3042" t="s">
        <v>50</v>
      </c>
      <c r="AG3042" t="s">
        <v>52</v>
      </c>
      <c r="AH3042">
        <v>14.682441000000001</v>
      </c>
      <c r="AI3042">
        <v>66.193149000000005</v>
      </c>
      <c r="AJ3042">
        <v>74.508150000000001</v>
      </c>
      <c r="AK3042">
        <v>122.69905</v>
      </c>
      <c r="AL3042" t="s">
        <v>54</v>
      </c>
      <c r="AM3042" t="s">
        <v>314</v>
      </c>
    </row>
    <row r="3043" spans="1:44" hidden="1" x14ac:dyDescent="0.25">
      <c r="A3043" t="s">
        <v>4169</v>
      </c>
      <c r="B3043" t="s">
        <v>4167</v>
      </c>
      <c r="C3043" t="s">
        <v>4168</v>
      </c>
      <c r="D3043" t="s">
        <v>95</v>
      </c>
      <c r="E3043" t="s">
        <v>3402</v>
      </c>
      <c r="F3043" t="s">
        <v>311</v>
      </c>
      <c r="G3043" t="s">
        <v>45</v>
      </c>
      <c r="H3043">
        <v>1</v>
      </c>
      <c r="I3043" t="s">
        <v>197</v>
      </c>
      <c r="J3043" t="s">
        <v>47</v>
      </c>
      <c r="K3043" s="1">
        <v>44042</v>
      </c>
      <c r="L3043">
        <v>23.8</v>
      </c>
      <c r="M3043" t="s">
        <v>226</v>
      </c>
      <c r="N3043" t="s">
        <v>13</v>
      </c>
      <c r="W3043" s="5">
        <v>45809</v>
      </c>
      <c r="X3043" s="5">
        <v>45809</v>
      </c>
      <c r="Y3043" s="5">
        <v>45748</v>
      </c>
      <c r="AB3043" t="s">
        <v>311</v>
      </c>
      <c r="AC3043" t="s">
        <v>13</v>
      </c>
      <c r="AD3043" t="s">
        <v>199</v>
      </c>
      <c r="AE3043" t="s">
        <v>51</v>
      </c>
      <c r="AF3043" t="s">
        <v>50</v>
      </c>
      <c r="AG3043" t="s">
        <v>52</v>
      </c>
      <c r="AH3043">
        <v>15.838274</v>
      </c>
      <c r="AI3043">
        <v>80.954936000000004</v>
      </c>
      <c r="AJ3043">
        <v>89.269936999999999</v>
      </c>
      <c r="AK3043">
        <v>137.460837</v>
      </c>
      <c r="AL3043" t="s">
        <v>54</v>
      </c>
      <c r="AM3043" t="s">
        <v>314</v>
      </c>
      <c r="AP3043" s="1" t="s">
        <v>5439</v>
      </c>
    </row>
    <row r="3044" spans="1:44" hidden="1" x14ac:dyDescent="0.25">
      <c r="A3044" t="s">
        <v>4170</v>
      </c>
      <c r="B3044" t="s">
        <v>4167</v>
      </c>
      <c r="C3044" t="s">
        <v>4168</v>
      </c>
      <c r="D3044" t="s">
        <v>143</v>
      </c>
      <c r="E3044" t="s">
        <v>3402</v>
      </c>
      <c r="F3044" t="s">
        <v>311</v>
      </c>
      <c r="G3044" t="s">
        <v>45</v>
      </c>
      <c r="H3044">
        <v>1</v>
      </c>
      <c r="I3044" t="s">
        <v>197</v>
      </c>
      <c r="J3044" t="s">
        <v>47</v>
      </c>
      <c r="K3044" s="1">
        <v>44041</v>
      </c>
      <c r="L3044">
        <v>4.8099999999999996</v>
      </c>
      <c r="M3044" t="s">
        <v>226</v>
      </c>
      <c r="N3044" t="s">
        <v>13</v>
      </c>
      <c r="W3044" s="5">
        <v>45809</v>
      </c>
      <c r="X3044" s="5">
        <v>45809</v>
      </c>
      <c r="Y3044" s="5">
        <v>45748</v>
      </c>
      <c r="AB3044" t="s">
        <v>311</v>
      </c>
      <c r="AC3044" t="s">
        <v>13</v>
      </c>
      <c r="AD3044" t="s">
        <v>199</v>
      </c>
      <c r="AE3044" t="s">
        <v>51</v>
      </c>
      <c r="AF3044" t="s">
        <v>50</v>
      </c>
      <c r="AG3044" t="s">
        <v>52</v>
      </c>
      <c r="AH3044">
        <v>15.838274</v>
      </c>
      <c r="AI3044">
        <v>80.954936000000004</v>
      </c>
      <c r="AJ3044">
        <v>89.269936999999999</v>
      </c>
      <c r="AK3044">
        <v>137.460837</v>
      </c>
      <c r="AL3044" t="s">
        <v>54</v>
      </c>
      <c r="AM3044" t="s">
        <v>314</v>
      </c>
      <c r="AP3044" s="1" t="s">
        <v>5439</v>
      </c>
    </row>
    <row r="3045" spans="1:44" hidden="1" x14ac:dyDescent="0.25">
      <c r="A3045" t="s">
        <v>4171</v>
      </c>
      <c r="B3045" t="s">
        <v>4167</v>
      </c>
      <c r="C3045" t="s">
        <v>4168</v>
      </c>
      <c r="D3045" t="s">
        <v>145</v>
      </c>
      <c r="E3045" t="s">
        <v>3402</v>
      </c>
      <c r="F3045" t="s">
        <v>311</v>
      </c>
      <c r="G3045" t="s">
        <v>45</v>
      </c>
      <c r="H3045">
        <v>1</v>
      </c>
      <c r="I3045" t="s">
        <v>197</v>
      </c>
      <c r="J3045" t="s">
        <v>47</v>
      </c>
      <c r="K3045" s="1">
        <v>44042</v>
      </c>
      <c r="L3045">
        <v>9.65</v>
      </c>
      <c r="M3045" t="s">
        <v>226</v>
      </c>
      <c r="W3045" s="5">
        <v>45809</v>
      </c>
      <c r="X3045" s="5">
        <v>45809</v>
      </c>
      <c r="Y3045" s="5">
        <v>45748</v>
      </c>
      <c r="AB3045" t="s">
        <v>311</v>
      </c>
      <c r="AC3045" t="s">
        <v>311</v>
      </c>
      <c r="AD3045" t="s">
        <v>199</v>
      </c>
      <c r="AE3045" t="s">
        <v>51</v>
      </c>
      <c r="AF3045" t="s">
        <v>50</v>
      </c>
      <c r="AG3045" t="s">
        <v>52</v>
      </c>
      <c r="AH3045">
        <v>15.838274</v>
      </c>
      <c r="AI3045">
        <v>80.954936000000004</v>
      </c>
      <c r="AJ3045">
        <v>89.269936999999999</v>
      </c>
      <c r="AK3045">
        <v>137.460837</v>
      </c>
      <c r="AL3045" t="s">
        <v>54</v>
      </c>
      <c r="AM3045" t="s">
        <v>314</v>
      </c>
    </row>
    <row r="3046" spans="1:44" hidden="1" x14ac:dyDescent="0.25">
      <c r="A3046" t="s">
        <v>4172</v>
      </c>
      <c r="B3046" t="s">
        <v>4167</v>
      </c>
      <c r="C3046" t="s">
        <v>4168</v>
      </c>
      <c r="D3046" t="s">
        <v>255</v>
      </c>
      <c r="E3046" t="s">
        <v>3402</v>
      </c>
      <c r="F3046" t="s">
        <v>311</v>
      </c>
      <c r="G3046" t="s">
        <v>45</v>
      </c>
      <c r="H3046">
        <v>1</v>
      </c>
      <c r="I3046" t="s">
        <v>197</v>
      </c>
      <c r="J3046" t="s">
        <v>47</v>
      </c>
      <c r="K3046" s="1">
        <v>44042</v>
      </c>
      <c r="L3046">
        <v>5.93</v>
      </c>
      <c r="M3046" t="s">
        <v>226</v>
      </c>
      <c r="N3046" t="s">
        <v>13</v>
      </c>
      <c r="W3046" s="5">
        <v>45809</v>
      </c>
      <c r="X3046" s="5">
        <v>45809</v>
      </c>
      <c r="Y3046" s="5">
        <v>45748</v>
      </c>
      <c r="AB3046" t="s">
        <v>311</v>
      </c>
      <c r="AC3046" t="s">
        <v>13</v>
      </c>
      <c r="AD3046" t="s">
        <v>199</v>
      </c>
      <c r="AE3046" t="s">
        <v>51</v>
      </c>
      <c r="AF3046" t="s">
        <v>50</v>
      </c>
      <c r="AG3046" t="s">
        <v>52</v>
      </c>
      <c r="AH3046">
        <v>15.838274</v>
      </c>
      <c r="AI3046">
        <v>80.954936000000004</v>
      </c>
      <c r="AJ3046">
        <v>89.269936999999999</v>
      </c>
      <c r="AK3046">
        <v>137.460837</v>
      </c>
      <c r="AL3046" t="s">
        <v>54</v>
      </c>
      <c r="AM3046" t="s">
        <v>314</v>
      </c>
      <c r="AP3046" s="1" t="s">
        <v>5439</v>
      </c>
    </row>
    <row r="3047" spans="1:44" hidden="1" x14ac:dyDescent="0.25">
      <c r="A3047" t="s">
        <v>4173</v>
      </c>
      <c r="B3047" t="s">
        <v>4167</v>
      </c>
      <c r="C3047" t="s">
        <v>4168</v>
      </c>
      <c r="D3047" t="s">
        <v>100</v>
      </c>
      <c r="E3047" t="s">
        <v>3402</v>
      </c>
      <c r="F3047" t="s">
        <v>311</v>
      </c>
      <c r="G3047" t="s">
        <v>45</v>
      </c>
      <c r="H3047">
        <v>1</v>
      </c>
      <c r="I3047" t="s">
        <v>197</v>
      </c>
      <c r="J3047" t="s">
        <v>1392</v>
      </c>
      <c r="K3047" s="1">
        <v>44042</v>
      </c>
      <c r="L3047">
        <v>0.08</v>
      </c>
      <c r="M3047" t="s">
        <v>226</v>
      </c>
      <c r="N3047" t="s">
        <v>13</v>
      </c>
      <c r="W3047" s="5">
        <v>45809</v>
      </c>
      <c r="X3047" s="5">
        <v>45809</v>
      </c>
      <c r="Y3047" s="5">
        <v>45748</v>
      </c>
      <c r="AB3047" t="s">
        <v>311</v>
      </c>
      <c r="AC3047" t="s">
        <v>13</v>
      </c>
      <c r="AD3047" t="s">
        <v>199</v>
      </c>
      <c r="AE3047" t="s">
        <v>51</v>
      </c>
      <c r="AF3047" t="s">
        <v>50</v>
      </c>
      <c r="AG3047" t="s">
        <v>52</v>
      </c>
      <c r="AH3047">
        <v>15.838274</v>
      </c>
      <c r="AI3047">
        <v>80.954936000000004</v>
      </c>
      <c r="AJ3047">
        <v>89.269936999999999</v>
      </c>
      <c r="AK3047">
        <v>137.460837</v>
      </c>
      <c r="AL3047" t="s">
        <v>54</v>
      </c>
      <c r="AM3047" t="s">
        <v>314</v>
      </c>
      <c r="AP3047" s="1" t="s">
        <v>5439</v>
      </c>
    </row>
    <row r="3048" spans="1:44" hidden="1" x14ac:dyDescent="0.25">
      <c r="A3048" t="s">
        <v>4177</v>
      </c>
      <c r="B3048" t="s">
        <v>4174</v>
      </c>
      <c r="C3048" t="s">
        <v>4175</v>
      </c>
      <c r="D3048" t="s">
        <v>95</v>
      </c>
      <c r="E3048" t="s">
        <v>4176</v>
      </c>
      <c r="F3048" t="s">
        <v>245</v>
      </c>
      <c r="G3048" t="s">
        <v>45</v>
      </c>
      <c r="H3048">
        <v>1</v>
      </c>
      <c r="I3048" t="s">
        <v>197</v>
      </c>
      <c r="J3048" t="s">
        <v>47</v>
      </c>
      <c r="K3048" s="1">
        <v>44008</v>
      </c>
      <c r="L3048">
        <v>18.77</v>
      </c>
      <c r="M3048" t="s">
        <v>226</v>
      </c>
      <c r="W3048" s="5">
        <v>45870</v>
      </c>
      <c r="X3048" s="5">
        <v>45870</v>
      </c>
      <c r="Y3048" s="5">
        <v>45839</v>
      </c>
      <c r="AB3048" t="s">
        <v>245</v>
      </c>
      <c r="AC3048" t="s">
        <v>245</v>
      </c>
      <c r="AD3048" t="s">
        <v>72</v>
      </c>
      <c r="AE3048" t="s">
        <v>53</v>
      </c>
      <c r="AF3048" t="s">
        <v>247</v>
      </c>
      <c r="AG3048" t="s">
        <v>52</v>
      </c>
      <c r="AH3048">
        <v>30.469577999999998</v>
      </c>
      <c r="AI3048">
        <v>33.504660000000001</v>
      </c>
      <c r="AJ3048">
        <v>49.770195000000001</v>
      </c>
      <c r="AK3048">
        <v>64.962547000000001</v>
      </c>
      <c r="AL3048" t="s">
        <v>54</v>
      </c>
      <c r="AM3048" t="s">
        <v>248</v>
      </c>
      <c r="AN3048" t="s">
        <v>5451</v>
      </c>
      <c r="AO3048" s="1">
        <v>45962</v>
      </c>
      <c r="AP3048" s="1" t="s">
        <v>5457</v>
      </c>
      <c r="AR3048" t="s">
        <v>5451</v>
      </c>
    </row>
    <row r="3049" spans="1:44" hidden="1" x14ac:dyDescent="0.25">
      <c r="A3049" t="s">
        <v>4178</v>
      </c>
      <c r="B3049" t="s">
        <v>4174</v>
      </c>
      <c r="C3049" t="s">
        <v>4175</v>
      </c>
      <c r="D3049" t="s">
        <v>143</v>
      </c>
      <c r="E3049" t="s">
        <v>4176</v>
      </c>
      <c r="F3049" t="s">
        <v>245</v>
      </c>
      <c r="G3049" t="s">
        <v>45</v>
      </c>
      <c r="H3049">
        <v>1</v>
      </c>
      <c r="I3049" t="s">
        <v>197</v>
      </c>
      <c r="J3049" t="s">
        <v>47</v>
      </c>
      <c r="K3049" s="1">
        <v>44008</v>
      </c>
      <c r="L3049">
        <v>17.71</v>
      </c>
      <c r="M3049" t="s">
        <v>226</v>
      </c>
      <c r="W3049" s="5">
        <v>45870</v>
      </c>
      <c r="X3049" s="5">
        <v>45870</v>
      </c>
      <c r="Y3049" s="5">
        <v>45839</v>
      </c>
      <c r="AB3049" t="s">
        <v>245</v>
      </c>
      <c r="AC3049" t="s">
        <v>245</v>
      </c>
      <c r="AD3049" t="s">
        <v>72</v>
      </c>
      <c r="AE3049" t="s">
        <v>53</v>
      </c>
      <c r="AF3049" t="s">
        <v>247</v>
      </c>
      <c r="AG3049" t="s">
        <v>52</v>
      </c>
      <c r="AH3049">
        <v>30.469577999999998</v>
      </c>
      <c r="AI3049">
        <v>33.504660000000001</v>
      </c>
      <c r="AJ3049">
        <v>49.770195000000001</v>
      </c>
      <c r="AK3049">
        <v>64.962547000000001</v>
      </c>
      <c r="AL3049" t="s">
        <v>54</v>
      </c>
      <c r="AM3049" t="s">
        <v>248</v>
      </c>
      <c r="AN3049" t="s">
        <v>5451</v>
      </c>
      <c r="AO3049" s="1">
        <v>45962</v>
      </c>
      <c r="AP3049" s="1" t="s">
        <v>5457</v>
      </c>
      <c r="AR3049" t="s">
        <v>5451</v>
      </c>
    </row>
    <row r="3050" spans="1:44" hidden="1" x14ac:dyDescent="0.25">
      <c r="A3050" t="s">
        <v>4181</v>
      </c>
      <c r="B3050" t="s">
        <v>4179</v>
      </c>
      <c r="C3050" t="s">
        <v>4180</v>
      </c>
      <c r="D3050" t="s">
        <v>95</v>
      </c>
      <c r="E3050" t="s">
        <v>244</v>
      </c>
      <c r="F3050" t="s">
        <v>245</v>
      </c>
      <c r="G3050" t="s">
        <v>58</v>
      </c>
      <c r="H3050">
        <v>1</v>
      </c>
      <c r="I3050" t="s">
        <v>197</v>
      </c>
      <c r="J3050" t="s">
        <v>47</v>
      </c>
      <c r="K3050" s="1">
        <v>43958</v>
      </c>
      <c r="L3050">
        <v>7.21</v>
      </c>
      <c r="M3050" t="s">
        <v>226</v>
      </c>
      <c r="W3050" s="5">
        <v>46082</v>
      </c>
      <c r="X3050" s="5">
        <v>46054</v>
      </c>
      <c r="Y3050" s="5">
        <v>45839</v>
      </c>
      <c r="AB3050" t="s">
        <v>245</v>
      </c>
      <c r="AC3050" t="s">
        <v>245</v>
      </c>
      <c r="AD3050" t="s">
        <v>53</v>
      </c>
      <c r="AE3050" t="s">
        <v>72</v>
      </c>
      <c r="AF3050" t="s">
        <v>52</v>
      </c>
      <c r="AG3050" t="s">
        <v>247</v>
      </c>
      <c r="AH3050">
        <v>14.168231</v>
      </c>
      <c r="AI3050">
        <v>17.385929000000001</v>
      </c>
      <c r="AJ3050">
        <v>35.801125999999996</v>
      </c>
      <c r="AK3050">
        <v>63.862361</v>
      </c>
      <c r="AL3050" t="s">
        <v>54</v>
      </c>
      <c r="AM3050" t="s">
        <v>248</v>
      </c>
      <c r="AN3050" t="s">
        <v>932</v>
      </c>
      <c r="AR3050" t="s">
        <v>932</v>
      </c>
    </row>
    <row r="3051" spans="1:44" hidden="1" x14ac:dyDescent="0.25">
      <c r="A3051" t="s">
        <v>4182</v>
      </c>
      <c r="B3051" t="s">
        <v>4179</v>
      </c>
      <c r="C3051" t="s">
        <v>4180</v>
      </c>
      <c r="D3051" t="s">
        <v>143</v>
      </c>
      <c r="E3051" t="s">
        <v>244</v>
      </c>
      <c r="F3051" t="s">
        <v>245</v>
      </c>
      <c r="G3051" t="s">
        <v>58</v>
      </c>
      <c r="H3051">
        <v>1</v>
      </c>
      <c r="I3051" t="s">
        <v>197</v>
      </c>
      <c r="J3051" t="s">
        <v>47</v>
      </c>
      <c r="K3051" s="1">
        <v>43958</v>
      </c>
      <c r="L3051">
        <v>17.75</v>
      </c>
      <c r="M3051" t="s">
        <v>226</v>
      </c>
      <c r="W3051" s="5">
        <v>46082</v>
      </c>
      <c r="X3051" s="5">
        <v>46054</v>
      </c>
      <c r="Y3051" s="5">
        <v>45839</v>
      </c>
      <c r="AB3051" t="s">
        <v>245</v>
      </c>
      <c r="AC3051" t="s">
        <v>245</v>
      </c>
      <c r="AD3051" t="s">
        <v>53</v>
      </c>
      <c r="AE3051" t="s">
        <v>72</v>
      </c>
      <c r="AF3051" t="s">
        <v>52</v>
      </c>
      <c r="AG3051" t="s">
        <v>247</v>
      </c>
      <c r="AH3051">
        <v>14.168231</v>
      </c>
      <c r="AI3051">
        <v>17.385929000000001</v>
      </c>
      <c r="AJ3051">
        <v>35.801125999999996</v>
      </c>
      <c r="AK3051">
        <v>63.862361</v>
      </c>
      <c r="AL3051" t="s">
        <v>54</v>
      </c>
      <c r="AM3051" t="s">
        <v>248</v>
      </c>
      <c r="AN3051" t="s">
        <v>932</v>
      </c>
      <c r="AR3051" t="s">
        <v>932</v>
      </c>
    </row>
    <row r="3052" spans="1:44" hidden="1" x14ac:dyDescent="0.25">
      <c r="A3052" t="s">
        <v>4183</v>
      </c>
      <c r="B3052" t="s">
        <v>4179</v>
      </c>
      <c r="C3052" t="s">
        <v>4180</v>
      </c>
      <c r="D3052" t="s">
        <v>145</v>
      </c>
      <c r="E3052" t="s">
        <v>244</v>
      </c>
      <c r="F3052" t="s">
        <v>245</v>
      </c>
      <c r="G3052" t="s">
        <v>58</v>
      </c>
      <c r="H3052">
        <v>1</v>
      </c>
      <c r="I3052" t="s">
        <v>197</v>
      </c>
      <c r="J3052" t="s">
        <v>47</v>
      </c>
      <c r="K3052" s="1">
        <v>43958</v>
      </c>
      <c r="L3052">
        <v>8.16</v>
      </c>
      <c r="M3052" t="s">
        <v>226</v>
      </c>
      <c r="W3052" s="5">
        <v>46082</v>
      </c>
      <c r="X3052" s="5">
        <v>46054</v>
      </c>
      <c r="Y3052" s="5">
        <v>45839</v>
      </c>
      <c r="AB3052" t="s">
        <v>245</v>
      </c>
      <c r="AC3052" t="s">
        <v>245</v>
      </c>
      <c r="AD3052" t="s">
        <v>53</v>
      </c>
      <c r="AE3052" t="s">
        <v>72</v>
      </c>
      <c r="AF3052" t="s">
        <v>52</v>
      </c>
      <c r="AG3052" t="s">
        <v>247</v>
      </c>
      <c r="AH3052">
        <v>14.168231</v>
      </c>
      <c r="AI3052">
        <v>17.385929000000001</v>
      </c>
      <c r="AJ3052">
        <v>35.801125999999996</v>
      </c>
      <c r="AK3052">
        <v>63.862361</v>
      </c>
      <c r="AL3052" t="s">
        <v>54</v>
      </c>
      <c r="AM3052" t="s">
        <v>248</v>
      </c>
      <c r="AN3052" t="s">
        <v>932</v>
      </c>
      <c r="AR3052" t="s">
        <v>932</v>
      </c>
    </row>
    <row r="3053" spans="1:44" hidden="1" x14ac:dyDescent="0.25">
      <c r="A3053" t="s">
        <v>4186</v>
      </c>
      <c r="B3053" t="s">
        <v>4184</v>
      </c>
      <c r="C3053" t="s">
        <v>4185</v>
      </c>
      <c r="D3053" t="s">
        <v>95</v>
      </c>
      <c r="E3053" t="s">
        <v>69</v>
      </c>
      <c r="F3053" t="s">
        <v>245</v>
      </c>
      <c r="G3053" t="s">
        <v>45</v>
      </c>
      <c r="H3053">
        <v>2</v>
      </c>
      <c r="I3053" t="s">
        <v>46</v>
      </c>
      <c r="J3053" t="s">
        <v>70</v>
      </c>
      <c r="L3053">
        <v>7.38</v>
      </c>
      <c r="M3053" t="s">
        <v>226</v>
      </c>
      <c r="R3053" t="s">
        <v>98</v>
      </c>
      <c r="S3053" t="s">
        <v>98</v>
      </c>
      <c r="T3053" t="s">
        <v>98</v>
      </c>
      <c r="W3053" s="5">
        <v>45658</v>
      </c>
      <c r="X3053" s="5">
        <v>45597</v>
      </c>
      <c r="Y3053" s="5">
        <v>45597</v>
      </c>
      <c r="Z3053" s="10">
        <v>45637</v>
      </c>
      <c r="AA3053" s="10">
        <v>45610</v>
      </c>
      <c r="AB3053" t="s">
        <v>245</v>
      </c>
      <c r="AC3053" t="s">
        <v>245</v>
      </c>
      <c r="AD3053" t="s">
        <v>53</v>
      </c>
      <c r="AE3053" t="s">
        <v>72</v>
      </c>
      <c r="AF3053" t="s">
        <v>52</v>
      </c>
      <c r="AG3053" t="s">
        <v>247</v>
      </c>
      <c r="AH3053">
        <v>27.304116</v>
      </c>
      <c r="AI3053">
        <v>30.521813999999999</v>
      </c>
      <c r="AJ3053">
        <v>37.626795999999999</v>
      </c>
      <c r="AK3053">
        <v>68.528721000000004</v>
      </c>
      <c r="AL3053" t="s">
        <v>73</v>
      </c>
      <c r="AM3053" t="s">
        <v>248</v>
      </c>
      <c r="AN3053" t="s">
        <v>53</v>
      </c>
      <c r="AO3053" s="1">
        <v>45689</v>
      </c>
      <c r="AP3053" s="1" t="s">
        <v>5426</v>
      </c>
      <c r="AR3053" t="s">
        <v>53</v>
      </c>
    </row>
    <row r="3054" spans="1:44" hidden="1" x14ac:dyDescent="0.25">
      <c r="A3054" t="s">
        <v>4187</v>
      </c>
      <c r="B3054" t="s">
        <v>4184</v>
      </c>
      <c r="C3054" t="s">
        <v>4185</v>
      </c>
      <c r="D3054" t="s">
        <v>143</v>
      </c>
      <c r="E3054" t="s">
        <v>69</v>
      </c>
      <c r="F3054" t="s">
        <v>245</v>
      </c>
      <c r="G3054" t="s">
        <v>45</v>
      </c>
      <c r="H3054">
        <v>2</v>
      </c>
      <c r="I3054" t="s">
        <v>46</v>
      </c>
      <c r="J3054" t="s">
        <v>70</v>
      </c>
      <c r="L3054">
        <v>21.95</v>
      </c>
      <c r="M3054" t="s">
        <v>226</v>
      </c>
      <c r="R3054" t="s">
        <v>97</v>
      </c>
      <c r="S3054" t="s">
        <v>98</v>
      </c>
      <c r="T3054" t="s">
        <v>98</v>
      </c>
      <c r="W3054" s="5">
        <v>45658</v>
      </c>
      <c r="X3054" s="5">
        <v>45597</v>
      </c>
      <c r="Y3054" s="5">
        <v>45597</v>
      </c>
      <c r="Z3054" s="10">
        <v>45637</v>
      </c>
      <c r="AA3054" s="10">
        <v>45614</v>
      </c>
      <c r="AB3054" t="s">
        <v>245</v>
      </c>
      <c r="AC3054" t="s">
        <v>245</v>
      </c>
      <c r="AD3054" t="s">
        <v>53</v>
      </c>
      <c r="AE3054" t="s">
        <v>72</v>
      </c>
      <c r="AF3054" t="s">
        <v>52</v>
      </c>
      <c r="AG3054" t="s">
        <v>247</v>
      </c>
      <c r="AH3054">
        <v>27.304116</v>
      </c>
      <c r="AI3054">
        <v>30.521813999999999</v>
      </c>
      <c r="AJ3054">
        <v>37.626795999999999</v>
      </c>
      <c r="AK3054">
        <v>68.528721000000004</v>
      </c>
      <c r="AL3054" t="s">
        <v>99</v>
      </c>
      <c r="AM3054" t="s">
        <v>248</v>
      </c>
      <c r="AN3054" t="s">
        <v>53</v>
      </c>
      <c r="AO3054" s="1">
        <v>45689</v>
      </c>
      <c r="AP3054" s="1" t="s">
        <v>5426</v>
      </c>
      <c r="AR3054" t="s">
        <v>53</v>
      </c>
    </row>
    <row r="3055" spans="1:44" hidden="1" x14ac:dyDescent="0.25">
      <c r="A3055" t="s">
        <v>4188</v>
      </c>
      <c r="B3055" t="s">
        <v>4184</v>
      </c>
      <c r="C3055" t="s">
        <v>4185</v>
      </c>
      <c r="D3055" t="s">
        <v>255</v>
      </c>
      <c r="E3055" t="s">
        <v>69</v>
      </c>
      <c r="F3055" t="s">
        <v>245</v>
      </c>
      <c r="G3055" t="s">
        <v>45</v>
      </c>
      <c r="H3055">
        <v>4</v>
      </c>
      <c r="I3055" t="s">
        <v>46</v>
      </c>
      <c r="J3055" t="s">
        <v>70</v>
      </c>
      <c r="L3055">
        <v>24.1</v>
      </c>
      <c r="M3055" t="s">
        <v>226</v>
      </c>
      <c r="R3055" t="s">
        <v>98</v>
      </c>
      <c r="S3055" t="s">
        <v>98</v>
      </c>
      <c r="T3055" t="s">
        <v>98</v>
      </c>
      <c r="W3055" s="5">
        <v>45658</v>
      </c>
      <c r="X3055" s="5">
        <v>45597</v>
      </c>
      <c r="Y3055" s="5">
        <v>45597</v>
      </c>
      <c r="Z3055" s="10">
        <v>45640</v>
      </c>
      <c r="AA3055" s="10">
        <v>45615</v>
      </c>
      <c r="AB3055" t="s">
        <v>245</v>
      </c>
      <c r="AC3055" t="s">
        <v>245</v>
      </c>
      <c r="AD3055" t="s">
        <v>53</v>
      </c>
      <c r="AE3055" t="s">
        <v>72</v>
      </c>
      <c r="AF3055" t="s">
        <v>52</v>
      </c>
      <c r="AG3055" t="s">
        <v>247</v>
      </c>
      <c r="AH3055">
        <v>27.304116</v>
      </c>
      <c r="AI3055">
        <v>30.521813999999999</v>
      </c>
      <c r="AJ3055">
        <v>37.626795999999999</v>
      </c>
      <c r="AK3055">
        <v>68.528721000000004</v>
      </c>
      <c r="AL3055" t="s">
        <v>73</v>
      </c>
      <c r="AM3055" t="s">
        <v>248</v>
      </c>
      <c r="AN3055" t="s">
        <v>53</v>
      </c>
      <c r="AO3055" s="1">
        <v>45689</v>
      </c>
      <c r="AP3055" s="1" t="s">
        <v>5426</v>
      </c>
      <c r="AR3055" t="s">
        <v>53</v>
      </c>
    </row>
    <row r="3056" spans="1:44" hidden="1" x14ac:dyDescent="0.25">
      <c r="A3056" t="s">
        <v>4191</v>
      </c>
      <c r="B3056" t="s">
        <v>4189</v>
      </c>
      <c r="C3056" t="s">
        <v>4190</v>
      </c>
      <c r="D3056" t="s">
        <v>95</v>
      </c>
      <c r="E3056" t="s">
        <v>2033</v>
      </c>
      <c r="F3056" t="s">
        <v>245</v>
      </c>
      <c r="G3056" t="s">
        <v>80</v>
      </c>
      <c r="H3056">
        <v>1</v>
      </c>
      <c r="I3056" t="s">
        <v>197</v>
      </c>
      <c r="J3056" t="s">
        <v>47</v>
      </c>
      <c r="K3056" s="1">
        <v>43960</v>
      </c>
      <c r="L3056">
        <v>29.32</v>
      </c>
      <c r="M3056" t="s">
        <v>226</v>
      </c>
      <c r="W3056" s="5">
        <v>45717</v>
      </c>
      <c r="X3056" s="5">
        <v>45689</v>
      </c>
      <c r="Y3056" s="5">
        <v>45717</v>
      </c>
      <c r="AB3056" t="s">
        <v>245</v>
      </c>
      <c r="AC3056" t="s">
        <v>245</v>
      </c>
      <c r="AD3056" t="s">
        <v>566</v>
      </c>
      <c r="AE3056" t="s">
        <v>690</v>
      </c>
      <c r="AF3056" t="s">
        <v>932</v>
      </c>
      <c r="AG3056" t="s">
        <v>247</v>
      </c>
      <c r="AH3056">
        <v>51.643965000000001</v>
      </c>
      <c r="AI3056">
        <v>57.500810000000001</v>
      </c>
      <c r="AJ3056">
        <v>71.382694000000001</v>
      </c>
      <c r="AK3056">
        <v>73.457705000000004</v>
      </c>
      <c r="AL3056" t="s">
        <v>54</v>
      </c>
      <c r="AM3056" t="s">
        <v>248</v>
      </c>
      <c r="AN3056" t="s">
        <v>247</v>
      </c>
      <c r="AO3056" s="1">
        <v>45809</v>
      </c>
      <c r="AP3056" s="1" t="s">
        <v>5437</v>
      </c>
      <c r="AR3056" t="s">
        <v>247</v>
      </c>
    </row>
    <row r="3057" spans="1:44" hidden="1" x14ac:dyDescent="0.25">
      <c r="A3057" t="s">
        <v>4192</v>
      </c>
      <c r="B3057" t="s">
        <v>4189</v>
      </c>
      <c r="C3057" t="s">
        <v>4190</v>
      </c>
      <c r="D3057" t="s">
        <v>143</v>
      </c>
      <c r="E3057" t="s">
        <v>2033</v>
      </c>
      <c r="F3057" t="s">
        <v>245</v>
      </c>
      <c r="G3057" t="s">
        <v>80</v>
      </c>
      <c r="H3057">
        <v>1</v>
      </c>
      <c r="I3057" t="s">
        <v>197</v>
      </c>
      <c r="J3057" t="s">
        <v>47</v>
      </c>
      <c r="K3057" s="1">
        <v>43966</v>
      </c>
      <c r="L3057">
        <v>38.31</v>
      </c>
      <c r="M3057" t="s">
        <v>226</v>
      </c>
      <c r="W3057" s="5">
        <v>45717</v>
      </c>
      <c r="X3057" s="5">
        <v>45689</v>
      </c>
      <c r="Y3057" s="5">
        <v>45717</v>
      </c>
      <c r="AB3057" t="s">
        <v>245</v>
      </c>
      <c r="AC3057" t="s">
        <v>245</v>
      </c>
      <c r="AD3057" t="s">
        <v>566</v>
      </c>
      <c r="AE3057" t="s">
        <v>690</v>
      </c>
      <c r="AF3057" t="s">
        <v>932</v>
      </c>
      <c r="AG3057" t="s">
        <v>247</v>
      </c>
      <c r="AH3057">
        <v>51.643965000000001</v>
      </c>
      <c r="AI3057">
        <v>57.500810000000001</v>
      </c>
      <c r="AJ3057">
        <v>71.382694000000001</v>
      </c>
      <c r="AK3057">
        <v>73.457705000000004</v>
      </c>
      <c r="AL3057" t="s">
        <v>54</v>
      </c>
      <c r="AM3057" t="s">
        <v>248</v>
      </c>
      <c r="AN3057" t="s">
        <v>247</v>
      </c>
      <c r="AO3057" s="1">
        <v>45809</v>
      </c>
      <c r="AP3057" s="1" t="s">
        <v>5437</v>
      </c>
      <c r="AR3057" t="s">
        <v>247</v>
      </c>
    </row>
    <row r="3058" spans="1:44" hidden="1" x14ac:dyDescent="0.25">
      <c r="A3058" t="s">
        <v>4193</v>
      </c>
      <c r="B3058" t="s">
        <v>4189</v>
      </c>
      <c r="C3058" t="s">
        <v>4190</v>
      </c>
      <c r="D3058" t="s">
        <v>145</v>
      </c>
      <c r="E3058" t="s">
        <v>2033</v>
      </c>
      <c r="F3058" t="s">
        <v>245</v>
      </c>
      <c r="G3058" t="s">
        <v>80</v>
      </c>
      <c r="H3058">
        <v>1</v>
      </c>
      <c r="I3058" t="s">
        <v>197</v>
      </c>
      <c r="J3058" t="s">
        <v>47</v>
      </c>
      <c r="K3058" s="1">
        <v>43959</v>
      </c>
      <c r="L3058">
        <v>38.630000000000003</v>
      </c>
      <c r="M3058" t="s">
        <v>226</v>
      </c>
      <c r="W3058" s="5">
        <v>45717</v>
      </c>
      <c r="X3058" s="5">
        <v>45689</v>
      </c>
      <c r="Y3058" s="5">
        <v>45717</v>
      </c>
      <c r="AB3058" t="s">
        <v>245</v>
      </c>
      <c r="AC3058" t="s">
        <v>245</v>
      </c>
      <c r="AD3058" t="s">
        <v>566</v>
      </c>
      <c r="AE3058" t="s">
        <v>690</v>
      </c>
      <c r="AF3058" t="s">
        <v>932</v>
      </c>
      <c r="AG3058" t="s">
        <v>247</v>
      </c>
      <c r="AH3058">
        <v>51.643965000000001</v>
      </c>
      <c r="AI3058">
        <v>57.500810000000001</v>
      </c>
      <c r="AJ3058">
        <v>71.382694000000001</v>
      </c>
      <c r="AK3058">
        <v>73.457705000000004</v>
      </c>
      <c r="AL3058" t="s">
        <v>54</v>
      </c>
      <c r="AM3058" t="s">
        <v>248</v>
      </c>
      <c r="AN3058" t="s">
        <v>247</v>
      </c>
      <c r="AO3058" s="1">
        <v>45809</v>
      </c>
      <c r="AP3058" s="1" t="s">
        <v>5437</v>
      </c>
      <c r="AR3058" t="s">
        <v>247</v>
      </c>
    </row>
    <row r="3059" spans="1:44" hidden="1" x14ac:dyDescent="0.25">
      <c r="A3059" t="s">
        <v>4194</v>
      </c>
      <c r="B3059" t="s">
        <v>4189</v>
      </c>
      <c r="C3059" t="s">
        <v>4190</v>
      </c>
      <c r="D3059" t="s">
        <v>255</v>
      </c>
      <c r="E3059" t="s">
        <v>2033</v>
      </c>
      <c r="F3059" t="s">
        <v>245</v>
      </c>
      <c r="G3059" t="s">
        <v>80</v>
      </c>
      <c r="H3059">
        <v>1</v>
      </c>
      <c r="I3059" t="s">
        <v>197</v>
      </c>
      <c r="J3059" t="s">
        <v>47</v>
      </c>
      <c r="K3059" s="1">
        <v>43957</v>
      </c>
      <c r="L3059">
        <v>19.13</v>
      </c>
      <c r="M3059" t="s">
        <v>226</v>
      </c>
      <c r="W3059" s="5">
        <v>45717</v>
      </c>
      <c r="X3059" s="5">
        <v>45689</v>
      </c>
      <c r="Y3059" s="5">
        <v>45717</v>
      </c>
      <c r="AB3059" t="s">
        <v>245</v>
      </c>
      <c r="AC3059" t="s">
        <v>245</v>
      </c>
      <c r="AD3059" t="s">
        <v>566</v>
      </c>
      <c r="AE3059" t="s">
        <v>690</v>
      </c>
      <c r="AF3059" t="s">
        <v>932</v>
      </c>
      <c r="AG3059" t="s">
        <v>247</v>
      </c>
      <c r="AH3059">
        <v>51.643965000000001</v>
      </c>
      <c r="AI3059">
        <v>57.500810000000001</v>
      </c>
      <c r="AJ3059">
        <v>71.382694000000001</v>
      </c>
      <c r="AK3059">
        <v>73.457705000000004</v>
      </c>
      <c r="AL3059" t="s">
        <v>54</v>
      </c>
      <c r="AM3059" t="s">
        <v>248</v>
      </c>
      <c r="AN3059" t="s">
        <v>247</v>
      </c>
      <c r="AO3059" s="1">
        <v>45809</v>
      </c>
      <c r="AP3059" s="1" t="s">
        <v>5437</v>
      </c>
      <c r="AR3059" t="s">
        <v>247</v>
      </c>
    </row>
    <row r="3060" spans="1:44" hidden="1" x14ac:dyDescent="0.25">
      <c r="A3060" t="s">
        <v>4195</v>
      </c>
      <c r="B3060" t="s">
        <v>4189</v>
      </c>
      <c r="C3060" t="s">
        <v>4190</v>
      </c>
      <c r="D3060" t="s">
        <v>87</v>
      </c>
      <c r="E3060" t="s">
        <v>2033</v>
      </c>
      <c r="F3060" t="s">
        <v>245</v>
      </c>
      <c r="G3060" t="s">
        <v>80</v>
      </c>
      <c r="H3060">
        <v>1</v>
      </c>
      <c r="I3060" t="s">
        <v>197</v>
      </c>
      <c r="J3060" t="s">
        <v>47</v>
      </c>
      <c r="K3060" s="1">
        <v>44484</v>
      </c>
      <c r="L3060">
        <v>0.94</v>
      </c>
      <c r="M3060" t="s">
        <v>226</v>
      </c>
      <c r="W3060" s="5">
        <v>45717</v>
      </c>
      <c r="X3060" s="5">
        <v>45689</v>
      </c>
      <c r="Y3060" s="5">
        <v>45748</v>
      </c>
      <c r="AB3060" t="s">
        <v>245</v>
      </c>
      <c r="AC3060" t="s">
        <v>245</v>
      </c>
      <c r="AD3060" t="s">
        <v>566</v>
      </c>
      <c r="AE3060" t="s">
        <v>690</v>
      </c>
      <c r="AF3060" t="s">
        <v>932</v>
      </c>
      <c r="AG3060" t="s">
        <v>247</v>
      </c>
      <c r="AH3060">
        <v>51.643965000000001</v>
      </c>
      <c r="AI3060">
        <v>57.500810000000001</v>
      </c>
      <c r="AJ3060">
        <v>71.382694000000001</v>
      </c>
      <c r="AK3060">
        <v>73.457705000000004</v>
      </c>
      <c r="AL3060" t="s">
        <v>54</v>
      </c>
      <c r="AM3060" t="s">
        <v>248</v>
      </c>
      <c r="AN3060" t="s">
        <v>247</v>
      </c>
      <c r="AO3060" s="1">
        <v>45809</v>
      </c>
      <c r="AP3060" s="1" t="s">
        <v>5437</v>
      </c>
      <c r="AR3060" t="s">
        <v>247</v>
      </c>
    </row>
    <row r="3061" spans="1:44" hidden="1" x14ac:dyDescent="0.25">
      <c r="A3061" t="s">
        <v>4196</v>
      </c>
      <c r="B3061" t="s">
        <v>4189</v>
      </c>
      <c r="C3061" t="s">
        <v>4190</v>
      </c>
      <c r="D3061" t="s">
        <v>483</v>
      </c>
      <c r="E3061" t="s">
        <v>2033</v>
      </c>
      <c r="F3061" t="s">
        <v>245</v>
      </c>
      <c r="G3061" t="s">
        <v>80</v>
      </c>
      <c r="H3061">
        <v>1</v>
      </c>
      <c r="I3061" t="s">
        <v>197</v>
      </c>
      <c r="J3061" t="s">
        <v>236</v>
      </c>
      <c r="L3061">
        <v>1.53</v>
      </c>
      <c r="M3061" t="s">
        <v>226</v>
      </c>
      <c r="W3061" s="5">
        <v>43900</v>
      </c>
      <c r="AB3061" t="s">
        <v>245</v>
      </c>
      <c r="AC3061" t="s">
        <v>245</v>
      </c>
      <c r="AD3061" t="s">
        <v>566</v>
      </c>
      <c r="AE3061" t="s">
        <v>690</v>
      </c>
      <c r="AF3061" t="s">
        <v>932</v>
      </c>
      <c r="AG3061" t="s">
        <v>247</v>
      </c>
      <c r="AH3061">
        <v>51.643965000000001</v>
      </c>
      <c r="AI3061">
        <v>57.500810000000001</v>
      </c>
      <c r="AJ3061">
        <v>71.382694000000001</v>
      </c>
      <c r="AK3061">
        <v>73.457705000000004</v>
      </c>
      <c r="AL3061" t="s">
        <v>73</v>
      </c>
      <c r="AM3061" t="s">
        <v>248</v>
      </c>
      <c r="AN3061" t="s">
        <v>247</v>
      </c>
      <c r="AO3061" s="1">
        <v>45809</v>
      </c>
      <c r="AP3061" s="1" t="s">
        <v>5437</v>
      </c>
      <c r="AR3061" t="s">
        <v>247</v>
      </c>
    </row>
    <row r="3062" spans="1:44" hidden="1" x14ac:dyDescent="0.25">
      <c r="A3062" t="s">
        <v>4199</v>
      </c>
      <c r="B3062" t="s">
        <v>4197</v>
      </c>
      <c r="C3062" t="s">
        <v>4198</v>
      </c>
      <c r="D3062" s="21" t="s">
        <v>116</v>
      </c>
      <c r="E3062" t="s">
        <v>1710</v>
      </c>
      <c r="F3062" t="s">
        <v>311</v>
      </c>
      <c r="G3062" t="s">
        <v>45</v>
      </c>
      <c r="H3062">
        <v>4</v>
      </c>
      <c r="I3062" t="s">
        <v>46</v>
      </c>
      <c r="J3062" t="s">
        <v>70</v>
      </c>
      <c r="L3062">
        <v>0.24</v>
      </c>
      <c r="M3062" t="s">
        <v>391</v>
      </c>
      <c r="O3062" t="s">
        <v>473</v>
      </c>
      <c r="P3062" t="s">
        <v>14</v>
      </c>
      <c r="W3062" s="5">
        <v>43900</v>
      </c>
      <c r="AB3062" t="s">
        <v>311</v>
      </c>
      <c r="AC3062" t="s">
        <v>473</v>
      </c>
      <c r="AD3062" t="s">
        <v>199</v>
      </c>
      <c r="AE3062" t="s">
        <v>51</v>
      </c>
      <c r="AF3062" t="s">
        <v>1713</v>
      </c>
      <c r="AG3062" t="s">
        <v>1712</v>
      </c>
      <c r="AH3062">
        <v>63.980967999999997</v>
      </c>
      <c r="AI3062">
        <v>99.874065999999999</v>
      </c>
      <c r="AJ3062">
        <v>114.596462</v>
      </c>
      <c r="AK3062">
        <v>116.00459600000001</v>
      </c>
      <c r="AL3062" t="s">
        <v>295</v>
      </c>
      <c r="AM3062" t="s">
        <v>314</v>
      </c>
      <c r="AN3062" t="s">
        <v>1712</v>
      </c>
      <c r="AO3062" s="1">
        <v>45778</v>
      </c>
      <c r="AP3062" s="1" t="s">
        <v>5429</v>
      </c>
      <c r="AR3062" t="s">
        <v>1712</v>
      </c>
    </row>
    <row r="3063" spans="1:44" hidden="1" x14ac:dyDescent="0.25">
      <c r="A3063" t="s">
        <v>4200</v>
      </c>
      <c r="B3063" t="s">
        <v>4197</v>
      </c>
      <c r="C3063" t="s">
        <v>4198</v>
      </c>
      <c r="D3063" s="21" t="s">
        <v>513</v>
      </c>
      <c r="E3063" t="s">
        <v>1710</v>
      </c>
      <c r="F3063" t="s">
        <v>311</v>
      </c>
      <c r="G3063" t="s">
        <v>45</v>
      </c>
      <c r="H3063">
        <v>3</v>
      </c>
      <c r="I3063" t="s">
        <v>46</v>
      </c>
      <c r="J3063" t="s">
        <v>236</v>
      </c>
      <c r="L3063">
        <v>0.44</v>
      </c>
      <c r="M3063" t="s">
        <v>391</v>
      </c>
      <c r="O3063" t="s">
        <v>473</v>
      </c>
      <c r="P3063" t="s">
        <v>14</v>
      </c>
      <c r="W3063" s="5">
        <v>43900</v>
      </c>
      <c r="AB3063" t="s">
        <v>311</v>
      </c>
      <c r="AC3063" t="s">
        <v>473</v>
      </c>
      <c r="AD3063" t="s">
        <v>199</v>
      </c>
      <c r="AE3063" t="s">
        <v>51</v>
      </c>
      <c r="AF3063" t="s">
        <v>1713</v>
      </c>
      <c r="AG3063" t="s">
        <v>1712</v>
      </c>
      <c r="AH3063">
        <v>63.980967999999997</v>
      </c>
      <c r="AI3063">
        <v>99.874065999999999</v>
      </c>
      <c r="AJ3063">
        <v>114.596462</v>
      </c>
      <c r="AK3063">
        <v>116.00459600000001</v>
      </c>
      <c r="AL3063" t="s">
        <v>295</v>
      </c>
      <c r="AM3063" t="s">
        <v>314</v>
      </c>
      <c r="AN3063" t="s">
        <v>1712</v>
      </c>
      <c r="AO3063" s="1">
        <v>45778</v>
      </c>
      <c r="AP3063" s="1" t="s">
        <v>5429</v>
      </c>
      <c r="AR3063" t="s">
        <v>1712</v>
      </c>
    </row>
    <row r="3064" spans="1:44" hidden="1" x14ac:dyDescent="0.25">
      <c r="A3064" t="s">
        <v>4201</v>
      </c>
      <c r="B3064" t="s">
        <v>4197</v>
      </c>
      <c r="C3064" t="s">
        <v>4198</v>
      </c>
      <c r="D3064" s="21" t="s">
        <v>551</v>
      </c>
      <c r="E3064" t="s">
        <v>1710</v>
      </c>
      <c r="F3064" t="s">
        <v>311</v>
      </c>
      <c r="G3064" t="s">
        <v>45</v>
      </c>
      <c r="H3064">
        <v>2</v>
      </c>
      <c r="I3064" t="s">
        <v>46</v>
      </c>
      <c r="J3064" t="s">
        <v>236</v>
      </c>
      <c r="L3064">
        <v>0.62</v>
      </c>
      <c r="M3064" t="s">
        <v>391</v>
      </c>
      <c r="W3064" s="5">
        <v>45003</v>
      </c>
      <c r="AB3064" t="s">
        <v>311</v>
      </c>
      <c r="AC3064" t="s">
        <v>311</v>
      </c>
      <c r="AD3064" t="s">
        <v>199</v>
      </c>
      <c r="AE3064" t="s">
        <v>51</v>
      </c>
      <c r="AF3064" t="s">
        <v>1713</v>
      </c>
      <c r="AG3064" t="s">
        <v>1712</v>
      </c>
      <c r="AH3064">
        <v>63.980967999999997</v>
      </c>
      <c r="AI3064">
        <v>99.874065999999999</v>
      </c>
      <c r="AJ3064">
        <v>114.596462</v>
      </c>
      <c r="AK3064">
        <v>116.00459600000001</v>
      </c>
      <c r="AL3064" t="s">
        <v>73</v>
      </c>
      <c r="AM3064" t="s">
        <v>314</v>
      </c>
      <c r="AN3064" t="s">
        <v>1712</v>
      </c>
      <c r="AR3064" t="s">
        <v>1712</v>
      </c>
    </row>
    <row r="3065" spans="1:44" hidden="1" x14ac:dyDescent="0.25">
      <c r="A3065" t="s">
        <v>4203</v>
      </c>
      <c r="B3065" t="s">
        <v>4197</v>
      </c>
      <c r="C3065" t="s">
        <v>4198</v>
      </c>
      <c r="D3065" s="21" t="s">
        <v>861</v>
      </c>
      <c r="E3065" t="s">
        <v>4202</v>
      </c>
      <c r="F3065" t="s">
        <v>311</v>
      </c>
      <c r="G3065" t="s">
        <v>45</v>
      </c>
      <c r="H3065">
        <v>4</v>
      </c>
      <c r="I3065" t="s">
        <v>46</v>
      </c>
      <c r="J3065" t="s">
        <v>236</v>
      </c>
      <c r="L3065">
        <v>0.34</v>
      </c>
      <c r="M3065" t="s">
        <v>391</v>
      </c>
      <c r="O3065" t="s">
        <v>473</v>
      </c>
      <c r="P3065" t="s">
        <v>14</v>
      </c>
      <c r="W3065" s="5">
        <v>43900</v>
      </c>
      <c r="AB3065" t="s">
        <v>311</v>
      </c>
      <c r="AC3065" t="s">
        <v>473</v>
      </c>
      <c r="AD3065" t="s">
        <v>199</v>
      </c>
      <c r="AE3065" t="s">
        <v>51</v>
      </c>
      <c r="AF3065" t="s">
        <v>1713</v>
      </c>
      <c r="AG3065" t="s">
        <v>1712</v>
      </c>
      <c r="AH3065">
        <v>63.980967999999997</v>
      </c>
      <c r="AI3065">
        <v>99.874065999999999</v>
      </c>
      <c r="AJ3065">
        <v>114.596462</v>
      </c>
      <c r="AK3065">
        <v>116.00459600000001</v>
      </c>
      <c r="AL3065" t="s">
        <v>295</v>
      </c>
      <c r="AM3065" t="s">
        <v>314</v>
      </c>
      <c r="AN3065" t="s">
        <v>1712</v>
      </c>
      <c r="AO3065" s="1">
        <v>45778</v>
      </c>
      <c r="AP3065" s="1" t="s">
        <v>5429</v>
      </c>
      <c r="AR3065" t="s">
        <v>1712</v>
      </c>
    </row>
    <row r="3066" spans="1:44" hidden="1" x14ac:dyDescent="0.25">
      <c r="A3066" t="s">
        <v>4204</v>
      </c>
      <c r="B3066" t="s">
        <v>4197</v>
      </c>
      <c r="C3066" t="s">
        <v>4198</v>
      </c>
      <c r="D3066" s="21" t="s">
        <v>799</v>
      </c>
      <c r="E3066" t="s">
        <v>4202</v>
      </c>
      <c r="F3066" t="s">
        <v>311</v>
      </c>
      <c r="G3066" t="s">
        <v>45</v>
      </c>
      <c r="H3066">
        <v>2</v>
      </c>
      <c r="I3066" t="s">
        <v>46</v>
      </c>
      <c r="J3066" t="s">
        <v>236</v>
      </c>
      <c r="L3066">
        <v>1.01</v>
      </c>
      <c r="M3066" t="s">
        <v>391</v>
      </c>
      <c r="W3066" s="5">
        <v>43900</v>
      </c>
      <c r="AB3066" t="s">
        <v>311</v>
      </c>
      <c r="AC3066" t="s">
        <v>311</v>
      </c>
      <c r="AD3066" t="s">
        <v>199</v>
      </c>
      <c r="AE3066" t="s">
        <v>51</v>
      </c>
      <c r="AF3066" t="s">
        <v>1713</v>
      </c>
      <c r="AG3066" t="s">
        <v>1712</v>
      </c>
      <c r="AH3066">
        <v>63.980967999999997</v>
      </c>
      <c r="AI3066">
        <v>99.874065999999999</v>
      </c>
      <c r="AJ3066">
        <v>114.596462</v>
      </c>
      <c r="AK3066">
        <v>116.00459600000001</v>
      </c>
      <c r="AL3066" t="s">
        <v>73</v>
      </c>
      <c r="AM3066" t="s">
        <v>314</v>
      </c>
      <c r="AN3066" t="s">
        <v>1712</v>
      </c>
      <c r="AR3066" t="s">
        <v>1712</v>
      </c>
    </row>
    <row r="3067" spans="1:44" hidden="1" x14ac:dyDescent="0.25">
      <c r="A3067" t="s">
        <v>4206</v>
      </c>
      <c r="B3067" t="s">
        <v>4197</v>
      </c>
      <c r="C3067" t="s">
        <v>4198</v>
      </c>
      <c r="D3067" s="21" t="s">
        <v>4205</v>
      </c>
      <c r="E3067" t="s">
        <v>1710</v>
      </c>
      <c r="F3067" t="s">
        <v>311</v>
      </c>
      <c r="G3067" t="s">
        <v>45</v>
      </c>
      <c r="H3067">
        <v>3</v>
      </c>
      <c r="I3067" t="s">
        <v>46</v>
      </c>
      <c r="J3067" t="s">
        <v>236</v>
      </c>
      <c r="L3067">
        <v>0.59</v>
      </c>
      <c r="M3067" t="s">
        <v>391</v>
      </c>
      <c r="O3067" t="s">
        <v>473</v>
      </c>
      <c r="P3067" t="s">
        <v>14</v>
      </c>
      <c r="W3067" s="5">
        <v>43900</v>
      </c>
      <c r="AB3067" t="s">
        <v>311</v>
      </c>
      <c r="AC3067" t="s">
        <v>473</v>
      </c>
      <c r="AD3067" t="s">
        <v>199</v>
      </c>
      <c r="AE3067" t="s">
        <v>51</v>
      </c>
      <c r="AF3067" t="s">
        <v>1713</v>
      </c>
      <c r="AG3067" t="s">
        <v>1712</v>
      </c>
      <c r="AH3067">
        <v>63.980967999999997</v>
      </c>
      <c r="AI3067">
        <v>99.874065999999999</v>
      </c>
      <c r="AJ3067">
        <v>114.596462</v>
      </c>
      <c r="AK3067">
        <v>116.00459600000001</v>
      </c>
      <c r="AL3067" t="s">
        <v>295</v>
      </c>
      <c r="AM3067" t="s">
        <v>314</v>
      </c>
      <c r="AN3067" t="s">
        <v>1712</v>
      </c>
      <c r="AO3067" s="1">
        <v>45778</v>
      </c>
      <c r="AP3067" s="1" t="s">
        <v>5429</v>
      </c>
      <c r="AR3067" t="s">
        <v>1712</v>
      </c>
    </row>
    <row r="3068" spans="1:44" hidden="1" x14ac:dyDescent="0.25">
      <c r="A3068" t="s">
        <v>4210</v>
      </c>
      <c r="B3068" t="s">
        <v>4207</v>
      </c>
      <c r="C3068" t="s">
        <v>4208</v>
      </c>
      <c r="D3068" t="s">
        <v>158</v>
      </c>
      <c r="E3068" t="s">
        <v>4209</v>
      </c>
      <c r="F3068" t="s">
        <v>311</v>
      </c>
      <c r="G3068" t="s">
        <v>58</v>
      </c>
      <c r="H3068">
        <v>2</v>
      </c>
      <c r="I3068" t="s">
        <v>46</v>
      </c>
      <c r="J3068" t="s">
        <v>47</v>
      </c>
      <c r="K3068" s="1">
        <v>43588</v>
      </c>
      <c r="L3068">
        <v>0.24</v>
      </c>
      <c r="M3068" t="s">
        <v>226</v>
      </c>
      <c r="R3068" t="s">
        <v>97</v>
      </c>
      <c r="S3068" t="s">
        <v>98</v>
      </c>
      <c r="T3068" t="s">
        <v>98</v>
      </c>
      <c r="W3068" s="5">
        <v>43922</v>
      </c>
      <c r="Y3068" s="5">
        <v>45870</v>
      </c>
      <c r="AB3068" t="s">
        <v>311</v>
      </c>
      <c r="AC3068" t="s">
        <v>311</v>
      </c>
      <c r="AD3068" t="s">
        <v>199</v>
      </c>
      <c r="AE3068" t="s">
        <v>51</v>
      </c>
      <c r="AF3068" t="s">
        <v>50</v>
      </c>
      <c r="AG3068" t="s">
        <v>52</v>
      </c>
      <c r="AH3068">
        <v>83.699326999999997</v>
      </c>
      <c r="AI3068">
        <v>87.289124000000001</v>
      </c>
      <c r="AJ3068">
        <v>107.074077</v>
      </c>
      <c r="AK3068">
        <v>154.50394299999999</v>
      </c>
      <c r="AL3068" t="s">
        <v>99</v>
      </c>
      <c r="AM3068" t="s">
        <v>314</v>
      </c>
    </row>
    <row r="3069" spans="1:44" hidden="1" x14ac:dyDescent="0.25">
      <c r="A3069" t="s">
        <v>4211</v>
      </c>
      <c r="B3069" t="s">
        <v>4207</v>
      </c>
      <c r="C3069" t="s">
        <v>4208</v>
      </c>
      <c r="D3069" t="s">
        <v>122</v>
      </c>
      <c r="E3069" t="s">
        <v>4209</v>
      </c>
      <c r="F3069" t="s">
        <v>311</v>
      </c>
      <c r="G3069" t="s">
        <v>58</v>
      </c>
      <c r="H3069">
        <v>2</v>
      </c>
      <c r="I3069" t="s">
        <v>46</v>
      </c>
      <c r="J3069" t="s">
        <v>47</v>
      </c>
      <c r="K3069" s="1">
        <v>43588</v>
      </c>
      <c r="L3069">
        <v>0.13</v>
      </c>
      <c r="M3069" t="s">
        <v>226</v>
      </c>
      <c r="W3069" s="5">
        <v>43922</v>
      </c>
      <c r="Y3069" s="5">
        <v>45870</v>
      </c>
      <c r="AB3069" t="s">
        <v>311</v>
      </c>
      <c r="AC3069" t="s">
        <v>311</v>
      </c>
      <c r="AD3069" t="s">
        <v>199</v>
      </c>
      <c r="AE3069" t="s">
        <v>51</v>
      </c>
      <c r="AF3069" t="s">
        <v>50</v>
      </c>
      <c r="AG3069" t="s">
        <v>52</v>
      </c>
      <c r="AH3069">
        <v>83.699326999999997</v>
      </c>
      <c r="AI3069">
        <v>87.289124000000001</v>
      </c>
      <c r="AJ3069">
        <v>107.074077</v>
      </c>
      <c r="AK3069">
        <v>154.50394299999999</v>
      </c>
      <c r="AL3069" t="s">
        <v>54</v>
      </c>
      <c r="AM3069" t="s">
        <v>314</v>
      </c>
    </row>
    <row r="3070" spans="1:44" hidden="1" x14ac:dyDescent="0.25">
      <c r="A3070" t="s">
        <v>4214</v>
      </c>
      <c r="B3070" t="s">
        <v>4212</v>
      </c>
      <c r="C3070" t="s">
        <v>4213</v>
      </c>
      <c r="D3070" t="s">
        <v>95</v>
      </c>
      <c r="E3070" t="s">
        <v>4176</v>
      </c>
      <c r="F3070" t="s">
        <v>245</v>
      </c>
      <c r="G3070" t="s">
        <v>45</v>
      </c>
      <c r="H3070">
        <v>1</v>
      </c>
      <c r="I3070" t="s">
        <v>197</v>
      </c>
      <c r="J3070" t="s">
        <v>47</v>
      </c>
      <c r="K3070" s="1">
        <v>44005</v>
      </c>
      <c r="L3070">
        <v>13.6</v>
      </c>
      <c r="M3070" t="s">
        <v>226</v>
      </c>
      <c r="W3070" s="5">
        <v>45901</v>
      </c>
      <c r="X3070" s="5">
        <v>45901</v>
      </c>
      <c r="Y3070" s="5">
        <v>45839</v>
      </c>
      <c r="AB3070" t="s">
        <v>245</v>
      </c>
      <c r="AC3070" t="s">
        <v>245</v>
      </c>
      <c r="AD3070" t="s">
        <v>72</v>
      </c>
      <c r="AE3070" t="s">
        <v>53</v>
      </c>
      <c r="AF3070" t="s">
        <v>247</v>
      </c>
      <c r="AG3070" t="s">
        <v>690</v>
      </c>
      <c r="AH3070">
        <v>31.101105</v>
      </c>
      <c r="AI3070">
        <v>34.136187999999997</v>
      </c>
      <c r="AJ3070">
        <v>42.404184999999998</v>
      </c>
      <c r="AK3070">
        <v>60.529170000000001</v>
      </c>
      <c r="AL3070" t="s">
        <v>54</v>
      </c>
      <c r="AM3070" t="s">
        <v>248</v>
      </c>
      <c r="AN3070" t="s">
        <v>5451</v>
      </c>
      <c r="AO3070" s="1">
        <v>45962</v>
      </c>
      <c r="AP3070" s="1" t="s">
        <v>5457</v>
      </c>
      <c r="AR3070" t="s">
        <v>5451</v>
      </c>
    </row>
    <row r="3071" spans="1:44" hidden="1" x14ac:dyDescent="0.25">
      <c r="A3071" t="s">
        <v>4215</v>
      </c>
      <c r="B3071" t="s">
        <v>4212</v>
      </c>
      <c r="C3071" t="s">
        <v>4213</v>
      </c>
      <c r="D3071" t="s">
        <v>87</v>
      </c>
      <c r="E3071" t="s">
        <v>4176</v>
      </c>
      <c r="F3071" t="s">
        <v>245</v>
      </c>
      <c r="G3071" t="s">
        <v>45</v>
      </c>
      <c r="H3071">
        <v>1</v>
      </c>
      <c r="I3071" t="s">
        <v>197</v>
      </c>
      <c r="J3071" t="s">
        <v>47</v>
      </c>
      <c r="K3071" s="1">
        <v>44006</v>
      </c>
      <c r="L3071">
        <v>15.37</v>
      </c>
      <c r="M3071" t="s">
        <v>226</v>
      </c>
      <c r="W3071" s="5">
        <v>45901</v>
      </c>
      <c r="X3071" s="5">
        <v>45901</v>
      </c>
      <c r="Y3071" s="5">
        <v>45839</v>
      </c>
      <c r="AB3071" t="s">
        <v>245</v>
      </c>
      <c r="AC3071" t="s">
        <v>245</v>
      </c>
      <c r="AD3071" t="s">
        <v>72</v>
      </c>
      <c r="AE3071" t="s">
        <v>53</v>
      </c>
      <c r="AF3071" t="s">
        <v>247</v>
      </c>
      <c r="AG3071" t="s">
        <v>690</v>
      </c>
      <c r="AH3071">
        <v>31.101105</v>
      </c>
      <c r="AI3071">
        <v>34.136187999999997</v>
      </c>
      <c r="AJ3071">
        <v>42.404184999999998</v>
      </c>
      <c r="AK3071">
        <v>60.529170000000001</v>
      </c>
      <c r="AL3071" t="s">
        <v>54</v>
      </c>
      <c r="AM3071" t="s">
        <v>248</v>
      </c>
      <c r="AN3071" t="s">
        <v>5451</v>
      </c>
      <c r="AO3071" s="1">
        <v>45962</v>
      </c>
      <c r="AP3071" s="1" t="s">
        <v>5457</v>
      </c>
      <c r="AR3071" t="s">
        <v>5451</v>
      </c>
    </row>
    <row r="3072" spans="1:44" hidden="1" x14ac:dyDescent="0.25">
      <c r="A3072" t="s">
        <v>4218</v>
      </c>
      <c r="B3072" t="s">
        <v>4216</v>
      </c>
      <c r="C3072" t="s">
        <v>4217</v>
      </c>
      <c r="D3072" t="s">
        <v>95</v>
      </c>
      <c r="E3072" t="s">
        <v>1260</v>
      </c>
      <c r="F3072" t="s">
        <v>245</v>
      </c>
      <c r="G3072" t="s">
        <v>58</v>
      </c>
      <c r="H3072">
        <v>1</v>
      </c>
      <c r="I3072" t="s">
        <v>197</v>
      </c>
      <c r="J3072" t="s">
        <v>47</v>
      </c>
      <c r="K3072" s="1">
        <v>43953</v>
      </c>
      <c r="L3072">
        <v>9.58</v>
      </c>
      <c r="M3072" t="s">
        <v>226</v>
      </c>
      <c r="W3072" s="5">
        <v>46054</v>
      </c>
      <c r="X3072" s="5">
        <v>46054</v>
      </c>
      <c r="Y3072" s="5">
        <v>45901</v>
      </c>
      <c r="AB3072" t="s">
        <v>245</v>
      </c>
      <c r="AC3072" t="s">
        <v>245</v>
      </c>
      <c r="AD3072" t="s">
        <v>690</v>
      </c>
      <c r="AE3072" t="s">
        <v>247</v>
      </c>
      <c r="AF3072" t="s">
        <v>566</v>
      </c>
      <c r="AG3072" t="s">
        <v>84</v>
      </c>
      <c r="AH3072">
        <v>12.923907</v>
      </c>
      <c r="AI3072">
        <v>28.880801999999999</v>
      </c>
      <c r="AJ3072">
        <v>54.015104000000001</v>
      </c>
      <c r="AK3072">
        <v>60.790025999999997</v>
      </c>
      <c r="AL3072" t="s">
        <v>54</v>
      </c>
      <c r="AM3072" t="s">
        <v>248</v>
      </c>
      <c r="AN3072" t="s">
        <v>5451</v>
      </c>
      <c r="AO3072" s="1">
        <v>45992</v>
      </c>
      <c r="AP3072" s="1" t="s">
        <v>5458</v>
      </c>
      <c r="AR3072" t="s">
        <v>5451</v>
      </c>
    </row>
    <row r="3073" spans="1:44" hidden="1" x14ac:dyDescent="0.25">
      <c r="A3073" t="s">
        <v>4219</v>
      </c>
      <c r="B3073" t="s">
        <v>4216</v>
      </c>
      <c r="C3073" t="s">
        <v>4217</v>
      </c>
      <c r="D3073" t="s">
        <v>143</v>
      </c>
      <c r="E3073" t="s">
        <v>1260</v>
      </c>
      <c r="F3073" t="s">
        <v>245</v>
      </c>
      <c r="G3073" t="s">
        <v>58</v>
      </c>
      <c r="H3073">
        <v>1</v>
      </c>
      <c r="I3073" t="s">
        <v>197</v>
      </c>
      <c r="J3073" t="s">
        <v>47</v>
      </c>
      <c r="K3073" s="1">
        <v>43952</v>
      </c>
      <c r="L3073">
        <v>13.9</v>
      </c>
      <c r="M3073" t="s">
        <v>226</v>
      </c>
      <c r="W3073" s="5">
        <v>46054</v>
      </c>
      <c r="X3073" s="5">
        <v>46054</v>
      </c>
      <c r="Y3073" s="5">
        <v>45901</v>
      </c>
      <c r="AB3073" t="s">
        <v>245</v>
      </c>
      <c r="AC3073" t="s">
        <v>245</v>
      </c>
      <c r="AD3073" t="s">
        <v>690</v>
      </c>
      <c r="AE3073" t="s">
        <v>247</v>
      </c>
      <c r="AF3073" t="s">
        <v>566</v>
      </c>
      <c r="AG3073" t="s">
        <v>84</v>
      </c>
      <c r="AH3073">
        <v>12.923907</v>
      </c>
      <c r="AI3073">
        <v>28.880801999999999</v>
      </c>
      <c r="AJ3073">
        <v>54.015104000000001</v>
      </c>
      <c r="AK3073">
        <v>60.790025999999997</v>
      </c>
      <c r="AL3073" t="s">
        <v>54</v>
      </c>
      <c r="AM3073" t="s">
        <v>248</v>
      </c>
      <c r="AN3073" t="s">
        <v>5451</v>
      </c>
      <c r="AO3073" s="1">
        <v>45992</v>
      </c>
      <c r="AP3073" s="1" t="s">
        <v>5458</v>
      </c>
      <c r="AR3073" t="s">
        <v>5451</v>
      </c>
    </row>
    <row r="3074" spans="1:44" hidden="1" x14ac:dyDescent="0.25">
      <c r="A3074" t="s">
        <v>4220</v>
      </c>
      <c r="B3074" t="s">
        <v>4216</v>
      </c>
      <c r="C3074" t="s">
        <v>4217</v>
      </c>
      <c r="D3074" t="s">
        <v>145</v>
      </c>
      <c r="E3074" t="s">
        <v>1260</v>
      </c>
      <c r="F3074" t="s">
        <v>245</v>
      </c>
      <c r="G3074" t="s">
        <v>58</v>
      </c>
      <c r="H3074">
        <v>1</v>
      </c>
      <c r="I3074" t="s">
        <v>197</v>
      </c>
      <c r="J3074" t="s">
        <v>47</v>
      </c>
      <c r="K3074" s="1">
        <v>43952</v>
      </c>
      <c r="L3074">
        <v>16.600000000000001</v>
      </c>
      <c r="M3074" t="s">
        <v>226</v>
      </c>
      <c r="W3074" s="5">
        <v>46054</v>
      </c>
      <c r="X3074" s="5">
        <v>46054</v>
      </c>
      <c r="Y3074" s="5">
        <v>45901</v>
      </c>
      <c r="AB3074" t="s">
        <v>245</v>
      </c>
      <c r="AC3074" t="s">
        <v>245</v>
      </c>
      <c r="AD3074" t="s">
        <v>690</v>
      </c>
      <c r="AE3074" t="s">
        <v>247</v>
      </c>
      <c r="AF3074" t="s">
        <v>566</v>
      </c>
      <c r="AG3074" t="s">
        <v>84</v>
      </c>
      <c r="AH3074">
        <v>12.923907</v>
      </c>
      <c r="AI3074">
        <v>28.880801999999999</v>
      </c>
      <c r="AJ3074">
        <v>54.015104000000001</v>
      </c>
      <c r="AK3074">
        <v>60.790025999999997</v>
      </c>
      <c r="AL3074" t="s">
        <v>54</v>
      </c>
      <c r="AM3074" t="s">
        <v>248</v>
      </c>
      <c r="AN3074" t="s">
        <v>5451</v>
      </c>
      <c r="AO3074" s="1">
        <v>45992</v>
      </c>
      <c r="AP3074" s="1" t="s">
        <v>5458</v>
      </c>
      <c r="AR3074" t="s">
        <v>5451</v>
      </c>
    </row>
    <row r="3075" spans="1:44" hidden="1" x14ac:dyDescent="0.25">
      <c r="A3075" t="s">
        <v>4221</v>
      </c>
      <c r="B3075" t="s">
        <v>4216</v>
      </c>
      <c r="C3075" t="s">
        <v>4217</v>
      </c>
      <c r="D3075" t="s">
        <v>255</v>
      </c>
      <c r="E3075" t="s">
        <v>1260</v>
      </c>
      <c r="F3075" t="s">
        <v>245</v>
      </c>
      <c r="G3075" t="s">
        <v>58</v>
      </c>
      <c r="H3075">
        <v>1</v>
      </c>
      <c r="I3075" t="s">
        <v>197</v>
      </c>
      <c r="J3075" t="s">
        <v>47</v>
      </c>
      <c r="K3075" s="1">
        <v>43953</v>
      </c>
      <c r="L3075">
        <v>52.01</v>
      </c>
      <c r="M3075" t="s">
        <v>226</v>
      </c>
      <c r="W3075" s="5">
        <v>46082</v>
      </c>
      <c r="X3075" s="5">
        <v>46054</v>
      </c>
      <c r="Y3075" s="5">
        <v>45901</v>
      </c>
      <c r="AB3075" t="s">
        <v>245</v>
      </c>
      <c r="AC3075" t="s">
        <v>245</v>
      </c>
      <c r="AD3075" t="s">
        <v>690</v>
      </c>
      <c r="AE3075" t="s">
        <v>247</v>
      </c>
      <c r="AF3075" t="s">
        <v>566</v>
      </c>
      <c r="AG3075" t="s">
        <v>84</v>
      </c>
      <c r="AH3075">
        <v>12.923907</v>
      </c>
      <c r="AI3075">
        <v>28.880801999999999</v>
      </c>
      <c r="AJ3075">
        <v>54.015104000000001</v>
      </c>
      <c r="AK3075">
        <v>60.790025999999997</v>
      </c>
      <c r="AL3075" t="s">
        <v>54</v>
      </c>
      <c r="AM3075" t="s">
        <v>248</v>
      </c>
      <c r="AN3075" t="s">
        <v>5451</v>
      </c>
      <c r="AO3075" s="1">
        <v>45992</v>
      </c>
      <c r="AP3075" s="1" t="s">
        <v>5458</v>
      </c>
      <c r="AR3075" t="s">
        <v>5451</v>
      </c>
    </row>
    <row r="3076" spans="1:44" hidden="1" x14ac:dyDescent="0.25">
      <c r="A3076" t="s">
        <v>4222</v>
      </c>
      <c r="B3076" t="s">
        <v>4216</v>
      </c>
      <c r="C3076" t="s">
        <v>4217</v>
      </c>
      <c r="D3076" t="s">
        <v>87</v>
      </c>
      <c r="E3076" t="s">
        <v>1099</v>
      </c>
      <c r="F3076" t="s">
        <v>245</v>
      </c>
      <c r="G3076" t="s">
        <v>58</v>
      </c>
      <c r="H3076">
        <v>1</v>
      </c>
      <c r="I3076" t="s">
        <v>197</v>
      </c>
      <c r="J3076" t="s">
        <v>47</v>
      </c>
      <c r="K3076" s="1">
        <v>43960</v>
      </c>
      <c r="L3076">
        <v>19.940000000000001</v>
      </c>
      <c r="M3076" t="s">
        <v>226</v>
      </c>
      <c r="W3076" s="5">
        <v>46082</v>
      </c>
      <c r="X3076" s="5">
        <v>46054</v>
      </c>
      <c r="Y3076" s="5">
        <v>45901</v>
      </c>
      <c r="AB3076" t="s">
        <v>245</v>
      </c>
      <c r="AC3076" t="s">
        <v>245</v>
      </c>
      <c r="AD3076" t="s">
        <v>690</v>
      </c>
      <c r="AE3076" t="s">
        <v>247</v>
      </c>
      <c r="AF3076" t="s">
        <v>566</v>
      </c>
      <c r="AG3076" t="s">
        <v>84</v>
      </c>
      <c r="AH3076">
        <v>12.923907</v>
      </c>
      <c r="AI3076">
        <v>28.880801999999999</v>
      </c>
      <c r="AJ3076">
        <v>54.015104000000001</v>
      </c>
      <c r="AK3076">
        <v>60.790025999999997</v>
      </c>
      <c r="AL3076" t="s">
        <v>54</v>
      </c>
      <c r="AM3076" t="s">
        <v>248</v>
      </c>
      <c r="AN3076" t="s">
        <v>5451</v>
      </c>
      <c r="AO3076" s="1">
        <v>45992</v>
      </c>
      <c r="AP3076" s="1" t="s">
        <v>5458</v>
      </c>
      <c r="AR3076" t="s">
        <v>5451</v>
      </c>
    </row>
    <row r="3077" spans="1:44" hidden="1" x14ac:dyDescent="0.25">
      <c r="A3077" t="s">
        <v>4223</v>
      </c>
      <c r="B3077" t="s">
        <v>4216</v>
      </c>
      <c r="C3077" t="s">
        <v>4217</v>
      </c>
      <c r="D3077" t="s">
        <v>100</v>
      </c>
      <c r="E3077" t="s">
        <v>1099</v>
      </c>
      <c r="F3077" t="s">
        <v>245</v>
      </c>
      <c r="G3077" t="s">
        <v>58</v>
      </c>
      <c r="H3077">
        <v>1</v>
      </c>
      <c r="I3077" t="s">
        <v>197</v>
      </c>
      <c r="J3077" t="s">
        <v>47</v>
      </c>
      <c r="K3077" s="1">
        <v>43962</v>
      </c>
      <c r="L3077">
        <v>16.14</v>
      </c>
      <c r="M3077" t="s">
        <v>226</v>
      </c>
      <c r="W3077" s="5">
        <v>46082</v>
      </c>
      <c r="X3077" s="5">
        <v>46082</v>
      </c>
      <c r="Y3077" s="5">
        <v>45901</v>
      </c>
      <c r="AB3077" t="s">
        <v>245</v>
      </c>
      <c r="AC3077" t="s">
        <v>245</v>
      </c>
      <c r="AD3077" t="s">
        <v>690</v>
      </c>
      <c r="AE3077" t="s">
        <v>247</v>
      </c>
      <c r="AF3077" t="s">
        <v>566</v>
      </c>
      <c r="AG3077" t="s">
        <v>84</v>
      </c>
      <c r="AH3077">
        <v>12.923907</v>
      </c>
      <c r="AI3077">
        <v>28.880801999999999</v>
      </c>
      <c r="AJ3077">
        <v>54.015104000000001</v>
      </c>
      <c r="AK3077">
        <v>60.790025999999997</v>
      </c>
      <c r="AL3077" t="s">
        <v>54</v>
      </c>
      <c r="AM3077" t="s">
        <v>248</v>
      </c>
      <c r="AN3077" t="s">
        <v>5451</v>
      </c>
      <c r="AO3077" s="1">
        <v>45992</v>
      </c>
      <c r="AP3077" s="1" t="s">
        <v>5458</v>
      </c>
      <c r="AR3077" t="s">
        <v>5451</v>
      </c>
    </row>
    <row r="3078" spans="1:44" hidden="1" x14ac:dyDescent="0.25">
      <c r="A3078" t="s">
        <v>4224</v>
      </c>
      <c r="B3078" t="s">
        <v>4216</v>
      </c>
      <c r="C3078" t="s">
        <v>4217</v>
      </c>
      <c r="D3078" t="s">
        <v>259</v>
      </c>
      <c r="E3078" t="s">
        <v>1099</v>
      </c>
      <c r="F3078" t="s">
        <v>245</v>
      </c>
      <c r="G3078" t="s">
        <v>58</v>
      </c>
      <c r="H3078">
        <v>1</v>
      </c>
      <c r="I3078" t="s">
        <v>197</v>
      </c>
      <c r="J3078" t="s">
        <v>47</v>
      </c>
      <c r="K3078" s="1">
        <v>43960</v>
      </c>
      <c r="L3078">
        <v>34.630000000000003</v>
      </c>
      <c r="M3078" t="s">
        <v>226</v>
      </c>
      <c r="W3078" s="5">
        <v>46082</v>
      </c>
      <c r="X3078" s="5">
        <v>46082</v>
      </c>
      <c r="Y3078" s="5">
        <v>45901</v>
      </c>
      <c r="AB3078" t="s">
        <v>245</v>
      </c>
      <c r="AC3078" t="s">
        <v>245</v>
      </c>
      <c r="AD3078" t="s">
        <v>690</v>
      </c>
      <c r="AE3078" t="s">
        <v>247</v>
      </c>
      <c r="AF3078" t="s">
        <v>566</v>
      </c>
      <c r="AG3078" t="s">
        <v>84</v>
      </c>
      <c r="AH3078">
        <v>12.923907</v>
      </c>
      <c r="AI3078">
        <v>28.880801999999999</v>
      </c>
      <c r="AJ3078">
        <v>54.015104000000001</v>
      </c>
      <c r="AK3078">
        <v>60.790025999999997</v>
      </c>
      <c r="AL3078" t="s">
        <v>54</v>
      </c>
      <c r="AM3078" t="s">
        <v>248</v>
      </c>
      <c r="AN3078" t="s">
        <v>5451</v>
      </c>
      <c r="AO3078" s="1">
        <v>45992</v>
      </c>
      <c r="AP3078" s="1" t="s">
        <v>5458</v>
      </c>
      <c r="AR3078" t="s">
        <v>5451</v>
      </c>
    </row>
    <row r="3079" spans="1:44" hidden="1" x14ac:dyDescent="0.25">
      <c r="A3079" t="s">
        <v>4225</v>
      </c>
      <c r="B3079" t="s">
        <v>4216</v>
      </c>
      <c r="C3079" t="s">
        <v>4217</v>
      </c>
      <c r="D3079" t="s">
        <v>275</v>
      </c>
      <c r="E3079" t="s">
        <v>1099</v>
      </c>
      <c r="F3079" t="s">
        <v>245</v>
      </c>
      <c r="G3079" t="s">
        <v>58</v>
      </c>
      <c r="H3079">
        <v>1</v>
      </c>
      <c r="I3079" t="s">
        <v>197</v>
      </c>
      <c r="J3079" t="s">
        <v>47</v>
      </c>
      <c r="K3079" s="1">
        <v>43957</v>
      </c>
      <c r="L3079">
        <v>30.37</v>
      </c>
      <c r="M3079" t="s">
        <v>226</v>
      </c>
      <c r="W3079" s="5">
        <v>46082</v>
      </c>
      <c r="X3079" s="5">
        <v>46082</v>
      </c>
      <c r="Y3079" s="5">
        <v>45901</v>
      </c>
      <c r="AB3079" t="s">
        <v>245</v>
      </c>
      <c r="AC3079" t="s">
        <v>245</v>
      </c>
      <c r="AD3079" t="s">
        <v>690</v>
      </c>
      <c r="AE3079" t="s">
        <v>247</v>
      </c>
      <c r="AF3079" t="s">
        <v>566</v>
      </c>
      <c r="AG3079" t="s">
        <v>84</v>
      </c>
      <c r="AH3079">
        <v>12.923907</v>
      </c>
      <c r="AI3079">
        <v>28.880801999999999</v>
      </c>
      <c r="AJ3079">
        <v>54.015104000000001</v>
      </c>
      <c r="AK3079">
        <v>60.790025999999997</v>
      </c>
      <c r="AL3079" t="s">
        <v>54</v>
      </c>
      <c r="AM3079" t="s">
        <v>248</v>
      </c>
      <c r="AN3079" t="s">
        <v>5451</v>
      </c>
      <c r="AO3079" s="1">
        <v>45992</v>
      </c>
      <c r="AP3079" s="1" t="s">
        <v>5458</v>
      </c>
      <c r="AR3079" t="s">
        <v>5451</v>
      </c>
    </row>
    <row r="3080" spans="1:44" hidden="1" x14ac:dyDescent="0.25">
      <c r="A3080" t="s">
        <v>4226</v>
      </c>
      <c r="B3080" t="s">
        <v>4216</v>
      </c>
      <c r="C3080" t="s">
        <v>4217</v>
      </c>
      <c r="D3080" t="s">
        <v>207</v>
      </c>
      <c r="E3080" t="s">
        <v>1099</v>
      </c>
      <c r="F3080" t="s">
        <v>245</v>
      </c>
      <c r="G3080" t="s">
        <v>58</v>
      </c>
      <c r="H3080">
        <v>1</v>
      </c>
      <c r="I3080" t="s">
        <v>197</v>
      </c>
      <c r="J3080" t="s">
        <v>47</v>
      </c>
      <c r="K3080" s="1">
        <v>43957</v>
      </c>
      <c r="L3080">
        <v>7.88</v>
      </c>
      <c r="M3080" t="s">
        <v>226</v>
      </c>
      <c r="W3080" s="5">
        <v>46082</v>
      </c>
      <c r="X3080" s="5">
        <v>46082</v>
      </c>
      <c r="Y3080" s="5">
        <v>45901</v>
      </c>
      <c r="AB3080" t="s">
        <v>245</v>
      </c>
      <c r="AC3080" t="s">
        <v>245</v>
      </c>
      <c r="AD3080" t="s">
        <v>690</v>
      </c>
      <c r="AE3080" t="s">
        <v>247</v>
      </c>
      <c r="AF3080" t="s">
        <v>566</v>
      </c>
      <c r="AG3080" t="s">
        <v>84</v>
      </c>
      <c r="AH3080">
        <v>12.923907</v>
      </c>
      <c r="AI3080">
        <v>28.880801999999999</v>
      </c>
      <c r="AJ3080">
        <v>54.015104000000001</v>
      </c>
      <c r="AK3080">
        <v>60.790025999999997</v>
      </c>
      <c r="AL3080" t="s">
        <v>54</v>
      </c>
      <c r="AM3080" t="s">
        <v>248</v>
      </c>
      <c r="AN3080" t="s">
        <v>5451</v>
      </c>
      <c r="AO3080" s="1">
        <v>45992</v>
      </c>
      <c r="AP3080" s="1" t="s">
        <v>5458</v>
      </c>
      <c r="AR3080" t="s">
        <v>5451</v>
      </c>
    </row>
    <row r="3081" spans="1:44" hidden="1" x14ac:dyDescent="0.25">
      <c r="A3081" t="s">
        <v>4227</v>
      </c>
      <c r="B3081" t="s">
        <v>4216</v>
      </c>
      <c r="C3081" t="s">
        <v>4217</v>
      </c>
      <c r="D3081" t="s">
        <v>102</v>
      </c>
      <c r="E3081" t="s">
        <v>1099</v>
      </c>
      <c r="F3081" t="s">
        <v>245</v>
      </c>
      <c r="G3081" t="s">
        <v>58</v>
      </c>
      <c r="H3081">
        <v>1</v>
      </c>
      <c r="I3081" t="s">
        <v>197</v>
      </c>
      <c r="J3081" t="s">
        <v>47</v>
      </c>
      <c r="K3081" s="1">
        <v>43964</v>
      </c>
      <c r="L3081">
        <v>15.32</v>
      </c>
      <c r="M3081" t="s">
        <v>226</v>
      </c>
      <c r="W3081" s="5">
        <v>46082</v>
      </c>
      <c r="X3081" s="5">
        <v>46082</v>
      </c>
      <c r="Y3081" s="5">
        <v>45901</v>
      </c>
      <c r="AB3081" t="s">
        <v>245</v>
      </c>
      <c r="AC3081" t="s">
        <v>245</v>
      </c>
      <c r="AD3081" t="s">
        <v>690</v>
      </c>
      <c r="AE3081" t="s">
        <v>247</v>
      </c>
      <c r="AF3081" t="s">
        <v>566</v>
      </c>
      <c r="AG3081" t="s">
        <v>84</v>
      </c>
      <c r="AH3081">
        <v>12.923907</v>
      </c>
      <c r="AI3081">
        <v>28.880801999999999</v>
      </c>
      <c r="AJ3081">
        <v>54.015104000000001</v>
      </c>
      <c r="AK3081">
        <v>60.790025999999997</v>
      </c>
      <c r="AL3081" t="s">
        <v>54</v>
      </c>
      <c r="AM3081" t="s">
        <v>248</v>
      </c>
      <c r="AN3081" t="s">
        <v>5451</v>
      </c>
      <c r="AO3081" s="1">
        <v>45992</v>
      </c>
      <c r="AP3081" s="1" t="s">
        <v>5458</v>
      </c>
      <c r="AR3081" t="s">
        <v>5451</v>
      </c>
    </row>
    <row r="3082" spans="1:44" hidden="1" x14ac:dyDescent="0.25">
      <c r="A3082" t="s">
        <v>4230</v>
      </c>
      <c r="B3082" t="s">
        <v>4228</v>
      </c>
      <c r="C3082" t="s">
        <v>4229</v>
      </c>
      <c r="D3082" t="s">
        <v>95</v>
      </c>
      <c r="E3082" t="s">
        <v>78</v>
      </c>
      <c r="F3082" t="s">
        <v>79</v>
      </c>
      <c r="G3082" t="s">
        <v>58</v>
      </c>
      <c r="H3082">
        <v>2</v>
      </c>
      <c r="I3082" t="s">
        <v>46</v>
      </c>
      <c r="J3082" t="s">
        <v>47</v>
      </c>
      <c r="K3082" s="1">
        <v>43998</v>
      </c>
      <c r="L3082">
        <v>18.82</v>
      </c>
      <c r="M3082" t="s">
        <v>226</v>
      </c>
      <c r="W3082" s="5">
        <v>45748</v>
      </c>
      <c r="X3082" s="5">
        <v>45748</v>
      </c>
      <c r="Y3082" s="5">
        <v>45839</v>
      </c>
      <c r="AB3082" t="s">
        <v>79</v>
      </c>
      <c r="AC3082" t="s">
        <v>79</v>
      </c>
      <c r="AD3082" t="s">
        <v>53</v>
      </c>
      <c r="AE3082" t="s">
        <v>72</v>
      </c>
      <c r="AF3082" t="s">
        <v>52</v>
      </c>
      <c r="AG3082" t="s">
        <v>247</v>
      </c>
      <c r="AH3082">
        <v>17.216002</v>
      </c>
      <c r="AI3082">
        <v>18.97587</v>
      </c>
      <c r="AJ3082">
        <v>31.489380000000001</v>
      </c>
      <c r="AK3082">
        <v>45.184677999999998</v>
      </c>
      <c r="AL3082" t="s">
        <v>54</v>
      </c>
      <c r="AM3082" t="s">
        <v>474</v>
      </c>
      <c r="AN3082" t="s">
        <v>5452</v>
      </c>
      <c r="AO3082" s="1">
        <v>45962</v>
      </c>
      <c r="AP3082" s="1" t="s">
        <v>5457</v>
      </c>
      <c r="AR3082" t="s">
        <v>5452</v>
      </c>
    </row>
    <row r="3083" spans="1:44" hidden="1" x14ac:dyDescent="0.25">
      <c r="A3083" t="s">
        <v>4231</v>
      </c>
      <c r="B3083" t="s">
        <v>4228</v>
      </c>
      <c r="C3083" t="s">
        <v>4229</v>
      </c>
      <c r="D3083" t="s">
        <v>145</v>
      </c>
      <c r="E3083" t="s">
        <v>78</v>
      </c>
      <c r="F3083" t="s">
        <v>79</v>
      </c>
      <c r="G3083" t="s">
        <v>58</v>
      </c>
      <c r="H3083">
        <v>1</v>
      </c>
      <c r="I3083" t="s">
        <v>197</v>
      </c>
      <c r="J3083" t="s">
        <v>47</v>
      </c>
      <c r="K3083" s="1">
        <v>43986</v>
      </c>
      <c r="L3083">
        <v>12.41</v>
      </c>
      <c r="M3083" t="s">
        <v>226</v>
      </c>
      <c r="W3083" s="5">
        <v>45748</v>
      </c>
      <c r="X3083" s="5">
        <v>45748</v>
      </c>
      <c r="Y3083" s="5">
        <v>45839</v>
      </c>
      <c r="AB3083" t="s">
        <v>79</v>
      </c>
      <c r="AC3083" t="s">
        <v>79</v>
      </c>
      <c r="AD3083" t="s">
        <v>53</v>
      </c>
      <c r="AE3083" t="s">
        <v>72</v>
      </c>
      <c r="AF3083" t="s">
        <v>52</v>
      </c>
      <c r="AG3083" t="s">
        <v>247</v>
      </c>
      <c r="AH3083">
        <v>17.216002</v>
      </c>
      <c r="AI3083">
        <v>18.97587</v>
      </c>
      <c r="AJ3083">
        <v>31.489380000000001</v>
      </c>
      <c r="AK3083">
        <v>45.184677999999998</v>
      </c>
      <c r="AL3083" t="s">
        <v>54</v>
      </c>
      <c r="AM3083" t="s">
        <v>474</v>
      </c>
      <c r="AN3083" t="s">
        <v>5452</v>
      </c>
      <c r="AO3083" s="1">
        <v>45962</v>
      </c>
      <c r="AP3083" s="1" t="s">
        <v>5457</v>
      </c>
      <c r="AR3083" t="s">
        <v>5452</v>
      </c>
    </row>
    <row r="3084" spans="1:44" hidden="1" x14ac:dyDescent="0.25">
      <c r="A3084" t="s">
        <v>4232</v>
      </c>
      <c r="B3084" t="s">
        <v>4228</v>
      </c>
      <c r="C3084" t="s">
        <v>4229</v>
      </c>
      <c r="D3084" t="s">
        <v>255</v>
      </c>
      <c r="E3084" t="s">
        <v>78</v>
      </c>
      <c r="F3084" t="s">
        <v>79</v>
      </c>
      <c r="G3084" t="s">
        <v>58</v>
      </c>
      <c r="H3084">
        <v>1</v>
      </c>
      <c r="I3084" t="s">
        <v>197</v>
      </c>
      <c r="J3084" t="s">
        <v>47</v>
      </c>
      <c r="K3084" s="1">
        <v>43990</v>
      </c>
      <c r="L3084">
        <v>10.82</v>
      </c>
      <c r="M3084" t="s">
        <v>226</v>
      </c>
      <c r="W3084" s="5">
        <v>45748</v>
      </c>
      <c r="X3084" s="5">
        <v>45748</v>
      </c>
      <c r="Y3084" s="5">
        <v>45839</v>
      </c>
      <c r="AB3084" t="s">
        <v>79</v>
      </c>
      <c r="AC3084" t="s">
        <v>79</v>
      </c>
      <c r="AD3084" t="s">
        <v>53</v>
      </c>
      <c r="AE3084" t="s">
        <v>72</v>
      </c>
      <c r="AF3084" t="s">
        <v>52</v>
      </c>
      <c r="AG3084" t="s">
        <v>247</v>
      </c>
      <c r="AH3084">
        <v>17.216002</v>
      </c>
      <c r="AI3084">
        <v>18.97587</v>
      </c>
      <c r="AJ3084">
        <v>31.489380000000001</v>
      </c>
      <c r="AK3084">
        <v>45.184677999999998</v>
      </c>
      <c r="AL3084" t="s">
        <v>54</v>
      </c>
      <c r="AM3084" t="s">
        <v>474</v>
      </c>
      <c r="AN3084" t="s">
        <v>5452</v>
      </c>
      <c r="AO3084" s="1">
        <v>45962</v>
      </c>
      <c r="AP3084" s="1" t="s">
        <v>5457</v>
      </c>
      <c r="AR3084" t="s">
        <v>5452</v>
      </c>
    </row>
    <row r="3085" spans="1:44" hidden="1" x14ac:dyDescent="0.25">
      <c r="A3085" t="s">
        <v>4233</v>
      </c>
      <c r="B3085" t="s">
        <v>4228</v>
      </c>
      <c r="C3085" t="s">
        <v>4229</v>
      </c>
      <c r="D3085" t="s">
        <v>87</v>
      </c>
      <c r="E3085" t="s">
        <v>78</v>
      </c>
      <c r="F3085" t="s">
        <v>79</v>
      </c>
      <c r="G3085" t="s">
        <v>58</v>
      </c>
      <c r="H3085">
        <v>1</v>
      </c>
      <c r="I3085" t="s">
        <v>197</v>
      </c>
      <c r="J3085" t="s">
        <v>47</v>
      </c>
      <c r="K3085" s="1">
        <v>43991</v>
      </c>
      <c r="L3085">
        <v>5.83</v>
      </c>
      <c r="M3085" t="s">
        <v>226</v>
      </c>
      <c r="W3085" s="5">
        <v>45748</v>
      </c>
      <c r="X3085" s="5">
        <v>45748</v>
      </c>
      <c r="Y3085" s="5">
        <v>45839</v>
      </c>
      <c r="AB3085" t="s">
        <v>79</v>
      </c>
      <c r="AC3085" t="s">
        <v>79</v>
      </c>
      <c r="AD3085" t="s">
        <v>53</v>
      </c>
      <c r="AE3085" t="s">
        <v>72</v>
      </c>
      <c r="AF3085" t="s">
        <v>52</v>
      </c>
      <c r="AG3085" t="s">
        <v>247</v>
      </c>
      <c r="AH3085">
        <v>17.216002</v>
      </c>
      <c r="AI3085">
        <v>18.97587</v>
      </c>
      <c r="AJ3085">
        <v>31.489380000000001</v>
      </c>
      <c r="AK3085">
        <v>45.184677999999998</v>
      </c>
      <c r="AL3085" t="s">
        <v>54</v>
      </c>
      <c r="AM3085" t="s">
        <v>474</v>
      </c>
      <c r="AN3085" t="s">
        <v>5452</v>
      </c>
      <c r="AO3085" s="1">
        <v>45962</v>
      </c>
      <c r="AP3085" s="1" t="s">
        <v>5457</v>
      </c>
      <c r="AR3085" t="s">
        <v>5452</v>
      </c>
    </row>
    <row r="3086" spans="1:44" hidden="1" x14ac:dyDescent="0.25">
      <c r="A3086" t="s">
        <v>4234</v>
      </c>
      <c r="B3086" t="s">
        <v>4228</v>
      </c>
      <c r="C3086" t="s">
        <v>4229</v>
      </c>
      <c r="D3086" t="s">
        <v>100</v>
      </c>
      <c r="E3086" t="s">
        <v>78</v>
      </c>
      <c r="F3086" t="s">
        <v>79</v>
      </c>
      <c r="G3086" t="s">
        <v>58</v>
      </c>
      <c r="H3086">
        <v>2</v>
      </c>
      <c r="I3086" t="s">
        <v>46</v>
      </c>
      <c r="J3086" t="s">
        <v>70</v>
      </c>
      <c r="L3086">
        <v>5.89</v>
      </c>
      <c r="M3086" t="s">
        <v>226</v>
      </c>
      <c r="W3086" s="5">
        <v>43922</v>
      </c>
      <c r="AB3086" t="s">
        <v>79</v>
      </c>
      <c r="AC3086" t="s">
        <v>79</v>
      </c>
      <c r="AD3086" t="s">
        <v>53</v>
      </c>
      <c r="AE3086" t="s">
        <v>72</v>
      </c>
      <c r="AF3086" t="s">
        <v>52</v>
      </c>
      <c r="AG3086" t="s">
        <v>247</v>
      </c>
      <c r="AH3086">
        <v>17.216002</v>
      </c>
      <c r="AI3086">
        <v>18.97587</v>
      </c>
      <c r="AJ3086">
        <v>31.489380000000001</v>
      </c>
      <c r="AK3086">
        <v>45.184677999999998</v>
      </c>
      <c r="AL3086" t="s">
        <v>73</v>
      </c>
      <c r="AM3086" t="s">
        <v>474</v>
      </c>
      <c r="AN3086" t="s">
        <v>5452</v>
      </c>
      <c r="AO3086" s="1">
        <v>45962</v>
      </c>
      <c r="AP3086" s="1" t="s">
        <v>5457</v>
      </c>
      <c r="AR3086" t="s">
        <v>5452</v>
      </c>
    </row>
    <row r="3087" spans="1:44" hidden="1" x14ac:dyDescent="0.25">
      <c r="A3087" t="s">
        <v>4235</v>
      </c>
      <c r="B3087" t="s">
        <v>4228</v>
      </c>
      <c r="C3087" t="s">
        <v>4229</v>
      </c>
      <c r="D3087" t="s">
        <v>259</v>
      </c>
      <c r="E3087" t="s">
        <v>78</v>
      </c>
      <c r="F3087" t="s">
        <v>79</v>
      </c>
      <c r="G3087" t="s">
        <v>58</v>
      </c>
      <c r="H3087">
        <v>1</v>
      </c>
      <c r="I3087" t="s">
        <v>197</v>
      </c>
      <c r="J3087" t="s">
        <v>47</v>
      </c>
      <c r="K3087" s="1">
        <v>43990</v>
      </c>
      <c r="L3087">
        <v>3.97</v>
      </c>
      <c r="M3087" t="s">
        <v>226</v>
      </c>
      <c r="W3087" s="5">
        <v>45748</v>
      </c>
      <c r="X3087" s="5">
        <v>45748</v>
      </c>
      <c r="Y3087" s="5">
        <v>45839</v>
      </c>
      <c r="AB3087" t="s">
        <v>79</v>
      </c>
      <c r="AC3087" t="s">
        <v>79</v>
      </c>
      <c r="AD3087" t="s">
        <v>53</v>
      </c>
      <c r="AE3087" t="s">
        <v>72</v>
      </c>
      <c r="AF3087" t="s">
        <v>52</v>
      </c>
      <c r="AG3087" t="s">
        <v>247</v>
      </c>
      <c r="AH3087">
        <v>17.216002</v>
      </c>
      <c r="AI3087">
        <v>18.97587</v>
      </c>
      <c r="AJ3087">
        <v>31.489380000000001</v>
      </c>
      <c r="AK3087">
        <v>45.184677999999998</v>
      </c>
      <c r="AL3087" t="s">
        <v>54</v>
      </c>
      <c r="AM3087" t="s">
        <v>474</v>
      </c>
      <c r="AN3087" t="s">
        <v>5452</v>
      </c>
      <c r="AO3087" s="1">
        <v>45962</v>
      </c>
      <c r="AP3087" s="1" t="s">
        <v>5457</v>
      </c>
      <c r="AR3087" t="s">
        <v>5452</v>
      </c>
    </row>
    <row r="3088" spans="1:44" hidden="1" x14ac:dyDescent="0.25">
      <c r="A3088" t="s">
        <v>4236</v>
      </c>
      <c r="B3088" t="s">
        <v>4228</v>
      </c>
      <c r="C3088" t="s">
        <v>4229</v>
      </c>
      <c r="D3088" t="s">
        <v>275</v>
      </c>
      <c r="E3088" t="s">
        <v>78</v>
      </c>
      <c r="F3088" t="s">
        <v>79</v>
      </c>
      <c r="G3088" t="s">
        <v>58</v>
      </c>
      <c r="H3088">
        <v>1</v>
      </c>
      <c r="I3088" t="s">
        <v>197</v>
      </c>
      <c r="J3088" t="s">
        <v>47</v>
      </c>
      <c r="K3088" s="1">
        <v>43990</v>
      </c>
      <c r="L3088">
        <v>4.8099999999999996</v>
      </c>
      <c r="M3088" t="s">
        <v>226</v>
      </c>
      <c r="W3088" s="5">
        <v>45748</v>
      </c>
      <c r="X3088" s="5">
        <v>45748</v>
      </c>
      <c r="Y3088" s="5">
        <v>45839</v>
      </c>
      <c r="AB3088" t="s">
        <v>79</v>
      </c>
      <c r="AC3088" t="s">
        <v>79</v>
      </c>
      <c r="AD3088" t="s">
        <v>53</v>
      </c>
      <c r="AE3088" t="s">
        <v>72</v>
      </c>
      <c r="AF3088" t="s">
        <v>52</v>
      </c>
      <c r="AG3088" t="s">
        <v>247</v>
      </c>
      <c r="AH3088">
        <v>17.216002</v>
      </c>
      <c r="AI3088">
        <v>18.97587</v>
      </c>
      <c r="AJ3088">
        <v>31.489380000000001</v>
      </c>
      <c r="AK3088">
        <v>45.184677999999998</v>
      </c>
      <c r="AL3088" t="s">
        <v>54</v>
      </c>
      <c r="AM3088" t="s">
        <v>474</v>
      </c>
      <c r="AN3088" t="s">
        <v>5452</v>
      </c>
      <c r="AO3088" s="1">
        <v>45962</v>
      </c>
      <c r="AP3088" s="1" t="s">
        <v>5457</v>
      </c>
      <c r="AR3088" t="s">
        <v>5452</v>
      </c>
    </row>
    <row r="3089" spans="1:44" hidden="1" x14ac:dyDescent="0.25">
      <c r="A3089" t="s">
        <v>4239</v>
      </c>
      <c r="B3089" t="s">
        <v>4237</v>
      </c>
      <c r="C3089" t="s">
        <v>4238</v>
      </c>
      <c r="D3089" t="s">
        <v>143</v>
      </c>
      <c r="E3089" t="s">
        <v>78</v>
      </c>
      <c r="F3089" t="s">
        <v>79</v>
      </c>
      <c r="G3089" t="s">
        <v>58</v>
      </c>
      <c r="H3089">
        <v>1</v>
      </c>
      <c r="I3089" t="s">
        <v>197</v>
      </c>
      <c r="J3089" t="s">
        <v>47</v>
      </c>
      <c r="K3089" s="1">
        <v>43984</v>
      </c>
      <c r="L3089">
        <v>15.3</v>
      </c>
      <c r="M3089" t="s">
        <v>226</v>
      </c>
      <c r="W3089" s="5">
        <v>45748</v>
      </c>
      <c r="X3089" s="5">
        <v>45748</v>
      </c>
      <c r="Y3089" s="5">
        <v>45839</v>
      </c>
      <c r="AB3089" t="s">
        <v>79</v>
      </c>
      <c r="AC3089" t="s">
        <v>79</v>
      </c>
      <c r="AD3089" t="s">
        <v>53</v>
      </c>
      <c r="AE3089" t="s">
        <v>72</v>
      </c>
      <c r="AF3089" t="s">
        <v>52</v>
      </c>
      <c r="AG3089" t="s">
        <v>247</v>
      </c>
      <c r="AH3089">
        <v>17.381958000000001</v>
      </c>
      <c r="AI3089">
        <v>19.141825999999998</v>
      </c>
      <c r="AJ3089">
        <v>31.004733999999999</v>
      </c>
      <c r="AK3089">
        <v>45.350633999999999</v>
      </c>
      <c r="AL3089" t="s">
        <v>54</v>
      </c>
      <c r="AM3089" t="s">
        <v>474</v>
      </c>
      <c r="AN3089" t="s">
        <v>5451</v>
      </c>
      <c r="AO3089" s="1">
        <v>45962</v>
      </c>
      <c r="AP3089" s="1" t="s">
        <v>5457</v>
      </c>
      <c r="AR3089" t="s">
        <v>5451</v>
      </c>
    </row>
    <row r="3090" spans="1:44" hidden="1" x14ac:dyDescent="0.25">
      <c r="A3090" t="s">
        <v>4240</v>
      </c>
      <c r="B3090" t="s">
        <v>4237</v>
      </c>
      <c r="C3090" t="s">
        <v>4238</v>
      </c>
      <c r="D3090" t="s">
        <v>145</v>
      </c>
      <c r="E3090" t="s">
        <v>78</v>
      </c>
      <c r="F3090" t="s">
        <v>79</v>
      </c>
      <c r="G3090" t="s">
        <v>58</v>
      </c>
      <c r="H3090">
        <v>1</v>
      </c>
      <c r="I3090" t="s">
        <v>197</v>
      </c>
      <c r="J3090" t="s">
        <v>47</v>
      </c>
      <c r="K3090" s="1">
        <v>43984</v>
      </c>
      <c r="L3090">
        <v>9.58</v>
      </c>
      <c r="M3090" t="s">
        <v>226</v>
      </c>
      <c r="W3090" s="5">
        <v>45748</v>
      </c>
      <c r="X3090" s="5">
        <v>45748</v>
      </c>
      <c r="Y3090" s="5">
        <v>45839</v>
      </c>
      <c r="AB3090" t="s">
        <v>79</v>
      </c>
      <c r="AC3090" t="s">
        <v>79</v>
      </c>
      <c r="AD3090" t="s">
        <v>53</v>
      </c>
      <c r="AE3090" t="s">
        <v>72</v>
      </c>
      <c r="AF3090" t="s">
        <v>52</v>
      </c>
      <c r="AG3090" t="s">
        <v>247</v>
      </c>
      <c r="AH3090">
        <v>17.381958000000001</v>
      </c>
      <c r="AI3090">
        <v>19.141825999999998</v>
      </c>
      <c r="AJ3090">
        <v>31.004733999999999</v>
      </c>
      <c r="AK3090">
        <v>45.350633999999999</v>
      </c>
      <c r="AL3090" t="s">
        <v>54</v>
      </c>
      <c r="AM3090" t="s">
        <v>474</v>
      </c>
      <c r="AN3090" t="s">
        <v>5451</v>
      </c>
      <c r="AO3090" s="1">
        <v>45962</v>
      </c>
      <c r="AP3090" s="1" t="s">
        <v>5457</v>
      </c>
      <c r="AR3090" t="s">
        <v>5451</v>
      </c>
    </row>
    <row r="3091" spans="1:44" hidden="1" x14ac:dyDescent="0.25">
      <c r="A3091" t="s">
        <v>4241</v>
      </c>
      <c r="B3091" t="s">
        <v>4237</v>
      </c>
      <c r="C3091" t="s">
        <v>4238</v>
      </c>
      <c r="D3091" t="s">
        <v>87</v>
      </c>
      <c r="E3091" t="s">
        <v>78</v>
      </c>
      <c r="F3091" t="s">
        <v>79</v>
      </c>
      <c r="G3091" t="s">
        <v>58</v>
      </c>
      <c r="H3091">
        <v>1</v>
      </c>
      <c r="I3091" t="s">
        <v>197</v>
      </c>
      <c r="J3091" t="s">
        <v>47</v>
      </c>
      <c r="K3091" s="1">
        <v>43986</v>
      </c>
      <c r="L3091">
        <v>21.88</v>
      </c>
      <c r="M3091" t="s">
        <v>226</v>
      </c>
      <c r="W3091" s="5">
        <v>45748</v>
      </c>
      <c r="X3091" s="5">
        <v>45748</v>
      </c>
      <c r="Y3091" s="5">
        <v>45839</v>
      </c>
      <c r="AB3091" t="s">
        <v>79</v>
      </c>
      <c r="AC3091" t="s">
        <v>79</v>
      </c>
      <c r="AD3091" t="s">
        <v>53</v>
      </c>
      <c r="AE3091" t="s">
        <v>72</v>
      </c>
      <c r="AF3091" t="s">
        <v>52</v>
      </c>
      <c r="AG3091" t="s">
        <v>247</v>
      </c>
      <c r="AH3091">
        <v>17.381958000000001</v>
      </c>
      <c r="AI3091">
        <v>19.141825999999998</v>
      </c>
      <c r="AJ3091">
        <v>31.004733999999999</v>
      </c>
      <c r="AK3091">
        <v>45.350633999999999</v>
      </c>
      <c r="AL3091" t="s">
        <v>54</v>
      </c>
      <c r="AM3091" t="s">
        <v>474</v>
      </c>
      <c r="AN3091" t="s">
        <v>5451</v>
      </c>
      <c r="AO3091" s="1">
        <v>45962</v>
      </c>
      <c r="AP3091" s="1" t="s">
        <v>5457</v>
      </c>
      <c r="AR3091" t="s">
        <v>5451</v>
      </c>
    </row>
    <row r="3092" spans="1:44" hidden="1" x14ac:dyDescent="0.25">
      <c r="A3092" t="s">
        <v>4242</v>
      </c>
      <c r="B3092" t="s">
        <v>4237</v>
      </c>
      <c r="C3092" t="s">
        <v>4238</v>
      </c>
      <c r="D3092" t="s">
        <v>100</v>
      </c>
      <c r="E3092" t="s">
        <v>78</v>
      </c>
      <c r="F3092" t="s">
        <v>79</v>
      </c>
      <c r="G3092" t="s">
        <v>58</v>
      </c>
      <c r="H3092">
        <v>1</v>
      </c>
      <c r="I3092" t="s">
        <v>197</v>
      </c>
      <c r="J3092" t="s">
        <v>47</v>
      </c>
      <c r="K3092" s="1">
        <v>43991</v>
      </c>
      <c r="L3092">
        <v>7.81</v>
      </c>
      <c r="M3092" t="s">
        <v>226</v>
      </c>
      <c r="W3092" s="5">
        <v>45748</v>
      </c>
      <c r="X3092" s="5">
        <v>45748</v>
      </c>
      <c r="Y3092" s="5">
        <v>45839</v>
      </c>
      <c r="AB3092" t="s">
        <v>79</v>
      </c>
      <c r="AC3092" t="s">
        <v>79</v>
      </c>
      <c r="AD3092" t="s">
        <v>53</v>
      </c>
      <c r="AE3092" t="s">
        <v>72</v>
      </c>
      <c r="AF3092" t="s">
        <v>52</v>
      </c>
      <c r="AG3092" t="s">
        <v>247</v>
      </c>
      <c r="AH3092">
        <v>17.381958000000001</v>
      </c>
      <c r="AI3092">
        <v>19.141825999999998</v>
      </c>
      <c r="AJ3092">
        <v>31.004733999999999</v>
      </c>
      <c r="AK3092">
        <v>45.350633999999999</v>
      </c>
      <c r="AL3092" t="s">
        <v>54</v>
      </c>
      <c r="AM3092" t="s">
        <v>474</v>
      </c>
      <c r="AN3092" t="s">
        <v>5451</v>
      </c>
      <c r="AO3092" s="1">
        <v>45962</v>
      </c>
      <c r="AP3092" s="1" t="s">
        <v>5457</v>
      </c>
      <c r="AR3092" t="s">
        <v>5451</v>
      </c>
    </row>
    <row r="3093" spans="1:44" hidden="1" x14ac:dyDescent="0.25">
      <c r="A3093" t="s">
        <v>4243</v>
      </c>
      <c r="B3093" t="s">
        <v>4237</v>
      </c>
      <c r="C3093" t="s">
        <v>4238</v>
      </c>
      <c r="D3093" t="s">
        <v>259</v>
      </c>
      <c r="E3093" t="s">
        <v>78</v>
      </c>
      <c r="F3093" t="s">
        <v>79</v>
      </c>
      <c r="G3093" t="s">
        <v>58</v>
      </c>
      <c r="H3093">
        <v>1</v>
      </c>
      <c r="I3093" t="s">
        <v>197</v>
      </c>
      <c r="J3093" t="s">
        <v>47</v>
      </c>
      <c r="K3093" s="1">
        <v>43991</v>
      </c>
      <c r="L3093">
        <v>23.36</v>
      </c>
      <c r="M3093" t="s">
        <v>226</v>
      </c>
      <c r="W3093" s="5">
        <v>45748</v>
      </c>
      <c r="X3093" s="5">
        <v>45748</v>
      </c>
      <c r="Y3093" s="5">
        <v>45839</v>
      </c>
      <c r="AB3093" t="s">
        <v>79</v>
      </c>
      <c r="AC3093" t="s">
        <v>79</v>
      </c>
      <c r="AD3093" t="s">
        <v>53</v>
      </c>
      <c r="AE3093" t="s">
        <v>72</v>
      </c>
      <c r="AF3093" t="s">
        <v>52</v>
      </c>
      <c r="AG3093" t="s">
        <v>247</v>
      </c>
      <c r="AH3093">
        <v>17.381958000000001</v>
      </c>
      <c r="AI3093">
        <v>19.141825999999998</v>
      </c>
      <c r="AJ3093">
        <v>31.004733999999999</v>
      </c>
      <c r="AK3093">
        <v>45.350633999999999</v>
      </c>
      <c r="AL3093" t="s">
        <v>54</v>
      </c>
      <c r="AM3093" t="s">
        <v>474</v>
      </c>
      <c r="AN3093" t="s">
        <v>5451</v>
      </c>
      <c r="AO3093" s="1">
        <v>45962</v>
      </c>
      <c r="AP3093" s="1" t="s">
        <v>5457</v>
      </c>
      <c r="AR3093" t="s">
        <v>5451</v>
      </c>
    </row>
    <row r="3094" spans="1:44" hidden="1" x14ac:dyDescent="0.25">
      <c r="A3094" t="s">
        <v>4246</v>
      </c>
      <c r="B3094" t="s">
        <v>4244</v>
      </c>
      <c r="C3094" t="s">
        <v>4245</v>
      </c>
      <c r="D3094" t="s">
        <v>95</v>
      </c>
      <c r="E3094" t="s">
        <v>1662</v>
      </c>
      <c r="F3094" t="s">
        <v>311</v>
      </c>
      <c r="G3094" t="s">
        <v>58</v>
      </c>
      <c r="H3094">
        <v>1</v>
      </c>
      <c r="I3094" t="s">
        <v>197</v>
      </c>
      <c r="J3094" t="s">
        <v>47</v>
      </c>
      <c r="K3094" s="1">
        <v>44062</v>
      </c>
      <c r="L3094">
        <v>7.09</v>
      </c>
      <c r="M3094" t="s">
        <v>226</v>
      </c>
      <c r="W3094" s="5">
        <v>46143</v>
      </c>
      <c r="X3094" s="5">
        <v>46113</v>
      </c>
      <c r="Y3094" s="5">
        <v>45870</v>
      </c>
      <c r="AB3094" t="s">
        <v>311</v>
      </c>
      <c r="AC3094" t="s">
        <v>311</v>
      </c>
      <c r="AD3094" t="s">
        <v>51</v>
      </c>
      <c r="AE3094" t="s">
        <v>199</v>
      </c>
      <c r="AF3094" t="s">
        <v>50</v>
      </c>
      <c r="AG3094" t="s">
        <v>1532</v>
      </c>
      <c r="AH3094">
        <v>71.868498000000002</v>
      </c>
      <c r="AI3094">
        <v>73.30068</v>
      </c>
      <c r="AJ3094">
        <v>91.653451000000004</v>
      </c>
      <c r="AK3094">
        <v>115.60701</v>
      </c>
      <c r="AL3094" t="s">
        <v>54</v>
      </c>
      <c r="AM3094" t="s">
        <v>314</v>
      </c>
    </row>
    <row r="3095" spans="1:44" hidden="1" x14ac:dyDescent="0.25">
      <c r="A3095" t="s">
        <v>4247</v>
      </c>
      <c r="B3095" t="s">
        <v>4244</v>
      </c>
      <c r="C3095" t="s">
        <v>4245</v>
      </c>
      <c r="D3095" t="s">
        <v>143</v>
      </c>
      <c r="E3095" t="s">
        <v>1662</v>
      </c>
      <c r="F3095" t="s">
        <v>311</v>
      </c>
      <c r="G3095" t="s">
        <v>58</v>
      </c>
      <c r="H3095">
        <v>1</v>
      </c>
      <c r="I3095" t="s">
        <v>197</v>
      </c>
      <c r="J3095" t="s">
        <v>47</v>
      </c>
      <c r="K3095" s="1">
        <v>44062</v>
      </c>
      <c r="L3095">
        <v>6.13</v>
      </c>
      <c r="M3095" t="s">
        <v>226</v>
      </c>
      <c r="W3095" s="5">
        <v>46143</v>
      </c>
      <c r="X3095" s="5">
        <v>46113</v>
      </c>
      <c r="Y3095" s="5">
        <v>45870</v>
      </c>
      <c r="AB3095" t="s">
        <v>311</v>
      </c>
      <c r="AC3095" t="s">
        <v>311</v>
      </c>
      <c r="AD3095" t="s">
        <v>51</v>
      </c>
      <c r="AE3095" t="s">
        <v>199</v>
      </c>
      <c r="AF3095" t="s">
        <v>50</v>
      </c>
      <c r="AG3095" t="s">
        <v>1532</v>
      </c>
      <c r="AH3095">
        <v>71.868498000000002</v>
      </c>
      <c r="AI3095">
        <v>73.30068</v>
      </c>
      <c r="AJ3095">
        <v>91.653451000000004</v>
      </c>
      <c r="AK3095">
        <v>115.60701</v>
      </c>
      <c r="AL3095" t="s">
        <v>54</v>
      </c>
      <c r="AM3095" t="s">
        <v>314</v>
      </c>
    </row>
    <row r="3096" spans="1:44" hidden="1" x14ac:dyDescent="0.25">
      <c r="A3096" t="s">
        <v>4248</v>
      </c>
      <c r="B3096" t="s">
        <v>4244</v>
      </c>
      <c r="C3096" t="s">
        <v>4245</v>
      </c>
      <c r="D3096" t="s">
        <v>145</v>
      </c>
      <c r="E3096" t="s">
        <v>1662</v>
      </c>
      <c r="F3096" t="s">
        <v>311</v>
      </c>
      <c r="G3096" t="s">
        <v>58</v>
      </c>
      <c r="H3096">
        <v>1</v>
      </c>
      <c r="I3096" t="s">
        <v>197</v>
      </c>
      <c r="J3096" t="s">
        <v>47</v>
      </c>
      <c r="K3096" s="1">
        <v>44062</v>
      </c>
      <c r="L3096">
        <v>11.41</v>
      </c>
      <c r="M3096" t="s">
        <v>226</v>
      </c>
      <c r="W3096" s="5">
        <v>46143</v>
      </c>
      <c r="X3096" s="5">
        <v>46113</v>
      </c>
      <c r="Y3096" s="5">
        <v>45870</v>
      </c>
      <c r="AB3096" t="s">
        <v>311</v>
      </c>
      <c r="AC3096" t="s">
        <v>311</v>
      </c>
      <c r="AD3096" t="s">
        <v>51</v>
      </c>
      <c r="AE3096" t="s">
        <v>199</v>
      </c>
      <c r="AF3096" t="s">
        <v>50</v>
      </c>
      <c r="AG3096" t="s">
        <v>1532</v>
      </c>
      <c r="AH3096">
        <v>71.868498000000002</v>
      </c>
      <c r="AI3096">
        <v>73.30068</v>
      </c>
      <c r="AJ3096">
        <v>91.653451000000004</v>
      </c>
      <c r="AK3096">
        <v>115.60701</v>
      </c>
      <c r="AL3096" t="s">
        <v>54</v>
      </c>
      <c r="AM3096" t="s">
        <v>314</v>
      </c>
    </row>
    <row r="3097" spans="1:44" hidden="1" x14ac:dyDescent="0.25">
      <c r="A3097" t="s">
        <v>4251</v>
      </c>
      <c r="B3097" t="s">
        <v>4249</v>
      </c>
      <c r="C3097" t="s">
        <v>4250</v>
      </c>
      <c r="D3097" t="s">
        <v>95</v>
      </c>
      <c r="E3097" t="s">
        <v>4176</v>
      </c>
      <c r="F3097" t="s">
        <v>245</v>
      </c>
      <c r="G3097" t="s">
        <v>45</v>
      </c>
      <c r="H3097">
        <v>1</v>
      </c>
      <c r="I3097" t="s">
        <v>197</v>
      </c>
      <c r="J3097" t="s">
        <v>47</v>
      </c>
      <c r="K3097" s="1">
        <v>44001</v>
      </c>
      <c r="L3097">
        <v>31.44</v>
      </c>
      <c r="M3097" t="s">
        <v>226</v>
      </c>
      <c r="W3097" s="5">
        <v>45870</v>
      </c>
      <c r="X3097" s="5">
        <v>45870</v>
      </c>
      <c r="Y3097" s="5">
        <v>45809</v>
      </c>
      <c r="AB3097" t="s">
        <v>245</v>
      </c>
      <c r="AC3097" t="s">
        <v>245</v>
      </c>
      <c r="AD3097" t="s">
        <v>72</v>
      </c>
      <c r="AE3097" t="s">
        <v>53</v>
      </c>
      <c r="AF3097" t="s">
        <v>247</v>
      </c>
      <c r="AG3097" t="s">
        <v>690</v>
      </c>
      <c r="AH3097">
        <v>32.852297</v>
      </c>
      <c r="AI3097">
        <v>35.887379000000003</v>
      </c>
      <c r="AJ3097">
        <v>39.006822999999997</v>
      </c>
      <c r="AK3097">
        <v>57.131807000000002</v>
      </c>
      <c r="AL3097" t="s">
        <v>54</v>
      </c>
      <c r="AM3097" t="s">
        <v>248</v>
      </c>
    </row>
    <row r="3098" spans="1:44" hidden="1" x14ac:dyDescent="0.25">
      <c r="A3098" t="s">
        <v>4252</v>
      </c>
      <c r="B3098" t="s">
        <v>4249</v>
      </c>
      <c r="C3098" t="s">
        <v>4250</v>
      </c>
      <c r="D3098" t="s">
        <v>143</v>
      </c>
      <c r="E3098" t="s">
        <v>4176</v>
      </c>
      <c r="F3098" t="s">
        <v>245</v>
      </c>
      <c r="G3098" t="s">
        <v>45</v>
      </c>
      <c r="H3098">
        <v>1</v>
      </c>
      <c r="I3098" t="s">
        <v>197</v>
      </c>
      <c r="J3098" t="s">
        <v>47</v>
      </c>
      <c r="K3098" s="1">
        <v>44000</v>
      </c>
      <c r="L3098">
        <v>16.350000000000001</v>
      </c>
      <c r="M3098" t="s">
        <v>226</v>
      </c>
      <c r="W3098" s="5">
        <v>45870</v>
      </c>
      <c r="X3098" s="5">
        <v>45870</v>
      </c>
      <c r="Y3098" s="5">
        <v>45809</v>
      </c>
      <c r="AB3098" t="s">
        <v>245</v>
      </c>
      <c r="AC3098" t="s">
        <v>245</v>
      </c>
      <c r="AD3098" t="s">
        <v>72</v>
      </c>
      <c r="AE3098" t="s">
        <v>53</v>
      </c>
      <c r="AF3098" t="s">
        <v>247</v>
      </c>
      <c r="AG3098" t="s">
        <v>690</v>
      </c>
      <c r="AH3098">
        <v>32.852297</v>
      </c>
      <c r="AI3098">
        <v>35.887379000000003</v>
      </c>
      <c r="AJ3098">
        <v>39.006822999999997</v>
      </c>
      <c r="AK3098">
        <v>57.131807000000002</v>
      </c>
      <c r="AL3098" t="s">
        <v>54</v>
      </c>
      <c r="AM3098" t="s">
        <v>248</v>
      </c>
    </row>
    <row r="3099" spans="1:44" hidden="1" x14ac:dyDescent="0.25">
      <c r="A3099" t="s">
        <v>4253</v>
      </c>
      <c r="B3099" t="s">
        <v>4249</v>
      </c>
      <c r="C3099" t="s">
        <v>4250</v>
      </c>
      <c r="D3099" t="s">
        <v>145</v>
      </c>
      <c r="E3099" t="s">
        <v>4176</v>
      </c>
      <c r="F3099" t="s">
        <v>245</v>
      </c>
      <c r="G3099" t="s">
        <v>45</v>
      </c>
      <c r="H3099">
        <v>1</v>
      </c>
      <c r="I3099" t="s">
        <v>197</v>
      </c>
      <c r="J3099" t="s">
        <v>47</v>
      </c>
      <c r="K3099" s="1">
        <v>44000</v>
      </c>
      <c r="L3099">
        <v>34.96</v>
      </c>
      <c r="M3099" t="s">
        <v>226</v>
      </c>
      <c r="W3099" s="5">
        <v>45870</v>
      </c>
      <c r="X3099" s="5">
        <v>45870</v>
      </c>
      <c r="Y3099" s="5">
        <v>45809</v>
      </c>
      <c r="AB3099" t="s">
        <v>245</v>
      </c>
      <c r="AC3099" t="s">
        <v>245</v>
      </c>
      <c r="AD3099" t="s">
        <v>72</v>
      </c>
      <c r="AE3099" t="s">
        <v>53</v>
      </c>
      <c r="AF3099" t="s">
        <v>247</v>
      </c>
      <c r="AG3099" t="s">
        <v>690</v>
      </c>
      <c r="AH3099">
        <v>32.852297</v>
      </c>
      <c r="AI3099">
        <v>35.887379000000003</v>
      </c>
      <c r="AJ3099">
        <v>39.006822999999997</v>
      </c>
      <c r="AK3099">
        <v>57.131807000000002</v>
      </c>
      <c r="AL3099" t="s">
        <v>54</v>
      </c>
      <c r="AM3099" t="s">
        <v>248</v>
      </c>
    </row>
    <row r="3100" spans="1:44" hidden="1" x14ac:dyDescent="0.25">
      <c r="A3100" t="s">
        <v>4254</v>
      </c>
      <c r="B3100" t="s">
        <v>4249</v>
      </c>
      <c r="C3100" t="s">
        <v>4250</v>
      </c>
      <c r="D3100" t="s">
        <v>255</v>
      </c>
      <c r="E3100" t="s">
        <v>4176</v>
      </c>
      <c r="F3100" t="s">
        <v>245</v>
      </c>
      <c r="G3100" t="s">
        <v>45</v>
      </c>
      <c r="H3100">
        <v>1</v>
      </c>
      <c r="I3100" t="s">
        <v>197</v>
      </c>
      <c r="J3100" t="s">
        <v>47</v>
      </c>
      <c r="K3100" s="1">
        <v>44001</v>
      </c>
      <c r="L3100">
        <v>47.32</v>
      </c>
      <c r="M3100" t="s">
        <v>226</v>
      </c>
      <c r="W3100" s="5">
        <v>45870</v>
      </c>
      <c r="X3100" s="5">
        <v>45870</v>
      </c>
      <c r="Y3100" s="5">
        <v>45809</v>
      </c>
      <c r="AB3100" t="s">
        <v>245</v>
      </c>
      <c r="AC3100" t="s">
        <v>245</v>
      </c>
      <c r="AD3100" t="s">
        <v>72</v>
      </c>
      <c r="AE3100" t="s">
        <v>53</v>
      </c>
      <c r="AF3100" t="s">
        <v>247</v>
      </c>
      <c r="AG3100" t="s">
        <v>690</v>
      </c>
      <c r="AH3100">
        <v>32.852297</v>
      </c>
      <c r="AI3100">
        <v>35.887379000000003</v>
      </c>
      <c r="AJ3100">
        <v>39.006822999999997</v>
      </c>
      <c r="AK3100">
        <v>57.131807000000002</v>
      </c>
      <c r="AL3100" t="s">
        <v>54</v>
      </c>
      <c r="AM3100" t="s">
        <v>248</v>
      </c>
    </row>
    <row r="3101" spans="1:44" hidden="1" x14ac:dyDescent="0.25">
      <c r="A3101" t="s">
        <v>4255</v>
      </c>
      <c r="B3101" t="s">
        <v>4249</v>
      </c>
      <c r="C3101" t="s">
        <v>4250</v>
      </c>
      <c r="D3101" t="s">
        <v>87</v>
      </c>
      <c r="E3101" t="s">
        <v>4176</v>
      </c>
      <c r="F3101" t="s">
        <v>245</v>
      </c>
      <c r="G3101" t="s">
        <v>45</v>
      </c>
      <c r="H3101">
        <v>1</v>
      </c>
      <c r="I3101" t="s">
        <v>197</v>
      </c>
      <c r="J3101" t="s">
        <v>47</v>
      </c>
      <c r="K3101" s="1">
        <v>43991</v>
      </c>
      <c r="L3101">
        <v>97.41</v>
      </c>
      <c r="M3101" t="s">
        <v>226</v>
      </c>
      <c r="W3101" s="5">
        <v>45870</v>
      </c>
      <c r="X3101" s="5">
        <v>45870</v>
      </c>
      <c r="Y3101" s="5">
        <v>45839</v>
      </c>
      <c r="AB3101" t="s">
        <v>245</v>
      </c>
      <c r="AC3101" t="s">
        <v>245</v>
      </c>
      <c r="AD3101" t="s">
        <v>72</v>
      </c>
      <c r="AE3101" t="s">
        <v>53</v>
      </c>
      <c r="AF3101" t="s">
        <v>247</v>
      </c>
      <c r="AG3101" t="s">
        <v>690</v>
      </c>
      <c r="AH3101">
        <v>32.852297</v>
      </c>
      <c r="AI3101">
        <v>35.887379000000003</v>
      </c>
      <c r="AJ3101">
        <v>39.006822999999997</v>
      </c>
      <c r="AK3101">
        <v>57.131807000000002</v>
      </c>
      <c r="AL3101" t="s">
        <v>54</v>
      </c>
      <c r="AM3101" t="s">
        <v>248</v>
      </c>
    </row>
    <row r="3102" spans="1:44" hidden="1" x14ac:dyDescent="0.25">
      <c r="A3102" t="s">
        <v>4256</v>
      </c>
      <c r="B3102" t="s">
        <v>4249</v>
      </c>
      <c r="C3102" t="s">
        <v>4250</v>
      </c>
      <c r="D3102" t="s">
        <v>259</v>
      </c>
      <c r="E3102" t="s">
        <v>4176</v>
      </c>
      <c r="F3102" t="s">
        <v>245</v>
      </c>
      <c r="G3102" t="s">
        <v>45</v>
      </c>
      <c r="H3102">
        <v>1</v>
      </c>
      <c r="I3102" t="s">
        <v>197</v>
      </c>
      <c r="J3102" t="s">
        <v>47</v>
      </c>
      <c r="K3102" s="1">
        <v>43987</v>
      </c>
      <c r="L3102">
        <v>76.61</v>
      </c>
      <c r="M3102" t="s">
        <v>226</v>
      </c>
      <c r="N3102" t="s">
        <v>13</v>
      </c>
      <c r="W3102" s="5">
        <v>45870</v>
      </c>
      <c r="X3102" s="5">
        <v>45870</v>
      </c>
      <c r="Y3102" s="5">
        <v>45839</v>
      </c>
      <c r="AB3102" t="s">
        <v>245</v>
      </c>
      <c r="AC3102" t="s">
        <v>13</v>
      </c>
      <c r="AD3102" t="s">
        <v>72</v>
      </c>
      <c r="AE3102" t="s">
        <v>53</v>
      </c>
      <c r="AF3102" t="s">
        <v>247</v>
      </c>
      <c r="AG3102" t="s">
        <v>690</v>
      </c>
      <c r="AH3102">
        <v>32.852297</v>
      </c>
      <c r="AI3102">
        <v>35.887379000000003</v>
      </c>
      <c r="AJ3102">
        <v>39.006822999999997</v>
      </c>
      <c r="AK3102">
        <v>57.131807000000002</v>
      </c>
      <c r="AL3102" t="s">
        <v>54</v>
      </c>
      <c r="AM3102" t="s">
        <v>248</v>
      </c>
      <c r="AP3102" s="1" t="s">
        <v>5439</v>
      </c>
    </row>
    <row r="3103" spans="1:44" hidden="1" x14ac:dyDescent="0.25">
      <c r="A3103" t="s">
        <v>4257</v>
      </c>
      <c r="B3103" t="s">
        <v>4249</v>
      </c>
      <c r="C3103" t="s">
        <v>4250</v>
      </c>
      <c r="D3103" t="s">
        <v>275</v>
      </c>
      <c r="E3103" t="s">
        <v>4176</v>
      </c>
      <c r="F3103" t="s">
        <v>245</v>
      </c>
      <c r="G3103" t="s">
        <v>45</v>
      </c>
      <c r="H3103">
        <v>1</v>
      </c>
      <c r="I3103" t="s">
        <v>197</v>
      </c>
      <c r="J3103" t="s">
        <v>47</v>
      </c>
      <c r="K3103" s="1">
        <v>44006</v>
      </c>
      <c r="L3103">
        <v>10.93</v>
      </c>
      <c r="M3103" t="s">
        <v>226</v>
      </c>
      <c r="W3103" s="5">
        <v>45870</v>
      </c>
      <c r="X3103" s="5">
        <v>45870</v>
      </c>
      <c r="Y3103" s="5">
        <v>45839</v>
      </c>
      <c r="AB3103" t="s">
        <v>245</v>
      </c>
      <c r="AC3103" t="s">
        <v>245</v>
      </c>
      <c r="AD3103" t="s">
        <v>72</v>
      </c>
      <c r="AE3103" t="s">
        <v>53</v>
      </c>
      <c r="AF3103" t="s">
        <v>247</v>
      </c>
      <c r="AG3103" t="s">
        <v>690</v>
      </c>
      <c r="AH3103">
        <v>32.852297</v>
      </c>
      <c r="AI3103">
        <v>35.887379000000003</v>
      </c>
      <c r="AJ3103">
        <v>39.006822999999997</v>
      </c>
      <c r="AK3103">
        <v>57.131807000000002</v>
      </c>
      <c r="AL3103" t="s">
        <v>54</v>
      </c>
      <c r="AM3103" t="s">
        <v>248</v>
      </c>
    </row>
    <row r="3104" spans="1:44" hidden="1" x14ac:dyDescent="0.25">
      <c r="A3104" t="s">
        <v>4258</v>
      </c>
      <c r="B3104" t="s">
        <v>4249</v>
      </c>
      <c r="C3104" t="s">
        <v>4250</v>
      </c>
      <c r="D3104" t="s">
        <v>207</v>
      </c>
      <c r="E3104" t="s">
        <v>4176</v>
      </c>
      <c r="F3104" t="s">
        <v>245</v>
      </c>
      <c r="G3104" t="s">
        <v>45</v>
      </c>
      <c r="H3104">
        <v>1</v>
      </c>
      <c r="I3104" t="s">
        <v>197</v>
      </c>
      <c r="J3104" t="s">
        <v>47</v>
      </c>
      <c r="K3104" s="1">
        <v>44004</v>
      </c>
      <c r="L3104">
        <v>6.58</v>
      </c>
      <c r="M3104" t="s">
        <v>226</v>
      </c>
      <c r="W3104" s="5">
        <v>45870</v>
      </c>
      <c r="X3104" s="5">
        <v>45870</v>
      </c>
      <c r="Y3104" s="5">
        <v>45839</v>
      </c>
      <c r="AB3104" t="s">
        <v>245</v>
      </c>
      <c r="AC3104" t="s">
        <v>245</v>
      </c>
      <c r="AD3104" t="s">
        <v>72</v>
      </c>
      <c r="AE3104" t="s">
        <v>53</v>
      </c>
      <c r="AF3104" t="s">
        <v>247</v>
      </c>
      <c r="AG3104" t="s">
        <v>690</v>
      </c>
      <c r="AH3104">
        <v>32.852297</v>
      </c>
      <c r="AI3104">
        <v>35.887379000000003</v>
      </c>
      <c r="AJ3104">
        <v>39.006822999999997</v>
      </c>
      <c r="AK3104">
        <v>57.131807000000002</v>
      </c>
      <c r="AL3104" t="s">
        <v>54</v>
      </c>
      <c r="AM3104" t="s">
        <v>248</v>
      </c>
    </row>
    <row r="3105" spans="1:44" hidden="1" x14ac:dyDescent="0.25">
      <c r="A3105" t="s">
        <v>4259</v>
      </c>
      <c r="B3105" t="s">
        <v>4249</v>
      </c>
      <c r="C3105" t="s">
        <v>4250</v>
      </c>
      <c r="D3105" t="s">
        <v>102</v>
      </c>
      <c r="E3105" t="s">
        <v>4176</v>
      </c>
      <c r="F3105" t="s">
        <v>245</v>
      </c>
      <c r="G3105" t="s">
        <v>45</v>
      </c>
      <c r="H3105">
        <v>1</v>
      </c>
      <c r="I3105" t="s">
        <v>197</v>
      </c>
      <c r="J3105" t="s">
        <v>47</v>
      </c>
      <c r="K3105" s="1">
        <v>44005</v>
      </c>
      <c r="L3105">
        <v>23.99</v>
      </c>
      <c r="M3105" t="s">
        <v>226</v>
      </c>
      <c r="N3105" t="s">
        <v>13</v>
      </c>
      <c r="W3105" s="5">
        <v>45870</v>
      </c>
      <c r="X3105" s="5">
        <v>45870</v>
      </c>
      <c r="Y3105" s="5">
        <v>45839</v>
      </c>
      <c r="AB3105" t="s">
        <v>245</v>
      </c>
      <c r="AC3105" t="s">
        <v>13</v>
      </c>
      <c r="AD3105" t="s">
        <v>72</v>
      </c>
      <c r="AE3105" t="s">
        <v>53</v>
      </c>
      <c r="AF3105" t="s">
        <v>247</v>
      </c>
      <c r="AG3105" t="s">
        <v>690</v>
      </c>
      <c r="AH3105">
        <v>32.852297</v>
      </c>
      <c r="AI3105">
        <v>35.887379000000003</v>
      </c>
      <c r="AJ3105">
        <v>39.006822999999997</v>
      </c>
      <c r="AK3105">
        <v>57.131807000000002</v>
      </c>
      <c r="AL3105" t="s">
        <v>54</v>
      </c>
      <c r="AM3105" t="s">
        <v>248</v>
      </c>
      <c r="AP3105" s="1" t="s">
        <v>5439</v>
      </c>
    </row>
    <row r="3106" spans="1:44" hidden="1" x14ac:dyDescent="0.25">
      <c r="A3106" t="s">
        <v>4260</v>
      </c>
      <c r="B3106" t="s">
        <v>4249</v>
      </c>
      <c r="C3106" t="s">
        <v>4250</v>
      </c>
      <c r="D3106" t="s">
        <v>149</v>
      </c>
      <c r="E3106" t="s">
        <v>4176</v>
      </c>
      <c r="F3106" t="s">
        <v>245</v>
      </c>
      <c r="G3106" t="s">
        <v>45</v>
      </c>
      <c r="H3106">
        <v>1</v>
      </c>
      <c r="I3106" t="s">
        <v>197</v>
      </c>
      <c r="J3106" t="s">
        <v>47</v>
      </c>
      <c r="K3106" s="1">
        <v>43987</v>
      </c>
      <c r="L3106">
        <v>62.95</v>
      </c>
      <c r="M3106" t="s">
        <v>226</v>
      </c>
      <c r="N3106" t="s">
        <v>13</v>
      </c>
      <c r="W3106" s="5">
        <v>45870</v>
      </c>
      <c r="X3106" s="5">
        <v>45870</v>
      </c>
      <c r="Y3106" s="5">
        <v>45839</v>
      </c>
      <c r="AB3106" t="s">
        <v>245</v>
      </c>
      <c r="AC3106" t="s">
        <v>13</v>
      </c>
      <c r="AD3106" t="s">
        <v>72</v>
      </c>
      <c r="AE3106" t="s">
        <v>53</v>
      </c>
      <c r="AF3106" t="s">
        <v>247</v>
      </c>
      <c r="AG3106" t="s">
        <v>690</v>
      </c>
      <c r="AH3106">
        <v>32.852297</v>
      </c>
      <c r="AI3106">
        <v>35.887379000000003</v>
      </c>
      <c r="AJ3106">
        <v>39.006822999999997</v>
      </c>
      <c r="AK3106">
        <v>57.131807000000002</v>
      </c>
      <c r="AL3106" t="s">
        <v>54</v>
      </c>
      <c r="AM3106" t="s">
        <v>248</v>
      </c>
      <c r="AP3106" s="1" t="s">
        <v>5439</v>
      </c>
    </row>
    <row r="3107" spans="1:44" hidden="1" x14ac:dyDescent="0.25">
      <c r="A3107" t="s">
        <v>4261</v>
      </c>
      <c r="B3107" t="s">
        <v>4249</v>
      </c>
      <c r="C3107" t="s">
        <v>4250</v>
      </c>
      <c r="D3107" t="s">
        <v>107</v>
      </c>
      <c r="E3107" t="s">
        <v>4176</v>
      </c>
      <c r="F3107" t="s">
        <v>245</v>
      </c>
      <c r="G3107" t="s">
        <v>45</v>
      </c>
      <c r="H3107">
        <v>1</v>
      </c>
      <c r="I3107" t="s">
        <v>197</v>
      </c>
      <c r="J3107" t="s">
        <v>47</v>
      </c>
      <c r="K3107" s="1">
        <v>43990</v>
      </c>
      <c r="L3107">
        <v>29.66</v>
      </c>
      <c r="M3107" t="s">
        <v>226</v>
      </c>
      <c r="W3107" s="5">
        <v>45870</v>
      </c>
      <c r="X3107" s="5">
        <v>45870</v>
      </c>
      <c r="Y3107" s="5">
        <v>45839</v>
      </c>
      <c r="AB3107" t="s">
        <v>245</v>
      </c>
      <c r="AC3107" t="s">
        <v>245</v>
      </c>
      <c r="AD3107" t="s">
        <v>72</v>
      </c>
      <c r="AE3107" t="s">
        <v>53</v>
      </c>
      <c r="AF3107" t="s">
        <v>247</v>
      </c>
      <c r="AG3107" t="s">
        <v>690</v>
      </c>
      <c r="AH3107">
        <v>32.852297</v>
      </c>
      <c r="AI3107">
        <v>35.887379000000003</v>
      </c>
      <c r="AJ3107">
        <v>39.006822999999997</v>
      </c>
      <c r="AK3107">
        <v>57.131807000000002</v>
      </c>
      <c r="AL3107" t="s">
        <v>54</v>
      </c>
      <c r="AM3107" t="s">
        <v>248</v>
      </c>
      <c r="AN3107" t="s">
        <v>5451</v>
      </c>
      <c r="AO3107" s="1">
        <v>45931</v>
      </c>
      <c r="AP3107" s="1" t="s">
        <v>5456</v>
      </c>
      <c r="AR3107" t="s">
        <v>5451</v>
      </c>
    </row>
    <row r="3108" spans="1:44" hidden="1" x14ac:dyDescent="0.25">
      <c r="A3108" t="s">
        <v>4262</v>
      </c>
      <c r="B3108" t="s">
        <v>4249</v>
      </c>
      <c r="C3108" t="s">
        <v>4250</v>
      </c>
      <c r="D3108" t="s">
        <v>109</v>
      </c>
      <c r="E3108" t="s">
        <v>4176</v>
      </c>
      <c r="F3108" t="s">
        <v>245</v>
      </c>
      <c r="G3108" t="s">
        <v>45</v>
      </c>
      <c r="H3108">
        <v>1</v>
      </c>
      <c r="I3108" t="s">
        <v>197</v>
      </c>
      <c r="J3108" t="s">
        <v>47</v>
      </c>
      <c r="K3108" s="1">
        <v>43977</v>
      </c>
      <c r="L3108">
        <v>45.35</v>
      </c>
      <c r="M3108" t="s">
        <v>226</v>
      </c>
      <c r="W3108" s="5">
        <v>45870</v>
      </c>
      <c r="X3108" s="5">
        <v>45870</v>
      </c>
      <c r="Y3108" s="5">
        <v>45839</v>
      </c>
      <c r="AB3108" t="s">
        <v>245</v>
      </c>
      <c r="AC3108" t="s">
        <v>245</v>
      </c>
      <c r="AD3108" t="s">
        <v>72</v>
      </c>
      <c r="AE3108" t="s">
        <v>53</v>
      </c>
      <c r="AF3108" t="s">
        <v>247</v>
      </c>
      <c r="AG3108" t="s">
        <v>690</v>
      </c>
      <c r="AH3108">
        <v>32.852297</v>
      </c>
      <c r="AI3108">
        <v>35.887379000000003</v>
      </c>
      <c r="AJ3108">
        <v>39.006822999999997</v>
      </c>
      <c r="AK3108">
        <v>57.131807000000002</v>
      </c>
      <c r="AL3108" t="s">
        <v>54</v>
      </c>
      <c r="AM3108" t="s">
        <v>248</v>
      </c>
      <c r="AN3108" t="s">
        <v>5451</v>
      </c>
      <c r="AO3108" s="1">
        <v>45931</v>
      </c>
      <c r="AP3108" s="1" t="s">
        <v>5456</v>
      </c>
      <c r="AR3108" t="s">
        <v>5451</v>
      </c>
    </row>
    <row r="3109" spans="1:44" hidden="1" x14ac:dyDescent="0.25">
      <c r="A3109" t="s">
        <v>4263</v>
      </c>
      <c r="B3109" t="s">
        <v>4249</v>
      </c>
      <c r="C3109" t="s">
        <v>4250</v>
      </c>
      <c r="D3109" t="s">
        <v>154</v>
      </c>
      <c r="E3109" t="s">
        <v>4176</v>
      </c>
      <c r="F3109" t="s">
        <v>245</v>
      </c>
      <c r="G3109" t="s">
        <v>45</v>
      </c>
      <c r="H3109">
        <v>1</v>
      </c>
      <c r="I3109" t="s">
        <v>197</v>
      </c>
      <c r="J3109" t="s">
        <v>47</v>
      </c>
      <c r="K3109" s="1">
        <v>43979</v>
      </c>
      <c r="L3109">
        <v>58.26</v>
      </c>
      <c r="M3109" t="s">
        <v>226</v>
      </c>
      <c r="W3109" s="5">
        <v>45870</v>
      </c>
      <c r="X3109" s="5">
        <v>45870</v>
      </c>
      <c r="Y3109" s="5">
        <v>45839</v>
      </c>
      <c r="AB3109" t="s">
        <v>245</v>
      </c>
      <c r="AC3109" t="s">
        <v>245</v>
      </c>
      <c r="AD3109" t="s">
        <v>72</v>
      </c>
      <c r="AE3109" t="s">
        <v>53</v>
      </c>
      <c r="AF3109" t="s">
        <v>247</v>
      </c>
      <c r="AG3109" t="s">
        <v>690</v>
      </c>
      <c r="AH3109">
        <v>32.852297</v>
      </c>
      <c r="AI3109">
        <v>35.887379000000003</v>
      </c>
      <c r="AJ3109">
        <v>39.006822999999997</v>
      </c>
      <c r="AK3109">
        <v>57.131807000000002</v>
      </c>
      <c r="AL3109" t="s">
        <v>54</v>
      </c>
      <c r="AM3109" t="s">
        <v>248</v>
      </c>
      <c r="AN3109" t="s">
        <v>5451</v>
      </c>
      <c r="AO3109" s="1">
        <v>45931</v>
      </c>
      <c r="AP3109" s="1" t="s">
        <v>5456</v>
      </c>
      <c r="AR3109" t="s">
        <v>5451</v>
      </c>
    </row>
    <row r="3110" spans="1:44" hidden="1" x14ac:dyDescent="0.25">
      <c r="A3110" t="s">
        <v>4264</v>
      </c>
      <c r="B3110" t="s">
        <v>4249</v>
      </c>
      <c r="C3110" t="s">
        <v>4250</v>
      </c>
      <c r="D3110" t="s">
        <v>229</v>
      </c>
      <c r="E3110" t="s">
        <v>4176</v>
      </c>
      <c r="F3110" t="s">
        <v>245</v>
      </c>
      <c r="G3110" t="s">
        <v>45</v>
      </c>
      <c r="H3110">
        <v>1</v>
      </c>
      <c r="I3110" t="s">
        <v>197</v>
      </c>
      <c r="J3110" t="s">
        <v>47</v>
      </c>
      <c r="K3110" s="1">
        <v>44001</v>
      </c>
      <c r="L3110">
        <v>43.28</v>
      </c>
      <c r="M3110" t="s">
        <v>226</v>
      </c>
      <c r="W3110" s="5">
        <v>45870</v>
      </c>
      <c r="X3110" s="5">
        <v>45870</v>
      </c>
      <c r="Y3110" s="5">
        <v>45839</v>
      </c>
      <c r="AB3110" t="s">
        <v>245</v>
      </c>
      <c r="AC3110" t="s">
        <v>245</v>
      </c>
      <c r="AD3110" t="s">
        <v>72</v>
      </c>
      <c r="AE3110" t="s">
        <v>53</v>
      </c>
      <c r="AF3110" t="s">
        <v>247</v>
      </c>
      <c r="AG3110" t="s">
        <v>690</v>
      </c>
      <c r="AH3110">
        <v>32.852297</v>
      </c>
      <c r="AI3110">
        <v>35.887379000000003</v>
      </c>
      <c r="AJ3110">
        <v>39.006822999999997</v>
      </c>
      <c r="AK3110">
        <v>57.131807000000002</v>
      </c>
      <c r="AL3110" t="s">
        <v>54</v>
      </c>
      <c r="AM3110" t="s">
        <v>248</v>
      </c>
      <c r="AN3110" t="s">
        <v>5451</v>
      </c>
      <c r="AO3110" s="1">
        <v>45931</v>
      </c>
      <c r="AP3110" s="1" t="s">
        <v>5456</v>
      </c>
      <c r="AR3110" t="s">
        <v>5451</v>
      </c>
    </row>
    <row r="3111" spans="1:44" hidden="1" x14ac:dyDescent="0.25">
      <c r="A3111" t="s">
        <v>4267</v>
      </c>
      <c r="B3111" t="s">
        <v>4265</v>
      </c>
      <c r="C3111" t="s">
        <v>4266</v>
      </c>
      <c r="D3111" t="s">
        <v>95</v>
      </c>
      <c r="E3111" t="s">
        <v>1202</v>
      </c>
      <c r="F3111" t="s">
        <v>245</v>
      </c>
      <c r="G3111" t="s">
        <v>80</v>
      </c>
      <c r="H3111">
        <v>1</v>
      </c>
      <c r="I3111" t="s">
        <v>197</v>
      </c>
      <c r="J3111" t="s">
        <v>47</v>
      </c>
      <c r="K3111" s="1">
        <v>43970</v>
      </c>
      <c r="L3111">
        <v>25.71</v>
      </c>
      <c r="M3111" t="s">
        <v>226</v>
      </c>
      <c r="W3111" s="5">
        <v>45839</v>
      </c>
      <c r="X3111" s="5">
        <v>45839</v>
      </c>
      <c r="Y3111" s="5">
        <v>45809</v>
      </c>
      <c r="AB3111" t="s">
        <v>245</v>
      </c>
      <c r="AC3111" t="s">
        <v>245</v>
      </c>
      <c r="AD3111" t="s">
        <v>566</v>
      </c>
      <c r="AE3111" t="s">
        <v>932</v>
      </c>
      <c r="AF3111" t="s">
        <v>690</v>
      </c>
      <c r="AG3111" t="s">
        <v>247</v>
      </c>
      <c r="AH3111">
        <v>21.577197000000002</v>
      </c>
      <c r="AI3111">
        <v>26.655987</v>
      </c>
      <c r="AJ3111">
        <v>43.900170000000003</v>
      </c>
      <c r="AK3111">
        <v>59.857064999999999</v>
      </c>
      <c r="AL3111" t="s">
        <v>54</v>
      </c>
      <c r="AM3111" t="s">
        <v>248</v>
      </c>
      <c r="AN3111" t="s">
        <v>5452</v>
      </c>
      <c r="AO3111" s="1">
        <v>45931</v>
      </c>
      <c r="AP3111" s="1" t="s">
        <v>5456</v>
      </c>
      <c r="AR3111" t="s">
        <v>5452</v>
      </c>
    </row>
    <row r="3112" spans="1:44" hidden="1" x14ac:dyDescent="0.25">
      <c r="A3112" t="s">
        <v>4268</v>
      </c>
      <c r="B3112" t="s">
        <v>4265</v>
      </c>
      <c r="C3112" t="s">
        <v>4266</v>
      </c>
      <c r="D3112" t="s">
        <v>143</v>
      </c>
      <c r="E3112" t="s">
        <v>1202</v>
      </c>
      <c r="F3112" t="s">
        <v>245</v>
      </c>
      <c r="G3112" t="s">
        <v>80</v>
      </c>
      <c r="H3112">
        <v>1</v>
      </c>
      <c r="I3112" t="s">
        <v>197</v>
      </c>
      <c r="J3112" t="s">
        <v>47</v>
      </c>
      <c r="K3112" s="1">
        <v>43971</v>
      </c>
      <c r="L3112">
        <v>51.01</v>
      </c>
      <c r="M3112" t="s">
        <v>226</v>
      </c>
      <c r="W3112" s="5">
        <v>45839</v>
      </c>
      <c r="X3112" s="5">
        <v>45839</v>
      </c>
      <c r="Y3112" s="5">
        <v>45809</v>
      </c>
      <c r="AB3112" t="s">
        <v>245</v>
      </c>
      <c r="AC3112" t="s">
        <v>245</v>
      </c>
      <c r="AD3112" t="s">
        <v>566</v>
      </c>
      <c r="AE3112" t="s">
        <v>932</v>
      </c>
      <c r="AF3112" t="s">
        <v>690</v>
      </c>
      <c r="AG3112" t="s">
        <v>247</v>
      </c>
      <c r="AH3112">
        <v>21.577197000000002</v>
      </c>
      <c r="AI3112">
        <v>26.655987</v>
      </c>
      <c r="AJ3112">
        <v>43.900170000000003</v>
      </c>
      <c r="AK3112">
        <v>59.857064999999999</v>
      </c>
      <c r="AL3112" t="s">
        <v>54</v>
      </c>
      <c r="AM3112" t="s">
        <v>248</v>
      </c>
      <c r="AN3112" t="s">
        <v>5452</v>
      </c>
      <c r="AO3112" s="1">
        <v>45931</v>
      </c>
      <c r="AP3112" s="1" t="s">
        <v>5456</v>
      </c>
      <c r="AR3112" t="s">
        <v>5452</v>
      </c>
    </row>
    <row r="3113" spans="1:44" hidden="1" x14ac:dyDescent="0.25">
      <c r="A3113" t="s">
        <v>4269</v>
      </c>
      <c r="B3113" t="s">
        <v>4265</v>
      </c>
      <c r="C3113" t="s">
        <v>4266</v>
      </c>
      <c r="D3113" t="s">
        <v>145</v>
      </c>
      <c r="E3113" t="s">
        <v>1202</v>
      </c>
      <c r="F3113" t="s">
        <v>245</v>
      </c>
      <c r="G3113" t="s">
        <v>80</v>
      </c>
      <c r="H3113">
        <v>1</v>
      </c>
      <c r="I3113" t="s">
        <v>197</v>
      </c>
      <c r="J3113" t="s">
        <v>47</v>
      </c>
      <c r="K3113" s="1">
        <v>43966</v>
      </c>
      <c r="L3113">
        <v>21.82</v>
      </c>
      <c r="M3113" t="s">
        <v>226</v>
      </c>
      <c r="W3113" s="5">
        <v>45839</v>
      </c>
      <c r="X3113" s="5">
        <v>45839</v>
      </c>
      <c r="Y3113" s="5">
        <v>45809</v>
      </c>
      <c r="AB3113" t="s">
        <v>245</v>
      </c>
      <c r="AC3113" t="s">
        <v>245</v>
      </c>
      <c r="AD3113" t="s">
        <v>566</v>
      </c>
      <c r="AE3113" t="s">
        <v>932</v>
      </c>
      <c r="AF3113" t="s">
        <v>690</v>
      </c>
      <c r="AG3113" t="s">
        <v>247</v>
      </c>
      <c r="AH3113">
        <v>21.577197000000002</v>
      </c>
      <c r="AI3113">
        <v>26.655987</v>
      </c>
      <c r="AJ3113">
        <v>43.900170000000003</v>
      </c>
      <c r="AK3113">
        <v>59.857064999999999</v>
      </c>
      <c r="AL3113" t="s">
        <v>54</v>
      </c>
      <c r="AM3113" t="s">
        <v>248</v>
      </c>
      <c r="AN3113" t="s">
        <v>5452</v>
      </c>
      <c r="AO3113" s="1">
        <v>45931</v>
      </c>
      <c r="AP3113" s="1" t="s">
        <v>5456</v>
      </c>
      <c r="AR3113" t="s">
        <v>5452</v>
      </c>
    </row>
    <row r="3114" spans="1:44" hidden="1" x14ac:dyDescent="0.25">
      <c r="A3114" t="s">
        <v>4270</v>
      </c>
      <c r="B3114" t="s">
        <v>4265</v>
      </c>
      <c r="C3114" t="s">
        <v>4266</v>
      </c>
      <c r="D3114" t="s">
        <v>255</v>
      </c>
      <c r="E3114" t="s">
        <v>1202</v>
      </c>
      <c r="F3114" t="s">
        <v>245</v>
      </c>
      <c r="G3114" t="s">
        <v>80</v>
      </c>
      <c r="H3114">
        <v>1</v>
      </c>
      <c r="I3114" t="s">
        <v>197</v>
      </c>
      <c r="J3114" t="s">
        <v>47</v>
      </c>
      <c r="K3114" s="1">
        <v>43969</v>
      </c>
      <c r="L3114">
        <v>23.49</v>
      </c>
      <c r="M3114" t="s">
        <v>226</v>
      </c>
      <c r="W3114" s="5">
        <v>45839</v>
      </c>
      <c r="X3114" s="5">
        <v>45839</v>
      </c>
      <c r="Y3114" s="5">
        <v>45809</v>
      </c>
      <c r="AB3114" t="s">
        <v>245</v>
      </c>
      <c r="AC3114" t="s">
        <v>245</v>
      </c>
      <c r="AD3114" t="s">
        <v>566</v>
      </c>
      <c r="AE3114" t="s">
        <v>932</v>
      </c>
      <c r="AF3114" t="s">
        <v>690</v>
      </c>
      <c r="AG3114" t="s">
        <v>247</v>
      </c>
      <c r="AH3114">
        <v>21.577197000000002</v>
      </c>
      <c r="AI3114">
        <v>26.655987</v>
      </c>
      <c r="AJ3114">
        <v>43.900170000000003</v>
      </c>
      <c r="AK3114">
        <v>59.857064999999999</v>
      </c>
      <c r="AL3114" t="s">
        <v>54</v>
      </c>
      <c r="AM3114" t="s">
        <v>248</v>
      </c>
      <c r="AN3114" t="s">
        <v>5452</v>
      </c>
      <c r="AO3114" s="1">
        <v>45931</v>
      </c>
      <c r="AP3114" s="1" t="s">
        <v>5456</v>
      </c>
      <c r="AR3114" t="s">
        <v>5452</v>
      </c>
    </row>
    <row r="3115" spans="1:44" hidden="1" x14ac:dyDescent="0.25">
      <c r="A3115" t="s">
        <v>4271</v>
      </c>
      <c r="B3115" t="s">
        <v>4265</v>
      </c>
      <c r="C3115" t="s">
        <v>4266</v>
      </c>
      <c r="D3115" t="s">
        <v>87</v>
      </c>
      <c r="E3115" t="s">
        <v>1202</v>
      </c>
      <c r="F3115" t="s">
        <v>245</v>
      </c>
      <c r="G3115" t="s">
        <v>80</v>
      </c>
      <c r="H3115">
        <v>1</v>
      </c>
      <c r="I3115" t="s">
        <v>197</v>
      </c>
      <c r="J3115" t="s">
        <v>47</v>
      </c>
      <c r="K3115" s="1">
        <v>43969</v>
      </c>
      <c r="L3115">
        <v>9.2899999999999991</v>
      </c>
      <c r="M3115" t="s">
        <v>226</v>
      </c>
      <c r="W3115" s="5">
        <v>45839</v>
      </c>
      <c r="X3115" s="5">
        <v>45839</v>
      </c>
      <c r="Y3115" s="5">
        <v>45809</v>
      </c>
      <c r="AB3115" t="s">
        <v>245</v>
      </c>
      <c r="AC3115" t="s">
        <v>245</v>
      </c>
      <c r="AD3115" t="s">
        <v>566</v>
      </c>
      <c r="AE3115" t="s">
        <v>932</v>
      </c>
      <c r="AF3115" t="s">
        <v>690</v>
      </c>
      <c r="AG3115" t="s">
        <v>247</v>
      </c>
      <c r="AH3115">
        <v>21.577197000000002</v>
      </c>
      <c r="AI3115">
        <v>26.655987</v>
      </c>
      <c r="AJ3115">
        <v>43.900170000000003</v>
      </c>
      <c r="AK3115">
        <v>59.857064999999999</v>
      </c>
      <c r="AL3115" t="s">
        <v>54</v>
      </c>
      <c r="AM3115" t="s">
        <v>248</v>
      </c>
      <c r="AN3115" t="s">
        <v>5452</v>
      </c>
      <c r="AO3115" s="1">
        <v>45931</v>
      </c>
      <c r="AP3115" s="1" t="s">
        <v>5456</v>
      </c>
      <c r="AR3115" t="s">
        <v>5452</v>
      </c>
    </row>
    <row r="3116" spans="1:44" hidden="1" x14ac:dyDescent="0.25">
      <c r="A3116" t="s">
        <v>4275</v>
      </c>
      <c r="B3116" t="s">
        <v>4272</v>
      </c>
      <c r="C3116" t="s">
        <v>4273</v>
      </c>
      <c r="D3116" t="s">
        <v>95</v>
      </c>
      <c r="E3116" t="s">
        <v>4274</v>
      </c>
      <c r="F3116" t="s">
        <v>311</v>
      </c>
      <c r="G3116" t="s">
        <v>45</v>
      </c>
      <c r="H3116">
        <v>1</v>
      </c>
      <c r="I3116" t="s">
        <v>197</v>
      </c>
      <c r="J3116" t="s">
        <v>47</v>
      </c>
      <c r="K3116" s="1">
        <v>44008</v>
      </c>
      <c r="L3116">
        <v>3.17</v>
      </c>
      <c r="M3116" t="s">
        <v>226</v>
      </c>
      <c r="N3116" t="s">
        <v>13</v>
      </c>
      <c r="W3116" s="5">
        <v>45901</v>
      </c>
      <c r="X3116" s="5">
        <v>45901</v>
      </c>
      <c r="Y3116" s="5">
        <v>45778</v>
      </c>
      <c r="AB3116" t="s">
        <v>311</v>
      </c>
      <c r="AC3116" t="s">
        <v>13</v>
      </c>
      <c r="AD3116" t="s">
        <v>199</v>
      </c>
      <c r="AE3116" t="s">
        <v>1713</v>
      </c>
      <c r="AF3116" t="s">
        <v>1712</v>
      </c>
      <c r="AG3116" t="s">
        <v>51</v>
      </c>
      <c r="AH3116">
        <v>117.06405100000001</v>
      </c>
      <c r="AI3116">
        <v>124.93214399999999</v>
      </c>
      <c r="AJ3116">
        <v>126.340279</v>
      </c>
      <c r="AK3116">
        <v>153.053336</v>
      </c>
      <c r="AL3116" t="s">
        <v>54</v>
      </c>
      <c r="AM3116" t="s">
        <v>314</v>
      </c>
      <c r="AP3116" s="1" t="s">
        <v>5439</v>
      </c>
    </row>
    <row r="3117" spans="1:44" hidden="1" x14ac:dyDescent="0.25">
      <c r="A3117" t="s">
        <v>4276</v>
      </c>
      <c r="B3117" t="s">
        <v>4272</v>
      </c>
      <c r="C3117" t="s">
        <v>4273</v>
      </c>
      <c r="D3117" t="s">
        <v>143</v>
      </c>
      <c r="E3117" t="s">
        <v>4274</v>
      </c>
      <c r="F3117" t="s">
        <v>311</v>
      </c>
      <c r="G3117" t="s">
        <v>45</v>
      </c>
      <c r="H3117">
        <v>1</v>
      </c>
      <c r="I3117" t="s">
        <v>197</v>
      </c>
      <c r="J3117" t="s">
        <v>47</v>
      </c>
      <c r="K3117" s="1">
        <v>44008</v>
      </c>
      <c r="L3117">
        <v>8.0399999999999991</v>
      </c>
      <c r="M3117" t="s">
        <v>226</v>
      </c>
      <c r="W3117" s="5">
        <v>45901</v>
      </c>
      <c r="X3117" s="5">
        <v>45901</v>
      </c>
      <c r="Y3117" s="5">
        <v>45778</v>
      </c>
      <c r="AB3117" t="s">
        <v>311</v>
      </c>
      <c r="AC3117" t="s">
        <v>311</v>
      </c>
      <c r="AD3117" t="s">
        <v>199</v>
      </c>
      <c r="AE3117" t="s">
        <v>1713</v>
      </c>
      <c r="AF3117" t="s">
        <v>1712</v>
      </c>
      <c r="AG3117" t="s">
        <v>51</v>
      </c>
      <c r="AH3117">
        <v>117.06405100000001</v>
      </c>
      <c r="AI3117">
        <v>124.93214399999999</v>
      </c>
      <c r="AJ3117">
        <v>126.340279</v>
      </c>
      <c r="AK3117">
        <v>153.053336</v>
      </c>
      <c r="AL3117" t="s">
        <v>54</v>
      </c>
      <c r="AM3117" t="s">
        <v>314</v>
      </c>
      <c r="AN3117" t="s">
        <v>1712</v>
      </c>
      <c r="AR3117" t="s">
        <v>1712</v>
      </c>
    </row>
    <row r="3118" spans="1:44" hidden="1" x14ac:dyDescent="0.25">
      <c r="A3118" t="s">
        <v>4277</v>
      </c>
      <c r="B3118" t="s">
        <v>4272</v>
      </c>
      <c r="C3118" t="s">
        <v>4273</v>
      </c>
      <c r="D3118" t="s">
        <v>145</v>
      </c>
      <c r="E3118" t="s">
        <v>4274</v>
      </c>
      <c r="F3118" t="s">
        <v>311</v>
      </c>
      <c r="G3118" t="s">
        <v>45</v>
      </c>
      <c r="H3118">
        <v>1</v>
      </c>
      <c r="I3118" t="s">
        <v>197</v>
      </c>
      <c r="J3118" t="s">
        <v>47</v>
      </c>
      <c r="K3118" s="1">
        <v>44011</v>
      </c>
      <c r="L3118">
        <v>26.76</v>
      </c>
      <c r="M3118" t="s">
        <v>226</v>
      </c>
      <c r="N3118" t="s">
        <v>13</v>
      </c>
      <c r="W3118" s="5">
        <v>45901</v>
      </c>
      <c r="X3118" s="5">
        <v>45901</v>
      </c>
      <c r="Y3118" s="5">
        <v>45778</v>
      </c>
      <c r="AB3118" t="s">
        <v>311</v>
      </c>
      <c r="AC3118" t="s">
        <v>13</v>
      </c>
      <c r="AD3118" t="s">
        <v>199</v>
      </c>
      <c r="AE3118" t="s">
        <v>1713</v>
      </c>
      <c r="AF3118" t="s">
        <v>1712</v>
      </c>
      <c r="AG3118" t="s">
        <v>51</v>
      </c>
      <c r="AH3118">
        <v>117.06405100000001</v>
      </c>
      <c r="AI3118">
        <v>124.93214399999999</v>
      </c>
      <c r="AJ3118">
        <v>126.340279</v>
      </c>
      <c r="AK3118">
        <v>153.053336</v>
      </c>
      <c r="AL3118" t="s">
        <v>54</v>
      </c>
      <c r="AM3118" t="s">
        <v>314</v>
      </c>
      <c r="AP3118" s="1" t="s">
        <v>5439</v>
      </c>
    </row>
    <row r="3119" spans="1:44" hidden="1" x14ac:dyDescent="0.25">
      <c r="A3119" t="s">
        <v>4278</v>
      </c>
      <c r="B3119" t="s">
        <v>4272</v>
      </c>
      <c r="C3119" t="s">
        <v>4273</v>
      </c>
      <c r="D3119" t="s">
        <v>255</v>
      </c>
      <c r="E3119" t="s">
        <v>4274</v>
      </c>
      <c r="F3119" t="s">
        <v>311</v>
      </c>
      <c r="G3119" t="s">
        <v>45</v>
      </c>
      <c r="H3119">
        <v>1</v>
      </c>
      <c r="I3119" t="s">
        <v>197</v>
      </c>
      <c r="J3119" t="s">
        <v>47</v>
      </c>
      <c r="K3119" s="1">
        <v>44008</v>
      </c>
      <c r="L3119">
        <v>8.89</v>
      </c>
      <c r="M3119" t="s">
        <v>226</v>
      </c>
      <c r="N3119" t="s">
        <v>13</v>
      </c>
      <c r="W3119" s="5">
        <v>45901</v>
      </c>
      <c r="X3119" s="5">
        <v>45901</v>
      </c>
      <c r="Y3119" s="5">
        <v>45778</v>
      </c>
      <c r="AB3119" t="s">
        <v>311</v>
      </c>
      <c r="AC3119" t="s">
        <v>13</v>
      </c>
      <c r="AD3119" t="s">
        <v>199</v>
      </c>
      <c r="AE3119" t="s">
        <v>1713</v>
      </c>
      <c r="AF3119" t="s">
        <v>1712</v>
      </c>
      <c r="AG3119" t="s">
        <v>51</v>
      </c>
      <c r="AH3119">
        <v>117.06405100000001</v>
      </c>
      <c r="AI3119">
        <v>124.93214399999999</v>
      </c>
      <c r="AJ3119">
        <v>126.340279</v>
      </c>
      <c r="AK3119">
        <v>153.053336</v>
      </c>
      <c r="AL3119" t="s">
        <v>54</v>
      </c>
      <c r="AM3119" t="s">
        <v>314</v>
      </c>
      <c r="AP3119" s="1" t="s">
        <v>5439</v>
      </c>
    </row>
    <row r="3120" spans="1:44" hidden="1" x14ac:dyDescent="0.25">
      <c r="A3120" t="s">
        <v>4279</v>
      </c>
      <c r="B3120" t="s">
        <v>4272</v>
      </c>
      <c r="C3120" t="s">
        <v>4273</v>
      </c>
      <c r="D3120" t="s">
        <v>87</v>
      </c>
      <c r="E3120" t="s">
        <v>4274</v>
      </c>
      <c r="F3120" t="s">
        <v>311</v>
      </c>
      <c r="G3120" t="s">
        <v>45</v>
      </c>
      <c r="H3120">
        <v>1</v>
      </c>
      <c r="I3120" t="s">
        <v>197</v>
      </c>
      <c r="J3120" t="s">
        <v>47</v>
      </c>
      <c r="K3120" s="1">
        <v>44011</v>
      </c>
      <c r="L3120">
        <v>13.04</v>
      </c>
      <c r="M3120" t="s">
        <v>226</v>
      </c>
      <c r="N3120" t="s">
        <v>13</v>
      </c>
      <c r="W3120" s="5">
        <v>45901</v>
      </c>
      <c r="X3120" s="5">
        <v>45901</v>
      </c>
      <c r="Y3120" s="5">
        <v>45778</v>
      </c>
      <c r="AB3120" t="s">
        <v>311</v>
      </c>
      <c r="AC3120" t="s">
        <v>13</v>
      </c>
      <c r="AD3120" t="s">
        <v>199</v>
      </c>
      <c r="AE3120" t="s">
        <v>1713</v>
      </c>
      <c r="AF3120" t="s">
        <v>1712</v>
      </c>
      <c r="AG3120" t="s">
        <v>51</v>
      </c>
      <c r="AH3120">
        <v>117.06405100000001</v>
      </c>
      <c r="AI3120">
        <v>124.93214399999999</v>
      </c>
      <c r="AJ3120">
        <v>126.340279</v>
      </c>
      <c r="AK3120">
        <v>153.053336</v>
      </c>
      <c r="AL3120" t="s">
        <v>54</v>
      </c>
      <c r="AM3120" t="s">
        <v>314</v>
      </c>
      <c r="AP3120" s="1" t="s">
        <v>5439</v>
      </c>
    </row>
    <row r="3121" spans="1:44" hidden="1" x14ac:dyDescent="0.25">
      <c r="A3121" t="s">
        <v>4280</v>
      </c>
      <c r="B3121" t="s">
        <v>4272</v>
      </c>
      <c r="C3121" t="s">
        <v>4273</v>
      </c>
      <c r="D3121" t="s">
        <v>100</v>
      </c>
      <c r="E3121" t="s">
        <v>4274</v>
      </c>
      <c r="F3121" t="s">
        <v>311</v>
      </c>
      <c r="G3121" t="s">
        <v>45</v>
      </c>
      <c r="H3121">
        <v>1</v>
      </c>
      <c r="I3121" t="s">
        <v>197</v>
      </c>
      <c r="J3121" t="s">
        <v>47</v>
      </c>
      <c r="K3121" s="1">
        <v>44019</v>
      </c>
      <c r="L3121">
        <v>30.46</v>
      </c>
      <c r="M3121" t="s">
        <v>226</v>
      </c>
      <c r="W3121" s="5">
        <v>45901</v>
      </c>
      <c r="X3121" s="5">
        <v>45901</v>
      </c>
      <c r="Y3121" s="5">
        <v>45778</v>
      </c>
      <c r="AB3121" t="s">
        <v>311</v>
      </c>
      <c r="AC3121" t="s">
        <v>311</v>
      </c>
      <c r="AD3121" t="s">
        <v>199</v>
      </c>
      <c r="AE3121" t="s">
        <v>1713</v>
      </c>
      <c r="AF3121" t="s">
        <v>1712</v>
      </c>
      <c r="AG3121" t="s">
        <v>51</v>
      </c>
      <c r="AH3121">
        <v>117.06405100000001</v>
      </c>
      <c r="AI3121">
        <v>124.93214399999999</v>
      </c>
      <c r="AJ3121">
        <v>126.340279</v>
      </c>
      <c r="AK3121">
        <v>153.053336</v>
      </c>
      <c r="AL3121" t="s">
        <v>54</v>
      </c>
      <c r="AM3121" t="s">
        <v>314</v>
      </c>
      <c r="AN3121" t="s">
        <v>1712</v>
      </c>
      <c r="AR3121" t="s">
        <v>1712</v>
      </c>
    </row>
    <row r="3122" spans="1:44" hidden="1" x14ac:dyDescent="0.25">
      <c r="A3122" t="s">
        <v>4281</v>
      </c>
      <c r="B3122" t="s">
        <v>4272</v>
      </c>
      <c r="C3122" t="s">
        <v>4273</v>
      </c>
      <c r="D3122" t="s">
        <v>275</v>
      </c>
      <c r="E3122" t="s">
        <v>4274</v>
      </c>
      <c r="F3122" t="s">
        <v>311</v>
      </c>
      <c r="G3122" t="s">
        <v>45</v>
      </c>
      <c r="H3122">
        <v>1</v>
      </c>
      <c r="I3122" t="s">
        <v>197</v>
      </c>
      <c r="J3122" t="s">
        <v>47</v>
      </c>
      <c r="K3122" s="1">
        <v>44013</v>
      </c>
      <c r="L3122">
        <v>13.72</v>
      </c>
      <c r="M3122" t="s">
        <v>226</v>
      </c>
      <c r="N3122" t="s">
        <v>13</v>
      </c>
      <c r="W3122" s="5">
        <v>45901</v>
      </c>
      <c r="X3122" s="5">
        <v>45901</v>
      </c>
      <c r="Y3122" s="5">
        <v>45778</v>
      </c>
      <c r="AB3122" t="s">
        <v>311</v>
      </c>
      <c r="AC3122" t="s">
        <v>13</v>
      </c>
      <c r="AD3122" t="s">
        <v>199</v>
      </c>
      <c r="AE3122" t="s">
        <v>1713</v>
      </c>
      <c r="AF3122" t="s">
        <v>1712</v>
      </c>
      <c r="AG3122" t="s">
        <v>51</v>
      </c>
      <c r="AH3122">
        <v>117.06405100000001</v>
      </c>
      <c r="AI3122">
        <v>124.93214399999999</v>
      </c>
      <c r="AJ3122">
        <v>126.340279</v>
      </c>
      <c r="AK3122">
        <v>153.053336</v>
      </c>
      <c r="AL3122" t="s">
        <v>54</v>
      </c>
      <c r="AM3122" t="s">
        <v>314</v>
      </c>
      <c r="AP3122" s="1" t="s">
        <v>5439</v>
      </c>
    </row>
    <row r="3123" spans="1:44" hidden="1" x14ac:dyDescent="0.25">
      <c r="A3123" t="s">
        <v>4282</v>
      </c>
      <c r="B3123" t="s">
        <v>4272</v>
      </c>
      <c r="C3123" t="s">
        <v>4273</v>
      </c>
      <c r="D3123" t="s">
        <v>102</v>
      </c>
      <c r="E3123" t="s">
        <v>4274</v>
      </c>
      <c r="F3123" t="s">
        <v>311</v>
      </c>
      <c r="G3123" t="s">
        <v>45</v>
      </c>
      <c r="H3123">
        <v>1</v>
      </c>
      <c r="I3123" t="s">
        <v>197</v>
      </c>
      <c r="J3123" t="s">
        <v>47</v>
      </c>
      <c r="K3123" s="1">
        <v>44014</v>
      </c>
      <c r="L3123">
        <v>23.59</v>
      </c>
      <c r="M3123" t="s">
        <v>226</v>
      </c>
      <c r="W3123" s="5">
        <v>45901</v>
      </c>
      <c r="X3123" s="5">
        <v>45901</v>
      </c>
      <c r="Y3123" s="5">
        <v>45778</v>
      </c>
      <c r="AB3123" t="s">
        <v>311</v>
      </c>
      <c r="AC3123" t="s">
        <v>311</v>
      </c>
      <c r="AD3123" t="s">
        <v>199</v>
      </c>
      <c r="AE3123" t="s">
        <v>1713</v>
      </c>
      <c r="AF3123" t="s">
        <v>1712</v>
      </c>
      <c r="AG3123" t="s">
        <v>51</v>
      </c>
      <c r="AH3123">
        <v>117.06405100000001</v>
      </c>
      <c r="AI3123">
        <v>124.93214399999999</v>
      </c>
      <c r="AJ3123">
        <v>126.340279</v>
      </c>
      <c r="AK3123">
        <v>153.053336</v>
      </c>
      <c r="AL3123" t="s">
        <v>54</v>
      </c>
      <c r="AM3123" t="s">
        <v>314</v>
      </c>
      <c r="AN3123" t="s">
        <v>1712</v>
      </c>
      <c r="AR3123" t="s">
        <v>1712</v>
      </c>
    </row>
    <row r="3124" spans="1:44" hidden="1" x14ac:dyDescent="0.25">
      <c r="A3124" t="s">
        <v>4283</v>
      </c>
      <c r="B3124" t="s">
        <v>4272</v>
      </c>
      <c r="C3124" t="s">
        <v>4273</v>
      </c>
      <c r="D3124" t="s">
        <v>104</v>
      </c>
      <c r="E3124" t="s">
        <v>4274</v>
      </c>
      <c r="F3124" t="s">
        <v>311</v>
      </c>
      <c r="G3124" t="s">
        <v>45</v>
      </c>
      <c r="H3124">
        <v>1</v>
      </c>
      <c r="I3124" t="s">
        <v>197</v>
      </c>
      <c r="J3124" t="s">
        <v>47</v>
      </c>
      <c r="K3124" s="1">
        <v>44032</v>
      </c>
      <c r="L3124">
        <v>44.75</v>
      </c>
      <c r="M3124" t="s">
        <v>226</v>
      </c>
      <c r="W3124" s="5">
        <v>45901</v>
      </c>
      <c r="X3124" s="5">
        <v>45901</v>
      </c>
      <c r="Y3124" s="5">
        <v>45778</v>
      </c>
      <c r="AB3124" t="s">
        <v>311</v>
      </c>
      <c r="AC3124" t="s">
        <v>311</v>
      </c>
      <c r="AD3124" t="s">
        <v>199</v>
      </c>
      <c r="AE3124" t="s">
        <v>1713</v>
      </c>
      <c r="AF3124" t="s">
        <v>1712</v>
      </c>
      <c r="AG3124" t="s">
        <v>51</v>
      </c>
      <c r="AH3124">
        <v>117.06405100000001</v>
      </c>
      <c r="AI3124">
        <v>124.93214399999999</v>
      </c>
      <c r="AJ3124">
        <v>126.340279</v>
      </c>
      <c r="AK3124">
        <v>153.053336</v>
      </c>
      <c r="AL3124" t="s">
        <v>54</v>
      </c>
      <c r="AM3124" t="s">
        <v>314</v>
      </c>
      <c r="AN3124" t="s">
        <v>1712</v>
      </c>
      <c r="AR3124" t="s">
        <v>1712</v>
      </c>
    </row>
    <row r="3125" spans="1:44" hidden="1" x14ac:dyDescent="0.25">
      <c r="A3125" t="s">
        <v>4284</v>
      </c>
      <c r="B3125" t="s">
        <v>4272</v>
      </c>
      <c r="C3125" t="s">
        <v>4273</v>
      </c>
      <c r="D3125" t="s">
        <v>149</v>
      </c>
      <c r="E3125" t="s">
        <v>4274</v>
      </c>
      <c r="F3125" t="s">
        <v>311</v>
      </c>
      <c r="G3125" t="s">
        <v>45</v>
      </c>
      <c r="H3125">
        <v>1</v>
      </c>
      <c r="I3125" t="s">
        <v>197</v>
      </c>
      <c r="J3125" t="s">
        <v>47</v>
      </c>
      <c r="K3125" s="1">
        <v>44020</v>
      </c>
      <c r="L3125">
        <v>16.64</v>
      </c>
      <c r="M3125" t="s">
        <v>226</v>
      </c>
      <c r="W3125" s="5">
        <v>45901</v>
      </c>
      <c r="X3125" s="5">
        <v>45901</v>
      </c>
      <c r="Y3125" s="5">
        <v>45809</v>
      </c>
      <c r="AB3125" t="s">
        <v>311</v>
      </c>
      <c r="AC3125" t="s">
        <v>311</v>
      </c>
      <c r="AD3125" t="s">
        <v>199</v>
      </c>
      <c r="AE3125" t="s">
        <v>1713</v>
      </c>
      <c r="AF3125" t="s">
        <v>1712</v>
      </c>
      <c r="AG3125" t="s">
        <v>51</v>
      </c>
      <c r="AH3125">
        <v>117.06405100000001</v>
      </c>
      <c r="AI3125">
        <v>124.93214399999999</v>
      </c>
      <c r="AJ3125">
        <v>126.340279</v>
      </c>
      <c r="AK3125">
        <v>153.053336</v>
      </c>
      <c r="AL3125" t="s">
        <v>54</v>
      </c>
      <c r="AM3125" t="s">
        <v>314</v>
      </c>
      <c r="AN3125" t="s">
        <v>1712</v>
      </c>
      <c r="AR3125" t="s">
        <v>1712</v>
      </c>
    </row>
    <row r="3126" spans="1:44" hidden="1" x14ac:dyDescent="0.25">
      <c r="A3126" t="s">
        <v>4285</v>
      </c>
      <c r="B3126" t="s">
        <v>4272</v>
      </c>
      <c r="C3126" t="s">
        <v>4273</v>
      </c>
      <c r="D3126" t="s">
        <v>107</v>
      </c>
      <c r="E3126" t="s">
        <v>4274</v>
      </c>
      <c r="F3126" t="s">
        <v>311</v>
      </c>
      <c r="G3126" t="s">
        <v>45</v>
      </c>
      <c r="H3126">
        <v>1</v>
      </c>
      <c r="I3126" t="s">
        <v>197</v>
      </c>
      <c r="J3126" t="s">
        <v>47</v>
      </c>
      <c r="K3126" s="1">
        <v>44021</v>
      </c>
      <c r="L3126">
        <v>14.28</v>
      </c>
      <c r="M3126" t="s">
        <v>226</v>
      </c>
      <c r="W3126" s="5">
        <v>45901</v>
      </c>
      <c r="X3126" s="5">
        <v>45901</v>
      </c>
      <c r="Y3126" s="5">
        <v>45809</v>
      </c>
      <c r="AB3126" t="s">
        <v>311</v>
      </c>
      <c r="AC3126" t="s">
        <v>311</v>
      </c>
      <c r="AD3126" t="s">
        <v>199</v>
      </c>
      <c r="AE3126" t="s">
        <v>1713</v>
      </c>
      <c r="AF3126" t="s">
        <v>1712</v>
      </c>
      <c r="AG3126" t="s">
        <v>51</v>
      </c>
      <c r="AH3126">
        <v>117.06405100000001</v>
      </c>
      <c r="AI3126">
        <v>124.93214399999999</v>
      </c>
      <c r="AJ3126">
        <v>126.340279</v>
      </c>
      <c r="AK3126">
        <v>153.053336</v>
      </c>
      <c r="AL3126" t="s">
        <v>54</v>
      </c>
      <c r="AM3126" t="s">
        <v>314</v>
      </c>
      <c r="AN3126" t="s">
        <v>1712</v>
      </c>
      <c r="AR3126" t="s">
        <v>1712</v>
      </c>
    </row>
    <row r="3127" spans="1:44" hidden="1" x14ac:dyDescent="0.25">
      <c r="A3127" t="s">
        <v>4287</v>
      </c>
      <c r="B3127" t="s">
        <v>4272</v>
      </c>
      <c r="C3127" t="s">
        <v>4273</v>
      </c>
      <c r="D3127" t="s">
        <v>109</v>
      </c>
      <c r="E3127" t="s">
        <v>4286</v>
      </c>
      <c r="F3127" t="s">
        <v>311</v>
      </c>
      <c r="G3127" t="s">
        <v>45</v>
      </c>
      <c r="H3127">
        <v>1</v>
      </c>
      <c r="I3127" t="s">
        <v>197</v>
      </c>
      <c r="J3127" t="s">
        <v>47</v>
      </c>
      <c r="K3127" s="1">
        <v>44025</v>
      </c>
      <c r="L3127">
        <v>25.95</v>
      </c>
      <c r="M3127" t="s">
        <v>226</v>
      </c>
      <c r="N3127" t="s">
        <v>13</v>
      </c>
      <c r="W3127" s="5">
        <v>45901</v>
      </c>
      <c r="X3127" s="5">
        <v>45901</v>
      </c>
      <c r="Y3127" s="5">
        <v>45809</v>
      </c>
      <c r="AB3127" t="s">
        <v>311</v>
      </c>
      <c r="AC3127" t="s">
        <v>13</v>
      </c>
      <c r="AD3127" t="s">
        <v>199</v>
      </c>
      <c r="AE3127" t="s">
        <v>1713</v>
      </c>
      <c r="AF3127" t="s">
        <v>1712</v>
      </c>
      <c r="AG3127" t="s">
        <v>51</v>
      </c>
      <c r="AH3127">
        <v>117.06405100000001</v>
      </c>
      <c r="AI3127">
        <v>124.93214399999999</v>
      </c>
      <c r="AJ3127">
        <v>126.340279</v>
      </c>
      <c r="AK3127">
        <v>153.053336</v>
      </c>
      <c r="AL3127" t="s">
        <v>54</v>
      </c>
      <c r="AM3127" t="s">
        <v>314</v>
      </c>
      <c r="AP3127" s="1" t="s">
        <v>5439</v>
      </c>
    </row>
    <row r="3128" spans="1:44" hidden="1" x14ac:dyDescent="0.25">
      <c r="A3128" t="s">
        <v>4288</v>
      </c>
      <c r="B3128" t="s">
        <v>4272</v>
      </c>
      <c r="C3128" t="s">
        <v>4273</v>
      </c>
      <c r="D3128" t="s">
        <v>154</v>
      </c>
      <c r="E3128" t="s">
        <v>4286</v>
      </c>
      <c r="F3128" t="s">
        <v>311</v>
      </c>
      <c r="G3128" t="s">
        <v>45</v>
      </c>
      <c r="H3128">
        <v>1</v>
      </c>
      <c r="I3128" t="s">
        <v>197</v>
      </c>
      <c r="J3128" t="s">
        <v>47</v>
      </c>
      <c r="K3128" s="1">
        <v>44027</v>
      </c>
      <c r="L3128">
        <v>30.56</v>
      </c>
      <c r="M3128" t="s">
        <v>226</v>
      </c>
      <c r="W3128" s="5">
        <v>45901</v>
      </c>
      <c r="X3128" s="5">
        <v>45901</v>
      </c>
      <c r="Y3128" s="5">
        <v>45809</v>
      </c>
      <c r="AB3128" t="s">
        <v>311</v>
      </c>
      <c r="AC3128" t="s">
        <v>311</v>
      </c>
      <c r="AD3128" t="s">
        <v>199</v>
      </c>
      <c r="AE3128" t="s">
        <v>1713</v>
      </c>
      <c r="AF3128" t="s">
        <v>1712</v>
      </c>
      <c r="AG3128" t="s">
        <v>51</v>
      </c>
      <c r="AH3128">
        <v>117.06405100000001</v>
      </c>
      <c r="AI3128">
        <v>124.93214399999999</v>
      </c>
      <c r="AJ3128">
        <v>126.340279</v>
      </c>
      <c r="AK3128">
        <v>153.053336</v>
      </c>
      <c r="AL3128" t="s">
        <v>54</v>
      </c>
      <c r="AM3128" t="s">
        <v>314</v>
      </c>
      <c r="AN3128" t="s">
        <v>1712</v>
      </c>
      <c r="AR3128" t="s">
        <v>1712</v>
      </c>
    </row>
    <row r="3129" spans="1:44" hidden="1" x14ac:dyDescent="0.25">
      <c r="A3129" t="s">
        <v>4289</v>
      </c>
      <c r="B3129" t="s">
        <v>4272</v>
      </c>
      <c r="C3129" t="s">
        <v>4273</v>
      </c>
      <c r="D3129" t="s">
        <v>195</v>
      </c>
      <c r="E3129" t="s">
        <v>4286</v>
      </c>
      <c r="F3129" t="s">
        <v>311</v>
      </c>
      <c r="G3129" t="s">
        <v>45</v>
      </c>
      <c r="H3129">
        <v>1</v>
      </c>
      <c r="I3129" t="s">
        <v>197</v>
      </c>
      <c r="J3129" t="s">
        <v>47</v>
      </c>
      <c r="K3129" s="1">
        <v>44028</v>
      </c>
      <c r="L3129">
        <v>16.920000000000002</v>
      </c>
      <c r="M3129" t="s">
        <v>226</v>
      </c>
      <c r="N3129" t="s">
        <v>13</v>
      </c>
      <c r="W3129" s="5">
        <v>45901</v>
      </c>
      <c r="X3129" s="5">
        <v>45901</v>
      </c>
      <c r="Y3129" s="5">
        <v>45809</v>
      </c>
      <c r="AB3129" t="s">
        <v>311</v>
      </c>
      <c r="AC3129" t="s">
        <v>13</v>
      </c>
      <c r="AD3129" t="s">
        <v>199</v>
      </c>
      <c r="AE3129" t="s">
        <v>1713</v>
      </c>
      <c r="AF3129" t="s">
        <v>1712</v>
      </c>
      <c r="AG3129" t="s">
        <v>51</v>
      </c>
      <c r="AH3129">
        <v>117.06405100000001</v>
      </c>
      <c r="AI3129">
        <v>124.93214399999999</v>
      </c>
      <c r="AJ3129">
        <v>126.340279</v>
      </c>
      <c r="AK3129">
        <v>153.053336</v>
      </c>
      <c r="AL3129" t="s">
        <v>54</v>
      </c>
      <c r="AM3129" t="s">
        <v>314</v>
      </c>
      <c r="AP3129" s="1" t="s">
        <v>5439</v>
      </c>
    </row>
    <row r="3130" spans="1:44" hidden="1" x14ac:dyDescent="0.25">
      <c r="A3130" t="s">
        <v>4290</v>
      </c>
      <c r="B3130" t="s">
        <v>4272</v>
      </c>
      <c r="C3130" t="s">
        <v>4273</v>
      </c>
      <c r="D3130" t="s">
        <v>156</v>
      </c>
      <c r="E3130" t="s">
        <v>4286</v>
      </c>
      <c r="F3130" t="s">
        <v>311</v>
      </c>
      <c r="G3130" t="s">
        <v>45</v>
      </c>
      <c r="H3130">
        <v>1</v>
      </c>
      <c r="I3130" t="s">
        <v>197</v>
      </c>
      <c r="J3130" t="s">
        <v>70</v>
      </c>
      <c r="L3130">
        <v>2.4</v>
      </c>
      <c r="M3130" t="s">
        <v>226</v>
      </c>
      <c r="W3130" s="5">
        <v>43983</v>
      </c>
      <c r="AB3130" t="s">
        <v>311</v>
      </c>
      <c r="AC3130" t="s">
        <v>311</v>
      </c>
      <c r="AD3130" t="s">
        <v>199</v>
      </c>
      <c r="AE3130" t="s">
        <v>1713</v>
      </c>
      <c r="AF3130" t="s">
        <v>1712</v>
      </c>
      <c r="AG3130" t="s">
        <v>51</v>
      </c>
      <c r="AH3130">
        <v>117.06405100000001</v>
      </c>
      <c r="AI3130">
        <v>124.93214399999999</v>
      </c>
      <c r="AJ3130">
        <v>126.340279</v>
      </c>
      <c r="AK3130">
        <v>153.053336</v>
      </c>
      <c r="AL3130" t="s">
        <v>73</v>
      </c>
      <c r="AM3130" t="s">
        <v>314</v>
      </c>
      <c r="AN3130" t="s">
        <v>1712</v>
      </c>
      <c r="AO3130" s="1">
        <v>45870</v>
      </c>
      <c r="AR3130" t="s">
        <v>1712</v>
      </c>
    </row>
    <row r="3131" spans="1:44" hidden="1" x14ac:dyDescent="0.25">
      <c r="A3131" t="s">
        <v>4291</v>
      </c>
      <c r="B3131" t="s">
        <v>4272</v>
      </c>
      <c r="C3131" t="s">
        <v>4273</v>
      </c>
      <c r="D3131" t="s">
        <v>158</v>
      </c>
      <c r="E3131" t="s">
        <v>4274</v>
      </c>
      <c r="F3131" t="s">
        <v>311</v>
      </c>
      <c r="G3131" t="s">
        <v>45</v>
      </c>
      <c r="H3131">
        <v>1</v>
      </c>
      <c r="I3131" t="s">
        <v>197</v>
      </c>
      <c r="J3131" t="s">
        <v>47</v>
      </c>
      <c r="K3131" s="1">
        <v>44490</v>
      </c>
      <c r="L3131">
        <v>0.31</v>
      </c>
      <c r="M3131" t="s">
        <v>226</v>
      </c>
      <c r="W3131" s="5">
        <v>45901</v>
      </c>
      <c r="X3131" s="5">
        <v>45901</v>
      </c>
      <c r="Y3131" s="5">
        <v>45809</v>
      </c>
      <c r="AB3131" t="s">
        <v>311</v>
      </c>
      <c r="AC3131" t="s">
        <v>311</v>
      </c>
      <c r="AD3131" t="s">
        <v>199</v>
      </c>
      <c r="AE3131" t="s">
        <v>1713</v>
      </c>
      <c r="AF3131" t="s">
        <v>1712</v>
      </c>
      <c r="AG3131" t="s">
        <v>51</v>
      </c>
      <c r="AH3131">
        <v>117.06405100000001</v>
      </c>
      <c r="AI3131">
        <v>124.93214399999999</v>
      </c>
      <c r="AJ3131">
        <v>126.340279</v>
      </c>
      <c r="AK3131">
        <v>153.053336</v>
      </c>
      <c r="AL3131" t="s">
        <v>54</v>
      </c>
      <c r="AM3131" t="s">
        <v>314</v>
      </c>
      <c r="AN3131" t="s">
        <v>1712</v>
      </c>
      <c r="AR3131" t="s">
        <v>1712</v>
      </c>
    </row>
    <row r="3132" spans="1:44" hidden="1" x14ac:dyDescent="0.25">
      <c r="A3132" t="s">
        <v>4292</v>
      </c>
      <c r="B3132" t="s">
        <v>4272</v>
      </c>
      <c r="C3132" t="s">
        <v>4273</v>
      </c>
      <c r="D3132" t="s">
        <v>122</v>
      </c>
      <c r="E3132" t="s">
        <v>4286</v>
      </c>
      <c r="F3132" t="s">
        <v>311</v>
      </c>
      <c r="G3132" t="s">
        <v>45</v>
      </c>
      <c r="H3132">
        <v>1</v>
      </c>
      <c r="I3132" t="s">
        <v>197</v>
      </c>
      <c r="J3132" t="s">
        <v>47</v>
      </c>
      <c r="K3132" s="1">
        <v>44490</v>
      </c>
      <c r="L3132">
        <v>1.26</v>
      </c>
      <c r="M3132" t="s">
        <v>226</v>
      </c>
      <c r="W3132" s="5">
        <v>45901</v>
      </c>
      <c r="X3132" s="5">
        <v>45901</v>
      </c>
      <c r="Y3132" s="5">
        <v>45809</v>
      </c>
      <c r="AB3132" t="s">
        <v>311</v>
      </c>
      <c r="AC3132" t="s">
        <v>311</v>
      </c>
      <c r="AD3132" t="s">
        <v>199</v>
      </c>
      <c r="AE3132" t="s">
        <v>1713</v>
      </c>
      <c r="AF3132" t="s">
        <v>1712</v>
      </c>
      <c r="AG3132" t="s">
        <v>51</v>
      </c>
      <c r="AH3132">
        <v>117.06405100000001</v>
      </c>
      <c r="AI3132">
        <v>124.93214399999999</v>
      </c>
      <c r="AJ3132">
        <v>126.340279</v>
      </c>
      <c r="AK3132">
        <v>153.053336</v>
      </c>
      <c r="AL3132" t="s">
        <v>54</v>
      </c>
      <c r="AM3132" t="s">
        <v>314</v>
      </c>
      <c r="AN3132" t="s">
        <v>1712</v>
      </c>
      <c r="AR3132" t="s">
        <v>1712</v>
      </c>
    </row>
    <row r="3133" spans="1:44" hidden="1" x14ac:dyDescent="0.25">
      <c r="A3133" t="s">
        <v>4296</v>
      </c>
      <c r="B3133" t="s">
        <v>4293</v>
      </c>
      <c r="C3133" t="s">
        <v>4294</v>
      </c>
      <c r="D3133" t="s">
        <v>102</v>
      </c>
      <c r="E3133" t="s">
        <v>4295</v>
      </c>
      <c r="F3133" t="s">
        <v>311</v>
      </c>
      <c r="G3133" t="s">
        <v>58</v>
      </c>
      <c r="H3133">
        <v>4</v>
      </c>
      <c r="I3133" t="s">
        <v>46</v>
      </c>
      <c r="J3133" t="s">
        <v>70</v>
      </c>
      <c r="L3133">
        <v>0.75</v>
      </c>
      <c r="M3133" t="s">
        <v>226</v>
      </c>
      <c r="W3133" s="5">
        <v>44228</v>
      </c>
      <c r="AB3133" t="s">
        <v>311</v>
      </c>
      <c r="AC3133" t="s">
        <v>311</v>
      </c>
      <c r="AD3133" t="s">
        <v>51</v>
      </c>
      <c r="AE3133" t="s">
        <v>50</v>
      </c>
      <c r="AF3133" t="s">
        <v>199</v>
      </c>
      <c r="AG3133" t="s">
        <v>1532</v>
      </c>
      <c r="AH3133">
        <v>74.446280000000002</v>
      </c>
      <c r="AI3133">
        <v>94.231233000000003</v>
      </c>
      <c r="AJ3133">
        <v>95.261881000000002</v>
      </c>
      <c r="AK3133">
        <v>95.887911000000003</v>
      </c>
      <c r="AL3133" t="s">
        <v>73</v>
      </c>
      <c r="AM3133" t="s">
        <v>314</v>
      </c>
      <c r="AN3133" t="s">
        <v>199</v>
      </c>
      <c r="AO3133" s="1">
        <v>45839</v>
      </c>
      <c r="AP3133" s="1" t="s">
        <v>5438</v>
      </c>
      <c r="AR3133" t="s">
        <v>199</v>
      </c>
    </row>
    <row r="3134" spans="1:44" hidden="1" x14ac:dyDescent="0.25">
      <c r="A3134" t="s">
        <v>4299</v>
      </c>
      <c r="B3134" t="s">
        <v>4297</v>
      </c>
      <c r="C3134" t="s">
        <v>4298</v>
      </c>
      <c r="D3134" t="s">
        <v>95</v>
      </c>
      <c r="E3134" t="s">
        <v>310</v>
      </c>
      <c r="F3134" t="s">
        <v>311</v>
      </c>
      <c r="G3134" t="s">
        <v>312</v>
      </c>
      <c r="H3134">
        <v>1</v>
      </c>
      <c r="I3134" t="s">
        <v>197</v>
      </c>
      <c r="J3134" t="s">
        <v>47</v>
      </c>
      <c r="K3134" s="1">
        <v>43973</v>
      </c>
      <c r="L3134">
        <v>26.29</v>
      </c>
      <c r="M3134" t="s">
        <v>226</v>
      </c>
      <c r="Q3134">
        <v>2</v>
      </c>
      <c r="W3134" s="5">
        <v>46054</v>
      </c>
      <c r="X3134" s="5">
        <v>46023</v>
      </c>
      <c r="Y3134" s="5">
        <v>45778</v>
      </c>
      <c r="AB3134" t="s">
        <v>311</v>
      </c>
      <c r="AC3134" t="s">
        <v>311</v>
      </c>
      <c r="AD3134" t="s">
        <v>51</v>
      </c>
      <c r="AE3134" t="s">
        <v>199</v>
      </c>
      <c r="AF3134" t="s">
        <v>50</v>
      </c>
      <c r="AG3134" t="s">
        <v>52</v>
      </c>
      <c r="AH3134">
        <v>33.542622000000001</v>
      </c>
      <c r="AI3134">
        <v>44.469763</v>
      </c>
      <c r="AJ3134">
        <v>51.153333000000003</v>
      </c>
      <c r="AK3134">
        <v>98.583200000000005</v>
      </c>
      <c r="AL3134" t="s">
        <v>54</v>
      </c>
      <c r="AM3134" t="s">
        <v>314</v>
      </c>
      <c r="AN3134" t="s">
        <v>1723</v>
      </c>
      <c r="AR3134" t="s">
        <v>1723</v>
      </c>
    </row>
    <row r="3135" spans="1:44" hidden="1" x14ac:dyDescent="0.25">
      <c r="A3135" t="s">
        <v>4300</v>
      </c>
      <c r="B3135" t="s">
        <v>4297</v>
      </c>
      <c r="C3135" t="s">
        <v>4298</v>
      </c>
      <c r="D3135" t="s">
        <v>143</v>
      </c>
      <c r="E3135" t="s">
        <v>310</v>
      </c>
      <c r="F3135" t="s">
        <v>311</v>
      </c>
      <c r="G3135" t="s">
        <v>312</v>
      </c>
      <c r="H3135">
        <v>1</v>
      </c>
      <c r="I3135" t="s">
        <v>197</v>
      </c>
      <c r="J3135" t="s">
        <v>47</v>
      </c>
      <c r="K3135" s="1">
        <v>43971</v>
      </c>
      <c r="L3135">
        <v>43.23</v>
      </c>
      <c r="M3135" t="s">
        <v>226</v>
      </c>
      <c r="Q3135">
        <v>2</v>
      </c>
      <c r="W3135" s="5">
        <v>46054</v>
      </c>
      <c r="X3135" s="5">
        <v>46023</v>
      </c>
      <c r="Y3135" s="5">
        <v>45778</v>
      </c>
      <c r="AB3135" t="s">
        <v>311</v>
      </c>
      <c r="AC3135" t="s">
        <v>311</v>
      </c>
      <c r="AD3135" t="s">
        <v>51</v>
      </c>
      <c r="AE3135" t="s">
        <v>199</v>
      </c>
      <c r="AF3135" t="s">
        <v>50</v>
      </c>
      <c r="AG3135" t="s">
        <v>52</v>
      </c>
      <c r="AH3135">
        <v>33.542622000000001</v>
      </c>
      <c r="AI3135">
        <v>44.469763</v>
      </c>
      <c r="AJ3135">
        <v>51.153333000000003</v>
      </c>
      <c r="AK3135">
        <v>98.583200000000005</v>
      </c>
      <c r="AL3135" t="s">
        <v>54</v>
      </c>
      <c r="AM3135" t="s">
        <v>314</v>
      </c>
      <c r="AN3135" t="s">
        <v>1723</v>
      </c>
      <c r="AR3135" t="s">
        <v>1723</v>
      </c>
    </row>
    <row r="3136" spans="1:44" hidden="1" x14ac:dyDescent="0.25">
      <c r="A3136" t="s">
        <v>4301</v>
      </c>
      <c r="B3136" t="s">
        <v>4297</v>
      </c>
      <c r="C3136" t="s">
        <v>4298</v>
      </c>
      <c r="D3136" t="s">
        <v>145</v>
      </c>
      <c r="E3136" t="s">
        <v>310</v>
      </c>
      <c r="F3136" t="s">
        <v>311</v>
      </c>
      <c r="G3136" t="s">
        <v>312</v>
      </c>
      <c r="H3136">
        <v>1</v>
      </c>
      <c r="I3136" t="s">
        <v>197</v>
      </c>
      <c r="J3136" t="s">
        <v>47</v>
      </c>
      <c r="K3136" s="1">
        <v>43966</v>
      </c>
      <c r="L3136">
        <v>25.35</v>
      </c>
      <c r="M3136" t="s">
        <v>226</v>
      </c>
      <c r="Q3136">
        <v>2</v>
      </c>
      <c r="W3136" s="5">
        <v>46054</v>
      </c>
      <c r="X3136" s="5">
        <v>46023</v>
      </c>
      <c r="Y3136" s="5">
        <v>45778</v>
      </c>
      <c r="AB3136" t="s">
        <v>311</v>
      </c>
      <c r="AC3136" t="s">
        <v>311</v>
      </c>
      <c r="AD3136" t="s">
        <v>51</v>
      </c>
      <c r="AE3136" t="s">
        <v>199</v>
      </c>
      <c r="AF3136" t="s">
        <v>50</v>
      </c>
      <c r="AG3136" t="s">
        <v>52</v>
      </c>
      <c r="AH3136">
        <v>33.542622000000001</v>
      </c>
      <c r="AI3136">
        <v>44.469763</v>
      </c>
      <c r="AJ3136">
        <v>51.153333000000003</v>
      </c>
      <c r="AK3136">
        <v>98.583200000000005</v>
      </c>
      <c r="AL3136" t="s">
        <v>54</v>
      </c>
      <c r="AM3136" t="s">
        <v>314</v>
      </c>
      <c r="AN3136" t="s">
        <v>1723</v>
      </c>
      <c r="AR3136" t="s">
        <v>1723</v>
      </c>
    </row>
    <row r="3137" spans="1:44" hidden="1" x14ac:dyDescent="0.25">
      <c r="A3137" t="s">
        <v>4302</v>
      </c>
      <c r="B3137" t="s">
        <v>4297</v>
      </c>
      <c r="C3137" t="s">
        <v>4298</v>
      </c>
      <c r="D3137" t="s">
        <v>255</v>
      </c>
      <c r="E3137" t="s">
        <v>310</v>
      </c>
      <c r="F3137" t="s">
        <v>311</v>
      </c>
      <c r="G3137" t="s">
        <v>312</v>
      </c>
      <c r="H3137">
        <v>1</v>
      </c>
      <c r="I3137" t="s">
        <v>197</v>
      </c>
      <c r="J3137" t="s">
        <v>47</v>
      </c>
      <c r="K3137" s="1">
        <v>43979</v>
      </c>
      <c r="L3137">
        <v>38.49</v>
      </c>
      <c r="M3137" t="s">
        <v>226</v>
      </c>
      <c r="Q3137">
        <v>2</v>
      </c>
      <c r="W3137" s="5">
        <v>46054</v>
      </c>
      <c r="X3137" s="5">
        <v>46023</v>
      </c>
      <c r="Y3137" s="5">
        <v>45778</v>
      </c>
      <c r="AB3137" t="s">
        <v>311</v>
      </c>
      <c r="AC3137" t="s">
        <v>311</v>
      </c>
      <c r="AD3137" t="s">
        <v>51</v>
      </c>
      <c r="AE3137" t="s">
        <v>199</v>
      </c>
      <c r="AF3137" t="s">
        <v>50</v>
      </c>
      <c r="AG3137" t="s">
        <v>52</v>
      </c>
      <c r="AH3137">
        <v>33.542622000000001</v>
      </c>
      <c r="AI3137">
        <v>44.469763</v>
      </c>
      <c r="AJ3137">
        <v>51.153333000000003</v>
      </c>
      <c r="AK3137">
        <v>98.583200000000005</v>
      </c>
      <c r="AL3137" t="s">
        <v>54</v>
      </c>
      <c r="AM3137" t="s">
        <v>314</v>
      </c>
      <c r="AN3137" t="s">
        <v>1723</v>
      </c>
      <c r="AR3137" t="s">
        <v>1723</v>
      </c>
    </row>
    <row r="3138" spans="1:44" hidden="1" x14ac:dyDescent="0.25">
      <c r="A3138" t="s">
        <v>4303</v>
      </c>
      <c r="B3138" t="s">
        <v>4297</v>
      </c>
      <c r="C3138" t="s">
        <v>4298</v>
      </c>
      <c r="D3138" t="s">
        <v>87</v>
      </c>
      <c r="E3138" t="s">
        <v>310</v>
      </c>
      <c r="F3138" t="s">
        <v>311</v>
      </c>
      <c r="G3138" t="s">
        <v>312</v>
      </c>
      <c r="H3138">
        <v>1</v>
      </c>
      <c r="I3138" t="s">
        <v>197</v>
      </c>
      <c r="J3138" t="s">
        <v>47</v>
      </c>
      <c r="K3138" s="1">
        <v>43979</v>
      </c>
      <c r="L3138">
        <v>20.22</v>
      </c>
      <c r="M3138" t="s">
        <v>226</v>
      </c>
      <c r="Q3138">
        <v>2</v>
      </c>
      <c r="W3138" s="5">
        <v>46054</v>
      </c>
      <c r="X3138" s="5">
        <v>46023</v>
      </c>
      <c r="Y3138" s="5">
        <v>45778</v>
      </c>
      <c r="AB3138" t="s">
        <v>311</v>
      </c>
      <c r="AC3138" t="s">
        <v>311</v>
      </c>
      <c r="AD3138" t="s">
        <v>51</v>
      </c>
      <c r="AE3138" t="s">
        <v>199</v>
      </c>
      <c r="AF3138" t="s">
        <v>50</v>
      </c>
      <c r="AG3138" t="s">
        <v>52</v>
      </c>
      <c r="AH3138">
        <v>33.542622000000001</v>
      </c>
      <c r="AI3138">
        <v>44.469763</v>
      </c>
      <c r="AJ3138">
        <v>51.153333000000003</v>
      </c>
      <c r="AK3138">
        <v>98.583200000000005</v>
      </c>
      <c r="AL3138" t="s">
        <v>54</v>
      </c>
      <c r="AM3138" t="s">
        <v>314</v>
      </c>
      <c r="AN3138" t="s">
        <v>1723</v>
      </c>
      <c r="AR3138" t="s">
        <v>1723</v>
      </c>
    </row>
    <row r="3139" spans="1:44" hidden="1" x14ac:dyDescent="0.25">
      <c r="A3139" t="s">
        <v>4304</v>
      </c>
      <c r="B3139" t="s">
        <v>4297</v>
      </c>
      <c r="C3139" t="s">
        <v>4298</v>
      </c>
      <c r="D3139" t="s">
        <v>100</v>
      </c>
      <c r="E3139" t="s">
        <v>310</v>
      </c>
      <c r="F3139" t="s">
        <v>311</v>
      </c>
      <c r="G3139" t="s">
        <v>312</v>
      </c>
      <c r="H3139">
        <v>1</v>
      </c>
      <c r="I3139" t="s">
        <v>197</v>
      </c>
      <c r="J3139" t="s">
        <v>47</v>
      </c>
      <c r="K3139" s="1">
        <v>43984</v>
      </c>
      <c r="L3139">
        <v>23.86</v>
      </c>
      <c r="M3139" t="s">
        <v>226</v>
      </c>
      <c r="Q3139">
        <v>2</v>
      </c>
      <c r="W3139" s="5">
        <v>46054</v>
      </c>
      <c r="X3139" s="5">
        <v>46023</v>
      </c>
      <c r="Y3139" s="5">
        <v>45778</v>
      </c>
      <c r="AB3139" t="s">
        <v>311</v>
      </c>
      <c r="AC3139" t="s">
        <v>311</v>
      </c>
      <c r="AD3139" t="s">
        <v>51</v>
      </c>
      <c r="AE3139" t="s">
        <v>199</v>
      </c>
      <c r="AF3139" t="s">
        <v>50</v>
      </c>
      <c r="AG3139" t="s">
        <v>52</v>
      </c>
      <c r="AH3139">
        <v>33.542622000000001</v>
      </c>
      <c r="AI3139">
        <v>44.469763</v>
      </c>
      <c r="AJ3139">
        <v>51.153333000000003</v>
      </c>
      <c r="AK3139">
        <v>98.583200000000005</v>
      </c>
      <c r="AL3139" t="s">
        <v>54</v>
      </c>
      <c r="AM3139" t="s">
        <v>314</v>
      </c>
      <c r="AN3139" t="s">
        <v>1723</v>
      </c>
      <c r="AR3139" t="s">
        <v>1723</v>
      </c>
    </row>
    <row r="3140" spans="1:44" hidden="1" x14ac:dyDescent="0.25">
      <c r="A3140" t="s">
        <v>4305</v>
      </c>
      <c r="B3140" t="s">
        <v>4297</v>
      </c>
      <c r="C3140" t="s">
        <v>4298</v>
      </c>
      <c r="D3140" t="s">
        <v>259</v>
      </c>
      <c r="E3140" t="s">
        <v>310</v>
      </c>
      <c r="F3140" t="s">
        <v>311</v>
      </c>
      <c r="G3140" t="s">
        <v>312</v>
      </c>
      <c r="H3140">
        <v>1</v>
      </c>
      <c r="I3140" t="s">
        <v>197</v>
      </c>
      <c r="J3140" t="s">
        <v>47</v>
      </c>
      <c r="K3140" s="1">
        <v>43978</v>
      </c>
      <c r="L3140">
        <v>43.65</v>
      </c>
      <c r="M3140" t="s">
        <v>226</v>
      </c>
      <c r="Q3140">
        <v>2</v>
      </c>
      <c r="W3140" s="5">
        <v>46054</v>
      </c>
      <c r="X3140" s="5">
        <v>46023</v>
      </c>
      <c r="Y3140" s="5">
        <v>45778</v>
      </c>
      <c r="AB3140" t="s">
        <v>311</v>
      </c>
      <c r="AC3140" t="s">
        <v>311</v>
      </c>
      <c r="AD3140" t="s">
        <v>51</v>
      </c>
      <c r="AE3140" t="s">
        <v>199</v>
      </c>
      <c r="AF3140" t="s">
        <v>50</v>
      </c>
      <c r="AG3140" t="s">
        <v>52</v>
      </c>
      <c r="AH3140">
        <v>33.542622000000001</v>
      </c>
      <c r="AI3140">
        <v>44.469763</v>
      </c>
      <c r="AJ3140">
        <v>51.153333000000003</v>
      </c>
      <c r="AK3140">
        <v>98.583200000000005</v>
      </c>
      <c r="AL3140" t="s">
        <v>54</v>
      </c>
      <c r="AM3140" t="s">
        <v>314</v>
      </c>
      <c r="AN3140" t="s">
        <v>1723</v>
      </c>
      <c r="AR3140" t="s">
        <v>1723</v>
      </c>
    </row>
    <row r="3141" spans="1:44" hidden="1" x14ac:dyDescent="0.25">
      <c r="A3141" t="s">
        <v>4306</v>
      </c>
      <c r="B3141" t="s">
        <v>4297</v>
      </c>
      <c r="C3141" t="s">
        <v>4298</v>
      </c>
      <c r="D3141" t="s">
        <v>275</v>
      </c>
      <c r="E3141" t="s">
        <v>310</v>
      </c>
      <c r="F3141" t="s">
        <v>311</v>
      </c>
      <c r="G3141" t="s">
        <v>312</v>
      </c>
      <c r="H3141">
        <v>1</v>
      </c>
      <c r="I3141" t="s">
        <v>197</v>
      </c>
      <c r="J3141" t="s">
        <v>47</v>
      </c>
      <c r="K3141" s="1">
        <v>43979</v>
      </c>
      <c r="L3141">
        <v>20.91</v>
      </c>
      <c r="M3141" t="s">
        <v>226</v>
      </c>
      <c r="Q3141">
        <v>2</v>
      </c>
      <c r="W3141" s="5">
        <v>46082</v>
      </c>
      <c r="X3141" s="5">
        <v>46023</v>
      </c>
      <c r="Y3141" s="5">
        <v>45778</v>
      </c>
      <c r="AB3141" t="s">
        <v>311</v>
      </c>
      <c r="AC3141" t="s">
        <v>311</v>
      </c>
      <c r="AD3141" t="s">
        <v>51</v>
      </c>
      <c r="AE3141" t="s">
        <v>199</v>
      </c>
      <c r="AF3141" t="s">
        <v>50</v>
      </c>
      <c r="AG3141" t="s">
        <v>52</v>
      </c>
      <c r="AH3141">
        <v>33.542622000000001</v>
      </c>
      <c r="AI3141">
        <v>44.469763</v>
      </c>
      <c r="AJ3141">
        <v>51.153333000000003</v>
      </c>
      <c r="AK3141">
        <v>98.583200000000005</v>
      </c>
      <c r="AL3141" t="s">
        <v>54</v>
      </c>
      <c r="AM3141" t="s">
        <v>314</v>
      </c>
      <c r="AN3141" t="s">
        <v>1723</v>
      </c>
      <c r="AR3141" t="s">
        <v>1723</v>
      </c>
    </row>
    <row r="3142" spans="1:44" hidden="1" x14ac:dyDescent="0.25">
      <c r="A3142" t="s">
        <v>4307</v>
      </c>
      <c r="B3142" t="s">
        <v>4297</v>
      </c>
      <c r="C3142" t="s">
        <v>4298</v>
      </c>
      <c r="D3142" t="s">
        <v>771</v>
      </c>
      <c r="E3142" t="s">
        <v>310</v>
      </c>
      <c r="F3142" t="s">
        <v>311</v>
      </c>
      <c r="G3142" t="s">
        <v>312</v>
      </c>
      <c r="H3142">
        <v>1</v>
      </c>
      <c r="I3142" t="s">
        <v>197</v>
      </c>
      <c r="J3142" t="s">
        <v>47</v>
      </c>
      <c r="K3142" s="1">
        <v>44496</v>
      </c>
      <c r="L3142">
        <v>0.17</v>
      </c>
      <c r="M3142" t="s">
        <v>226</v>
      </c>
      <c r="Q3142">
        <v>2</v>
      </c>
      <c r="W3142" s="5">
        <v>46082</v>
      </c>
      <c r="X3142" s="5">
        <v>46023</v>
      </c>
      <c r="Y3142" s="5">
        <v>45809</v>
      </c>
      <c r="AB3142" t="s">
        <v>311</v>
      </c>
      <c r="AC3142" t="s">
        <v>311</v>
      </c>
      <c r="AD3142" t="s">
        <v>51</v>
      </c>
      <c r="AE3142" t="s">
        <v>199</v>
      </c>
      <c r="AF3142" t="s">
        <v>50</v>
      </c>
      <c r="AG3142" t="s">
        <v>52</v>
      </c>
      <c r="AH3142">
        <v>33.542622000000001</v>
      </c>
      <c r="AI3142">
        <v>44.469763</v>
      </c>
      <c r="AJ3142">
        <v>51.153333000000003</v>
      </c>
      <c r="AK3142">
        <v>98.583200000000005</v>
      </c>
      <c r="AL3142" t="s">
        <v>54</v>
      </c>
      <c r="AM3142" t="s">
        <v>55</v>
      </c>
      <c r="AN3142" t="s">
        <v>51</v>
      </c>
      <c r="AO3142" s="1">
        <v>45870</v>
      </c>
      <c r="AR3142" t="s">
        <v>51</v>
      </c>
    </row>
    <row r="3143" spans="1:44" hidden="1" x14ac:dyDescent="0.25">
      <c r="A3143" t="s">
        <v>4308</v>
      </c>
      <c r="B3143" t="s">
        <v>4297</v>
      </c>
      <c r="C3143" t="s">
        <v>4298</v>
      </c>
      <c r="D3143" t="s">
        <v>551</v>
      </c>
      <c r="E3143" t="s">
        <v>310</v>
      </c>
      <c r="F3143" t="s">
        <v>311</v>
      </c>
      <c r="G3143" t="s">
        <v>312</v>
      </c>
      <c r="H3143">
        <v>1</v>
      </c>
      <c r="I3143" t="s">
        <v>197</v>
      </c>
      <c r="J3143" t="s">
        <v>47</v>
      </c>
      <c r="K3143" s="1">
        <v>43984</v>
      </c>
      <c r="L3143">
        <v>0.33</v>
      </c>
      <c r="M3143" t="s">
        <v>226</v>
      </c>
      <c r="Q3143">
        <v>2</v>
      </c>
      <c r="W3143" s="5">
        <v>46082</v>
      </c>
      <c r="X3143" s="5">
        <v>46023</v>
      </c>
      <c r="Y3143" s="5">
        <v>45809</v>
      </c>
      <c r="AB3143" t="s">
        <v>311</v>
      </c>
      <c r="AC3143" t="s">
        <v>311</v>
      </c>
      <c r="AD3143" t="s">
        <v>51</v>
      </c>
      <c r="AE3143" t="s">
        <v>199</v>
      </c>
      <c r="AF3143" t="s">
        <v>50</v>
      </c>
      <c r="AG3143" t="s">
        <v>52</v>
      </c>
      <c r="AH3143">
        <v>33.542622000000001</v>
      </c>
      <c r="AI3143">
        <v>44.469763</v>
      </c>
      <c r="AJ3143">
        <v>51.153333000000003</v>
      </c>
      <c r="AK3143">
        <v>98.583200000000005</v>
      </c>
      <c r="AL3143" t="s">
        <v>54</v>
      </c>
      <c r="AM3143" t="s">
        <v>55</v>
      </c>
      <c r="AN3143" t="s">
        <v>51</v>
      </c>
      <c r="AO3143" s="1">
        <v>45870</v>
      </c>
      <c r="AR3143" t="s">
        <v>51</v>
      </c>
    </row>
    <row r="3144" spans="1:44" hidden="1" x14ac:dyDescent="0.25">
      <c r="A3144" t="s">
        <v>4311</v>
      </c>
      <c r="B3144" t="s">
        <v>4309</v>
      </c>
      <c r="C3144" t="s">
        <v>4310</v>
      </c>
      <c r="D3144" t="s">
        <v>95</v>
      </c>
      <c r="E3144" t="s">
        <v>2176</v>
      </c>
      <c r="F3144" t="s">
        <v>245</v>
      </c>
      <c r="G3144" t="s">
        <v>80</v>
      </c>
      <c r="H3144">
        <v>1</v>
      </c>
      <c r="I3144" t="s">
        <v>197</v>
      </c>
      <c r="J3144" t="s">
        <v>47</v>
      </c>
      <c r="K3144" s="1">
        <v>43969</v>
      </c>
      <c r="L3144">
        <v>35.200000000000003</v>
      </c>
      <c r="M3144" t="s">
        <v>226</v>
      </c>
      <c r="W3144" s="5">
        <v>45962</v>
      </c>
      <c r="X3144" s="5">
        <v>45962</v>
      </c>
      <c r="Y3144" s="5">
        <v>45839</v>
      </c>
      <c r="AB3144" t="s">
        <v>245</v>
      </c>
      <c r="AC3144" t="s">
        <v>245</v>
      </c>
      <c r="AD3144" t="s">
        <v>566</v>
      </c>
      <c r="AE3144" t="s">
        <v>690</v>
      </c>
      <c r="AF3144" t="s">
        <v>932</v>
      </c>
      <c r="AG3144" t="s">
        <v>247</v>
      </c>
      <c r="AH3144">
        <v>27.995072</v>
      </c>
      <c r="AI3144">
        <v>47.017986000000001</v>
      </c>
      <c r="AJ3144">
        <v>47.733801</v>
      </c>
      <c r="AK3144">
        <v>62.974879999999999</v>
      </c>
      <c r="AL3144" t="s">
        <v>54</v>
      </c>
      <c r="AM3144" t="s">
        <v>248</v>
      </c>
      <c r="AN3144" t="s">
        <v>5451</v>
      </c>
      <c r="AO3144" s="1">
        <v>45931</v>
      </c>
      <c r="AP3144" s="1" t="s">
        <v>5456</v>
      </c>
      <c r="AR3144" t="s">
        <v>5451</v>
      </c>
    </row>
    <row r="3145" spans="1:44" hidden="1" x14ac:dyDescent="0.25">
      <c r="A3145" t="s">
        <v>4312</v>
      </c>
      <c r="B3145" t="s">
        <v>4309</v>
      </c>
      <c r="C3145" t="s">
        <v>4310</v>
      </c>
      <c r="D3145" t="s">
        <v>143</v>
      </c>
      <c r="E3145" t="s">
        <v>2176</v>
      </c>
      <c r="F3145" t="s">
        <v>245</v>
      </c>
      <c r="G3145" t="s">
        <v>80</v>
      </c>
      <c r="H3145">
        <v>1</v>
      </c>
      <c r="I3145" t="s">
        <v>197</v>
      </c>
      <c r="J3145" t="s">
        <v>47</v>
      </c>
      <c r="K3145" s="1">
        <v>43967</v>
      </c>
      <c r="L3145">
        <v>13.61</v>
      </c>
      <c r="M3145" t="s">
        <v>226</v>
      </c>
      <c r="W3145" s="5">
        <v>45962</v>
      </c>
      <c r="X3145" s="5">
        <v>45962</v>
      </c>
      <c r="Y3145" s="5">
        <v>45839</v>
      </c>
      <c r="AB3145" t="s">
        <v>245</v>
      </c>
      <c r="AC3145" t="s">
        <v>245</v>
      </c>
      <c r="AD3145" t="s">
        <v>566</v>
      </c>
      <c r="AE3145" t="s">
        <v>690</v>
      </c>
      <c r="AF3145" t="s">
        <v>932</v>
      </c>
      <c r="AG3145" t="s">
        <v>247</v>
      </c>
      <c r="AH3145">
        <v>27.995072</v>
      </c>
      <c r="AI3145">
        <v>47.017986000000001</v>
      </c>
      <c r="AJ3145">
        <v>47.733801</v>
      </c>
      <c r="AK3145">
        <v>62.974879999999999</v>
      </c>
      <c r="AL3145" t="s">
        <v>54</v>
      </c>
      <c r="AM3145" t="s">
        <v>248</v>
      </c>
      <c r="AN3145" t="s">
        <v>5451</v>
      </c>
      <c r="AO3145" s="1">
        <v>45931</v>
      </c>
      <c r="AP3145" s="1" t="s">
        <v>5456</v>
      </c>
      <c r="AR3145" t="s">
        <v>5451</v>
      </c>
    </row>
    <row r="3146" spans="1:44" hidden="1" x14ac:dyDescent="0.25">
      <c r="A3146" t="s">
        <v>4313</v>
      </c>
      <c r="B3146" t="s">
        <v>4309</v>
      </c>
      <c r="C3146" t="s">
        <v>4310</v>
      </c>
      <c r="D3146" t="s">
        <v>145</v>
      </c>
      <c r="E3146" t="s">
        <v>2176</v>
      </c>
      <c r="F3146" t="s">
        <v>245</v>
      </c>
      <c r="G3146" t="s">
        <v>80</v>
      </c>
      <c r="H3146">
        <v>1</v>
      </c>
      <c r="I3146" t="s">
        <v>197</v>
      </c>
      <c r="J3146" t="s">
        <v>47</v>
      </c>
      <c r="K3146" s="1">
        <v>43977</v>
      </c>
      <c r="L3146">
        <v>35.909999999999997</v>
      </c>
      <c r="M3146" t="s">
        <v>226</v>
      </c>
      <c r="W3146" s="5">
        <v>45962</v>
      </c>
      <c r="X3146" s="5">
        <v>45962</v>
      </c>
      <c r="Y3146" s="5">
        <v>45839</v>
      </c>
      <c r="AB3146" t="s">
        <v>245</v>
      </c>
      <c r="AC3146" t="s">
        <v>245</v>
      </c>
      <c r="AD3146" t="s">
        <v>566</v>
      </c>
      <c r="AE3146" t="s">
        <v>690</v>
      </c>
      <c r="AF3146" t="s">
        <v>932</v>
      </c>
      <c r="AG3146" t="s">
        <v>247</v>
      </c>
      <c r="AH3146">
        <v>27.995072</v>
      </c>
      <c r="AI3146">
        <v>47.017986000000001</v>
      </c>
      <c r="AJ3146">
        <v>47.733801</v>
      </c>
      <c r="AK3146">
        <v>62.974879999999999</v>
      </c>
      <c r="AL3146" t="s">
        <v>54</v>
      </c>
      <c r="AM3146" t="s">
        <v>248</v>
      </c>
      <c r="AN3146" t="s">
        <v>5451</v>
      </c>
      <c r="AO3146" s="1">
        <v>45931</v>
      </c>
      <c r="AP3146" s="1" t="s">
        <v>5456</v>
      </c>
      <c r="AR3146" t="s">
        <v>5451</v>
      </c>
    </row>
    <row r="3147" spans="1:44" hidden="1" x14ac:dyDescent="0.25">
      <c r="A3147" t="s">
        <v>4314</v>
      </c>
      <c r="B3147" t="s">
        <v>4309</v>
      </c>
      <c r="C3147" t="s">
        <v>4310</v>
      </c>
      <c r="D3147" t="s">
        <v>255</v>
      </c>
      <c r="E3147" t="s">
        <v>2176</v>
      </c>
      <c r="F3147" t="s">
        <v>245</v>
      </c>
      <c r="G3147" t="s">
        <v>80</v>
      </c>
      <c r="H3147">
        <v>1</v>
      </c>
      <c r="I3147" t="s">
        <v>197</v>
      </c>
      <c r="J3147" t="s">
        <v>47</v>
      </c>
      <c r="K3147" s="1">
        <v>43976</v>
      </c>
      <c r="L3147">
        <v>49.17</v>
      </c>
      <c r="M3147" t="s">
        <v>226</v>
      </c>
      <c r="W3147" s="5">
        <v>45962</v>
      </c>
      <c r="X3147" s="5">
        <v>45962</v>
      </c>
      <c r="Y3147" s="5">
        <v>45839</v>
      </c>
      <c r="AB3147" t="s">
        <v>245</v>
      </c>
      <c r="AC3147" t="s">
        <v>245</v>
      </c>
      <c r="AD3147" t="s">
        <v>566</v>
      </c>
      <c r="AE3147" t="s">
        <v>690</v>
      </c>
      <c r="AF3147" t="s">
        <v>932</v>
      </c>
      <c r="AG3147" t="s">
        <v>247</v>
      </c>
      <c r="AH3147">
        <v>27.995072</v>
      </c>
      <c r="AI3147">
        <v>47.017986000000001</v>
      </c>
      <c r="AJ3147">
        <v>47.733801</v>
      </c>
      <c r="AK3147">
        <v>62.974879999999999</v>
      </c>
      <c r="AL3147" t="s">
        <v>54</v>
      </c>
      <c r="AM3147" t="s">
        <v>248</v>
      </c>
      <c r="AN3147" t="s">
        <v>5451</v>
      </c>
      <c r="AO3147" s="1">
        <v>45931</v>
      </c>
      <c r="AP3147" s="1" t="s">
        <v>5456</v>
      </c>
      <c r="AR3147" t="s">
        <v>5451</v>
      </c>
    </row>
    <row r="3148" spans="1:44" hidden="1" x14ac:dyDescent="0.25">
      <c r="A3148" t="s">
        <v>4315</v>
      </c>
      <c r="B3148" t="s">
        <v>4309</v>
      </c>
      <c r="C3148" t="s">
        <v>4310</v>
      </c>
      <c r="D3148" t="s">
        <v>87</v>
      </c>
      <c r="E3148" t="s">
        <v>2176</v>
      </c>
      <c r="F3148" t="s">
        <v>245</v>
      </c>
      <c r="G3148" t="s">
        <v>80</v>
      </c>
      <c r="H3148">
        <v>1</v>
      </c>
      <c r="I3148" t="s">
        <v>197</v>
      </c>
      <c r="J3148" t="s">
        <v>47</v>
      </c>
      <c r="K3148" s="1">
        <v>43973</v>
      </c>
      <c r="L3148">
        <v>51.5</v>
      </c>
      <c r="M3148" t="s">
        <v>226</v>
      </c>
      <c r="W3148" s="5">
        <v>45992</v>
      </c>
      <c r="X3148" s="5">
        <v>45962</v>
      </c>
      <c r="Y3148" s="5">
        <v>45839</v>
      </c>
      <c r="AB3148" t="s">
        <v>245</v>
      </c>
      <c r="AC3148" t="s">
        <v>245</v>
      </c>
      <c r="AD3148" t="s">
        <v>566</v>
      </c>
      <c r="AE3148" t="s">
        <v>690</v>
      </c>
      <c r="AF3148" t="s">
        <v>932</v>
      </c>
      <c r="AG3148" t="s">
        <v>247</v>
      </c>
      <c r="AH3148">
        <v>27.995072</v>
      </c>
      <c r="AI3148">
        <v>47.017986000000001</v>
      </c>
      <c r="AJ3148">
        <v>47.733801</v>
      </c>
      <c r="AK3148">
        <v>62.974879999999999</v>
      </c>
      <c r="AL3148" t="s">
        <v>54</v>
      </c>
      <c r="AM3148" t="s">
        <v>248</v>
      </c>
      <c r="AN3148" t="s">
        <v>5451</v>
      </c>
      <c r="AO3148" s="1">
        <v>45931</v>
      </c>
      <c r="AP3148" s="1" t="s">
        <v>5456</v>
      </c>
      <c r="AR3148" t="s">
        <v>5451</v>
      </c>
    </row>
    <row r="3149" spans="1:44" hidden="1" x14ac:dyDescent="0.25">
      <c r="A3149" t="s">
        <v>4316</v>
      </c>
      <c r="B3149" t="s">
        <v>4309</v>
      </c>
      <c r="C3149" t="s">
        <v>4310</v>
      </c>
      <c r="D3149" t="s">
        <v>100</v>
      </c>
      <c r="E3149" t="s">
        <v>2176</v>
      </c>
      <c r="F3149" t="s">
        <v>245</v>
      </c>
      <c r="G3149" t="s">
        <v>80</v>
      </c>
      <c r="H3149">
        <v>1</v>
      </c>
      <c r="I3149" t="s">
        <v>197</v>
      </c>
      <c r="J3149" t="s">
        <v>47</v>
      </c>
      <c r="K3149" s="1">
        <v>43971</v>
      </c>
      <c r="L3149">
        <v>56.7</v>
      </c>
      <c r="M3149" t="s">
        <v>226</v>
      </c>
      <c r="W3149" s="5">
        <v>45992</v>
      </c>
      <c r="X3149" s="5">
        <v>45962</v>
      </c>
      <c r="Y3149" s="5">
        <v>45839</v>
      </c>
      <c r="AB3149" t="s">
        <v>245</v>
      </c>
      <c r="AC3149" t="s">
        <v>245</v>
      </c>
      <c r="AD3149" t="s">
        <v>566</v>
      </c>
      <c r="AE3149" t="s">
        <v>690</v>
      </c>
      <c r="AF3149" t="s">
        <v>932</v>
      </c>
      <c r="AG3149" t="s">
        <v>247</v>
      </c>
      <c r="AH3149">
        <v>27.995072</v>
      </c>
      <c r="AI3149">
        <v>47.017986000000001</v>
      </c>
      <c r="AJ3149">
        <v>47.733801</v>
      </c>
      <c r="AK3149">
        <v>62.974879999999999</v>
      </c>
      <c r="AL3149" t="s">
        <v>54</v>
      </c>
      <c r="AM3149" t="s">
        <v>248</v>
      </c>
      <c r="AN3149" t="s">
        <v>5451</v>
      </c>
      <c r="AO3149" s="1">
        <v>45931</v>
      </c>
      <c r="AP3149" s="1" t="s">
        <v>5456</v>
      </c>
      <c r="AR3149" t="s">
        <v>5451</v>
      </c>
    </row>
    <row r="3150" spans="1:44" hidden="1" x14ac:dyDescent="0.25">
      <c r="A3150" t="s">
        <v>4317</v>
      </c>
      <c r="B3150" t="s">
        <v>4309</v>
      </c>
      <c r="C3150" t="s">
        <v>4310</v>
      </c>
      <c r="D3150" t="s">
        <v>259</v>
      </c>
      <c r="E3150" t="s">
        <v>2176</v>
      </c>
      <c r="F3150" t="s">
        <v>245</v>
      </c>
      <c r="G3150" t="s">
        <v>80</v>
      </c>
      <c r="H3150">
        <v>1</v>
      </c>
      <c r="I3150" t="s">
        <v>197</v>
      </c>
      <c r="J3150" t="s">
        <v>47</v>
      </c>
      <c r="K3150" s="1">
        <v>43967</v>
      </c>
      <c r="L3150">
        <v>19.39</v>
      </c>
      <c r="M3150" t="s">
        <v>226</v>
      </c>
      <c r="W3150" s="5">
        <v>45992</v>
      </c>
      <c r="X3150" s="5">
        <v>45962</v>
      </c>
      <c r="Y3150" s="5">
        <v>45839</v>
      </c>
      <c r="AB3150" t="s">
        <v>245</v>
      </c>
      <c r="AC3150" t="s">
        <v>245</v>
      </c>
      <c r="AD3150" t="s">
        <v>566</v>
      </c>
      <c r="AE3150" t="s">
        <v>690</v>
      </c>
      <c r="AF3150" t="s">
        <v>932</v>
      </c>
      <c r="AG3150" t="s">
        <v>247</v>
      </c>
      <c r="AH3150">
        <v>27.995072</v>
      </c>
      <c r="AI3150">
        <v>47.017986000000001</v>
      </c>
      <c r="AJ3150">
        <v>47.733801</v>
      </c>
      <c r="AK3150">
        <v>62.974879999999999</v>
      </c>
      <c r="AL3150" t="s">
        <v>54</v>
      </c>
      <c r="AM3150" t="s">
        <v>248</v>
      </c>
      <c r="AN3150" t="s">
        <v>5451</v>
      </c>
      <c r="AO3150" s="1">
        <v>45931</v>
      </c>
      <c r="AP3150" s="1" t="s">
        <v>5456</v>
      </c>
      <c r="AR3150" t="s">
        <v>5451</v>
      </c>
    </row>
    <row r="3151" spans="1:44" hidden="1" x14ac:dyDescent="0.25">
      <c r="A3151" t="s">
        <v>4318</v>
      </c>
      <c r="B3151" t="s">
        <v>4309</v>
      </c>
      <c r="C3151" t="s">
        <v>4310</v>
      </c>
      <c r="D3151" t="s">
        <v>207</v>
      </c>
      <c r="E3151" t="s">
        <v>2176</v>
      </c>
      <c r="F3151" t="s">
        <v>245</v>
      </c>
      <c r="G3151" t="s">
        <v>80</v>
      </c>
      <c r="H3151">
        <v>1</v>
      </c>
      <c r="I3151" t="s">
        <v>197</v>
      </c>
      <c r="J3151" t="s">
        <v>47</v>
      </c>
      <c r="K3151" s="1">
        <v>43976</v>
      </c>
      <c r="L3151">
        <v>8.9</v>
      </c>
      <c r="M3151" t="s">
        <v>226</v>
      </c>
      <c r="W3151" s="5">
        <v>45992</v>
      </c>
      <c r="X3151" s="5">
        <v>45962</v>
      </c>
      <c r="Y3151" s="5">
        <v>45839</v>
      </c>
      <c r="AB3151" t="s">
        <v>245</v>
      </c>
      <c r="AC3151" t="s">
        <v>245</v>
      </c>
      <c r="AD3151" t="s">
        <v>566</v>
      </c>
      <c r="AE3151" t="s">
        <v>690</v>
      </c>
      <c r="AF3151" t="s">
        <v>932</v>
      </c>
      <c r="AG3151" t="s">
        <v>247</v>
      </c>
      <c r="AH3151">
        <v>27.995072</v>
      </c>
      <c r="AI3151">
        <v>47.017986000000001</v>
      </c>
      <c r="AJ3151">
        <v>47.733801</v>
      </c>
      <c r="AK3151">
        <v>62.974879999999999</v>
      </c>
      <c r="AL3151" t="s">
        <v>54</v>
      </c>
      <c r="AM3151" t="s">
        <v>248</v>
      </c>
      <c r="AN3151" t="s">
        <v>5451</v>
      </c>
      <c r="AO3151" s="1">
        <v>45931</v>
      </c>
      <c r="AP3151" s="1" t="s">
        <v>5456</v>
      </c>
      <c r="AR3151" t="s">
        <v>5451</v>
      </c>
    </row>
    <row r="3152" spans="1:44" hidden="1" x14ac:dyDescent="0.25">
      <c r="A3152" t="s">
        <v>4319</v>
      </c>
      <c r="B3152" t="s">
        <v>4309</v>
      </c>
      <c r="C3152" t="s">
        <v>4310</v>
      </c>
      <c r="D3152" t="s">
        <v>104</v>
      </c>
      <c r="E3152" t="s">
        <v>2176</v>
      </c>
      <c r="F3152" t="s">
        <v>245</v>
      </c>
      <c r="G3152" t="s">
        <v>80</v>
      </c>
      <c r="H3152">
        <v>1</v>
      </c>
      <c r="I3152" t="s">
        <v>197</v>
      </c>
      <c r="J3152" t="s">
        <v>47</v>
      </c>
      <c r="K3152" s="1">
        <v>44002</v>
      </c>
      <c r="L3152">
        <v>10.71</v>
      </c>
      <c r="M3152" t="s">
        <v>226</v>
      </c>
      <c r="W3152" s="5">
        <v>45992</v>
      </c>
      <c r="X3152" s="5">
        <v>45962</v>
      </c>
      <c r="Y3152" s="5">
        <v>45839</v>
      </c>
      <c r="AB3152" t="s">
        <v>245</v>
      </c>
      <c r="AC3152" t="s">
        <v>245</v>
      </c>
      <c r="AD3152" t="s">
        <v>566</v>
      </c>
      <c r="AE3152" t="s">
        <v>690</v>
      </c>
      <c r="AF3152" t="s">
        <v>932</v>
      </c>
      <c r="AG3152" t="s">
        <v>247</v>
      </c>
      <c r="AH3152">
        <v>27.995072</v>
      </c>
      <c r="AI3152">
        <v>47.017986000000001</v>
      </c>
      <c r="AJ3152">
        <v>47.733801</v>
      </c>
      <c r="AK3152">
        <v>62.974879999999999</v>
      </c>
      <c r="AL3152" t="s">
        <v>54</v>
      </c>
      <c r="AM3152" t="s">
        <v>248</v>
      </c>
      <c r="AN3152" t="s">
        <v>5451</v>
      </c>
      <c r="AO3152" s="1">
        <v>45931</v>
      </c>
      <c r="AP3152" s="1" t="s">
        <v>5456</v>
      </c>
      <c r="AR3152" t="s">
        <v>5451</v>
      </c>
    </row>
    <row r="3153" spans="1:44" hidden="1" x14ac:dyDescent="0.25">
      <c r="A3153" t="s">
        <v>4320</v>
      </c>
      <c r="B3153" t="s">
        <v>4309</v>
      </c>
      <c r="C3153" t="s">
        <v>4310</v>
      </c>
      <c r="D3153" t="s">
        <v>149</v>
      </c>
      <c r="E3153" t="s">
        <v>2176</v>
      </c>
      <c r="F3153" t="s">
        <v>245</v>
      </c>
      <c r="G3153" t="s">
        <v>80</v>
      </c>
      <c r="H3153">
        <v>1</v>
      </c>
      <c r="I3153" t="s">
        <v>197</v>
      </c>
      <c r="J3153" t="s">
        <v>47</v>
      </c>
      <c r="K3153" s="1">
        <v>43977</v>
      </c>
      <c r="L3153">
        <v>11.31</v>
      </c>
      <c r="M3153" t="s">
        <v>226</v>
      </c>
      <c r="W3153" s="5">
        <v>45992</v>
      </c>
      <c r="X3153" s="5">
        <v>45962</v>
      </c>
      <c r="Y3153" s="5">
        <v>45839</v>
      </c>
      <c r="AB3153" t="s">
        <v>245</v>
      </c>
      <c r="AC3153" t="s">
        <v>245</v>
      </c>
      <c r="AD3153" t="s">
        <v>566</v>
      </c>
      <c r="AE3153" t="s">
        <v>690</v>
      </c>
      <c r="AF3153" t="s">
        <v>932</v>
      </c>
      <c r="AG3153" t="s">
        <v>247</v>
      </c>
      <c r="AH3153">
        <v>27.995072</v>
      </c>
      <c r="AI3153">
        <v>47.017986000000001</v>
      </c>
      <c r="AJ3153">
        <v>47.733801</v>
      </c>
      <c r="AK3153">
        <v>62.974879999999999</v>
      </c>
      <c r="AL3153" t="s">
        <v>54</v>
      </c>
      <c r="AM3153" t="s">
        <v>248</v>
      </c>
      <c r="AN3153" t="s">
        <v>5451</v>
      </c>
      <c r="AO3153" s="1">
        <v>45931</v>
      </c>
      <c r="AP3153" s="1" t="s">
        <v>5456</v>
      </c>
      <c r="AR3153" t="s">
        <v>5451</v>
      </c>
    </row>
    <row r="3154" spans="1:44" hidden="1" x14ac:dyDescent="0.25">
      <c r="A3154" t="s">
        <v>4321</v>
      </c>
      <c r="B3154" t="s">
        <v>4309</v>
      </c>
      <c r="C3154" t="s">
        <v>4310</v>
      </c>
      <c r="D3154" t="s">
        <v>107</v>
      </c>
      <c r="E3154" t="s">
        <v>2176</v>
      </c>
      <c r="F3154" t="s">
        <v>245</v>
      </c>
      <c r="G3154" t="s">
        <v>80</v>
      </c>
      <c r="H3154">
        <v>1</v>
      </c>
      <c r="I3154" t="s">
        <v>197</v>
      </c>
      <c r="J3154" t="s">
        <v>47</v>
      </c>
      <c r="K3154" s="1">
        <v>43976</v>
      </c>
      <c r="L3154">
        <v>9.58</v>
      </c>
      <c r="M3154" t="s">
        <v>226</v>
      </c>
      <c r="W3154" s="5">
        <v>45992</v>
      </c>
      <c r="X3154" s="5">
        <v>45962</v>
      </c>
      <c r="Y3154" s="5">
        <v>45839</v>
      </c>
      <c r="AB3154" t="s">
        <v>245</v>
      </c>
      <c r="AC3154" t="s">
        <v>245</v>
      </c>
      <c r="AD3154" t="s">
        <v>566</v>
      </c>
      <c r="AE3154" t="s">
        <v>690</v>
      </c>
      <c r="AF3154" t="s">
        <v>932</v>
      </c>
      <c r="AG3154" t="s">
        <v>247</v>
      </c>
      <c r="AH3154">
        <v>27.995072</v>
      </c>
      <c r="AI3154">
        <v>47.017986000000001</v>
      </c>
      <c r="AJ3154">
        <v>47.733801</v>
      </c>
      <c r="AK3154">
        <v>62.974879999999999</v>
      </c>
      <c r="AL3154" t="s">
        <v>54</v>
      </c>
      <c r="AM3154" t="s">
        <v>248</v>
      </c>
      <c r="AN3154" t="s">
        <v>5451</v>
      </c>
      <c r="AO3154" s="1">
        <v>45931</v>
      </c>
      <c r="AP3154" s="1" t="s">
        <v>5456</v>
      </c>
      <c r="AR3154" t="s">
        <v>5451</v>
      </c>
    </row>
    <row r="3155" spans="1:44" hidden="1" x14ac:dyDescent="0.25">
      <c r="A3155" t="s">
        <v>4322</v>
      </c>
      <c r="B3155" t="s">
        <v>4309</v>
      </c>
      <c r="C3155" t="s">
        <v>4310</v>
      </c>
      <c r="D3155" t="s">
        <v>109</v>
      </c>
      <c r="E3155" t="s">
        <v>2176</v>
      </c>
      <c r="F3155" t="s">
        <v>245</v>
      </c>
      <c r="G3155" t="s">
        <v>80</v>
      </c>
      <c r="H3155">
        <v>1</v>
      </c>
      <c r="I3155" t="s">
        <v>197</v>
      </c>
      <c r="J3155" t="s">
        <v>47</v>
      </c>
      <c r="K3155" s="1">
        <v>43976</v>
      </c>
      <c r="L3155">
        <v>9.8000000000000007</v>
      </c>
      <c r="M3155" t="s">
        <v>226</v>
      </c>
      <c r="W3155" s="5">
        <v>45992</v>
      </c>
      <c r="X3155" s="5">
        <v>45962</v>
      </c>
      <c r="Y3155" s="5">
        <v>45839</v>
      </c>
      <c r="AB3155" t="s">
        <v>245</v>
      </c>
      <c r="AC3155" t="s">
        <v>245</v>
      </c>
      <c r="AD3155" t="s">
        <v>566</v>
      </c>
      <c r="AE3155" t="s">
        <v>690</v>
      </c>
      <c r="AF3155" t="s">
        <v>932</v>
      </c>
      <c r="AG3155" t="s">
        <v>247</v>
      </c>
      <c r="AH3155">
        <v>27.995072</v>
      </c>
      <c r="AI3155">
        <v>47.017986000000001</v>
      </c>
      <c r="AJ3155">
        <v>47.733801</v>
      </c>
      <c r="AK3155">
        <v>62.974879999999999</v>
      </c>
      <c r="AL3155" t="s">
        <v>54</v>
      </c>
      <c r="AM3155" t="s">
        <v>248</v>
      </c>
      <c r="AN3155" t="s">
        <v>5451</v>
      </c>
      <c r="AO3155" s="1">
        <v>45931</v>
      </c>
      <c r="AP3155" s="1" t="s">
        <v>5456</v>
      </c>
      <c r="AR3155" t="s">
        <v>5451</v>
      </c>
    </row>
    <row r="3156" spans="1:44" hidden="1" x14ac:dyDescent="0.25">
      <c r="A3156" t="s">
        <v>4323</v>
      </c>
      <c r="B3156" t="s">
        <v>4309</v>
      </c>
      <c r="C3156" t="s">
        <v>4310</v>
      </c>
      <c r="D3156" t="s">
        <v>154</v>
      </c>
      <c r="E3156" t="s">
        <v>2176</v>
      </c>
      <c r="F3156" t="s">
        <v>245</v>
      </c>
      <c r="G3156" t="s">
        <v>80</v>
      </c>
      <c r="H3156">
        <v>1</v>
      </c>
      <c r="I3156" t="s">
        <v>197</v>
      </c>
      <c r="J3156" t="s">
        <v>47</v>
      </c>
      <c r="K3156" s="1">
        <v>44046</v>
      </c>
      <c r="L3156">
        <v>22.26</v>
      </c>
      <c r="M3156" t="s">
        <v>226</v>
      </c>
      <c r="W3156" s="5">
        <v>45992</v>
      </c>
      <c r="X3156" s="5">
        <v>45962</v>
      </c>
      <c r="Y3156" s="5">
        <v>45839</v>
      </c>
      <c r="AB3156" t="s">
        <v>245</v>
      </c>
      <c r="AC3156" t="s">
        <v>245</v>
      </c>
      <c r="AD3156" t="s">
        <v>566</v>
      </c>
      <c r="AE3156" t="s">
        <v>690</v>
      </c>
      <c r="AF3156" t="s">
        <v>932</v>
      </c>
      <c r="AG3156" t="s">
        <v>247</v>
      </c>
      <c r="AH3156">
        <v>27.995072</v>
      </c>
      <c r="AI3156">
        <v>47.017986000000001</v>
      </c>
      <c r="AJ3156">
        <v>47.733801</v>
      </c>
      <c r="AK3156">
        <v>62.974879999999999</v>
      </c>
      <c r="AL3156" t="s">
        <v>54</v>
      </c>
      <c r="AM3156" t="s">
        <v>248</v>
      </c>
      <c r="AN3156" t="s">
        <v>5451</v>
      </c>
      <c r="AO3156" s="1">
        <v>45931</v>
      </c>
      <c r="AP3156" s="1" t="s">
        <v>5456</v>
      </c>
      <c r="AR3156" t="s">
        <v>5451</v>
      </c>
    </row>
    <row r="3157" spans="1:44" hidden="1" x14ac:dyDescent="0.25">
      <c r="A3157" t="s">
        <v>4324</v>
      </c>
      <c r="B3157" t="s">
        <v>4309</v>
      </c>
      <c r="C3157" t="s">
        <v>4310</v>
      </c>
      <c r="D3157" t="s">
        <v>229</v>
      </c>
      <c r="E3157" t="s">
        <v>2176</v>
      </c>
      <c r="F3157" t="s">
        <v>245</v>
      </c>
      <c r="G3157" t="s">
        <v>80</v>
      </c>
      <c r="H3157">
        <v>1</v>
      </c>
      <c r="I3157" t="s">
        <v>197</v>
      </c>
      <c r="J3157" t="s">
        <v>47</v>
      </c>
      <c r="K3157" s="1">
        <v>43983</v>
      </c>
      <c r="L3157">
        <v>10.72</v>
      </c>
      <c r="M3157" t="s">
        <v>226</v>
      </c>
      <c r="W3157" s="5">
        <v>45992</v>
      </c>
      <c r="X3157" s="5">
        <v>45992</v>
      </c>
      <c r="Y3157" s="5">
        <v>45839</v>
      </c>
      <c r="AB3157" t="s">
        <v>245</v>
      </c>
      <c r="AC3157" t="s">
        <v>245</v>
      </c>
      <c r="AD3157" t="s">
        <v>566</v>
      </c>
      <c r="AE3157" t="s">
        <v>690</v>
      </c>
      <c r="AF3157" t="s">
        <v>932</v>
      </c>
      <c r="AG3157" t="s">
        <v>247</v>
      </c>
      <c r="AH3157">
        <v>27.995072</v>
      </c>
      <c r="AI3157">
        <v>47.017986000000001</v>
      </c>
      <c r="AJ3157">
        <v>47.733801</v>
      </c>
      <c r="AK3157">
        <v>62.974879999999999</v>
      </c>
      <c r="AL3157" t="s">
        <v>54</v>
      </c>
      <c r="AM3157" t="s">
        <v>248</v>
      </c>
      <c r="AN3157" t="s">
        <v>5451</v>
      </c>
      <c r="AO3157" s="1">
        <v>45931</v>
      </c>
      <c r="AP3157" s="1" t="s">
        <v>5456</v>
      </c>
      <c r="AR3157" t="s">
        <v>5451</v>
      </c>
    </row>
    <row r="3158" spans="1:44" hidden="1" x14ac:dyDescent="0.25">
      <c r="A3158" t="s">
        <v>4325</v>
      </c>
      <c r="B3158" t="s">
        <v>4309</v>
      </c>
      <c r="C3158" t="s">
        <v>4310</v>
      </c>
      <c r="D3158" t="s">
        <v>156</v>
      </c>
      <c r="E3158" t="s">
        <v>2176</v>
      </c>
      <c r="F3158" t="s">
        <v>245</v>
      </c>
      <c r="G3158" t="s">
        <v>80</v>
      </c>
      <c r="H3158">
        <v>1</v>
      </c>
      <c r="I3158" t="s">
        <v>197</v>
      </c>
      <c r="J3158" t="s">
        <v>47</v>
      </c>
      <c r="K3158" s="1">
        <v>44046</v>
      </c>
      <c r="L3158">
        <v>1.76</v>
      </c>
      <c r="M3158" t="s">
        <v>226</v>
      </c>
      <c r="W3158" s="5">
        <v>45992</v>
      </c>
      <c r="X3158" s="5">
        <v>45992</v>
      </c>
      <c r="Y3158" s="5">
        <v>45839</v>
      </c>
      <c r="AB3158" t="s">
        <v>245</v>
      </c>
      <c r="AC3158" t="s">
        <v>245</v>
      </c>
      <c r="AD3158" t="s">
        <v>566</v>
      </c>
      <c r="AE3158" t="s">
        <v>690</v>
      </c>
      <c r="AF3158" t="s">
        <v>932</v>
      </c>
      <c r="AG3158" t="s">
        <v>247</v>
      </c>
      <c r="AH3158">
        <v>27.995072</v>
      </c>
      <c r="AI3158">
        <v>47.017986000000001</v>
      </c>
      <c r="AJ3158">
        <v>47.733801</v>
      </c>
      <c r="AK3158">
        <v>62.974879999999999</v>
      </c>
      <c r="AL3158" t="s">
        <v>54</v>
      </c>
      <c r="AM3158" t="s">
        <v>248</v>
      </c>
      <c r="AN3158" t="s">
        <v>5451</v>
      </c>
      <c r="AO3158" s="1">
        <v>45931</v>
      </c>
      <c r="AP3158" s="1" t="s">
        <v>5456</v>
      </c>
      <c r="AR3158" t="s">
        <v>5451</v>
      </c>
    </row>
    <row r="3159" spans="1:44" hidden="1" x14ac:dyDescent="0.25">
      <c r="A3159" t="s">
        <v>4326</v>
      </c>
      <c r="B3159" t="s">
        <v>4309</v>
      </c>
      <c r="C3159" t="s">
        <v>4310</v>
      </c>
      <c r="D3159" t="s">
        <v>158</v>
      </c>
      <c r="E3159" t="s">
        <v>2176</v>
      </c>
      <c r="F3159" t="s">
        <v>245</v>
      </c>
      <c r="G3159" t="s">
        <v>80</v>
      </c>
      <c r="H3159">
        <v>1</v>
      </c>
      <c r="I3159" t="s">
        <v>197</v>
      </c>
      <c r="J3159" t="s">
        <v>47</v>
      </c>
      <c r="K3159" s="1">
        <v>44048</v>
      </c>
      <c r="L3159">
        <v>4.9800000000000004</v>
      </c>
      <c r="M3159" t="s">
        <v>226</v>
      </c>
      <c r="W3159" s="5">
        <v>45992</v>
      </c>
      <c r="X3159" s="5">
        <v>45992</v>
      </c>
      <c r="Y3159" s="5">
        <v>45839</v>
      </c>
      <c r="AB3159" t="s">
        <v>245</v>
      </c>
      <c r="AC3159" t="s">
        <v>245</v>
      </c>
      <c r="AD3159" t="s">
        <v>566</v>
      </c>
      <c r="AE3159" t="s">
        <v>690</v>
      </c>
      <c r="AF3159" t="s">
        <v>932</v>
      </c>
      <c r="AG3159" t="s">
        <v>247</v>
      </c>
      <c r="AH3159">
        <v>27.995072</v>
      </c>
      <c r="AI3159">
        <v>47.017986000000001</v>
      </c>
      <c r="AJ3159">
        <v>47.733801</v>
      </c>
      <c r="AK3159">
        <v>62.974879999999999</v>
      </c>
      <c r="AL3159" t="s">
        <v>54</v>
      </c>
      <c r="AM3159" t="s">
        <v>248</v>
      </c>
      <c r="AN3159" t="s">
        <v>5451</v>
      </c>
      <c r="AO3159" s="1">
        <v>45931</v>
      </c>
      <c r="AP3159" s="1" t="s">
        <v>5456</v>
      </c>
      <c r="AR3159" t="s">
        <v>5451</v>
      </c>
    </row>
    <row r="3160" spans="1:44" hidden="1" x14ac:dyDescent="0.25">
      <c r="A3160" t="s">
        <v>4327</v>
      </c>
      <c r="B3160" t="s">
        <v>4309</v>
      </c>
      <c r="C3160" t="s">
        <v>4310</v>
      </c>
      <c r="D3160" t="s">
        <v>122</v>
      </c>
      <c r="E3160" t="s">
        <v>2176</v>
      </c>
      <c r="F3160" t="s">
        <v>245</v>
      </c>
      <c r="G3160" t="s">
        <v>80</v>
      </c>
      <c r="H3160">
        <v>1</v>
      </c>
      <c r="I3160" t="s">
        <v>197</v>
      </c>
      <c r="J3160" t="s">
        <v>47</v>
      </c>
      <c r="K3160" s="1">
        <v>44048</v>
      </c>
      <c r="L3160">
        <v>27.3</v>
      </c>
      <c r="M3160" t="s">
        <v>226</v>
      </c>
      <c r="W3160" s="5">
        <v>45992</v>
      </c>
      <c r="X3160" s="5">
        <v>45992</v>
      </c>
      <c r="Y3160" s="5">
        <v>45870</v>
      </c>
      <c r="AB3160" t="s">
        <v>245</v>
      </c>
      <c r="AC3160" t="s">
        <v>245</v>
      </c>
      <c r="AD3160" t="s">
        <v>566</v>
      </c>
      <c r="AE3160" t="s">
        <v>690</v>
      </c>
      <c r="AF3160" t="s">
        <v>932</v>
      </c>
      <c r="AG3160" t="s">
        <v>247</v>
      </c>
      <c r="AH3160">
        <v>27.995072</v>
      </c>
      <c r="AI3160">
        <v>47.017986000000001</v>
      </c>
      <c r="AJ3160">
        <v>47.733801</v>
      </c>
      <c r="AK3160">
        <v>62.974879999999999</v>
      </c>
      <c r="AL3160" t="s">
        <v>54</v>
      </c>
      <c r="AM3160" t="s">
        <v>248</v>
      </c>
      <c r="AN3160" t="s">
        <v>5451</v>
      </c>
      <c r="AO3160" s="1">
        <v>45931</v>
      </c>
      <c r="AP3160" s="1" t="s">
        <v>5456</v>
      </c>
      <c r="AR3160" t="s">
        <v>5451</v>
      </c>
    </row>
    <row r="3161" spans="1:44" hidden="1" x14ac:dyDescent="0.25">
      <c r="A3161" t="s">
        <v>4328</v>
      </c>
      <c r="B3161" t="s">
        <v>4309</v>
      </c>
      <c r="C3161" t="s">
        <v>4310</v>
      </c>
      <c r="D3161" t="s">
        <v>114</v>
      </c>
      <c r="E3161" t="s">
        <v>2176</v>
      </c>
      <c r="F3161" t="s">
        <v>245</v>
      </c>
      <c r="G3161" t="s">
        <v>80</v>
      </c>
      <c r="H3161">
        <v>1</v>
      </c>
      <c r="I3161" t="s">
        <v>197</v>
      </c>
      <c r="J3161" t="s">
        <v>47</v>
      </c>
      <c r="K3161" s="1">
        <v>44048</v>
      </c>
      <c r="L3161">
        <v>7.32</v>
      </c>
      <c r="M3161" t="s">
        <v>226</v>
      </c>
      <c r="W3161" s="5">
        <v>45992</v>
      </c>
      <c r="X3161" s="5">
        <v>45992</v>
      </c>
      <c r="Y3161" s="5">
        <v>45870</v>
      </c>
      <c r="AB3161" t="s">
        <v>245</v>
      </c>
      <c r="AC3161" t="s">
        <v>245</v>
      </c>
      <c r="AD3161" t="s">
        <v>566</v>
      </c>
      <c r="AE3161" t="s">
        <v>690</v>
      </c>
      <c r="AF3161" t="s">
        <v>932</v>
      </c>
      <c r="AG3161" t="s">
        <v>247</v>
      </c>
      <c r="AH3161">
        <v>27.995072</v>
      </c>
      <c r="AI3161">
        <v>47.017986000000001</v>
      </c>
      <c r="AJ3161">
        <v>47.733801</v>
      </c>
      <c r="AK3161">
        <v>62.974879999999999</v>
      </c>
      <c r="AL3161" t="s">
        <v>54</v>
      </c>
      <c r="AM3161" t="s">
        <v>248</v>
      </c>
      <c r="AN3161" t="s">
        <v>5451</v>
      </c>
      <c r="AO3161" s="1">
        <v>45931</v>
      </c>
      <c r="AP3161" s="1" t="s">
        <v>5456</v>
      </c>
      <c r="AR3161" t="s">
        <v>5451</v>
      </c>
    </row>
    <row r="3162" spans="1:44" hidden="1" x14ac:dyDescent="0.25">
      <c r="A3162" t="s">
        <v>4329</v>
      </c>
      <c r="B3162" t="s">
        <v>4309</v>
      </c>
      <c r="C3162" t="s">
        <v>4310</v>
      </c>
      <c r="D3162" t="s">
        <v>160</v>
      </c>
      <c r="E3162" t="s">
        <v>2176</v>
      </c>
      <c r="F3162" t="s">
        <v>245</v>
      </c>
      <c r="G3162" t="s">
        <v>80</v>
      </c>
      <c r="H3162">
        <v>1</v>
      </c>
      <c r="I3162" t="s">
        <v>197</v>
      </c>
      <c r="J3162" t="s">
        <v>47</v>
      </c>
      <c r="K3162" s="1">
        <v>44367</v>
      </c>
      <c r="L3162">
        <v>0.63</v>
      </c>
      <c r="M3162" t="s">
        <v>226</v>
      </c>
      <c r="W3162" s="5">
        <v>45992</v>
      </c>
      <c r="X3162" s="5">
        <v>45992</v>
      </c>
      <c r="Y3162" s="5">
        <v>45870</v>
      </c>
      <c r="AB3162" t="s">
        <v>245</v>
      </c>
      <c r="AC3162" t="s">
        <v>245</v>
      </c>
      <c r="AD3162" t="s">
        <v>566</v>
      </c>
      <c r="AE3162" t="s">
        <v>690</v>
      </c>
      <c r="AF3162" t="s">
        <v>932</v>
      </c>
      <c r="AG3162" t="s">
        <v>247</v>
      </c>
      <c r="AH3162">
        <v>27.995072</v>
      </c>
      <c r="AI3162">
        <v>47.017986000000001</v>
      </c>
      <c r="AJ3162">
        <v>47.733801</v>
      </c>
      <c r="AK3162">
        <v>62.974879999999999</v>
      </c>
      <c r="AL3162" t="s">
        <v>54</v>
      </c>
      <c r="AM3162" t="s">
        <v>248</v>
      </c>
      <c r="AN3162" t="s">
        <v>5451</v>
      </c>
      <c r="AO3162" s="1">
        <v>45931</v>
      </c>
      <c r="AP3162" s="1" t="s">
        <v>5456</v>
      </c>
      <c r="AR3162" t="s">
        <v>5451</v>
      </c>
    </row>
    <row r="3163" spans="1:44" hidden="1" x14ac:dyDescent="0.25">
      <c r="A3163" t="s">
        <v>4330</v>
      </c>
      <c r="B3163" t="s">
        <v>4309</v>
      </c>
      <c r="C3163" t="s">
        <v>4310</v>
      </c>
      <c r="D3163" t="s">
        <v>235</v>
      </c>
      <c r="E3163" t="s">
        <v>2176</v>
      </c>
      <c r="F3163" t="s">
        <v>245</v>
      </c>
      <c r="G3163" t="s">
        <v>80</v>
      </c>
      <c r="H3163">
        <v>1</v>
      </c>
      <c r="I3163" t="s">
        <v>197</v>
      </c>
      <c r="J3163" t="s">
        <v>47</v>
      </c>
      <c r="K3163" s="1">
        <v>44367</v>
      </c>
      <c r="L3163">
        <v>1.1000000000000001</v>
      </c>
      <c r="M3163" t="s">
        <v>226</v>
      </c>
      <c r="W3163" s="5">
        <v>45992</v>
      </c>
      <c r="X3163" s="5">
        <v>45992</v>
      </c>
      <c r="Y3163" s="5">
        <v>45870</v>
      </c>
      <c r="AB3163" t="s">
        <v>245</v>
      </c>
      <c r="AC3163" t="s">
        <v>245</v>
      </c>
      <c r="AD3163" t="s">
        <v>566</v>
      </c>
      <c r="AE3163" t="s">
        <v>690</v>
      </c>
      <c r="AF3163" t="s">
        <v>932</v>
      </c>
      <c r="AG3163" t="s">
        <v>247</v>
      </c>
      <c r="AH3163">
        <v>27.995072</v>
      </c>
      <c r="AI3163">
        <v>47.017986000000001</v>
      </c>
      <c r="AJ3163">
        <v>47.733801</v>
      </c>
      <c r="AK3163">
        <v>62.974879999999999</v>
      </c>
      <c r="AL3163" t="s">
        <v>54</v>
      </c>
      <c r="AM3163" t="s">
        <v>248</v>
      </c>
      <c r="AN3163" t="s">
        <v>5451</v>
      </c>
      <c r="AO3163" s="1">
        <v>45931</v>
      </c>
      <c r="AP3163" s="1" t="s">
        <v>5456</v>
      </c>
      <c r="AR3163" t="s">
        <v>5451</v>
      </c>
    </row>
    <row r="3164" spans="1:44" hidden="1" x14ac:dyDescent="0.25">
      <c r="A3164" t="s">
        <v>4331</v>
      </c>
      <c r="B3164" t="s">
        <v>4309</v>
      </c>
      <c r="C3164" t="s">
        <v>4310</v>
      </c>
      <c r="D3164" t="s">
        <v>511</v>
      </c>
      <c r="E3164" t="s">
        <v>2176</v>
      </c>
      <c r="F3164" t="s">
        <v>245</v>
      </c>
      <c r="G3164" t="s">
        <v>80</v>
      </c>
      <c r="H3164">
        <v>1</v>
      </c>
      <c r="I3164" t="s">
        <v>197</v>
      </c>
      <c r="J3164" t="s">
        <v>47</v>
      </c>
      <c r="K3164" s="1">
        <v>44367</v>
      </c>
      <c r="L3164">
        <v>0.51</v>
      </c>
      <c r="M3164" t="s">
        <v>226</v>
      </c>
      <c r="W3164" s="5">
        <v>45992</v>
      </c>
      <c r="X3164" s="5">
        <v>45992</v>
      </c>
      <c r="Y3164" s="5">
        <v>45870</v>
      </c>
      <c r="AB3164" t="s">
        <v>245</v>
      </c>
      <c r="AC3164" t="s">
        <v>245</v>
      </c>
      <c r="AD3164" t="s">
        <v>566</v>
      </c>
      <c r="AE3164" t="s">
        <v>690</v>
      </c>
      <c r="AF3164" t="s">
        <v>932</v>
      </c>
      <c r="AG3164" t="s">
        <v>247</v>
      </c>
      <c r="AH3164">
        <v>27.995072</v>
      </c>
      <c r="AI3164">
        <v>47.017986000000001</v>
      </c>
      <c r="AJ3164">
        <v>47.733801</v>
      </c>
      <c r="AK3164">
        <v>62.974879999999999</v>
      </c>
      <c r="AL3164" t="s">
        <v>54</v>
      </c>
      <c r="AM3164" t="s">
        <v>248</v>
      </c>
      <c r="AN3164" t="s">
        <v>5451</v>
      </c>
      <c r="AO3164" s="1">
        <v>45931</v>
      </c>
      <c r="AP3164" s="1" t="s">
        <v>5456</v>
      </c>
      <c r="AR3164" t="s">
        <v>5451</v>
      </c>
    </row>
    <row r="3165" spans="1:44" hidden="1" x14ac:dyDescent="0.25">
      <c r="A3165" t="s">
        <v>4332</v>
      </c>
      <c r="B3165" t="s">
        <v>4309</v>
      </c>
      <c r="C3165" t="s">
        <v>4310</v>
      </c>
      <c r="D3165" t="s">
        <v>513</v>
      </c>
      <c r="E3165" t="s">
        <v>2176</v>
      </c>
      <c r="F3165" t="s">
        <v>245</v>
      </c>
      <c r="G3165" t="s">
        <v>80</v>
      </c>
      <c r="H3165">
        <v>1</v>
      </c>
      <c r="I3165" t="s">
        <v>197</v>
      </c>
      <c r="J3165" t="s">
        <v>47</v>
      </c>
      <c r="K3165" s="1">
        <v>44397</v>
      </c>
      <c r="L3165">
        <v>2.0299999999999998</v>
      </c>
      <c r="M3165" t="s">
        <v>226</v>
      </c>
      <c r="W3165" s="5">
        <v>45992</v>
      </c>
      <c r="X3165" s="5">
        <v>45992</v>
      </c>
      <c r="Y3165" s="5">
        <v>45870</v>
      </c>
      <c r="AB3165" t="s">
        <v>245</v>
      </c>
      <c r="AC3165" t="s">
        <v>245</v>
      </c>
      <c r="AD3165" t="s">
        <v>566</v>
      </c>
      <c r="AE3165" t="s">
        <v>690</v>
      </c>
      <c r="AF3165" t="s">
        <v>932</v>
      </c>
      <c r="AG3165" t="s">
        <v>247</v>
      </c>
      <c r="AH3165">
        <v>27.995072</v>
      </c>
      <c r="AI3165">
        <v>47.017986000000001</v>
      </c>
      <c r="AJ3165">
        <v>47.733801</v>
      </c>
      <c r="AK3165">
        <v>62.974879999999999</v>
      </c>
      <c r="AL3165" t="s">
        <v>54</v>
      </c>
      <c r="AM3165" t="s">
        <v>248</v>
      </c>
      <c r="AN3165" t="s">
        <v>5451</v>
      </c>
      <c r="AO3165" s="1">
        <v>45931</v>
      </c>
      <c r="AP3165" s="1" t="s">
        <v>5456</v>
      </c>
      <c r="AR3165" t="s">
        <v>5451</v>
      </c>
    </row>
    <row r="3166" spans="1:44" hidden="1" x14ac:dyDescent="0.25">
      <c r="A3166" t="s">
        <v>4333</v>
      </c>
      <c r="B3166" t="s">
        <v>4309</v>
      </c>
      <c r="C3166" t="s">
        <v>4310</v>
      </c>
      <c r="D3166" t="s">
        <v>551</v>
      </c>
      <c r="E3166" t="s">
        <v>2176</v>
      </c>
      <c r="F3166" t="s">
        <v>245</v>
      </c>
      <c r="G3166" t="s">
        <v>80</v>
      </c>
      <c r="H3166">
        <v>1</v>
      </c>
      <c r="I3166" t="s">
        <v>197</v>
      </c>
      <c r="J3166" t="s">
        <v>47</v>
      </c>
      <c r="K3166" s="1">
        <v>44367</v>
      </c>
      <c r="L3166">
        <v>0.22</v>
      </c>
      <c r="M3166" t="s">
        <v>226</v>
      </c>
      <c r="W3166" s="5">
        <v>45992</v>
      </c>
      <c r="X3166" s="5">
        <v>45992</v>
      </c>
      <c r="Y3166" s="5">
        <v>45870</v>
      </c>
      <c r="AB3166" t="s">
        <v>245</v>
      </c>
      <c r="AC3166" t="s">
        <v>245</v>
      </c>
      <c r="AD3166" t="s">
        <v>566</v>
      </c>
      <c r="AE3166" t="s">
        <v>690</v>
      </c>
      <c r="AF3166" t="s">
        <v>932</v>
      </c>
      <c r="AG3166" t="s">
        <v>247</v>
      </c>
      <c r="AH3166">
        <v>27.995072</v>
      </c>
      <c r="AI3166">
        <v>47.017986000000001</v>
      </c>
      <c r="AJ3166">
        <v>47.733801</v>
      </c>
      <c r="AK3166">
        <v>62.974879999999999</v>
      </c>
      <c r="AL3166" t="s">
        <v>54</v>
      </c>
      <c r="AM3166" t="s">
        <v>248</v>
      </c>
      <c r="AN3166" t="s">
        <v>5451</v>
      </c>
      <c r="AO3166" s="1">
        <v>45931</v>
      </c>
      <c r="AP3166" s="1" t="s">
        <v>5456</v>
      </c>
      <c r="AR3166" t="s">
        <v>5451</v>
      </c>
    </row>
    <row r="3167" spans="1:44" hidden="1" x14ac:dyDescent="0.25">
      <c r="A3167" t="s">
        <v>4334</v>
      </c>
      <c r="B3167" t="s">
        <v>4309</v>
      </c>
      <c r="C3167" t="s">
        <v>4310</v>
      </c>
      <c r="D3167" t="s">
        <v>844</v>
      </c>
      <c r="E3167" t="s">
        <v>2176</v>
      </c>
      <c r="F3167" t="s">
        <v>245</v>
      </c>
      <c r="G3167" t="s">
        <v>80</v>
      </c>
      <c r="H3167">
        <v>1</v>
      </c>
      <c r="I3167" t="s">
        <v>197</v>
      </c>
      <c r="J3167" t="s">
        <v>47</v>
      </c>
      <c r="K3167" s="1">
        <v>44397</v>
      </c>
      <c r="L3167">
        <v>0.67</v>
      </c>
      <c r="M3167" t="s">
        <v>226</v>
      </c>
      <c r="W3167" s="5">
        <v>45992</v>
      </c>
      <c r="X3167" s="5">
        <v>45992</v>
      </c>
      <c r="Y3167" s="5">
        <v>45870</v>
      </c>
      <c r="AB3167" t="s">
        <v>245</v>
      </c>
      <c r="AC3167" t="s">
        <v>245</v>
      </c>
      <c r="AD3167" t="s">
        <v>566</v>
      </c>
      <c r="AE3167" t="s">
        <v>690</v>
      </c>
      <c r="AF3167" t="s">
        <v>932</v>
      </c>
      <c r="AG3167" t="s">
        <v>247</v>
      </c>
      <c r="AH3167">
        <v>27.995072</v>
      </c>
      <c r="AI3167">
        <v>47.017986000000001</v>
      </c>
      <c r="AJ3167">
        <v>47.733801</v>
      </c>
      <c r="AK3167">
        <v>62.974879999999999</v>
      </c>
      <c r="AL3167" t="s">
        <v>54</v>
      </c>
      <c r="AM3167" t="s">
        <v>248</v>
      </c>
      <c r="AN3167" t="s">
        <v>5451</v>
      </c>
      <c r="AO3167" s="1">
        <v>45931</v>
      </c>
      <c r="AP3167" s="1" t="s">
        <v>5456</v>
      </c>
      <c r="AR3167" t="s">
        <v>5451</v>
      </c>
    </row>
    <row r="3168" spans="1:44" hidden="1" x14ac:dyDescent="0.25">
      <c r="A3168" t="s">
        <v>4335</v>
      </c>
      <c r="B3168" t="s">
        <v>4309</v>
      </c>
      <c r="C3168" t="s">
        <v>4310</v>
      </c>
      <c r="D3168" t="s">
        <v>238</v>
      </c>
      <c r="E3168" t="s">
        <v>2176</v>
      </c>
      <c r="F3168" t="s">
        <v>245</v>
      </c>
      <c r="G3168" t="s">
        <v>80</v>
      </c>
      <c r="H3168">
        <v>1</v>
      </c>
      <c r="I3168" t="s">
        <v>197</v>
      </c>
      <c r="J3168" t="s">
        <v>47</v>
      </c>
      <c r="K3168" s="1">
        <v>44397</v>
      </c>
      <c r="L3168">
        <v>0.84</v>
      </c>
      <c r="M3168" t="s">
        <v>226</v>
      </c>
      <c r="W3168" s="5">
        <v>45992</v>
      </c>
      <c r="X3168" s="5">
        <v>45992</v>
      </c>
      <c r="Y3168" s="5">
        <v>45870</v>
      </c>
      <c r="AB3168" t="s">
        <v>245</v>
      </c>
      <c r="AC3168" t="s">
        <v>245</v>
      </c>
      <c r="AD3168" t="s">
        <v>566</v>
      </c>
      <c r="AE3168" t="s">
        <v>690</v>
      </c>
      <c r="AF3168" t="s">
        <v>932</v>
      </c>
      <c r="AG3168" t="s">
        <v>247</v>
      </c>
      <c r="AH3168">
        <v>27.995072</v>
      </c>
      <c r="AI3168">
        <v>47.017986000000001</v>
      </c>
      <c r="AJ3168">
        <v>47.733801</v>
      </c>
      <c r="AK3168">
        <v>62.974879999999999</v>
      </c>
      <c r="AL3168" t="s">
        <v>54</v>
      </c>
      <c r="AM3168" t="s">
        <v>248</v>
      </c>
      <c r="AN3168" t="s">
        <v>5451</v>
      </c>
      <c r="AO3168" s="1">
        <v>45931</v>
      </c>
      <c r="AP3168" s="1" t="s">
        <v>5456</v>
      </c>
      <c r="AR3168" t="s">
        <v>5451</v>
      </c>
    </row>
    <row r="3169" spans="1:44" hidden="1" x14ac:dyDescent="0.25">
      <c r="A3169" t="s">
        <v>4336</v>
      </c>
      <c r="B3169" t="s">
        <v>4309</v>
      </c>
      <c r="C3169" t="s">
        <v>4310</v>
      </c>
      <c r="D3169" t="s">
        <v>861</v>
      </c>
      <c r="E3169" t="s">
        <v>2176</v>
      </c>
      <c r="F3169" t="s">
        <v>245</v>
      </c>
      <c r="G3169" t="s">
        <v>80</v>
      </c>
      <c r="H3169">
        <v>1</v>
      </c>
      <c r="I3169" t="s">
        <v>197</v>
      </c>
      <c r="J3169" t="s">
        <v>47</v>
      </c>
      <c r="K3169" s="1">
        <v>44397</v>
      </c>
      <c r="L3169">
        <v>0.26</v>
      </c>
      <c r="M3169" t="s">
        <v>226</v>
      </c>
      <c r="W3169" s="5">
        <v>45992</v>
      </c>
      <c r="X3169" s="5">
        <v>45992</v>
      </c>
      <c r="Y3169" s="5">
        <v>45870</v>
      </c>
      <c r="AB3169" t="s">
        <v>245</v>
      </c>
      <c r="AC3169" t="s">
        <v>245</v>
      </c>
      <c r="AD3169" t="s">
        <v>566</v>
      </c>
      <c r="AE3169" t="s">
        <v>690</v>
      </c>
      <c r="AF3169" t="s">
        <v>932</v>
      </c>
      <c r="AG3169" t="s">
        <v>247</v>
      </c>
      <c r="AH3169">
        <v>27.995072</v>
      </c>
      <c r="AI3169">
        <v>47.017986000000001</v>
      </c>
      <c r="AJ3169">
        <v>47.733801</v>
      </c>
      <c r="AK3169">
        <v>62.974879999999999</v>
      </c>
      <c r="AL3169" t="s">
        <v>54</v>
      </c>
      <c r="AM3169" t="s">
        <v>248</v>
      </c>
      <c r="AN3169" t="s">
        <v>5451</v>
      </c>
      <c r="AO3169" s="1">
        <v>45931</v>
      </c>
      <c r="AP3169" s="1" t="s">
        <v>5456</v>
      </c>
      <c r="AR3169" t="s">
        <v>5451</v>
      </c>
    </row>
    <row r="3170" spans="1:44" hidden="1" x14ac:dyDescent="0.25">
      <c r="A3170" t="s">
        <v>4337</v>
      </c>
      <c r="B3170" t="s">
        <v>4309</v>
      </c>
      <c r="C3170" t="s">
        <v>4310</v>
      </c>
      <c r="D3170" t="s">
        <v>773</v>
      </c>
      <c r="E3170" t="s">
        <v>2176</v>
      </c>
      <c r="F3170" t="s">
        <v>245</v>
      </c>
      <c r="G3170" t="s">
        <v>80</v>
      </c>
      <c r="H3170">
        <v>1</v>
      </c>
      <c r="I3170" t="s">
        <v>197</v>
      </c>
      <c r="J3170" t="s">
        <v>236</v>
      </c>
      <c r="L3170">
        <v>1.18</v>
      </c>
      <c r="M3170" t="s">
        <v>226</v>
      </c>
      <c r="W3170" s="5">
        <v>43941</v>
      </c>
      <c r="AB3170" t="s">
        <v>245</v>
      </c>
      <c r="AC3170" t="s">
        <v>245</v>
      </c>
      <c r="AD3170" t="s">
        <v>566</v>
      </c>
      <c r="AE3170" t="s">
        <v>690</v>
      </c>
      <c r="AF3170" t="s">
        <v>932</v>
      </c>
      <c r="AG3170" t="s">
        <v>247</v>
      </c>
      <c r="AH3170">
        <v>27.995072</v>
      </c>
      <c r="AI3170">
        <v>47.017986000000001</v>
      </c>
      <c r="AJ3170">
        <v>47.733801</v>
      </c>
      <c r="AK3170">
        <v>62.974879999999999</v>
      </c>
      <c r="AL3170" t="s">
        <v>73</v>
      </c>
      <c r="AM3170" t="s">
        <v>248</v>
      </c>
      <c r="AN3170" t="s">
        <v>5451</v>
      </c>
      <c r="AO3170" s="1">
        <v>45931</v>
      </c>
      <c r="AP3170" s="1" t="s">
        <v>5456</v>
      </c>
      <c r="AR3170" t="s">
        <v>5451</v>
      </c>
    </row>
    <row r="3171" spans="1:44" hidden="1" x14ac:dyDescent="0.25">
      <c r="A3171" t="s">
        <v>4338</v>
      </c>
      <c r="B3171" t="s">
        <v>4309</v>
      </c>
      <c r="C3171" t="s">
        <v>4310</v>
      </c>
      <c r="D3171" t="s">
        <v>775</v>
      </c>
      <c r="E3171" t="s">
        <v>2176</v>
      </c>
      <c r="F3171" t="s">
        <v>245</v>
      </c>
      <c r="G3171" t="s">
        <v>80</v>
      </c>
      <c r="H3171">
        <v>1</v>
      </c>
      <c r="I3171" t="s">
        <v>197</v>
      </c>
      <c r="J3171" t="s">
        <v>47</v>
      </c>
      <c r="K3171" s="1">
        <v>44397</v>
      </c>
      <c r="L3171">
        <v>0.71</v>
      </c>
      <c r="M3171" t="s">
        <v>226</v>
      </c>
      <c r="W3171" s="5">
        <v>45992</v>
      </c>
      <c r="X3171" s="5">
        <v>45992</v>
      </c>
      <c r="Y3171" s="5">
        <v>45870</v>
      </c>
      <c r="AB3171" t="s">
        <v>245</v>
      </c>
      <c r="AC3171" t="s">
        <v>245</v>
      </c>
      <c r="AD3171" t="s">
        <v>566</v>
      </c>
      <c r="AE3171" t="s">
        <v>690</v>
      </c>
      <c r="AF3171" t="s">
        <v>932</v>
      </c>
      <c r="AG3171" t="s">
        <v>247</v>
      </c>
      <c r="AH3171">
        <v>27.995072</v>
      </c>
      <c r="AI3171">
        <v>47.017986000000001</v>
      </c>
      <c r="AJ3171">
        <v>47.733801</v>
      </c>
      <c r="AK3171">
        <v>62.974879999999999</v>
      </c>
      <c r="AL3171" t="s">
        <v>54</v>
      </c>
      <c r="AM3171" t="s">
        <v>248</v>
      </c>
      <c r="AN3171" t="s">
        <v>5451</v>
      </c>
      <c r="AO3171" s="1">
        <v>45931</v>
      </c>
      <c r="AP3171" s="1" t="s">
        <v>5456</v>
      </c>
      <c r="AR3171" t="s">
        <v>5451</v>
      </c>
    </row>
    <row r="3172" spans="1:44" hidden="1" x14ac:dyDescent="0.25">
      <c r="A3172" t="s">
        <v>4339</v>
      </c>
      <c r="B3172" t="s">
        <v>4309</v>
      </c>
      <c r="C3172" t="s">
        <v>4310</v>
      </c>
      <c r="D3172" t="s">
        <v>853</v>
      </c>
      <c r="E3172" t="s">
        <v>2176</v>
      </c>
      <c r="F3172" t="s">
        <v>245</v>
      </c>
      <c r="G3172" t="s">
        <v>80</v>
      </c>
      <c r="H3172">
        <v>1</v>
      </c>
      <c r="I3172" t="s">
        <v>197</v>
      </c>
      <c r="J3172" t="s">
        <v>47</v>
      </c>
      <c r="K3172" s="1">
        <v>44397</v>
      </c>
      <c r="L3172">
        <v>0.15</v>
      </c>
      <c r="M3172" t="s">
        <v>226</v>
      </c>
      <c r="W3172" s="5">
        <v>45992</v>
      </c>
      <c r="X3172" s="5">
        <v>45992</v>
      </c>
      <c r="Y3172" s="5">
        <v>45870</v>
      </c>
      <c r="AB3172" t="s">
        <v>245</v>
      </c>
      <c r="AC3172" t="s">
        <v>245</v>
      </c>
      <c r="AD3172" t="s">
        <v>566</v>
      </c>
      <c r="AE3172" t="s">
        <v>690</v>
      </c>
      <c r="AF3172" t="s">
        <v>932</v>
      </c>
      <c r="AG3172" t="s">
        <v>247</v>
      </c>
      <c r="AH3172">
        <v>27.995072</v>
      </c>
      <c r="AI3172">
        <v>47.017986000000001</v>
      </c>
      <c r="AJ3172">
        <v>47.733801</v>
      </c>
      <c r="AK3172">
        <v>62.974879999999999</v>
      </c>
      <c r="AL3172" t="s">
        <v>54</v>
      </c>
      <c r="AM3172" t="s">
        <v>248</v>
      </c>
      <c r="AN3172" t="s">
        <v>5451</v>
      </c>
      <c r="AO3172" s="1">
        <v>45931</v>
      </c>
      <c r="AP3172" s="1" t="s">
        <v>5456</v>
      </c>
      <c r="AR3172" t="s">
        <v>5451</v>
      </c>
    </row>
    <row r="3173" spans="1:44" hidden="1" x14ac:dyDescent="0.25">
      <c r="A3173" t="s">
        <v>4342</v>
      </c>
      <c r="B3173" t="s">
        <v>4340</v>
      </c>
      <c r="C3173" t="s">
        <v>4341</v>
      </c>
      <c r="D3173" t="s">
        <v>95</v>
      </c>
      <c r="E3173" t="s">
        <v>57</v>
      </c>
      <c r="F3173" t="s">
        <v>44</v>
      </c>
      <c r="G3173" t="s">
        <v>58</v>
      </c>
      <c r="H3173">
        <v>1</v>
      </c>
      <c r="I3173" t="s">
        <v>197</v>
      </c>
      <c r="J3173" t="s">
        <v>47</v>
      </c>
      <c r="K3173" s="1">
        <v>44029</v>
      </c>
      <c r="L3173" s="21">
        <v>9.98</v>
      </c>
      <c r="M3173" t="s">
        <v>226</v>
      </c>
      <c r="W3173" s="5">
        <v>45839</v>
      </c>
      <c r="X3173" s="5">
        <v>45839</v>
      </c>
      <c r="Y3173" s="5">
        <v>45778</v>
      </c>
      <c r="AB3173" t="s">
        <v>44</v>
      </c>
      <c r="AC3173" t="s">
        <v>44</v>
      </c>
      <c r="AD3173" t="s">
        <v>52</v>
      </c>
      <c r="AE3173" t="s">
        <v>53</v>
      </c>
      <c r="AF3173" t="s">
        <v>72</v>
      </c>
      <c r="AG3173" t="s">
        <v>50</v>
      </c>
      <c r="AH3173">
        <v>37.034840000000003</v>
      </c>
      <c r="AI3173">
        <v>37.691941</v>
      </c>
      <c r="AJ3173">
        <v>40.909638999999999</v>
      </c>
      <c r="AK3173">
        <v>69.103036000000003</v>
      </c>
      <c r="AL3173" t="s">
        <v>54</v>
      </c>
      <c r="AM3173" t="s">
        <v>55</v>
      </c>
      <c r="AN3173" t="s">
        <v>51</v>
      </c>
      <c r="AO3173" s="1">
        <v>45809</v>
      </c>
      <c r="AP3173" s="1" t="s">
        <v>5437</v>
      </c>
      <c r="AR3173" t="s">
        <v>50</v>
      </c>
    </row>
    <row r="3174" spans="1:44" hidden="1" x14ac:dyDescent="0.25">
      <c r="A3174" t="s">
        <v>4343</v>
      </c>
      <c r="B3174" t="s">
        <v>4340</v>
      </c>
      <c r="C3174" t="s">
        <v>4341</v>
      </c>
      <c r="D3174" t="s">
        <v>143</v>
      </c>
      <c r="E3174" t="s">
        <v>57</v>
      </c>
      <c r="F3174" t="s">
        <v>44</v>
      </c>
      <c r="G3174" t="s">
        <v>45</v>
      </c>
      <c r="H3174">
        <v>1</v>
      </c>
      <c r="I3174" t="s">
        <v>197</v>
      </c>
      <c r="J3174" t="s">
        <v>47</v>
      </c>
      <c r="K3174" s="1">
        <v>44029</v>
      </c>
      <c r="L3174" s="21">
        <v>45.73</v>
      </c>
      <c r="M3174" t="s">
        <v>226</v>
      </c>
      <c r="W3174" s="5">
        <v>45839</v>
      </c>
      <c r="X3174" s="5">
        <v>45839</v>
      </c>
      <c r="Y3174" s="5">
        <v>45778</v>
      </c>
      <c r="AB3174" t="s">
        <v>44</v>
      </c>
      <c r="AC3174" t="s">
        <v>44</v>
      </c>
      <c r="AD3174" t="s">
        <v>52</v>
      </c>
      <c r="AE3174" t="s">
        <v>53</v>
      </c>
      <c r="AF3174" t="s">
        <v>72</v>
      </c>
      <c r="AG3174" t="s">
        <v>50</v>
      </c>
      <c r="AH3174">
        <v>37.034840000000003</v>
      </c>
      <c r="AI3174">
        <v>37.691941</v>
      </c>
      <c r="AJ3174">
        <v>40.909638999999999</v>
      </c>
      <c r="AK3174">
        <v>69.103036000000003</v>
      </c>
      <c r="AL3174" t="s">
        <v>54</v>
      </c>
      <c r="AM3174" t="s">
        <v>55</v>
      </c>
      <c r="AN3174" t="s">
        <v>51</v>
      </c>
      <c r="AO3174" s="1">
        <v>45809</v>
      </c>
      <c r="AP3174" s="1" t="s">
        <v>5437</v>
      </c>
      <c r="AR3174" t="s">
        <v>50</v>
      </c>
    </row>
    <row r="3175" spans="1:44" hidden="1" x14ac:dyDescent="0.25">
      <c r="A3175" t="s">
        <v>4344</v>
      </c>
      <c r="B3175" t="s">
        <v>4340</v>
      </c>
      <c r="C3175" t="s">
        <v>4341</v>
      </c>
      <c r="D3175" t="s">
        <v>145</v>
      </c>
      <c r="E3175" t="s">
        <v>57</v>
      </c>
      <c r="F3175" t="s">
        <v>44</v>
      </c>
      <c r="G3175" t="s">
        <v>45</v>
      </c>
      <c r="H3175">
        <v>1</v>
      </c>
      <c r="I3175" t="s">
        <v>197</v>
      </c>
      <c r="J3175" t="s">
        <v>47</v>
      </c>
      <c r="K3175" s="1">
        <v>44041</v>
      </c>
      <c r="L3175" s="21">
        <v>37.74</v>
      </c>
      <c r="M3175" t="s">
        <v>226</v>
      </c>
      <c r="W3175" s="5">
        <v>45839</v>
      </c>
      <c r="X3175" s="5">
        <v>45839</v>
      </c>
      <c r="Y3175" s="5">
        <v>45778</v>
      </c>
      <c r="AB3175" t="s">
        <v>44</v>
      </c>
      <c r="AC3175" t="s">
        <v>44</v>
      </c>
      <c r="AD3175" t="s">
        <v>52</v>
      </c>
      <c r="AE3175" t="s">
        <v>53</v>
      </c>
      <c r="AF3175" t="s">
        <v>72</v>
      </c>
      <c r="AG3175" t="s">
        <v>50</v>
      </c>
      <c r="AH3175">
        <v>37.034840000000003</v>
      </c>
      <c r="AI3175">
        <v>37.691941</v>
      </c>
      <c r="AJ3175">
        <v>40.909638999999999</v>
      </c>
      <c r="AK3175">
        <v>69.103036000000003</v>
      </c>
      <c r="AL3175" t="s">
        <v>54</v>
      </c>
      <c r="AM3175" t="s">
        <v>55</v>
      </c>
      <c r="AN3175" t="s">
        <v>51</v>
      </c>
      <c r="AO3175" s="1">
        <v>45809</v>
      </c>
      <c r="AP3175" s="1" t="s">
        <v>5437</v>
      </c>
      <c r="AR3175" t="s">
        <v>50</v>
      </c>
    </row>
    <row r="3176" spans="1:44" hidden="1" x14ac:dyDescent="0.25">
      <c r="A3176" t="s">
        <v>4345</v>
      </c>
      <c r="B3176" t="s">
        <v>4340</v>
      </c>
      <c r="C3176" t="s">
        <v>4341</v>
      </c>
      <c r="D3176" t="s">
        <v>255</v>
      </c>
      <c r="E3176" t="s">
        <v>57</v>
      </c>
      <c r="F3176" t="s">
        <v>44</v>
      </c>
      <c r="G3176" t="s">
        <v>45</v>
      </c>
      <c r="H3176">
        <v>1</v>
      </c>
      <c r="I3176" t="s">
        <v>197</v>
      </c>
      <c r="J3176" t="s">
        <v>47</v>
      </c>
      <c r="K3176" s="1">
        <v>44042</v>
      </c>
      <c r="L3176" s="21">
        <v>10</v>
      </c>
      <c r="M3176" t="s">
        <v>226</v>
      </c>
      <c r="W3176" s="5">
        <v>45839</v>
      </c>
      <c r="X3176" s="5">
        <v>45839</v>
      </c>
      <c r="Y3176" s="5">
        <v>45778</v>
      </c>
      <c r="AB3176" t="s">
        <v>44</v>
      </c>
      <c r="AC3176" t="s">
        <v>44</v>
      </c>
      <c r="AD3176" t="s">
        <v>52</v>
      </c>
      <c r="AE3176" t="s">
        <v>53</v>
      </c>
      <c r="AF3176" t="s">
        <v>72</v>
      </c>
      <c r="AG3176" t="s">
        <v>50</v>
      </c>
      <c r="AH3176">
        <v>37.034840000000003</v>
      </c>
      <c r="AI3176">
        <v>37.691941</v>
      </c>
      <c r="AJ3176">
        <v>40.909638999999999</v>
      </c>
      <c r="AK3176">
        <v>69.103036000000003</v>
      </c>
      <c r="AL3176" t="s">
        <v>54</v>
      </c>
      <c r="AM3176" t="s">
        <v>55</v>
      </c>
      <c r="AN3176" t="s">
        <v>51</v>
      </c>
      <c r="AO3176" s="1">
        <v>45809</v>
      </c>
      <c r="AP3176" s="1" t="s">
        <v>5437</v>
      </c>
      <c r="AR3176" t="s">
        <v>50</v>
      </c>
    </row>
    <row r="3177" spans="1:44" hidden="1" x14ac:dyDescent="0.25">
      <c r="A3177" t="s">
        <v>4346</v>
      </c>
      <c r="B3177" t="s">
        <v>4340</v>
      </c>
      <c r="C3177" t="s">
        <v>4341</v>
      </c>
      <c r="D3177" t="s">
        <v>87</v>
      </c>
      <c r="E3177" t="s">
        <v>57</v>
      </c>
      <c r="F3177" t="s">
        <v>44</v>
      </c>
      <c r="G3177" t="s">
        <v>45</v>
      </c>
      <c r="H3177">
        <v>1</v>
      </c>
      <c r="I3177" t="s">
        <v>197</v>
      </c>
      <c r="J3177" t="s">
        <v>47</v>
      </c>
      <c r="K3177" s="1">
        <v>44033</v>
      </c>
      <c r="L3177" s="21">
        <v>20.74</v>
      </c>
      <c r="M3177" t="s">
        <v>226</v>
      </c>
      <c r="W3177" s="5">
        <v>45839</v>
      </c>
      <c r="X3177" s="5">
        <v>45839</v>
      </c>
      <c r="Y3177" s="5">
        <v>45778</v>
      </c>
      <c r="AB3177" t="s">
        <v>44</v>
      </c>
      <c r="AC3177" t="s">
        <v>44</v>
      </c>
      <c r="AD3177" t="s">
        <v>52</v>
      </c>
      <c r="AE3177" t="s">
        <v>53</v>
      </c>
      <c r="AF3177" t="s">
        <v>72</v>
      </c>
      <c r="AG3177" t="s">
        <v>50</v>
      </c>
      <c r="AH3177">
        <v>37.034840000000003</v>
      </c>
      <c r="AI3177">
        <v>37.691941</v>
      </c>
      <c r="AJ3177">
        <v>40.909638999999999</v>
      </c>
      <c r="AK3177">
        <v>69.103036000000003</v>
      </c>
      <c r="AL3177" t="s">
        <v>54</v>
      </c>
      <c r="AM3177" t="s">
        <v>55</v>
      </c>
      <c r="AN3177" t="s">
        <v>51</v>
      </c>
      <c r="AO3177" s="1">
        <v>45809</v>
      </c>
      <c r="AP3177" s="1" t="s">
        <v>5437</v>
      </c>
      <c r="AR3177" t="s">
        <v>50</v>
      </c>
    </row>
    <row r="3178" spans="1:44" hidden="1" x14ac:dyDescent="0.25">
      <c r="A3178" t="s">
        <v>4347</v>
      </c>
      <c r="B3178" t="s">
        <v>4340</v>
      </c>
      <c r="C3178" t="s">
        <v>4341</v>
      </c>
      <c r="D3178" t="s">
        <v>100</v>
      </c>
      <c r="E3178" t="s">
        <v>57</v>
      </c>
      <c r="F3178" t="s">
        <v>44</v>
      </c>
      <c r="G3178" t="s">
        <v>45</v>
      </c>
      <c r="H3178">
        <v>1</v>
      </c>
      <c r="I3178" t="s">
        <v>197</v>
      </c>
      <c r="J3178" t="s">
        <v>47</v>
      </c>
      <c r="K3178" s="1">
        <v>44032</v>
      </c>
      <c r="L3178">
        <v>30.93</v>
      </c>
      <c r="M3178" t="s">
        <v>226</v>
      </c>
      <c r="W3178" s="5">
        <v>45839</v>
      </c>
      <c r="X3178" s="5">
        <v>45839</v>
      </c>
      <c r="Y3178" s="5">
        <v>45778</v>
      </c>
      <c r="AB3178" t="s">
        <v>44</v>
      </c>
      <c r="AC3178" t="s">
        <v>44</v>
      </c>
      <c r="AD3178" t="s">
        <v>52</v>
      </c>
      <c r="AE3178" t="s">
        <v>53</v>
      </c>
      <c r="AF3178" t="s">
        <v>72</v>
      </c>
      <c r="AG3178" t="s">
        <v>50</v>
      </c>
      <c r="AH3178">
        <v>37.034840000000003</v>
      </c>
      <c r="AI3178">
        <v>37.691941</v>
      </c>
      <c r="AJ3178">
        <v>40.909638999999999</v>
      </c>
      <c r="AK3178">
        <v>69.103036000000003</v>
      </c>
      <c r="AL3178" t="s">
        <v>54</v>
      </c>
      <c r="AM3178" t="s">
        <v>55</v>
      </c>
      <c r="AN3178" t="s">
        <v>51</v>
      </c>
      <c r="AO3178" s="1">
        <v>45839</v>
      </c>
      <c r="AP3178" s="1" t="s">
        <v>5438</v>
      </c>
      <c r="AR3178" t="s">
        <v>50</v>
      </c>
    </row>
    <row r="3179" spans="1:44" hidden="1" x14ac:dyDescent="0.25">
      <c r="A3179" t="s">
        <v>4348</v>
      </c>
      <c r="B3179" t="s">
        <v>4340</v>
      </c>
      <c r="C3179" t="s">
        <v>4341</v>
      </c>
      <c r="D3179" t="s">
        <v>259</v>
      </c>
      <c r="E3179" t="s">
        <v>57</v>
      </c>
      <c r="F3179" t="s">
        <v>44</v>
      </c>
      <c r="G3179" t="s">
        <v>45</v>
      </c>
      <c r="H3179">
        <v>1</v>
      </c>
      <c r="I3179" t="s">
        <v>197</v>
      </c>
      <c r="J3179" t="s">
        <v>47</v>
      </c>
      <c r="K3179" s="1">
        <v>44036</v>
      </c>
      <c r="L3179">
        <v>38.46</v>
      </c>
      <c r="M3179" t="s">
        <v>226</v>
      </c>
      <c r="W3179" s="5">
        <v>45839</v>
      </c>
      <c r="X3179" s="5">
        <v>45839</v>
      </c>
      <c r="Y3179" s="5">
        <v>45778</v>
      </c>
      <c r="AB3179" t="s">
        <v>44</v>
      </c>
      <c r="AC3179" t="s">
        <v>44</v>
      </c>
      <c r="AD3179" t="s">
        <v>52</v>
      </c>
      <c r="AE3179" t="s">
        <v>53</v>
      </c>
      <c r="AF3179" t="s">
        <v>72</v>
      </c>
      <c r="AG3179" t="s">
        <v>50</v>
      </c>
      <c r="AH3179">
        <v>37.034840000000003</v>
      </c>
      <c r="AI3179">
        <v>37.691941</v>
      </c>
      <c r="AJ3179">
        <v>40.909638999999999</v>
      </c>
      <c r="AK3179">
        <v>69.103036000000003</v>
      </c>
      <c r="AL3179" t="s">
        <v>54</v>
      </c>
      <c r="AM3179" t="s">
        <v>55</v>
      </c>
      <c r="AN3179" t="s">
        <v>51</v>
      </c>
      <c r="AO3179" s="1">
        <v>45839</v>
      </c>
      <c r="AP3179" s="1" t="s">
        <v>5438</v>
      </c>
      <c r="AR3179" t="s">
        <v>50</v>
      </c>
    </row>
    <row r="3180" spans="1:44" hidden="1" x14ac:dyDescent="0.25">
      <c r="A3180" t="s">
        <v>4349</v>
      </c>
      <c r="B3180" t="s">
        <v>4340</v>
      </c>
      <c r="C3180" t="s">
        <v>4341</v>
      </c>
      <c r="D3180" t="s">
        <v>275</v>
      </c>
      <c r="E3180" t="s">
        <v>57</v>
      </c>
      <c r="F3180" t="s">
        <v>44</v>
      </c>
      <c r="G3180" t="s">
        <v>45</v>
      </c>
      <c r="H3180">
        <v>1</v>
      </c>
      <c r="I3180" t="s">
        <v>197</v>
      </c>
      <c r="J3180" t="s">
        <v>47</v>
      </c>
      <c r="K3180" s="1">
        <v>44039</v>
      </c>
      <c r="L3180">
        <v>23.96</v>
      </c>
      <c r="M3180" t="s">
        <v>226</v>
      </c>
      <c r="W3180" s="5">
        <v>45839</v>
      </c>
      <c r="X3180" s="5">
        <v>45839</v>
      </c>
      <c r="Y3180" s="5">
        <v>45778</v>
      </c>
      <c r="AB3180" t="s">
        <v>44</v>
      </c>
      <c r="AC3180" t="s">
        <v>44</v>
      </c>
      <c r="AD3180" t="s">
        <v>52</v>
      </c>
      <c r="AE3180" t="s">
        <v>53</v>
      </c>
      <c r="AF3180" t="s">
        <v>72</v>
      </c>
      <c r="AG3180" t="s">
        <v>50</v>
      </c>
      <c r="AH3180">
        <v>37.034840000000003</v>
      </c>
      <c r="AI3180">
        <v>37.691941</v>
      </c>
      <c r="AJ3180">
        <v>40.909638999999999</v>
      </c>
      <c r="AK3180">
        <v>69.103036000000003</v>
      </c>
      <c r="AL3180" t="s">
        <v>54</v>
      </c>
      <c r="AM3180" t="s">
        <v>55</v>
      </c>
      <c r="AN3180" t="s">
        <v>51</v>
      </c>
      <c r="AO3180" s="1">
        <v>45839</v>
      </c>
      <c r="AP3180" s="1" t="s">
        <v>5438</v>
      </c>
      <c r="AR3180" t="s">
        <v>50</v>
      </c>
    </row>
    <row r="3181" spans="1:44" hidden="1" x14ac:dyDescent="0.25">
      <c r="A3181" t="s">
        <v>4350</v>
      </c>
      <c r="B3181" t="s">
        <v>4340</v>
      </c>
      <c r="C3181" t="s">
        <v>4341</v>
      </c>
      <c r="D3181" t="s">
        <v>207</v>
      </c>
      <c r="E3181" t="s">
        <v>57</v>
      </c>
      <c r="F3181" t="s">
        <v>44</v>
      </c>
      <c r="G3181" t="s">
        <v>45</v>
      </c>
      <c r="H3181">
        <v>1</v>
      </c>
      <c r="I3181" t="s">
        <v>197</v>
      </c>
      <c r="J3181" t="s">
        <v>47</v>
      </c>
      <c r="K3181" s="1">
        <v>44042</v>
      </c>
      <c r="L3181" s="21">
        <v>26.33</v>
      </c>
      <c r="M3181" t="s">
        <v>226</v>
      </c>
      <c r="W3181" s="5">
        <v>45839</v>
      </c>
      <c r="X3181" s="5">
        <v>45839</v>
      </c>
      <c r="Y3181" s="5">
        <v>45778</v>
      </c>
      <c r="AB3181" t="s">
        <v>44</v>
      </c>
      <c r="AC3181" t="s">
        <v>44</v>
      </c>
      <c r="AD3181" t="s">
        <v>52</v>
      </c>
      <c r="AE3181" t="s">
        <v>53</v>
      </c>
      <c r="AF3181" t="s">
        <v>72</v>
      </c>
      <c r="AG3181" t="s">
        <v>50</v>
      </c>
      <c r="AH3181">
        <v>37.034840000000003</v>
      </c>
      <c r="AI3181">
        <v>37.691941</v>
      </c>
      <c r="AJ3181">
        <v>40.909638999999999</v>
      </c>
      <c r="AK3181">
        <v>69.103036000000003</v>
      </c>
      <c r="AL3181" t="s">
        <v>54</v>
      </c>
      <c r="AM3181" t="s">
        <v>55</v>
      </c>
      <c r="AN3181" t="s">
        <v>51</v>
      </c>
      <c r="AO3181" s="1">
        <v>45809</v>
      </c>
      <c r="AP3181" s="1" t="s">
        <v>5437</v>
      </c>
      <c r="AR3181" t="s">
        <v>50</v>
      </c>
    </row>
    <row r="3182" spans="1:44" hidden="1" x14ac:dyDescent="0.25">
      <c r="A3182" t="s">
        <v>4351</v>
      </c>
      <c r="B3182" t="s">
        <v>4340</v>
      </c>
      <c r="C3182" t="s">
        <v>4341</v>
      </c>
      <c r="D3182" t="s">
        <v>102</v>
      </c>
      <c r="E3182" t="s">
        <v>57</v>
      </c>
      <c r="F3182" t="s">
        <v>44</v>
      </c>
      <c r="G3182" t="s">
        <v>45</v>
      </c>
      <c r="H3182">
        <v>1</v>
      </c>
      <c r="I3182" t="s">
        <v>197</v>
      </c>
      <c r="J3182" t="s">
        <v>47</v>
      </c>
      <c r="K3182" s="1">
        <v>44043</v>
      </c>
      <c r="L3182">
        <v>6.16</v>
      </c>
      <c r="M3182" t="s">
        <v>226</v>
      </c>
      <c r="W3182" s="5">
        <v>45839</v>
      </c>
      <c r="X3182" s="5">
        <v>45839</v>
      </c>
      <c r="Y3182" s="5">
        <v>45778</v>
      </c>
      <c r="AB3182" t="s">
        <v>44</v>
      </c>
      <c r="AC3182" t="s">
        <v>44</v>
      </c>
      <c r="AD3182" t="s">
        <v>52</v>
      </c>
      <c r="AE3182" t="s">
        <v>53</v>
      </c>
      <c r="AF3182" t="s">
        <v>72</v>
      </c>
      <c r="AG3182" t="s">
        <v>50</v>
      </c>
      <c r="AH3182">
        <v>37.034840000000003</v>
      </c>
      <c r="AI3182">
        <v>37.691941</v>
      </c>
      <c r="AJ3182">
        <v>40.909638999999999</v>
      </c>
      <c r="AK3182">
        <v>69.103036000000003</v>
      </c>
      <c r="AL3182" t="s">
        <v>54</v>
      </c>
      <c r="AM3182" t="s">
        <v>55</v>
      </c>
      <c r="AN3182" t="s">
        <v>51</v>
      </c>
      <c r="AO3182" s="1">
        <v>45839</v>
      </c>
      <c r="AP3182" s="1" t="s">
        <v>5438</v>
      </c>
      <c r="AR3182" t="s">
        <v>50</v>
      </c>
    </row>
    <row r="3183" spans="1:44" hidden="1" x14ac:dyDescent="0.25">
      <c r="A3183" t="s">
        <v>4352</v>
      </c>
      <c r="B3183" t="s">
        <v>4340</v>
      </c>
      <c r="C3183" t="s">
        <v>4341</v>
      </c>
      <c r="D3183" t="s">
        <v>104</v>
      </c>
      <c r="E3183" t="s">
        <v>57</v>
      </c>
      <c r="F3183" t="s">
        <v>44</v>
      </c>
      <c r="G3183" t="s">
        <v>45</v>
      </c>
      <c r="H3183">
        <v>1</v>
      </c>
      <c r="I3183" t="s">
        <v>197</v>
      </c>
      <c r="J3183" t="s">
        <v>47</v>
      </c>
      <c r="K3183" s="1">
        <v>44042</v>
      </c>
      <c r="L3183" s="21">
        <v>12.24</v>
      </c>
      <c r="M3183" t="s">
        <v>226</v>
      </c>
      <c r="W3183" s="5">
        <v>45839</v>
      </c>
      <c r="X3183" s="5">
        <v>45839</v>
      </c>
      <c r="Y3183" s="5">
        <v>45778</v>
      </c>
      <c r="AB3183" t="s">
        <v>44</v>
      </c>
      <c r="AC3183" t="s">
        <v>44</v>
      </c>
      <c r="AD3183" t="s">
        <v>52</v>
      </c>
      <c r="AE3183" t="s">
        <v>53</v>
      </c>
      <c r="AF3183" t="s">
        <v>72</v>
      </c>
      <c r="AG3183" t="s">
        <v>50</v>
      </c>
      <c r="AH3183">
        <v>37.034840000000003</v>
      </c>
      <c r="AI3183">
        <v>37.691941</v>
      </c>
      <c r="AJ3183">
        <v>40.909638999999999</v>
      </c>
      <c r="AK3183">
        <v>69.103036000000003</v>
      </c>
      <c r="AL3183" t="s">
        <v>54</v>
      </c>
      <c r="AM3183" t="s">
        <v>55</v>
      </c>
      <c r="AN3183" t="s">
        <v>51</v>
      </c>
      <c r="AO3183" s="1">
        <v>45809</v>
      </c>
      <c r="AP3183" s="1" t="s">
        <v>5437</v>
      </c>
      <c r="AR3183" t="s">
        <v>50</v>
      </c>
    </row>
    <row r="3184" spans="1:44" hidden="1" x14ac:dyDescent="0.25">
      <c r="A3184" t="s">
        <v>4353</v>
      </c>
      <c r="B3184" t="s">
        <v>4340</v>
      </c>
      <c r="C3184" t="s">
        <v>4341</v>
      </c>
      <c r="D3184" t="s">
        <v>149</v>
      </c>
      <c r="E3184" t="s">
        <v>57</v>
      </c>
      <c r="F3184" t="s">
        <v>44</v>
      </c>
      <c r="G3184" t="s">
        <v>45</v>
      </c>
      <c r="H3184">
        <v>1</v>
      </c>
      <c r="I3184" t="s">
        <v>197</v>
      </c>
      <c r="J3184" t="s">
        <v>47</v>
      </c>
      <c r="K3184" s="1">
        <v>44043</v>
      </c>
      <c r="L3184">
        <v>13.89</v>
      </c>
      <c r="M3184" t="s">
        <v>226</v>
      </c>
      <c r="W3184" s="5">
        <v>45839</v>
      </c>
      <c r="X3184" s="5">
        <v>45839</v>
      </c>
      <c r="Y3184" s="5">
        <v>45778</v>
      </c>
      <c r="AB3184" t="s">
        <v>44</v>
      </c>
      <c r="AC3184" t="s">
        <v>44</v>
      </c>
      <c r="AD3184" t="s">
        <v>52</v>
      </c>
      <c r="AE3184" t="s">
        <v>53</v>
      </c>
      <c r="AF3184" t="s">
        <v>72</v>
      </c>
      <c r="AG3184" t="s">
        <v>50</v>
      </c>
      <c r="AH3184">
        <v>37.034840000000003</v>
      </c>
      <c r="AI3184">
        <v>37.691941</v>
      </c>
      <c r="AJ3184">
        <v>40.909638999999999</v>
      </c>
      <c r="AK3184">
        <v>69.103036000000003</v>
      </c>
      <c r="AL3184" t="s">
        <v>54</v>
      </c>
      <c r="AM3184" t="s">
        <v>55</v>
      </c>
      <c r="AN3184" t="s">
        <v>51</v>
      </c>
      <c r="AO3184" s="1">
        <v>45839</v>
      </c>
      <c r="AP3184" s="1" t="s">
        <v>5438</v>
      </c>
      <c r="AR3184" t="s">
        <v>50</v>
      </c>
    </row>
    <row r="3185" spans="1:44" hidden="1" x14ac:dyDescent="0.25">
      <c r="A3185" t="s">
        <v>4354</v>
      </c>
      <c r="B3185" t="s">
        <v>4340</v>
      </c>
      <c r="C3185" t="s">
        <v>4341</v>
      </c>
      <c r="D3185" t="s">
        <v>107</v>
      </c>
      <c r="E3185" t="s">
        <v>57</v>
      </c>
      <c r="F3185" t="s">
        <v>44</v>
      </c>
      <c r="G3185" t="s">
        <v>45</v>
      </c>
      <c r="H3185">
        <v>1</v>
      </c>
      <c r="I3185" t="s">
        <v>197</v>
      </c>
      <c r="J3185" t="s">
        <v>47</v>
      </c>
      <c r="K3185" s="1">
        <v>44043</v>
      </c>
      <c r="L3185">
        <v>7.99</v>
      </c>
      <c r="M3185" t="s">
        <v>226</v>
      </c>
      <c r="W3185" s="5">
        <v>45839</v>
      </c>
      <c r="X3185" s="5">
        <v>45839</v>
      </c>
      <c r="Y3185" s="5">
        <v>45778</v>
      </c>
      <c r="AB3185" t="s">
        <v>44</v>
      </c>
      <c r="AC3185" t="s">
        <v>44</v>
      </c>
      <c r="AD3185" t="s">
        <v>52</v>
      </c>
      <c r="AE3185" t="s">
        <v>53</v>
      </c>
      <c r="AF3185" t="s">
        <v>72</v>
      </c>
      <c r="AG3185" t="s">
        <v>50</v>
      </c>
      <c r="AH3185">
        <v>37.034840000000003</v>
      </c>
      <c r="AI3185">
        <v>37.691941</v>
      </c>
      <c r="AJ3185">
        <v>40.909638999999999</v>
      </c>
      <c r="AK3185">
        <v>69.103036000000003</v>
      </c>
      <c r="AL3185" t="s">
        <v>54</v>
      </c>
      <c r="AM3185" t="s">
        <v>55</v>
      </c>
      <c r="AN3185" t="s">
        <v>51</v>
      </c>
      <c r="AO3185" s="1">
        <v>45839</v>
      </c>
      <c r="AP3185" s="1" t="s">
        <v>5438</v>
      </c>
      <c r="AR3185" t="s">
        <v>50</v>
      </c>
    </row>
    <row r="3186" spans="1:44" hidden="1" x14ac:dyDescent="0.25">
      <c r="A3186" t="s">
        <v>4355</v>
      </c>
      <c r="B3186" t="s">
        <v>4340</v>
      </c>
      <c r="C3186" t="s">
        <v>4341</v>
      </c>
      <c r="D3186" t="s">
        <v>154</v>
      </c>
      <c r="E3186" t="s">
        <v>57</v>
      </c>
      <c r="F3186" t="s">
        <v>44</v>
      </c>
      <c r="G3186" t="s">
        <v>45</v>
      </c>
      <c r="H3186">
        <v>1</v>
      </c>
      <c r="I3186" t="s">
        <v>197</v>
      </c>
      <c r="J3186" t="s">
        <v>47</v>
      </c>
      <c r="K3186" s="1">
        <v>44345</v>
      </c>
      <c r="L3186">
        <v>0.55000000000000004</v>
      </c>
      <c r="M3186" t="s">
        <v>226</v>
      </c>
      <c r="W3186" s="5">
        <v>45839</v>
      </c>
      <c r="X3186" s="5">
        <v>45839</v>
      </c>
      <c r="Y3186" s="5">
        <v>45778</v>
      </c>
      <c r="AB3186" t="s">
        <v>44</v>
      </c>
      <c r="AC3186" t="s">
        <v>44</v>
      </c>
      <c r="AD3186" t="s">
        <v>52</v>
      </c>
      <c r="AE3186" t="s">
        <v>53</v>
      </c>
      <c r="AF3186" t="s">
        <v>72</v>
      </c>
      <c r="AG3186" t="s">
        <v>50</v>
      </c>
      <c r="AH3186">
        <v>37.034840000000003</v>
      </c>
      <c r="AI3186">
        <v>37.691941</v>
      </c>
      <c r="AJ3186">
        <v>40.909638999999999</v>
      </c>
      <c r="AK3186">
        <v>69.103036000000003</v>
      </c>
      <c r="AL3186" t="s">
        <v>54</v>
      </c>
      <c r="AM3186" t="s">
        <v>55</v>
      </c>
      <c r="AN3186" t="s">
        <v>51</v>
      </c>
      <c r="AO3186" s="1">
        <v>45839</v>
      </c>
      <c r="AP3186" s="1" t="s">
        <v>5438</v>
      </c>
      <c r="AR3186" t="s">
        <v>50</v>
      </c>
    </row>
    <row r="3187" spans="1:44" hidden="1" x14ac:dyDescent="0.25">
      <c r="A3187" t="s">
        <v>4358</v>
      </c>
      <c r="B3187" t="s">
        <v>4356</v>
      </c>
      <c r="C3187" t="s">
        <v>4357</v>
      </c>
      <c r="D3187" t="s">
        <v>95</v>
      </c>
      <c r="E3187" t="s">
        <v>298</v>
      </c>
      <c r="F3187" t="s">
        <v>44</v>
      </c>
      <c r="G3187" t="s">
        <v>58</v>
      </c>
      <c r="H3187">
        <v>1</v>
      </c>
      <c r="I3187" t="s">
        <v>197</v>
      </c>
      <c r="J3187" t="s">
        <v>47</v>
      </c>
      <c r="K3187" s="1">
        <v>44348</v>
      </c>
      <c r="L3187">
        <v>15.36</v>
      </c>
      <c r="M3187" t="s">
        <v>226</v>
      </c>
      <c r="W3187" s="5">
        <v>46143</v>
      </c>
      <c r="X3187" s="5">
        <v>46113</v>
      </c>
      <c r="Y3187" s="5">
        <v>45809</v>
      </c>
      <c r="AB3187" t="s">
        <v>44</v>
      </c>
      <c r="AC3187" t="s">
        <v>44</v>
      </c>
      <c r="AD3187" t="s">
        <v>52</v>
      </c>
      <c r="AE3187" t="s">
        <v>53</v>
      </c>
      <c r="AF3187" t="s">
        <v>72</v>
      </c>
      <c r="AG3187" t="s">
        <v>50</v>
      </c>
      <c r="AH3187">
        <v>10.911918</v>
      </c>
      <c r="AI3187">
        <v>41.717571999999997</v>
      </c>
      <c r="AJ3187">
        <v>44.935268999999998</v>
      </c>
      <c r="AK3187">
        <v>49.821652999999998</v>
      </c>
      <c r="AL3187" t="s">
        <v>54</v>
      </c>
      <c r="AM3187" t="s">
        <v>55</v>
      </c>
      <c r="AN3187" t="s">
        <v>50</v>
      </c>
      <c r="AO3187" s="1">
        <v>45901</v>
      </c>
      <c r="AR3187" t="s">
        <v>50</v>
      </c>
    </row>
    <row r="3188" spans="1:44" hidden="1" x14ac:dyDescent="0.25">
      <c r="A3188" t="s">
        <v>4359</v>
      </c>
      <c r="B3188" t="s">
        <v>4356</v>
      </c>
      <c r="C3188" t="s">
        <v>4357</v>
      </c>
      <c r="D3188" t="s">
        <v>145</v>
      </c>
      <c r="E3188" t="s">
        <v>298</v>
      </c>
      <c r="F3188" t="s">
        <v>44</v>
      </c>
      <c r="G3188" t="s">
        <v>58</v>
      </c>
      <c r="H3188">
        <v>2</v>
      </c>
      <c r="I3188" t="s">
        <v>46</v>
      </c>
      <c r="J3188" t="s">
        <v>70</v>
      </c>
      <c r="L3188">
        <v>6.48</v>
      </c>
      <c r="M3188" t="s">
        <v>226</v>
      </c>
      <c r="W3188" s="5">
        <v>44198</v>
      </c>
      <c r="AB3188" t="s">
        <v>44</v>
      </c>
      <c r="AC3188" t="s">
        <v>44</v>
      </c>
      <c r="AD3188" t="s">
        <v>52</v>
      </c>
      <c r="AE3188" t="s">
        <v>53</v>
      </c>
      <c r="AF3188" t="s">
        <v>72</v>
      </c>
      <c r="AG3188" t="s">
        <v>50</v>
      </c>
      <c r="AH3188">
        <v>10.911918</v>
      </c>
      <c r="AI3188">
        <v>41.717571999999997</v>
      </c>
      <c r="AJ3188">
        <v>44.935268999999998</v>
      </c>
      <c r="AK3188">
        <v>49.821652999999998</v>
      </c>
      <c r="AL3188" t="s">
        <v>73</v>
      </c>
      <c r="AM3188" t="s">
        <v>55</v>
      </c>
      <c r="AN3188" t="s">
        <v>50</v>
      </c>
      <c r="AO3188" s="1">
        <v>45901</v>
      </c>
      <c r="AR3188" t="s">
        <v>50</v>
      </c>
    </row>
    <row r="3189" spans="1:44" hidden="1" x14ac:dyDescent="0.25">
      <c r="A3189" t="s">
        <v>4360</v>
      </c>
      <c r="B3189" t="s">
        <v>4356</v>
      </c>
      <c r="C3189" t="s">
        <v>4357</v>
      </c>
      <c r="D3189" t="s">
        <v>483</v>
      </c>
      <c r="E3189" t="s">
        <v>298</v>
      </c>
      <c r="F3189" t="s">
        <v>44</v>
      </c>
      <c r="G3189" t="s">
        <v>58</v>
      </c>
      <c r="H3189">
        <v>1</v>
      </c>
      <c r="I3189" t="s">
        <v>197</v>
      </c>
      <c r="J3189" t="s">
        <v>236</v>
      </c>
      <c r="L3189">
        <v>0.16</v>
      </c>
      <c r="M3189" t="s">
        <v>226</v>
      </c>
      <c r="W3189" s="5">
        <v>44198</v>
      </c>
      <c r="AB3189" t="s">
        <v>44</v>
      </c>
      <c r="AC3189" t="s">
        <v>44</v>
      </c>
      <c r="AD3189" t="s">
        <v>52</v>
      </c>
      <c r="AE3189" t="s">
        <v>53</v>
      </c>
      <c r="AF3189" t="s">
        <v>72</v>
      </c>
      <c r="AG3189" t="s">
        <v>50</v>
      </c>
      <c r="AH3189">
        <v>10.911918</v>
      </c>
      <c r="AI3189">
        <v>41.717571999999997</v>
      </c>
      <c r="AJ3189">
        <v>44.935268999999998</v>
      </c>
      <c r="AK3189">
        <v>49.821652999999998</v>
      </c>
      <c r="AL3189" t="s">
        <v>73</v>
      </c>
      <c r="AM3189" t="s">
        <v>55</v>
      </c>
      <c r="AN3189" t="s">
        <v>50</v>
      </c>
      <c r="AO3189" s="1">
        <v>45901</v>
      </c>
      <c r="AR3189" t="s">
        <v>50</v>
      </c>
    </row>
    <row r="3190" spans="1:44" hidden="1" x14ac:dyDescent="0.25">
      <c r="A3190" t="s">
        <v>4363</v>
      </c>
      <c r="B3190" t="s">
        <v>4361</v>
      </c>
      <c r="C3190" t="s">
        <v>4362</v>
      </c>
      <c r="D3190" t="s">
        <v>95</v>
      </c>
      <c r="E3190" t="s">
        <v>2913</v>
      </c>
      <c r="F3190" t="s">
        <v>311</v>
      </c>
      <c r="G3190" t="s">
        <v>58</v>
      </c>
      <c r="H3190">
        <v>1</v>
      </c>
      <c r="I3190" t="s">
        <v>197</v>
      </c>
      <c r="J3190" t="s">
        <v>47</v>
      </c>
      <c r="K3190" s="1">
        <v>44057</v>
      </c>
      <c r="L3190">
        <v>14</v>
      </c>
      <c r="M3190" t="s">
        <v>226</v>
      </c>
      <c r="W3190" s="5">
        <v>45748</v>
      </c>
      <c r="X3190" s="5">
        <v>45748</v>
      </c>
      <c r="Y3190" s="5">
        <v>45748</v>
      </c>
      <c r="AB3190" t="s">
        <v>311</v>
      </c>
      <c r="AC3190" t="s">
        <v>311</v>
      </c>
      <c r="AD3190" t="s">
        <v>51</v>
      </c>
      <c r="AE3190" t="s">
        <v>50</v>
      </c>
      <c r="AF3190" t="s">
        <v>1531</v>
      </c>
      <c r="AG3190" t="s">
        <v>1532</v>
      </c>
      <c r="AH3190">
        <v>62.270631999999999</v>
      </c>
      <c r="AI3190">
        <v>62.634889000000001</v>
      </c>
      <c r="AJ3190">
        <v>83.769897</v>
      </c>
      <c r="AK3190">
        <v>86.286024999999995</v>
      </c>
      <c r="AL3190" t="s">
        <v>54</v>
      </c>
      <c r="AM3190" t="s">
        <v>314</v>
      </c>
      <c r="AN3190" t="s">
        <v>1723</v>
      </c>
      <c r="AR3190" t="s">
        <v>1723</v>
      </c>
    </row>
    <row r="3191" spans="1:44" hidden="1" x14ac:dyDescent="0.25">
      <c r="A3191" t="s">
        <v>4364</v>
      </c>
      <c r="B3191" t="s">
        <v>4361</v>
      </c>
      <c r="C3191" t="s">
        <v>4362</v>
      </c>
      <c r="D3191" t="s">
        <v>143</v>
      </c>
      <c r="E3191" t="s">
        <v>2913</v>
      </c>
      <c r="F3191" t="s">
        <v>311</v>
      </c>
      <c r="G3191" t="s">
        <v>58</v>
      </c>
      <c r="H3191">
        <v>1</v>
      </c>
      <c r="I3191" t="s">
        <v>197</v>
      </c>
      <c r="J3191" t="s">
        <v>47</v>
      </c>
      <c r="K3191" s="1">
        <v>44057</v>
      </c>
      <c r="L3191">
        <v>16.8</v>
      </c>
      <c r="M3191" t="s">
        <v>226</v>
      </c>
      <c r="W3191" s="5">
        <v>45748</v>
      </c>
      <c r="X3191" s="5">
        <v>45748</v>
      </c>
      <c r="Y3191" s="5">
        <v>45748</v>
      </c>
      <c r="AB3191" t="s">
        <v>311</v>
      </c>
      <c r="AC3191" t="s">
        <v>311</v>
      </c>
      <c r="AD3191" t="s">
        <v>51</v>
      </c>
      <c r="AE3191" t="s">
        <v>50</v>
      </c>
      <c r="AF3191" t="s">
        <v>1531</v>
      </c>
      <c r="AG3191" t="s">
        <v>1532</v>
      </c>
      <c r="AH3191">
        <v>62.270631999999999</v>
      </c>
      <c r="AI3191">
        <v>62.634889000000001</v>
      </c>
      <c r="AJ3191">
        <v>83.769897</v>
      </c>
      <c r="AK3191">
        <v>86.286024999999995</v>
      </c>
      <c r="AL3191" t="s">
        <v>54</v>
      </c>
      <c r="AM3191" t="s">
        <v>314</v>
      </c>
      <c r="AN3191" t="s">
        <v>1723</v>
      </c>
      <c r="AR3191" t="s">
        <v>1723</v>
      </c>
    </row>
    <row r="3192" spans="1:44" hidden="1" x14ac:dyDescent="0.25">
      <c r="A3192" t="s">
        <v>4366</v>
      </c>
      <c r="B3192" t="s">
        <v>4361</v>
      </c>
      <c r="C3192" t="s">
        <v>4362</v>
      </c>
      <c r="D3192" t="s">
        <v>145</v>
      </c>
      <c r="E3192" t="s">
        <v>4365</v>
      </c>
      <c r="F3192" t="s">
        <v>311</v>
      </c>
      <c r="G3192" t="s">
        <v>58</v>
      </c>
      <c r="H3192">
        <v>1</v>
      </c>
      <c r="I3192" t="s">
        <v>197</v>
      </c>
      <c r="J3192" t="s">
        <v>47</v>
      </c>
      <c r="K3192" s="1">
        <v>44057</v>
      </c>
      <c r="L3192">
        <v>1.1000000000000001</v>
      </c>
      <c r="M3192" t="s">
        <v>226</v>
      </c>
      <c r="W3192" s="5">
        <v>45748</v>
      </c>
      <c r="X3192" s="5">
        <v>45748</v>
      </c>
      <c r="Y3192" s="5">
        <v>45748</v>
      </c>
      <c r="AB3192" t="s">
        <v>311</v>
      </c>
      <c r="AC3192" t="s">
        <v>311</v>
      </c>
      <c r="AD3192" t="s">
        <v>51</v>
      </c>
      <c r="AE3192" t="s">
        <v>50</v>
      </c>
      <c r="AF3192" t="s">
        <v>1531</v>
      </c>
      <c r="AG3192" t="s">
        <v>1532</v>
      </c>
      <c r="AH3192">
        <v>62.270631999999999</v>
      </c>
      <c r="AI3192">
        <v>62.634889000000001</v>
      </c>
      <c r="AJ3192">
        <v>83.769897</v>
      </c>
      <c r="AK3192">
        <v>86.286024999999995</v>
      </c>
      <c r="AL3192" t="s">
        <v>54</v>
      </c>
      <c r="AM3192" t="s">
        <v>314</v>
      </c>
      <c r="AN3192" t="s">
        <v>1723</v>
      </c>
      <c r="AR3192" t="s">
        <v>1723</v>
      </c>
    </row>
    <row r="3193" spans="1:44" hidden="1" x14ac:dyDescent="0.25">
      <c r="A3193" t="s">
        <v>4369</v>
      </c>
      <c r="B3193" t="s">
        <v>4367</v>
      </c>
      <c r="C3193" t="s">
        <v>4368</v>
      </c>
      <c r="D3193" t="s">
        <v>95</v>
      </c>
      <c r="E3193" t="s">
        <v>3402</v>
      </c>
      <c r="F3193" t="s">
        <v>311</v>
      </c>
      <c r="G3193" t="s">
        <v>45</v>
      </c>
      <c r="H3193">
        <v>2</v>
      </c>
      <c r="I3193" t="s">
        <v>46</v>
      </c>
      <c r="J3193" t="s">
        <v>70</v>
      </c>
      <c r="L3193">
        <v>4.09</v>
      </c>
      <c r="M3193" t="s">
        <v>226</v>
      </c>
      <c r="W3193" s="5">
        <v>44712</v>
      </c>
      <c r="Z3193" s="10">
        <v>44712</v>
      </c>
      <c r="AA3193" s="10">
        <v>44691</v>
      </c>
      <c r="AB3193" t="s">
        <v>311</v>
      </c>
      <c r="AC3193" t="s">
        <v>311</v>
      </c>
      <c r="AD3193" t="s">
        <v>199</v>
      </c>
      <c r="AE3193" t="s">
        <v>51</v>
      </c>
      <c r="AF3193" t="s">
        <v>50</v>
      </c>
      <c r="AG3193" t="s">
        <v>52</v>
      </c>
      <c r="AH3193">
        <v>19.122441999999999</v>
      </c>
      <c r="AI3193">
        <v>72.344048000000001</v>
      </c>
      <c r="AJ3193">
        <v>92.129001000000002</v>
      </c>
      <c r="AK3193">
        <v>139.55886799999999</v>
      </c>
      <c r="AL3193" t="s">
        <v>73</v>
      </c>
      <c r="AM3193" t="s">
        <v>314</v>
      </c>
      <c r="AN3193" t="s">
        <v>199</v>
      </c>
      <c r="AO3193" s="1">
        <v>45809</v>
      </c>
      <c r="AR3193" t="s">
        <v>199</v>
      </c>
    </row>
    <row r="3194" spans="1:44" hidden="1" x14ac:dyDescent="0.25">
      <c r="A3194" t="s">
        <v>4370</v>
      </c>
      <c r="B3194" t="s">
        <v>4367</v>
      </c>
      <c r="C3194" t="s">
        <v>4368</v>
      </c>
      <c r="D3194" t="s">
        <v>154</v>
      </c>
      <c r="E3194" t="s">
        <v>3402</v>
      </c>
      <c r="F3194" t="s">
        <v>311</v>
      </c>
      <c r="G3194" t="s">
        <v>45</v>
      </c>
      <c r="H3194">
        <v>1</v>
      </c>
      <c r="I3194" t="s">
        <v>197</v>
      </c>
      <c r="J3194" t="s">
        <v>47</v>
      </c>
      <c r="K3194" s="1">
        <v>44068</v>
      </c>
      <c r="L3194">
        <v>1.94</v>
      </c>
      <c r="M3194" t="s">
        <v>226</v>
      </c>
      <c r="W3194" s="5">
        <v>45839</v>
      </c>
      <c r="X3194" s="5">
        <v>45839</v>
      </c>
      <c r="Y3194" s="5">
        <v>45748</v>
      </c>
      <c r="AB3194" t="s">
        <v>311</v>
      </c>
      <c r="AC3194" t="s">
        <v>311</v>
      </c>
      <c r="AD3194" t="s">
        <v>199</v>
      </c>
      <c r="AE3194" t="s">
        <v>51</v>
      </c>
      <c r="AF3194" t="s">
        <v>50</v>
      </c>
      <c r="AG3194" t="s">
        <v>52</v>
      </c>
      <c r="AH3194">
        <v>19.122441999999999</v>
      </c>
      <c r="AI3194">
        <v>72.344048000000001</v>
      </c>
      <c r="AJ3194">
        <v>92.129001000000002</v>
      </c>
      <c r="AK3194">
        <v>139.55886799999999</v>
      </c>
      <c r="AL3194" t="s">
        <v>54</v>
      </c>
      <c r="AM3194" t="s">
        <v>314</v>
      </c>
      <c r="AN3194" t="s">
        <v>199</v>
      </c>
      <c r="AR3194" t="s">
        <v>199</v>
      </c>
    </row>
    <row r="3195" spans="1:44" hidden="1" x14ac:dyDescent="0.25">
      <c r="A3195" t="s">
        <v>4371</v>
      </c>
      <c r="B3195" t="s">
        <v>4367</v>
      </c>
      <c r="C3195" t="s">
        <v>4368</v>
      </c>
      <c r="D3195" t="s">
        <v>229</v>
      </c>
      <c r="E3195" t="s">
        <v>3402</v>
      </c>
      <c r="F3195" t="s">
        <v>311</v>
      </c>
      <c r="G3195" t="s">
        <v>45</v>
      </c>
      <c r="H3195">
        <v>1</v>
      </c>
      <c r="I3195" t="s">
        <v>197</v>
      </c>
      <c r="J3195" t="s">
        <v>47</v>
      </c>
      <c r="K3195" s="1">
        <v>44069</v>
      </c>
      <c r="L3195">
        <v>14.36</v>
      </c>
      <c r="M3195" t="s">
        <v>226</v>
      </c>
      <c r="W3195" s="5">
        <v>45839</v>
      </c>
      <c r="X3195" s="5">
        <v>45839</v>
      </c>
      <c r="Y3195" s="5">
        <v>45748</v>
      </c>
      <c r="AB3195" t="s">
        <v>311</v>
      </c>
      <c r="AC3195" t="s">
        <v>311</v>
      </c>
      <c r="AD3195" t="s">
        <v>199</v>
      </c>
      <c r="AE3195" t="s">
        <v>51</v>
      </c>
      <c r="AF3195" t="s">
        <v>50</v>
      </c>
      <c r="AG3195" t="s">
        <v>52</v>
      </c>
      <c r="AH3195">
        <v>19.122441999999999</v>
      </c>
      <c r="AI3195">
        <v>72.344048000000001</v>
      </c>
      <c r="AJ3195">
        <v>92.129001000000002</v>
      </c>
      <c r="AK3195">
        <v>139.55886799999999</v>
      </c>
      <c r="AL3195" t="s">
        <v>54</v>
      </c>
      <c r="AM3195" t="s">
        <v>314</v>
      </c>
      <c r="AN3195" t="s">
        <v>199</v>
      </c>
      <c r="AR3195" t="s">
        <v>199</v>
      </c>
    </row>
    <row r="3196" spans="1:44" hidden="1" x14ac:dyDescent="0.25">
      <c r="A3196" t="s">
        <v>4372</v>
      </c>
      <c r="B3196" t="s">
        <v>4367</v>
      </c>
      <c r="C3196" t="s">
        <v>4368</v>
      </c>
      <c r="D3196" t="s">
        <v>195</v>
      </c>
      <c r="E3196" t="s">
        <v>3402</v>
      </c>
      <c r="F3196" t="s">
        <v>311</v>
      </c>
      <c r="G3196" t="s">
        <v>45</v>
      </c>
      <c r="H3196">
        <v>1</v>
      </c>
      <c r="I3196" t="s">
        <v>197</v>
      </c>
      <c r="J3196" t="s">
        <v>47</v>
      </c>
      <c r="K3196" s="1">
        <v>44068</v>
      </c>
      <c r="L3196">
        <v>21.47</v>
      </c>
      <c r="M3196" t="s">
        <v>226</v>
      </c>
      <c r="W3196" s="5">
        <v>45839</v>
      </c>
      <c r="X3196" s="5">
        <v>45839</v>
      </c>
      <c r="Y3196" s="5">
        <v>45748</v>
      </c>
      <c r="AB3196" t="s">
        <v>311</v>
      </c>
      <c r="AC3196" t="s">
        <v>311</v>
      </c>
      <c r="AD3196" t="s">
        <v>199</v>
      </c>
      <c r="AE3196" t="s">
        <v>51</v>
      </c>
      <c r="AF3196" t="s">
        <v>50</v>
      </c>
      <c r="AG3196" t="s">
        <v>52</v>
      </c>
      <c r="AH3196">
        <v>19.122441999999999</v>
      </c>
      <c r="AI3196">
        <v>72.344048000000001</v>
      </c>
      <c r="AJ3196">
        <v>92.129001000000002</v>
      </c>
      <c r="AK3196">
        <v>139.55886799999999</v>
      </c>
      <c r="AL3196" t="s">
        <v>54</v>
      </c>
      <c r="AM3196" t="s">
        <v>314</v>
      </c>
      <c r="AN3196" t="s">
        <v>199</v>
      </c>
      <c r="AR3196" t="s">
        <v>199</v>
      </c>
    </row>
    <row r="3197" spans="1:44" hidden="1" x14ac:dyDescent="0.25">
      <c r="A3197" t="s">
        <v>4373</v>
      </c>
      <c r="B3197" t="s">
        <v>4367</v>
      </c>
      <c r="C3197" t="s">
        <v>4368</v>
      </c>
      <c r="D3197" t="s">
        <v>156</v>
      </c>
      <c r="E3197" t="s">
        <v>3402</v>
      </c>
      <c r="F3197" t="s">
        <v>311</v>
      </c>
      <c r="G3197" t="s">
        <v>45</v>
      </c>
      <c r="H3197">
        <v>1</v>
      </c>
      <c r="I3197" t="s">
        <v>197</v>
      </c>
      <c r="J3197" t="s">
        <v>47</v>
      </c>
      <c r="K3197" s="1">
        <v>44070</v>
      </c>
      <c r="L3197">
        <v>20.65</v>
      </c>
      <c r="M3197" t="s">
        <v>226</v>
      </c>
      <c r="W3197" s="5">
        <v>45839</v>
      </c>
      <c r="X3197" s="5">
        <v>45839</v>
      </c>
      <c r="Y3197" s="5">
        <v>45748</v>
      </c>
      <c r="AB3197" t="s">
        <v>311</v>
      </c>
      <c r="AC3197" t="s">
        <v>311</v>
      </c>
      <c r="AD3197" t="s">
        <v>199</v>
      </c>
      <c r="AE3197" t="s">
        <v>51</v>
      </c>
      <c r="AF3197" t="s">
        <v>50</v>
      </c>
      <c r="AG3197" t="s">
        <v>52</v>
      </c>
      <c r="AH3197">
        <v>19.122441999999999</v>
      </c>
      <c r="AI3197">
        <v>72.344048000000001</v>
      </c>
      <c r="AJ3197">
        <v>92.129001000000002</v>
      </c>
      <c r="AK3197">
        <v>139.55886799999999</v>
      </c>
      <c r="AL3197" t="s">
        <v>54</v>
      </c>
      <c r="AM3197" t="s">
        <v>314</v>
      </c>
      <c r="AN3197" t="s">
        <v>199</v>
      </c>
      <c r="AR3197" t="s">
        <v>199</v>
      </c>
    </row>
    <row r="3198" spans="1:44" hidden="1" x14ac:dyDescent="0.25">
      <c r="A3198" t="s">
        <v>4374</v>
      </c>
      <c r="B3198" t="s">
        <v>4367</v>
      </c>
      <c r="C3198" t="s">
        <v>4368</v>
      </c>
      <c r="D3198" t="s">
        <v>158</v>
      </c>
      <c r="E3198" t="s">
        <v>3402</v>
      </c>
      <c r="F3198" t="s">
        <v>311</v>
      </c>
      <c r="G3198" t="s">
        <v>45</v>
      </c>
      <c r="H3198">
        <v>1</v>
      </c>
      <c r="I3198" t="s">
        <v>197</v>
      </c>
      <c r="J3198" t="s">
        <v>47</v>
      </c>
      <c r="K3198" s="1">
        <v>44070</v>
      </c>
      <c r="L3198">
        <v>10.5</v>
      </c>
      <c r="M3198" t="s">
        <v>226</v>
      </c>
      <c r="W3198" s="5">
        <v>45839</v>
      </c>
      <c r="X3198" s="5">
        <v>45839</v>
      </c>
      <c r="Y3198" s="5">
        <v>45748</v>
      </c>
      <c r="AB3198" t="s">
        <v>311</v>
      </c>
      <c r="AC3198" t="s">
        <v>311</v>
      </c>
      <c r="AD3198" t="s">
        <v>199</v>
      </c>
      <c r="AE3198" t="s">
        <v>51</v>
      </c>
      <c r="AF3198" t="s">
        <v>50</v>
      </c>
      <c r="AG3198" t="s">
        <v>52</v>
      </c>
      <c r="AH3198">
        <v>19.122441999999999</v>
      </c>
      <c r="AI3198">
        <v>72.344048000000001</v>
      </c>
      <c r="AJ3198">
        <v>92.129001000000002</v>
      </c>
      <c r="AK3198">
        <v>139.55886799999999</v>
      </c>
      <c r="AL3198" t="s">
        <v>54</v>
      </c>
      <c r="AM3198" t="s">
        <v>314</v>
      </c>
      <c r="AN3198" t="s">
        <v>199</v>
      </c>
      <c r="AR3198" t="s">
        <v>199</v>
      </c>
    </row>
    <row r="3199" spans="1:44" hidden="1" x14ac:dyDescent="0.25">
      <c r="A3199" t="s">
        <v>4375</v>
      </c>
      <c r="B3199" t="s">
        <v>4367</v>
      </c>
      <c r="C3199" t="s">
        <v>4368</v>
      </c>
      <c r="D3199" t="s">
        <v>864</v>
      </c>
      <c r="E3199" t="s">
        <v>3402</v>
      </c>
      <c r="F3199" t="s">
        <v>311</v>
      </c>
      <c r="G3199" t="s">
        <v>45</v>
      </c>
      <c r="H3199">
        <v>1</v>
      </c>
      <c r="I3199" t="s">
        <v>197</v>
      </c>
      <c r="J3199" t="s">
        <v>47</v>
      </c>
      <c r="K3199" s="1">
        <v>44069</v>
      </c>
      <c r="L3199">
        <v>3.44</v>
      </c>
      <c r="M3199" t="s">
        <v>226</v>
      </c>
      <c r="W3199" s="5">
        <v>45839</v>
      </c>
      <c r="X3199" s="5">
        <v>45839</v>
      </c>
      <c r="Y3199" s="5">
        <v>45748</v>
      </c>
      <c r="AB3199" t="s">
        <v>311</v>
      </c>
      <c r="AC3199" t="s">
        <v>311</v>
      </c>
      <c r="AD3199" t="s">
        <v>199</v>
      </c>
      <c r="AE3199" t="s">
        <v>51</v>
      </c>
      <c r="AF3199" t="s">
        <v>50</v>
      </c>
      <c r="AG3199" t="s">
        <v>52</v>
      </c>
      <c r="AH3199">
        <v>19.122441999999999</v>
      </c>
      <c r="AI3199">
        <v>72.344048000000001</v>
      </c>
      <c r="AJ3199">
        <v>92.129001000000002</v>
      </c>
      <c r="AK3199">
        <v>139.55886799999999</v>
      </c>
      <c r="AL3199" t="s">
        <v>54</v>
      </c>
      <c r="AM3199" t="s">
        <v>314</v>
      </c>
      <c r="AN3199" t="s">
        <v>199</v>
      </c>
      <c r="AR3199" t="s">
        <v>199</v>
      </c>
    </row>
    <row r="3200" spans="1:44" hidden="1" x14ac:dyDescent="0.25">
      <c r="A3200" t="s">
        <v>4376</v>
      </c>
      <c r="B3200" t="s">
        <v>4367</v>
      </c>
      <c r="C3200" t="s">
        <v>4368</v>
      </c>
      <c r="D3200" t="s">
        <v>851</v>
      </c>
      <c r="E3200" t="s">
        <v>3402</v>
      </c>
      <c r="F3200" t="s">
        <v>311</v>
      </c>
      <c r="G3200" t="s">
        <v>45</v>
      </c>
      <c r="H3200">
        <v>1</v>
      </c>
      <c r="I3200" t="s">
        <v>197</v>
      </c>
      <c r="J3200" t="s">
        <v>47</v>
      </c>
      <c r="K3200" s="1">
        <v>44069</v>
      </c>
      <c r="L3200">
        <v>4.12</v>
      </c>
      <c r="M3200" t="s">
        <v>226</v>
      </c>
      <c r="W3200" s="5">
        <v>45839</v>
      </c>
      <c r="X3200" s="5">
        <v>45839</v>
      </c>
      <c r="Y3200" s="5">
        <v>45748</v>
      </c>
      <c r="AB3200" t="s">
        <v>311</v>
      </c>
      <c r="AC3200" t="s">
        <v>311</v>
      </c>
      <c r="AD3200" t="s">
        <v>199</v>
      </c>
      <c r="AE3200" t="s">
        <v>51</v>
      </c>
      <c r="AF3200" t="s">
        <v>50</v>
      </c>
      <c r="AG3200" t="s">
        <v>52</v>
      </c>
      <c r="AH3200">
        <v>19.122441999999999</v>
      </c>
      <c r="AI3200">
        <v>72.344048000000001</v>
      </c>
      <c r="AJ3200">
        <v>92.129001000000002</v>
      </c>
      <c r="AK3200">
        <v>139.55886799999999</v>
      </c>
      <c r="AL3200" t="s">
        <v>54</v>
      </c>
      <c r="AM3200" t="s">
        <v>314</v>
      </c>
      <c r="AN3200" t="s">
        <v>199</v>
      </c>
      <c r="AR3200" t="s">
        <v>199</v>
      </c>
    </row>
    <row r="3201" spans="1:44" hidden="1" x14ac:dyDescent="0.25">
      <c r="A3201" t="s">
        <v>4380</v>
      </c>
      <c r="B3201" t="s">
        <v>4377</v>
      </c>
      <c r="C3201" t="s">
        <v>4378</v>
      </c>
      <c r="D3201" t="s">
        <v>109</v>
      </c>
      <c r="E3201" t="s">
        <v>4379</v>
      </c>
      <c r="F3201" t="s">
        <v>311</v>
      </c>
      <c r="G3201" t="s">
        <v>45</v>
      </c>
      <c r="H3201">
        <v>2</v>
      </c>
      <c r="I3201" t="s">
        <v>46</v>
      </c>
      <c r="J3201" t="s">
        <v>47</v>
      </c>
      <c r="K3201" s="1">
        <v>43220</v>
      </c>
      <c r="L3201">
        <v>0.08</v>
      </c>
      <c r="M3201" t="s">
        <v>226</v>
      </c>
      <c r="W3201" s="5">
        <v>43951</v>
      </c>
      <c r="Y3201" s="5">
        <v>45870</v>
      </c>
      <c r="AB3201" t="s">
        <v>311</v>
      </c>
      <c r="AC3201" t="s">
        <v>311</v>
      </c>
      <c r="AD3201" t="s">
        <v>199</v>
      </c>
      <c r="AE3201" t="s">
        <v>51</v>
      </c>
      <c r="AF3201" t="s">
        <v>50</v>
      </c>
      <c r="AG3201" t="s">
        <v>52</v>
      </c>
      <c r="AH3201">
        <v>33.716217</v>
      </c>
      <c r="AI3201">
        <v>74.440909000000005</v>
      </c>
      <c r="AJ3201">
        <v>94.225862000000006</v>
      </c>
      <c r="AK3201">
        <v>141.65572900000001</v>
      </c>
      <c r="AL3201" t="s">
        <v>54</v>
      </c>
      <c r="AM3201" t="s">
        <v>314</v>
      </c>
    </row>
    <row r="3202" spans="1:44" hidden="1" x14ac:dyDescent="0.25">
      <c r="A3202" t="s">
        <v>4383</v>
      </c>
      <c r="B3202" t="s">
        <v>4381</v>
      </c>
      <c r="C3202" t="s">
        <v>4382</v>
      </c>
      <c r="D3202" t="s">
        <v>846</v>
      </c>
      <c r="E3202" t="s">
        <v>3556</v>
      </c>
      <c r="F3202" t="s">
        <v>311</v>
      </c>
      <c r="G3202" t="s">
        <v>45</v>
      </c>
      <c r="H3202">
        <v>2</v>
      </c>
      <c r="I3202" t="s">
        <v>46</v>
      </c>
      <c r="J3202" t="s">
        <v>47</v>
      </c>
      <c r="K3202" s="1">
        <v>44223</v>
      </c>
      <c r="L3202">
        <v>0.37</v>
      </c>
      <c r="M3202" t="s">
        <v>226</v>
      </c>
      <c r="W3202" s="5">
        <v>45901</v>
      </c>
      <c r="X3202" s="5">
        <v>45901</v>
      </c>
      <c r="AB3202" t="s">
        <v>311</v>
      </c>
      <c r="AC3202" t="s">
        <v>311</v>
      </c>
      <c r="AD3202" t="s">
        <v>1712</v>
      </c>
      <c r="AE3202" t="s">
        <v>1713</v>
      </c>
      <c r="AF3202" t="s">
        <v>199</v>
      </c>
      <c r="AG3202" t="s">
        <v>51</v>
      </c>
      <c r="AH3202">
        <v>63.512315999999998</v>
      </c>
      <c r="AI3202">
        <v>63.731512000000002</v>
      </c>
      <c r="AJ3202">
        <v>139.82141300000001</v>
      </c>
      <c r="AK3202">
        <v>185.29705899999999</v>
      </c>
      <c r="AL3202" t="s">
        <v>295</v>
      </c>
      <c r="AM3202" t="s">
        <v>314</v>
      </c>
    </row>
    <row r="3203" spans="1:44" hidden="1" x14ac:dyDescent="0.25">
      <c r="A3203" t="s">
        <v>4386</v>
      </c>
      <c r="B3203" t="s">
        <v>4384</v>
      </c>
      <c r="C3203" t="s">
        <v>4385</v>
      </c>
      <c r="D3203" t="s">
        <v>259</v>
      </c>
      <c r="E3203" t="s">
        <v>3556</v>
      </c>
      <c r="F3203" t="s">
        <v>311</v>
      </c>
      <c r="G3203" t="s">
        <v>45</v>
      </c>
      <c r="H3203">
        <v>2</v>
      </c>
      <c r="I3203" t="s">
        <v>46</v>
      </c>
      <c r="J3203" t="s">
        <v>47</v>
      </c>
      <c r="K3203" s="1">
        <v>43678</v>
      </c>
      <c r="L3203">
        <v>2.82</v>
      </c>
      <c r="M3203" t="s">
        <v>226</v>
      </c>
      <c r="W3203" s="5">
        <v>45870</v>
      </c>
      <c r="X3203" s="5">
        <v>45870</v>
      </c>
      <c r="Y3203" s="5">
        <v>45778</v>
      </c>
      <c r="AB3203" t="s">
        <v>311</v>
      </c>
      <c r="AC3203" t="s">
        <v>311</v>
      </c>
      <c r="AD3203" t="s">
        <v>1712</v>
      </c>
      <c r="AE3203" t="s">
        <v>1713</v>
      </c>
      <c r="AF3203" t="s">
        <v>199</v>
      </c>
      <c r="AG3203" t="s">
        <v>51</v>
      </c>
      <c r="AH3203">
        <v>67.404110000000003</v>
      </c>
      <c r="AI3203">
        <v>67.623305000000002</v>
      </c>
      <c r="AJ3203">
        <v>162.57872699999999</v>
      </c>
      <c r="AK3203">
        <v>209.571259</v>
      </c>
      <c r="AL3203" t="s">
        <v>54</v>
      </c>
      <c r="AM3203" t="s">
        <v>314</v>
      </c>
      <c r="AN3203" t="s">
        <v>199</v>
      </c>
      <c r="AR3203" t="s">
        <v>199</v>
      </c>
    </row>
    <row r="3204" spans="1:44" hidden="1" x14ac:dyDescent="0.25">
      <c r="A3204" t="s">
        <v>4387</v>
      </c>
      <c r="B3204" t="s">
        <v>4384</v>
      </c>
      <c r="C3204" t="s">
        <v>4385</v>
      </c>
      <c r="D3204" t="s">
        <v>109</v>
      </c>
      <c r="E3204" t="s">
        <v>3556</v>
      </c>
      <c r="F3204" t="s">
        <v>311</v>
      </c>
      <c r="G3204" t="s">
        <v>45</v>
      </c>
      <c r="H3204">
        <v>2</v>
      </c>
      <c r="I3204" t="s">
        <v>46</v>
      </c>
      <c r="J3204" t="s">
        <v>47</v>
      </c>
      <c r="K3204" s="1">
        <v>43678</v>
      </c>
      <c r="L3204">
        <v>3.59</v>
      </c>
      <c r="M3204" t="s">
        <v>226</v>
      </c>
      <c r="W3204" s="5">
        <v>45870</v>
      </c>
      <c r="X3204" s="5">
        <v>45870</v>
      </c>
      <c r="Y3204" s="5">
        <v>45778</v>
      </c>
      <c r="AB3204" t="s">
        <v>311</v>
      </c>
      <c r="AC3204" t="s">
        <v>311</v>
      </c>
      <c r="AD3204" t="s">
        <v>1712</v>
      </c>
      <c r="AE3204" t="s">
        <v>1713</v>
      </c>
      <c r="AF3204" t="s">
        <v>199</v>
      </c>
      <c r="AG3204" t="s">
        <v>51</v>
      </c>
      <c r="AH3204">
        <v>67.404110000000003</v>
      </c>
      <c r="AI3204">
        <v>67.623305000000002</v>
      </c>
      <c r="AJ3204">
        <v>162.57872699999999</v>
      </c>
      <c r="AK3204">
        <v>209.571259</v>
      </c>
      <c r="AL3204" t="s">
        <v>54</v>
      </c>
      <c r="AM3204" t="s">
        <v>314</v>
      </c>
      <c r="AN3204" t="s">
        <v>199</v>
      </c>
      <c r="AR3204" t="s">
        <v>199</v>
      </c>
    </row>
    <row r="3205" spans="1:44" hidden="1" x14ac:dyDescent="0.25">
      <c r="A3205" t="s">
        <v>4388</v>
      </c>
      <c r="B3205" t="s">
        <v>4384</v>
      </c>
      <c r="C3205" t="s">
        <v>4385</v>
      </c>
      <c r="D3205" t="s">
        <v>126</v>
      </c>
      <c r="E3205" t="s">
        <v>3556</v>
      </c>
      <c r="F3205" t="s">
        <v>311</v>
      </c>
      <c r="G3205" t="s">
        <v>45</v>
      </c>
      <c r="H3205">
        <v>5</v>
      </c>
      <c r="I3205" t="s">
        <v>46</v>
      </c>
      <c r="J3205" t="s">
        <v>70</v>
      </c>
      <c r="L3205">
        <v>3.85</v>
      </c>
      <c r="M3205" t="s">
        <v>226</v>
      </c>
      <c r="W3205" s="5">
        <v>44247</v>
      </c>
      <c r="AB3205" t="s">
        <v>311</v>
      </c>
      <c r="AC3205" t="s">
        <v>311</v>
      </c>
      <c r="AD3205" t="s">
        <v>1712</v>
      </c>
      <c r="AE3205" t="s">
        <v>1713</v>
      </c>
      <c r="AF3205" t="s">
        <v>199</v>
      </c>
      <c r="AG3205" t="s">
        <v>51</v>
      </c>
      <c r="AH3205">
        <v>67.404110000000003</v>
      </c>
      <c r="AI3205">
        <v>67.623305000000002</v>
      </c>
      <c r="AJ3205">
        <v>162.57872699999999</v>
      </c>
      <c r="AK3205">
        <v>209.571259</v>
      </c>
      <c r="AL3205" t="s">
        <v>295</v>
      </c>
      <c r="AM3205" t="s">
        <v>314</v>
      </c>
      <c r="AN3205" t="s">
        <v>1712</v>
      </c>
      <c r="AO3205" s="1">
        <v>45809</v>
      </c>
      <c r="AP3205" s="1" t="s">
        <v>5437</v>
      </c>
      <c r="AR3205" t="s">
        <v>1712</v>
      </c>
    </row>
    <row r="3206" spans="1:44" hidden="1" x14ac:dyDescent="0.25">
      <c r="A3206" t="s">
        <v>4389</v>
      </c>
      <c r="B3206" t="s">
        <v>4384</v>
      </c>
      <c r="C3206" t="s">
        <v>4385</v>
      </c>
      <c r="D3206" t="s">
        <v>134</v>
      </c>
      <c r="E3206" t="s">
        <v>3556</v>
      </c>
      <c r="F3206" t="s">
        <v>311</v>
      </c>
      <c r="G3206" t="s">
        <v>45</v>
      </c>
      <c r="H3206">
        <v>2</v>
      </c>
      <c r="I3206" t="s">
        <v>46</v>
      </c>
      <c r="J3206" t="s">
        <v>47</v>
      </c>
      <c r="K3206" s="1">
        <v>43678</v>
      </c>
      <c r="L3206">
        <v>0.61</v>
      </c>
      <c r="M3206" t="s">
        <v>226</v>
      </c>
      <c r="W3206" s="5">
        <v>45870</v>
      </c>
      <c r="X3206" s="5">
        <v>45870</v>
      </c>
      <c r="Y3206" s="5">
        <v>45778</v>
      </c>
      <c r="AB3206" t="s">
        <v>311</v>
      </c>
      <c r="AC3206" t="s">
        <v>311</v>
      </c>
      <c r="AD3206" t="s">
        <v>1712</v>
      </c>
      <c r="AE3206" t="s">
        <v>1713</v>
      </c>
      <c r="AF3206" t="s">
        <v>199</v>
      </c>
      <c r="AG3206" t="s">
        <v>51</v>
      </c>
      <c r="AH3206">
        <v>67.404110000000003</v>
      </c>
      <c r="AI3206">
        <v>67.623305000000002</v>
      </c>
      <c r="AJ3206">
        <v>162.57872699999999</v>
      </c>
      <c r="AK3206">
        <v>209.571259</v>
      </c>
      <c r="AL3206" t="s">
        <v>54</v>
      </c>
      <c r="AM3206" t="s">
        <v>314</v>
      </c>
      <c r="AN3206" t="s">
        <v>199</v>
      </c>
      <c r="AR3206" t="s">
        <v>199</v>
      </c>
    </row>
    <row r="3207" spans="1:44" hidden="1" x14ac:dyDescent="0.25">
      <c r="A3207" t="s">
        <v>4390</v>
      </c>
      <c r="B3207" t="s">
        <v>4384</v>
      </c>
      <c r="C3207" t="s">
        <v>4385</v>
      </c>
      <c r="D3207" t="s">
        <v>485</v>
      </c>
      <c r="E3207" t="s">
        <v>3556</v>
      </c>
      <c r="F3207" t="s">
        <v>311</v>
      </c>
      <c r="G3207" t="s">
        <v>45</v>
      </c>
      <c r="H3207">
        <v>4</v>
      </c>
      <c r="I3207" t="s">
        <v>46</v>
      </c>
      <c r="J3207" t="s">
        <v>236</v>
      </c>
      <c r="L3207">
        <v>0.8</v>
      </c>
      <c r="M3207" t="s">
        <v>226</v>
      </c>
      <c r="O3207" t="s">
        <v>473</v>
      </c>
      <c r="P3207" t="s">
        <v>14</v>
      </c>
      <c r="V3207" t="s">
        <v>83</v>
      </c>
      <c r="W3207" s="5">
        <v>44247</v>
      </c>
      <c r="AB3207" t="s">
        <v>311</v>
      </c>
      <c r="AC3207" t="s">
        <v>473</v>
      </c>
      <c r="AD3207" t="s">
        <v>1712</v>
      </c>
      <c r="AE3207" t="s">
        <v>1713</v>
      </c>
      <c r="AF3207" t="s">
        <v>199</v>
      </c>
      <c r="AG3207" t="s">
        <v>51</v>
      </c>
      <c r="AH3207">
        <v>67.404110000000003</v>
      </c>
      <c r="AI3207">
        <v>67.623305000000002</v>
      </c>
      <c r="AJ3207">
        <v>162.57872699999999</v>
      </c>
      <c r="AK3207">
        <v>209.571259</v>
      </c>
      <c r="AL3207" t="s">
        <v>73</v>
      </c>
      <c r="AM3207" t="s">
        <v>314</v>
      </c>
      <c r="AN3207" t="s">
        <v>1712</v>
      </c>
      <c r="AO3207" s="1">
        <v>45809</v>
      </c>
      <c r="AP3207" s="1" t="s">
        <v>5437</v>
      </c>
      <c r="AR3207" t="s">
        <v>1712</v>
      </c>
    </row>
    <row r="3208" spans="1:44" hidden="1" x14ac:dyDescent="0.25">
      <c r="A3208" t="s">
        <v>4393</v>
      </c>
      <c r="B3208" t="s">
        <v>4391</v>
      </c>
      <c r="C3208" t="s">
        <v>4392</v>
      </c>
      <c r="D3208" t="s">
        <v>95</v>
      </c>
      <c r="E3208" t="s">
        <v>3556</v>
      </c>
      <c r="F3208" t="s">
        <v>311</v>
      </c>
      <c r="G3208" t="s">
        <v>45</v>
      </c>
      <c r="H3208">
        <v>2</v>
      </c>
      <c r="I3208" t="s">
        <v>46</v>
      </c>
      <c r="J3208" t="s">
        <v>70</v>
      </c>
      <c r="L3208">
        <v>24.15</v>
      </c>
      <c r="M3208" t="s">
        <v>226</v>
      </c>
      <c r="R3208" t="s">
        <v>97</v>
      </c>
      <c r="S3208" t="s">
        <v>97</v>
      </c>
      <c r="T3208" t="s">
        <v>98</v>
      </c>
      <c r="W3208" s="5">
        <v>45433.957951388889</v>
      </c>
      <c r="Y3208" s="5">
        <v>45413</v>
      </c>
      <c r="Z3208" s="10">
        <v>45433</v>
      </c>
      <c r="AA3208" s="10">
        <v>45417</v>
      </c>
      <c r="AB3208" t="s">
        <v>311</v>
      </c>
      <c r="AC3208" t="s">
        <v>311</v>
      </c>
      <c r="AD3208" t="s">
        <v>1712</v>
      </c>
      <c r="AE3208" t="s">
        <v>1713</v>
      </c>
      <c r="AF3208" t="s">
        <v>199</v>
      </c>
      <c r="AG3208" t="s">
        <v>51</v>
      </c>
      <c r="AH3208">
        <v>62.747653999999997</v>
      </c>
      <c r="AI3208">
        <v>62.966849000000003</v>
      </c>
      <c r="AJ3208">
        <v>139.63670999999999</v>
      </c>
      <c r="AK3208">
        <v>185.11235500000001</v>
      </c>
      <c r="AL3208" t="s">
        <v>106</v>
      </c>
      <c r="AM3208" t="s">
        <v>314</v>
      </c>
      <c r="AN3208" t="s">
        <v>1712</v>
      </c>
      <c r="AO3208" s="1">
        <v>45689</v>
      </c>
      <c r="AP3208" s="1" t="s">
        <v>5426</v>
      </c>
      <c r="AQ3208" t="s">
        <v>4394</v>
      </c>
      <c r="AR3208" t="s">
        <v>1712</v>
      </c>
    </row>
    <row r="3209" spans="1:44" hidden="1" x14ac:dyDescent="0.25">
      <c r="A3209" t="s">
        <v>4397</v>
      </c>
      <c r="B3209" t="s">
        <v>4395</v>
      </c>
      <c r="C3209" t="s">
        <v>4396</v>
      </c>
      <c r="D3209" t="s">
        <v>95</v>
      </c>
      <c r="E3209" t="s">
        <v>3556</v>
      </c>
      <c r="F3209" t="s">
        <v>311</v>
      </c>
      <c r="G3209" t="s">
        <v>45</v>
      </c>
      <c r="H3209">
        <v>2</v>
      </c>
      <c r="I3209" t="s">
        <v>46</v>
      </c>
      <c r="J3209" t="s">
        <v>70</v>
      </c>
      <c r="L3209">
        <v>30.52</v>
      </c>
      <c r="M3209" t="s">
        <v>226</v>
      </c>
      <c r="R3209" t="s">
        <v>97</v>
      </c>
      <c r="S3209" t="s">
        <v>97</v>
      </c>
      <c r="T3209" t="s">
        <v>98</v>
      </c>
      <c r="W3209" s="5">
        <v>45440</v>
      </c>
      <c r="Y3209" s="5">
        <v>45413</v>
      </c>
      <c r="Z3209" s="10">
        <v>45440</v>
      </c>
      <c r="AA3209" s="10">
        <v>45427</v>
      </c>
      <c r="AB3209" t="s">
        <v>311</v>
      </c>
      <c r="AC3209" t="s">
        <v>311</v>
      </c>
      <c r="AD3209" t="s">
        <v>1712</v>
      </c>
      <c r="AE3209" t="s">
        <v>1713</v>
      </c>
      <c r="AF3209" t="s">
        <v>199</v>
      </c>
      <c r="AG3209" t="s">
        <v>51</v>
      </c>
      <c r="AH3209">
        <v>62.202325000000002</v>
      </c>
      <c r="AI3209">
        <v>62.421520000000001</v>
      </c>
      <c r="AJ3209">
        <v>140.50108399999999</v>
      </c>
      <c r="AK3209">
        <v>185.97673</v>
      </c>
      <c r="AL3209" t="s">
        <v>106</v>
      </c>
      <c r="AM3209" t="s">
        <v>314</v>
      </c>
      <c r="AN3209" t="s">
        <v>1723</v>
      </c>
      <c r="AO3209" s="1">
        <v>45717</v>
      </c>
      <c r="AP3209" s="1" t="s">
        <v>5427</v>
      </c>
      <c r="AQ3209" t="s">
        <v>4394</v>
      </c>
      <c r="AR3209" t="s">
        <v>1723</v>
      </c>
    </row>
    <row r="3210" spans="1:44" hidden="1" x14ac:dyDescent="0.25">
      <c r="A3210" t="s">
        <v>4398</v>
      </c>
      <c r="B3210" t="s">
        <v>4395</v>
      </c>
      <c r="C3210" t="s">
        <v>4396</v>
      </c>
      <c r="D3210" t="s">
        <v>145</v>
      </c>
      <c r="E3210" t="s">
        <v>3556</v>
      </c>
      <c r="F3210" t="s">
        <v>311</v>
      </c>
      <c r="G3210" t="s">
        <v>45</v>
      </c>
      <c r="H3210">
        <v>2</v>
      </c>
      <c r="I3210" t="s">
        <v>46</v>
      </c>
      <c r="J3210" t="s">
        <v>70</v>
      </c>
      <c r="L3210">
        <v>26.48</v>
      </c>
      <c r="M3210" t="s">
        <v>226</v>
      </c>
      <c r="R3210" t="s">
        <v>97</v>
      </c>
      <c r="S3210" t="s">
        <v>97</v>
      </c>
      <c r="T3210" t="s">
        <v>98</v>
      </c>
      <c r="W3210" s="5">
        <v>45440</v>
      </c>
      <c r="Y3210" s="5">
        <v>45413</v>
      </c>
      <c r="Z3210" s="10">
        <v>45440</v>
      </c>
      <c r="AA3210" s="10">
        <v>45427</v>
      </c>
      <c r="AB3210" t="s">
        <v>311</v>
      </c>
      <c r="AC3210" t="s">
        <v>311</v>
      </c>
      <c r="AD3210" t="s">
        <v>1712</v>
      </c>
      <c r="AE3210" t="s">
        <v>1713</v>
      </c>
      <c r="AF3210" t="s">
        <v>199</v>
      </c>
      <c r="AG3210" t="s">
        <v>51</v>
      </c>
      <c r="AH3210">
        <v>62.202325000000002</v>
      </c>
      <c r="AI3210">
        <v>62.421520000000001</v>
      </c>
      <c r="AJ3210">
        <v>140.50108399999999</v>
      </c>
      <c r="AK3210">
        <v>185.97673</v>
      </c>
      <c r="AL3210" t="s">
        <v>106</v>
      </c>
      <c r="AM3210" t="s">
        <v>314</v>
      </c>
      <c r="AN3210" t="s">
        <v>1723</v>
      </c>
      <c r="AO3210" s="1">
        <v>45717</v>
      </c>
      <c r="AP3210" s="1" t="s">
        <v>5427</v>
      </c>
      <c r="AQ3210" t="s">
        <v>4394</v>
      </c>
      <c r="AR3210" t="s">
        <v>1723</v>
      </c>
    </row>
    <row r="3211" spans="1:44" hidden="1" x14ac:dyDescent="0.25">
      <c r="A3211" t="s">
        <v>4401</v>
      </c>
      <c r="B3211" t="s">
        <v>4399</v>
      </c>
      <c r="C3211" t="s">
        <v>4400</v>
      </c>
      <c r="D3211" t="s">
        <v>95</v>
      </c>
      <c r="E3211" t="s">
        <v>1893</v>
      </c>
      <c r="F3211" t="s">
        <v>79</v>
      </c>
      <c r="G3211" t="s">
        <v>58</v>
      </c>
      <c r="H3211">
        <v>1</v>
      </c>
      <c r="I3211" t="s">
        <v>197</v>
      </c>
      <c r="J3211" t="s">
        <v>47</v>
      </c>
      <c r="K3211" s="1">
        <v>44021</v>
      </c>
      <c r="L3211">
        <v>8.01</v>
      </c>
      <c r="M3211" t="s">
        <v>226</v>
      </c>
      <c r="W3211" s="5">
        <v>45778</v>
      </c>
      <c r="X3211" s="5">
        <v>45778</v>
      </c>
      <c r="Y3211" s="5">
        <v>45778</v>
      </c>
      <c r="AB3211" t="s">
        <v>79</v>
      </c>
      <c r="AC3211" t="s">
        <v>79</v>
      </c>
      <c r="AD3211" t="s">
        <v>52</v>
      </c>
      <c r="AE3211" t="s">
        <v>50</v>
      </c>
      <c r="AF3211" t="s">
        <v>53</v>
      </c>
      <c r="AG3211" t="s">
        <v>72</v>
      </c>
      <c r="AH3211">
        <v>37.798307999999999</v>
      </c>
      <c r="AI3211">
        <v>60.805044000000002</v>
      </c>
      <c r="AJ3211">
        <v>65.229195000000004</v>
      </c>
      <c r="AK3211">
        <v>66.989063999999999</v>
      </c>
      <c r="AL3211" t="s">
        <v>54</v>
      </c>
      <c r="AM3211" t="s">
        <v>55</v>
      </c>
      <c r="AN3211" t="s">
        <v>50</v>
      </c>
      <c r="AR3211" t="s">
        <v>50</v>
      </c>
    </row>
    <row r="3212" spans="1:44" hidden="1" x14ac:dyDescent="0.25">
      <c r="A3212" t="s">
        <v>4402</v>
      </c>
      <c r="B3212" t="s">
        <v>4399</v>
      </c>
      <c r="C3212" t="s">
        <v>4400</v>
      </c>
      <c r="D3212" t="s">
        <v>143</v>
      </c>
      <c r="E3212" t="s">
        <v>1893</v>
      </c>
      <c r="F3212" t="s">
        <v>79</v>
      </c>
      <c r="G3212" t="s">
        <v>58</v>
      </c>
      <c r="H3212">
        <v>1</v>
      </c>
      <c r="I3212" t="s">
        <v>197</v>
      </c>
      <c r="J3212" t="s">
        <v>47</v>
      </c>
      <c r="K3212" s="1">
        <v>44021</v>
      </c>
      <c r="L3212">
        <v>42.59</v>
      </c>
      <c r="M3212" t="s">
        <v>226</v>
      </c>
      <c r="W3212" s="5">
        <v>45778</v>
      </c>
      <c r="X3212" s="5">
        <v>45778</v>
      </c>
      <c r="Y3212" s="5">
        <v>45778</v>
      </c>
      <c r="AB3212" t="s">
        <v>79</v>
      </c>
      <c r="AC3212" t="s">
        <v>79</v>
      </c>
      <c r="AD3212" t="s">
        <v>52</v>
      </c>
      <c r="AE3212" t="s">
        <v>50</v>
      </c>
      <c r="AF3212" t="s">
        <v>53</v>
      </c>
      <c r="AG3212" t="s">
        <v>72</v>
      </c>
      <c r="AH3212">
        <v>37.798307999999999</v>
      </c>
      <c r="AI3212">
        <v>60.805044000000002</v>
      </c>
      <c r="AJ3212">
        <v>65.229195000000004</v>
      </c>
      <c r="AK3212">
        <v>66.989063999999999</v>
      </c>
      <c r="AL3212" t="s">
        <v>54</v>
      </c>
      <c r="AM3212" t="s">
        <v>55</v>
      </c>
      <c r="AN3212" t="s">
        <v>50</v>
      </c>
      <c r="AR3212" t="s">
        <v>50</v>
      </c>
    </row>
    <row r="3213" spans="1:44" hidden="1" x14ac:dyDescent="0.25">
      <c r="A3213" t="s">
        <v>4403</v>
      </c>
      <c r="B3213" t="s">
        <v>4399</v>
      </c>
      <c r="C3213" t="s">
        <v>4400</v>
      </c>
      <c r="D3213" t="s">
        <v>145</v>
      </c>
      <c r="E3213" t="s">
        <v>1893</v>
      </c>
      <c r="F3213" t="s">
        <v>79</v>
      </c>
      <c r="G3213" t="s">
        <v>58</v>
      </c>
      <c r="H3213">
        <v>1</v>
      </c>
      <c r="I3213" t="s">
        <v>197</v>
      </c>
      <c r="J3213" t="s">
        <v>47</v>
      </c>
      <c r="K3213" s="1">
        <v>44019</v>
      </c>
      <c r="L3213">
        <v>35.14</v>
      </c>
      <c r="M3213" t="s">
        <v>226</v>
      </c>
      <c r="W3213" s="5">
        <v>45778</v>
      </c>
      <c r="X3213" s="5">
        <v>45778</v>
      </c>
      <c r="Y3213" s="5">
        <v>45778</v>
      </c>
      <c r="AB3213" t="s">
        <v>79</v>
      </c>
      <c r="AC3213" t="s">
        <v>79</v>
      </c>
      <c r="AD3213" t="s">
        <v>52</v>
      </c>
      <c r="AE3213" t="s">
        <v>50</v>
      </c>
      <c r="AF3213" t="s">
        <v>53</v>
      </c>
      <c r="AG3213" t="s">
        <v>72</v>
      </c>
      <c r="AH3213">
        <v>37.798307999999999</v>
      </c>
      <c r="AI3213">
        <v>60.805044000000002</v>
      </c>
      <c r="AJ3213">
        <v>65.229195000000004</v>
      </c>
      <c r="AK3213">
        <v>66.989063999999999</v>
      </c>
      <c r="AL3213" t="s">
        <v>54</v>
      </c>
      <c r="AM3213" t="s">
        <v>55</v>
      </c>
      <c r="AN3213" t="s">
        <v>50</v>
      </c>
      <c r="AR3213" t="s">
        <v>50</v>
      </c>
    </row>
    <row r="3214" spans="1:44" hidden="1" x14ac:dyDescent="0.25">
      <c r="A3214" t="s">
        <v>4404</v>
      </c>
      <c r="B3214" t="s">
        <v>4399</v>
      </c>
      <c r="C3214" t="s">
        <v>4400</v>
      </c>
      <c r="D3214" t="s">
        <v>255</v>
      </c>
      <c r="E3214" t="s">
        <v>1893</v>
      </c>
      <c r="F3214" t="s">
        <v>79</v>
      </c>
      <c r="G3214" t="s">
        <v>58</v>
      </c>
      <c r="H3214">
        <v>1</v>
      </c>
      <c r="I3214" t="s">
        <v>197</v>
      </c>
      <c r="J3214" t="s">
        <v>47</v>
      </c>
      <c r="K3214" s="1">
        <v>44490</v>
      </c>
      <c r="L3214">
        <v>0.13</v>
      </c>
      <c r="M3214" t="s">
        <v>226</v>
      </c>
      <c r="W3214" s="5">
        <v>45778</v>
      </c>
      <c r="X3214" s="5">
        <v>45778</v>
      </c>
      <c r="Y3214" s="5">
        <v>45809</v>
      </c>
      <c r="AB3214" t="s">
        <v>79</v>
      </c>
      <c r="AC3214" t="s">
        <v>79</v>
      </c>
      <c r="AD3214" t="s">
        <v>52</v>
      </c>
      <c r="AE3214" t="s">
        <v>50</v>
      </c>
      <c r="AF3214" t="s">
        <v>53</v>
      </c>
      <c r="AG3214" t="s">
        <v>72</v>
      </c>
      <c r="AH3214">
        <v>37.798307999999999</v>
      </c>
      <c r="AI3214">
        <v>60.805044000000002</v>
      </c>
      <c r="AJ3214">
        <v>65.229195000000004</v>
      </c>
      <c r="AK3214">
        <v>66.989063999999999</v>
      </c>
      <c r="AL3214" t="s">
        <v>54</v>
      </c>
      <c r="AM3214" t="s">
        <v>55</v>
      </c>
      <c r="AN3214" t="s">
        <v>50</v>
      </c>
      <c r="AO3214" s="1">
        <v>45870</v>
      </c>
      <c r="AR3214" t="s">
        <v>50</v>
      </c>
    </row>
    <row r="3215" spans="1:44" hidden="1" x14ac:dyDescent="0.25">
      <c r="A3215" t="s">
        <v>4407</v>
      </c>
      <c r="B3215" t="s">
        <v>4405</v>
      </c>
      <c r="C3215" t="s">
        <v>4406</v>
      </c>
      <c r="D3215" t="s">
        <v>95</v>
      </c>
      <c r="E3215" t="s">
        <v>531</v>
      </c>
      <c r="F3215" t="s">
        <v>79</v>
      </c>
      <c r="G3215" t="s">
        <v>80</v>
      </c>
      <c r="H3215">
        <v>1</v>
      </c>
      <c r="I3215" t="s">
        <v>197</v>
      </c>
      <c r="J3215" t="s">
        <v>47</v>
      </c>
      <c r="K3215" s="1">
        <v>44025</v>
      </c>
      <c r="L3215">
        <v>27.05</v>
      </c>
      <c r="M3215" t="s">
        <v>226</v>
      </c>
      <c r="W3215" s="5">
        <v>45809</v>
      </c>
      <c r="X3215" s="5">
        <v>45809</v>
      </c>
      <c r="AB3215" t="s">
        <v>79</v>
      </c>
      <c r="AC3215" t="s">
        <v>79</v>
      </c>
      <c r="AD3215" t="s">
        <v>84</v>
      </c>
      <c r="AE3215" t="s">
        <v>52</v>
      </c>
      <c r="AF3215" t="s">
        <v>53</v>
      </c>
      <c r="AG3215" t="s">
        <v>50</v>
      </c>
      <c r="AH3215">
        <v>61.281193999999999</v>
      </c>
      <c r="AI3215">
        <v>62.108055</v>
      </c>
      <c r="AJ3215">
        <v>85.025189999999995</v>
      </c>
      <c r="AK3215">
        <v>85.114790999999997</v>
      </c>
      <c r="AL3215" t="s">
        <v>1126</v>
      </c>
      <c r="AM3215" t="s">
        <v>474</v>
      </c>
      <c r="AN3215" t="s">
        <v>566</v>
      </c>
      <c r="AR3215" t="s">
        <v>566</v>
      </c>
    </row>
    <row r="3216" spans="1:44" hidden="1" x14ac:dyDescent="0.25">
      <c r="A3216" t="s">
        <v>4408</v>
      </c>
      <c r="B3216" t="s">
        <v>4405</v>
      </c>
      <c r="C3216" t="s">
        <v>4406</v>
      </c>
      <c r="D3216" t="s">
        <v>143</v>
      </c>
      <c r="E3216" t="s">
        <v>531</v>
      </c>
      <c r="F3216" t="s">
        <v>79</v>
      </c>
      <c r="G3216" t="s">
        <v>80</v>
      </c>
      <c r="H3216">
        <v>1</v>
      </c>
      <c r="I3216" t="s">
        <v>197</v>
      </c>
      <c r="J3216" t="s">
        <v>47</v>
      </c>
      <c r="K3216" s="1">
        <v>44026</v>
      </c>
      <c r="L3216">
        <v>15.71</v>
      </c>
      <c r="M3216" t="s">
        <v>226</v>
      </c>
      <c r="W3216" s="5">
        <v>45809</v>
      </c>
      <c r="X3216" s="5">
        <v>45809</v>
      </c>
      <c r="AB3216" t="s">
        <v>79</v>
      </c>
      <c r="AC3216" t="s">
        <v>79</v>
      </c>
      <c r="AD3216" t="s">
        <v>84</v>
      </c>
      <c r="AE3216" t="s">
        <v>52</v>
      </c>
      <c r="AF3216" t="s">
        <v>53</v>
      </c>
      <c r="AG3216" t="s">
        <v>50</v>
      </c>
      <c r="AH3216">
        <v>61.281193999999999</v>
      </c>
      <c r="AI3216">
        <v>62.108055</v>
      </c>
      <c r="AJ3216">
        <v>85.025189999999995</v>
      </c>
      <c r="AK3216">
        <v>85.114790999999997</v>
      </c>
      <c r="AL3216" t="s">
        <v>1126</v>
      </c>
      <c r="AM3216" t="s">
        <v>474</v>
      </c>
      <c r="AN3216" t="s">
        <v>566</v>
      </c>
      <c r="AR3216" t="s">
        <v>566</v>
      </c>
    </row>
    <row r="3217" spans="1:44" hidden="1" x14ac:dyDescent="0.25">
      <c r="A3217" t="s">
        <v>4409</v>
      </c>
      <c r="B3217" t="s">
        <v>4405</v>
      </c>
      <c r="C3217" t="s">
        <v>4406</v>
      </c>
      <c r="D3217" t="s">
        <v>145</v>
      </c>
      <c r="E3217" t="s">
        <v>531</v>
      </c>
      <c r="F3217" t="s">
        <v>79</v>
      </c>
      <c r="G3217" t="s">
        <v>80</v>
      </c>
      <c r="H3217">
        <v>1</v>
      </c>
      <c r="I3217" t="s">
        <v>197</v>
      </c>
      <c r="J3217" t="s">
        <v>47</v>
      </c>
      <c r="K3217" s="1">
        <v>44028</v>
      </c>
      <c r="L3217">
        <v>8.17</v>
      </c>
      <c r="M3217" t="s">
        <v>226</v>
      </c>
      <c r="W3217" s="5">
        <v>45809</v>
      </c>
      <c r="X3217" s="5">
        <v>45809</v>
      </c>
      <c r="AB3217" t="s">
        <v>79</v>
      </c>
      <c r="AC3217" t="s">
        <v>79</v>
      </c>
      <c r="AD3217" t="s">
        <v>84</v>
      </c>
      <c r="AE3217" t="s">
        <v>52</v>
      </c>
      <c r="AF3217" t="s">
        <v>53</v>
      </c>
      <c r="AG3217" t="s">
        <v>50</v>
      </c>
      <c r="AH3217">
        <v>61.281193999999999</v>
      </c>
      <c r="AI3217">
        <v>62.108055</v>
      </c>
      <c r="AJ3217">
        <v>85.025189999999995</v>
      </c>
      <c r="AK3217">
        <v>85.114790999999997</v>
      </c>
      <c r="AL3217" t="s">
        <v>1126</v>
      </c>
      <c r="AM3217" t="s">
        <v>474</v>
      </c>
      <c r="AN3217" t="s">
        <v>566</v>
      </c>
      <c r="AR3217" t="s">
        <v>566</v>
      </c>
    </row>
    <row r="3218" spans="1:44" hidden="1" x14ac:dyDescent="0.25">
      <c r="A3218" t="s">
        <v>4410</v>
      </c>
      <c r="B3218" t="s">
        <v>4405</v>
      </c>
      <c r="C3218" t="s">
        <v>4406</v>
      </c>
      <c r="D3218" t="s">
        <v>255</v>
      </c>
      <c r="E3218" t="s">
        <v>531</v>
      </c>
      <c r="F3218" t="s">
        <v>79</v>
      </c>
      <c r="G3218" t="s">
        <v>80</v>
      </c>
      <c r="H3218">
        <v>1</v>
      </c>
      <c r="I3218" t="s">
        <v>197</v>
      </c>
      <c r="J3218" t="s">
        <v>47</v>
      </c>
      <c r="K3218" s="1">
        <v>44025</v>
      </c>
      <c r="L3218">
        <v>5.79</v>
      </c>
      <c r="M3218" t="s">
        <v>226</v>
      </c>
      <c r="W3218" s="5">
        <v>45809</v>
      </c>
      <c r="X3218" s="5">
        <v>45809</v>
      </c>
      <c r="AB3218" t="s">
        <v>79</v>
      </c>
      <c r="AC3218" t="s">
        <v>79</v>
      </c>
      <c r="AD3218" t="s">
        <v>84</v>
      </c>
      <c r="AE3218" t="s">
        <v>52</v>
      </c>
      <c r="AF3218" t="s">
        <v>53</v>
      </c>
      <c r="AG3218" t="s">
        <v>50</v>
      </c>
      <c r="AH3218">
        <v>61.281193999999999</v>
      </c>
      <c r="AI3218">
        <v>62.108055</v>
      </c>
      <c r="AJ3218">
        <v>85.025189999999995</v>
      </c>
      <c r="AK3218">
        <v>85.114790999999997</v>
      </c>
      <c r="AL3218" t="s">
        <v>1126</v>
      </c>
      <c r="AM3218" t="s">
        <v>474</v>
      </c>
      <c r="AN3218" t="s">
        <v>566</v>
      </c>
      <c r="AR3218" t="s">
        <v>566</v>
      </c>
    </row>
    <row r="3219" spans="1:44" hidden="1" x14ac:dyDescent="0.25">
      <c r="A3219" t="s">
        <v>4413</v>
      </c>
      <c r="B3219" t="s">
        <v>4411</v>
      </c>
      <c r="C3219" t="s">
        <v>4412</v>
      </c>
      <c r="D3219" t="s">
        <v>95</v>
      </c>
      <c r="E3219" t="s">
        <v>2176</v>
      </c>
      <c r="F3219" t="s">
        <v>245</v>
      </c>
      <c r="G3219" t="s">
        <v>80</v>
      </c>
      <c r="H3219">
        <v>1</v>
      </c>
      <c r="I3219" t="s">
        <v>197</v>
      </c>
      <c r="J3219" t="s">
        <v>47</v>
      </c>
      <c r="K3219" s="1">
        <v>44013</v>
      </c>
      <c r="L3219">
        <v>42.05</v>
      </c>
      <c r="M3219" t="s">
        <v>226</v>
      </c>
      <c r="W3219" s="5">
        <v>45839</v>
      </c>
      <c r="X3219" s="5">
        <v>45809</v>
      </c>
      <c r="Y3219" s="5">
        <v>45689</v>
      </c>
      <c r="AB3219" t="s">
        <v>245</v>
      </c>
      <c r="AC3219" t="s">
        <v>245</v>
      </c>
      <c r="AD3219" t="s">
        <v>566</v>
      </c>
      <c r="AE3219" t="s">
        <v>932</v>
      </c>
      <c r="AF3219" t="s">
        <v>690</v>
      </c>
      <c r="AG3219" t="s">
        <v>247</v>
      </c>
      <c r="AH3219">
        <v>6.3094900000000003</v>
      </c>
      <c r="AI3219">
        <v>33.849082000000003</v>
      </c>
      <c r="AJ3219">
        <v>58.628937999999998</v>
      </c>
      <c r="AK3219">
        <v>74.585831999999996</v>
      </c>
      <c r="AL3219" t="s">
        <v>54</v>
      </c>
      <c r="AM3219" t="s">
        <v>248</v>
      </c>
      <c r="AN3219" t="s">
        <v>932</v>
      </c>
      <c r="AO3219" s="1">
        <v>45839</v>
      </c>
      <c r="AP3219" s="1" t="s">
        <v>5438</v>
      </c>
      <c r="AR3219" t="s">
        <v>182</v>
      </c>
    </row>
    <row r="3220" spans="1:44" hidden="1" x14ac:dyDescent="0.25">
      <c r="A3220" t="s">
        <v>4414</v>
      </c>
      <c r="B3220" t="s">
        <v>4411</v>
      </c>
      <c r="C3220" t="s">
        <v>4412</v>
      </c>
      <c r="D3220" t="s">
        <v>143</v>
      </c>
      <c r="E3220" t="s">
        <v>2176</v>
      </c>
      <c r="F3220" t="s">
        <v>245</v>
      </c>
      <c r="G3220" t="s">
        <v>80</v>
      </c>
      <c r="H3220">
        <v>1</v>
      </c>
      <c r="I3220" t="s">
        <v>197</v>
      </c>
      <c r="J3220" t="s">
        <v>47</v>
      </c>
      <c r="K3220" s="1">
        <v>44013</v>
      </c>
      <c r="L3220">
        <v>34.43</v>
      </c>
      <c r="M3220" t="s">
        <v>226</v>
      </c>
      <c r="W3220" s="5">
        <v>45839</v>
      </c>
      <c r="X3220" s="5">
        <v>45809</v>
      </c>
      <c r="Y3220" s="5">
        <v>45689</v>
      </c>
      <c r="AB3220" t="s">
        <v>245</v>
      </c>
      <c r="AC3220" t="s">
        <v>245</v>
      </c>
      <c r="AD3220" t="s">
        <v>566</v>
      </c>
      <c r="AE3220" t="s">
        <v>932</v>
      </c>
      <c r="AF3220" t="s">
        <v>690</v>
      </c>
      <c r="AG3220" t="s">
        <v>247</v>
      </c>
      <c r="AH3220">
        <v>6.3094900000000003</v>
      </c>
      <c r="AI3220">
        <v>33.849082000000003</v>
      </c>
      <c r="AJ3220">
        <v>58.628937999999998</v>
      </c>
      <c r="AK3220">
        <v>74.585831999999996</v>
      </c>
      <c r="AL3220" t="s">
        <v>54</v>
      </c>
      <c r="AM3220" t="s">
        <v>248</v>
      </c>
      <c r="AN3220" t="s">
        <v>932</v>
      </c>
      <c r="AO3220" s="1">
        <v>45839</v>
      </c>
      <c r="AP3220" s="1" t="s">
        <v>5438</v>
      </c>
      <c r="AR3220" t="s">
        <v>182</v>
      </c>
    </row>
    <row r="3221" spans="1:44" hidden="1" x14ac:dyDescent="0.25">
      <c r="A3221" t="s">
        <v>4415</v>
      </c>
      <c r="B3221" t="s">
        <v>4411</v>
      </c>
      <c r="C3221" t="s">
        <v>4412</v>
      </c>
      <c r="D3221" t="s">
        <v>145</v>
      </c>
      <c r="E3221" t="s">
        <v>2176</v>
      </c>
      <c r="F3221" t="s">
        <v>245</v>
      </c>
      <c r="G3221" t="s">
        <v>80</v>
      </c>
      <c r="H3221">
        <v>1</v>
      </c>
      <c r="I3221" t="s">
        <v>197</v>
      </c>
      <c r="J3221" t="s">
        <v>47</v>
      </c>
      <c r="K3221" s="1">
        <v>44011</v>
      </c>
      <c r="L3221">
        <v>19.91</v>
      </c>
      <c r="M3221" t="s">
        <v>226</v>
      </c>
      <c r="N3221" t="s">
        <v>13</v>
      </c>
      <c r="W3221" s="5">
        <v>45839</v>
      </c>
      <c r="X3221" s="5">
        <v>45809</v>
      </c>
      <c r="Y3221" s="5">
        <v>45689</v>
      </c>
      <c r="AB3221" t="s">
        <v>245</v>
      </c>
      <c r="AC3221" t="s">
        <v>13</v>
      </c>
      <c r="AD3221" t="s">
        <v>566</v>
      </c>
      <c r="AE3221" t="s">
        <v>932</v>
      </c>
      <c r="AF3221" t="s">
        <v>690</v>
      </c>
      <c r="AG3221" t="s">
        <v>247</v>
      </c>
      <c r="AH3221">
        <v>6.3094900000000003</v>
      </c>
      <c r="AI3221">
        <v>33.849082000000003</v>
      </c>
      <c r="AJ3221">
        <v>58.628937999999998</v>
      </c>
      <c r="AK3221">
        <v>74.585831999999996</v>
      </c>
      <c r="AL3221" t="s">
        <v>54</v>
      </c>
      <c r="AM3221" t="s">
        <v>248</v>
      </c>
      <c r="AN3221" t="s">
        <v>932</v>
      </c>
      <c r="AO3221" s="1">
        <v>45839</v>
      </c>
      <c r="AP3221" s="1" t="s">
        <v>5439</v>
      </c>
    </row>
    <row r="3222" spans="1:44" hidden="1" x14ac:dyDescent="0.25">
      <c r="A3222" t="s">
        <v>4419</v>
      </c>
      <c r="B3222" t="s">
        <v>4416</v>
      </c>
      <c r="C3222" t="s">
        <v>4417</v>
      </c>
      <c r="D3222" t="s">
        <v>95</v>
      </c>
      <c r="E3222" t="s">
        <v>4418</v>
      </c>
      <c r="F3222" t="s">
        <v>311</v>
      </c>
      <c r="G3222" t="s">
        <v>58</v>
      </c>
      <c r="H3222">
        <v>1</v>
      </c>
      <c r="I3222" t="s">
        <v>197</v>
      </c>
      <c r="J3222" t="s">
        <v>47</v>
      </c>
      <c r="K3222" s="1">
        <v>44060</v>
      </c>
      <c r="L3222">
        <v>7.74</v>
      </c>
      <c r="M3222" t="s">
        <v>391</v>
      </c>
      <c r="W3222" s="5">
        <v>45778</v>
      </c>
      <c r="X3222" s="5">
        <v>45778</v>
      </c>
      <c r="Y3222" s="5">
        <v>45717</v>
      </c>
      <c r="AB3222" t="s">
        <v>311</v>
      </c>
      <c r="AC3222" t="s">
        <v>311</v>
      </c>
      <c r="AD3222" t="s">
        <v>1532</v>
      </c>
      <c r="AE3222" t="s">
        <v>1531</v>
      </c>
      <c r="AF3222" t="s">
        <v>50</v>
      </c>
      <c r="AG3222" t="s">
        <v>51</v>
      </c>
      <c r="AH3222">
        <v>48.708533000000003</v>
      </c>
      <c r="AI3222">
        <v>74.075684999999993</v>
      </c>
      <c r="AJ3222">
        <v>173.77739800000001</v>
      </c>
      <c r="AK3222">
        <v>178.52703099999999</v>
      </c>
      <c r="AL3222" t="s">
        <v>54</v>
      </c>
      <c r="AM3222" t="s">
        <v>314</v>
      </c>
      <c r="AN3222" t="s">
        <v>1531</v>
      </c>
      <c r="AO3222" s="1">
        <v>45839</v>
      </c>
      <c r="AP3222" s="1" t="s">
        <v>5438</v>
      </c>
      <c r="AR3222" t="s">
        <v>1532</v>
      </c>
    </row>
    <row r="3223" spans="1:44" hidden="1" x14ac:dyDescent="0.25">
      <c r="A3223" t="s">
        <v>4420</v>
      </c>
      <c r="B3223" t="s">
        <v>4416</v>
      </c>
      <c r="C3223" t="s">
        <v>4417</v>
      </c>
      <c r="D3223" t="s">
        <v>143</v>
      </c>
      <c r="E3223" t="s">
        <v>4418</v>
      </c>
      <c r="F3223" t="s">
        <v>311</v>
      </c>
      <c r="G3223" t="s">
        <v>58</v>
      </c>
      <c r="H3223">
        <v>1</v>
      </c>
      <c r="I3223" t="s">
        <v>151</v>
      </c>
      <c r="J3223" t="s">
        <v>47</v>
      </c>
      <c r="K3223" s="1">
        <v>43475</v>
      </c>
      <c r="L3223">
        <v>2.2200000000000002</v>
      </c>
      <c r="M3223" t="s">
        <v>391</v>
      </c>
      <c r="W3223" s="5">
        <v>45778</v>
      </c>
      <c r="X3223" s="5">
        <v>45778</v>
      </c>
      <c r="Y3223" s="5">
        <v>45717</v>
      </c>
      <c r="AB3223" t="s">
        <v>311</v>
      </c>
      <c r="AC3223" t="s">
        <v>311</v>
      </c>
      <c r="AD3223" t="s">
        <v>1532</v>
      </c>
      <c r="AE3223" t="s">
        <v>1531</v>
      </c>
      <c r="AF3223" t="s">
        <v>50</v>
      </c>
      <c r="AG3223" t="s">
        <v>51</v>
      </c>
      <c r="AH3223">
        <v>48.708533000000003</v>
      </c>
      <c r="AI3223">
        <v>74.075684999999993</v>
      </c>
      <c r="AJ3223">
        <v>173.77739800000001</v>
      </c>
      <c r="AK3223">
        <v>178.52703099999999</v>
      </c>
      <c r="AL3223" t="s">
        <v>54</v>
      </c>
      <c r="AM3223" t="s">
        <v>314</v>
      </c>
      <c r="AN3223" t="s">
        <v>1531</v>
      </c>
      <c r="AO3223" s="1">
        <v>45839</v>
      </c>
      <c r="AP3223" s="1" t="s">
        <v>5438</v>
      </c>
      <c r="AR3223" t="s">
        <v>1532</v>
      </c>
    </row>
    <row r="3224" spans="1:44" hidden="1" x14ac:dyDescent="0.25">
      <c r="A3224" t="s">
        <v>4421</v>
      </c>
      <c r="B3224" t="s">
        <v>4416</v>
      </c>
      <c r="C3224" t="s">
        <v>4417</v>
      </c>
      <c r="D3224" t="s">
        <v>255</v>
      </c>
      <c r="E3224" t="s">
        <v>4418</v>
      </c>
      <c r="F3224" t="s">
        <v>311</v>
      </c>
      <c r="G3224" t="s">
        <v>58</v>
      </c>
      <c r="H3224">
        <v>1</v>
      </c>
      <c r="I3224" t="s">
        <v>197</v>
      </c>
      <c r="J3224" t="s">
        <v>47</v>
      </c>
      <c r="K3224" s="1">
        <v>44060</v>
      </c>
      <c r="L3224">
        <v>4.18</v>
      </c>
      <c r="M3224" t="s">
        <v>391</v>
      </c>
      <c r="W3224" s="5">
        <v>45778</v>
      </c>
      <c r="X3224" s="5">
        <v>45778</v>
      </c>
      <c r="Y3224" s="5">
        <v>45717</v>
      </c>
      <c r="AB3224" t="s">
        <v>311</v>
      </c>
      <c r="AC3224" t="s">
        <v>311</v>
      </c>
      <c r="AD3224" t="s">
        <v>1532</v>
      </c>
      <c r="AE3224" t="s">
        <v>1531</v>
      </c>
      <c r="AF3224" t="s">
        <v>50</v>
      </c>
      <c r="AG3224" t="s">
        <v>51</v>
      </c>
      <c r="AH3224">
        <v>48.708533000000003</v>
      </c>
      <c r="AI3224">
        <v>74.075684999999993</v>
      </c>
      <c r="AJ3224">
        <v>173.77739800000001</v>
      </c>
      <c r="AK3224">
        <v>178.52703099999999</v>
      </c>
      <c r="AL3224" t="s">
        <v>54</v>
      </c>
      <c r="AM3224" t="s">
        <v>314</v>
      </c>
      <c r="AN3224" t="s">
        <v>1531</v>
      </c>
      <c r="AO3224" s="1">
        <v>45839</v>
      </c>
      <c r="AP3224" s="1" t="s">
        <v>5438</v>
      </c>
      <c r="AR3224" t="s">
        <v>1532</v>
      </c>
    </row>
    <row r="3225" spans="1:44" hidden="1" x14ac:dyDescent="0.25">
      <c r="A3225" t="s">
        <v>4422</v>
      </c>
      <c r="B3225" t="s">
        <v>4416</v>
      </c>
      <c r="C3225" t="s">
        <v>4417</v>
      </c>
      <c r="D3225" t="s">
        <v>87</v>
      </c>
      <c r="E3225" t="s">
        <v>4418</v>
      </c>
      <c r="F3225" t="s">
        <v>311</v>
      </c>
      <c r="G3225" t="s">
        <v>58</v>
      </c>
      <c r="H3225">
        <v>1</v>
      </c>
      <c r="I3225" t="s">
        <v>151</v>
      </c>
      <c r="J3225" t="s">
        <v>47</v>
      </c>
      <c r="K3225" s="1">
        <v>43475</v>
      </c>
      <c r="L3225">
        <v>0.99</v>
      </c>
      <c r="M3225" t="s">
        <v>391</v>
      </c>
      <c r="W3225" s="5">
        <v>45778</v>
      </c>
      <c r="X3225" s="5">
        <v>45778</v>
      </c>
      <c r="Y3225" s="5">
        <v>45717</v>
      </c>
      <c r="AB3225" t="s">
        <v>311</v>
      </c>
      <c r="AC3225" t="s">
        <v>311</v>
      </c>
      <c r="AD3225" t="s">
        <v>1532</v>
      </c>
      <c r="AE3225" t="s">
        <v>1531</v>
      </c>
      <c r="AF3225" t="s">
        <v>50</v>
      </c>
      <c r="AG3225" t="s">
        <v>51</v>
      </c>
      <c r="AH3225">
        <v>48.708533000000003</v>
      </c>
      <c r="AI3225">
        <v>74.075684999999993</v>
      </c>
      <c r="AJ3225">
        <v>173.77739800000001</v>
      </c>
      <c r="AK3225">
        <v>178.52703099999999</v>
      </c>
      <c r="AL3225" t="s">
        <v>54</v>
      </c>
      <c r="AM3225" t="s">
        <v>314</v>
      </c>
      <c r="AN3225" t="s">
        <v>1531</v>
      </c>
      <c r="AO3225" s="1">
        <v>45839</v>
      </c>
      <c r="AP3225" s="1" t="s">
        <v>5438</v>
      </c>
      <c r="AR3225" t="s">
        <v>1532</v>
      </c>
    </row>
    <row r="3226" spans="1:44" hidden="1" x14ac:dyDescent="0.25">
      <c r="A3226" t="s">
        <v>4423</v>
      </c>
      <c r="B3226" t="s">
        <v>4416</v>
      </c>
      <c r="C3226" t="s">
        <v>4417</v>
      </c>
      <c r="D3226" t="s">
        <v>100</v>
      </c>
      <c r="E3226" t="s">
        <v>4418</v>
      </c>
      <c r="F3226" t="s">
        <v>311</v>
      </c>
      <c r="G3226" t="s">
        <v>58</v>
      </c>
      <c r="H3226">
        <v>1</v>
      </c>
      <c r="I3226" t="s">
        <v>197</v>
      </c>
      <c r="J3226" t="s">
        <v>47</v>
      </c>
      <c r="K3226" s="1">
        <v>44055</v>
      </c>
      <c r="L3226">
        <v>0.65</v>
      </c>
      <c r="M3226" t="s">
        <v>391</v>
      </c>
      <c r="W3226" s="5">
        <v>45778</v>
      </c>
      <c r="X3226" s="5">
        <v>45778</v>
      </c>
      <c r="Y3226" s="5">
        <v>45717</v>
      </c>
      <c r="AB3226" t="s">
        <v>311</v>
      </c>
      <c r="AC3226" t="s">
        <v>311</v>
      </c>
      <c r="AD3226" t="s">
        <v>1532</v>
      </c>
      <c r="AE3226" t="s">
        <v>1531</v>
      </c>
      <c r="AF3226" t="s">
        <v>50</v>
      </c>
      <c r="AG3226" t="s">
        <v>51</v>
      </c>
      <c r="AH3226">
        <v>48.708533000000003</v>
      </c>
      <c r="AI3226">
        <v>74.075684999999993</v>
      </c>
      <c r="AJ3226">
        <v>173.77739800000001</v>
      </c>
      <c r="AK3226">
        <v>178.52703099999999</v>
      </c>
      <c r="AL3226" t="s">
        <v>54</v>
      </c>
      <c r="AM3226" t="s">
        <v>314</v>
      </c>
      <c r="AN3226" t="s">
        <v>1531</v>
      </c>
      <c r="AO3226" s="1">
        <v>45839</v>
      </c>
      <c r="AP3226" s="1" t="s">
        <v>5438</v>
      </c>
      <c r="AR3226" t="s">
        <v>1532</v>
      </c>
    </row>
    <row r="3227" spans="1:44" hidden="1" x14ac:dyDescent="0.25">
      <c r="A3227" t="s">
        <v>4424</v>
      </c>
      <c r="B3227" t="s">
        <v>4416</v>
      </c>
      <c r="C3227" t="s">
        <v>4417</v>
      </c>
      <c r="D3227" t="s">
        <v>259</v>
      </c>
      <c r="E3227" t="s">
        <v>4418</v>
      </c>
      <c r="F3227" t="s">
        <v>311</v>
      </c>
      <c r="G3227" t="s">
        <v>58</v>
      </c>
      <c r="H3227">
        <v>1</v>
      </c>
      <c r="I3227" t="s">
        <v>197</v>
      </c>
      <c r="J3227" t="s">
        <v>47</v>
      </c>
      <c r="K3227" s="1">
        <v>44060</v>
      </c>
      <c r="L3227">
        <v>11.26</v>
      </c>
      <c r="M3227" t="s">
        <v>391</v>
      </c>
      <c r="W3227" s="5">
        <v>45778</v>
      </c>
      <c r="X3227" s="5">
        <v>45778</v>
      </c>
      <c r="Y3227" s="5">
        <v>45717</v>
      </c>
      <c r="AB3227" t="s">
        <v>311</v>
      </c>
      <c r="AC3227" t="s">
        <v>311</v>
      </c>
      <c r="AD3227" t="s">
        <v>1532</v>
      </c>
      <c r="AE3227" t="s">
        <v>1531</v>
      </c>
      <c r="AF3227" t="s">
        <v>50</v>
      </c>
      <c r="AG3227" t="s">
        <v>51</v>
      </c>
      <c r="AH3227">
        <v>48.708533000000003</v>
      </c>
      <c r="AI3227">
        <v>74.075684999999993</v>
      </c>
      <c r="AJ3227">
        <v>173.77739800000001</v>
      </c>
      <c r="AK3227">
        <v>178.52703099999999</v>
      </c>
      <c r="AL3227" t="s">
        <v>54</v>
      </c>
      <c r="AM3227" t="s">
        <v>314</v>
      </c>
      <c r="AN3227" t="s">
        <v>1531</v>
      </c>
      <c r="AO3227" s="1">
        <v>45839</v>
      </c>
      <c r="AP3227" s="1" t="s">
        <v>5438</v>
      </c>
      <c r="AR3227" t="s">
        <v>1532</v>
      </c>
    </row>
    <row r="3228" spans="1:44" hidden="1" x14ac:dyDescent="0.25">
      <c r="A3228" t="s">
        <v>4425</v>
      </c>
      <c r="B3228" t="s">
        <v>4416</v>
      </c>
      <c r="C3228" t="s">
        <v>4417</v>
      </c>
      <c r="D3228" t="s">
        <v>207</v>
      </c>
      <c r="E3228" t="s">
        <v>4418</v>
      </c>
      <c r="F3228" t="s">
        <v>311</v>
      </c>
      <c r="G3228" t="s">
        <v>58</v>
      </c>
      <c r="H3228">
        <v>1</v>
      </c>
      <c r="I3228" t="s">
        <v>151</v>
      </c>
      <c r="J3228" t="s">
        <v>47</v>
      </c>
      <c r="K3228" s="1">
        <v>43475</v>
      </c>
      <c r="L3228">
        <v>3.34</v>
      </c>
      <c r="M3228" t="s">
        <v>391</v>
      </c>
      <c r="W3228" s="5">
        <v>45778</v>
      </c>
      <c r="X3228" s="5">
        <v>45778</v>
      </c>
      <c r="Y3228" s="5">
        <v>45717</v>
      </c>
      <c r="AB3228" t="s">
        <v>311</v>
      </c>
      <c r="AC3228" t="s">
        <v>311</v>
      </c>
      <c r="AD3228" t="s">
        <v>1532</v>
      </c>
      <c r="AE3228" t="s">
        <v>1531</v>
      </c>
      <c r="AF3228" t="s">
        <v>50</v>
      </c>
      <c r="AG3228" t="s">
        <v>51</v>
      </c>
      <c r="AH3228">
        <v>48.708533000000003</v>
      </c>
      <c r="AI3228">
        <v>74.075684999999993</v>
      </c>
      <c r="AJ3228">
        <v>173.77739800000001</v>
      </c>
      <c r="AK3228">
        <v>178.52703099999999</v>
      </c>
      <c r="AL3228" t="s">
        <v>54</v>
      </c>
      <c r="AM3228" t="s">
        <v>314</v>
      </c>
      <c r="AN3228" t="s">
        <v>1531</v>
      </c>
      <c r="AO3228" s="1">
        <v>45839</v>
      </c>
      <c r="AP3228" s="1" t="s">
        <v>5438</v>
      </c>
      <c r="AR3228" t="s">
        <v>1532</v>
      </c>
    </row>
    <row r="3229" spans="1:44" hidden="1" x14ac:dyDescent="0.25">
      <c r="A3229" t="s">
        <v>4426</v>
      </c>
      <c r="B3229" t="s">
        <v>4416</v>
      </c>
      <c r="C3229" t="s">
        <v>4417</v>
      </c>
      <c r="D3229" t="s">
        <v>102</v>
      </c>
      <c r="E3229" t="s">
        <v>4418</v>
      </c>
      <c r="F3229" t="s">
        <v>311</v>
      </c>
      <c r="G3229" t="s">
        <v>58</v>
      </c>
      <c r="H3229">
        <v>1</v>
      </c>
      <c r="I3229" t="s">
        <v>151</v>
      </c>
      <c r="J3229" t="s">
        <v>47</v>
      </c>
      <c r="K3229" s="1">
        <v>43475</v>
      </c>
      <c r="L3229">
        <v>0.65</v>
      </c>
      <c r="M3229" t="s">
        <v>391</v>
      </c>
      <c r="W3229" s="5">
        <v>45778</v>
      </c>
      <c r="X3229" s="5">
        <v>45778</v>
      </c>
      <c r="Y3229" s="5">
        <v>45717</v>
      </c>
      <c r="AB3229" t="s">
        <v>311</v>
      </c>
      <c r="AC3229" t="s">
        <v>311</v>
      </c>
      <c r="AD3229" t="s">
        <v>1532</v>
      </c>
      <c r="AE3229" t="s">
        <v>1531</v>
      </c>
      <c r="AF3229" t="s">
        <v>50</v>
      </c>
      <c r="AG3229" t="s">
        <v>51</v>
      </c>
      <c r="AH3229">
        <v>48.708533000000003</v>
      </c>
      <c r="AI3229">
        <v>74.075684999999993</v>
      </c>
      <c r="AJ3229">
        <v>173.77739800000001</v>
      </c>
      <c r="AK3229">
        <v>178.52703099999999</v>
      </c>
      <c r="AL3229" t="s">
        <v>54</v>
      </c>
      <c r="AM3229" t="s">
        <v>314</v>
      </c>
      <c r="AN3229" t="s">
        <v>1531</v>
      </c>
      <c r="AO3229" s="1">
        <v>45839</v>
      </c>
      <c r="AP3229" s="1" t="s">
        <v>5438</v>
      </c>
      <c r="AR3229" t="s">
        <v>1532</v>
      </c>
    </row>
    <row r="3230" spans="1:44" hidden="1" x14ac:dyDescent="0.25">
      <c r="A3230" t="s">
        <v>4427</v>
      </c>
      <c r="B3230" t="s">
        <v>4416</v>
      </c>
      <c r="C3230" t="s">
        <v>4417</v>
      </c>
      <c r="D3230" t="s">
        <v>104</v>
      </c>
      <c r="E3230" t="s">
        <v>4418</v>
      </c>
      <c r="F3230" t="s">
        <v>311</v>
      </c>
      <c r="G3230" t="s">
        <v>58</v>
      </c>
      <c r="H3230">
        <v>1</v>
      </c>
      <c r="I3230" t="s">
        <v>197</v>
      </c>
      <c r="J3230" t="s">
        <v>47</v>
      </c>
      <c r="K3230" s="1">
        <v>44055</v>
      </c>
      <c r="L3230">
        <v>9.4700000000000006</v>
      </c>
      <c r="M3230" t="s">
        <v>391</v>
      </c>
      <c r="W3230" s="5">
        <v>45778</v>
      </c>
      <c r="X3230" s="5">
        <v>45778</v>
      </c>
      <c r="Y3230" s="5">
        <v>45717</v>
      </c>
      <c r="AB3230" t="s">
        <v>311</v>
      </c>
      <c r="AC3230" t="s">
        <v>311</v>
      </c>
      <c r="AD3230" t="s">
        <v>1532</v>
      </c>
      <c r="AE3230" t="s">
        <v>1531</v>
      </c>
      <c r="AF3230" t="s">
        <v>50</v>
      </c>
      <c r="AG3230" t="s">
        <v>51</v>
      </c>
      <c r="AH3230">
        <v>48.708533000000003</v>
      </c>
      <c r="AI3230">
        <v>74.075684999999993</v>
      </c>
      <c r="AJ3230">
        <v>173.77739800000001</v>
      </c>
      <c r="AK3230">
        <v>178.52703099999999</v>
      </c>
      <c r="AL3230" t="s">
        <v>54</v>
      </c>
      <c r="AM3230" t="s">
        <v>314</v>
      </c>
      <c r="AN3230" t="s">
        <v>1531</v>
      </c>
      <c r="AO3230" s="1">
        <v>45839</v>
      </c>
      <c r="AP3230" s="1" t="s">
        <v>5438</v>
      </c>
      <c r="AR3230" t="s">
        <v>1532</v>
      </c>
    </row>
    <row r="3231" spans="1:44" hidden="1" x14ac:dyDescent="0.25">
      <c r="A3231" t="s">
        <v>4428</v>
      </c>
      <c r="B3231" t="s">
        <v>4416</v>
      </c>
      <c r="C3231" t="s">
        <v>4417</v>
      </c>
      <c r="D3231" t="s">
        <v>149</v>
      </c>
      <c r="E3231" t="s">
        <v>4418</v>
      </c>
      <c r="F3231" t="s">
        <v>311</v>
      </c>
      <c r="G3231" t="s">
        <v>58</v>
      </c>
      <c r="H3231">
        <v>1</v>
      </c>
      <c r="I3231" t="s">
        <v>151</v>
      </c>
      <c r="J3231" t="s">
        <v>47</v>
      </c>
      <c r="K3231" s="1">
        <v>43475</v>
      </c>
      <c r="L3231">
        <v>2.9</v>
      </c>
      <c r="M3231" t="s">
        <v>391</v>
      </c>
      <c r="W3231" s="5">
        <v>45778</v>
      </c>
      <c r="X3231" s="5">
        <v>45778</v>
      </c>
      <c r="Y3231" s="5">
        <v>45717</v>
      </c>
      <c r="AB3231" t="s">
        <v>311</v>
      </c>
      <c r="AC3231" t="s">
        <v>311</v>
      </c>
      <c r="AD3231" t="s">
        <v>1532</v>
      </c>
      <c r="AE3231" t="s">
        <v>1531</v>
      </c>
      <c r="AF3231" t="s">
        <v>50</v>
      </c>
      <c r="AG3231" t="s">
        <v>51</v>
      </c>
      <c r="AH3231">
        <v>48.708533000000003</v>
      </c>
      <c r="AI3231">
        <v>74.075684999999993</v>
      </c>
      <c r="AJ3231">
        <v>173.77739800000001</v>
      </c>
      <c r="AK3231">
        <v>178.52703099999999</v>
      </c>
      <c r="AL3231" t="s">
        <v>54</v>
      </c>
      <c r="AM3231" t="s">
        <v>314</v>
      </c>
      <c r="AN3231" t="s">
        <v>1531</v>
      </c>
      <c r="AO3231" s="1">
        <v>45839</v>
      </c>
      <c r="AP3231" s="1" t="s">
        <v>5438</v>
      </c>
      <c r="AR3231" t="s">
        <v>1532</v>
      </c>
    </row>
    <row r="3232" spans="1:44" hidden="1" x14ac:dyDescent="0.25">
      <c r="A3232" t="s">
        <v>4429</v>
      </c>
      <c r="B3232" t="s">
        <v>4416</v>
      </c>
      <c r="C3232" t="s">
        <v>4417</v>
      </c>
      <c r="D3232" t="s">
        <v>107</v>
      </c>
      <c r="E3232" t="s">
        <v>4418</v>
      </c>
      <c r="F3232" t="s">
        <v>311</v>
      </c>
      <c r="G3232" t="s">
        <v>58</v>
      </c>
      <c r="H3232">
        <v>1</v>
      </c>
      <c r="I3232" t="s">
        <v>197</v>
      </c>
      <c r="J3232" t="s">
        <v>47</v>
      </c>
      <c r="K3232" s="1">
        <v>44055</v>
      </c>
      <c r="L3232">
        <v>4.41</v>
      </c>
      <c r="M3232" t="s">
        <v>391</v>
      </c>
      <c r="W3232" s="5">
        <v>45778</v>
      </c>
      <c r="X3232" s="5">
        <v>45778</v>
      </c>
      <c r="Y3232" s="5">
        <v>45717</v>
      </c>
      <c r="AB3232" t="s">
        <v>311</v>
      </c>
      <c r="AC3232" t="s">
        <v>311</v>
      </c>
      <c r="AD3232" t="s">
        <v>1532</v>
      </c>
      <c r="AE3232" t="s">
        <v>1531</v>
      </c>
      <c r="AF3232" t="s">
        <v>50</v>
      </c>
      <c r="AG3232" t="s">
        <v>51</v>
      </c>
      <c r="AH3232">
        <v>48.708533000000003</v>
      </c>
      <c r="AI3232">
        <v>74.075684999999993</v>
      </c>
      <c r="AJ3232">
        <v>173.77739800000001</v>
      </c>
      <c r="AK3232">
        <v>178.52703099999999</v>
      </c>
      <c r="AL3232" t="s">
        <v>54</v>
      </c>
      <c r="AM3232" t="s">
        <v>314</v>
      </c>
      <c r="AN3232" t="s">
        <v>1531</v>
      </c>
      <c r="AO3232" s="1">
        <v>45839</v>
      </c>
      <c r="AP3232" s="1" t="s">
        <v>5438</v>
      </c>
      <c r="AR3232" t="s">
        <v>1532</v>
      </c>
    </row>
    <row r="3233" spans="1:44" hidden="1" x14ac:dyDescent="0.25">
      <c r="A3233" t="s">
        <v>4430</v>
      </c>
      <c r="B3233" t="s">
        <v>4416</v>
      </c>
      <c r="C3233" t="s">
        <v>4417</v>
      </c>
      <c r="D3233" t="s">
        <v>109</v>
      </c>
      <c r="E3233" t="s">
        <v>4418</v>
      </c>
      <c r="F3233" t="s">
        <v>311</v>
      </c>
      <c r="G3233" t="s">
        <v>58</v>
      </c>
      <c r="H3233">
        <v>1</v>
      </c>
      <c r="I3233" t="s">
        <v>151</v>
      </c>
      <c r="J3233" t="s">
        <v>47</v>
      </c>
      <c r="K3233" s="1">
        <v>43475</v>
      </c>
      <c r="L3233">
        <v>0.56999999999999995</v>
      </c>
      <c r="M3233" t="s">
        <v>391</v>
      </c>
      <c r="W3233" s="5">
        <v>45778</v>
      </c>
      <c r="X3233" s="5">
        <v>45778</v>
      </c>
      <c r="Y3233" s="5">
        <v>45717</v>
      </c>
      <c r="AB3233" t="s">
        <v>311</v>
      </c>
      <c r="AC3233" t="s">
        <v>311</v>
      </c>
      <c r="AD3233" t="s">
        <v>1532</v>
      </c>
      <c r="AE3233" t="s">
        <v>1531</v>
      </c>
      <c r="AF3233" t="s">
        <v>50</v>
      </c>
      <c r="AG3233" t="s">
        <v>51</v>
      </c>
      <c r="AH3233">
        <v>48.708533000000003</v>
      </c>
      <c r="AI3233">
        <v>74.075684999999993</v>
      </c>
      <c r="AJ3233">
        <v>173.77739800000001</v>
      </c>
      <c r="AK3233">
        <v>178.52703099999999</v>
      </c>
      <c r="AL3233" t="s">
        <v>54</v>
      </c>
      <c r="AM3233" t="s">
        <v>314</v>
      </c>
      <c r="AN3233" t="s">
        <v>1531</v>
      </c>
      <c r="AO3233" s="1">
        <v>45839</v>
      </c>
      <c r="AP3233" s="1" t="s">
        <v>5438</v>
      </c>
      <c r="AR3233" t="s">
        <v>1532</v>
      </c>
    </row>
    <row r="3234" spans="1:44" hidden="1" x14ac:dyDescent="0.25">
      <c r="A3234" t="s">
        <v>4431</v>
      </c>
      <c r="B3234" t="s">
        <v>4416</v>
      </c>
      <c r="C3234" t="s">
        <v>4417</v>
      </c>
      <c r="D3234" t="s">
        <v>154</v>
      </c>
      <c r="E3234" t="s">
        <v>4418</v>
      </c>
      <c r="F3234" t="s">
        <v>311</v>
      </c>
      <c r="G3234" t="s">
        <v>58</v>
      </c>
      <c r="H3234">
        <v>1</v>
      </c>
      <c r="I3234" t="s">
        <v>197</v>
      </c>
      <c r="J3234" t="s">
        <v>47</v>
      </c>
      <c r="K3234" s="1">
        <v>44057</v>
      </c>
      <c r="L3234">
        <v>12.04</v>
      </c>
      <c r="M3234" t="s">
        <v>391</v>
      </c>
      <c r="W3234" s="5">
        <v>45778</v>
      </c>
      <c r="X3234" s="5">
        <v>45778</v>
      </c>
      <c r="Y3234" s="5">
        <v>45717</v>
      </c>
      <c r="AB3234" t="s">
        <v>311</v>
      </c>
      <c r="AC3234" t="s">
        <v>311</v>
      </c>
      <c r="AD3234" t="s">
        <v>1532</v>
      </c>
      <c r="AE3234" t="s">
        <v>1531</v>
      </c>
      <c r="AF3234" t="s">
        <v>50</v>
      </c>
      <c r="AG3234" t="s">
        <v>51</v>
      </c>
      <c r="AH3234">
        <v>48.708533000000003</v>
      </c>
      <c r="AI3234">
        <v>74.075684999999993</v>
      </c>
      <c r="AJ3234">
        <v>173.77739800000001</v>
      </c>
      <c r="AK3234">
        <v>178.52703099999999</v>
      </c>
      <c r="AL3234" t="s">
        <v>54</v>
      </c>
      <c r="AM3234" t="s">
        <v>314</v>
      </c>
      <c r="AN3234" t="s">
        <v>1531</v>
      </c>
      <c r="AO3234" s="1">
        <v>45839</v>
      </c>
      <c r="AP3234" s="1" t="s">
        <v>5438</v>
      </c>
      <c r="AR3234" t="s">
        <v>1532</v>
      </c>
    </row>
    <row r="3235" spans="1:44" hidden="1" x14ac:dyDescent="0.25">
      <c r="A3235" t="s">
        <v>4432</v>
      </c>
      <c r="B3235" t="s">
        <v>4416</v>
      </c>
      <c r="C3235" t="s">
        <v>4417</v>
      </c>
      <c r="D3235" t="s">
        <v>229</v>
      </c>
      <c r="E3235" t="s">
        <v>4418</v>
      </c>
      <c r="F3235" t="s">
        <v>311</v>
      </c>
      <c r="G3235" t="s">
        <v>58</v>
      </c>
      <c r="H3235">
        <v>1</v>
      </c>
      <c r="I3235" t="s">
        <v>151</v>
      </c>
      <c r="J3235" t="s">
        <v>47</v>
      </c>
      <c r="K3235" s="1">
        <v>43475</v>
      </c>
      <c r="L3235">
        <v>3.81</v>
      </c>
      <c r="M3235" t="s">
        <v>391</v>
      </c>
      <c r="W3235" s="5">
        <v>45778</v>
      </c>
      <c r="X3235" s="5">
        <v>45778</v>
      </c>
      <c r="Y3235" s="5">
        <v>45717</v>
      </c>
      <c r="AB3235" t="s">
        <v>311</v>
      </c>
      <c r="AC3235" t="s">
        <v>311</v>
      </c>
      <c r="AD3235" t="s">
        <v>1532</v>
      </c>
      <c r="AE3235" t="s">
        <v>1531</v>
      </c>
      <c r="AF3235" t="s">
        <v>50</v>
      </c>
      <c r="AG3235" t="s">
        <v>51</v>
      </c>
      <c r="AH3235">
        <v>48.708533000000003</v>
      </c>
      <c r="AI3235">
        <v>74.075684999999993</v>
      </c>
      <c r="AJ3235">
        <v>173.77739800000001</v>
      </c>
      <c r="AK3235">
        <v>178.52703099999999</v>
      </c>
      <c r="AL3235" t="s">
        <v>54</v>
      </c>
      <c r="AM3235" t="s">
        <v>314</v>
      </c>
      <c r="AN3235" t="s">
        <v>1531</v>
      </c>
      <c r="AO3235" s="1">
        <v>45839</v>
      </c>
      <c r="AP3235" s="1" t="s">
        <v>5438</v>
      </c>
      <c r="AR3235" t="s">
        <v>1532</v>
      </c>
    </row>
    <row r="3236" spans="1:44" hidden="1" x14ac:dyDescent="0.25">
      <c r="A3236" t="s">
        <v>4433</v>
      </c>
      <c r="B3236" t="s">
        <v>4416</v>
      </c>
      <c r="C3236" t="s">
        <v>4417</v>
      </c>
      <c r="D3236" t="s">
        <v>156</v>
      </c>
      <c r="E3236" t="s">
        <v>4418</v>
      </c>
      <c r="F3236" t="s">
        <v>311</v>
      </c>
      <c r="G3236" t="s">
        <v>58</v>
      </c>
      <c r="H3236">
        <v>1</v>
      </c>
      <c r="I3236" t="s">
        <v>151</v>
      </c>
      <c r="J3236" t="s">
        <v>47</v>
      </c>
      <c r="K3236" s="1">
        <v>43475</v>
      </c>
      <c r="L3236">
        <v>0.5</v>
      </c>
      <c r="M3236" t="s">
        <v>391</v>
      </c>
      <c r="W3236" s="5">
        <v>45778</v>
      </c>
      <c r="X3236" s="5">
        <v>45778</v>
      </c>
      <c r="Y3236" s="5">
        <v>45717</v>
      </c>
      <c r="AB3236" t="s">
        <v>311</v>
      </c>
      <c r="AC3236" t="s">
        <v>311</v>
      </c>
      <c r="AD3236" t="s">
        <v>1532</v>
      </c>
      <c r="AE3236" t="s">
        <v>1531</v>
      </c>
      <c r="AF3236" t="s">
        <v>50</v>
      </c>
      <c r="AG3236" t="s">
        <v>51</v>
      </c>
      <c r="AH3236">
        <v>48.708533000000003</v>
      </c>
      <c r="AI3236">
        <v>74.075684999999993</v>
      </c>
      <c r="AJ3236">
        <v>173.77739800000001</v>
      </c>
      <c r="AK3236">
        <v>178.52703099999999</v>
      </c>
      <c r="AL3236" t="s">
        <v>54</v>
      </c>
      <c r="AM3236" t="s">
        <v>314</v>
      </c>
      <c r="AN3236" t="s">
        <v>1531</v>
      </c>
      <c r="AO3236" s="1">
        <v>45839</v>
      </c>
      <c r="AP3236" s="1" t="s">
        <v>5438</v>
      </c>
      <c r="AR3236" t="s">
        <v>1532</v>
      </c>
    </row>
    <row r="3237" spans="1:44" hidden="1" x14ac:dyDescent="0.25">
      <c r="A3237" t="s">
        <v>4434</v>
      </c>
      <c r="B3237" t="s">
        <v>4416</v>
      </c>
      <c r="C3237" t="s">
        <v>4417</v>
      </c>
      <c r="D3237" t="s">
        <v>158</v>
      </c>
      <c r="E3237" t="s">
        <v>4418</v>
      </c>
      <c r="F3237" t="s">
        <v>311</v>
      </c>
      <c r="G3237" t="s">
        <v>58</v>
      </c>
      <c r="H3237">
        <v>1</v>
      </c>
      <c r="I3237" t="s">
        <v>151</v>
      </c>
      <c r="J3237" t="s">
        <v>47</v>
      </c>
      <c r="K3237" s="1">
        <v>43475</v>
      </c>
      <c r="L3237">
        <v>5.95</v>
      </c>
      <c r="M3237" t="s">
        <v>391</v>
      </c>
      <c r="W3237" s="5">
        <v>45778</v>
      </c>
      <c r="X3237" s="5">
        <v>45778</v>
      </c>
      <c r="Y3237" s="5">
        <v>45717</v>
      </c>
      <c r="AB3237" t="s">
        <v>311</v>
      </c>
      <c r="AC3237" t="s">
        <v>311</v>
      </c>
      <c r="AD3237" t="s">
        <v>1532</v>
      </c>
      <c r="AE3237" t="s">
        <v>1531</v>
      </c>
      <c r="AF3237" t="s">
        <v>50</v>
      </c>
      <c r="AG3237" t="s">
        <v>51</v>
      </c>
      <c r="AH3237">
        <v>48.708533000000003</v>
      </c>
      <c r="AI3237">
        <v>74.075684999999993</v>
      </c>
      <c r="AJ3237">
        <v>173.77739800000001</v>
      </c>
      <c r="AK3237">
        <v>178.52703099999999</v>
      </c>
      <c r="AL3237" t="s">
        <v>54</v>
      </c>
      <c r="AM3237" t="s">
        <v>314</v>
      </c>
      <c r="AN3237" t="s">
        <v>1531</v>
      </c>
      <c r="AO3237" s="1">
        <v>45839</v>
      </c>
      <c r="AP3237" s="1" t="s">
        <v>5438</v>
      </c>
      <c r="AR3237" t="s">
        <v>1532</v>
      </c>
    </row>
    <row r="3238" spans="1:44" hidden="1" x14ac:dyDescent="0.25">
      <c r="A3238" t="s">
        <v>4435</v>
      </c>
      <c r="B3238" t="s">
        <v>4416</v>
      </c>
      <c r="C3238" t="s">
        <v>4417</v>
      </c>
      <c r="D3238" t="s">
        <v>122</v>
      </c>
      <c r="E3238" t="s">
        <v>4418</v>
      </c>
      <c r="F3238" t="s">
        <v>311</v>
      </c>
      <c r="G3238" t="s">
        <v>58</v>
      </c>
      <c r="H3238">
        <v>1</v>
      </c>
      <c r="I3238" t="s">
        <v>151</v>
      </c>
      <c r="J3238" t="s">
        <v>47</v>
      </c>
      <c r="K3238" s="1">
        <v>43475</v>
      </c>
      <c r="L3238">
        <v>2.75</v>
      </c>
      <c r="M3238" t="s">
        <v>391</v>
      </c>
      <c r="W3238" s="5">
        <v>45778</v>
      </c>
      <c r="X3238" s="5">
        <v>45778</v>
      </c>
      <c r="Y3238" s="5">
        <v>45717</v>
      </c>
      <c r="AB3238" t="s">
        <v>311</v>
      </c>
      <c r="AC3238" t="s">
        <v>311</v>
      </c>
      <c r="AD3238" t="s">
        <v>1532</v>
      </c>
      <c r="AE3238" t="s">
        <v>1531</v>
      </c>
      <c r="AF3238" t="s">
        <v>50</v>
      </c>
      <c r="AG3238" t="s">
        <v>51</v>
      </c>
      <c r="AH3238">
        <v>48.708533000000003</v>
      </c>
      <c r="AI3238">
        <v>74.075684999999993</v>
      </c>
      <c r="AJ3238">
        <v>173.77739800000001</v>
      </c>
      <c r="AK3238">
        <v>178.52703099999999</v>
      </c>
      <c r="AL3238" t="s">
        <v>54</v>
      </c>
      <c r="AM3238" t="s">
        <v>314</v>
      </c>
      <c r="AN3238" t="s">
        <v>1531</v>
      </c>
      <c r="AO3238" s="1">
        <v>45839</v>
      </c>
      <c r="AP3238" s="1" t="s">
        <v>5438</v>
      </c>
      <c r="AR3238" t="s">
        <v>1532</v>
      </c>
    </row>
    <row r="3239" spans="1:44" hidden="1" x14ac:dyDescent="0.25">
      <c r="A3239" t="s">
        <v>4436</v>
      </c>
      <c r="B3239" t="s">
        <v>4416</v>
      </c>
      <c r="C3239" t="s">
        <v>4417</v>
      </c>
      <c r="D3239" t="s">
        <v>116</v>
      </c>
      <c r="E3239" t="s">
        <v>4418</v>
      </c>
      <c r="F3239" t="s">
        <v>311</v>
      </c>
      <c r="G3239" t="s">
        <v>58</v>
      </c>
      <c r="H3239">
        <v>1</v>
      </c>
      <c r="I3239" t="s">
        <v>197</v>
      </c>
      <c r="J3239" t="s">
        <v>47</v>
      </c>
      <c r="K3239" s="1">
        <v>44068</v>
      </c>
      <c r="L3239">
        <v>6.82</v>
      </c>
      <c r="M3239" t="s">
        <v>391</v>
      </c>
      <c r="W3239" s="5">
        <v>45778</v>
      </c>
      <c r="X3239" s="5">
        <v>45778</v>
      </c>
      <c r="Y3239" s="5">
        <v>45717</v>
      </c>
      <c r="AB3239" t="s">
        <v>311</v>
      </c>
      <c r="AC3239" t="s">
        <v>311</v>
      </c>
      <c r="AD3239" t="s">
        <v>1532</v>
      </c>
      <c r="AE3239" t="s">
        <v>1531</v>
      </c>
      <c r="AF3239" t="s">
        <v>50</v>
      </c>
      <c r="AG3239" t="s">
        <v>51</v>
      </c>
      <c r="AH3239">
        <v>48.708533000000003</v>
      </c>
      <c r="AI3239">
        <v>74.075684999999993</v>
      </c>
      <c r="AJ3239">
        <v>173.77739800000001</v>
      </c>
      <c r="AK3239">
        <v>178.52703099999999</v>
      </c>
      <c r="AL3239" t="s">
        <v>54</v>
      </c>
      <c r="AM3239" t="s">
        <v>314</v>
      </c>
      <c r="AN3239" t="s">
        <v>1531</v>
      </c>
      <c r="AO3239" s="1">
        <v>45839</v>
      </c>
      <c r="AP3239" s="1" t="s">
        <v>5438</v>
      </c>
      <c r="AR3239" t="s">
        <v>1532</v>
      </c>
    </row>
    <row r="3240" spans="1:44" hidden="1" x14ac:dyDescent="0.25">
      <c r="A3240" t="s">
        <v>4437</v>
      </c>
      <c r="B3240" t="s">
        <v>4416</v>
      </c>
      <c r="C3240" t="s">
        <v>4417</v>
      </c>
      <c r="D3240" t="s">
        <v>160</v>
      </c>
      <c r="E3240" t="s">
        <v>4418</v>
      </c>
      <c r="F3240" t="s">
        <v>311</v>
      </c>
      <c r="G3240" t="s">
        <v>58</v>
      </c>
      <c r="H3240">
        <v>1</v>
      </c>
      <c r="I3240" t="s">
        <v>197</v>
      </c>
      <c r="J3240" t="s">
        <v>47</v>
      </c>
      <c r="K3240" s="1">
        <v>44061</v>
      </c>
      <c r="L3240">
        <v>9.82</v>
      </c>
      <c r="M3240" t="s">
        <v>391</v>
      </c>
      <c r="W3240" s="5">
        <v>45778</v>
      </c>
      <c r="X3240" s="5">
        <v>45778</v>
      </c>
      <c r="Y3240" s="5">
        <v>45717</v>
      </c>
      <c r="AB3240" t="s">
        <v>311</v>
      </c>
      <c r="AC3240" t="s">
        <v>311</v>
      </c>
      <c r="AD3240" t="s">
        <v>1532</v>
      </c>
      <c r="AE3240" t="s">
        <v>1531</v>
      </c>
      <c r="AF3240" t="s">
        <v>50</v>
      </c>
      <c r="AG3240" t="s">
        <v>51</v>
      </c>
      <c r="AH3240">
        <v>48.708533000000003</v>
      </c>
      <c r="AI3240">
        <v>74.075684999999993</v>
      </c>
      <c r="AJ3240">
        <v>173.77739800000001</v>
      </c>
      <c r="AK3240">
        <v>178.52703099999999</v>
      </c>
      <c r="AL3240" t="s">
        <v>54</v>
      </c>
      <c r="AM3240" t="s">
        <v>314</v>
      </c>
      <c r="AN3240" t="s">
        <v>1531</v>
      </c>
      <c r="AO3240" s="1">
        <v>45839</v>
      </c>
      <c r="AP3240" s="1" t="s">
        <v>5438</v>
      </c>
      <c r="AR3240" t="s">
        <v>1532</v>
      </c>
    </row>
    <row r="3241" spans="1:44" hidden="1" x14ac:dyDescent="0.25">
      <c r="A3241" t="s">
        <v>4438</v>
      </c>
      <c r="B3241" t="s">
        <v>4416</v>
      </c>
      <c r="C3241" t="s">
        <v>4417</v>
      </c>
      <c r="D3241" t="s">
        <v>200</v>
      </c>
      <c r="E3241" t="s">
        <v>4418</v>
      </c>
      <c r="F3241" t="s">
        <v>311</v>
      </c>
      <c r="G3241" t="s">
        <v>58</v>
      </c>
      <c r="H3241">
        <v>1</v>
      </c>
      <c r="I3241" t="s">
        <v>151</v>
      </c>
      <c r="J3241" t="s">
        <v>47</v>
      </c>
      <c r="K3241" s="1">
        <v>43475</v>
      </c>
      <c r="L3241">
        <v>0.41</v>
      </c>
      <c r="M3241" t="s">
        <v>391</v>
      </c>
      <c r="W3241" s="5">
        <v>45778</v>
      </c>
      <c r="X3241" s="5">
        <v>45778</v>
      </c>
      <c r="Y3241" s="5">
        <v>45717</v>
      </c>
      <c r="AB3241" t="s">
        <v>311</v>
      </c>
      <c r="AC3241" t="s">
        <v>311</v>
      </c>
      <c r="AD3241" t="s">
        <v>1532</v>
      </c>
      <c r="AE3241" t="s">
        <v>1531</v>
      </c>
      <c r="AF3241" t="s">
        <v>50</v>
      </c>
      <c r="AG3241" t="s">
        <v>51</v>
      </c>
      <c r="AH3241">
        <v>48.708533000000003</v>
      </c>
      <c r="AI3241">
        <v>74.075684999999993</v>
      </c>
      <c r="AJ3241">
        <v>173.77739800000001</v>
      </c>
      <c r="AK3241">
        <v>178.52703099999999</v>
      </c>
      <c r="AL3241" t="s">
        <v>54</v>
      </c>
      <c r="AM3241" t="s">
        <v>314</v>
      </c>
      <c r="AN3241" t="s">
        <v>1531</v>
      </c>
      <c r="AO3241" s="1">
        <v>45839</v>
      </c>
      <c r="AP3241" s="1" t="s">
        <v>5438</v>
      </c>
      <c r="AR3241" t="s">
        <v>1532</v>
      </c>
    </row>
    <row r="3242" spans="1:44" hidden="1" x14ac:dyDescent="0.25">
      <c r="A3242" t="s">
        <v>4439</v>
      </c>
      <c r="B3242" t="s">
        <v>4416</v>
      </c>
      <c r="C3242" t="s">
        <v>4417</v>
      </c>
      <c r="D3242" t="s">
        <v>203</v>
      </c>
      <c r="E3242" t="s">
        <v>4418</v>
      </c>
      <c r="F3242" t="s">
        <v>311</v>
      </c>
      <c r="G3242" t="s">
        <v>80</v>
      </c>
      <c r="H3242">
        <v>1</v>
      </c>
      <c r="I3242" t="s">
        <v>197</v>
      </c>
      <c r="J3242" t="s">
        <v>47</v>
      </c>
      <c r="K3242" s="1">
        <v>44070</v>
      </c>
      <c r="L3242">
        <v>5.89</v>
      </c>
      <c r="M3242" t="s">
        <v>391</v>
      </c>
      <c r="W3242" s="5">
        <v>45778</v>
      </c>
      <c r="X3242" s="5">
        <v>45778</v>
      </c>
      <c r="Y3242" s="5">
        <v>45717</v>
      </c>
      <c r="AB3242" t="s">
        <v>311</v>
      </c>
      <c r="AC3242" t="s">
        <v>311</v>
      </c>
      <c r="AD3242" t="s">
        <v>1532</v>
      </c>
      <c r="AE3242" t="s">
        <v>1531</v>
      </c>
      <c r="AF3242" t="s">
        <v>50</v>
      </c>
      <c r="AG3242" t="s">
        <v>51</v>
      </c>
      <c r="AH3242">
        <v>48.708533000000003</v>
      </c>
      <c r="AI3242">
        <v>74.075684999999993</v>
      </c>
      <c r="AJ3242">
        <v>173.77739800000001</v>
      </c>
      <c r="AK3242">
        <v>178.52703099999999</v>
      </c>
      <c r="AL3242" t="s">
        <v>54</v>
      </c>
      <c r="AM3242" t="s">
        <v>314</v>
      </c>
      <c r="AN3242" t="s">
        <v>1531</v>
      </c>
      <c r="AO3242" s="1">
        <v>45839</v>
      </c>
      <c r="AP3242" s="1" t="s">
        <v>5438</v>
      </c>
      <c r="AR3242" t="s">
        <v>1532</v>
      </c>
    </row>
    <row r="3243" spans="1:44" hidden="1" x14ac:dyDescent="0.25">
      <c r="A3243" t="s">
        <v>4440</v>
      </c>
      <c r="B3243" t="s">
        <v>4416</v>
      </c>
      <c r="C3243" t="s">
        <v>4417</v>
      </c>
      <c r="D3243" t="s">
        <v>162</v>
      </c>
      <c r="E3243" t="s">
        <v>4418</v>
      </c>
      <c r="F3243" t="s">
        <v>311</v>
      </c>
      <c r="G3243" t="s">
        <v>80</v>
      </c>
      <c r="H3243">
        <v>1</v>
      </c>
      <c r="I3243" t="s">
        <v>151</v>
      </c>
      <c r="J3243" t="s">
        <v>47</v>
      </c>
      <c r="K3243" s="1">
        <v>43475</v>
      </c>
      <c r="L3243">
        <v>0.42</v>
      </c>
      <c r="M3243" t="s">
        <v>391</v>
      </c>
      <c r="W3243" s="5">
        <v>45778</v>
      </c>
      <c r="X3243" s="5">
        <v>45778</v>
      </c>
      <c r="Y3243" s="5">
        <v>45717</v>
      </c>
      <c r="AB3243" t="s">
        <v>311</v>
      </c>
      <c r="AC3243" t="s">
        <v>311</v>
      </c>
      <c r="AD3243" t="s">
        <v>1532</v>
      </c>
      <c r="AE3243" t="s">
        <v>1531</v>
      </c>
      <c r="AF3243" t="s">
        <v>50</v>
      </c>
      <c r="AG3243" t="s">
        <v>51</v>
      </c>
      <c r="AH3243">
        <v>48.708533000000003</v>
      </c>
      <c r="AI3243">
        <v>74.075684999999993</v>
      </c>
      <c r="AJ3243">
        <v>173.77739800000001</v>
      </c>
      <c r="AK3243">
        <v>178.52703099999999</v>
      </c>
      <c r="AL3243" t="s">
        <v>54</v>
      </c>
      <c r="AM3243" t="s">
        <v>314</v>
      </c>
      <c r="AN3243" t="s">
        <v>1531</v>
      </c>
      <c r="AO3243" s="1">
        <v>45839</v>
      </c>
      <c r="AP3243" s="1" t="s">
        <v>5438</v>
      </c>
      <c r="AR3243" t="s">
        <v>1532</v>
      </c>
    </row>
    <row r="3244" spans="1:44" hidden="1" x14ac:dyDescent="0.25">
      <c r="A3244" t="s">
        <v>4441</v>
      </c>
      <c r="B3244" t="s">
        <v>4416</v>
      </c>
      <c r="C3244" t="s">
        <v>4417</v>
      </c>
      <c r="D3244" t="s">
        <v>118</v>
      </c>
      <c r="E3244" t="s">
        <v>4418</v>
      </c>
      <c r="F3244" t="s">
        <v>311</v>
      </c>
      <c r="G3244" t="s">
        <v>80</v>
      </c>
      <c r="H3244">
        <v>1</v>
      </c>
      <c r="I3244" t="s">
        <v>151</v>
      </c>
      <c r="J3244" t="s">
        <v>47</v>
      </c>
      <c r="K3244" s="1">
        <v>43475</v>
      </c>
      <c r="L3244">
        <v>0.99</v>
      </c>
      <c r="M3244" t="s">
        <v>391</v>
      </c>
      <c r="W3244" s="5">
        <v>45778</v>
      </c>
      <c r="X3244" s="5">
        <v>45778</v>
      </c>
      <c r="Y3244" s="5">
        <v>45717</v>
      </c>
      <c r="AB3244" t="s">
        <v>311</v>
      </c>
      <c r="AC3244" t="s">
        <v>311</v>
      </c>
      <c r="AD3244" t="s">
        <v>1532</v>
      </c>
      <c r="AE3244" t="s">
        <v>1531</v>
      </c>
      <c r="AF3244" t="s">
        <v>50</v>
      </c>
      <c r="AG3244" t="s">
        <v>51</v>
      </c>
      <c r="AH3244">
        <v>48.708533000000003</v>
      </c>
      <c r="AI3244">
        <v>74.075684999999993</v>
      </c>
      <c r="AJ3244">
        <v>173.77739800000001</v>
      </c>
      <c r="AK3244">
        <v>178.52703099999999</v>
      </c>
      <c r="AL3244" t="s">
        <v>54</v>
      </c>
      <c r="AM3244" t="s">
        <v>314</v>
      </c>
      <c r="AN3244" t="s">
        <v>1531</v>
      </c>
      <c r="AO3244" s="1">
        <v>45839</v>
      </c>
      <c r="AP3244" s="1" t="s">
        <v>5438</v>
      </c>
      <c r="AR3244" t="s">
        <v>1532</v>
      </c>
    </row>
    <row r="3245" spans="1:44" hidden="1" x14ac:dyDescent="0.25">
      <c r="A3245" t="s">
        <v>4442</v>
      </c>
      <c r="B3245" t="s">
        <v>4416</v>
      </c>
      <c r="C3245" t="s">
        <v>4417</v>
      </c>
      <c r="D3245" t="s">
        <v>166</v>
      </c>
      <c r="E3245" t="s">
        <v>4418</v>
      </c>
      <c r="F3245" t="s">
        <v>311</v>
      </c>
      <c r="G3245" t="s">
        <v>58</v>
      </c>
      <c r="H3245">
        <v>1</v>
      </c>
      <c r="I3245" t="s">
        <v>197</v>
      </c>
      <c r="J3245" t="s">
        <v>47</v>
      </c>
      <c r="K3245" s="1">
        <v>44061</v>
      </c>
      <c r="L3245">
        <v>5.62</v>
      </c>
      <c r="M3245" t="s">
        <v>391</v>
      </c>
      <c r="W3245" s="5">
        <v>45778</v>
      </c>
      <c r="X3245" s="5">
        <v>45778</v>
      </c>
      <c r="Y3245" s="5">
        <v>45717</v>
      </c>
      <c r="AB3245" t="s">
        <v>311</v>
      </c>
      <c r="AC3245" t="s">
        <v>311</v>
      </c>
      <c r="AD3245" t="s">
        <v>1532</v>
      </c>
      <c r="AE3245" t="s">
        <v>1531</v>
      </c>
      <c r="AF3245" t="s">
        <v>50</v>
      </c>
      <c r="AG3245" t="s">
        <v>51</v>
      </c>
      <c r="AH3245">
        <v>48.708533000000003</v>
      </c>
      <c r="AI3245">
        <v>74.075684999999993</v>
      </c>
      <c r="AJ3245">
        <v>173.77739800000001</v>
      </c>
      <c r="AK3245">
        <v>178.52703099999999</v>
      </c>
      <c r="AL3245" t="s">
        <v>54</v>
      </c>
      <c r="AM3245" t="s">
        <v>314</v>
      </c>
      <c r="AN3245" t="s">
        <v>1531</v>
      </c>
      <c r="AO3245" s="1">
        <v>45839</v>
      </c>
      <c r="AP3245" s="1" t="s">
        <v>5438</v>
      </c>
      <c r="AR3245" t="s">
        <v>1532</v>
      </c>
    </row>
    <row r="3246" spans="1:44" hidden="1" x14ac:dyDescent="0.25">
      <c r="A3246" t="s">
        <v>4443</v>
      </c>
      <c r="B3246" t="s">
        <v>4416</v>
      </c>
      <c r="C3246" t="s">
        <v>4417</v>
      </c>
      <c r="D3246" t="s">
        <v>128</v>
      </c>
      <c r="E3246" t="s">
        <v>4418</v>
      </c>
      <c r="F3246" t="s">
        <v>311</v>
      </c>
      <c r="G3246" t="s">
        <v>58</v>
      </c>
      <c r="H3246">
        <v>1</v>
      </c>
      <c r="I3246" t="s">
        <v>151</v>
      </c>
      <c r="J3246" t="s">
        <v>47</v>
      </c>
      <c r="K3246" s="1">
        <v>43475</v>
      </c>
      <c r="L3246">
        <v>0.59</v>
      </c>
      <c r="M3246" t="s">
        <v>391</v>
      </c>
      <c r="W3246" s="5">
        <v>45778</v>
      </c>
      <c r="X3246" s="5">
        <v>45778</v>
      </c>
      <c r="Y3246" s="5">
        <v>45717</v>
      </c>
      <c r="AB3246" t="s">
        <v>311</v>
      </c>
      <c r="AC3246" t="s">
        <v>311</v>
      </c>
      <c r="AD3246" t="s">
        <v>1532</v>
      </c>
      <c r="AE3246" t="s">
        <v>1531</v>
      </c>
      <c r="AF3246" t="s">
        <v>50</v>
      </c>
      <c r="AG3246" t="s">
        <v>51</v>
      </c>
      <c r="AH3246">
        <v>48.708533000000003</v>
      </c>
      <c r="AI3246">
        <v>74.075684999999993</v>
      </c>
      <c r="AJ3246">
        <v>173.77739800000001</v>
      </c>
      <c r="AK3246">
        <v>178.52703099999999</v>
      </c>
      <c r="AL3246" t="s">
        <v>54</v>
      </c>
      <c r="AM3246" t="s">
        <v>314</v>
      </c>
      <c r="AN3246" t="s">
        <v>1531</v>
      </c>
      <c r="AO3246" s="1">
        <v>45839</v>
      </c>
      <c r="AP3246" s="1" t="s">
        <v>5438</v>
      </c>
      <c r="AR3246" t="s">
        <v>1532</v>
      </c>
    </row>
    <row r="3247" spans="1:44" hidden="1" x14ac:dyDescent="0.25">
      <c r="A3247" t="s">
        <v>4444</v>
      </c>
      <c r="B3247" t="s">
        <v>4416</v>
      </c>
      <c r="C3247" t="s">
        <v>4417</v>
      </c>
      <c r="D3247" t="s">
        <v>170</v>
      </c>
      <c r="E3247" t="s">
        <v>4418</v>
      </c>
      <c r="F3247" t="s">
        <v>311</v>
      </c>
      <c r="G3247" t="s">
        <v>58</v>
      </c>
      <c r="H3247">
        <v>1</v>
      </c>
      <c r="I3247" t="s">
        <v>151</v>
      </c>
      <c r="J3247" t="s">
        <v>47</v>
      </c>
      <c r="K3247" s="1">
        <v>43475</v>
      </c>
      <c r="L3247">
        <v>2.94</v>
      </c>
      <c r="M3247" t="s">
        <v>391</v>
      </c>
      <c r="W3247" s="5">
        <v>45778</v>
      </c>
      <c r="X3247" s="5">
        <v>45778</v>
      </c>
      <c r="Y3247" s="5">
        <v>45717</v>
      </c>
      <c r="AB3247" t="s">
        <v>311</v>
      </c>
      <c r="AC3247" t="s">
        <v>311</v>
      </c>
      <c r="AD3247" t="s">
        <v>1532</v>
      </c>
      <c r="AE3247" t="s">
        <v>1531</v>
      </c>
      <c r="AF3247" t="s">
        <v>50</v>
      </c>
      <c r="AG3247" t="s">
        <v>51</v>
      </c>
      <c r="AH3247">
        <v>48.708533000000003</v>
      </c>
      <c r="AI3247">
        <v>74.075684999999993</v>
      </c>
      <c r="AJ3247">
        <v>173.77739800000001</v>
      </c>
      <c r="AK3247">
        <v>178.52703099999999</v>
      </c>
      <c r="AL3247" t="s">
        <v>54</v>
      </c>
      <c r="AM3247" t="s">
        <v>314</v>
      </c>
      <c r="AN3247" t="s">
        <v>1531</v>
      </c>
      <c r="AO3247" s="1">
        <v>45839</v>
      </c>
      <c r="AP3247" s="1" t="s">
        <v>5438</v>
      </c>
      <c r="AR3247" t="s">
        <v>1532</v>
      </c>
    </row>
    <row r="3248" spans="1:44" hidden="1" x14ac:dyDescent="0.25">
      <c r="A3248" t="s">
        <v>4445</v>
      </c>
      <c r="B3248" t="s">
        <v>4416</v>
      </c>
      <c r="C3248" t="s">
        <v>4417</v>
      </c>
      <c r="D3248" t="s">
        <v>172</v>
      </c>
      <c r="E3248" t="s">
        <v>4418</v>
      </c>
      <c r="F3248" t="s">
        <v>311</v>
      </c>
      <c r="G3248" t="s">
        <v>58</v>
      </c>
      <c r="H3248">
        <v>1</v>
      </c>
      <c r="I3248" t="s">
        <v>197</v>
      </c>
      <c r="J3248" t="s">
        <v>47</v>
      </c>
      <c r="K3248" s="1">
        <v>44068</v>
      </c>
      <c r="L3248">
        <v>6.57</v>
      </c>
      <c r="M3248" t="s">
        <v>391</v>
      </c>
      <c r="W3248" s="5">
        <v>45778</v>
      </c>
      <c r="X3248" s="5">
        <v>45778</v>
      </c>
      <c r="Y3248" s="5">
        <v>45717</v>
      </c>
      <c r="AB3248" t="s">
        <v>311</v>
      </c>
      <c r="AC3248" t="s">
        <v>311</v>
      </c>
      <c r="AD3248" t="s">
        <v>1532</v>
      </c>
      <c r="AE3248" t="s">
        <v>1531</v>
      </c>
      <c r="AF3248" t="s">
        <v>50</v>
      </c>
      <c r="AG3248" t="s">
        <v>51</v>
      </c>
      <c r="AH3248">
        <v>48.708533000000003</v>
      </c>
      <c r="AI3248">
        <v>74.075684999999993</v>
      </c>
      <c r="AJ3248">
        <v>173.77739800000001</v>
      </c>
      <c r="AK3248">
        <v>178.52703099999999</v>
      </c>
      <c r="AL3248" t="s">
        <v>54</v>
      </c>
      <c r="AM3248" t="s">
        <v>314</v>
      </c>
      <c r="AN3248" t="s">
        <v>1531</v>
      </c>
      <c r="AO3248" s="1">
        <v>45839</v>
      </c>
      <c r="AP3248" s="1" t="s">
        <v>5438</v>
      </c>
      <c r="AR3248" t="s">
        <v>1532</v>
      </c>
    </row>
    <row r="3249" spans="1:44" hidden="1" x14ac:dyDescent="0.25">
      <c r="A3249" t="s">
        <v>4446</v>
      </c>
      <c r="B3249" t="s">
        <v>4416</v>
      </c>
      <c r="C3249" t="s">
        <v>4417</v>
      </c>
      <c r="D3249" t="s">
        <v>174</v>
      </c>
      <c r="E3249" t="s">
        <v>4418</v>
      </c>
      <c r="F3249" t="s">
        <v>311</v>
      </c>
      <c r="G3249" t="s">
        <v>80</v>
      </c>
      <c r="H3249">
        <v>1</v>
      </c>
      <c r="I3249" t="s">
        <v>197</v>
      </c>
      <c r="J3249" t="s">
        <v>47</v>
      </c>
      <c r="K3249" s="1">
        <v>44067</v>
      </c>
      <c r="L3249">
        <v>14.29</v>
      </c>
      <c r="M3249" t="s">
        <v>391</v>
      </c>
      <c r="W3249" s="5">
        <v>45778</v>
      </c>
      <c r="X3249" s="5">
        <v>45778</v>
      </c>
      <c r="Y3249" s="5">
        <v>45717</v>
      </c>
      <c r="AB3249" t="s">
        <v>311</v>
      </c>
      <c r="AC3249" t="s">
        <v>311</v>
      </c>
      <c r="AD3249" t="s">
        <v>1532</v>
      </c>
      <c r="AE3249" t="s">
        <v>1531</v>
      </c>
      <c r="AF3249" t="s">
        <v>50</v>
      </c>
      <c r="AG3249" t="s">
        <v>51</v>
      </c>
      <c r="AH3249">
        <v>48.708533000000003</v>
      </c>
      <c r="AI3249">
        <v>74.075684999999993</v>
      </c>
      <c r="AJ3249">
        <v>173.77739800000001</v>
      </c>
      <c r="AK3249">
        <v>178.52703099999999</v>
      </c>
      <c r="AL3249" t="s">
        <v>54</v>
      </c>
      <c r="AM3249" t="s">
        <v>314</v>
      </c>
      <c r="AN3249" t="s">
        <v>1531</v>
      </c>
      <c r="AO3249" s="1">
        <v>45839</v>
      </c>
      <c r="AP3249" s="1" t="s">
        <v>5438</v>
      </c>
      <c r="AR3249" t="s">
        <v>1532</v>
      </c>
    </row>
    <row r="3250" spans="1:44" hidden="1" x14ac:dyDescent="0.25">
      <c r="A3250" t="s">
        <v>4447</v>
      </c>
      <c r="B3250" t="s">
        <v>4416</v>
      </c>
      <c r="C3250" t="s">
        <v>4417</v>
      </c>
      <c r="D3250" t="s">
        <v>361</v>
      </c>
      <c r="E3250" t="s">
        <v>4418</v>
      </c>
      <c r="F3250" t="s">
        <v>311</v>
      </c>
      <c r="G3250" t="s">
        <v>58</v>
      </c>
      <c r="H3250">
        <v>1</v>
      </c>
      <c r="I3250" t="s">
        <v>151</v>
      </c>
      <c r="J3250" t="s">
        <v>47</v>
      </c>
      <c r="K3250" s="1">
        <v>43475</v>
      </c>
      <c r="L3250">
        <v>0.34</v>
      </c>
      <c r="M3250" t="s">
        <v>391</v>
      </c>
      <c r="W3250" s="5">
        <v>45778</v>
      </c>
      <c r="X3250" s="5">
        <v>45778</v>
      </c>
      <c r="Y3250" s="5">
        <v>45717</v>
      </c>
      <c r="AB3250" t="s">
        <v>311</v>
      </c>
      <c r="AC3250" t="s">
        <v>311</v>
      </c>
      <c r="AD3250" t="s">
        <v>1532</v>
      </c>
      <c r="AE3250" t="s">
        <v>1531</v>
      </c>
      <c r="AF3250" t="s">
        <v>50</v>
      </c>
      <c r="AG3250" t="s">
        <v>51</v>
      </c>
      <c r="AH3250">
        <v>48.708533000000003</v>
      </c>
      <c r="AI3250">
        <v>74.075684999999993</v>
      </c>
      <c r="AJ3250">
        <v>173.77739800000001</v>
      </c>
      <c r="AK3250">
        <v>178.52703099999999</v>
      </c>
      <c r="AL3250" t="s">
        <v>54</v>
      </c>
      <c r="AM3250" t="s">
        <v>314</v>
      </c>
      <c r="AN3250" t="s">
        <v>1531</v>
      </c>
      <c r="AO3250" s="1">
        <v>45839</v>
      </c>
      <c r="AP3250" s="1" t="s">
        <v>5438</v>
      </c>
      <c r="AR3250" t="s">
        <v>1532</v>
      </c>
    </row>
    <row r="3251" spans="1:44" hidden="1" x14ac:dyDescent="0.25">
      <c r="A3251" t="s">
        <v>4448</v>
      </c>
      <c r="B3251" t="s">
        <v>4416</v>
      </c>
      <c r="C3251" t="s">
        <v>4417</v>
      </c>
      <c r="D3251" t="s">
        <v>132</v>
      </c>
      <c r="E3251" t="s">
        <v>4418</v>
      </c>
      <c r="F3251" t="s">
        <v>311</v>
      </c>
      <c r="G3251" t="s">
        <v>58</v>
      </c>
      <c r="H3251">
        <v>1</v>
      </c>
      <c r="I3251" t="s">
        <v>197</v>
      </c>
      <c r="J3251" t="s">
        <v>47</v>
      </c>
      <c r="K3251" s="1">
        <v>44063</v>
      </c>
      <c r="L3251">
        <v>16.66</v>
      </c>
      <c r="M3251" t="s">
        <v>391</v>
      </c>
      <c r="W3251" s="5">
        <v>45778</v>
      </c>
      <c r="X3251" s="5">
        <v>45778</v>
      </c>
      <c r="Y3251" s="5">
        <v>45717</v>
      </c>
      <c r="AB3251" t="s">
        <v>311</v>
      </c>
      <c r="AC3251" t="s">
        <v>311</v>
      </c>
      <c r="AD3251" t="s">
        <v>1532</v>
      </c>
      <c r="AE3251" t="s">
        <v>1531</v>
      </c>
      <c r="AF3251" t="s">
        <v>50</v>
      </c>
      <c r="AG3251" t="s">
        <v>51</v>
      </c>
      <c r="AH3251">
        <v>48.708533000000003</v>
      </c>
      <c r="AI3251">
        <v>74.075684999999993</v>
      </c>
      <c r="AJ3251">
        <v>173.77739800000001</v>
      </c>
      <c r="AK3251">
        <v>178.52703099999999</v>
      </c>
      <c r="AL3251" t="s">
        <v>54</v>
      </c>
      <c r="AM3251" t="s">
        <v>314</v>
      </c>
      <c r="AN3251" t="s">
        <v>1531</v>
      </c>
      <c r="AO3251" s="1">
        <v>45839</v>
      </c>
      <c r="AP3251" s="1" t="s">
        <v>5438</v>
      </c>
      <c r="AR3251" t="s">
        <v>1532</v>
      </c>
    </row>
    <row r="3252" spans="1:44" hidden="1" x14ac:dyDescent="0.25">
      <c r="A3252" t="s">
        <v>4449</v>
      </c>
      <c r="B3252" t="s">
        <v>4416</v>
      </c>
      <c r="C3252" t="s">
        <v>4417</v>
      </c>
      <c r="D3252" t="s">
        <v>134</v>
      </c>
      <c r="E3252" t="s">
        <v>4418</v>
      </c>
      <c r="F3252" t="s">
        <v>311</v>
      </c>
      <c r="G3252" t="s">
        <v>58</v>
      </c>
      <c r="H3252">
        <v>1</v>
      </c>
      <c r="I3252" t="s">
        <v>151</v>
      </c>
      <c r="J3252" t="s">
        <v>47</v>
      </c>
      <c r="K3252" s="1">
        <v>43475</v>
      </c>
      <c r="L3252">
        <v>0.22</v>
      </c>
      <c r="M3252" t="s">
        <v>391</v>
      </c>
      <c r="W3252" s="5">
        <v>45778</v>
      </c>
      <c r="X3252" s="5">
        <v>45778</v>
      </c>
      <c r="Y3252" s="5">
        <v>45717</v>
      </c>
      <c r="AB3252" t="s">
        <v>311</v>
      </c>
      <c r="AC3252" t="s">
        <v>311</v>
      </c>
      <c r="AD3252" t="s">
        <v>1532</v>
      </c>
      <c r="AE3252" t="s">
        <v>1531</v>
      </c>
      <c r="AF3252" t="s">
        <v>50</v>
      </c>
      <c r="AG3252" t="s">
        <v>51</v>
      </c>
      <c r="AH3252">
        <v>48.708533000000003</v>
      </c>
      <c r="AI3252">
        <v>74.075684999999993</v>
      </c>
      <c r="AJ3252">
        <v>173.77739800000001</v>
      </c>
      <c r="AK3252">
        <v>178.52703099999999</v>
      </c>
      <c r="AL3252" t="s">
        <v>54</v>
      </c>
      <c r="AM3252" t="s">
        <v>314</v>
      </c>
      <c r="AN3252" t="s">
        <v>1531</v>
      </c>
      <c r="AO3252" s="1">
        <v>45839</v>
      </c>
      <c r="AP3252" s="1" t="s">
        <v>5438</v>
      </c>
      <c r="AR3252" t="s">
        <v>1532</v>
      </c>
    </row>
    <row r="3253" spans="1:44" hidden="1" x14ac:dyDescent="0.25">
      <c r="A3253" t="s">
        <v>4450</v>
      </c>
      <c r="B3253" t="s">
        <v>4416</v>
      </c>
      <c r="C3253" t="s">
        <v>4417</v>
      </c>
      <c r="D3253" t="s">
        <v>42</v>
      </c>
      <c r="E3253" t="s">
        <v>4418</v>
      </c>
      <c r="F3253" t="s">
        <v>311</v>
      </c>
      <c r="G3253" t="s">
        <v>58</v>
      </c>
      <c r="H3253">
        <v>1</v>
      </c>
      <c r="I3253" t="s">
        <v>197</v>
      </c>
      <c r="J3253" t="s">
        <v>47</v>
      </c>
      <c r="K3253" s="1">
        <v>44069</v>
      </c>
      <c r="L3253">
        <v>7.08</v>
      </c>
      <c r="M3253" t="s">
        <v>391</v>
      </c>
      <c r="W3253" s="5">
        <v>45778</v>
      </c>
      <c r="X3253" s="5">
        <v>45778</v>
      </c>
      <c r="Y3253" s="5">
        <v>45717</v>
      </c>
      <c r="AB3253" t="s">
        <v>311</v>
      </c>
      <c r="AC3253" t="s">
        <v>311</v>
      </c>
      <c r="AD3253" t="s">
        <v>1532</v>
      </c>
      <c r="AE3253" t="s">
        <v>1531</v>
      </c>
      <c r="AF3253" t="s">
        <v>50</v>
      </c>
      <c r="AG3253" t="s">
        <v>51</v>
      </c>
      <c r="AH3253">
        <v>48.708533000000003</v>
      </c>
      <c r="AI3253">
        <v>74.075684999999993</v>
      </c>
      <c r="AJ3253">
        <v>173.77739800000001</v>
      </c>
      <c r="AK3253">
        <v>178.52703099999999</v>
      </c>
      <c r="AL3253" t="s">
        <v>54</v>
      </c>
      <c r="AM3253" t="s">
        <v>314</v>
      </c>
      <c r="AN3253" t="s">
        <v>1531</v>
      </c>
      <c r="AO3253" s="1">
        <v>45839</v>
      </c>
      <c r="AP3253" s="1" t="s">
        <v>5438</v>
      </c>
      <c r="AR3253" t="s">
        <v>1532</v>
      </c>
    </row>
    <row r="3254" spans="1:44" hidden="1" x14ac:dyDescent="0.25">
      <c r="A3254" t="s">
        <v>4451</v>
      </c>
      <c r="B3254" t="s">
        <v>4416</v>
      </c>
      <c r="C3254" t="s">
        <v>4417</v>
      </c>
      <c r="D3254" t="s">
        <v>367</v>
      </c>
      <c r="E3254" t="s">
        <v>4418</v>
      </c>
      <c r="F3254" t="s">
        <v>311</v>
      </c>
      <c r="G3254" t="s">
        <v>80</v>
      </c>
      <c r="H3254">
        <v>1</v>
      </c>
      <c r="I3254" t="s">
        <v>151</v>
      </c>
      <c r="J3254" t="s">
        <v>47</v>
      </c>
      <c r="K3254" s="1">
        <v>43475</v>
      </c>
      <c r="L3254">
        <v>2.37</v>
      </c>
      <c r="M3254" t="s">
        <v>391</v>
      </c>
      <c r="W3254" s="5">
        <v>45778</v>
      </c>
      <c r="X3254" s="5">
        <v>45778</v>
      </c>
      <c r="Y3254" s="5">
        <v>45748</v>
      </c>
      <c r="AB3254" t="s">
        <v>311</v>
      </c>
      <c r="AC3254" t="s">
        <v>311</v>
      </c>
      <c r="AD3254" t="s">
        <v>1532</v>
      </c>
      <c r="AE3254" t="s">
        <v>1531</v>
      </c>
      <c r="AF3254" t="s">
        <v>50</v>
      </c>
      <c r="AG3254" t="s">
        <v>51</v>
      </c>
      <c r="AH3254">
        <v>48.708533000000003</v>
      </c>
      <c r="AI3254">
        <v>74.075684999999993</v>
      </c>
      <c r="AJ3254">
        <v>173.77739800000001</v>
      </c>
      <c r="AK3254">
        <v>178.52703099999999</v>
      </c>
      <c r="AL3254" t="s">
        <v>54</v>
      </c>
      <c r="AM3254" t="s">
        <v>314</v>
      </c>
      <c r="AN3254" t="s">
        <v>1531</v>
      </c>
      <c r="AO3254" s="1">
        <v>45839</v>
      </c>
      <c r="AP3254" s="1" t="s">
        <v>5438</v>
      </c>
      <c r="AR3254" t="s">
        <v>1532</v>
      </c>
    </row>
    <row r="3255" spans="1:44" hidden="1" x14ac:dyDescent="0.25">
      <c r="A3255" t="s">
        <v>4452</v>
      </c>
      <c r="B3255" t="s">
        <v>4416</v>
      </c>
      <c r="C3255" t="s">
        <v>4417</v>
      </c>
      <c r="D3255" t="s">
        <v>370</v>
      </c>
      <c r="E3255" t="s">
        <v>4418</v>
      </c>
      <c r="F3255" t="s">
        <v>311</v>
      </c>
      <c r="G3255" t="s">
        <v>58</v>
      </c>
      <c r="H3255">
        <v>1</v>
      </c>
      <c r="I3255" t="s">
        <v>151</v>
      </c>
      <c r="J3255" t="s">
        <v>47</v>
      </c>
      <c r="K3255" s="1">
        <v>43475</v>
      </c>
      <c r="L3255">
        <v>2.46</v>
      </c>
      <c r="M3255" t="s">
        <v>391</v>
      </c>
      <c r="W3255" s="5">
        <v>45778</v>
      </c>
      <c r="X3255" s="5">
        <v>45778</v>
      </c>
      <c r="Y3255" s="5">
        <v>45748</v>
      </c>
      <c r="AB3255" t="s">
        <v>311</v>
      </c>
      <c r="AC3255" t="s">
        <v>311</v>
      </c>
      <c r="AD3255" t="s">
        <v>1532</v>
      </c>
      <c r="AE3255" t="s">
        <v>1531</v>
      </c>
      <c r="AF3255" t="s">
        <v>50</v>
      </c>
      <c r="AG3255" t="s">
        <v>51</v>
      </c>
      <c r="AH3255">
        <v>48.708533000000003</v>
      </c>
      <c r="AI3255">
        <v>74.075684999999993</v>
      </c>
      <c r="AJ3255">
        <v>173.77739800000001</v>
      </c>
      <c r="AK3255">
        <v>178.52703099999999</v>
      </c>
      <c r="AL3255" t="s">
        <v>54</v>
      </c>
      <c r="AM3255" t="s">
        <v>314</v>
      </c>
      <c r="AN3255" t="s">
        <v>1531</v>
      </c>
      <c r="AO3255" s="1">
        <v>45839</v>
      </c>
      <c r="AP3255" s="1" t="s">
        <v>5438</v>
      </c>
      <c r="AR3255" t="s">
        <v>1532</v>
      </c>
    </row>
    <row r="3256" spans="1:44" hidden="1" x14ac:dyDescent="0.25">
      <c r="A3256" t="s">
        <v>4455</v>
      </c>
      <c r="B3256" t="s">
        <v>4453</v>
      </c>
      <c r="C3256" t="s">
        <v>4454</v>
      </c>
      <c r="D3256" t="s">
        <v>95</v>
      </c>
      <c r="E3256" t="s">
        <v>298</v>
      </c>
      <c r="F3256" t="s">
        <v>44</v>
      </c>
      <c r="G3256" t="s">
        <v>58</v>
      </c>
      <c r="H3256">
        <v>1</v>
      </c>
      <c r="I3256" t="s">
        <v>197</v>
      </c>
      <c r="J3256" t="s">
        <v>47</v>
      </c>
      <c r="K3256" s="1">
        <v>44048</v>
      </c>
      <c r="L3256">
        <v>7.65</v>
      </c>
      <c r="M3256" t="s">
        <v>226</v>
      </c>
      <c r="W3256" s="5">
        <v>45689</v>
      </c>
      <c r="X3256" s="5">
        <v>45689</v>
      </c>
      <c r="Y3256" s="5">
        <v>45748</v>
      </c>
      <c r="AB3256" t="s">
        <v>44</v>
      </c>
      <c r="AC3256" t="s">
        <v>44</v>
      </c>
      <c r="AD3256" t="s">
        <v>52</v>
      </c>
      <c r="AE3256" t="s">
        <v>53</v>
      </c>
      <c r="AF3256" t="s">
        <v>72</v>
      </c>
      <c r="AG3256" t="s">
        <v>50</v>
      </c>
      <c r="AH3256">
        <v>11.228516000000001</v>
      </c>
      <c r="AI3256">
        <v>35.215420999999999</v>
      </c>
      <c r="AJ3256">
        <v>38.433118999999998</v>
      </c>
      <c r="AK3256">
        <v>55.421185000000001</v>
      </c>
      <c r="AL3256" t="s">
        <v>54</v>
      </c>
      <c r="AM3256" t="s">
        <v>55</v>
      </c>
      <c r="AN3256" t="s">
        <v>5451</v>
      </c>
      <c r="AO3256" s="1">
        <v>45870</v>
      </c>
      <c r="AP3256" s="1" t="s">
        <v>5454</v>
      </c>
      <c r="AR3256" t="s">
        <v>5451</v>
      </c>
    </row>
    <row r="3257" spans="1:44" hidden="1" x14ac:dyDescent="0.25">
      <c r="A3257" t="s">
        <v>4456</v>
      </c>
      <c r="B3257" t="s">
        <v>4453</v>
      </c>
      <c r="C3257" t="s">
        <v>4454</v>
      </c>
      <c r="D3257" t="s">
        <v>143</v>
      </c>
      <c r="E3257" t="s">
        <v>298</v>
      </c>
      <c r="F3257" t="s">
        <v>44</v>
      </c>
      <c r="G3257" t="s">
        <v>58</v>
      </c>
      <c r="H3257">
        <v>1</v>
      </c>
      <c r="I3257" t="s">
        <v>197</v>
      </c>
      <c r="J3257" t="s">
        <v>47</v>
      </c>
      <c r="K3257" s="1">
        <v>44048</v>
      </c>
      <c r="L3257">
        <v>11.05</v>
      </c>
      <c r="M3257" t="s">
        <v>226</v>
      </c>
      <c r="W3257" s="5">
        <v>45689</v>
      </c>
      <c r="X3257" s="5">
        <v>45689</v>
      </c>
      <c r="Y3257" s="5">
        <v>45748</v>
      </c>
      <c r="AB3257" t="s">
        <v>44</v>
      </c>
      <c r="AC3257" t="s">
        <v>44</v>
      </c>
      <c r="AD3257" t="s">
        <v>52</v>
      </c>
      <c r="AE3257" t="s">
        <v>53</v>
      </c>
      <c r="AF3257" t="s">
        <v>72</v>
      </c>
      <c r="AG3257" t="s">
        <v>50</v>
      </c>
      <c r="AH3257">
        <v>11.228516000000001</v>
      </c>
      <c r="AI3257">
        <v>35.215420999999999</v>
      </c>
      <c r="AJ3257">
        <v>38.433118999999998</v>
      </c>
      <c r="AK3257">
        <v>55.421185000000001</v>
      </c>
      <c r="AL3257" t="s">
        <v>54</v>
      </c>
      <c r="AM3257" t="s">
        <v>55</v>
      </c>
      <c r="AN3257" t="s">
        <v>5451</v>
      </c>
      <c r="AO3257" s="1">
        <v>45870</v>
      </c>
      <c r="AP3257" s="1" t="s">
        <v>5454</v>
      </c>
      <c r="AR3257" t="s">
        <v>5451</v>
      </c>
    </row>
    <row r="3258" spans="1:44" hidden="1" x14ac:dyDescent="0.25">
      <c r="A3258" t="s">
        <v>4460</v>
      </c>
      <c r="B3258" t="s">
        <v>4457</v>
      </c>
      <c r="C3258" t="s">
        <v>4458</v>
      </c>
      <c r="D3258" t="s">
        <v>87</v>
      </c>
      <c r="E3258" t="s">
        <v>4459</v>
      </c>
      <c r="F3258" t="s">
        <v>44</v>
      </c>
      <c r="G3258" t="s">
        <v>45</v>
      </c>
      <c r="H3258">
        <v>1</v>
      </c>
      <c r="I3258" t="s">
        <v>197</v>
      </c>
      <c r="J3258" t="s">
        <v>70</v>
      </c>
      <c r="L3258">
        <v>0.86</v>
      </c>
      <c r="M3258" t="s">
        <v>226</v>
      </c>
      <c r="R3258" t="s">
        <v>97</v>
      </c>
      <c r="S3258" t="s">
        <v>97</v>
      </c>
      <c r="T3258" t="s">
        <v>98</v>
      </c>
      <c r="AB3258" t="s">
        <v>44</v>
      </c>
      <c r="AC3258" t="s">
        <v>44</v>
      </c>
      <c r="AD3258" t="s">
        <v>199</v>
      </c>
      <c r="AE3258" t="s">
        <v>50</v>
      </c>
      <c r="AF3258" t="s">
        <v>53</v>
      </c>
      <c r="AG3258" t="s">
        <v>72</v>
      </c>
      <c r="AH3258">
        <v>128.76956200000001</v>
      </c>
      <c r="AI3258">
        <v>130.191475</v>
      </c>
      <c r="AJ3258">
        <v>136.07461599999999</v>
      </c>
      <c r="AK3258">
        <v>139.292314</v>
      </c>
      <c r="AL3258" t="s">
        <v>106</v>
      </c>
      <c r="AM3258" t="s">
        <v>314</v>
      </c>
      <c r="AN3258" t="s">
        <v>1723</v>
      </c>
      <c r="AR3258" t="s">
        <v>1723</v>
      </c>
    </row>
    <row r="3259" spans="1:44" hidden="1" x14ac:dyDescent="0.25">
      <c r="A3259" t="s">
        <v>4463</v>
      </c>
      <c r="B3259" t="s">
        <v>4461</v>
      </c>
      <c r="C3259" t="s">
        <v>4462</v>
      </c>
      <c r="D3259" t="s">
        <v>95</v>
      </c>
      <c r="E3259" t="s">
        <v>702</v>
      </c>
      <c r="F3259" t="s">
        <v>79</v>
      </c>
      <c r="G3259" t="s">
        <v>80</v>
      </c>
      <c r="H3259">
        <v>1</v>
      </c>
      <c r="I3259" t="s">
        <v>197</v>
      </c>
      <c r="J3259" t="s">
        <v>47</v>
      </c>
      <c r="K3259" s="1">
        <v>44023</v>
      </c>
      <c r="L3259">
        <v>60.76</v>
      </c>
      <c r="M3259" t="s">
        <v>226</v>
      </c>
      <c r="W3259" s="5">
        <v>46082</v>
      </c>
      <c r="X3259" s="5">
        <v>46113</v>
      </c>
      <c r="Y3259" s="5">
        <v>45870</v>
      </c>
      <c r="AB3259" t="s">
        <v>79</v>
      </c>
      <c r="AC3259" t="s">
        <v>79</v>
      </c>
      <c r="AD3259" t="s">
        <v>84</v>
      </c>
      <c r="AE3259" t="s">
        <v>247</v>
      </c>
      <c r="AF3259" t="s">
        <v>53</v>
      </c>
      <c r="AG3259" t="s">
        <v>72</v>
      </c>
      <c r="AH3259">
        <v>30.270879000000001</v>
      </c>
      <c r="AI3259">
        <v>30.930122000000001</v>
      </c>
      <c r="AJ3259">
        <v>34.339499000000004</v>
      </c>
      <c r="AK3259">
        <v>36.099367999999998</v>
      </c>
      <c r="AL3259" t="s">
        <v>54</v>
      </c>
      <c r="AM3259" t="s">
        <v>474</v>
      </c>
      <c r="AN3259" t="s">
        <v>5452</v>
      </c>
      <c r="AO3259" s="1">
        <v>45962</v>
      </c>
      <c r="AP3259" s="1" t="s">
        <v>5457</v>
      </c>
      <c r="AR3259" t="s">
        <v>5452</v>
      </c>
    </row>
    <row r="3260" spans="1:44" hidden="1" x14ac:dyDescent="0.25">
      <c r="A3260" t="s">
        <v>4464</v>
      </c>
      <c r="B3260" t="s">
        <v>4461</v>
      </c>
      <c r="C3260" t="s">
        <v>4462</v>
      </c>
      <c r="D3260" t="s">
        <v>145</v>
      </c>
      <c r="E3260" t="s">
        <v>702</v>
      </c>
      <c r="F3260" t="s">
        <v>79</v>
      </c>
      <c r="G3260" t="s">
        <v>80</v>
      </c>
      <c r="H3260">
        <v>1</v>
      </c>
      <c r="I3260" t="s">
        <v>197</v>
      </c>
      <c r="J3260" t="s">
        <v>47</v>
      </c>
      <c r="K3260" s="1">
        <v>44023</v>
      </c>
      <c r="L3260">
        <v>7.41</v>
      </c>
      <c r="M3260" t="s">
        <v>226</v>
      </c>
      <c r="W3260" s="5">
        <v>46082</v>
      </c>
      <c r="X3260" s="5">
        <v>46113</v>
      </c>
      <c r="Y3260" s="5">
        <v>45870</v>
      </c>
      <c r="AB3260" t="s">
        <v>79</v>
      </c>
      <c r="AC3260" t="s">
        <v>79</v>
      </c>
      <c r="AD3260" t="s">
        <v>84</v>
      </c>
      <c r="AE3260" t="s">
        <v>247</v>
      </c>
      <c r="AF3260" t="s">
        <v>53</v>
      </c>
      <c r="AG3260" t="s">
        <v>72</v>
      </c>
      <c r="AH3260">
        <v>30.270879000000001</v>
      </c>
      <c r="AI3260">
        <v>30.930122000000001</v>
      </c>
      <c r="AJ3260">
        <v>34.339499000000004</v>
      </c>
      <c r="AK3260">
        <v>36.099367999999998</v>
      </c>
      <c r="AL3260" t="s">
        <v>54</v>
      </c>
      <c r="AM3260" t="s">
        <v>474</v>
      </c>
      <c r="AN3260" t="s">
        <v>5452</v>
      </c>
      <c r="AO3260" s="1">
        <v>45962</v>
      </c>
      <c r="AP3260" s="1" t="s">
        <v>5457</v>
      </c>
      <c r="AR3260" t="s">
        <v>5452</v>
      </c>
    </row>
    <row r="3261" spans="1:44" hidden="1" x14ac:dyDescent="0.25">
      <c r="A3261" t="s">
        <v>4465</v>
      </c>
      <c r="B3261" t="s">
        <v>4461</v>
      </c>
      <c r="C3261" t="s">
        <v>4462</v>
      </c>
      <c r="D3261" t="s">
        <v>255</v>
      </c>
      <c r="E3261" t="s">
        <v>702</v>
      </c>
      <c r="F3261" t="s">
        <v>79</v>
      </c>
      <c r="G3261" t="s">
        <v>80</v>
      </c>
      <c r="H3261">
        <v>1</v>
      </c>
      <c r="I3261" t="s">
        <v>197</v>
      </c>
      <c r="J3261" t="s">
        <v>47</v>
      </c>
      <c r="K3261" s="1">
        <v>44018</v>
      </c>
      <c r="L3261">
        <v>17.61</v>
      </c>
      <c r="M3261" t="s">
        <v>226</v>
      </c>
      <c r="W3261" s="5">
        <v>46082</v>
      </c>
      <c r="X3261" s="5">
        <v>46113</v>
      </c>
      <c r="Y3261" s="5">
        <v>45870</v>
      </c>
      <c r="AB3261" t="s">
        <v>79</v>
      </c>
      <c r="AC3261" t="s">
        <v>79</v>
      </c>
      <c r="AD3261" t="s">
        <v>84</v>
      </c>
      <c r="AE3261" t="s">
        <v>247</v>
      </c>
      <c r="AF3261" t="s">
        <v>53</v>
      </c>
      <c r="AG3261" t="s">
        <v>72</v>
      </c>
      <c r="AH3261">
        <v>30.270879000000001</v>
      </c>
      <c r="AI3261">
        <v>30.930122000000001</v>
      </c>
      <c r="AJ3261">
        <v>34.339499000000004</v>
      </c>
      <c r="AK3261">
        <v>36.099367999999998</v>
      </c>
      <c r="AL3261" t="s">
        <v>54</v>
      </c>
      <c r="AM3261" t="s">
        <v>474</v>
      </c>
      <c r="AN3261" t="s">
        <v>5452</v>
      </c>
      <c r="AO3261" s="1">
        <v>45962</v>
      </c>
      <c r="AP3261" s="1" t="s">
        <v>5457</v>
      </c>
      <c r="AR3261" t="s">
        <v>5452</v>
      </c>
    </row>
    <row r="3262" spans="1:44" hidden="1" x14ac:dyDescent="0.25">
      <c r="A3262" t="s">
        <v>4466</v>
      </c>
      <c r="B3262" t="s">
        <v>4461</v>
      </c>
      <c r="C3262" t="s">
        <v>4462</v>
      </c>
      <c r="D3262" t="s">
        <v>87</v>
      </c>
      <c r="E3262" t="s">
        <v>702</v>
      </c>
      <c r="F3262" t="s">
        <v>79</v>
      </c>
      <c r="G3262" t="s">
        <v>80</v>
      </c>
      <c r="H3262">
        <v>1</v>
      </c>
      <c r="I3262" t="s">
        <v>197</v>
      </c>
      <c r="J3262" t="s">
        <v>47</v>
      </c>
      <c r="K3262" s="1">
        <v>44021</v>
      </c>
      <c r="L3262">
        <v>9</v>
      </c>
      <c r="M3262" t="s">
        <v>226</v>
      </c>
      <c r="W3262" s="5">
        <v>46082</v>
      </c>
      <c r="X3262" s="5">
        <v>46113</v>
      </c>
      <c r="Y3262" s="5">
        <v>45870</v>
      </c>
      <c r="AB3262" t="s">
        <v>79</v>
      </c>
      <c r="AC3262" t="s">
        <v>79</v>
      </c>
      <c r="AD3262" t="s">
        <v>84</v>
      </c>
      <c r="AE3262" t="s">
        <v>247</v>
      </c>
      <c r="AF3262" t="s">
        <v>53</v>
      </c>
      <c r="AG3262" t="s">
        <v>72</v>
      </c>
      <c r="AH3262">
        <v>30.270879000000001</v>
      </c>
      <c r="AI3262">
        <v>30.930122000000001</v>
      </c>
      <c r="AJ3262">
        <v>34.339499000000004</v>
      </c>
      <c r="AK3262">
        <v>36.099367999999998</v>
      </c>
      <c r="AL3262" t="s">
        <v>54</v>
      </c>
      <c r="AM3262" t="s">
        <v>474</v>
      </c>
      <c r="AN3262" t="s">
        <v>5452</v>
      </c>
      <c r="AO3262" s="1">
        <v>45962</v>
      </c>
      <c r="AP3262" s="1" t="s">
        <v>5457</v>
      </c>
      <c r="AR3262" t="s">
        <v>5452</v>
      </c>
    </row>
    <row r="3263" spans="1:44" hidden="1" x14ac:dyDescent="0.25">
      <c r="A3263" t="s">
        <v>4467</v>
      </c>
      <c r="B3263" t="s">
        <v>4461</v>
      </c>
      <c r="C3263" t="s">
        <v>4462</v>
      </c>
      <c r="D3263" t="s">
        <v>100</v>
      </c>
      <c r="E3263" t="s">
        <v>702</v>
      </c>
      <c r="F3263" t="s">
        <v>79</v>
      </c>
      <c r="G3263" t="s">
        <v>80</v>
      </c>
      <c r="H3263">
        <v>1</v>
      </c>
      <c r="I3263" t="s">
        <v>197</v>
      </c>
      <c r="J3263" t="s">
        <v>47</v>
      </c>
      <c r="K3263" s="1">
        <v>44023</v>
      </c>
      <c r="L3263">
        <v>26.53</v>
      </c>
      <c r="M3263" t="s">
        <v>226</v>
      </c>
      <c r="W3263" s="5">
        <v>46082</v>
      </c>
      <c r="X3263" s="5">
        <v>46113</v>
      </c>
      <c r="Y3263" s="5">
        <v>45870</v>
      </c>
      <c r="AB3263" t="s">
        <v>79</v>
      </c>
      <c r="AC3263" t="s">
        <v>79</v>
      </c>
      <c r="AD3263" t="s">
        <v>84</v>
      </c>
      <c r="AE3263" t="s">
        <v>247</v>
      </c>
      <c r="AF3263" t="s">
        <v>53</v>
      </c>
      <c r="AG3263" t="s">
        <v>72</v>
      </c>
      <c r="AH3263">
        <v>30.270879000000001</v>
      </c>
      <c r="AI3263">
        <v>30.930122000000001</v>
      </c>
      <c r="AJ3263">
        <v>34.339499000000004</v>
      </c>
      <c r="AK3263">
        <v>36.099367999999998</v>
      </c>
      <c r="AL3263" t="s">
        <v>54</v>
      </c>
      <c r="AM3263" t="s">
        <v>474</v>
      </c>
      <c r="AN3263" t="s">
        <v>5452</v>
      </c>
      <c r="AO3263" s="1">
        <v>45962</v>
      </c>
      <c r="AP3263" s="1" t="s">
        <v>5457</v>
      </c>
      <c r="AR3263" t="s">
        <v>5452</v>
      </c>
    </row>
    <row r="3264" spans="1:44" hidden="1" x14ac:dyDescent="0.25">
      <c r="A3264" t="s">
        <v>4468</v>
      </c>
      <c r="B3264" t="s">
        <v>4461</v>
      </c>
      <c r="C3264" t="s">
        <v>4462</v>
      </c>
      <c r="D3264" t="s">
        <v>259</v>
      </c>
      <c r="E3264" t="s">
        <v>702</v>
      </c>
      <c r="F3264" t="s">
        <v>79</v>
      </c>
      <c r="G3264" t="s">
        <v>80</v>
      </c>
      <c r="H3264">
        <v>1</v>
      </c>
      <c r="I3264" t="s">
        <v>197</v>
      </c>
      <c r="J3264" t="s">
        <v>47</v>
      </c>
      <c r="K3264" s="1">
        <v>44016</v>
      </c>
      <c r="L3264">
        <v>12.21</v>
      </c>
      <c r="M3264" t="s">
        <v>226</v>
      </c>
      <c r="W3264" s="5">
        <v>46082</v>
      </c>
      <c r="X3264" s="5">
        <v>46113</v>
      </c>
      <c r="Y3264" s="5">
        <v>45870</v>
      </c>
      <c r="AB3264" t="s">
        <v>79</v>
      </c>
      <c r="AC3264" t="s">
        <v>79</v>
      </c>
      <c r="AD3264" t="s">
        <v>84</v>
      </c>
      <c r="AE3264" t="s">
        <v>247</v>
      </c>
      <c r="AF3264" t="s">
        <v>53</v>
      </c>
      <c r="AG3264" t="s">
        <v>72</v>
      </c>
      <c r="AH3264">
        <v>30.270879000000001</v>
      </c>
      <c r="AI3264">
        <v>30.930122000000001</v>
      </c>
      <c r="AJ3264">
        <v>34.339499000000004</v>
      </c>
      <c r="AK3264">
        <v>36.099367999999998</v>
      </c>
      <c r="AL3264" t="s">
        <v>54</v>
      </c>
      <c r="AM3264" t="s">
        <v>474</v>
      </c>
      <c r="AN3264" t="s">
        <v>5452</v>
      </c>
      <c r="AO3264" s="1">
        <v>45962</v>
      </c>
      <c r="AP3264" s="1" t="s">
        <v>5457</v>
      </c>
      <c r="AR3264" t="s">
        <v>5452</v>
      </c>
    </row>
    <row r="3265" spans="1:44" hidden="1" x14ac:dyDescent="0.25">
      <c r="A3265" t="s">
        <v>4469</v>
      </c>
      <c r="B3265" t="s">
        <v>4461</v>
      </c>
      <c r="C3265" t="s">
        <v>4462</v>
      </c>
      <c r="D3265" t="s">
        <v>275</v>
      </c>
      <c r="E3265" t="s">
        <v>702</v>
      </c>
      <c r="F3265" t="s">
        <v>79</v>
      </c>
      <c r="G3265" t="s">
        <v>80</v>
      </c>
      <c r="H3265">
        <v>1</v>
      </c>
      <c r="I3265" t="s">
        <v>197</v>
      </c>
      <c r="J3265" t="s">
        <v>47</v>
      </c>
      <c r="K3265" s="1">
        <v>44014</v>
      </c>
      <c r="L3265">
        <v>14.35</v>
      </c>
      <c r="M3265" t="s">
        <v>226</v>
      </c>
      <c r="W3265" s="5">
        <v>46082</v>
      </c>
      <c r="X3265" s="5">
        <v>46113</v>
      </c>
      <c r="Y3265" s="5">
        <v>45870</v>
      </c>
      <c r="AB3265" t="s">
        <v>79</v>
      </c>
      <c r="AC3265" t="s">
        <v>79</v>
      </c>
      <c r="AD3265" t="s">
        <v>84</v>
      </c>
      <c r="AE3265" t="s">
        <v>247</v>
      </c>
      <c r="AF3265" t="s">
        <v>53</v>
      </c>
      <c r="AG3265" t="s">
        <v>72</v>
      </c>
      <c r="AH3265">
        <v>30.270879000000001</v>
      </c>
      <c r="AI3265">
        <v>30.930122000000001</v>
      </c>
      <c r="AJ3265">
        <v>34.339499000000004</v>
      </c>
      <c r="AK3265">
        <v>36.099367999999998</v>
      </c>
      <c r="AL3265" t="s">
        <v>54</v>
      </c>
      <c r="AM3265" t="s">
        <v>474</v>
      </c>
      <c r="AN3265" t="s">
        <v>5452</v>
      </c>
      <c r="AO3265" s="1">
        <v>45962</v>
      </c>
      <c r="AP3265" s="1" t="s">
        <v>5457</v>
      </c>
      <c r="AR3265" t="s">
        <v>5452</v>
      </c>
    </row>
    <row r="3266" spans="1:44" hidden="1" x14ac:dyDescent="0.25">
      <c r="A3266" t="s">
        <v>4470</v>
      </c>
      <c r="B3266" t="s">
        <v>4461</v>
      </c>
      <c r="C3266" t="s">
        <v>4462</v>
      </c>
      <c r="D3266" t="s">
        <v>207</v>
      </c>
      <c r="E3266" t="s">
        <v>702</v>
      </c>
      <c r="F3266" t="s">
        <v>79</v>
      </c>
      <c r="G3266" t="s">
        <v>80</v>
      </c>
      <c r="H3266">
        <v>1</v>
      </c>
      <c r="I3266" t="s">
        <v>197</v>
      </c>
      <c r="J3266" t="s">
        <v>47</v>
      </c>
      <c r="K3266" s="1">
        <v>44022</v>
      </c>
      <c r="L3266">
        <v>15.81</v>
      </c>
      <c r="M3266" t="s">
        <v>226</v>
      </c>
      <c r="W3266" s="5">
        <v>46082</v>
      </c>
      <c r="X3266" s="5">
        <v>46113</v>
      </c>
      <c r="Y3266" s="5">
        <v>45870</v>
      </c>
      <c r="AB3266" t="s">
        <v>79</v>
      </c>
      <c r="AC3266" t="s">
        <v>79</v>
      </c>
      <c r="AD3266" t="s">
        <v>84</v>
      </c>
      <c r="AE3266" t="s">
        <v>247</v>
      </c>
      <c r="AF3266" t="s">
        <v>53</v>
      </c>
      <c r="AG3266" t="s">
        <v>72</v>
      </c>
      <c r="AH3266">
        <v>30.270879000000001</v>
      </c>
      <c r="AI3266">
        <v>30.930122000000001</v>
      </c>
      <c r="AJ3266">
        <v>34.339499000000004</v>
      </c>
      <c r="AK3266">
        <v>36.099367999999998</v>
      </c>
      <c r="AL3266" t="s">
        <v>54</v>
      </c>
      <c r="AM3266" t="s">
        <v>474</v>
      </c>
      <c r="AN3266" t="s">
        <v>5452</v>
      </c>
      <c r="AO3266" s="1">
        <v>45962</v>
      </c>
      <c r="AP3266" s="1" t="s">
        <v>5457</v>
      </c>
      <c r="AR3266" t="s">
        <v>5452</v>
      </c>
    </row>
    <row r="3267" spans="1:44" hidden="1" x14ac:dyDescent="0.25">
      <c r="A3267" t="s">
        <v>4471</v>
      </c>
      <c r="B3267" t="s">
        <v>4461</v>
      </c>
      <c r="C3267" t="s">
        <v>4462</v>
      </c>
      <c r="D3267" t="s">
        <v>102</v>
      </c>
      <c r="E3267" t="s">
        <v>702</v>
      </c>
      <c r="F3267" t="s">
        <v>79</v>
      </c>
      <c r="G3267" t="s">
        <v>80</v>
      </c>
      <c r="H3267">
        <v>1</v>
      </c>
      <c r="I3267" t="s">
        <v>197</v>
      </c>
      <c r="J3267" t="s">
        <v>47</v>
      </c>
      <c r="K3267" s="1">
        <v>44025</v>
      </c>
      <c r="L3267">
        <v>15.59</v>
      </c>
      <c r="M3267" t="s">
        <v>226</v>
      </c>
      <c r="W3267" s="5">
        <v>46082</v>
      </c>
      <c r="X3267" s="5">
        <v>46113</v>
      </c>
      <c r="Y3267" s="5">
        <v>45870</v>
      </c>
      <c r="AB3267" t="s">
        <v>79</v>
      </c>
      <c r="AC3267" t="s">
        <v>79</v>
      </c>
      <c r="AD3267" t="s">
        <v>84</v>
      </c>
      <c r="AE3267" t="s">
        <v>247</v>
      </c>
      <c r="AF3267" t="s">
        <v>53</v>
      </c>
      <c r="AG3267" t="s">
        <v>72</v>
      </c>
      <c r="AH3267">
        <v>30.270879000000001</v>
      </c>
      <c r="AI3267">
        <v>30.930122000000001</v>
      </c>
      <c r="AJ3267">
        <v>34.339499000000004</v>
      </c>
      <c r="AK3267">
        <v>36.099367999999998</v>
      </c>
      <c r="AL3267" t="s">
        <v>54</v>
      </c>
      <c r="AM3267" t="s">
        <v>474</v>
      </c>
      <c r="AN3267" t="s">
        <v>5452</v>
      </c>
      <c r="AO3267" s="1">
        <v>45962</v>
      </c>
      <c r="AP3267" s="1" t="s">
        <v>5457</v>
      </c>
      <c r="AR3267" t="s">
        <v>5452</v>
      </c>
    </row>
    <row r="3268" spans="1:44" hidden="1" x14ac:dyDescent="0.25">
      <c r="A3268" t="s">
        <v>4472</v>
      </c>
      <c r="B3268" t="s">
        <v>4461</v>
      </c>
      <c r="C3268" t="s">
        <v>4462</v>
      </c>
      <c r="D3268" t="s">
        <v>149</v>
      </c>
      <c r="E3268" t="s">
        <v>702</v>
      </c>
      <c r="F3268" t="s">
        <v>79</v>
      </c>
      <c r="G3268" t="s">
        <v>80</v>
      </c>
      <c r="H3268">
        <v>1</v>
      </c>
      <c r="I3268" t="s">
        <v>197</v>
      </c>
      <c r="J3268" t="s">
        <v>47</v>
      </c>
      <c r="K3268" s="1">
        <v>44019</v>
      </c>
      <c r="L3268">
        <v>10.74</v>
      </c>
      <c r="M3268" t="s">
        <v>226</v>
      </c>
      <c r="W3268" s="5">
        <v>46082</v>
      </c>
      <c r="X3268" s="5">
        <v>46113</v>
      </c>
      <c r="Y3268" s="5">
        <v>45870</v>
      </c>
      <c r="AB3268" t="s">
        <v>79</v>
      </c>
      <c r="AC3268" t="s">
        <v>79</v>
      </c>
      <c r="AD3268" t="s">
        <v>84</v>
      </c>
      <c r="AE3268" t="s">
        <v>247</v>
      </c>
      <c r="AF3268" t="s">
        <v>53</v>
      </c>
      <c r="AG3268" t="s">
        <v>72</v>
      </c>
      <c r="AH3268">
        <v>30.270879000000001</v>
      </c>
      <c r="AI3268">
        <v>30.930122000000001</v>
      </c>
      <c r="AJ3268">
        <v>34.339499000000004</v>
      </c>
      <c r="AK3268">
        <v>36.099367999999998</v>
      </c>
      <c r="AL3268" t="s">
        <v>54</v>
      </c>
      <c r="AM3268" t="s">
        <v>474</v>
      </c>
      <c r="AN3268" t="s">
        <v>5452</v>
      </c>
      <c r="AO3268" s="1">
        <v>45962</v>
      </c>
      <c r="AP3268" s="1" t="s">
        <v>5457</v>
      </c>
      <c r="AR3268" t="s">
        <v>5452</v>
      </c>
    </row>
    <row r="3269" spans="1:44" hidden="1" x14ac:dyDescent="0.25">
      <c r="A3269" t="s">
        <v>4473</v>
      </c>
      <c r="B3269" t="s">
        <v>4461</v>
      </c>
      <c r="C3269" t="s">
        <v>4462</v>
      </c>
      <c r="D3269" t="s">
        <v>893</v>
      </c>
      <c r="E3269" t="s">
        <v>702</v>
      </c>
      <c r="F3269" t="s">
        <v>79</v>
      </c>
      <c r="G3269" t="s">
        <v>80</v>
      </c>
      <c r="H3269">
        <v>1</v>
      </c>
      <c r="I3269" t="s">
        <v>197</v>
      </c>
      <c r="J3269" t="s">
        <v>47</v>
      </c>
      <c r="K3269" s="1">
        <v>44022</v>
      </c>
      <c r="L3269">
        <v>1.28</v>
      </c>
      <c r="M3269" t="s">
        <v>226</v>
      </c>
      <c r="W3269" s="5">
        <v>46082</v>
      </c>
      <c r="X3269" s="5">
        <v>46113</v>
      </c>
      <c r="Y3269" s="5">
        <v>45870</v>
      </c>
      <c r="AB3269" t="s">
        <v>79</v>
      </c>
      <c r="AC3269" t="s">
        <v>79</v>
      </c>
      <c r="AD3269" t="s">
        <v>84</v>
      </c>
      <c r="AE3269" t="s">
        <v>247</v>
      </c>
      <c r="AF3269" t="s">
        <v>53</v>
      </c>
      <c r="AG3269" t="s">
        <v>72</v>
      </c>
      <c r="AH3269">
        <v>30.270879000000001</v>
      </c>
      <c r="AI3269">
        <v>30.930122000000001</v>
      </c>
      <c r="AJ3269">
        <v>34.339499000000004</v>
      </c>
      <c r="AK3269">
        <v>36.099367999999998</v>
      </c>
      <c r="AL3269" t="s">
        <v>54</v>
      </c>
      <c r="AM3269" t="s">
        <v>474</v>
      </c>
      <c r="AN3269" t="s">
        <v>5452</v>
      </c>
      <c r="AO3269" s="1">
        <v>45962</v>
      </c>
      <c r="AP3269" s="1" t="s">
        <v>5457</v>
      </c>
      <c r="AR3269" t="s">
        <v>5452</v>
      </c>
    </row>
    <row r="3270" spans="1:44" hidden="1" x14ac:dyDescent="0.25">
      <c r="A3270" t="s">
        <v>4477</v>
      </c>
      <c r="B3270" t="s">
        <v>4474</v>
      </c>
      <c r="C3270" t="s">
        <v>4475</v>
      </c>
      <c r="D3270" t="s">
        <v>95</v>
      </c>
      <c r="E3270" t="s">
        <v>4476</v>
      </c>
      <c r="F3270" t="s">
        <v>311</v>
      </c>
      <c r="G3270" t="s">
        <v>80</v>
      </c>
      <c r="H3270">
        <v>1</v>
      </c>
      <c r="I3270" t="s">
        <v>197</v>
      </c>
      <c r="J3270" t="s">
        <v>47</v>
      </c>
      <c r="K3270" s="1">
        <v>44061</v>
      </c>
      <c r="L3270">
        <v>18.989999999999998</v>
      </c>
      <c r="M3270" t="s">
        <v>226</v>
      </c>
      <c r="W3270" s="5">
        <v>45931</v>
      </c>
      <c r="X3270" s="5">
        <v>45901</v>
      </c>
      <c r="Y3270" s="5">
        <v>45809</v>
      </c>
      <c r="AB3270" t="s">
        <v>311</v>
      </c>
      <c r="AC3270" t="s">
        <v>311</v>
      </c>
      <c r="AD3270" t="s">
        <v>1531</v>
      </c>
      <c r="AE3270" t="s">
        <v>50</v>
      </c>
      <c r="AF3270" t="s">
        <v>52</v>
      </c>
      <c r="AG3270" t="s">
        <v>51</v>
      </c>
      <c r="AH3270">
        <v>77.141850000000005</v>
      </c>
      <c r="AI3270">
        <v>84.964817999999994</v>
      </c>
      <c r="AJ3270">
        <v>94.823081999999999</v>
      </c>
      <c r="AK3270">
        <v>103.320561</v>
      </c>
      <c r="AL3270" t="s">
        <v>54</v>
      </c>
      <c r="AM3270" t="s">
        <v>55</v>
      </c>
      <c r="AN3270" t="s">
        <v>51</v>
      </c>
      <c r="AR3270" t="s">
        <v>51</v>
      </c>
    </row>
    <row r="3271" spans="1:44" hidden="1" x14ac:dyDescent="0.25">
      <c r="A3271" t="s">
        <v>4478</v>
      </c>
      <c r="B3271" t="s">
        <v>4474</v>
      </c>
      <c r="C3271" t="s">
        <v>4475</v>
      </c>
      <c r="D3271" t="s">
        <v>143</v>
      </c>
      <c r="E3271" t="s">
        <v>4476</v>
      </c>
      <c r="F3271" t="s">
        <v>311</v>
      </c>
      <c r="G3271" t="s">
        <v>80</v>
      </c>
      <c r="H3271">
        <v>1</v>
      </c>
      <c r="I3271" t="s">
        <v>197</v>
      </c>
      <c r="J3271" t="s">
        <v>47</v>
      </c>
      <c r="K3271" s="1">
        <v>44061</v>
      </c>
      <c r="L3271">
        <v>13.81</v>
      </c>
      <c r="M3271" t="s">
        <v>226</v>
      </c>
      <c r="W3271" s="5">
        <v>45931</v>
      </c>
      <c r="X3271" s="5">
        <v>45901</v>
      </c>
      <c r="Y3271" s="5">
        <v>45809</v>
      </c>
      <c r="AB3271" t="s">
        <v>311</v>
      </c>
      <c r="AC3271" t="s">
        <v>311</v>
      </c>
      <c r="AD3271" t="s">
        <v>1531</v>
      </c>
      <c r="AE3271" t="s">
        <v>50</v>
      </c>
      <c r="AF3271" t="s">
        <v>52</v>
      </c>
      <c r="AG3271" t="s">
        <v>51</v>
      </c>
      <c r="AH3271">
        <v>77.141850000000005</v>
      </c>
      <c r="AI3271">
        <v>84.964817999999994</v>
      </c>
      <c r="AJ3271">
        <v>94.823081999999999</v>
      </c>
      <c r="AK3271">
        <v>103.320561</v>
      </c>
      <c r="AL3271" t="s">
        <v>54</v>
      </c>
      <c r="AM3271" t="s">
        <v>55</v>
      </c>
      <c r="AN3271" t="s">
        <v>51</v>
      </c>
      <c r="AR3271" t="s">
        <v>51</v>
      </c>
    </row>
    <row r="3272" spans="1:44" hidden="1" x14ac:dyDescent="0.25">
      <c r="A3272" t="s">
        <v>4479</v>
      </c>
      <c r="B3272" t="s">
        <v>4474</v>
      </c>
      <c r="C3272" t="s">
        <v>4475</v>
      </c>
      <c r="D3272" t="s">
        <v>145</v>
      </c>
      <c r="E3272" t="s">
        <v>4476</v>
      </c>
      <c r="F3272" t="s">
        <v>311</v>
      </c>
      <c r="G3272" t="s">
        <v>80</v>
      </c>
      <c r="H3272">
        <v>1</v>
      </c>
      <c r="I3272" t="s">
        <v>197</v>
      </c>
      <c r="J3272" t="s">
        <v>47</v>
      </c>
      <c r="K3272" s="1">
        <v>44044</v>
      </c>
      <c r="L3272">
        <v>3.13</v>
      </c>
      <c r="M3272" t="s">
        <v>226</v>
      </c>
      <c r="W3272" s="5">
        <v>45931</v>
      </c>
      <c r="X3272" s="5">
        <v>45901</v>
      </c>
      <c r="Y3272" s="5">
        <v>45809</v>
      </c>
      <c r="AB3272" t="s">
        <v>311</v>
      </c>
      <c r="AC3272" t="s">
        <v>311</v>
      </c>
      <c r="AD3272" t="s">
        <v>1531</v>
      </c>
      <c r="AE3272" t="s">
        <v>50</v>
      </c>
      <c r="AF3272" t="s">
        <v>52</v>
      </c>
      <c r="AG3272" t="s">
        <v>51</v>
      </c>
      <c r="AH3272">
        <v>77.141850000000005</v>
      </c>
      <c r="AI3272">
        <v>84.964817999999994</v>
      </c>
      <c r="AJ3272">
        <v>94.823081999999999</v>
      </c>
      <c r="AK3272">
        <v>103.320561</v>
      </c>
      <c r="AL3272" t="s">
        <v>54</v>
      </c>
      <c r="AM3272" t="s">
        <v>55</v>
      </c>
      <c r="AN3272" t="s">
        <v>51</v>
      </c>
      <c r="AR3272" t="s">
        <v>51</v>
      </c>
    </row>
    <row r="3273" spans="1:44" hidden="1" x14ac:dyDescent="0.25">
      <c r="A3273" t="s">
        <v>4480</v>
      </c>
      <c r="B3273" t="s">
        <v>4474</v>
      </c>
      <c r="C3273" t="s">
        <v>4475</v>
      </c>
      <c r="D3273" t="s">
        <v>255</v>
      </c>
      <c r="E3273" t="s">
        <v>4476</v>
      </c>
      <c r="F3273" t="s">
        <v>311</v>
      </c>
      <c r="G3273" t="s">
        <v>80</v>
      </c>
      <c r="H3273">
        <v>1</v>
      </c>
      <c r="I3273" t="s">
        <v>197</v>
      </c>
      <c r="J3273" t="s">
        <v>47</v>
      </c>
      <c r="K3273" s="1">
        <v>44043</v>
      </c>
      <c r="L3273">
        <v>8.9</v>
      </c>
      <c r="M3273" t="s">
        <v>226</v>
      </c>
      <c r="W3273" s="5">
        <v>45931</v>
      </c>
      <c r="X3273" s="5">
        <v>45901</v>
      </c>
      <c r="Y3273" s="5">
        <v>45809</v>
      </c>
      <c r="AB3273" t="s">
        <v>311</v>
      </c>
      <c r="AC3273" t="s">
        <v>311</v>
      </c>
      <c r="AD3273" t="s">
        <v>1531</v>
      </c>
      <c r="AE3273" t="s">
        <v>50</v>
      </c>
      <c r="AF3273" t="s">
        <v>52</v>
      </c>
      <c r="AG3273" t="s">
        <v>51</v>
      </c>
      <c r="AH3273">
        <v>77.141850000000005</v>
      </c>
      <c r="AI3273">
        <v>84.964817999999994</v>
      </c>
      <c r="AJ3273">
        <v>94.823081999999999</v>
      </c>
      <c r="AK3273">
        <v>103.320561</v>
      </c>
      <c r="AL3273" t="s">
        <v>54</v>
      </c>
      <c r="AM3273" t="s">
        <v>55</v>
      </c>
      <c r="AN3273" t="s">
        <v>51</v>
      </c>
      <c r="AR3273" t="s">
        <v>51</v>
      </c>
    </row>
    <row r="3274" spans="1:44" hidden="1" x14ac:dyDescent="0.25">
      <c r="A3274" t="s">
        <v>4481</v>
      </c>
      <c r="B3274" t="s">
        <v>4474</v>
      </c>
      <c r="C3274" t="s">
        <v>4475</v>
      </c>
      <c r="D3274" t="s">
        <v>87</v>
      </c>
      <c r="E3274" t="s">
        <v>4476</v>
      </c>
      <c r="F3274" t="s">
        <v>311</v>
      </c>
      <c r="G3274" t="s">
        <v>80</v>
      </c>
      <c r="H3274">
        <v>1</v>
      </c>
      <c r="I3274" t="s">
        <v>197</v>
      </c>
      <c r="J3274" t="s">
        <v>47</v>
      </c>
      <c r="K3274" s="1">
        <v>44454</v>
      </c>
      <c r="L3274">
        <v>2.71</v>
      </c>
      <c r="M3274" t="s">
        <v>226</v>
      </c>
      <c r="W3274" s="5">
        <v>45931</v>
      </c>
      <c r="X3274" s="5">
        <v>45901</v>
      </c>
      <c r="Y3274" s="5">
        <v>45809</v>
      </c>
      <c r="AB3274" t="s">
        <v>311</v>
      </c>
      <c r="AC3274" t="s">
        <v>311</v>
      </c>
      <c r="AD3274" t="s">
        <v>1531</v>
      </c>
      <c r="AE3274" t="s">
        <v>50</v>
      </c>
      <c r="AF3274" t="s">
        <v>52</v>
      </c>
      <c r="AG3274" t="s">
        <v>51</v>
      </c>
      <c r="AH3274">
        <v>77.141850000000005</v>
      </c>
      <c r="AI3274">
        <v>84.964817999999994</v>
      </c>
      <c r="AJ3274">
        <v>94.823081999999999</v>
      </c>
      <c r="AK3274">
        <v>103.320561</v>
      </c>
      <c r="AL3274" t="s">
        <v>54</v>
      </c>
      <c r="AM3274" t="s">
        <v>55</v>
      </c>
      <c r="AN3274" t="s">
        <v>51</v>
      </c>
      <c r="AR3274" t="s">
        <v>51</v>
      </c>
    </row>
    <row r="3275" spans="1:44" hidden="1" x14ac:dyDescent="0.25">
      <c r="A3275" t="s">
        <v>4482</v>
      </c>
      <c r="B3275" t="s">
        <v>4474</v>
      </c>
      <c r="C3275" t="s">
        <v>4475</v>
      </c>
      <c r="D3275" t="s">
        <v>100</v>
      </c>
      <c r="E3275" t="s">
        <v>4476</v>
      </c>
      <c r="F3275" t="s">
        <v>311</v>
      </c>
      <c r="G3275" t="s">
        <v>80</v>
      </c>
      <c r="H3275">
        <v>1</v>
      </c>
      <c r="I3275" t="s">
        <v>197</v>
      </c>
      <c r="J3275" t="s">
        <v>47</v>
      </c>
      <c r="K3275" s="1">
        <v>44061</v>
      </c>
      <c r="L3275">
        <v>3.13</v>
      </c>
      <c r="M3275" t="s">
        <v>226</v>
      </c>
      <c r="W3275" s="5">
        <v>45931</v>
      </c>
      <c r="X3275" s="5">
        <v>45901</v>
      </c>
      <c r="Y3275" s="5">
        <v>45809</v>
      </c>
      <c r="AB3275" t="s">
        <v>311</v>
      </c>
      <c r="AC3275" t="s">
        <v>311</v>
      </c>
      <c r="AD3275" t="s">
        <v>1531</v>
      </c>
      <c r="AE3275" t="s">
        <v>50</v>
      </c>
      <c r="AF3275" t="s">
        <v>52</v>
      </c>
      <c r="AG3275" t="s">
        <v>51</v>
      </c>
      <c r="AH3275">
        <v>77.141850000000005</v>
      </c>
      <c r="AI3275">
        <v>84.964817999999994</v>
      </c>
      <c r="AJ3275">
        <v>94.823081999999999</v>
      </c>
      <c r="AK3275">
        <v>103.320561</v>
      </c>
      <c r="AL3275" t="s">
        <v>54</v>
      </c>
      <c r="AM3275" t="s">
        <v>55</v>
      </c>
      <c r="AN3275" t="s">
        <v>51</v>
      </c>
      <c r="AR3275" t="s">
        <v>51</v>
      </c>
    </row>
    <row r="3276" spans="1:44" hidden="1" x14ac:dyDescent="0.25">
      <c r="A3276" t="s">
        <v>4485</v>
      </c>
      <c r="B3276" t="s">
        <v>4483</v>
      </c>
      <c r="C3276" t="s">
        <v>4484</v>
      </c>
      <c r="D3276" t="s">
        <v>95</v>
      </c>
      <c r="E3276" t="s">
        <v>298</v>
      </c>
      <c r="F3276" t="s">
        <v>245</v>
      </c>
      <c r="G3276" t="s">
        <v>58</v>
      </c>
      <c r="H3276">
        <v>1</v>
      </c>
      <c r="I3276" t="s">
        <v>197</v>
      </c>
      <c r="J3276" t="s">
        <v>47</v>
      </c>
      <c r="K3276" s="1">
        <v>44043</v>
      </c>
      <c r="L3276">
        <v>18.600000000000001</v>
      </c>
      <c r="M3276" t="s">
        <v>226</v>
      </c>
      <c r="W3276" s="5">
        <v>45689</v>
      </c>
      <c r="X3276" s="5">
        <v>45689</v>
      </c>
      <c r="Y3276" s="5">
        <v>45748</v>
      </c>
      <c r="AB3276" t="s">
        <v>245</v>
      </c>
      <c r="AC3276" t="s">
        <v>245</v>
      </c>
      <c r="AD3276" t="s">
        <v>52</v>
      </c>
      <c r="AE3276" t="s">
        <v>53</v>
      </c>
      <c r="AF3276" t="s">
        <v>72</v>
      </c>
      <c r="AG3276" t="s">
        <v>50</v>
      </c>
      <c r="AH3276">
        <v>14.413781999999999</v>
      </c>
      <c r="AI3276">
        <v>33.096437000000002</v>
      </c>
      <c r="AJ3276">
        <v>36.314135</v>
      </c>
      <c r="AK3276">
        <v>58.606451</v>
      </c>
      <c r="AL3276" t="s">
        <v>54</v>
      </c>
      <c r="AM3276" t="s">
        <v>248</v>
      </c>
      <c r="AN3276" t="s">
        <v>5451</v>
      </c>
      <c r="AO3276" s="1">
        <v>45870</v>
      </c>
      <c r="AP3276" s="1" t="s">
        <v>5454</v>
      </c>
      <c r="AR3276" t="s">
        <v>5451</v>
      </c>
    </row>
    <row r="3277" spans="1:44" hidden="1" x14ac:dyDescent="0.25">
      <c r="A3277" t="s">
        <v>4486</v>
      </c>
      <c r="B3277" t="s">
        <v>4483</v>
      </c>
      <c r="C3277" t="s">
        <v>4484</v>
      </c>
      <c r="D3277" t="s">
        <v>143</v>
      </c>
      <c r="E3277" t="s">
        <v>298</v>
      </c>
      <c r="F3277" t="s">
        <v>245</v>
      </c>
      <c r="G3277" t="s">
        <v>58</v>
      </c>
      <c r="H3277">
        <v>1</v>
      </c>
      <c r="I3277" t="s">
        <v>197</v>
      </c>
      <c r="J3277" t="s">
        <v>47</v>
      </c>
      <c r="K3277" s="1">
        <v>44042</v>
      </c>
      <c r="L3277">
        <v>22.04</v>
      </c>
      <c r="M3277" t="s">
        <v>226</v>
      </c>
      <c r="W3277" s="5">
        <v>45689</v>
      </c>
      <c r="X3277" s="5">
        <v>45689</v>
      </c>
      <c r="Y3277" s="5">
        <v>45748</v>
      </c>
      <c r="AB3277" t="s">
        <v>245</v>
      </c>
      <c r="AC3277" t="s">
        <v>245</v>
      </c>
      <c r="AD3277" t="s">
        <v>52</v>
      </c>
      <c r="AE3277" t="s">
        <v>53</v>
      </c>
      <c r="AF3277" t="s">
        <v>72</v>
      </c>
      <c r="AG3277" t="s">
        <v>50</v>
      </c>
      <c r="AH3277">
        <v>14.413781999999999</v>
      </c>
      <c r="AI3277">
        <v>33.096437000000002</v>
      </c>
      <c r="AJ3277">
        <v>36.314135</v>
      </c>
      <c r="AK3277">
        <v>58.606451</v>
      </c>
      <c r="AL3277" t="s">
        <v>54</v>
      </c>
      <c r="AM3277" t="s">
        <v>248</v>
      </c>
      <c r="AN3277" t="s">
        <v>5451</v>
      </c>
      <c r="AO3277" s="1">
        <v>45870</v>
      </c>
      <c r="AP3277" s="1" t="s">
        <v>5454</v>
      </c>
      <c r="AR3277" t="s">
        <v>5451</v>
      </c>
    </row>
    <row r="3278" spans="1:44" hidden="1" x14ac:dyDescent="0.25">
      <c r="A3278" t="s">
        <v>4487</v>
      </c>
      <c r="B3278" t="s">
        <v>4483</v>
      </c>
      <c r="C3278" t="s">
        <v>4484</v>
      </c>
      <c r="D3278" t="s">
        <v>145</v>
      </c>
      <c r="E3278" t="s">
        <v>298</v>
      </c>
      <c r="F3278" t="s">
        <v>245</v>
      </c>
      <c r="G3278" t="s">
        <v>58</v>
      </c>
      <c r="H3278">
        <v>1</v>
      </c>
      <c r="I3278" t="s">
        <v>197</v>
      </c>
      <c r="J3278" t="s">
        <v>47</v>
      </c>
      <c r="K3278" s="1">
        <v>44040</v>
      </c>
      <c r="L3278">
        <v>22.53</v>
      </c>
      <c r="M3278" t="s">
        <v>226</v>
      </c>
      <c r="W3278" s="5">
        <v>45689</v>
      </c>
      <c r="X3278" s="5">
        <v>45689</v>
      </c>
      <c r="Y3278" s="5">
        <v>45778</v>
      </c>
      <c r="AB3278" t="s">
        <v>245</v>
      </c>
      <c r="AC3278" t="s">
        <v>245</v>
      </c>
      <c r="AD3278" t="s">
        <v>52</v>
      </c>
      <c r="AE3278" t="s">
        <v>53</v>
      </c>
      <c r="AF3278" t="s">
        <v>72</v>
      </c>
      <c r="AG3278" t="s">
        <v>50</v>
      </c>
      <c r="AH3278">
        <v>14.413781999999999</v>
      </c>
      <c r="AI3278">
        <v>33.096437000000002</v>
      </c>
      <c r="AJ3278">
        <v>36.314135</v>
      </c>
      <c r="AK3278">
        <v>58.606451</v>
      </c>
      <c r="AL3278" t="s">
        <v>54</v>
      </c>
      <c r="AM3278" t="s">
        <v>248</v>
      </c>
      <c r="AN3278" t="s">
        <v>5451</v>
      </c>
      <c r="AO3278" s="1">
        <v>45870</v>
      </c>
      <c r="AP3278" s="1" t="s">
        <v>5454</v>
      </c>
      <c r="AR3278" t="s">
        <v>5451</v>
      </c>
    </row>
    <row r="3279" spans="1:44" hidden="1" x14ac:dyDescent="0.25">
      <c r="A3279" t="s">
        <v>4488</v>
      </c>
      <c r="B3279" t="s">
        <v>4483</v>
      </c>
      <c r="C3279" t="s">
        <v>4484</v>
      </c>
      <c r="D3279" t="s">
        <v>255</v>
      </c>
      <c r="E3279" t="s">
        <v>298</v>
      </c>
      <c r="F3279" t="s">
        <v>245</v>
      </c>
      <c r="G3279" t="s">
        <v>58</v>
      </c>
      <c r="H3279">
        <v>1</v>
      </c>
      <c r="I3279" t="s">
        <v>197</v>
      </c>
      <c r="J3279" t="s">
        <v>47</v>
      </c>
      <c r="K3279" s="1">
        <v>44034</v>
      </c>
      <c r="L3279">
        <v>24.01</v>
      </c>
      <c r="M3279" t="s">
        <v>226</v>
      </c>
      <c r="W3279" s="5">
        <v>45689</v>
      </c>
      <c r="X3279" s="5">
        <v>45689</v>
      </c>
      <c r="Y3279" s="5">
        <v>45778</v>
      </c>
      <c r="AB3279" t="s">
        <v>245</v>
      </c>
      <c r="AC3279" t="s">
        <v>245</v>
      </c>
      <c r="AD3279" t="s">
        <v>52</v>
      </c>
      <c r="AE3279" t="s">
        <v>53</v>
      </c>
      <c r="AF3279" t="s">
        <v>72</v>
      </c>
      <c r="AG3279" t="s">
        <v>50</v>
      </c>
      <c r="AH3279">
        <v>14.413781999999999</v>
      </c>
      <c r="AI3279">
        <v>33.096437000000002</v>
      </c>
      <c r="AJ3279">
        <v>36.314135</v>
      </c>
      <c r="AK3279">
        <v>58.606451</v>
      </c>
      <c r="AL3279" t="s">
        <v>54</v>
      </c>
      <c r="AM3279" t="s">
        <v>248</v>
      </c>
      <c r="AN3279" t="s">
        <v>5451</v>
      </c>
      <c r="AO3279" s="1">
        <v>45870</v>
      </c>
      <c r="AP3279" s="1" t="s">
        <v>5454</v>
      </c>
      <c r="AR3279" t="s">
        <v>5451</v>
      </c>
    </row>
    <row r="3280" spans="1:44" hidden="1" x14ac:dyDescent="0.25">
      <c r="A3280" t="s">
        <v>4489</v>
      </c>
      <c r="B3280" t="s">
        <v>4483</v>
      </c>
      <c r="C3280" t="s">
        <v>4484</v>
      </c>
      <c r="D3280" t="s">
        <v>87</v>
      </c>
      <c r="E3280" t="s">
        <v>298</v>
      </c>
      <c r="F3280" t="s">
        <v>245</v>
      </c>
      <c r="G3280" t="s">
        <v>58</v>
      </c>
      <c r="H3280">
        <v>1</v>
      </c>
      <c r="I3280" t="s">
        <v>197</v>
      </c>
      <c r="J3280" t="s">
        <v>47</v>
      </c>
      <c r="K3280" s="1">
        <v>44040</v>
      </c>
      <c r="L3280">
        <v>9.11</v>
      </c>
      <c r="M3280" t="s">
        <v>226</v>
      </c>
      <c r="W3280" s="5">
        <v>45689</v>
      </c>
      <c r="X3280" s="5">
        <v>45689</v>
      </c>
      <c r="Y3280" s="5">
        <v>45778</v>
      </c>
      <c r="AB3280" t="s">
        <v>245</v>
      </c>
      <c r="AC3280" t="s">
        <v>245</v>
      </c>
      <c r="AD3280" t="s">
        <v>52</v>
      </c>
      <c r="AE3280" t="s">
        <v>53</v>
      </c>
      <c r="AF3280" t="s">
        <v>72</v>
      </c>
      <c r="AG3280" t="s">
        <v>50</v>
      </c>
      <c r="AH3280">
        <v>14.413781999999999</v>
      </c>
      <c r="AI3280">
        <v>33.096437000000002</v>
      </c>
      <c r="AJ3280">
        <v>36.314135</v>
      </c>
      <c r="AK3280">
        <v>58.606451</v>
      </c>
      <c r="AL3280" t="s">
        <v>54</v>
      </c>
      <c r="AM3280" t="s">
        <v>248</v>
      </c>
      <c r="AN3280" t="s">
        <v>5451</v>
      </c>
      <c r="AO3280" s="1">
        <v>45870</v>
      </c>
      <c r="AP3280" s="1" t="s">
        <v>5454</v>
      </c>
      <c r="AR3280" t="s">
        <v>5451</v>
      </c>
    </row>
    <row r="3281" spans="1:44" hidden="1" x14ac:dyDescent="0.25">
      <c r="A3281" t="s">
        <v>4490</v>
      </c>
      <c r="B3281" t="s">
        <v>4483</v>
      </c>
      <c r="C3281" t="s">
        <v>4484</v>
      </c>
      <c r="D3281" t="s">
        <v>100</v>
      </c>
      <c r="E3281" t="s">
        <v>298</v>
      </c>
      <c r="F3281" t="s">
        <v>245</v>
      </c>
      <c r="G3281" t="s">
        <v>58</v>
      </c>
      <c r="H3281">
        <v>1</v>
      </c>
      <c r="I3281" t="s">
        <v>197</v>
      </c>
      <c r="J3281" t="s">
        <v>47</v>
      </c>
      <c r="K3281" s="1">
        <v>44034</v>
      </c>
      <c r="L3281">
        <v>6.34</v>
      </c>
      <c r="M3281" t="s">
        <v>226</v>
      </c>
      <c r="W3281" s="5">
        <v>45689</v>
      </c>
      <c r="X3281" s="5">
        <v>45689</v>
      </c>
      <c r="Y3281" s="5">
        <v>45778</v>
      </c>
      <c r="AB3281" t="s">
        <v>245</v>
      </c>
      <c r="AC3281" t="s">
        <v>245</v>
      </c>
      <c r="AD3281" t="s">
        <v>52</v>
      </c>
      <c r="AE3281" t="s">
        <v>53</v>
      </c>
      <c r="AF3281" t="s">
        <v>72</v>
      </c>
      <c r="AG3281" t="s">
        <v>50</v>
      </c>
      <c r="AH3281">
        <v>14.413781999999999</v>
      </c>
      <c r="AI3281">
        <v>33.096437000000002</v>
      </c>
      <c r="AJ3281">
        <v>36.314135</v>
      </c>
      <c r="AK3281">
        <v>58.606451</v>
      </c>
      <c r="AL3281" t="s">
        <v>54</v>
      </c>
      <c r="AM3281" t="s">
        <v>248</v>
      </c>
      <c r="AN3281" t="s">
        <v>5451</v>
      </c>
      <c r="AO3281" s="1">
        <v>45870</v>
      </c>
      <c r="AP3281" s="1" t="s">
        <v>5454</v>
      </c>
      <c r="AR3281" t="s">
        <v>5451</v>
      </c>
    </row>
    <row r="3282" spans="1:44" hidden="1" x14ac:dyDescent="0.25">
      <c r="A3282" t="s">
        <v>4491</v>
      </c>
      <c r="B3282" t="s">
        <v>4483</v>
      </c>
      <c r="C3282" t="s">
        <v>4484</v>
      </c>
      <c r="D3282" t="s">
        <v>259</v>
      </c>
      <c r="E3282" t="s">
        <v>298</v>
      </c>
      <c r="F3282" t="s">
        <v>245</v>
      </c>
      <c r="G3282" t="s">
        <v>58</v>
      </c>
      <c r="H3282">
        <v>1</v>
      </c>
      <c r="I3282" t="s">
        <v>197</v>
      </c>
      <c r="J3282" t="s">
        <v>47</v>
      </c>
      <c r="K3282" s="1">
        <v>44043</v>
      </c>
      <c r="L3282">
        <v>15.1</v>
      </c>
      <c r="M3282" t="s">
        <v>226</v>
      </c>
      <c r="W3282" s="5">
        <v>45689</v>
      </c>
      <c r="X3282" s="5">
        <v>45689</v>
      </c>
      <c r="Y3282" s="5">
        <v>45778</v>
      </c>
      <c r="AB3282" t="s">
        <v>245</v>
      </c>
      <c r="AC3282" t="s">
        <v>245</v>
      </c>
      <c r="AD3282" t="s">
        <v>52</v>
      </c>
      <c r="AE3282" t="s">
        <v>53</v>
      </c>
      <c r="AF3282" t="s">
        <v>72</v>
      </c>
      <c r="AG3282" t="s">
        <v>50</v>
      </c>
      <c r="AH3282">
        <v>14.413781999999999</v>
      </c>
      <c r="AI3282">
        <v>33.096437000000002</v>
      </c>
      <c r="AJ3282">
        <v>36.314135</v>
      </c>
      <c r="AK3282">
        <v>58.606451</v>
      </c>
      <c r="AL3282" t="s">
        <v>54</v>
      </c>
      <c r="AM3282" t="s">
        <v>248</v>
      </c>
      <c r="AN3282" t="s">
        <v>5451</v>
      </c>
      <c r="AO3282" s="1">
        <v>45870</v>
      </c>
      <c r="AP3282" s="1" t="s">
        <v>5454</v>
      </c>
      <c r="AR3282" t="s">
        <v>5451</v>
      </c>
    </row>
    <row r="3283" spans="1:44" hidden="1" x14ac:dyDescent="0.25">
      <c r="A3283" t="s">
        <v>4492</v>
      </c>
      <c r="B3283" t="s">
        <v>4483</v>
      </c>
      <c r="C3283" t="s">
        <v>4484</v>
      </c>
      <c r="D3283" t="s">
        <v>275</v>
      </c>
      <c r="E3283" t="s">
        <v>298</v>
      </c>
      <c r="F3283" t="s">
        <v>245</v>
      </c>
      <c r="G3283" t="s">
        <v>58</v>
      </c>
      <c r="H3283">
        <v>1</v>
      </c>
      <c r="I3283" t="s">
        <v>197</v>
      </c>
      <c r="J3283" t="s">
        <v>47</v>
      </c>
      <c r="K3283" s="1">
        <v>44035</v>
      </c>
      <c r="L3283">
        <v>13.99</v>
      </c>
      <c r="M3283" t="s">
        <v>226</v>
      </c>
      <c r="W3283" s="5">
        <v>45689</v>
      </c>
      <c r="X3283" s="5">
        <v>45689</v>
      </c>
      <c r="Y3283" s="5">
        <v>45778</v>
      </c>
      <c r="AB3283" t="s">
        <v>245</v>
      </c>
      <c r="AC3283" t="s">
        <v>245</v>
      </c>
      <c r="AD3283" t="s">
        <v>52</v>
      </c>
      <c r="AE3283" t="s">
        <v>53</v>
      </c>
      <c r="AF3283" t="s">
        <v>72</v>
      </c>
      <c r="AG3283" t="s">
        <v>50</v>
      </c>
      <c r="AH3283">
        <v>14.413781999999999</v>
      </c>
      <c r="AI3283">
        <v>33.096437000000002</v>
      </c>
      <c r="AJ3283">
        <v>36.314135</v>
      </c>
      <c r="AK3283">
        <v>58.606451</v>
      </c>
      <c r="AL3283" t="s">
        <v>54</v>
      </c>
      <c r="AM3283" t="s">
        <v>248</v>
      </c>
      <c r="AN3283" t="s">
        <v>5451</v>
      </c>
      <c r="AO3283" s="1">
        <v>45870</v>
      </c>
      <c r="AP3283" s="1" t="s">
        <v>5454</v>
      </c>
      <c r="AR3283" t="s">
        <v>5451</v>
      </c>
    </row>
    <row r="3284" spans="1:44" hidden="1" x14ac:dyDescent="0.25">
      <c r="A3284" t="s">
        <v>4493</v>
      </c>
      <c r="B3284" t="s">
        <v>4483</v>
      </c>
      <c r="C3284" t="s">
        <v>4484</v>
      </c>
      <c r="D3284" t="s">
        <v>102</v>
      </c>
      <c r="E3284" t="s">
        <v>298</v>
      </c>
      <c r="F3284" t="s">
        <v>245</v>
      </c>
      <c r="G3284" t="s">
        <v>58</v>
      </c>
      <c r="H3284">
        <v>1</v>
      </c>
      <c r="I3284" t="s">
        <v>197</v>
      </c>
      <c r="J3284" t="s">
        <v>47</v>
      </c>
      <c r="K3284" s="1">
        <v>44028</v>
      </c>
      <c r="L3284">
        <v>10.64</v>
      </c>
      <c r="M3284" t="s">
        <v>226</v>
      </c>
      <c r="W3284" s="5">
        <v>45689</v>
      </c>
      <c r="X3284" s="5">
        <v>45689</v>
      </c>
      <c r="Y3284" s="5">
        <v>45778</v>
      </c>
      <c r="AB3284" t="s">
        <v>245</v>
      </c>
      <c r="AC3284" t="s">
        <v>245</v>
      </c>
      <c r="AD3284" t="s">
        <v>52</v>
      </c>
      <c r="AE3284" t="s">
        <v>53</v>
      </c>
      <c r="AF3284" t="s">
        <v>72</v>
      </c>
      <c r="AG3284" t="s">
        <v>50</v>
      </c>
      <c r="AH3284">
        <v>14.413781999999999</v>
      </c>
      <c r="AI3284">
        <v>33.096437000000002</v>
      </c>
      <c r="AJ3284">
        <v>36.314135</v>
      </c>
      <c r="AK3284">
        <v>58.606451</v>
      </c>
      <c r="AL3284" t="s">
        <v>54</v>
      </c>
      <c r="AM3284" t="s">
        <v>248</v>
      </c>
      <c r="AN3284" t="s">
        <v>5451</v>
      </c>
      <c r="AO3284" s="1">
        <v>45870</v>
      </c>
      <c r="AP3284" s="1" t="s">
        <v>5454</v>
      </c>
      <c r="AR3284" t="s">
        <v>5451</v>
      </c>
    </row>
    <row r="3285" spans="1:44" hidden="1" x14ac:dyDescent="0.25">
      <c r="A3285" t="s">
        <v>4494</v>
      </c>
      <c r="B3285" t="s">
        <v>4483</v>
      </c>
      <c r="C3285" t="s">
        <v>4484</v>
      </c>
      <c r="D3285" t="s">
        <v>156</v>
      </c>
      <c r="E3285" t="s">
        <v>298</v>
      </c>
      <c r="F3285" t="s">
        <v>245</v>
      </c>
      <c r="G3285" t="s">
        <v>58</v>
      </c>
      <c r="H3285">
        <v>2</v>
      </c>
      <c r="I3285" t="s">
        <v>46</v>
      </c>
      <c r="J3285" t="s">
        <v>70</v>
      </c>
      <c r="L3285">
        <v>3.57</v>
      </c>
      <c r="M3285" t="s">
        <v>226</v>
      </c>
      <c r="W3285" s="5">
        <v>43983</v>
      </c>
      <c r="AB3285" t="s">
        <v>245</v>
      </c>
      <c r="AC3285" t="s">
        <v>245</v>
      </c>
      <c r="AD3285" t="s">
        <v>52</v>
      </c>
      <c r="AE3285" t="s">
        <v>53</v>
      </c>
      <c r="AF3285" t="s">
        <v>72</v>
      </c>
      <c r="AG3285" t="s">
        <v>50</v>
      </c>
      <c r="AH3285">
        <v>14.413781999999999</v>
      </c>
      <c r="AI3285">
        <v>33.096437000000002</v>
      </c>
      <c r="AJ3285">
        <v>36.314135</v>
      </c>
      <c r="AK3285">
        <v>58.606451</v>
      </c>
      <c r="AL3285" t="s">
        <v>73</v>
      </c>
      <c r="AM3285" t="s">
        <v>248</v>
      </c>
      <c r="AN3285" t="s">
        <v>5451</v>
      </c>
      <c r="AO3285" s="1">
        <v>45870</v>
      </c>
      <c r="AP3285" s="1" t="s">
        <v>5454</v>
      </c>
      <c r="AR3285" t="s">
        <v>5451</v>
      </c>
    </row>
    <row r="3286" spans="1:44" hidden="1" x14ac:dyDescent="0.25">
      <c r="A3286" t="s">
        <v>4497</v>
      </c>
      <c r="B3286" t="s">
        <v>4495</v>
      </c>
      <c r="C3286" t="s">
        <v>4496</v>
      </c>
      <c r="D3286" t="s">
        <v>104</v>
      </c>
      <c r="E3286" t="s">
        <v>298</v>
      </c>
      <c r="F3286" t="s">
        <v>245</v>
      </c>
      <c r="G3286" t="s">
        <v>58</v>
      </c>
      <c r="H3286">
        <v>1</v>
      </c>
      <c r="I3286" t="s">
        <v>197</v>
      </c>
      <c r="J3286" t="s">
        <v>47</v>
      </c>
      <c r="K3286" s="1">
        <v>44026</v>
      </c>
      <c r="L3286">
        <v>10.1</v>
      </c>
      <c r="M3286" t="s">
        <v>226</v>
      </c>
      <c r="W3286" s="5">
        <v>45689</v>
      </c>
      <c r="X3286" s="5">
        <v>45689</v>
      </c>
      <c r="Y3286" s="5">
        <v>45748</v>
      </c>
      <c r="AB3286" t="s">
        <v>245</v>
      </c>
      <c r="AC3286" t="s">
        <v>245</v>
      </c>
      <c r="AD3286" t="s">
        <v>52</v>
      </c>
      <c r="AE3286" t="s">
        <v>53</v>
      </c>
      <c r="AF3286" t="s">
        <v>72</v>
      </c>
      <c r="AG3286" t="s">
        <v>50</v>
      </c>
      <c r="AH3286">
        <v>13.208202999999999</v>
      </c>
      <c r="AI3286">
        <v>32.765728000000003</v>
      </c>
      <c r="AJ3286">
        <v>35.983426000000001</v>
      </c>
      <c r="AK3286">
        <v>57.400872</v>
      </c>
      <c r="AL3286" t="s">
        <v>54</v>
      </c>
      <c r="AM3286" t="s">
        <v>248</v>
      </c>
      <c r="AN3286" t="s">
        <v>5451</v>
      </c>
      <c r="AO3286" s="1">
        <v>45870</v>
      </c>
      <c r="AP3286" s="1" t="s">
        <v>5454</v>
      </c>
      <c r="AR3286" t="s">
        <v>5451</v>
      </c>
    </row>
    <row r="3287" spans="1:44" hidden="1" x14ac:dyDescent="0.25">
      <c r="A3287" t="s">
        <v>4498</v>
      </c>
      <c r="B3287" t="s">
        <v>4495</v>
      </c>
      <c r="C3287" t="s">
        <v>4496</v>
      </c>
      <c r="D3287" t="s">
        <v>149</v>
      </c>
      <c r="E3287" t="s">
        <v>298</v>
      </c>
      <c r="F3287" t="s">
        <v>245</v>
      </c>
      <c r="G3287" t="s">
        <v>58</v>
      </c>
      <c r="H3287">
        <v>1</v>
      </c>
      <c r="I3287" t="s">
        <v>197</v>
      </c>
      <c r="J3287" t="s">
        <v>47</v>
      </c>
      <c r="K3287" s="1">
        <v>44025</v>
      </c>
      <c r="L3287">
        <v>22.47</v>
      </c>
      <c r="M3287" t="s">
        <v>226</v>
      </c>
      <c r="W3287" s="5">
        <v>45689</v>
      </c>
      <c r="X3287" s="5">
        <v>45689</v>
      </c>
      <c r="Y3287" s="5">
        <v>45748</v>
      </c>
      <c r="AB3287" t="s">
        <v>245</v>
      </c>
      <c r="AC3287" t="s">
        <v>245</v>
      </c>
      <c r="AD3287" t="s">
        <v>52</v>
      </c>
      <c r="AE3287" t="s">
        <v>53</v>
      </c>
      <c r="AF3287" t="s">
        <v>72</v>
      </c>
      <c r="AG3287" t="s">
        <v>50</v>
      </c>
      <c r="AH3287">
        <v>13.208202999999999</v>
      </c>
      <c r="AI3287">
        <v>32.765728000000003</v>
      </c>
      <c r="AJ3287">
        <v>35.983426000000001</v>
      </c>
      <c r="AK3287">
        <v>57.400872</v>
      </c>
      <c r="AL3287" t="s">
        <v>54</v>
      </c>
      <c r="AM3287" t="s">
        <v>248</v>
      </c>
      <c r="AN3287" t="s">
        <v>5451</v>
      </c>
      <c r="AO3287" s="1">
        <v>45870</v>
      </c>
      <c r="AP3287" s="1" t="s">
        <v>5454</v>
      </c>
      <c r="AR3287" t="s">
        <v>5451</v>
      </c>
    </row>
    <row r="3288" spans="1:44" hidden="1" x14ac:dyDescent="0.25">
      <c r="A3288" t="s">
        <v>4499</v>
      </c>
      <c r="B3288" t="s">
        <v>4495</v>
      </c>
      <c r="C3288" t="s">
        <v>4496</v>
      </c>
      <c r="D3288" t="s">
        <v>107</v>
      </c>
      <c r="E3288" t="s">
        <v>298</v>
      </c>
      <c r="F3288" t="s">
        <v>245</v>
      </c>
      <c r="G3288" t="s">
        <v>58</v>
      </c>
      <c r="H3288">
        <v>1</v>
      </c>
      <c r="I3288" t="s">
        <v>197</v>
      </c>
      <c r="J3288" t="s">
        <v>47</v>
      </c>
      <c r="K3288" s="1">
        <v>44026</v>
      </c>
      <c r="L3288">
        <v>5.73</v>
      </c>
      <c r="M3288" t="s">
        <v>226</v>
      </c>
      <c r="W3288" s="5">
        <v>45689</v>
      </c>
      <c r="X3288" s="5">
        <v>45689</v>
      </c>
      <c r="Y3288" s="5">
        <v>45748</v>
      </c>
      <c r="AB3288" t="s">
        <v>245</v>
      </c>
      <c r="AC3288" t="s">
        <v>245</v>
      </c>
      <c r="AD3288" t="s">
        <v>52</v>
      </c>
      <c r="AE3288" t="s">
        <v>53</v>
      </c>
      <c r="AF3288" t="s">
        <v>72</v>
      </c>
      <c r="AG3288" t="s">
        <v>50</v>
      </c>
      <c r="AH3288">
        <v>13.208202999999999</v>
      </c>
      <c r="AI3288">
        <v>32.765728000000003</v>
      </c>
      <c r="AJ3288">
        <v>35.983426000000001</v>
      </c>
      <c r="AK3288">
        <v>57.400872</v>
      </c>
      <c r="AL3288" t="s">
        <v>54</v>
      </c>
      <c r="AM3288" t="s">
        <v>248</v>
      </c>
      <c r="AN3288" t="s">
        <v>5451</v>
      </c>
      <c r="AO3288" s="1">
        <v>45870</v>
      </c>
      <c r="AP3288" s="1" t="s">
        <v>5454</v>
      </c>
      <c r="AR3288" t="s">
        <v>5451</v>
      </c>
    </row>
    <row r="3289" spans="1:44" hidden="1" x14ac:dyDescent="0.25">
      <c r="A3289" t="s">
        <v>4500</v>
      </c>
      <c r="B3289" t="s">
        <v>4495</v>
      </c>
      <c r="C3289" t="s">
        <v>4496</v>
      </c>
      <c r="D3289" t="s">
        <v>109</v>
      </c>
      <c r="E3289" t="s">
        <v>298</v>
      </c>
      <c r="F3289" t="s">
        <v>245</v>
      </c>
      <c r="G3289" t="s">
        <v>58</v>
      </c>
      <c r="H3289">
        <v>1</v>
      </c>
      <c r="I3289" t="s">
        <v>197</v>
      </c>
      <c r="J3289" t="s">
        <v>47</v>
      </c>
      <c r="K3289" s="1">
        <v>44026</v>
      </c>
      <c r="L3289">
        <v>6.5</v>
      </c>
      <c r="M3289" t="s">
        <v>226</v>
      </c>
      <c r="W3289" s="5">
        <v>45689</v>
      </c>
      <c r="X3289" s="5">
        <v>45689</v>
      </c>
      <c r="Y3289" s="5">
        <v>45748</v>
      </c>
      <c r="AB3289" t="s">
        <v>245</v>
      </c>
      <c r="AC3289" t="s">
        <v>245</v>
      </c>
      <c r="AD3289" t="s">
        <v>52</v>
      </c>
      <c r="AE3289" t="s">
        <v>53</v>
      </c>
      <c r="AF3289" t="s">
        <v>72</v>
      </c>
      <c r="AG3289" t="s">
        <v>50</v>
      </c>
      <c r="AH3289">
        <v>13.208202999999999</v>
      </c>
      <c r="AI3289">
        <v>32.765728000000003</v>
      </c>
      <c r="AJ3289">
        <v>35.983426000000001</v>
      </c>
      <c r="AK3289">
        <v>57.400872</v>
      </c>
      <c r="AL3289" t="s">
        <v>54</v>
      </c>
      <c r="AM3289" t="s">
        <v>248</v>
      </c>
      <c r="AN3289" t="s">
        <v>5451</v>
      </c>
      <c r="AO3289" s="1">
        <v>45870</v>
      </c>
      <c r="AP3289" s="1" t="s">
        <v>5454</v>
      </c>
      <c r="AR3289" t="s">
        <v>5451</v>
      </c>
    </row>
    <row r="3290" spans="1:44" hidden="1" x14ac:dyDescent="0.25">
      <c r="A3290" t="s">
        <v>4501</v>
      </c>
      <c r="B3290" t="s">
        <v>4495</v>
      </c>
      <c r="C3290" t="s">
        <v>4496</v>
      </c>
      <c r="D3290" t="s">
        <v>154</v>
      </c>
      <c r="E3290" t="s">
        <v>298</v>
      </c>
      <c r="F3290" t="s">
        <v>245</v>
      </c>
      <c r="G3290" t="s">
        <v>58</v>
      </c>
      <c r="H3290">
        <v>1</v>
      </c>
      <c r="I3290" t="s">
        <v>197</v>
      </c>
      <c r="J3290" t="s">
        <v>47</v>
      </c>
      <c r="K3290" s="1">
        <v>44025</v>
      </c>
      <c r="L3290">
        <v>16.23</v>
      </c>
      <c r="M3290" t="s">
        <v>226</v>
      </c>
      <c r="W3290" s="5">
        <v>45689</v>
      </c>
      <c r="X3290" s="5">
        <v>45689</v>
      </c>
      <c r="Y3290" s="5">
        <v>45748</v>
      </c>
      <c r="AB3290" t="s">
        <v>245</v>
      </c>
      <c r="AC3290" t="s">
        <v>245</v>
      </c>
      <c r="AD3290" t="s">
        <v>52</v>
      </c>
      <c r="AE3290" t="s">
        <v>53</v>
      </c>
      <c r="AF3290" t="s">
        <v>72</v>
      </c>
      <c r="AG3290" t="s">
        <v>50</v>
      </c>
      <c r="AH3290">
        <v>13.208202999999999</v>
      </c>
      <c r="AI3290">
        <v>32.765728000000003</v>
      </c>
      <c r="AJ3290">
        <v>35.983426000000001</v>
      </c>
      <c r="AK3290">
        <v>57.400872</v>
      </c>
      <c r="AL3290" t="s">
        <v>54</v>
      </c>
      <c r="AM3290" t="s">
        <v>248</v>
      </c>
      <c r="AN3290" t="s">
        <v>5451</v>
      </c>
      <c r="AO3290" s="1">
        <v>45870</v>
      </c>
      <c r="AP3290" s="1" t="s">
        <v>5454</v>
      </c>
      <c r="AR3290" t="s">
        <v>5451</v>
      </c>
    </row>
    <row r="3291" spans="1:44" hidden="1" x14ac:dyDescent="0.25">
      <c r="A3291" t="s">
        <v>4502</v>
      </c>
      <c r="B3291" t="s">
        <v>4495</v>
      </c>
      <c r="C3291" t="s">
        <v>4496</v>
      </c>
      <c r="D3291" t="s">
        <v>229</v>
      </c>
      <c r="E3291" t="s">
        <v>298</v>
      </c>
      <c r="F3291" t="s">
        <v>245</v>
      </c>
      <c r="G3291" t="s">
        <v>58</v>
      </c>
      <c r="H3291">
        <v>1</v>
      </c>
      <c r="I3291" t="s">
        <v>197</v>
      </c>
      <c r="J3291" t="s">
        <v>47</v>
      </c>
      <c r="K3291" s="1">
        <v>44032</v>
      </c>
      <c r="L3291">
        <v>23.42</v>
      </c>
      <c r="M3291" t="s">
        <v>226</v>
      </c>
      <c r="W3291" s="5">
        <v>45689</v>
      </c>
      <c r="X3291" s="5">
        <v>45689</v>
      </c>
      <c r="Y3291" s="5">
        <v>45748</v>
      </c>
      <c r="AB3291" t="s">
        <v>245</v>
      </c>
      <c r="AC3291" t="s">
        <v>245</v>
      </c>
      <c r="AD3291" t="s">
        <v>52</v>
      </c>
      <c r="AE3291" t="s">
        <v>53</v>
      </c>
      <c r="AF3291" t="s">
        <v>72</v>
      </c>
      <c r="AG3291" t="s">
        <v>50</v>
      </c>
      <c r="AH3291">
        <v>13.208202999999999</v>
      </c>
      <c r="AI3291">
        <v>32.765728000000003</v>
      </c>
      <c r="AJ3291">
        <v>35.983426000000001</v>
      </c>
      <c r="AK3291">
        <v>57.400872</v>
      </c>
      <c r="AL3291" t="s">
        <v>54</v>
      </c>
      <c r="AM3291" t="s">
        <v>248</v>
      </c>
      <c r="AN3291" t="s">
        <v>5451</v>
      </c>
      <c r="AO3291" s="1">
        <v>45870</v>
      </c>
      <c r="AP3291" s="1" t="s">
        <v>5454</v>
      </c>
      <c r="AR3291" t="s">
        <v>5451</v>
      </c>
    </row>
    <row r="3292" spans="1:44" hidden="1" x14ac:dyDescent="0.25">
      <c r="A3292" t="s">
        <v>4503</v>
      </c>
      <c r="B3292" t="s">
        <v>4495</v>
      </c>
      <c r="C3292" t="s">
        <v>4496</v>
      </c>
      <c r="D3292" t="s">
        <v>195</v>
      </c>
      <c r="E3292" t="s">
        <v>298</v>
      </c>
      <c r="F3292" t="s">
        <v>245</v>
      </c>
      <c r="G3292" t="s">
        <v>58</v>
      </c>
      <c r="H3292">
        <v>1</v>
      </c>
      <c r="I3292" t="s">
        <v>197</v>
      </c>
      <c r="J3292" t="s">
        <v>47</v>
      </c>
      <c r="K3292" s="1">
        <v>44043</v>
      </c>
      <c r="L3292">
        <v>13.33</v>
      </c>
      <c r="M3292" t="s">
        <v>226</v>
      </c>
      <c r="W3292" s="5">
        <v>45689</v>
      </c>
      <c r="X3292" s="5">
        <v>45689</v>
      </c>
      <c r="Y3292" s="5">
        <v>45748</v>
      </c>
      <c r="AB3292" t="s">
        <v>245</v>
      </c>
      <c r="AC3292" t="s">
        <v>245</v>
      </c>
      <c r="AD3292" t="s">
        <v>52</v>
      </c>
      <c r="AE3292" t="s">
        <v>53</v>
      </c>
      <c r="AF3292" t="s">
        <v>72</v>
      </c>
      <c r="AG3292" t="s">
        <v>50</v>
      </c>
      <c r="AH3292">
        <v>13.208202999999999</v>
      </c>
      <c r="AI3292">
        <v>32.765728000000003</v>
      </c>
      <c r="AJ3292">
        <v>35.983426000000001</v>
      </c>
      <c r="AK3292">
        <v>57.400872</v>
      </c>
      <c r="AL3292" t="s">
        <v>54</v>
      </c>
      <c r="AM3292" t="s">
        <v>248</v>
      </c>
      <c r="AN3292" t="s">
        <v>5451</v>
      </c>
      <c r="AO3292" s="1">
        <v>45870</v>
      </c>
      <c r="AP3292" s="1" t="s">
        <v>5454</v>
      </c>
      <c r="AR3292" t="s">
        <v>5451</v>
      </c>
    </row>
    <row r="3293" spans="1:44" hidden="1" x14ac:dyDescent="0.25">
      <c r="A3293" t="s">
        <v>4504</v>
      </c>
      <c r="B3293" t="s">
        <v>4495</v>
      </c>
      <c r="C3293" t="s">
        <v>4496</v>
      </c>
      <c r="D3293" t="s">
        <v>156</v>
      </c>
      <c r="E3293" t="s">
        <v>298</v>
      </c>
      <c r="F3293" t="s">
        <v>245</v>
      </c>
      <c r="G3293" t="s">
        <v>58</v>
      </c>
      <c r="H3293">
        <v>1</v>
      </c>
      <c r="I3293" t="s">
        <v>197</v>
      </c>
      <c r="J3293" t="s">
        <v>47</v>
      </c>
      <c r="K3293" s="1">
        <v>44043</v>
      </c>
      <c r="L3293">
        <v>5.12</v>
      </c>
      <c r="M3293" t="s">
        <v>226</v>
      </c>
      <c r="W3293" s="5">
        <v>45689</v>
      </c>
      <c r="X3293" s="5">
        <v>45689</v>
      </c>
      <c r="Y3293" s="5">
        <v>45748</v>
      </c>
      <c r="AB3293" t="s">
        <v>245</v>
      </c>
      <c r="AC3293" t="s">
        <v>245</v>
      </c>
      <c r="AD3293" t="s">
        <v>52</v>
      </c>
      <c r="AE3293" t="s">
        <v>53</v>
      </c>
      <c r="AF3293" t="s">
        <v>72</v>
      </c>
      <c r="AG3293" t="s">
        <v>50</v>
      </c>
      <c r="AH3293">
        <v>13.208202999999999</v>
      </c>
      <c r="AI3293">
        <v>32.765728000000003</v>
      </c>
      <c r="AJ3293">
        <v>35.983426000000001</v>
      </c>
      <c r="AK3293">
        <v>57.400872</v>
      </c>
      <c r="AL3293" t="s">
        <v>54</v>
      </c>
      <c r="AM3293" t="s">
        <v>248</v>
      </c>
      <c r="AN3293" t="s">
        <v>5451</v>
      </c>
      <c r="AO3293" s="1">
        <v>45870</v>
      </c>
      <c r="AP3293" s="1" t="s">
        <v>5454</v>
      </c>
      <c r="AR3293" t="s">
        <v>5451</v>
      </c>
    </row>
    <row r="3294" spans="1:44" hidden="1" x14ac:dyDescent="0.25">
      <c r="A3294" t="s">
        <v>4505</v>
      </c>
      <c r="B3294" t="s">
        <v>4495</v>
      </c>
      <c r="C3294" t="s">
        <v>4496</v>
      </c>
      <c r="D3294" t="s">
        <v>158</v>
      </c>
      <c r="E3294" t="s">
        <v>298</v>
      </c>
      <c r="F3294" t="s">
        <v>245</v>
      </c>
      <c r="G3294" t="s">
        <v>58</v>
      </c>
      <c r="H3294">
        <v>1</v>
      </c>
      <c r="I3294" t="s">
        <v>197</v>
      </c>
      <c r="J3294" t="s">
        <v>47</v>
      </c>
      <c r="K3294" s="1">
        <v>44047</v>
      </c>
      <c r="L3294">
        <v>6.48</v>
      </c>
      <c r="M3294" t="s">
        <v>226</v>
      </c>
      <c r="W3294" s="5">
        <v>45689</v>
      </c>
      <c r="X3294" s="5">
        <v>45689</v>
      </c>
      <c r="Y3294" s="5">
        <v>45748</v>
      </c>
      <c r="AB3294" t="s">
        <v>245</v>
      </c>
      <c r="AC3294" t="s">
        <v>245</v>
      </c>
      <c r="AD3294" t="s">
        <v>52</v>
      </c>
      <c r="AE3294" t="s">
        <v>53</v>
      </c>
      <c r="AF3294" t="s">
        <v>72</v>
      </c>
      <c r="AG3294" t="s">
        <v>50</v>
      </c>
      <c r="AH3294">
        <v>13.208202999999999</v>
      </c>
      <c r="AI3294">
        <v>32.765728000000003</v>
      </c>
      <c r="AJ3294">
        <v>35.983426000000001</v>
      </c>
      <c r="AK3294">
        <v>57.400872</v>
      </c>
      <c r="AL3294" t="s">
        <v>54</v>
      </c>
      <c r="AM3294" t="s">
        <v>248</v>
      </c>
      <c r="AN3294" t="s">
        <v>5451</v>
      </c>
      <c r="AO3294" s="1">
        <v>45870</v>
      </c>
      <c r="AP3294" s="1" t="s">
        <v>5454</v>
      </c>
      <c r="AR3294" t="s">
        <v>5451</v>
      </c>
    </row>
    <row r="3295" spans="1:44" hidden="1" x14ac:dyDescent="0.25">
      <c r="A3295" t="s">
        <v>4506</v>
      </c>
      <c r="B3295" t="s">
        <v>4495</v>
      </c>
      <c r="C3295" t="s">
        <v>4496</v>
      </c>
      <c r="D3295" t="s">
        <v>122</v>
      </c>
      <c r="E3295" t="s">
        <v>298</v>
      </c>
      <c r="F3295" t="s">
        <v>245</v>
      </c>
      <c r="G3295" t="s">
        <v>58</v>
      </c>
      <c r="H3295">
        <v>1</v>
      </c>
      <c r="I3295" t="s">
        <v>197</v>
      </c>
      <c r="J3295" t="s">
        <v>47</v>
      </c>
      <c r="K3295" s="1">
        <v>44047</v>
      </c>
      <c r="L3295">
        <v>8.44</v>
      </c>
      <c r="M3295" t="s">
        <v>226</v>
      </c>
      <c r="W3295" s="5">
        <v>45689</v>
      </c>
      <c r="X3295" s="5">
        <v>45689</v>
      </c>
      <c r="Y3295" s="5">
        <v>45748</v>
      </c>
      <c r="AB3295" t="s">
        <v>245</v>
      </c>
      <c r="AC3295" t="s">
        <v>245</v>
      </c>
      <c r="AD3295" t="s">
        <v>52</v>
      </c>
      <c r="AE3295" t="s">
        <v>53</v>
      </c>
      <c r="AF3295" t="s">
        <v>72</v>
      </c>
      <c r="AG3295" t="s">
        <v>50</v>
      </c>
      <c r="AH3295">
        <v>13.208202999999999</v>
      </c>
      <c r="AI3295">
        <v>32.765728000000003</v>
      </c>
      <c r="AJ3295">
        <v>35.983426000000001</v>
      </c>
      <c r="AK3295">
        <v>57.400872</v>
      </c>
      <c r="AL3295" t="s">
        <v>54</v>
      </c>
      <c r="AM3295" t="s">
        <v>248</v>
      </c>
      <c r="AN3295" t="s">
        <v>5451</v>
      </c>
      <c r="AO3295" s="1">
        <v>45870</v>
      </c>
      <c r="AP3295" s="1" t="s">
        <v>5454</v>
      </c>
      <c r="AR3295" t="s">
        <v>5451</v>
      </c>
    </row>
    <row r="3296" spans="1:44" hidden="1" x14ac:dyDescent="0.25">
      <c r="A3296" t="s">
        <v>4507</v>
      </c>
      <c r="B3296" t="s">
        <v>4495</v>
      </c>
      <c r="C3296" t="s">
        <v>4496</v>
      </c>
      <c r="D3296" t="s">
        <v>112</v>
      </c>
      <c r="E3296" t="s">
        <v>298</v>
      </c>
      <c r="F3296" t="s">
        <v>245</v>
      </c>
      <c r="G3296" t="s">
        <v>58</v>
      </c>
      <c r="H3296">
        <v>1</v>
      </c>
      <c r="I3296" t="s">
        <v>197</v>
      </c>
      <c r="J3296" t="s">
        <v>47</v>
      </c>
      <c r="K3296" s="1">
        <v>44050</v>
      </c>
      <c r="L3296">
        <v>6.09</v>
      </c>
      <c r="M3296" t="s">
        <v>226</v>
      </c>
      <c r="W3296" s="5">
        <v>45689</v>
      </c>
      <c r="X3296" s="5">
        <v>45689</v>
      </c>
      <c r="Y3296" s="5">
        <v>45748</v>
      </c>
      <c r="AB3296" t="s">
        <v>245</v>
      </c>
      <c r="AC3296" t="s">
        <v>245</v>
      </c>
      <c r="AD3296" t="s">
        <v>52</v>
      </c>
      <c r="AE3296" t="s">
        <v>53</v>
      </c>
      <c r="AF3296" t="s">
        <v>72</v>
      </c>
      <c r="AG3296" t="s">
        <v>50</v>
      </c>
      <c r="AH3296">
        <v>13.208202999999999</v>
      </c>
      <c r="AI3296">
        <v>32.765728000000003</v>
      </c>
      <c r="AJ3296">
        <v>35.983426000000001</v>
      </c>
      <c r="AK3296">
        <v>57.400872</v>
      </c>
      <c r="AL3296" t="s">
        <v>54</v>
      </c>
      <c r="AM3296" t="s">
        <v>248</v>
      </c>
      <c r="AN3296" t="s">
        <v>5451</v>
      </c>
      <c r="AO3296" s="1">
        <v>45870</v>
      </c>
      <c r="AP3296" s="1" t="s">
        <v>5454</v>
      </c>
      <c r="AR3296" t="s">
        <v>5451</v>
      </c>
    </row>
    <row r="3297" spans="1:44" hidden="1" x14ac:dyDescent="0.25">
      <c r="A3297" t="s">
        <v>4508</v>
      </c>
      <c r="B3297" t="s">
        <v>4495</v>
      </c>
      <c r="C3297" t="s">
        <v>4496</v>
      </c>
      <c r="D3297" t="s">
        <v>114</v>
      </c>
      <c r="E3297" t="s">
        <v>298</v>
      </c>
      <c r="F3297" t="s">
        <v>245</v>
      </c>
      <c r="G3297" t="s">
        <v>58</v>
      </c>
      <c r="H3297">
        <v>1</v>
      </c>
      <c r="I3297" t="s">
        <v>197</v>
      </c>
      <c r="J3297" t="s">
        <v>47</v>
      </c>
      <c r="K3297" s="1">
        <v>44049</v>
      </c>
      <c r="L3297">
        <v>5.77</v>
      </c>
      <c r="M3297" t="s">
        <v>226</v>
      </c>
      <c r="W3297" s="5">
        <v>45689</v>
      </c>
      <c r="X3297" s="5">
        <v>45689</v>
      </c>
      <c r="Y3297" s="5">
        <v>45748</v>
      </c>
      <c r="AB3297" t="s">
        <v>245</v>
      </c>
      <c r="AC3297" t="s">
        <v>245</v>
      </c>
      <c r="AD3297" t="s">
        <v>52</v>
      </c>
      <c r="AE3297" t="s">
        <v>53</v>
      </c>
      <c r="AF3297" t="s">
        <v>72</v>
      </c>
      <c r="AG3297" t="s">
        <v>50</v>
      </c>
      <c r="AH3297">
        <v>13.208202999999999</v>
      </c>
      <c r="AI3297">
        <v>32.765728000000003</v>
      </c>
      <c r="AJ3297">
        <v>35.983426000000001</v>
      </c>
      <c r="AK3297">
        <v>57.400872</v>
      </c>
      <c r="AL3297" t="s">
        <v>54</v>
      </c>
      <c r="AM3297" t="s">
        <v>248</v>
      </c>
      <c r="AN3297" t="s">
        <v>5451</v>
      </c>
      <c r="AO3297" s="1">
        <v>45870</v>
      </c>
      <c r="AP3297" s="1" t="s">
        <v>5454</v>
      </c>
      <c r="AR3297" t="s">
        <v>5451</v>
      </c>
    </row>
    <row r="3298" spans="1:44" hidden="1" x14ac:dyDescent="0.25">
      <c r="A3298" t="s">
        <v>4509</v>
      </c>
      <c r="B3298" t="s">
        <v>4495</v>
      </c>
      <c r="C3298" t="s">
        <v>4496</v>
      </c>
      <c r="D3298" t="s">
        <v>116</v>
      </c>
      <c r="E3298" t="s">
        <v>298</v>
      </c>
      <c r="F3298" t="s">
        <v>245</v>
      </c>
      <c r="G3298" t="s">
        <v>58</v>
      </c>
      <c r="H3298">
        <v>1</v>
      </c>
      <c r="I3298" t="s">
        <v>197</v>
      </c>
      <c r="J3298" t="s">
        <v>47</v>
      </c>
      <c r="K3298" s="1">
        <v>44049</v>
      </c>
      <c r="L3298">
        <v>6.98</v>
      </c>
      <c r="M3298" t="s">
        <v>226</v>
      </c>
      <c r="W3298" s="5">
        <v>45689</v>
      </c>
      <c r="X3298" s="5">
        <v>45689</v>
      </c>
      <c r="Y3298" s="5">
        <v>45748</v>
      </c>
      <c r="AB3298" t="s">
        <v>245</v>
      </c>
      <c r="AC3298" t="s">
        <v>245</v>
      </c>
      <c r="AD3298" t="s">
        <v>52</v>
      </c>
      <c r="AE3298" t="s">
        <v>53</v>
      </c>
      <c r="AF3298" t="s">
        <v>72</v>
      </c>
      <c r="AG3298" t="s">
        <v>50</v>
      </c>
      <c r="AH3298">
        <v>13.208202999999999</v>
      </c>
      <c r="AI3298">
        <v>32.765728000000003</v>
      </c>
      <c r="AJ3298">
        <v>35.983426000000001</v>
      </c>
      <c r="AK3298">
        <v>57.400872</v>
      </c>
      <c r="AL3298" t="s">
        <v>54</v>
      </c>
      <c r="AM3298" t="s">
        <v>248</v>
      </c>
      <c r="AN3298" t="s">
        <v>5451</v>
      </c>
      <c r="AO3298" s="1">
        <v>45870</v>
      </c>
      <c r="AP3298" s="1" t="s">
        <v>5454</v>
      </c>
      <c r="AR3298" t="s">
        <v>5451</v>
      </c>
    </row>
    <row r="3299" spans="1:44" hidden="1" x14ac:dyDescent="0.25">
      <c r="A3299" t="s">
        <v>4510</v>
      </c>
      <c r="B3299" t="s">
        <v>4495</v>
      </c>
      <c r="C3299" t="s">
        <v>4496</v>
      </c>
      <c r="D3299" t="s">
        <v>160</v>
      </c>
      <c r="E3299" t="s">
        <v>298</v>
      </c>
      <c r="F3299" t="s">
        <v>245</v>
      </c>
      <c r="G3299" t="s">
        <v>58</v>
      </c>
      <c r="H3299">
        <v>1</v>
      </c>
      <c r="I3299" t="s">
        <v>197</v>
      </c>
      <c r="J3299" t="s">
        <v>47</v>
      </c>
      <c r="K3299" s="1">
        <v>44047</v>
      </c>
      <c r="L3299">
        <v>37.15</v>
      </c>
      <c r="M3299" t="s">
        <v>226</v>
      </c>
      <c r="W3299" s="5">
        <v>45689</v>
      </c>
      <c r="X3299" s="5">
        <v>45689</v>
      </c>
      <c r="Y3299" s="5">
        <v>45748</v>
      </c>
      <c r="AB3299" t="s">
        <v>245</v>
      </c>
      <c r="AC3299" t="s">
        <v>245</v>
      </c>
      <c r="AD3299" t="s">
        <v>52</v>
      </c>
      <c r="AE3299" t="s">
        <v>53</v>
      </c>
      <c r="AF3299" t="s">
        <v>72</v>
      </c>
      <c r="AG3299" t="s">
        <v>50</v>
      </c>
      <c r="AH3299">
        <v>13.208202999999999</v>
      </c>
      <c r="AI3299">
        <v>32.765728000000003</v>
      </c>
      <c r="AJ3299">
        <v>35.983426000000001</v>
      </c>
      <c r="AK3299">
        <v>57.400872</v>
      </c>
      <c r="AL3299" t="s">
        <v>54</v>
      </c>
      <c r="AM3299" t="s">
        <v>248</v>
      </c>
      <c r="AN3299" t="s">
        <v>5451</v>
      </c>
      <c r="AO3299" s="1">
        <v>45870</v>
      </c>
      <c r="AP3299" s="1" t="s">
        <v>5454</v>
      </c>
      <c r="AR3299" t="s">
        <v>5451</v>
      </c>
    </row>
    <row r="3300" spans="1:44" hidden="1" x14ac:dyDescent="0.25">
      <c r="A3300" t="s">
        <v>4511</v>
      </c>
      <c r="B3300" t="s">
        <v>4495</v>
      </c>
      <c r="C3300" t="s">
        <v>4496</v>
      </c>
      <c r="D3300" t="s">
        <v>200</v>
      </c>
      <c r="E3300" t="s">
        <v>298</v>
      </c>
      <c r="F3300" t="s">
        <v>245</v>
      </c>
      <c r="G3300" t="s">
        <v>58</v>
      </c>
      <c r="H3300">
        <v>1</v>
      </c>
      <c r="I3300" t="s">
        <v>197</v>
      </c>
      <c r="J3300" t="s">
        <v>47</v>
      </c>
      <c r="K3300" s="1">
        <v>44041</v>
      </c>
      <c r="L3300">
        <v>8.77</v>
      </c>
      <c r="M3300" t="s">
        <v>226</v>
      </c>
      <c r="W3300" s="5">
        <v>45689</v>
      </c>
      <c r="X3300" s="5">
        <v>45689</v>
      </c>
      <c r="Y3300" s="5">
        <v>45748</v>
      </c>
      <c r="AB3300" t="s">
        <v>245</v>
      </c>
      <c r="AC3300" t="s">
        <v>245</v>
      </c>
      <c r="AD3300" t="s">
        <v>52</v>
      </c>
      <c r="AE3300" t="s">
        <v>53</v>
      </c>
      <c r="AF3300" t="s">
        <v>72</v>
      </c>
      <c r="AG3300" t="s">
        <v>50</v>
      </c>
      <c r="AH3300">
        <v>13.208202999999999</v>
      </c>
      <c r="AI3300">
        <v>32.765728000000003</v>
      </c>
      <c r="AJ3300">
        <v>35.983426000000001</v>
      </c>
      <c r="AK3300">
        <v>57.400872</v>
      </c>
      <c r="AL3300" t="s">
        <v>54</v>
      </c>
      <c r="AM3300" t="s">
        <v>248</v>
      </c>
      <c r="AN3300" t="s">
        <v>5451</v>
      </c>
      <c r="AO3300" s="1">
        <v>45870</v>
      </c>
      <c r="AP3300" s="1" t="s">
        <v>5454</v>
      </c>
      <c r="AR3300" t="s">
        <v>5451</v>
      </c>
    </row>
    <row r="3301" spans="1:44" hidden="1" x14ac:dyDescent="0.25">
      <c r="A3301" t="s">
        <v>4512</v>
      </c>
      <c r="B3301" t="s">
        <v>4495</v>
      </c>
      <c r="C3301" t="s">
        <v>4496</v>
      </c>
      <c r="D3301" t="s">
        <v>293</v>
      </c>
      <c r="E3301" t="s">
        <v>298</v>
      </c>
      <c r="F3301" t="s">
        <v>245</v>
      </c>
      <c r="G3301" t="s">
        <v>58</v>
      </c>
      <c r="H3301">
        <v>1</v>
      </c>
      <c r="I3301" t="s">
        <v>197</v>
      </c>
      <c r="J3301" t="s">
        <v>70</v>
      </c>
      <c r="L3301">
        <v>13.74</v>
      </c>
      <c r="M3301" t="s">
        <v>226</v>
      </c>
      <c r="AB3301" t="s">
        <v>245</v>
      </c>
      <c r="AC3301" t="s">
        <v>245</v>
      </c>
      <c r="AD3301" t="s">
        <v>52</v>
      </c>
      <c r="AE3301" t="s">
        <v>53</v>
      </c>
      <c r="AF3301" t="s">
        <v>72</v>
      </c>
      <c r="AG3301" t="s">
        <v>50</v>
      </c>
      <c r="AH3301">
        <v>13.208202999999999</v>
      </c>
      <c r="AI3301">
        <v>32.765728000000003</v>
      </c>
      <c r="AJ3301">
        <v>35.983426000000001</v>
      </c>
      <c r="AK3301">
        <v>57.400872</v>
      </c>
      <c r="AM3301" t="s">
        <v>248</v>
      </c>
      <c r="AN3301" t="s">
        <v>5451</v>
      </c>
      <c r="AO3301" s="1">
        <v>45870</v>
      </c>
      <c r="AP3301" s="1" t="s">
        <v>5454</v>
      </c>
      <c r="AR3301" t="s">
        <v>5451</v>
      </c>
    </row>
    <row r="3302" spans="1:44" hidden="1" x14ac:dyDescent="0.25">
      <c r="A3302" t="s">
        <v>4515</v>
      </c>
      <c r="B3302" t="s">
        <v>4513</v>
      </c>
      <c r="C3302" t="s">
        <v>4514</v>
      </c>
      <c r="D3302" t="s">
        <v>95</v>
      </c>
      <c r="E3302" t="s">
        <v>1099</v>
      </c>
      <c r="F3302" t="s">
        <v>79</v>
      </c>
      <c r="G3302" t="s">
        <v>58</v>
      </c>
      <c r="H3302">
        <v>1</v>
      </c>
      <c r="I3302" t="s">
        <v>197</v>
      </c>
      <c r="J3302" t="s">
        <v>47</v>
      </c>
      <c r="K3302" s="1">
        <v>44030</v>
      </c>
      <c r="L3302">
        <v>20.67</v>
      </c>
      <c r="M3302" t="s">
        <v>48</v>
      </c>
      <c r="W3302" s="5">
        <v>45748</v>
      </c>
      <c r="X3302" s="5">
        <v>45748</v>
      </c>
      <c r="Y3302" s="5">
        <v>45809</v>
      </c>
      <c r="AB3302" t="s">
        <v>79</v>
      </c>
      <c r="AC3302" t="s">
        <v>79</v>
      </c>
      <c r="AD3302" t="s">
        <v>690</v>
      </c>
      <c r="AE3302" t="s">
        <v>247</v>
      </c>
      <c r="AF3302" t="s">
        <v>84</v>
      </c>
      <c r="AG3302" t="s">
        <v>53</v>
      </c>
      <c r="AH3302">
        <v>9.5229610000000005</v>
      </c>
      <c r="AI3302">
        <v>14.638187</v>
      </c>
      <c r="AJ3302">
        <v>46.579667999999998</v>
      </c>
      <c r="AK3302">
        <v>60.920065999999998</v>
      </c>
      <c r="AL3302" t="s">
        <v>54</v>
      </c>
      <c r="AM3302" t="s">
        <v>474</v>
      </c>
      <c r="AN3302" t="s">
        <v>5452</v>
      </c>
      <c r="AO3302" s="1">
        <v>45901</v>
      </c>
      <c r="AP3302" s="1" t="s">
        <v>5455</v>
      </c>
      <c r="AR3302" t="s">
        <v>5452</v>
      </c>
    </row>
    <row r="3303" spans="1:44" hidden="1" x14ac:dyDescent="0.25">
      <c r="A3303" t="s">
        <v>4516</v>
      </c>
      <c r="B3303" t="s">
        <v>4513</v>
      </c>
      <c r="C3303" t="s">
        <v>4514</v>
      </c>
      <c r="D3303" t="s">
        <v>143</v>
      </c>
      <c r="E3303" t="s">
        <v>1099</v>
      </c>
      <c r="F3303" t="s">
        <v>79</v>
      </c>
      <c r="G3303" t="s">
        <v>58</v>
      </c>
      <c r="H3303">
        <v>1</v>
      </c>
      <c r="I3303" t="s">
        <v>197</v>
      </c>
      <c r="J3303" t="s">
        <v>47</v>
      </c>
      <c r="K3303" s="1">
        <v>44030</v>
      </c>
      <c r="L3303">
        <v>34.75</v>
      </c>
      <c r="M3303" t="s">
        <v>48</v>
      </c>
      <c r="W3303" s="5">
        <v>45748</v>
      </c>
      <c r="X3303" s="5">
        <v>45748</v>
      </c>
      <c r="Y3303" s="5">
        <v>45809</v>
      </c>
      <c r="AB3303" t="s">
        <v>79</v>
      </c>
      <c r="AC3303" t="s">
        <v>79</v>
      </c>
      <c r="AD3303" t="s">
        <v>690</v>
      </c>
      <c r="AE3303" t="s">
        <v>247</v>
      </c>
      <c r="AF3303" t="s">
        <v>84</v>
      </c>
      <c r="AG3303" t="s">
        <v>53</v>
      </c>
      <c r="AH3303">
        <v>9.5229610000000005</v>
      </c>
      <c r="AI3303">
        <v>14.638187</v>
      </c>
      <c r="AJ3303">
        <v>46.579667999999998</v>
      </c>
      <c r="AK3303">
        <v>60.920065999999998</v>
      </c>
      <c r="AL3303" t="s">
        <v>54</v>
      </c>
      <c r="AM3303" t="s">
        <v>474</v>
      </c>
      <c r="AN3303" t="s">
        <v>5452</v>
      </c>
      <c r="AO3303" s="1">
        <v>45901</v>
      </c>
      <c r="AP3303" s="1" t="s">
        <v>5455</v>
      </c>
      <c r="AR3303" t="s">
        <v>5452</v>
      </c>
    </row>
    <row r="3304" spans="1:44" hidden="1" x14ac:dyDescent="0.25">
      <c r="A3304" t="s">
        <v>4517</v>
      </c>
      <c r="B3304" t="s">
        <v>4513</v>
      </c>
      <c r="C3304" t="s">
        <v>4514</v>
      </c>
      <c r="D3304" t="s">
        <v>145</v>
      </c>
      <c r="E3304" t="s">
        <v>1099</v>
      </c>
      <c r="F3304" t="s">
        <v>79</v>
      </c>
      <c r="G3304" t="s">
        <v>58</v>
      </c>
      <c r="H3304">
        <v>1</v>
      </c>
      <c r="I3304" t="s">
        <v>197</v>
      </c>
      <c r="J3304" t="s">
        <v>47</v>
      </c>
      <c r="K3304" s="1">
        <v>44026</v>
      </c>
      <c r="L3304">
        <v>48.6</v>
      </c>
      <c r="M3304" t="s">
        <v>48</v>
      </c>
      <c r="W3304" s="5">
        <v>45748</v>
      </c>
      <c r="X3304" s="5">
        <v>45748</v>
      </c>
      <c r="Y3304" s="5">
        <v>45809</v>
      </c>
      <c r="AB3304" t="s">
        <v>79</v>
      </c>
      <c r="AC3304" t="s">
        <v>79</v>
      </c>
      <c r="AD3304" t="s">
        <v>690</v>
      </c>
      <c r="AE3304" t="s">
        <v>247</v>
      </c>
      <c r="AF3304" t="s">
        <v>84</v>
      </c>
      <c r="AG3304" t="s">
        <v>53</v>
      </c>
      <c r="AH3304">
        <v>9.5229610000000005</v>
      </c>
      <c r="AI3304">
        <v>14.638187</v>
      </c>
      <c r="AJ3304">
        <v>46.579667999999998</v>
      </c>
      <c r="AK3304">
        <v>60.920065999999998</v>
      </c>
      <c r="AL3304" t="s">
        <v>54</v>
      </c>
      <c r="AM3304" t="s">
        <v>474</v>
      </c>
      <c r="AN3304" t="s">
        <v>5452</v>
      </c>
      <c r="AO3304" s="1">
        <v>45901</v>
      </c>
      <c r="AP3304" s="1" t="s">
        <v>5455</v>
      </c>
      <c r="AR3304" t="s">
        <v>5452</v>
      </c>
    </row>
    <row r="3305" spans="1:44" hidden="1" x14ac:dyDescent="0.25">
      <c r="A3305" t="s">
        <v>4518</v>
      </c>
      <c r="B3305" t="s">
        <v>4513</v>
      </c>
      <c r="C3305" t="s">
        <v>4514</v>
      </c>
      <c r="D3305" t="s">
        <v>255</v>
      </c>
      <c r="E3305" t="s">
        <v>1099</v>
      </c>
      <c r="F3305" t="s">
        <v>79</v>
      </c>
      <c r="G3305" t="s">
        <v>58</v>
      </c>
      <c r="H3305">
        <v>1</v>
      </c>
      <c r="I3305" t="s">
        <v>197</v>
      </c>
      <c r="J3305" t="s">
        <v>47</v>
      </c>
      <c r="K3305" s="1">
        <v>44032</v>
      </c>
      <c r="L3305">
        <v>37.89</v>
      </c>
      <c r="M3305" t="s">
        <v>48</v>
      </c>
      <c r="W3305" s="5">
        <v>45748</v>
      </c>
      <c r="X3305" s="5">
        <v>45748</v>
      </c>
      <c r="Y3305" s="5">
        <v>45839</v>
      </c>
      <c r="AB3305" t="s">
        <v>79</v>
      </c>
      <c r="AC3305" t="s">
        <v>79</v>
      </c>
      <c r="AD3305" t="s">
        <v>690</v>
      </c>
      <c r="AE3305" t="s">
        <v>247</v>
      </c>
      <c r="AF3305" t="s">
        <v>84</v>
      </c>
      <c r="AG3305" t="s">
        <v>53</v>
      </c>
      <c r="AH3305">
        <v>9.5229610000000005</v>
      </c>
      <c r="AI3305">
        <v>14.638187</v>
      </c>
      <c r="AJ3305">
        <v>46.579667999999998</v>
      </c>
      <c r="AK3305">
        <v>60.920065999999998</v>
      </c>
      <c r="AL3305" t="s">
        <v>54</v>
      </c>
      <c r="AM3305" t="s">
        <v>474</v>
      </c>
      <c r="AN3305" t="s">
        <v>5452</v>
      </c>
      <c r="AO3305" s="1">
        <v>45901</v>
      </c>
      <c r="AP3305" s="1" t="s">
        <v>5455</v>
      </c>
      <c r="AR3305" t="s">
        <v>5452</v>
      </c>
    </row>
    <row r="3306" spans="1:44" hidden="1" x14ac:dyDescent="0.25">
      <c r="A3306" t="s">
        <v>4519</v>
      </c>
      <c r="B3306" t="s">
        <v>4513</v>
      </c>
      <c r="C3306" t="s">
        <v>4514</v>
      </c>
      <c r="D3306" t="s">
        <v>87</v>
      </c>
      <c r="E3306" t="s">
        <v>1099</v>
      </c>
      <c r="F3306" t="s">
        <v>79</v>
      </c>
      <c r="G3306" t="s">
        <v>58</v>
      </c>
      <c r="H3306">
        <v>2</v>
      </c>
      <c r="I3306" t="s">
        <v>46</v>
      </c>
      <c r="J3306" t="s">
        <v>47</v>
      </c>
      <c r="K3306" s="1">
        <v>44112</v>
      </c>
      <c r="L3306">
        <v>2.56</v>
      </c>
      <c r="M3306" t="s">
        <v>48</v>
      </c>
      <c r="W3306" s="5">
        <v>45748</v>
      </c>
      <c r="X3306" s="5">
        <v>45748</v>
      </c>
      <c r="Y3306" s="5">
        <v>45839</v>
      </c>
      <c r="AB3306" t="s">
        <v>79</v>
      </c>
      <c r="AC3306" t="s">
        <v>79</v>
      </c>
      <c r="AD3306" t="s">
        <v>690</v>
      </c>
      <c r="AE3306" t="s">
        <v>247</v>
      </c>
      <c r="AF3306" t="s">
        <v>84</v>
      </c>
      <c r="AG3306" t="s">
        <v>53</v>
      </c>
      <c r="AH3306">
        <v>9.5229610000000005</v>
      </c>
      <c r="AI3306">
        <v>14.638187</v>
      </c>
      <c r="AJ3306">
        <v>46.579667999999998</v>
      </c>
      <c r="AK3306">
        <v>60.920065999999998</v>
      </c>
      <c r="AL3306" t="s">
        <v>54</v>
      </c>
      <c r="AM3306" t="s">
        <v>474</v>
      </c>
      <c r="AN3306" t="s">
        <v>5452</v>
      </c>
      <c r="AO3306" s="1">
        <v>45901</v>
      </c>
      <c r="AP3306" s="1" t="s">
        <v>5455</v>
      </c>
      <c r="AR3306" t="s">
        <v>5452</v>
      </c>
    </row>
    <row r="3307" spans="1:44" hidden="1" x14ac:dyDescent="0.25">
      <c r="A3307" t="s">
        <v>4520</v>
      </c>
      <c r="B3307" t="s">
        <v>4513</v>
      </c>
      <c r="C3307" t="s">
        <v>4514</v>
      </c>
      <c r="D3307" t="s">
        <v>207</v>
      </c>
      <c r="E3307" t="s">
        <v>1099</v>
      </c>
      <c r="F3307" t="s">
        <v>79</v>
      </c>
      <c r="G3307" t="s">
        <v>58</v>
      </c>
      <c r="H3307">
        <v>1</v>
      </c>
      <c r="I3307" t="s">
        <v>197</v>
      </c>
      <c r="J3307" t="s">
        <v>47</v>
      </c>
      <c r="K3307" s="1">
        <v>44112</v>
      </c>
      <c r="L3307">
        <v>11.92</v>
      </c>
      <c r="M3307" t="s">
        <v>48</v>
      </c>
      <c r="W3307" s="5">
        <v>45748</v>
      </c>
      <c r="X3307" s="5">
        <v>45748</v>
      </c>
      <c r="Y3307" s="5">
        <v>45839</v>
      </c>
      <c r="AB3307" t="s">
        <v>79</v>
      </c>
      <c r="AC3307" t="s">
        <v>79</v>
      </c>
      <c r="AD3307" t="s">
        <v>690</v>
      </c>
      <c r="AE3307" t="s">
        <v>247</v>
      </c>
      <c r="AF3307" t="s">
        <v>84</v>
      </c>
      <c r="AG3307" t="s">
        <v>53</v>
      </c>
      <c r="AH3307">
        <v>9.5229610000000005</v>
      </c>
      <c r="AI3307">
        <v>14.638187</v>
      </c>
      <c r="AJ3307">
        <v>46.579667999999998</v>
      </c>
      <c r="AK3307">
        <v>60.920065999999998</v>
      </c>
      <c r="AL3307" t="s">
        <v>54</v>
      </c>
      <c r="AM3307" t="s">
        <v>474</v>
      </c>
      <c r="AN3307" t="s">
        <v>5452</v>
      </c>
      <c r="AO3307" s="1">
        <v>45901</v>
      </c>
      <c r="AP3307" s="1" t="s">
        <v>5455</v>
      </c>
      <c r="AR3307" t="s">
        <v>5452</v>
      </c>
    </row>
    <row r="3308" spans="1:44" hidden="1" x14ac:dyDescent="0.25">
      <c r="A3308" t="s">
        <v>4521</v>
      </c>
      <c r="B3308" t="s">
        <v>4513</v>
      </c>
      <c r="C3308" t="s">
        <v>4514</v>
      </c>
      <c r="D3308" t="s">
        <v>102</v>
      </c>
      <c r="E3308" t="s">
        <v>1099</v>
      </c>
      <c r="F3308" t="s">
        <v>79</v>
      </c>
      <c r="G3308" t="s">
        <v>58</v>
      </c>
      <c r="H3308">
        <v>1</v>
      </c>
      <c r="I3308" t="s">
        <v>197</v>
      </c>
      <c r="J3308" t="s">
        <v>47</v>
      </c>
      <c r="K3308" s="1">
        <v>44110</v>
      </c>
      <c r="L3308">
        <v>12.79</v>
      </c>
      <c r="M3308" t="s">
        <v>48</v>
      </c>
      <c r="W3308" s="5">
        <v>45748</v>
      </c>
      <c r="X3308" s="5">
        <v>45748</v>
      </c>
      <c r="Y3308" s="5">
        <v>45839</v>
      </c>
      <c r="AB3308" t="s">
        <v>79</v>
      </c>
      <c r="AC3308" t="s">
        <v>79</v>
      </c>
      <c r="AD3308" t="s">
        <v>690</v>
      </c>
      <c r="AE3308" t="s">
        <v>247</v>
      </c>
      <c r="AF3308" t="s">
        <v>84</v>
      </c>
      <c r="AG3308" t="s">
        <v>53</v>
      </c>
      <c r="AH3308">
        <v>9.5229610000000005</v>
      </c>
      <c r="AI3308">
        <v>14.638187</v>
      </c>
      <c r="AJ3308">
        <v>46.579667999999998</v>
      </c>
      <c r="AK3308">
        <v>60.920065999999998</v>
      </c>
      <c r="AL3308" t="s">
        <v>54</v>
      </c>
      <c r="AM3308" t="s">
        <v>474</v>
      </c>
      <c r="AN3308" t="s">
        <v>5452</v>
      </c>
      <c r="AO3308" s="1">
        <v>45901</v>
      </c>
      <c r="AP3308" s="1" t="s">
        <v>5455</v>
      </c>
      <c r="AR3308" t="s">
        <v>5452</v>
      </c>
    </row>
    <row r="3309" spans="1:44" hidden="1" x14ac:dyDescent="0.25">
      <c r="A3309" t="s">
        <v>4522</v>
      </c>
      <c r="B3309" t="s">
        <v>4513</v>
      </c>
      <c r="C3309" t="s">
        <v>4514</v>
      </c>
      <c r="D3309" t="s">
        <v>104</v>
      </c>
      <c r="E3309" t="s">
        <v>1099</v>
      </c>
      <c r="F3309" t="s">
        <v>79</v>
      </c>
      <c r="G3309" t="s">
        <v>58</v>
      </c>
      <c r="H3309">
        <v>1</v>
      </c>
      <c r="I3309" t="s">
        <v>197</v>
      </c>
      <c r="J3309" t="s">
        <v>47</v>
      </c>
      <c r="K3309" s="1">
        <v>44030</v>
      </c>
      <c r="L3309">
        <v>1</v>
      </c>
      <c r="M3309" t="s">
        <v>48</v>
      </c>
      <c r="W3309" s="5">
        <v>45748</v>
      </c>
      <c r="X3309" s="5">
        <v>45748</v>
      </c>
      <c r="Y3309" s="5">
        <v>45839</v>
      </c>
      <c r="AB3309" t="s">
        <v>79</v>
      </c>
      <c r="AC3309" t="s">
        <v>79</v>
      </c>
      <c r="AD3309" t="s">
        <v>690</v>
      </c>
      <c r="AE3309" t="s">
        <v>247</v>
      </c>
      <c r="AF3309" t="s">
        <v>84</v>
      </c>
      <c r="AG3309" t="s">
        <v>53</v>
      </c>
      <c r="AH3309">
        <v>9.5229610000000005</v>
      </c>
      <c r="AI3309">
        <v>14.638187</v>
      </c>
      <c r="AJ3309">
        <v>46.579667999999998</v>
      </c>
      <c r="AK3309">
        <v>60.920065999999998</v>
      </c>
      <c r="AL3309" t="s">
        <v>54</v>
      </c>
      <c r="AM3309" t="s">
        <v>474</v>
      </c>
      <c r="AN3309" t="s">
        <v>5452</v>
      </c>
      <c r="AO3309" s="1">
        <v>45901</v>
      </c>
      <c r="AP3309" s="1" t="s">
        <v>5455</v>
      </c>
      <c r="AR3309" t="s">
        <v>5452</v>
      </c>
    </row>
    <row r="3310" spans="1:44" hidden="1" x14ac:dyDescent="0.25">
      <c r="A3310" t="s">
        <v>4525</v>
      </c>
      <c r="B3310" t="s">
        <v>4523</v>
      </c>
      <c r="C3310" t="s">
        <v>4524</v>
      </c>
      <c r="D3310" t="s">
        <v>145</v>
      </c>
      <c r="E3310" t="s">
        <v>3342</v>
      </c>
      <c r="F3310" t="s">
        <v>311</v>
      </c>
      <c r="G3310" t="s">
        <v>45</v>
      </c>
      <c r="H3310">
        <v>2</v>
      </c>
      <c r="I3310" t="s">
        <v>46</v>
      </c>
      <c r="J3310" t="s">
        <v>70</v>
      </c>
      <c r="L3310">
        <v>0.52</v>
      </c>
      <c r="M3310" t="s">
        <v>226</v>
      </c>
      <c r="W3310" s="5">
        <v>45193</v>
      </c>
      <c r="Z3310" s="10">
        <v>45193</v>
      </c>
      <c r="AA3310" s="10">
        <v>45163</v>
      </c>
      <c r="AB3310" t="s">
        <v>311</v>
      </c>
      <c r="AC3310" t="s">
        <v>311</v>
      </c>
      <c r="AD3310" t="s">
        <v>199</v>
      </c>
      <c r="AE3310" t="s">
        <v>51</v>
      </c>
      <c r="AF3310" t="s">
        <v>50</v>
      </c>
      <c r="AG3310" t="s">
        <v>52</v>
      </c>
      <c r="AH3310">
        <v>36.175922999999997</v>
      </c>
      <c r="AI3310">
        <v>66.702252999999999</v>
      </c>
      <c r="AJ3310">
        <v>75.017253999999994</v>
      </c>
      <c r="AK3310">
        <v>123.20815399999999</v>
      </c>
      <c r="AL3310" t="s">
        <v>73</v>
      </c>
      <c r="AM3310" t="s">
        <v>314</v>
      </c>
      <c r="AN3310" t="s">
        <v>199</v>
      </c>
      <c r="AO3310" s="1">
        <v>45839</v>
      </c>
      <c r="AP3310" s="1" t="s">
        <v>5438</v>
      </c>
      <c r="AR3310" t="s">
        <v>199</v>
      </c>
    </row>
    <row r="3311" spans="1:44" hidden="1" x14ac:dyDescent="0.25">
      <c r="A3311" t="s">
        <v>4526</v>
      </c>
      <c r="B3311" t="s">
        <v>4523</v>
      </c>
      <c r="C3311" t="s">
        <v>4524</v>
      </c>
      <c r="D3311" t="s">
        <v>87</v>
      </c>
      <c r="E3311" t="s">
        <v>3342</v>
      </c>
      <c r="F3311" t="s">
        <v>311</v>
      </c>
      <c r="G3311" t="s">
        <v>45</v>
      </c>
      <c r="H3311">
        <v>1</v>
      </c>
      <c r="I3311" t="s">
        <v>197</v>
      </c>
      <c r="J3311" t="s">
        <v>47</v>
      </c>
      <c r="K3311" s="1">
        <v>41699</v>
      </c>
      <c r="L3311">
        <v>0.46</v>
      </c>
      <c r="M3311" t="s">
        <v>226</v>
      </c>
      <c r="W3311" s="5">
        <v>43992</v>
      </c>
      <c r="Y3311" s="5">
        <v>45870</v>
      </c>
      <c r="AB3311" t="s">
        <v>311</v>
      </c>
      <c r="AC3311" t="s">
        <v>311</v>
      </c>
      <c r="AD3311" t="s">
        <v>199</v>
      </c>
      <c r="AE3311" t="s">
        <v>51</v>
      </c>
      <c r="AF3311" t="s">
        <v>50</v>
      </c>
      <c r="AG3311" t="s">
        <v>52</v>
      </c>
      <c r="AH3311">
        <v>36.175922999999997</v>
      </c>
      <c r="AI3311">
        <v>66.702252999999999</v>
      </c>
      <c r="AJ3311">
        <v>75.017253999999994</v>
      </c>
      <c r="AK3311">
        <v>123.20815399999999</v>
      </c>
      <c r="AL3311" t="s">
        <v>54</v>
      </c>
      <c r="AM3311" t="s">
        <v>314</v>
      </c>
    </row>
    <row r="3312" spans="1:44" hidden="1" x14ac:dyDescent="0.25">
      <c r="A3312" t="s">
        <v>4529</v>
      </c>
      <c r="B3312" t="s">
        <v>4527</v>
      </c>
      <c r="C3312" t="s">
        <v>4528</v>
      </c>
      <c r="D3312" t="s">
        <v>95</v>
      </c>
      <c r="E3312" t="s">
        <v>1710</v>
      </c>
      <c r="F3312" t="s">
        <v>311</v>
      </c>
      <c r="G3312" t="s">
        <v>45</v>
      </c>
      <c r="H3312">
        <v>1</v>
      </c>
      <c r="I3312" t="s">
        <v>197</v>
      </c>
      <c r="J3312" t="s">
        <v>47</v>
      </c>
      <c r="K3312" s="1">
        <v>44040</v>
      </c>
      <c r="L3312">
        <v>4.08</v>
      </c>
      <c r="M3312" t="s">
        <v>226</v>
      </c>
      <c r="N3312" t="s">
        <v>13</v>
      </c>
      <c r="W3312" s="5">
        <v>45839</v>
      </c>
      <c r="X3312" s="5">
        <v>45839</v>
      </c>
      <c r="Y3312" s="5">
        <v>45748</v>
      </c>
      <c r="AB3312" t="s">
        <v>311</v>
      </c>
      <c r="AC3312" t="s">
        <v>13</v>
      </c>
      <c r="AD3312" t="s">
        <v>199</v>
      </c>
      <c r="AE3312" t="s">
        <v>51</v>
      </c>
      <c r="AF3312" t="s">
        <v>50</v>
      </c>
      <c r="AG3312" t="s">
        <v>52</v>
      </c>
      <c r="AH3312">
        <v>36.012712999999998</v>
      </c>
      <c r="AI3312">
        <v>76.737404999999995</v>
      </c>
      <c r="AJ3312">
        <v>96.522357</v>
      </c>
      <c r="AK3312">
        <v>143.952224</v>
      </c>
      <c r="AL3312" t="s">
        <v>54</v>
      </c>
      <c r="AM3312" t="s">
        <v>314</v>
      </c>
      <c r="AP3312" s="1" t="s">
        <v>5439</v>
      </c>
    </row>
    <row r="3313" spans="1:44" hidden="1" x14ac:dyDescent="0.25">
      <c r="A3313" t="s">
        <v>4530</v>
      </c>
      <c r="B3313" t="s">
        <v>4527</v>
      </c>
      <c r="C3313" t="s">
        <v>4528</v>
      </c>
      <c r="D3313" t="s">
        <v>143</v>
      </c>
      <c r="E3313" t="s">
        <v>1710</v>
      </c>
      <c r="F3313" t="s">
        <v>311</v>
      </c>
      <c r="G3313" t="s">
        <v>45</v>
      </c>
      <c r="H3313">
        <v>1</v>
      </c>
      <c r="I3313" t="s">
        <v>197</v>
      </c>
      <c r="J3313" t="s">
        <v>47</v>
      </c>
      <c r="K3313" s="1">
        <v>44039</v>
      </c>
      <c r="L3313">
        <v>2.16</v>
      </c>
      <c r="M3313" t="s">
        <v>226</v>
      </c>
      <c r="W3313" s="5">
        <v>45839</v>
      </c>
      <c r="X3313" s="5">
        <v>45839</v>
      </c>
      <c r="Y3313" s="5">
        <v>45748</v>
      </c>
      <c r="AB3313" t="s">
        <v>311</v>
      </c>
      <c r="AC3313" t="s">
        <v>311</v>
      </c>
      <c r="AD3313" t="s">
        <v>199</v>
      </c>
      <c r="AE3313" t="s">
        <v>51</v>
      </c>
      <c r="AF3313" t="s">
        <v>50</v>
      </c>
      <c r="AG3313" t="s">
        <v>52</v>
      </c>
      <c r="AH3313">
        <v>36.012712999999998</v>
      </c>
      <c r="AI3313">
        <v>76.737404999999995</v>
      </c>
      <c r="AJ3313">
        <v>96.522357</v>
      </c>
      <c r="AK3313">
        <v>143.952224</v>
      </c>
      <c r="AL3313" t="s">
        <v>54</v>
      </c>
      <c r="AM3313" t="s">
        <v>314</v>
      </c>
      <c r="AN3313" t="s">
        <v>199</v>
      </c>
      <c r="AR3313" t="s">
        <v>199</v>
      </c>
    </row>
    <row r="3314" spans="1:44" hidden="1" x14ac:dyDescent="0.25">
      <c r="A3314" t="s">
        <v>4531</v>
      </c>
      <c r="B3314" t="s">
        <v>4527</v>
      </c>
      <c r="C3314" t="s">
        <v>4528</v>
      </c>
      <c r="D3314" t="s">
        <v>145</v>
      </c>
      <c r="E3314" t="s">
        <v>1710</v>
      </c>
      <c r="F3314" t="s">
        <v>311</v>
      </c>
      <c r="G3314" t="s">
        <v>45</v>
      </c>
      <c r="H3314">
        <v>1</v>
      </c>
      <c r="I3314" t="s">
        <v>197</v>
      </c>
      <c r="J3314" t="s">
        <v>47</v>
      </c>
      <c r="K3314" s="1">
        <v>44039</v>
      </c>
      <c r="L3314">
        <v>3.92</v>
      </c>
      <c r="M3314" t="s">
        <v>226</v>
      </c>
      <c r="W3314" s="5">
        <v>45839</v>
      </c>
      <c r="X3314" s="5">
        <v>45839</v>
      </c>
      <c r="Y3314" s="5">
        <v>45748</v>
      </c>
      <c r="AB3314" t="s">
        <v>311</v>
      </c>
      <c r="AC3314" t="s">
        <v>311</v>
      </c>
      <c r="AD3314" t="s">
        <v>199</v>
      </c>
      <c r="AE3314" t="s">
        <v>51</v>
      </c>
      <c r="AF3314" t="s">
        <v>50</v>
      </c>
      <c r="AG3314" t="s">
        <v>52</v>
      </c>
      <c r="AH3314">
        <v>36.012712999999998</v>
      </c>
      <c r="AI3314">
        <v>76.737404999999995</v>
      </c>
      <c r="AJ3314">
        <v>96.522357</v>
      </c>
      <c r="AK3314">
        <v>143.952224</v>
      </c>
      <c r="AL3314" t="s">
        <v>54</v>
      </c>
      <c r="AM3314" t="s">
        <v>314</v>
      </c>
      <c r="AN3314" t="s">
        <v>199</v>
      </c>
      <c r="AR3314" t="s">
        <v>199</v>
      </c>
    </row>
    <row r="3315" spans="1:44" hidden="1" x14ac:dyDescent="0.25">
      <c r="A3315" t="s">
        <v>4532</v>
      </c>
      <c r="B3315" t="s">
        <v>4527</v>
      </c>
      <c r="C3315" t="s">
        <v>4528</v>
      </c>
      <c r="D3315" t="s">
        <v>255</v>
      </c>
      <c r="E3315" t="s">
        <v>1710</v>
      </c>
      <c r="F3315" t="s">
        <v>311</v>
      </c>
      <c r="G3315" t="s">
        <v>45</v>
      </c>
      <c r="H3315">
        <v>1</v>
      </c>
      <c r="I3315" t="s">
        <v>197</v>
      </c>
      <c r="J3315" t="s">
        <v>47</v>
      </c>
      <c r="K3315" s="1">
        <v>44040</v>
      </c>
      <c r="L3315">
        <v>5.4</v>
      </c>
      <c r="M3315" t="s">
        <v>226</v>
      </c>
      <c r="N3315" t="s">
        <v>13</v>
      </c>
      <c r="W3315" s="5">
        <v>45839</v>
      </c>
      <c r="X3315" s="5">
        <v>45839</v>
      </c>
      <c r="Y3315" s="5">
        <v>45748</v>
      </c>
      <c r="AB3315" t="s">
        <v>311</v>
      </c>
      <c r="AC3315" t="s">
        <v>13</v>
      </c>
      <c r="AD3315" t="s">
        <v>199</v>
      </c>
      <c r="AE3315" t="s">
        <v>51</v>
      </c>
      <c r="AF3315" t="s">
        <v>50</v>
      </c>
      <c r="AG3315" t="s">
        <v>52</v>
      </c>
      <c r="AH3315">
        <v>36.012712999999998</v>
      </c>
      <c r="AI3315">
        <v>76.737404999999995</v>
      </c>
      <c r="AJ3315">
        <v>96.522357</v>
      </c>
      <c r="AK3315">
        <v>143.952224</v>
      </c>
      <c r="AL3315" t="s">
        <v>54</v>
      </c>
      <c r="AM3315" t="s">
        <v>314</v>
      </c>
      <c r="AP3315" s="1" t="s">
        <v>5439</v>
      </c>
    </row>
    <row r="3316" spans="1:44" hidden="1" x14ac:dyDescent="0.25">
      <c r="A3316" t="s">
        <v>4533</v>
      </c>
      <c r="B3316" t="s">
        <v>4527</v>
      </c>
      <c r="C3316" t="s">
        <v>4528</v>
      </c>
      <c r="D3316" t="s">
        <v>100</v>
      </c>
      <c r="E3316" t="s">
        <v>1710</v>
      </c>
      <c r="F3316" t="s">
        <v>311</v>
      </c>
      <c r="G3316" t="s">
        <v>45</v>
      </c>
      <c r="H3316">
        <v>1</v>
      </c>
      <c r="I3316" t="s">
        <v>197</v>
      </c>
      <c r="J3316" t="s">
        <v>47</v>
      </c>
      <c r="K3316" s="1">
        <v>44039</v>
      </c>
      <c r="L3316">
        <v>14.51</v>
      </c>
      <c r="M3316" t="s">
        <v>226</v>
      </c>
      <c r="N3316" t="s">
        <v>13</v>
      </c>
      <c r="W3316" s="5">
        <v>45839</v>
      </c>
      <c r="X3316" s="5">
        <v>45839</v>
      </c>
      <c r="Y3316" s="5">
        <v>45748</v>
      </c>
      <c r="AB3316" t="s">
        <v>311</v>
      </c>
      <c r="AC3316" t="s">
        <v>13</v>
      </c>
      <c r="AD3316" t="s">
        <v>199</v>
      </c>
      <c r="AE3316" t="s">
        <v>51</v>
      </c>
      <c r="AF3316" t="s">
        <v>50</v>
      </c>
      <c r="AG3316" t="s">
        <v>52</v>
      </c>
      <c r="AH3316">
        <v>36.012712999999998</v>
      </c>
      <c r="AI3316">
        <v>76.737404999999995</v>
      </c>
      <c r="AJ3316">
        <v>96.522357</v>
      </c>
      <c r="AK3316">
        <v>143.952224</v>
      </c>
      <c r="AL3316" t="s">
        <v>54</v>
      </c>
      <c r="AM3316" t="s">
        <v>314</v>
      </c>
      <c r="AP3316" s="1" t="s">
        <v>5439</v>
      </c>
    </row>
    <row r="3317" spans="1:44" hidden="1" x14ac:dyDescent="0.25">
      <c r="A3317" t="s">
        <v>4534</v>
      </c>
      <c r="B3317" t="s">
        <v>4527</v>
      </c>
      <c r="C3317" t="s">
        <v>4528</v>
      </c>
      <c r="D3317" t="s">
        <v>102</v>
      </c>
      <c r="E3317" t="s">
        <v>1710</v>
      </c>
      <c r="F3317" t="s">
        <v>311</v>
      </c>
      <c r="G3317" t="s">
        <v>45</v>
      </c>
      <c r="H3317">
        <v>1</v>
      </c>
      <c r="I3317" t="s">
        <v>197</v>
      </c>
      <c r="J3317" t="s">
        <v>47</v>
      </c>
      <c r="K3317" s="1">
        <v>44039</v>
      </c>
      <c r="L3317">
        <v>4.1500000000000004</v>
      </c>
      <c r="M3317" t="s">
        <v>226</v>
      </c>
      <c r="W3317" s="5">
        <v>45839</v>
      </c>
      <c r="X3317" s="5">
        <v>45839</v>
      </c>
      <c r="Y3317" s="5">
        <v>45748</v>
      </c>
      <c r="AB3317" t="s">
        <v>311</v>
      </c>
      <c r="AC3317" t="s">
        <v>311</v>
      </c>
      <c r="AD3317" t="s">
        <v>199</v>
      </c>
      <c r="AE3317" t="s">
        <v>51</v>
      </c>
      <c r="AF3317" t="s">
        <v>50</v>
      </c>
      <c r="AG3317" t="s">
        <v>52</v>
      </c>
      <c r="AH3317">
        <v>36.012712999999998</v>
      </c>
      <c r="AI3317">
        <v>76.737404999999995</v>
      </c>
      <c r="AJ3317">
        <v>96.522357</v>
      </c>
      <c r="AK3317">
        <v>143.952224</v>
      </c>
      <c r="AL3317" t="s">
        <v>54</v>
      </c>
      <c r="AM3317" t="s">
        <v>314</v>
      </c>
      <c r="AN3317" t="s">
        <v>199</v>
      </c>
      <c r="AR3317" t="s">
        <v>199</v>
      </c>
    </row>
    <row r="3318" spans="1:44" hidden="1" x14ac:dyDescent="0.25">
      <c r="A3318" t="s">
        <v>4535</v>
      </c>
      <c r="B3318" t="s">
        <v>4527</v>
      </c>
      <c r="C3318" t="s">
        <v>4528</v>
      </c>
      <c r="D3318" t="s">
        <v>229</v>
      </c>
      <c r="E3318" t="s">
        <v>1710</v>
      </c>
      <c r="F3318" t="s">
        <v>311</v>
      </c>
      <c r="G3318" t="s">
        <v>45</v>
      </c>
      <c r="H3318">
        <v>2</v>
      </c>
      <c r="I3318" t="s">
        <v>46</v>
      </c>
      <c r="J3318" t="s">
        <v>47</v>
      </c>
      <c r="K3318" s="1">
        <v>43435</v>
      </c>
      <c r="L3318">
        <v>1.57</v>
      </c>
      <c r="M3318" t="s">
        <v>226</v>
      </c>
      <c r="W3318" s="5">
        <v>45839</v>
      </c>
      <c r="X3318" s="5">
        <v>45839</v>
      </c>
      <c r="Y3318" s="5">
        <v>45748</v>
      </c>
      <c r="AB3318" t="s">
        <v>311</v>
      </c>
      <c r="AC3318" t="s">
        <v>311</v>
      </c>
      <c r="AD3318" t="s">
        <v>199</v>
      </c>
      <c r="AE3318" t="s">
        <v>51</v>
      </c>
      <c r="AF3318" t="s">
        <v>50</v>
      </c>
      <c r="AG3318" t="s">
        <v>52</v>
      </c>
      <c r="AH3318">
        <v>36.012712999999998</v>
      </c>
      <c r="AI3318">
        <v>76.737404999999995</v>
      </c>
      <c r="AJ3318">
        <v>96.522357</v>
      </c>
      <c r="AK3318">
        <v>143.952224</v>
      </c>
      <c r="AL3318" t="s">
        <v>54</v>
      </c>
      <c r="AM3318" t="s">
        <v>314</v>
      </c>
      <c r="AN3318" t="s">
        <v>199</v>
      </c>
      <c r="AR3318" t="s">
        <v>199</v>
      </c>
    </row>
    <row r="3319" spans="1:44" hidden="1" x14ac:dyDescent="0.25">
      <c r="A3319" t="s">
        <v>4538</v>
      </c>
      <c r="B3319" t="s">
        <v>4536</v>
      </c>
      <c r="C3319" t="s">
        <v>4537</v>
      </c>
      <c r="D3319" t="s">
        <v>95</v>
      </c>
      <c r="E3319" t="s">
        <v>833</v>
      </c>
      <c r="F3319" t="s">
        <v>245</v>
      </c>
      <c r="G3319" t="s">
        <v>58</v>
      </c>
      <c r="H3319">
        <v>1</v>
      </c>
      <c r="I3319" t="s">
        <v>197</v>
      </c>
      <c r="J3319" t="s">
        <v>47</v>
      </c>
      <c r="K3319" s="1">
        <v>44061</v>
      </c>
      <c r="L3319">
        <v>8.56</v>
      </c>
      <c r="M3319" t="s">
        <v>226</v>
      </c>
      <c r="W3319" s="5">
        <v>45778</v>
      </c>
      <c r="X3319" s="5">
        <v>45778</v>
      </c>
      <c r="Y3319" s="5">
        <v>45809</v>
      </c>
      <c r="AB3319" t="s">
        <v>245</v>
      </c>
      <c r="AC3319" t="s">
        <v>245</v>
      </c>
      <c r="AD3319" t="s">
        <v>247</v>
      </c>
      <c r="AE3319" t="s">
        <v>72</v>
      </c>
      <c r="AF3319" t="s">
        <v>53</v>
      </c>
      <c r="AG3319" t="s">
        <v>690</v>
      </c>
      <c r="AH3319">
        <v>23.541215999999999</v>
      </c>
      <c r="AI3319">
        <v>24.951117</v>
      </c>
      <c r="AJ3319">
        <v>30.473189000000001</v>
      </c>
      <c r="AK3319">
        <v>41.666200000000003</v>
      </c>
      <c r="AL3319" t="s">
        <v>54</v>
      </c>
      <c r="AM3319" t="s">
        <v>248</v>
      </c>
      <c r="AN3319" t="s">
        <v>247</v>
      </c>
    </row>
    <row r="3320" spans="1:44" hidden="1" x14ac:dyDescent="0.25">
      <c r="A3320" t="s">
        <v>4539</v>
      </c>
      <c r="B3320" t="s">
        <v>4536</v>
      </c>
      <c r="C3320" t="s">
        <v>4537</v>
      </c>
      <c r="D3320" t="s">
        <v>143</v>
      </c>
      <c r="E3320" t="s">
        <v>833</v>
      </c>
      <c r="F3320" t="s">
        <v>245</v>
      </c>
      <c r="G3320" t="s">
        <v>58</v>
      </c>
      <c r="H3320">
        <v>1</v>
      </c>
      <c r="I3320" t="s">
        <v>197</v>
      </c>
      <c r="J3320" t="s">
        <v>47</v>
      </c>
      <c r="K3320" s="1">
        <v>44061</v>
      </c>
      <c r="L3320">
        <v>9.6300000000000008</v>
      </c>
      <c r="M3320" t="s">
        <v>226</v>
      </c>
      <c r="W3320" s="5">
        <v>45778</v>
      </c>
      <c r="X3320" s="5">
        <v>45778</v>
      </c>
      <c r="Y3320" s="5">
        <v>45809</v>
      </c>
      <c r="AB3320" t="s">
        <v>245</v>
      </c>
      <c r="AC3320" t="s">
        <v>245</v>
      </c>
      <c r="AD3320" t="s">
        <v>247</v>
      </c>
      <c r="AE3320" t="s">
        <v>72</v>
      </c>
      <c r="AF3320" t="s">
        <v>53</v>
      </c>
      <c r="AG3320" t="s">
        <v>690</v>
      </c>
      <c r="AH3320">
        <v>23.541215999999999</v>
      </c>
      <c r="AI3320">
        <v>24.951117</v>
      </c>
      <c r="AJ3320">
        <v>30.473189000000001</v>
      </c>
      <c r="AK3320">
        <v>41.666200000000003</v>
      </c>
      <c r="AL3320" t="s">
        <v>54</v>
      </c>
      <c r="AM3320" t="s">
        <v>248</v>
      </c>
      <c r="AN3320" t="s">
        <v>247</v>
      </c>
    </row>
    <row r="3321" spans="1:44" hidden="1" x14ac:dyDescent="0.25">
      <c r="A3321" t="s">
        <v>4540</v>
      </c>
      <c r="B3321" t="s">
        <v>4536</v>
      </c>
      <c r="C3321" t="s">
        <v>4537</v>
      </c>
      <c r="D3321" t="s">
        <v>145</v>
      </c>
      <c r="E3321" t="s">
        <v>833</v>
      </c>
      <c r="F3321" t="s">
        <v>245</v>
      </c>
      <c r="G3321" t="s">
        <v>58</v>
      </c>
      <c r="H3321">
        <v>1</v>
      </c>
      <c r="I3321" t="s">
        <v>197</v>
      </c>
      <c r="J3321" t="s">
        <v>47</v>
      </c>
      <c r="K3321" s="1">
        <v>44061</v>
      </c>
      <c r="L3321">
        <v>11.86</v>
      </c>
      <c r="M3321" t="s">
        <v>226</v>
      </c>
      <c r="W3321" s="5">
        <v>45778</v>
      </c>
      <c r="X3321" s="5">
        <v>45778</v>
      </c>
      <c r="Y3321" s="5">
        <v>45809</v>
      </c>
      <c r="AB3321" t="s">
        <v>245</v>
      </c>
      <c r="AC3321" t="s">
        <v>245</v>
      </c>
      <c r="AD3321" t="s">
        <v>247</v>
      </c>
      <c r="AE3321" t="s">
        <v>72</v>
      </c>
      <c r="AF3321" t="s">
        <v>53</v>
      </c>
      <c r="AG3321" t="s">
        <v>690</v>
      </c>
      <c r="AH3321">
        <v>23.541215999999999</v>
      </c>
      <c r="AI3321">
        <v>24.951117</v>
      </c>
      <c r="AJ3321">
        <v>30.473189000000001</v>
      </c>
      <c r="AK3321">
        <v>41.666200000000003</v>
      </c>
      <c r="AL3321" t="s">
        <v>54</v>
      </c>
      <c r="AM3321" t="s">
        <v>248</v>
      </c>
      <c r="AN3321" t="s">
        <v>247</v>
      </c>
    </row>
    <row r="3322" spans="1:44" hidden="1" x14ac:dyDescent="0.25">
      <c r="A3322" t="s">
        <v>4543</v>
      </c>
      <c r="B3322" t="s">
        <v>4541</v>
      </c>
      <c r="C3322" t="s">
        <v>4542</v>
      </c>
      <c r="D3322" t="s">
        <v>95</v>
      </c>
      <c r="E3322" t="s">
        <v>1260</v>
      </c>
      <c r="F3322" t="s">
        <v>79</v>
      </c>
      <c r="G3322" t="s">
        <v>58</v>
      </c>
      <c r="H3322">
        <v>1</v>
      </c>
      <c r="I3322" t="s">
        <v>197</v>
      </c>
      <c r="J3322" t="s">
        <v>47</v>
      </c>
      <c r="K3322" s="1">
        <v>44046</v>
      </c>
      <c r="L3322">
        <v>23.34</v>
      </c>
      <c r="M3322" t="s">
        <v>226</v>
      </c>
      <c r="W3322" s="5">
        <v>45809</v>
      </c>
      <c r="X3322" s="5">
        <v>45809</v>
      </c>
      <c r="Y3322" s="5">
        <v>45870</v>
      </c>
      <c r="AB3322" t="s">
        <v>79</v>
      </c>
      <c r="AC3322" t="s">
        <v>79</v>
      </c>
      <c r="AD3322" t="s">
        <v>247</v>
      </c>
      <c r="AE3322" t="s">
        <v>690</v>
      </c>
      <c r="AF3322" t="s">
        <v>84</v>
      </c>
      <c r="AG3322" t="s">
        <v>53</v>
      </c>
      <c r="AH3322">
        <v>9.2380019999999998</v>
      </c>
      <c r="AI3322">
        <v>27.362987</v>
      </c>
      <c r="AJ3322">
        <v>38.156852999999998</v>
      </c>
      <c r="AK3322">
        <v>39.787877999999999</v>
      </c>
      <c r="AL3322" t="s">
        <v>54</v>
      </c>
      <c r="AM3322" t="s">
        <v>474</v>
      </c>
      <c r="AN3322" t="s">
        <v>5452</v>
      </c>
      <c r="AO3322" s="1">
        <v>45962</v>
      </c>
      <c r="AP3322" s="1" t="s">
        <v>5457</v>
      </c>
      <c r="AR3322" t="s">
        <v>5452</v>
      </c>
    </row>
    <row r="3323" spans="1:44" hidden="1" x14ac:dyDescent="0.25">
      <c r="A3323" t="s">
        <v>4544</v>
      </c>
      <c r="B3323" t="s">
        <v>4541</v>
      </c>
      <c r="C3323" t="s">
        <v>4542</v>
      </c>
      <c r="D3323" t="s">
        <v>143</v>
      </c>
      <c r="E3323" t="s">
        <v>1260</v>
      </c>
      <c r="F3323" t="s">
        <v>79</v>
      </c>
      <c r="G3323" t="s">
        <v>58</v>
      </c>
      <c r="H3323">
        <v>1</v>
      </c>
      <c r="I3323" t="s">
        <v>197</v>
      </c>
      <c r="J3323" t="s">
        <v>47</v>
      </c>
      <c r="K3323" s="1">
        <v>44044</v>
      </c>
      <c r="L3323">
        <v>35.75</v>
      </c>
      <c r="M3323" t="s">
        <v>226</v>
      </c>
      <c r="W3323" s="5">
        <v>45809</v>
      </c>
      <c r="X3323" s="5">
        <v>45809</v>
      </c>
      <c r="Y3323" s="5">
        <v>45870</v>
      </c>
      <c r="AB3323" t="s">
        <v>79</v>
      </c>
      <c r="AC3323" t="s">
        <v>79</v>
      </c>
      <c r="AD3323" t="s">
        <v>247</v>
      </c>
      <c r="AE3323" t="s">
        <v>690</v>
      </c>
      <c r="AF3323" t="s">
        <v>84</v>
      </c>
      <c r="AG3323" t="s">
        <v>53</v>
      </c>
      <c r="AH3323">
        <v>9.2380019999999998</v>
      </c>
      <c r="AI3323">
        <v>27.362987</v>
      </c>
      <c r="AJ3323">
        <v>38.156852999999998</v>
      </c>
      <c r="AK3323">
        <v>39.787877999999999</v>
      </c>
      <c r="AL3323" t="s">
        <v>54</v>
      </c>
      <c r="AM3323" t="s">
        <v>474</v>
      </c>
      <c r="AN3323" t="s">
        <v>5452</v>
      </c>
      <c r="AO3323" s="1">
        <v>45962</v>
      </c>
      <c r="AP3323" s="1" t="s">
        <v>5457</v>
      </c>
      <c r="AR3323" t="s">
        <v>5452</v>
      </c>
    </row>
    <row r="3324" spans="1:44" hidden="1" x14ac:dyDescent="0.25">
      <c r="A3324" t="s">
        <v>4545</v>
      </c>
      <c r="B3324" t="s">
        <v>4541</v>
      </c>
      <c r="C3324" t="s">
        <v>4542</v>
      </c>
      <c r="D3324" t="s">
        <v>145</v>
      </c>
      <c r="E3324" t="s">
        <v>1260</v>
      </c>
      <c r="F3324" t="s">
        <v>79</v>
      </c>
      <c r="G3324" t="s">
        <v>58</v>
      </c>
      <c r="H3324">
        <v>1</v>
      </c>
      <c r="I3324" t="s">
        <v>197</v>
      </c>
      <c r="J3324" t="s">
        <v>47</v>
      </c>
      <c r="K3324" s="1">
        <v>44049</v>
      </c>
      <c r="L3324">
        <v>12.36</v>
      </c>
      <c r="M3324" t="s">
        <v>226</v>
      </c>
      <c r="W3324" s="5">
        <v>45809</v>
      </c>
      <c r="X3324" s="5">
        <v>45809</v>
      </c>
      <c r="Y3324" s="5">
        <v>45870</v>
      </c>
      <c r="AB3324" t="s">
        <v>79</v>
      </c>
      <c r="AC3324" t="s">
        <v>79</v>
      </c>
      <c r="AD3324" t="s">
        <v>247</v>
      </c>
      <c r="AE3324" t="s">
        <v>690</v>
      </c>
      <c r="AF3324" t="s">
        <v>84</v>
      </c>
      <c r="AG3324" t="s">
        <v>53</v>
      </c>
      <c r="AH3324">
        <v>9.2380019999999998</v>
      </c>
      <c r="AI3324">
        <v>27.362987</v>
      </c>
      <c r="AJ3324">
        <v>38.156852999999998</v>
      </c>
      <c r="AK3324">
        <v>39.787877999999999</v>
      </c>
      <c r="AL3324" t="s">
        <v>54</v>
      </c>
      <c r="AM3324" t="s">
        <v>474</v>
      </c>
      <c r="AN3324" t="s">
        <v>5452</v>
      </c>
      <c r="AO3324" s="1">
        <v>45962</v>
      </c>
      <c r="AP3324" s="1" t="s">
        <v>5457</v>
      </c>
      <c r="AR3324" t="s">
        <v>5452</v>
      </c>
    </row>
    <row r="3325" spans="1:44" hidden="1" x14ac:dyDescent="0.25">
      <c r="A3325" t="s">
        <v>4549</v>
      </c>
      <c r="B3325" t="s">
        <v>4546</v>
      </c>
      <c r="C3325" t="s">
        <v>4547</v>
      </c>
      <c r="D3325" t="s">
        <v>95</v>
      </c>
      <c r="E3325" t="s">
        <v>4548</v>
      </c>
      <c r="F3325" t="s">
        <v>311</v>
      </c>
      <c r="G3325" t="s">
        <v>58</v>
      </c>
      <c r="H3325">
        <v>2</v>
      </c>
      <c r="I3325" t="s">
        <v>46</v>
      </c>
      <c r="J3325" t="s">
        <v>70</v>
      </c>
      <c r="L3325">
        <v>23.22</v>
      </c>
      <c r="M3325" t="s">
        <v>226</v>
      </c>
      <c r="R3325" t="s">
        <v>98</v>
      </c>
      <c r="S3325" t="s">
        <v>98</v>
      </c>
      <c r="T3325" t="s">
        <v>97</v>
      </c>
      <c r="W3325" s="5">
        <v>45597</v>
      </c>
      <c r="X3325" s="5">
        <v>45597</v>
      </c>
      <c r="Y3325" s="5">
        <v>45597</v>
      </c>
      <c r="Z3325" s="10">
        <v>45613</v>
      </c>
      <c r="AA3325" s="10">
        <v>45606</v>
      </c>
      <c r="AB3325" t="s">
        <v>311</v>
      </c>
      <c r="AC3325" t="s">
        <v>311</v>
      </c>
      <c r="AD3325" t="s">
        <v>1531</v>
      </c>
      <c r="AE3325" t="s">
        <v>1532</v>
      </c>
      <c r="AF3325" t="s">
        <v>51</v>
      </c>
      <c r="AG3325" t="s">
        <v>50</v>
      </c>
      <c r="AH3325">
        <v>29.806228999999998</v>
      </c>
      <c r="AI3325">
        <v>49.098312</v>
      </c>
      <c r="AJ3325">
        <v>114.34159</v>
      </c>
      <c r="AK3325">
        <v>114.70584599999999</v>
      </c>
      <c r="AL3325" t="s">
        <v>73</v>
      </c>
      <c r="AM3325" t="s">
        <v>314</v>
      </c>
      <c r="AN3325" t="s">
        <v>1532</v>
      </c>
      <c r="AO3325" s="1">
        <v>45689</v>
      </c>
      <c r="AP3325" s="1" t="s">
        <v>5426</v>
      </c>
      <c r="AR3325" t="s">
        <v>1532</v>
      </c>
    </row>
    <row r="3326" spans="1:44" hidden="1" x14ac:dyDescent="0.25">
      <c r="A3326" t="s">
        <v>4550</v>
      </c>
      <c r="B3326" t="s">
        <v>4546</v>
      </c>
      <c r="C3326" t="s">
        <v>4547</v>
      </c>
      <c r="D3326" t="s">
        <v>143</v>
      </c>
      <c r="E3326" t="s">
        <v>4548</v>
      </c>
      <c r="F3326" t="s">
        <v>311</v>
      </c>
      <c r="G3326" t="s">
        <v>58</v>
      </c>
      <c r="H3326">
        <v>2</v>
      </c>
      <c r="I3326" t="s">
        <v>46</v>
      </c>
      <c r="J3326" t="s">
        <v>70</v>
      </c>
      <c r="L3326">
        <v>17.29</v>
      </c>
      <c r="M3326" t="s">
        <v>226</v>
      </c>
      <c r="R3326" t="s">
        <v>98</v>
      </c>
      <c r="S3326" t="s">
        <v>98</v>
      </c>
      <c r="T3326" t="s">
        <v>97</v>
      </c>
      <c r="W3326" s="5">
        <v>45597</v>
      </c>
      <c r="X3326" s="5">
        <v>45597</v>
      </c>
      <c r="Y3326" s="5">
        <v>45597</v>
      </c>
      <c r="Z3326" s="10">
        <v>45611</v>
      </c>
      <c r="AA3326" s="10">
        <v>45606</v>
      </c>
      <c r="AB3326" t="s">
        <v>311</v>
      </c>
      <c r="AC3326" t="s">
        <v>311</v>
      </c>
      <c r="AD3326" t="s">
        <v>1531</v>
      </c>
      <c r="AE3326" t="s">
        <v>1532</v>
      </c>
      <c r="AF3326" t="s">
        <v>51</v>
      </c>
      <c r="AG3326" t="s">
        <v>50</v>
      </c>
      <c r="AH3326">
        <v>29.806228999999998</v>
      </c>
      <c r="AI3326">
        <v>49.098312</v>
      </c>
      <c r="AJ3326">
        <v>114.34159</v>
      </c>
      <c r="AK3326">
        <v>114.70584599999999</v>
      </c>
      <c r="AL3326" t="s">
        <v>73</v>
      </c>
      <c r="AM3326" t="s">
        <v>314</v>
      </c>
      <c r="AN3326" t="s">
        <v>1532</v>
      </c>
      <c r="AO3326" s="1">
        <v>45689</v>
      </c>
      <c r="AP3326" s="1" t="s">
        <v>5426</v>
      </c>
      <c r="AR3326" t="s">
        <v>1532</v>
      </c>
    </row>
    <row r="3327" spans="1:44" hidden="1" x14ac:dyDescent="0.25">
      <c r="A3327" t="s">
        <v>4551</v>
      </c>
      <c r="B3327" t="s">
        <v>4546</v>
      </c>
      <c r="C3327" t="s">
        <v>4547</v>
      </c>
      <c r="D3327" t="s">
        <v>145</v>
      </c>
      <c r="E3327" t="s">
        <v>4548</v>
      </c>
      <c r="F3327" t="s">
        <v>311</v>
      </c>
      <c r="G3327" t="s">
        <v>58</v>
      </c>
      <c r="H3327">
        <v>2</v>
      </c>
      <c r="I3327" t="s">
        <v>46</v>
      </c>
      <c r="J3327" t="s">
        <v>70</v>
      </c>
      <c r="L3327">
        <v>27.94</v>
      </c>
      <c r="M3327" t="s">
        <v>226</v>
      </c>
      <c r="R3327" t="s">
        <v>98</v>
      </c>
      <c r="S3327" t="s">
        <v>98</v>
      </c>
      <c r="T3327" t="s">
        <v>97</v>
      </c>
      <c r="W3327" s="5">
        <v>45597</v>
      </c>
      <c r="X3327" s="5">
        <v>45597</v>
      </c>
      <c r="Y3327" s="5">
        <v>45597</v>
      </c>
      <c r="Z3327" s="10">
        <v>45611</v>
      </c>
      <c r="AA3327" s="10">
        <v>45606</v>
      </c>
      <c r="AB3327" t="s">
        <v>311</v>
      </c>
      <c r="AC3327" t="s">
        <v>311</v>
      </c>
      <c r="AD3327" t="s">
        <v>1531</v>
      </c>
      <c r="AE3327" t="s">
        <v>1532</v>
      </c>
      <c r="AF3327" t="s">
        <v>51</v>
      </c>
      <c r="AG3327" t="s">
        <v>50</v>
      </c>
      <c r="AH3327">
        <v>29.806228999999998</v>
      </c>
      <c r="AI3327">
        <v>49.098312</v>
      </c>
      <c r="AJ3327">
        <v>114.34159</v>
      </c>
      <c r="AK3327">
        <v>114.70584599999999</v>
      </c>
      <c r="AL3327" t="s">
        <v>73</v>
      </c>
      <c r="AM3327" t="s">
        <v>314</v>
      </c>
      <c r="AN3327" t="s">
        <v>1532</v>
      </c>
      <c r="AO3327" s="1">
        <v>45689</v>
      </c>
      <c r="AP3327" s="1" t="s">
        <v>5426</v>
      </c>
      <c r="AR3327" t="s">
        <v>1532</v>
      </c>
    </row>
    <row r="3328" spans="1:44" hidden="1" x14ac:dyDescent="0.25">
      <c r="A3328" t="s">
        <v>4552</v>
      </c>
      <c r="B3328" t="s">
        <v>4546</v>
      </c>
      <c r="C3328" t="s">
        <v>4547</v>
      </c>
      <c r="D3328" t="s">
        <v>255</v>
      </c>
      <c r="E3328" t="s">
        <v>4548</v>
      </c>
      <c r="F3328" t="s">
        <v>311</v>
      </c>
      <c r="G3328" t="s">
        <v>58</v>
      </c>
      <c r="H3328">
        <v>2</v>
      </c>
      <c r="I3328" t="s">
        <v>46</v>
      </c>
      <c r="J3328" t="s">
        <v>70</v>
      </c>
      <c r="L3328">
        <v>13.88</v>
      </c>
      <c r="M3328" t="s">
        <v>226</v>
      </c>
      <c r="R3328" t="s">
        <v>98</v>
      </c>
      <c r="S3328" t="s">
        <v>98</v>
      </c>
      <c r="T3328" t="s">
        <v>97</v>
      </c>
      <c r="W3328" s="5">
        <v>45597</v>
      </c>
      <c r="X3328" s="5">
        <v>45597</v>
      </c>
      <c r="Y3328" s="5">
        <v>45597</v>
      </c>
      <c r="Z3328" s="10">
        <v>45613</v>
      </c>
      <c r="AA3328" s="10">
        <v>45606</v>
      </c>
      <c r="AB3328" t="s">
        <v>311</v>
      </c>
      <c r="AC3328" t="s">
        <v>311</v>
      </c>
      <c r="AD3328" t="s">
        <v>1531</v>
      </c>
      <c r="AE3328" t="s">
        <v>1532</v>
      </c>
      <c r="AF3328" t="s">
        <v>51</v>
      </c>
      <c r="AG3328" t="s">
        <v>50</v>
      </c>
      <c r="AH3328">
        <v>29.806228999999998</v>
      </c>
      <c r="AI3328">
        <v>49.098312</v>
      </c>
      <c r="AJ3328">
        <v>114.34159</v>
      </c>
      <c r="AK3328">
        <v>114.70584599999999</v>
      </c>
      <c r="AL3328" t="s">
        <v>73</v>
      </c>
      <c r="AM3328" t="s">
        <v>314</v>
      </c>
      <c r="AN3328" t="s">
        <v>1532</v>
      </c>
      <c r="AO3328" s="1">
        <v>45689</v>
      </c>
      <c r="AP3328" s="1" t="s">
        <v>5426</v>
      </c>
      <c r="AR3328" t="s">
        <v>1532</v>
      </c>
    </row>
    <row r="3329" spans="1:44" hidden="1" x14ac:dyDescent="0.25">
      <c r="A3329" t="s">
        <v>4553</v>
      </c>
      <c r="B3329" t="s">
        <v>4546</v>
      </c>
      <c r="C3329" t="s">
        <v>4547</v>
      </c>
      <c r="D3329" t="s">
        <v>87</v>
      </c>
      <c r="E3329" t="s">
        <v>4548</v>
      </c>
      <c r="F3329" t="s">
        <v>311</v>
      </c>
      <c r="G3329" t="s">
        <v>58</v>
      </c>
      <c r="H3329">
        <v>2</v>
      </c>
      <c r="I3329" t="s">
        <v>46</v>
      </c>
      <c r="J3329" t="s">
        <v>70</v>
      </c>
      <c r="L3329">
        <v>7.87</v>
      </c>
      <c r="M3329" t="s">
        <v>226</v>
      </c>
      <c r="R3329" t="s">
        <v>98</v>
      </c>
      <c r="S3329" t="s">
        <v>98</v>
      </c>
      <c r="T3329" t="s">
        <v>97</v>
      </c>
      <c r="W3329" s="5">
        <v>45597</v>
      </c>
      <c r="X3329" s="5">
        <v>45597</v>
      </c>
      <c r="Y3329" s="5">
        <v>45597</v>
      </c>
      <c r="Z3329" s="10">
        <v>45619</v>
      </c>
      <c r="AA3329" s="10">
        <v>45606</v>
      </c>
      <c r="AB3329" t="s">
        <v>311</v>
      </c>
      <c r="AC3329" t="s">
        <v>311</v>
      </c>
      <c r="AD3329" t="s">
        <v>1531</v>
      </c>
      <c r="AE3329" t="s">
        <v>1532</v>
      </c>
      <c r="AF3329" t="s">
        <v>51</v>
      </c>
      <c r="AG3329" t="s">
        <v>50</v>
      </c>
      <c r="AH3329">
        <v>29.806228999999998</v>
      </c>
      <c r="AI3329">
        <v>49.098312</v>
      </c>
      <c r="AJ3329">
        <v>114.34159</v>
      </c>
      <c r="AK3329">
        <v>114.70584599999999</v>
      </c>
      <c r="AL3329" t="s">
        <v>73</v>
      </c>
      <c r="AM3329" t="s">
        <v>314</v>
      </c>
      <c r="AN3329" t="s">
        <v>1532</v>
      </c>
      <c r="AO3329" s="1">
        <v>45689</v>
      </c>
      <c r="AP3329" s="1" t="s">
        <v>5426</v>
      </c>
      <c r="AR3329" t="s">
        <v>1532</v>
      </c>
    </row>
    <row r="3330" spans="1:44" hidden="1" x14ac:dyDescent="0.25">
      <c r="A3330" t="s">
        <v>4556</v>
      </c>
      <c r="B3330" t="s">
        <v>4554</v>
      </c>
      <c r="C3330" t="s">
        <v>4555</v>
      </c>
      <c r="D3330" t="s">
        <v>207</v>
      </c>
      <c r="E3330" t="s">
        <v>310</v>
      </c>
      <c r="F3330" t="s">
        <v>311</v>
      </c>
      <c r="G3330" t="s">
        <v>312</v>
      </c>
      <c r="H3330">
        <v>1</v>
      </c>
      <c r="I3330" t="s">
        <v>197</v>
      </c>
      <c r="J3330" t="s">
        <v>47</v>
      </c>
      <c r="K3330" s="1">
        <v>43983</v>
      </c>
      <c r="L3330">
        <v>27.59</v>
      </c>
      <c r="M3330" t="s">
        <v>226</v>
      </c>
      <c r="Q3330">
        <v>2</v>
      </c>
      <c r="W3330" s="5">
        <v>46082</v>
      </c>
      <c r="X3330" s="5">
        <v>46054</v>
      </c>
      <c r="Y3330" s="5">
        <v>45809</v>
      </c>
      <c r="AB3330" t="s">
        <v>311</v>
      </c>
      <c r="AC3330" t="s">
        <v>311</v>
      </c>
      <c r="AD3330" t="s">
        <v>51</v>
      </c>
      <c r="AE3330" t="s">
        <v>199</v>
      </c>
      <c r="AF3330" t="s">
        <v>50</v>
      </c>
      <c r="AG3330" t="s">
        <v>52</v>
      </c>
      <c r="AH3330">
        <v>32.222163000000002</v>
      </c>
      <c r="AI3330">
        <v>44.045645</v>
      </c>
      <c r="AJ3330">
        <v>45.968899</v>
      </c>
      <c r="AK3330">
        <v>93.398765999999995</v>
      </c>
      <c r="AL3330" t="s">
        <v>54</v>
      </c>
      <c r="AM3330" t="s">
        <v>314</v>
      </c>
      <c r="AN3330" t="s">
        <v>1723</v>
      </c>
      <c r="AR3330" t="s">
        <v>1723</v>
      </c>
    </row>
    <row r="3331" spans="1:44" hidden="1" x14ac:dyDescent="0.25">
      <c r="A3331" t="s">
        <v>4557</v>
      </c>
      <c r="B3331" t="s">
        <v>4554</v>
      </c>
      <c r="C3331" t="s">
        <v>4555</v>
      </c>
      <c r="D3331" t="s">
        <v>104</v>
      </c>
      <c r="E3331" t="s">
        <v>310</v>
      </c>
      <c r="F3331" t="s">
        <v>311</v>
      </c>
      <c r="G3331" t="s">
        <v>312</v>
      </c>
      <c r="H3331">
        <v>1</v>
      </c>
      <c r="I3331" t="s">
        <v>197</v>
      </c>
      <c r="J3331" t="s">
        <v>47</v>
      </c>
      <c r="K3331" s="1">
        <v>43983</v>
      </c>
      <c r="L3331">
        <v>14.42</v>
      </c>
      <c r="M3331" t="s">
        <v>226</v>
      </c>
      <c r="Q3331">
        <v>2</v>
      </c>
      <c r="W3331" s="5">
        <v>46082</v>
      </c>
      <c r="X3331" s="5">
        <v>46054</v>
      </c>
      <c r="Y3331" s="5">
        <v>45809</v>
      </c>
      <c r="AB3331" t="s">
        <v>311</v>
      </c>
      <c r="AC3331" t="s">
        <v>311</v>
      </c>
      <c r="AD3331" t="s">
        <v>51</v>
      </c>
      <c r="AE3331" t="s">
        <v>199</v>
      </c>
      <c r="AF3331" t="s">
        <v>50</v>
      </c>
      <c r="AG3331" t="s">
        <v>52</v>
      </c>
      <c r="AH3331">
        <v>32.222163000000002</v>
      </c>
      <c r="AI3331">
        <v>44.045645</v>
      </c>
      <c r="AJ3331">
        <v>45.968899</v>
      </c>
      <c r="AK3331">
        <v>93.398765999999995</v>
      </c>
      <c r="AL3331" t="s">
        <v>54</v>
      </c>
      <c r="AM3331" t="s">
        <v>314</v>
      </c>
      <c r="AN3331" t="s">
        <v>1723</v>
      </c>
      <c r="AR3331" t="s">
        <v>1723</v>
      </c>
    </row>
    <row r="3332" spans="1:44" hidden="1" x14ac:dyDescent="0.25">
      <c r="A3332" t="s">
        <v>4558</v>
      </c>
      <c r="B3332" t="s">
        <v>4554</v>
      </c>
      <c r="C3332" t="s">
        <v>4555</v>
      </c>
      <c r="D3332" t="s">
        <v>109</v>
      </c>
      <c r="E3332" t="s">
        <v>310</v>
      </c>
      <c r="F3332" t="s">
        <v>311</v>
      </c>
      <c r="G3332" t="s">
        <v>312</v>
      </c>
      <c r="H3332">
        <v>1</v>
      </c>
      <c r="I3332" t="s">
        <v>197</v>
      </c>
      <c r="J3332" t="s">
        <v>47</v>
      </c>
      <c r="K3332" s="1">
        <v>43983</v>
      </c>
      <c r="L3332">
        <v>6.89</v>
      </c>
      <c r="M3332" t="s">
        <v>226</v>
      </c>
      <c r="Q3332">
        <v>2</v>
      </c>
      <c r="W3332" s="5">
        <v>46082</v>
      </c>
      <c r="X3332" s="5">
        <v>46054</v>
      </c>
      <c r="Y3332" s="5">
        <v>45809</v>
      </c>
      <c r="AB3332" t="s">
        <v>311</v>
      </c>
      <c r="AC3332" t="s">
        <v>311</v>
      </c>
      <c r="AD3332" t="s">
        <v>51</v>
      </c>
      <c r="AE3332" t="s">
        <v>199</v>
      </c>
      <c r="AF3332" t="s">
        <v>50</v>
      </c>
      <c r="AG3332" t="s">
        <v>52</v>
      </c>
      <c r="AH3332">
        <v>32.222163000000002</v>
      </c>
      <c r="AI3332">
        <v>44.045645</v>
      </c>
      <c r="AJ3332">
        <v>45.968899</v>
      </c>
      <c r="AK3332">
        <v>93.398765999999995</v>
      </c>
      <c r="AL3332" t="s">
        <v>54</v>
      </c>
      <c r="AM3332" t="s">
        <v>314</v>
      </c>
      <c r="AN3332" t="s">
        <v>1723</v>
      </c>
      <c r="AR3332" t="s">
        <v>1723</v>
      </c>
    </row>
    <row r="3333" spans="1:44" hidden="1" x14ac:dyDescent="0.25">
      <c r="A3333" t="s">
        <v>4559</v>
      </c>
      <c r="B3333" t="s">
        <v>4554</v>
      </c>
      <c r="C3333" t="s">
        <v>4555</v>
      </c>
      <c r="D3333" t="s">
        <v>158</v>
      </c>
      <c r="E3333" t="s">
        <v>310</v>
      </c>
      <c r="F3333" t="s">
        <v>311</v>
      </c>
      <c r="G3333" t="s">
        <v>312</v>
      </c>
      <c r="H3333">
        <v>1</v>
      </c>
      <c r="I3333" t="s">
        <v>197</v>
      </c>
      <c r="J3333" t="s">
        <v>47</v>
      </c>
      <c r="K3333" s="1">
        <v>44064</v>
      </c>
      <c r="L3333">
        <v>20.420000000000002</v>
      </c>
      <c r="M3333" t="s">
        <v>226</v>
      </c>
      <c r="Q3333">
        <v>2</v>
      </c>
      <c r="W3333" s="5">
        <v>46082</v>
      </c>
      <c r="X3333" s="5">
        <v>46054</v>
      </c>
      <c r="Y3333" s="5">
        <v>45809</v>
      </c>
      <c r="AB3333" t="s">
        <v>311</v>
      </c>
      <c r="AC3333" t="s">
        <v>311</v>
      </c>
      <c r="AD3333" t="s">
        <v>51</v>
      </c>
      <c r="AE3333" t="s">
        <v>199</v>
      </c>
      <c r="AF3333" t="s">
        <v>50</v>
      </c>
      <c r="AG3333" t="s">
        <v>52</v>
      </c>
      <c r="AH3333">
        <v>32.222163000000002</v>
      </c>
      <c r="AI3333">
        <v>44.045645</v>
      </c>
      <c r="AJ3333">
        <v>45.968899</v>
      </c>
      <c r="AK3333">
        <v>93.398765999999995</v>
      </c>
      <c r="AL3333" t="s">
        <v>54</v>
      </c>
      <c r="AM3333" t="s">
        <v>314</v>
      </c>
      <c r="AN3333" t="s">
        <v>1723</v>
      </c>
      <c r="AR3333" t="s">
        <v>1723</v>
      </c>
    </row>
    <row r="3334" spans="1:44" hidden="1" x14ac:dyDescent="0.25">
      <c r="A3334" t="s">
        <v>4560</v>
      </c>
      <c r="B3334" t="s">
        <v>4554</v>
      </c>
      <c r="C3334" t="s">
        <v>4555</v>
      </c>
      <c r="D3334" t="s">
        <v>122</v>
      </c>
      <c r="E3334" t="s">
        <v>310</v>
      </c>
      <c r="F3334" t="s">
        <v>311</v>
      </c>
      <c r="G3334" t="s">
        <v>312</v>
      </c>
      <c r="H3334">
        <v>1</v>
      </c>
      <c r="I3334" t="s">
        <v>197</v>
      </c>
      <c r="J3334" t="s">
        <v>47</v>
      </c>
      <c r="K3334" s="1">
        <v>44253</v>
      </c>
      <c r="L3334">
        <v>18.79</v>
      </c>
      <c r="M3334" t="s">
        <v>226</v>
      </c>
      <c r="Q3334">
        <v>2</v>
      </c>
      <c r="W3334" s="5">
        <v>46082</v>
      </c>
      <c r="X3334" s="5">
        <v>46054</v>
      </c>
      <c r="Y3334" s="5">
        <v>45809</v>
      </c>
      <c r="AB3334" t="s">
        <v>311</v>
      </c>
      <c r="AC3334" t="s">
        <v>311</v>
      </c>
      <c r="AD3334" t="s">
        <v>51</v>
      </c>
      <c r="AE3334" t="s">
        <v>199</v>
      </c>
      <c r="AF3334" t="s">
        <v>50</v>
      </c>
      <c r="AG3334" t="s">
        <v>52</v>
      </c>
      <c r="AH3334">
        <v>32.222163000000002</v>
      </c>
      <c r="AI3334">
        <v>44.045645</v>
      </c>
      <c r="AJ3334">
        <v>45.968899</v>
      </c>
      <c r="AK3334">
        <v>93.398765999999995</v>
      </c>
      <c r="AL3334" t="s">
        <v>54</v>
      </c>
      <c r="AM3334" t="s">
        <v>314</v>
      </c>
      <c r="AN3334" t="s">
        <v>1723</v>
      </c>
      <c r="AR3334" t="s">
        <v>1723</v>
      </c>
    </row>
    <row r="3335" spans="1:44" hidden="1" x14ac:dyDescent="0.25">
      <c r="A3335" t="s">
        <v>4561</v>
      </c>
      <c r="B3335" t="s">
        <v>4554</v>
      </c>
      <c r="C3335" t="s">
        <v>4555</v>
      </c>
      <c r="D3335" t="s">
        <v>112</v>
      </c>
      <c r="E3335" t="s">
        <v>310</v>
      </c>
      <c r="F3335" t="s">
        <v>311</v>
      </c>
      <c r="G3335" t="s">
        <v>312</v>
      </c>
      <c r="H3335">
        <v>1</v>
      </c>
      <c r="I3335" t="s">
        <v>197</v>
      </c>
      <c r="J3335" t="s">
        <v>47</v>
      </c>
      <c r="K3335" s="1">
        <v>44252</v>
      </c>
      <c r="L3335">
        <v>19.21</v>
      </c>
      <c r="M3335" t="s">
        <v>226</v>
      </c>
      <c r="Q3335">
        <v>2</v>
      </c>
      <c r="W3335" s="5">
        <v>46082</v>
      </c>
      <c r="X3335" s="5">
        <v>46054</v>
      </c>
      <c r="Y3335" s="5">
        <v>45809</v>
      </c>
      <c r="AB3335" t="s">
        <v>311</v>
      </c>
      <c r="AC3335" t="s">
        <v>311</v>
      </c>
      <c r="AD3335" t="s">
        <v>51</v>
      </c>
      <c r="AE3335" t="s">
        <v>199</v>
      </c>
      <c r="AF3335" t="s">
        <v>50</v>
      </c>
      <c r="AG3335" t="s">
        <v>52</v>
      </c>
      <c r="AH3335">
        <v>32.222163000000002</v>
      </c>
      <c r="AI3335">
        <v>44.045645</v>
      </c>
      <c r="AJ3335">
        <v>45.968899</v>
      </c>
      <c r="AK3335">
        <v>93.398765999999995</v>
      </c>
      <c r="AL3335" t="s">
        <v>54</v>
      </c>
      <c r="AM3335" t="s">
        <v>314</v>
      </c>
      <c r="AN3335" t="s">
        <v>1723</v>
      </c>
      <c r="AR3335" t="s">
        <v>1723</v>
      </c>
    </row>
    <row r="3336" spans="1:44" hidden="1" x14ac:dyDescent="0.25">
      <c r="A3336" t="s">
        <v>4562</v>
      </c>
      <c r="B3336" t="s">
        <v>4554</v>
      </c>
      <c r="C3336" t="s">
        <v>4555</v>
      </c>
      <c r="D3336" t="s">
        <v>114</v>
      </c>
      <c r="E3336" t="s">
        <v>310</v>
      </c>
      <c r="F3336" t="s">
        <v>311</v>
      </c>
      <c r="G3336" t="s">
        <v>312</v>
      </c>
      <c r="H3336">
        <v>1</v>
      </c>
      <c r="I3336" t="s">
        <v>197</v>
      </c>
      <c r="J3336" t="s">
        <v>47</v>
      </c>
      <c r="K3336" s="1">
        <v>44253</v>
      </c>
      <c r="L3336">
        <v>6.7</v>
      </c>
      <c r="M3336" t="s">
        <v>226</v>
      </c>
      <c r="Q3336">
        <v>2</v>
      </c>
      <c r="W3336" s="5">
        <v>46082</v>
      </c>
      <c r="X3336" s="5">
        <v>46054</v>
      </c>
      <c r="Y3336" s="5">
        <v>45809</v>
      </c>
      <c r="AB3336" t="s">
        <v>311</v>
      </c>
      <c r="AC3336" t="s">
        <v>311</v>
      </c>
      <c r="AD3336" t="s">
        <v>51</v>
      </c>
      <c r="AE3336" t="s">
        <v>199</v>
      </c>
      <c r="AF3336" t="s">
        <v>50</v>
      </c>
      <c r="AG3336" t="s">
        <v>52</v>
      </c>
      <c r="AH3336">
        <v>32.222163000000002</v>
      </c>
      <c r="AI3336">
        <v>44.045645</v>
      </c>
      <c r="AJ3336">
        <v>45.968899</v>
      </c>
      <c r="AK3336">
        <v>93.398765999999995</v>
      </c>
      <c r="AL3336" t="s">
        <v>54</v>
      </c>
      <c r="AM3336" t="s">
        <v>314</v>
      </c>
      <c r="AN3336" t="s">
        <v>1723</v>
      </c>
      <c r="AR3336" t="s">
        <v>1723</v>
      </c>
    </row>
    <row r="3337" spans="1:44" hidden="1" x14ac:dyDescent="0.25">
      <c r="A3337" t="s">
        <v>4563</v>
      </c>
      <c r="B3337" t="s">
        <v>4554</v>
      </c>
      <c r="C3337" t="s">
        <v>4555</v>
      </c>
      <c r="D3337" t="s">
        <v>116</v>
      </c>
      <c r="E3337" t="s">
        <v>310</v>
      </c>
      <c r="F3337" t="s">
        <v>311</v>
      </c>
      <c r="G3337" t="s">
        <v>312</v>
      </c>
      <c r="H3337">
        <v>1</v>
      </c>
      <c r="I3337" t="s">
        <v>197</v>
      </c>
      <c r="J3337" t="s">
        <v>47</v>
      </c>
      <c r="K3337" s="1">
        <v>44064</v>
      </c>
      <c r="L3337">
        <v>12.69</v>
      </c>
      <c r="M3337" t="s">
        <v>226</v>
      </c>
      <c r="Q3337">
        <v>2</v>
      </c>
      <c r="W3337" s="5">
        <v>46082</v>
      </c>
      <c r="X3337" s="5">
        <v>46054</v>
      </c>
      <c r="Y3337" s="5">
        <v>45809</v>
      </c>
      <c r="AB3337" t="s">
        <v>311</v>
      </c>
      <c r="AC3337" t="s">
        <v>311</v>
      </c>
      <c r="AD3337" t="s">
        <v>51</v>
      </c>
      <c r="AE3337" t="s">
        <v>199</v>
      </c>
      <c r="AF3337" t="s">
        <v>50</v>
      </c>
      <c r="AG3337" t="s">
        <v>52</v>
      </c>
      <c r="AH3337">
        <v>32.222163000000002</v>
      </c>
      <c r="AI3337">
        <v>44.045645</v>
      </c>
      <c r="AJ3337">
        <v>45.968899</v>
      </c>
      <c r="AK3337">
        <v>93.398765999999995</v>
      </c>
      <c r="AL3337" t="s">
        <v>54</v>
      </c>
      <c r="AM3337" t="s">
        <v>314</v>
      </c>
      <c r="AN3337" t="s">
        <v>1723</v>
      </c>
      <c r="AR3337" t="s">
        <v>1723</v>
      </c>
    </row>
    <row r="3338" spans="1:44" hidden="1" x14ac:dyDescent="0.25">
      <c r="A3338" t="s">
        <v>4564</v>
      </c>
      <c r="B3338" t="s">
        <v>4554</v>
      </c>
      <c r="C3338" t="s">
        <v>4555</v>
      </c>
      <c r="D3338" t="s">
        <v>160</v>
      </c>
      <c r="E3338" t="s">
        <v>310</v>
      </c>
      <c r="F3338" t="s">
        <v>311</v>
      </c>
      <c r="G3338" t="s">
        <v>312</v>
      </c>
      <c r="H3338">
        <v>1</v>
      </c>
      <c r="I3338" t="s">
        <v>151</v>
      </c>
      <c r="J3338" t="s">
        <v>47</v>
      </c>
      <c r="K3338" s="1">
        <v>43391</v>
      </c>
      <c r="L3338">
        <v>10.77</v>
      </c>
      <c r="M3338" t="s">
        <v>226</v>
      </c>
      <c r="Q3338">
        <v>2</v>
      </c>
      <c r="W3338" s="5">
        <v>46082</v>
      </c>
      <c r="X3338" s="5">
        <v>46054</v>
      </c>
      <c r="Y3338" s="5">
        <v>45809</v>
      </c>
      <c r="AB3338" t="s">
        <v>311</v>
      </c>
      <c r="AC3338" t="s">
        <v>311</v>
      </c>
      <c r="AD3338" t="s">
        <v>51</v>
      </c>
      <c r="AE3338" t="s">
        <v>199</v>
      </c>
      <c r="AF3338" t="s">
        <v>50</v>
      </c>
      <c r="AG3338" t="s">
        <v>52</v>
      </c>
      <c r="AH3338">
        <v>32.222163000000002</v>
      </c>
      <c r="AI3338">
        <v>44.045645</v>
      </c>
      <c r="AJ3338">
        <v>45.968899</v>
      </c>
      <c r="AK3338">
        <v>93.398765999999995</v>
      </c>
      <c r="AL3338" t="s">
        <v>54</v>
      </c>
      <c r="AM3338" t="s">
        <v>314</v>
      </c>
      <c r="AN3338" t="s">
        <v>1723</v>
      </c>
      <c r="AR3338" t="s">
        <v>1723</v>
      </c>
    </row>
    <row r="3339" spans="1:44" hidden="1" x14ac:dyDescent="0.25">
      <c r="A3339" t="s">
        <v>4565</v>
      </c>
      <c r="B3339" t="s">
        <v>4554</v>
      </c>
      <c r="C3339" t="s">
        <v>4555</v>
      </c>
      <c r="D3339" t="s">
        <v>200</v>
      </c>
      <c r="E3339" t="s">
        <v>310</v>
      </c>
      <c r="F3339" t="s">
        <v>311</v>
      </c>
      <c r="G3339" t="s">
        <v>312</v>
      </c>
      <c r="H3339">
        <v>1</v>
      </c>
      <c r="I3339" t="s">
        <v>197</v>
      </c>
      <c r="J3339" t="s">
        <v>47</v>
      </c>
      <c r="K3339" s="1">
        <v>44441</v>
      </c>
      <c r="L3339">
        <v>3.89</v>
      </c>
      <c r="M3339" t="s">
        <v>226</v>
      </c>
      <c r="Q3339">
        <v>2</v>
      </c>
      <c r="W3339" s="5">
        <v>46082</v>
      </c>
      <c r="X3339" s="5">
        <v>46054</v>
      </c>
      <c r="Y3339" s="5">
        <v>45809</v>
      </c>
      <c r="AB3339" t="s">
        <v>311</v>
      </c>
      <c r="AC3339" t="s">
        <v>311</v>
      </c>
      <c r="AD3339" t="s">
        <v>51</v>
      </c>
      <c r="AE3339" t="s">
        <v>199</v>
      </c>
      <c r="AF3339" t="s">
        <v>50</v>
      </c>
      <c r="AG3339" t="s">
        <v>52</v>
      </c>
      <c r="AH3339">
        <v>32.222163000000002</v>
      </c>
      <c r="AI3339">
        <v>44.045645</v>
      </c>
      <c r="AJ3339">
        <v>45.968899</v>
      </c>
      <c r="AK3339">
        <v>93.398765999999995</v>
      </c>
      <c r="AL3339" t="s">
        <v>54</v>
      </c>
      <c r="AM3339" t="s">
        <v>314</v>
      </c>
      <c r="AN3339" t="s">
        <v>1723</v>
      </c>
      <c r="AR3339" t="s">
        <v>1723</v>
      </c>
    </row>
    <row r="3340" spans="1:44" hidden="1" x14ac:dyDescent="0.25">
      <c r="A3340" t="s">
        <v>4566</v>
      </c>
      <c r="B3340" t="s">
        <v>4554</v>
      </c>
      <c r="C3340" t="s">
        <v>4555</v>
      </c>
      <c r="D3340" t="s">
        <v>124</v>
      </c>
      <c r="E3340" t="s">
        <v>310</v>
      </c>
      <c r="F3340" t="s">
        <v>311</v>
      </c>
      <c r="G3340" t="s">
        <v>312</v>
      </c>
      <c r="H3340">
        <v>1</v>
      </c>
      <c r="I3340" t="s">
        <v>151</v>
      </c>
      <c r="J3340" t="s">
        <v>47</v>
      </c>
      <c r="K3340" s="1">
        <v>43391</v>
      </c>
      <c r="L3340">
        <v>4.38</v>
      </c>
      <c r="M3340" t="s">
        <v>226</v>
      </c>
      <c r="Q3340">
        <v>2</v>
      </c>
      <c r="W3340" s="5">
        <v>46082</v>
      </c>
      <c r="X3340" s="5">
        <v>46054</v>
      </c>
      <c r="Y3340" s="5">
        <v>45809</v>
      </c>
      <c r="AB3340" t="s">
        <v>311</v>
      </c>
      <c r="AC3340" t="s">
        <v>311</v>
      </c>
      <c r="AD3340" t="s">
        <v>51</v>
      </c>
      <c r="AE3340" t="s">
        <v>199</v>
      </c>
      <c r="AF3340" t="s">
        <v>50</v>
      </c>
      <c r="AG3340" t="s">
        <v>52</v>
      </c>
      <c r="AH3340">
        <v>32.222163000000002</v>
      </c>
      <c r="AI3340">
        <v>44.045645</v>
      </c>
      <c r="AJ3340">
        <v>45.968899</v>
      </c>
      <c r="AK3340">
        <v>93.398765999999995</v>
      </c>
      <c r="AL3340" t="s">
        <v>54</v>
      </c>
      <c r="AM3340" t="s">
        <v>314</v>
      </c>
      <c r="AN3340" t="s">
        <v>1723</v>
      </c>
      <c r="AR3340" t="s">
        <v>1723</v>
      </c>
    </row>
    <row r="3341" spans="1:44" hidden="1" x14ac:dyDescent="0.25">
      <c r="A3341" t="s">
        <v>4567</v>
      </c>
      <c r="B3341" t="s">
        <v>4554</v>
      </c>
      <c r="C3341" t="s">
        <v>4555</v>
      </c>
      <c r="D3341" t="s">
        <v>203</v>
      </c>
      <c r="E3341" t="s">
        <v>310</v>
      </c>
      <c r="F3341" t="s">
        <v>311</v>
      </c>
      <c r="G3341" t="s">
        <v>312</v>
      </c>
      <c r="H3341">
        <v>1</v>
      </c>
      <c r="I3341" t="s">
        <v>197</v>
      </c>
      <c r="J3341" t="s">
        <v>47</v>
      </c>
      <c r="K3341" s="1">
        <v>44442</v>
      </c>
      <c r="L3341">
        <v>0.39</v>
      </c>
      <c r="M3341" t="s">
        <v>226</v>
      </c>
      <c r="Q3341">
        <v>2</v>
      </c>
      <c r="W3341" s="5">
        <v>46082</v>
      </c>
      <c r="X3341" s="5">
        <v>46054</v>
      </c>
      <c r="Y3341" s="5">
        <v>45809</v>
      </c>
      <c r="AB3341" t="s">
        <v>311</v>
      </c>
      <c r="AC3341" t="s">
        <v>311</v>
      </c>
      <c r="AD3341" t="s">
        <v>51</v>
      </c>
      <c r="AE3341" t="s">
        <v>199</v>
      </c>
      <c r="AF3341" t="s">
        <v>50</v>
      </c>
      <c r="AG3341" t="s">
        <v>52</v>
      </c>
      <c r="AH3341">
        <v>32.222163000000002</v>
      </c>
      <c r="AI3341">
        <v>44.045645</v>
      </c>
      <c r="AJ3341">
        <v>45.968899</v>
      </c>
      <c r="AK3341">
        <v>93.398765999999995</v>
      </c>
      <c r="AL3341" t="s">
        <v>54</v>
      </c>
      <c r="AM3341" t="s">
        <v>314</v>
      </c>
      <c r="AN3341" t="s">
        <v>1723</v>
      </c>
      <c r="AR3341" t="s">
        <v>1723</v>
      </c>
    </row>
    <row r="3342" spans="1:44" hidden="1" x14ac:dyDescent="0.25">
      <c r="A3342" t="s">
        <v>4568</v>
      </c>
      <c r="B3342" t="s">
        <v>4554</v>
      </c>
      <c r="C3342" t="s">
        <v>4555</v>
      </c>
      <c r="D3342" t="s">
        <v>293</v>
      </c>
      <c r="E3342" t="s">
        <v>310</v>
      </c>
      <c r="F3342" t="s">
        <v>311</v>
      </c>
      <c r="G3342" t="s">
        <v>312</v>
      </c>
      <c r="H3342">
        <v>2</v>
      </c>
      <c r="I3342" t="s">
        <v>46</v>
      </c>
      <c r="J3342" t="s">
        <v>70</v>
      </c>
      <c r="L3342">
        <v>0.12</v>
      </c>
      <c r="M3342" t="s">
        <v>226</v>
      </c>
      <c r="Q3342">
        <v>2</v>
      </c>
      <c r="W3342" s="5">
        <v>45467</v>
      </c>
      <c r="AB3342" t="s">
        <v>311</v>
      </c>
      <c r="AC3342" t="s">
        <v>311</v>
      </c>
      <c r="AD3342" t="s">
        <v>51</v>
      </c>
      <c r="AE3342" t="s">
        <v>199</v>
      </c>
      <c r="AF3342" t="s">
        <v>50</v>
      </c>
      <c r="AG3342" t="s">
        <v>52</v>
      </c>
      <c r="AH3342">
        <v>32.222163000000002</v>
      </c>
      <c r="AI3342">
        <v>44.045645</v>
      </c>
      <c r="AJ3342">
        <v>45.968899</v>
      </c>
      <c r="AK3342">
        <v>93.398765999999995</v>
      </c>
      <c r="AL3342" t="s">
        <v>73</v>
      </c>
      <c r="AM3342" t="s">
        <v>314</v>
      </c>
      <c r="AN3342" t="s">
        <v>199</v>
      </c>
      <c r="AO3342" s="1">
        <v>45901</v>
      </c>
      <c r="AR3342" t="s">
        <v>199</v>
      </c>
    </row>
    <row r="3343" spans="1:44" hidden="1" x14ac:dyDescent="0.25">
      <c r="A3343" t="s">
        <v>4571</v>
      </c>
      <c r="B3343" t="s">
        <v>4569</v>
      </c>
      <c r="C3343" t="s">
        <v>4570</v>
      </c>
      <c r="D3343" t="s">
        <v>95</v>
      </c>
      <c r="E3343" t="s">
        <v>1245</v>
      </c>
      <c r="F3343" t="s">
        <v>245</v>
      </c>
      <c r="G3343" t="s">
        <v>58</v>
      </c>
      <c r="H3343">
        <v>1</v>
      </c>
      <c r="I3343" t="s">
        <v>197</v>
      </c>
      <c r="J3343" t="s">
        <v>47</v>
      </c>
      <c r="K3343" s="1">
        <v>44034</v>
      </c>
      <c r="L3343">
        <v>7.88</v>
      </c>
      <c r="M3343" t="s">
        <v>48</v>
      </c>
      <c r="W3343" s="5">
        <v>46054</v>
      </c>
      <c r="X3343" s="5">
        <v>46023</v>
      </c>
      <c r="Y3343" s="5">
        <v>45809</v>
      </c>
      <c r="AB3343" t="s">
        <v>245</v>
      </c>
      <c r="AC3343" t="s">
        <v>245</v>
      </c>
      <c r="AD3343" t="s">
        <v>690</v>
      </c>
      <c r="AE3343" t="s">
        <v>566</v>
      </c>
      <c r="AF3343" t="s">
        <v>247</v>
      </c>
      <c r="AG3343" t="s">
        <v>932</v>
      </c>
      <c r="AH3343">
        <v>27.155550999999999</v>
      </c>
      <c r="AI3343">
        <v>39.056916999999999</v>
      </c>
      <c r="AJ3343">
        <v>43.112445000000001</v>
      </c>
      <c r="AK3343">
        <v>52.271813000000002</v>
      </c>
      <c r="AL3343" t="s">
        <v>54</v>
      </c>
      <c r="AM3343" t="s">
        <v>248</v>
      </c>
      <c r="AN3343" t="s">
        <v>5452</v>
      </c>
      <c r="AO3343" s="1">
        <v>45901</v>
      </c>
      <c r="AP3343" s="1" t="s">
        <v>5455</v>
      </c>
      <c r="AR3343" t="s">
        <v>5452</v>
      </c>
    </row>
    <row r="3344" spans="1:44" hidden="1" x14ac:dyDescent="0.25">
      <c r="A3344" t="s">
        <v>4572</v>
      </c>
      <c r="B3344" t="s">
        <v>4569</v>
      </c>
      <c r="C3344" t="s">
        <v>4570</v>
      </c>
      <c r="D3344" t="s">
        <v>143</v>
      </c>
      <c r="E3344" t="s">
        <v>1245</v>
      </c>
      <c r="F3344" t="s">
        <v>245</v>
      </c>
      <c r="G3344" t="s">
        <v>80</v>
      </c>
      <c r="H3344">
        <v>1</v>
      </c>
      <c r="I3344" t="s">
        <v>197</v>
      </c>
      <c r="J3344" t="s">
        <v>47</v>
      </c>
      <c r="K3344" s="1">
        <v>44032</v>
      </c>
      <c r="L3344">
        <v>21.71</v>
      </c>
      <c r="M3344" t="s">
        <v>48</v>
      </c>
      <c r="W3344" s="5">
        <v>46054</v>
      </c>
      <c r="X3344" s="5">
        <v>46054</v>
      </c>
      <c r="Y3344" s="5">
        <v>45809</v>
      </c>
      <c r="AB3344" t="s">
        <v>245</v>
      </c>
      <c r="AC3344" t="s">
        <v>245</v>
      </c>
      <c r="AD3344" t="s">
        <v>690</v>
      </c>
      <c r="AE3344" t="s">
        <v>566</v>
      </c>
      <c r="AF3344" t="s">
        <v>247</v>
      </c>
      <c r="AG3344" t="s">
        <v>932</v>
      </c>
      <c r="AH3344">
        <v>27.155550999999999</v>
      </c>
      <c r="AI3344">
        <v>39.056916999999999</v>
      </c>
      <c r="AJ3344">
        <v>43.112445000000001</v>
      </c>
      <c r="AK3344">
        <v>52.271813000000002</v>
      </c>
      <c r="AL3344" t="s">
        <v>54</v>
      </c>
      <c r="AM3344" t="s">
        <v>248</v>
      </c>
      <c r="AN3344" t="s">
        <v>5452</v>
      </c>
      <c r="AO3344" s="1">
        <v>45901</v>
      </c>
      <c r="AP3344" s="1" t="s">
        <v>5455</v>
      </c>
      <c r="AR3344" t="s">
        <v>5452</v>
      </c>
    </row>
    <row r="3345" spans="1:44" hidden="1" x14ac:dyDescent="0.25">
      <c r="A3345" t="s">
        <v>4573</v>
      </c>
      <c r="B3345" t="s">
        <v>4569</v>
      </c>
      <c r="C3345" t="s">
        <v>4570</v>
      </c>
      <c r="D3345" t="s">
        <v>145</v>
      </c>
      <c r="E3345" t="s">
        <v>1245</v>
      </c>
      <c r="F3345" t="s">
        <v>245</v>
      </c>
      <c r="G3345" t="s">
        <v>80</v>
      </c>
      <c r="H3345">
        <v>1</v>
      </c>
      <c r="I3345" t="s">
        <v>197</v>
      </c>
      <c r="J3345" t="s">
        <v>47</v>
      </c>
      <c r="K3345" s="1">
        <v>44035</v>
      </c>
      <c r="L3345">
        <v>49.24</v>
      </c>
      <c r="M3345" t="s">
        <v>48</v>
      </c>
      <c r="W3345" s="5">
        <v>46054</v>
      </c>
      <c r="X3345" s="5">
        <v>46054</v>
      </c>
      <c r="Y3345" s="5">
        <v>45809</v>
      </c>
      <c r="AB3345" t="s">
        <v>245</v>
      </c>
      <c r="AC3345" t="s">
        <v>245</v>
      </c>
      <c r="AD3345" t="s">
        <v>690</v>
      </c>
      <c r="AE3345" t="s">
        <v>566</v>
      </c>
      <c r="AF3345" t="s">
        <v>247</v>
      </c>
      <c r="AG3345" t="s">
        <v>932</v>
      </c>
      <c r="AH3345">
        <v>27.155550999999999</v>
      </c>
      <c r="AI3345">
        <v>39.056916999999999</v>
      </c>
      <c r="AJ3345">
        <v>43.112445000000001</v>
      </c>
      <c r="AK3345">
        <v>52.271813000000002</v>
      </c>
      <c r="AL3345" t="s">
        <v>54</v>
      </c>
      <c r="AM3345" t="s">
        <v>248</v>
      </c>
      <c r="AN3345" t="s">
        <v>5452</v>
      </c>
      <c r="AO3345" s="1">
        <v>45901</v>
      </c>
      <c r="AP3345" s="1" t="s">
        <v>5455</v>
      </c>
      <c r="AR3345" t="s">
        <v>5452</v>
      </c>
    </row>
    <row r="3346" spans="1:44" hidden="1" x14ac:dyDescent="0.25">
      <c r="A3346" t="s">
        <v>4574</v>
      </c>
      <c r="B3346" t="s">
        <v>4569</v>
      </c>
      <c r="C3346" t="s">
        <v>4570</v>
      </c>
      <c r="D3346" t="s">
        <v>255</v>
      </c>
      <c r="E3346" t="s">
        <v>1245</v>
      </c>
      <c r="F3346" t="s">
        <v>245</v>
      </c>
      <c r="G3346" t="s">
        <v>80</v>
      </c>
      <c r="H3346">
        <v>1</v>
      </c>
      <c r="I3346" t="s">
        <v>197</v>
      </c>
      <c r="J3346" t="s">
        <v>47</v>
      </c>
      <c r="K3346" s="1">
        <v>44036</v>
      </c>
      <c r="L3346">
        <v>28.29</v>
      </c>
      <c r="M3346" t="s">
        <v>48</v>
      </c>
      <c r="W3346" s="5">
        <v>46054</v>
      </c>
      <c r="X3346" s="5">
        <v>46054</v>
      </c>
      <c r="Y3346" s="5">
        <v>45809</v>
      </c>
      <c r="AB3346" t="s">
        <v>245</v>
      </c>
      <c r="AC3346" t="s">
        <v>245</v>
      </c>
      <c r="AD3346" t="s">
        <v>690</v>
      </c>
      <c r="AE3346" t="s">
        <v>566</v>
      </c>
      <c r="AF3346" t="s">
        <v>247</v>
      </c>
      <c r="AG3346" t="s">
        <v>932</v>
      </c>
      <c r="AH3346">
        <v>27.155550999999999</v>
      </c>
      <c r="AI3346">
        <v>39.056916999999999</v>
      </c>
      <c r="AJ3346">
        <v>43.112445000000001</v>
      </c>
      <c r="AK3346">
        <v>52.271813000000002</v>
      </c>
      <c r="AL3346" t="s">
        <v>54</v>
      </c>
      <c r="AM3346" t="s">
        <v>248</v>
      </c>
      <c r="AN3346" t="s">
        <v>5452</v>
      </c>
      <c r="AO3346" s="1">
        <v>45901</v>
      </c>
      <c r="AP3346" s="1" t="s">
        <v>5455</v>
      </c>
      <c r="AR3346" t="s">
        <v>5452</v>
      </c>
    </row>
    <row r="3347" spans="1:44" hidden="1" x14ac:dyDescent="0.25">
      <c r="A3347" t="s">
        <v>4577</v>
      </c>
      <c r="B3347" t="s">
        <v>4575</v>
      </c>
      <c r="C3347" t="s">
        <v>4576</v>
      </c>
      <c r="D3347" t="s">
        <v>95</v>
      </c>
      <c r="E3347" t="s">
        <v>268</v>
      </c>
      <c r="F3347" t="s">
        <v>79</v>
      </c>
      <c r="G3347" t="s">
        <v>80</v>
      </c>
      <c r="H3347">
        <v>1</v>
      </c>
      <c r="I3347" t="s">
        <v>197</v>
      </c>
      <c r="J3347" t="s">
        <v>47</v>
      </c>
      <c r="K3347" s="1">
        <v>44153</v>
      </c>
      <c r="L3347">
        <v>15.64</v>
      </c>
      <c r="M3347" t="s">
        <v>48</v>
      </c>
      <c r="W3347" s="5">
        <v>45931</v>
      </c>
      <c r="X3347" s="5">
        <v>45931</v>
      </c>
      <c r="Y3347" s="5">
        <v>45901</v>
      </c>
      <c r="AB3347" t="s">
        <v>79</v>
      </c>
      <c r="AC3347" t="s">
        <v>79</v>
      </c>
      <c r="AD3347" t="s">
        <v>52</v>
      </c>
      <c r="AE3347" t="s">
        <v>84</v>
      </c>
      <c r="AF3347" t="s">
        <v>53</v>
      </c>
      <c r="AG3347" t="s">
        <v>72</v>
      </c>
      <c r="AH3347">
        <v>43.359856999999998</v>
      </c>
      <c r="AI3347">
        <v>44.392887999999999</v>
      </c>
      <c r="AJ3347">
        <v>61.185602000000003</v>
      </c>
      <c r="AK3347">
        <v>62.945470999999998</v>
      </c>
      <c r="AL3347" t="s">
        <v>54</v>
      </c>
      <c r="AM3347" t="s">
        <v>248</v>
      </c>
      <c r="AN3347" t="s">
        <v>53</v>
      </c>
      <c r="AR3347" t="s">
        <v>53</v>
      </c>
    </row>
    <row r="3348" spans="1:44" hidden="1" x14ac:dyDescent="0.25">
      <c r="A3348" t="s">
        <v>4578</v>
      </c>
      <c r="B3348" t="s">
        <v>4575</v>
      </c>
      <c r="C3348" t="s">
        <v>4576</v>
      </c>
      <c r="D3348" t="s">
        <v>143</v>
      </c>
      <c r="E3348" t="s">
        <v>268</v>
      </c>
      <c r="F3348" t="s">
        <v>79</v>
      </c>
      <c r="G3348" t="s">
        <v>80</v>
      </c>
      <c r="H3348">
        <v>1</v>
      </c>
      <c r="I3348" t="s">
        <v>197</v>
      </c>
      <c r="J3348" t="s">
        <v>47</v>
      </c>
      <c r="K3348" s="1">
        <v>44140</v>
      </c>
      <c r="L3348">
        <v>15.93</v>
      </c>
      <c r="M3348" t="s">
        <v>48</v>
      </c>
      <c r="W3348" s="5">
        <v>45931</v>
      </c>
      <c r="X3348" s="5">
        <v>45931</v>
      </c>
      <c r="Y3348" s="5">
        <v>45901</v>
      </c>
      <c r="AB3348" t="s">
        <v>79</v>
      </c>
      <c r="AC3348" t="s">
        <v>79</v>
      </c>
      <c r="AD3348" t="s">
        <v>52</v>
      </c>
      <c r="AE3348" t="s">
        <v>84</v>
      </c>
      <c r="AF3348" t="s">
        <v>53</v>
      </c>
      <c r="AG3348" t="s">
        <v>72</v>
      </c>
      <c r="AH3348">
        <v>43.359856999999998</v>
      </c>
      <c r="AI3348">
        <v>44.392887999999999</v>
      </c>
      <c r="AJ3348">
        <v>61.185602000000003</v>
      </c>
      <c r="AK3348">
        <v>62.945470999999998</v>
      </c>
      <c r="AL3348" t="s">
        <v>54</v>
      </c>
      <c r="AM3348" t="s">
        <v>248</v>
      </c>
      <c r="AN3348" t="s">
        <v>53</v>
      </c>
      <c r="AR3348" t="s">
        <v>53</v>
      </c>
    </row>
    <row r="3349" spans="1:44" hidden="1" x14ac:dyDescent="0.25">
      <c r="A3349" t="s">
        <v>4579</v>
      </c>
      <c r="B3349" t="s">
        <v>4575</v>
      </c>
      <c r="C3349" t="s">
        <v>4576</v>
      </c>
      <c r="D3349" t="s">
        <v>255</v>
      </c>
      <c r="E3349" t="s">
        <v>268</v>
      </c>
      <c r="F3349" t="s">
        <v>79</v>
      </c>
      <c r="G3349" t="s">
        <v>80</v>
      </c>
      <c r="H3349">
        <v>1</v>
      </c>
      <c r="I3349" t="s">
        <v>197</v>
      </c>
      <c r="J3349" t="s">
        <v>47</v>
      </c>
      <c r="K3349" s="1">
        <v>44151</v>
      </c>
      <c r="L3349">
        <v>36.619999999999997</v>
      </c>
      <c r="M3349" t="s">
        <v>48</v>
      </c>
      <c r="W3349" s="5">
        <v>45931</v>
      </c>
      <c r="X3349" s="5">
        <v>45931</v>
      </c>
      <c r="Y3349" s="5">
        <v>45901</v>
      </c>
      <c r="AB3349" t="s">
        <v>79</v>
      </c>
      <c r="AC3349" t="s">
        <v>79</v>
      </c>
      <c r="AD3349" t="s">
        <v>52</v>
      </c>
      <c r="AE3349" t="s">
        <v>84</v>
      </c>
      <c r="AF3349" t="s">
        <v>53</v>
      </c>
      <c r="AG3349" t="s">
        <v>72</v>
      </c>
      <c r="AH3349">
        <v>43.359856999999998</v>
      </c>
      <c r="AI3349">
        <v>44.392887999999999</v>
      </c>
      <c r="AJ3349">
        <v>61.185602000000003</v>
      </c>
      <c r="AK3349">
        <v>62.945470999999998</v>
      </c>
      <c r="AL3349" t="s">
        <v>54</v>
      </c>
      <c r="AM3349" t="s">
        <v>248</v>
      </c>
      <c r="AN3349" t="s">
        <v>53</v>
      </c>
      <c r="AR3349" t="s">
        <v>53</v>
      </c>
    </row>
    <row r="3350" spans="1:44" hidden="1" x14ac:dyDescent="0.25">
      <c r="A3350" t="s">
        <v>4580</v>
      </c>
      <c r="B3350" t="s">
        <v>4575</v>
      </c>
      <c r="C3350" t="s">
        <v>4576</v>
      </c>
      <c r="D3350" t="s">
        <v>87</v>
      </c>
      <c r="E3350" t="s">
        <v>268</v>
      </c>
      <c r="F3350" t="s">
        <v>79</v>
      </c>
      <c r="G3350" t="s">
        <v>80</v>
      </c>
      <c r="H3350">
        <v>1</v>
      </c>
      <c r="I3350" t="s">
        <v>197</v>
      </c>
      <c r="J3350" t="s">
        <v>47</v>
      </c>
      <c r="K3350" s="1">
        <v>44137</v>
      </c>
      <c r="L3350">
        <v>28.91</v>
      </c>
      <c r="M3350" t="s">
        <v>48</v>
      </c>
      <c r="W3350" s="5">
        <v>45931</v>
      </c>
      <c r="X3350" s="5">
        <v>45931</v>
      </c>
      <c r="Y3350" s="5">
        <v>45901</v>
      </c>
      <c r="AB3350" t="s">
        <v>79</v>
      </c>
      <c r="AC3350" t="s">
        <v>79</v>
      </c>
      <c r="AD3350" t="s">
        <v>52</v>
      </c>
      <c r="AE3350" t="s">
        <v>84</v>
      </c>
      <c r="AF3350" t="s">
        <v>53</v>
      </c>
      <c r="AG3350" t="s">
        <v>72</v>
      </c>
      <c r="AH3350">
        <v>43.359856999999998</v>
      </c>
      <c r="AI3350">
        <v>44.392887999999999</v>
      </c>
      <c r="AJ3350">
        <v>61.185602000000003</v>
      </c>
      <c r="AK3350">
        <v>62.945470999999998</v>
      </c>
      <c r="AL3350" t="s">
        <v>54</v>
      </c>
      <c r="AM3350" t="s">
        <v>248</v>
      </c>
      <c r="AN3350" t="s">
        <v>53</v>
      </c>
      <c r="AR3350" t="s">
        <v>53</v>
      </c>
    </row>
    <row r="3351" spans="1:44" hidden="1" x14ac:dyDescent="0.25">
      <c r="A3351" t="s">
        <v>4581</v>
      </c>
      <c r="B3351" t="s">
        <v>4575</v>
      </c>
      <c r="C3351" t="s">
        <v>4576</v>
      </c>
      <c r="D3351" t="s">
        <v>100</v>
      </c>
      <c r="E3351" t="s">
        <v>268</v>
      </c>
      <c r="F3351" t="s">
        <v>79</v>
      </c>
      <c r="G3351" t="s">
        <v>80</v>
      </c>
      <c r="H3351">
        <v>1</v>
      </c>
      <c r="I3351" t="s">
        <v>197</v>
      </c>
      <c r="J3351" t="s">
        <v>47</v>
      </c>
      <c r="K3351" s="1">
        <v>44148</v>
      </c>
      <c r="L3351">
        <v>38.14</v>
      </c>
      <c r="M3351" t="s">
        <v>48</v>
      </c>
      <c r="W3351" s="5">
        <v>45931</v>
      </c>
      <c r="X3351" s="5">
        <v>45931</v>
      </c>
      <c r="Y3351" s="5">
        <v>45901</v>
      </c>
      <c r="AB3351" t="s">
        <v>79</v>
      </c>
      <c r="AC3351" t="s">
        <v>79</v>
      </c>
      <c r="AD3351" t="s">
        <v>52</v>
      </c>
      <c r="AE3351" t="s">
        <v>84</v>
      </c>
      <c r="AF3351" t="s">
        <v>53</v>
      </c>
      <c r="AG3351" t="s">
        <v>72</v>
      </c>
      <c r="AH3351">
        <v>43.359856999999998</v>
      </c>
      <c r="AI3351">
        <v>44.392887999999999</v>
      </c>
      <c r="AJ3351">
        <v>61.185602000000003</v>
      </c>
      <c r="AK3351">
        <v>62.945470999999998</v>
      </c>
      <c r="AL3351" t="s">
        <v>54</v>
      </c>
      <c r="AM3351" t="s">
        <v>248</v>
      </c>
      <c r="AN3351" t="s">
        <v>53</v>
      </c>
      <c r="AR3351" t="s">
        <v>53</v>
      </c>
    </row>
    <row r="3352" spans="1:44" hidden="1" x14ac:dyDescent="0.25">
      <c r="A3352" t="s">
        <v>4582</v>
      </c>
      <c r="B3352" t="s">
        <v>4575</v>
      </c>
      <c r="C3352" t="s">
        <v>4576</v>
      </c>
      <c r="D3352" t="s">
        <v>259</v>
      </c>
      <c r="E3352" t="s">
        <v>268</v>
      </c>
      <c r="F3352" t="s">
        <v>79</v>
      </c>
      <c r="G3352" t="s">
        <v>80</v>
      </c>
      <c r="H3352">
        <v>1</v>
      </c>
      <c r="I3352" t="s">
        <v>197</v>
      </c>
      <c r="J3352" t="s">
        <v>47</v>
      </c>
      <c r="K3352" s="1">
        <v>44152</v>
      </c>
      <c r="L3352">
        <v>26.05</v>
      </c>
      <c r="M3352" t="s">
        <v>48</v>
      </c>
      <c r="W3352" s="5">
        <v>45931</v>
      </c>
      <c r="X3352" s="5">
        <v>45931</v>
      </c>
      <c r="Y3352" s="5">
        <v>45901</v>
      </c>
      <c r="AB3352" t="s">
        <v>79</v>
      </c>
      <c r="AC3352" t="s">
        <v>79</v>
      </c>
      <c r="AD3352" t="s">
        <v>52</v>
      </c>
      <c r="AE3352" t="s">
        <v>84</v>
      </c>
      <c r="AF3352" t="s">
        <v>53</v>
      </c>
      <c r="AG3352" t="s">
        <v>72</v>
      </c>
      <c r="AH3352">
        <v>43.359856999999998</v>
      </c>
      <c r="AI3352">
        <v>44.392887999999999</v>
      </c>
      <c r="AJ3352">
        <v>61.185602000000003</v>
      </c>
      <c r="AK3352">
        <v>62.945470999999998</v>
      </c>
      <c r="AL3352" t="s">
        <v>54</v>
      </c>
      <c r="AM3352" t="s">
        <v>248</v>
      </c>
      <c r="AN3352" t="s">
        <v>53</v>
      </c>
      <c r="AR3352" t="s">
        <v>53</v>
      </c>
    </row>
    <row r="3353" spans="1:44" hidden="1" x14ac:dyDescent="0.25">
      <c r="A3353" t="s">
        <v>4583</v>
      </c>
      <c r="B3353" t="s">
        <v>4575</v>
      </c>
      <c r="C3353" t="s">
        <v>4576</v>
      </c>
      <c r="D3353" t="s">
        <v>104</v>
      </c>
      <c r="E3353" t="s">
        <v>268</v>
      </c>
      <c r="F3353" t="s">
        <v>79</v>
      </c>
      <c r="G3353" t="s">
        <v>80</v>
      </c>
      <c r="H3353">
        <v>1</v>
      </c>
      <c r="I3353" t="s">
        <v>197</v>
      </c>
      <c r="J3353" t="s">
        <v>47</v>
      </c>
      <c r="K3353" s="1">
        <v>44145</v>
      </c>
      <c r="L3353">
        <v>22.67</v>
      </c>
      <c r="M3353" t="s">
        <v>48</v>
      </c>
      <c r="W3353" s="5">
        <v>45962</v>
      </c>
      <c r="X3353" s="5">
        <v>45931</v>
      </c>
      <c r="Y3353" s="5">
        <v>45901</v>
      </c>
      <c r="AB3353" t="s">
        <v>79</v>
      </c>
      <c r="AC3353" t="s">
        <v>79</v>
      </c>
      <c r="AD3353" t="s">
        <v>52</v>
      </c>
      <c r="AE3353" t="s">
        <v>84</v>
      </c>
      <c r="AF3353" t="s">
        <v>53</v>
      </c>
      <c r="AG3353" t="s">
        <v>72</v>
      </c>
      <c r="AH3353">
        <v>43.359856999999998</v>
      </c>
      <c r="AI3353">
        <v>44.392887999999999</v>
      </c>
      <c r="AJ3353">
        <v>61.185602000000003</v>
      </c>
      <c r="AK3353">
        <v>62.945470999999998</v>
      </c>
      <c r="AL3353" t="s">
        <v>54</v>
      </c>
      <c r="AM3353" t="s">
        <v>248</v>
      </c>
      <c r="AN3353" t="s">
        <v>53</v>
      </c>
      <c r="AR3353" t="s">
        <v>53</v>
      </c>
    </row>
    <row r="3354" spans="1:44" hidden="1" x14ac:dyDescent="0.25">
      <c r="A3354" t="s">
        <v>4584</v>
      </c>
      <c r="B3354" t="s">
        <v>4575</v>
      </c>
      <c r="C3354" t="s">
        <v>4576</v>
      </c>
      <c r="D3354" t="s">
        <v>107</v>
      </c>
      <c r="E3354" t="s">
        <v>268</v>
      </c>
      <c r="F3354" t="s">
        <v>79</v>
      </c>
      <c r="G3354" t="s">
        <v>80</v>
      </c>
      <c r="H3354">
        <v>1</v>
      </c>
      <c r="I3354" t="s">
        <v>197</v>
      </c>
      <c r="J3354" t="s">
        <v>47</v>
      </c>
      <c r="K3354" s="1">
        <v>44153</v>
      </c>
      <c r="L3354">
        <v>18.47</v>
      </c>
      <c r="M3354" t="s">
        <v>48</v>
      </c>
      <c r="W3354" s="5">
        <v>45962</v>
      </c>
      <c r="X3354" s="5">
        <v>45931</v>
      </c>
      <c r="Y3354" s="5">
        <v>45901</v>
      </c>
      <c r="AB3354" t="s">
        <v>79</v>
      </c>
      <c r="AC3354" t="s">
        <v>79</v>
      </c>
      <c r="AD3354" t="s">
        <v>52</v>
      </c>
      <c r="AE3354" t="s">
        <v>84</v>
      </c>
      <c r="AF3354" t="s">
        <v>53</v>
      </c>
      <c r="AG3354" t="s">
        <v>72</v>
      </c>
      <c r="AH3354">
        <v>43.359856999999998</v>
      </c>
      <c r="AI3354">
        <v>44.392887999999999</v>
      </c>
      <c r="AJ3354">
        <v>61.185602000000003</v>
      </c>
      <c r="AK3354">
        <v>62.945470999999998</v>
      </c>
      <c r="AL3354" t="s">
        <v>54</v>
      </c>
      <c r="AM3354" t="s">
        <v>248</v>
      </c>
      <c r="AN3354" t="s">
        <v>53</v>
      </c>
      <c r="AR3354" t="s">
        <v>53</v>
      </c>
    </row>
    <row r="3355" spans="1:44" hidden="1" x14ac:dyDescent="0.25">
      <c r="A3355" t="s">
        <v>4585</v>
      </c>
      <c r="B3355" t="s">
        <v>4575</v>
      </c>
      <c r="C3355" t="s">
        <v>4576</v>
      </c>
      <c r="D3355" t="s">
        <v>154</v>
      </c>
      <c r="E3355" t="s">
        <v>268</v>
      </c>
      <c r="F3355" t="s">
        <v>79</v>
      </c>
      <c r="G3355" t="s">
        <v>80</v>
      </c>
      <c r="H3355">
        <v>1</v>
      </c>
      <c r="I3355" t="s">
        <v>197</v>
      </c>
      <c r="J3355" t="s">
        <v>47</v>
      </c>
      <c r="K3355" s="1">
        <v>44153</v>
      </c>
      <c r="L3355">
        <v>23.47</v>
      </c>
      <c r="M3355" t="s">
        <v>48</v>
      </c>
      <c r="W3355" s="5">
        <v>45962</v>
      </c>
      <c r="X3355" s="5">
        <v>45931</v>
      </c>
      <c r="Y3355" s="5">
        <v>45901</v>
      </c>
      <c r="AB3355" t="s">
        <v>79</v>
      </c>
      <c r="AC3355" t="s">
        <v>79</v>
      </c>
      <c r="AD3355" t="s">
        <v>52</v>
      </c>
      <c r="AE3355" t="s">
        <v>84</v>
      </c>
      <c r="AF3355" t="s">
        <v>53</v>
      </c>
      <c r="AG3355" t="s">
        <v>72</v>
      </c>
      <c r="AH3355">
        <v>43.359856999999998</v>
      </c>
      <c r="AI3355">
        <v>44.392887999999999</v>
      </c>
      <c r="AJ3355">
        <v>61.185602000000003</v>
      </c>
      <c r="AK3355">
        <v>62.945470999999998</v>
      </c>
      <c r="AL3355" t="s">
        <v>54</v>
      </c>
      <c r="AM3355" t="s">
        <v>248</v>
      </c>
      <c r="AN3355" t="s">
        <v>53</v>
      </c>
      <c r="AR3355" t="s">
        <v>53</v>
      </c>
    </row>
    <row r="3356" spans="1:44" hidden="1" x14ac:dyDescent="0.25">
      <c r="A3356" t="s">
        <v>4586</v>
      </c>
      <c r="B3356" t="s">
        <v>4575</v>
      </c>
      <c r="C3356" t="s">
        <v>4576</v>
      </c>
      <c r="D3356" t="s">
        <v>229</v>
      </c>
      <c r="E3356" t="s">
        <v>268</v>
      </c>
      <c r="F3356" t="s">
        <v>79</v>
      </c>
      <c r="G3356" t="s">
        <v>80</v>
      </c>
      <c r="H3356">
        <v>1</v>
      </c>
      <c r="I3356" t="s">
        <v>197</v>
      </c>
      <c r="J3356" t="s">
        <v>47</v>
      </c>
      <c r="K3356" s="1">
        <v>44154</v>
      </c>
      <c r="L3356">
        <v>22.51</v>
      </c>
      <c r="M3356" t="s">
        <v>48</v>
      </c>
      <c r="W3356" s="5">
        <v>45931</v>
      </c>
      <c r="X3356" s="5">
        <v>45901</v>
      </c>
      <c r="Y3356" s="5">
        <v>45901</v>
      </c>
      <c r="AB3356" t="s">
        <v>79</v>
      </c>
      <c r="AC3356" t="s">
        <v>79</v>
      </c>
      <c r="AD3356" t="s">
        <v>52</v>
      </c>
      <c r="AE3356" t="s">
        <v>84</v>
      </c>
      <c r="AF3356" t="s">
        <v>53</v>
      </c>
      <c r="AG3356" t="s">
        <v>72</v>
      </c>
      <c r="AH3356">
        <v>43.359856999999998</v>
      </c>
      <c r="AI3356">
        <v>44.392887999999999</v>
      </c>
      <c r="AJ3356">
        <v>61.185602000000003</v>
      </c>
      <c r="AK3356">
        <v>62.945470999999998</v>
      </c>
      <c r="AL3356" t="s">
        <v>54</v>
      </c>
      <c r="AM3356" t="s">
        <v>248</v>
      </c>
      <c r="AN3356" t="s">
        <v>53</v>
      </c>
      <c r="AR3356" t="s">
        <v>53</v>
      </c>
    </row>
    <row r="3357" spans="1:44" hidden="1" x14ac:dyDescent="0.25">
      <c r="A3357" t="s">
        <v>4587</v>
      </c>
      <c r="B3357" t="s">
        <v>4575</v>
      </c>
      <c r="C3357" t="s">
        <v>4576</v>
      </c>
      <c r="D3357" t="s">
        <v>427</v>
      </c>
      <c r="E3357" t="s">
        <v>268</v>
      </c>
      <c r="F3357" t="s">
        <v>79</v>
      </c>
      <c r="G3357" t="s">
        <v>80</v>
      </c>
      <c r="H3357">
        <v>1</v>
      </c>
      <c r="I3357" t="s">
        <v>197</v>
      </c>
      <c r="J3357" t="s">
        <v>70</v>
      </c>
      <c r="L3357">
        <v>1.77</v>
      </c>
      <c r="M3357" t="s">
        <v>48</v>
      </c>
      <c r="W3357" s="5">
        <v>44322</v>
      </c>
      <c r="AB3357" t="s">
        <v>79</v>
      </c>
      <c r="AC3357" t="s">
        <v>79</v>
      </c>
      <c r="AD3357" t="s">
        <v>52</v>
      </c>
      <c r="AE3357" t="s">
        <v>84</v>
      </c>
      <c r="AF3357" t="s">
        <v>53</v>
      </c>
      <c r="AG3357" t="s">
        <v>72</v>
      </c>
      <c r="AH3357">
        <v>43.359856999999998</v>
      </c>
      <c r="AI3357">
        <v>44.392887999999999</v>
      </c>
      <c r="AJ3357">
        <v>61.185602000000003</v>
      </c>
      <c r="AK3357">
        <v>62.945470999999998</v>
      </c>
      <c r="AL3357" t="s">
        <v>73</v>
      </c>
      <c r="AM3357" t="s">
        <v>248</v>
      </c>
      <c r="AN3357" t="s">
        <v>53</v>
      </c>
      <c r="AO3357" s="1">
        <v>45992</v>
      </c>
      <c r="AR3357" t="s">
        <v>53</v>
      </c>
    </row>
    <row r="3358" spans="1:44" hidden="1" x14ac:dyDescent="0.25">
      <c r="A3358" t="s">
        <v>4590</v>
      </c>
      <c r="B3358" t="s">
        <v>4588</v>
      </c>
      <c r="C3358" t="s">
        <v>4589</v>
      </c>
      <c r="D3358" t="s">
        <v>95</v>
      </c>
      <c r="E3358" t="s">
        <v>604</v>
      </c>
      <c r="F3358" t="s">
        <v>79</v>
      </c>
      <c r="G3358" t="s">
        <v>80</v>
      </c>
      <c r="H3358">
        <v>2</v>
      </c>
      <c r="I3358" t="s">
        <v>46</v>
      </c>
      <c r="J3358" t="s">
        <v>70</v>
      </c>
      <c r="L3358">
        <v>8.68</v>
      </c>
      <c r="M3358" t="s">
        <v>226</v>
      </c>
      <c r="R3358" t="s">
        <v>98</v>
      </c>
      <c r="S3358" t="s">
        <v>98</v>
      </c>
      <c r="T3358" t="s">
        <v>97</v>
      </c>
      <c r="W3358" s="5">
        <v>45597</v>
      </c>
      <c r="X3358" s="5">
        <v>45597</v>
      </c>
      <c r="Y3358" s="5">
        <v>45566</v>
      </c>
      <c r="Z3358" s="10">
        <v>45610</v>
      </c>
      <c r="AA3358" s="10">
        <v>45587</v>
      </c>
      <c r="AB3358" t="s">
        <v>79</v>
      </c>
      <c r="AC3358" t="s">
        <v>79</v>
      </c>
      <c r="AD3358" t="s">
        <v>84</v>
      </c>
      <c r="AE3358" t="s">
        <v>53</v>
      </c>
      <c r="AF3358" t="s">
        <v>72</v>
      </c>
      <c r="AG3358" t="s">
        <v>52</v>
      </c>
      <c r="AH3358">
        <v>43.828907000000001</v>
      </c>
      <c r="AI3358">
        <v>60.785012999999999</v>
      </c>
      <c r="AJ3358">
        <v>62.544880999999997</v>
      </c>
      <c r="AK3358">
        <v>65.004682000000003</v>
      </c>
      <c r="AL3358" t="s">
        <v>73</v>
      </c>
      <c r="AM3358" t="s">
        <v>474</v>
      </c>
      <c r="AN3358" t="s">
        <v>84</v>
      </c>
      <c r="AO3358" s="1">
        <v>45689</v>
      </c>
      <c r="AP3358" s="1" t="s">
        <v>5426</v>
      </c>
      <c r="AR3358" t="s">
        <v>84</v>
      </c>
    </row>
    <row r="3359" spans="1:44" hidden="1" x14ac:dyDescent="0.25">
      <c r="A3359" t="s">
        <v>4591</v>
      </c>
      <c r="B3359" t="s">
        <v>4588</v>
      </c>
      <c r="C3359" t="s">
        <v>4589</v>
      </c>
      <c r="D3359" t="s">
        <v>143</v>
      </c>
      <c r="E3359" t="s">
        <v>604</v>
      </c>
      <c r="F3359" t="s">
        <v>79</v>
      </c>
      <c r="G3359" t="s">
        <v>80</v>
      </c>
      <c r="H3359">
        <v>2</v>
      </c>
      <c r="I3359" t="s">
        <v>46</v>
      </c>
      <c r="J3359" t="s">
        <v>70</v>
      </c>
      <c r="L3359">
        <v>20.86</v>
      </c>
      <c r="M3359" t="s">
        <v>226</v>
      </c>
      <c r="R3359" t="s">
        <v>98</v>
      </c>
      <c r="S3359" t="s">
        <v>98</v>
      </c>
      <c r="T3359" t="s">
        <v>97</v>
      </c>
      <c r="W3359" s="5">
        <v>45597</v>
      </c>
      <c r="X3359" s="5">
        <v>45597</v>
      </c>
      <c r="Y3359" s="5">
        <v>45566</v>
      </c>
      <c r="Z3359" s="10">
        <v>45610</v>
      </c>
      <c r="AA3359" s="10">
        <v>45588</v>
      </c>
      <c r="AB3359" t="s">
        <v>79</v>
      </c>
      <c r="AC3359" t="s">
        <v>79</v>
      </c>
      <c r="AD3359" t="s">
        <v>84</v>
      </c>
      <c r="AE3359" t="s">
        <v>53</v>
      </c>
      <c r="AF3359" t="s">
        <v>72</v>
      </c>
      <c r="AG3359" t="s">
        <v>52</v>
      </c>
      <c r="AH3359">
        <v>43.828907000000001</v>
      </c>
      <c r="AI3359">
        <v>60.785012999999999</v>
      </c>
      <c r="AJ3359">
        <v>62.544880999999997</v>
      </c>
      <c r="AK3359">
        <v>65.004682000000003</v>
      </c>
      <c r="AL3359" t="s">
        <v>73</v>
      </c>
      <c r="AM3359" t="s">
        <v>474</v>
      </c>
      <c r="AN3359" t="s">
        <v>84</v>
      </c>
      <c r="AO3359" s="1">
        <v>45689</v>
      </c>
      <c r="AP3359" s="1" t="s">
        <v>5426</v>
      </c>
      <c r="AR3359" t="s">
        <v>84</v>
      </c>
    </row>
    <row r="3360" spans="1:44" hidden="1" x14ac:dyDescent="0.25">
      <c r="A3360" t="s">
        <v>4594</v>
      </c>
      <c r="B3360" t="s">
        <v>4592</v>
      </c>
      <c r="C3360" t="s">
        <v>4593</v>
      </c>
      <c r="D3360" t="s">
        <v>95</v>
      </c>
      <c r="E3360" t="s">
        <v>2033</v>
      </c>
      <c r="F3360" t="s">
        <v>245</v>
      </c>
      <c r="G3360" t="s">
        <v>80</v>
      </c>
      <c r="H3360">
        <v>1</v>
      </c>
      <c r="I3360" t="s">
        <v>197</v>
      </c>
      <c r="J3360" t="s">
        <v>47</v>
      </c>
      <c r="K3360" s="1">
        <v>44040</v>
      </c>
      <c r="L3360">
        <v>32.4</v>
      </c>
      <c r="M3360" t="s">
        <v>48</v>
      </c>
      <c r="W3360" s="5">
        <v>45992</v>
      </c>
      <c r="X3360" s="5">
        <v>45962</v>
      </c>
      <c r="Y3360" s="5">
        <v>45870</v>
      </c>
      <c r="AB3360" t="s">
        <v>245</v>
      </c>
      <c r="AC3360" t="s">
        <v>245</v>
      </c>
      <c r="AD3360" t="s">
        <v>690</v>
      </c>
      <c r="AE3360" t="s">
        <v>247</v>
      </c>
      <c r="AF3360" t="s">
        <v>566</v>
      </c>
      <c r="AG3360" t="s">
        <v>932</v>
      </c>
      <c r="AH3360">
        <v>77.854170999999994</v>
      </c>
      <c r="AI3360">
        <v>85.083748999999997</v>
      </c>
      <c r="AJ3360">
        <v>85.113471000000004</v>
      </c>
      <c r="AK3360">
        <v>104.8522</v>
      </c>
      <c r="AL3360" t="s">
        <v>54</v>
      </c>
      <c r="AM3360" t="s">
        <v>248</v>
      </c>
      <c r="AN3360" t="s">
        <v>247</v>
      </c>
      <c r="AO3360" s="1">
        <v>45962</v>
      </c>
      <c r="AR3360" t="s">
        <v>247</v>
      </c>
    </row>
    <row r="3361" spans="1:44" hidden="1" x14ac:dyDescent="0.25">
      <c r="A3361" t="s">
        <v>4595</v>
      </c>
      <c r="B3361" t="s">
        <v>4592</v>
      </c>
      <c r="C3361" t="s">
        <v>4593</v>
      </c>
      <c r="D3361" t="s">
        <v>143</v>
      </c>
      <c r="E3361" t="s">
        <v>2033</v>
      </c>
      <c r="F3361" t="s">
        <v>245</v>
      </c>
      <c r="G3361" t="s">
        <v>80</v>
      </c>
      <c r="H3361">
        <v>1</v>
      </c>
      <c r="I3361" t="s">
        <v>197</v>
      </c>
      <c r="J3361" t="s">
        <v>47</v>
      </c>
      <c r="K3361" s="1">
        <v>44039</v>
      </c>
      <c r="L3361">
        <v>13.96</v>
      </c>
      <c r="M3361" t="s">
        <v>48</v>
      </c>
      <c r="W3361" s="5">
        <v>45992</v>
      </c>
      <c r="X3361" s="5">
        <v>45962</v>
      </c>
      <c r="Y3361" s="5">
        <v>45870</v>
      </c>
      <c r="AB3361" t="s">
        <v>245</v>
      </c>
      <c r="AC3361" t="s">
        <v>245</v>
      </c>
      <c r="AD3361" t="s">
        <v>690</v>
      </c>
      <c r="AE3361" t="s">
        <v>247</v>
      </c>
      <c r="AF3361" t="s">
        <v>566</v>
      </c>
      <c r="AG3361" t="s">
        <v>932</v>
      </c>
      <c r="AH3361">
        <v>77.854170999999994</v>
      </c>
      <c r="AI3361">
        <v>85.083748999999997</v>
      </c>
      <c r="AJ3361">
        <v>85.113471000000004</v>
      </c>
      <c r="AK3361">
        <v>104.8522</v>
      </c>
      <c r="AL3361" t="s">
        <v>54</v>
      </c>
      <c r="AM3361" t="s">
        <v>248</v>
      </c>
      <c r="AN3361" t="s">
        <v>247</v>
      </c>
      <c r="AO3361" s="1">
        <v>45962</v>
      </c>
      <c r="AR3361" t="s">
        <v>247</v>
      </c>
    </row>
    <row r="3362" spans="1:44" hidden="1" x14ac:dyDescent="0.25">
      <c r="A3362" t="s">
        <v>4596</v>
      </c>
      <c r="B3362" t="s">
        <v>4592</v>
      </c>
      <c r="C3362" t="s">
        <v>4593</v>
      </c>
      <c r="D3362" t="s">
        <v>145</v>
      </c>
      <c r="E3362" t="s">
        <v>2033</v>
      </c>
      <c r="F3362" t="s">
        <v>245</v>
      </c>
      <c r="G3362" t="s">
        <v>80</v>
      </c>
      <c r="H3362">
        <v>1</v>
      </c>
      <c r="I3362" t="s">
        <v>197</v>
      </c>
      <c r="J3362" t="s">
        <v>47</v>
      </c>
      <c r="K3362" s="1">
        <v>44043</v>
      </c>
      <c r="L3362">
        <v>13.85</v>
      </c>
      <c r="M3362" t="s">
        <v>48</v>
      </c>
      <c r="W3362" s="5">
        <v>45992</v>
      </c>
      <c r="X3362" s="5">
        <v>45962</v>
      </c>
      <c r="Y3362" s="5">
        <v>45870</v>
      </c>
      <c r="AB3362" t="s">
        <v>245</v>
      </c>
      <c r="AC3362" t="s">
        <v>245</v>
      </c>
      <c r="AD3362" t="s">
        <v>690</v>
      </c>
      <c r="AE3362" t="s">
        <v>247</v>
      </c>
      <c r="AF3362" t="s">
        <v>566</v>
      </c>
      <c r="AG3362" t="s">
        <v>932</v>
      </c>
      <c r="AH3362">
        <v>77.854170999999994</v>
      </c>
      <c r="AI3362">
        <v>85.083748999999997</v>
      </c>
      <c r="AJ3362">
        <v>85.113471000000004</v>
      </c>
      <c r="AK3362">
        <v>104.8522</v>
      </c>
      <c r="AL3362" t="s">
        <v>54</v>
      </c>
      <c r="AM3362" t="s">
        <v>248</v>
      </c>
      <c r="AN3362" t="s">
        <v>247</v>
      </c>
      <c r="AO3362" s="1">
        <v>45962</v>
      </c>
      <c r="AR3362" t="s">
        <v>247</v>
      </c>
    </row>
    <row r="3363" spans="1:44" hidden="1" x14ac:dyDescent="0.25">
      <c r="A3363" t="s">
        <v>4597</v>
      </c>
      <c r="B3363" t="s">
        <v>4592</v>
      </c>
      <c r="C3363" t="s">
        <v>4593</v>
      </c>
      <c r="D3363" t="s">
        <v>255</v>
      </c>
      <c r="E3363" t="s">
        <v>2033</v>
      </c>
      <c r="F3363" t="s">
        <v>245</v>
      </c>
      <c r="G3363" t="s">
        <v>80</v>
      </c>
      <c r="H3363">
        <v>1</v>
      </c>
      <c r="I3363" t="s">
        <v>197</v>
      </c>
      <c r="J3363" t="s">
        <v>47</v>
      </c>
      <c r="K3363" s="1">
        <v>44040</v>
      </c>
      <c r="L3363">
        <v>8.6300000000000008</v>
      </c>
      <c r="M3363" t="s">
        <v>48</v>
      </c>
      <c r="W3363" s="5">
        <v>45992</v>
      </c>
      <c r="X3363" s="5">
        <v>45962</v>
      </c>
      <c r="Y3363" s="5">
        <v>45870</v>
      </c>
      <c r="AB3363" t="s">
        <v>245</v>
      </c>
      <c r="AC3363" t="s">
        <v>245</v>
      </c>
      <c r="AD3363" t="s">
        <v>690</v>
      </c>
      <c r="AE3363" t="s">
        <v>247</v>
      </c>
      <c r="AF3363" t="s">
        <v>566</v>
      </c>
      <c r="AG3363" t="s">
        <v>932</v>
      </c>
      <c r="AH3363">
        <v>77.854170999999994</v>
      </c>
      <c r="AI3363">
        <v>85.083748999999997</v>
      </c>
      <c r="AJ3363">
        <v>85.113471000000004</v>
      </c>
      <c r="AK3363">
        <v>104.8522</v>
      </c>
      <c r="AL3363" t="s">
        <v>54</v>
      </c>
      <c r="AM3363" t="s">
        <v>248</v>
      </c>
      <c r="AN3363" t="s">
        <v>247</v>
      </c>
      <c r="AO3363" s="1">
        <v>45962</v>
      </c>
      <c r="AR3363" t="s">
        <v>247</v>
      </c>
    </row>
    <row r="3364" spans="1:44" hidden="1" x14ac:dyDescent="0.25">
      <c r="A3364" t="s">
        <v>4598</v>
      </c>
      <c r="B3364" t="s">
        <v>4592</v>
      </c>
      <c r="C3364" t="s">
        <v>4593</v>
      </c>
      <c r="D3364" t="s">
        <v>87</v>
      </c>
      <c r="E3364" t="s">
        <v>2033</v>
      </c>
      <c r="F3364" t="s">
        <v>245</v>
      </c>
      <c r="G3364" t="s">
        <v>80</v>
      </c>
      <c r="H3364">
        <v>1</v>
      </c>
      <c r="I3364" t="s">
        <v>197</v>
      </c>
      <c r="J3364" t="s">
        <v>47</v>
      </c>
      <c r="K3364" s="1">
        <v>44040</v>
      </c>
      <c r="L3364">
        <v>11.23</v>
      </c>
      <c r="M3364" t="s">
        <v>48</v>
      </c>
      <c r="W3364" s="5">
        <v>45992</v>
      </c>
      <c r="X3364" s="5">
        <v>45962</v>
      </c>
      <c r="Y3364" s="5">
        <v>45870</v>
      </c>
      <c r="AB3364" t="s">
        <v>245</v>
      </c>
      <c r="AC3364" t="s">
        <v>245</v>
      </c>
      <c r="AD3364" t="s">
        <v>690</v>
      </c>
      <c r="AE3364" t="s">
        <v>247</v>
      </c>
      <c r="AF3364" t="s">
        <v>566</v>
      </c>
      <c r="AG3364" t="s">
        <v>932</v>
      </c>
      <c r="AH3364">
        <v>77.854170999999994</v>
      </c>
      <c r="AI3364">
        <v>85.083748999999997</v>
      </c>
      <c r="AJ3364">
        <v>85.113471000000004</v>
      </c>
      <c r="AK3364">
        <v>104.8522</v>
      </c>
      <c r="AL3364" t="s">
        <v>54</v>
      </c>
      <c r="AM3364" t="s">
        <v>248</v>
      </c>
      <c r="AN3364" t="s">
        <v>247</v>
      </c>
      <c r="AO3364" s="1">
        <v>45962</v>
      </c>
      <c r="AR3364" t="s">
        <v>247</v>
      </c>
    </row>
    <row r="3365" spans="1:44" hidden="1" x14ac:dyDescent="0.25">
      <c r="A3365" t="s">
        <v>4599</v>
      </c>
      <c r="B3365" t="s">
        <v>4592</v>
      </c>
      <c r="C3365" t="s">
        <v>4593</v>
      </c>
      <c r="D3365" t="s">
        <v>100</v>
      </c>
      <c r="E3365" t="s">
        <v>2033</v>
      </c>
      <c r="F3365" t="s">
        <v>245</v>
      </c>
      <c r="G3365" t="s">
        <v>80</v>
      </c>
      <c r="H3365">
        <v>1</v>
      </c>
      <c r="I3365" t="s">
        <v>197</v>
      </c>
      <c r="J3365" t="s">
        <v>47</v>
      </c>
      <c r="K3365" s="1">
        <v>44046</v>
      </c>
      <c r="L3365">
        <v>8.74</v>
      </c>
      <c r="M3365" t="s">
        <v>48</v>
      </c>
      <c r="W3365" s="5">
        <v>45992</v>
      </c>
      <c r="X3365" s="5">
        <v>45962</v>
      </c>
      <c r="Y3365" s="5">
        <v>45870</v>
      </c>
      <c r="AB3365" t="s">
        <v>245</v>
      </c>
      <c r="AC3365" t="s">
        <v>245</v>
      </c>
      <c r="AD3365" t="s">
        <v>690</v>
      </c>
      <c r="AE3365" t="s">
        <v>247</v>
      </c>
      <c r="AF3365" t="s">
        <v>566</v>
      </c>
      <c r="AG3365" t="s">
        <v>932</v>
      </c>
      <c r="AH3365">
        <v>77.854170999999994</v>
      </c>
      <c r="AI3365">
        <v>85.083748999999997</v>
      </c>
      <c r="AJ3365">
        <v>85.113471000000004</v>
      </c>
      <c r="AK3365">
        <v>104.8522</v>
      </c>
      <c r="AL3365" t="s">
        <v>54</v>
      </c>
      <c r="AM3365" t="s">
        <v>248</v>
      </c>
      <c r="AN3365" t="s">
        <v>247</v>
      </c>
      <c r="AO3365" s="1">
        <v>45962</v>
      </c>
      <c r="AR3365" t="s">
        <v>247</v>
      </c>
    </row>
    <row r="3366" spans="1:44" hidden="1" x14ac:dyDescent="0.25">
      <c r="A3366" t="s">
        <v>4600</v>
      </c>
      <c r="B3366" t="s">
        <v>4592</v>
      </c>
      <c r="C3366" t="s">
        <v>4593</v>
      </c>
      <c r="D3366" t="s">
        <v>259</v>
      </c>
      <c r="E3366" t="s">
        <v>2033</v>
      </c>
      <c r="F3366" t="s">
        <v>245</v>
      </c>
      <c r="G3366" t="s">
        <v>80</v>
      </c>
      <c r="H3366">
        <v>1</v>
      </c>
      <c r="I3366" t="s">
        <v>197</v>
      </c>
      <c r="J3366" t="s">
        <v>47</v>
      </c>
      <c r="K3366" s="1">
        <v>44033</v>
      </c>
      <c r="L3366">
        <v>15.96</v>
      </c>
      <c r="M3366" t="s">
        <v>48</v>
      </c>
      <c r="W3366" s="5">
        <v>45992</v>
      </c>
      <c r="X3366" s="5">
        <v>45962</v>
      </c>
      <c r="Y3366" s="5">
        <v>45870</v>
      </c>
      <c r="AB3366" t="s">
        <v>245</v>
      </c>
      <c r="AC3366" t="s">
        <v>245</v>
      </c>
      <c r="AD3366" t="s">
        <v>690</v>
      </c>
      <c r="AE3366" t="s">
        <v>247</v>
      </c>
      <c r="AF3366" t="s">
        <v>566</v>
      </c>
      <c r="AG3366" t="s">
        <v>932</v>
      </c>
      <c r="AH3366">
        <v>77.854170999999994</v>
      </c>
      <c r="AI3366">
        <v>85.083748999999997</v>
      </c>
      <c r="AJ3366">
        <v>85.113471000000004</v>
      </c>
      <c r="AK3366">
        <v>104.8522</v>
      </c>
      <c r="AL3366" t="s">
        <v>54</v>
      </c>
      <c r="AM3366" t="s">
        <v>248</v>
      </c>
      <c r="AN3366" t="s">
        <v>247</v>
      </c>
      <c r="AO3366" s="1">
        <v>45962</v>
      </c>
      <c r="AR3366" t="s">
        <v>247</v>
      </c>
    </row>
    <row r="3367" spans="1:44" hidden="1" x14ac:dyDescent="0.25">
      <c r="A3367" t="s">
        <v>4601</v>
      </c>
      <c r="B3367" t="s">
        <v>4592</v>
      </c>
      <c r="C3367" t="s">
        <v>4593</v>
      </c>
      <c r="D3367" t="s">
        <v>275</v>
      </c>
      <c r="E3367" t="s">
        <v>2033</v>
      </c>
      <c r="F3367" t="s">
        <v>245</v>
      </c>
      <c r="G3367" t="s">
        <v>80</v>
      </c>
      <c r="H3367">
        <v>1</v>
      </c>
      <c r="I3367" t="s">
        <v>197</v>
      </c>
      <c r="J3367" t="s">
        <v>47</v>
      </c>
      <c r="K3367" s="1">
        <v>44034</v>
      </c>
      <c r="L3367">
        <v>18.079999999999998</v>
      </c>
      <c r="M3367" t="s">
        <v>48</v>
      </c>
      <c r="W3367" s="5">
        <v>45992</v>
      </c>
      <c r="X3367" s="5">
        <v>45962</v>
      </c>
      <c r="Y3367" s="5">
        <v>45870</v>
      </c>
      <c r="AB3367" t="s">
        <v>245</v>
      </c>
      <c r="AC3367" t="s">
        <v>245</v>
      </c>
      <c r="AD3367" t="s">
        <v>690</v>
      </c>
      <c r="AE3367" t="s">
        <v>247</v>
      </c>
      <c r="AF3367" t="s">
        <v>566</v>
      </c>
      <c r="AG3367" t="s">
        <v>932</v>
      </c>
      <c r="AH3367">
        <v>77.854170999999994</v>
      </c>
      <c r="AI3367">
        <v>85.083748999999997</v>
      </c>
      <c r="AJ3367">
        <v>85.113471000000004</v>
      </c>
      <c r="AK3367">
        <v>104.8522</v>
      </c>
      <c r="AL3367" t="s">
        <v>54</v>
      </c>
      <c r="AM3367" t="s">
        <v>248</v>
      </c>
      <c r="AN3367" t="s">
        <v>247</v>
      </c>
      <c r="AO3367" s="1">
        <v>45962</v>
      </c>
      <c r="AR3367" t="s">
        <v>247</v>
      </c>
    </row>
    <row r="3368" spans="1:44" hidden="1" x14ac:dyDescent="0.25">
      <c r="A3368" t="s">
        <v>4602</v>
      </c>
      <c r="B3368" t="s">
        <v>4592</v>
      </c>
      <c r="C3368" t="s">
        <v>4593</v>
      </c>
      <c r="D3368" t="s">
        <v>207</v>
      </c>
      <c r="E3368" t="s">
        <v>3262</v>
      </c>
      <c r="F3368" t="s">
        <v>245</v>
      </c>
      <c r="G3368" t="s">
        <v>80</v>
      </c>
      <c r="H3368">
        <v>1</v>
      </c>
      <c r="I3368" t="s">
        <v>197</v>
      </c>
      <c r="J3368" t="s">
        <v>47</v>
      </c>
      <c r="K3368" s="1">
        <v>44520</v>
      </c>
      <c r="L3368">
        <v>0.38</v>
      </c>
      <c r="M3368" t="s">
        <v>48</v>
      </c>
      <c r="W3368" s="5">
        <v>45992</v>
      </c>
      <c r="X3368" s="5">
        <v>45962</v>
      </c>
      <c r="Y3368" s="5">
        <v>45870</v>
      </c>
      <c r="AB3368" t="s">
        <v>245</v>
      </c>
      <c r="AC3368" t="s">
        <v>245</v>
      </c>
      <c r="AD3368" t="s">
        <v>690</v>
      </c>
      <c r="AE3368" t="s">
        <v>247</v>
      </c>
      <c r="AF3368" t="s">
        <v>566</v>
      </c>
      <c r="AG3368" t="s">
        <v>932</v>
      </c>
      <c r="AH3368">
        <v>77.854170999999994</v>
      </c>
      <c r="AI3368">
        <v>85.083748999999997</v>
      </c>
      <c r="AJ3368">
        <v>85.113471000000004</v>
      </c>
      <c r="AK3368">
        <v>104.8522</v>
      </c>
      <c r="AL3368" t="s">
        <v>54</v>
      </c>
      <c r="AM3368" t="s">
        <v>248</v>
      </c>
      <c r="AN3368" t="s">
        <v>247</v>
      </c>
      <c r="AO3368" s="1">
        <v>45962</v>
      </c>
      <c r="AR3368" t="s">
        <v>247</v>
      </c>
    </row>
    <row r="3369" spans="1:44" hidden="1" x14ac:dyDescent="0.25">
      <c r="A3369" t="s">
        <v>4603</v>
      </c>
      <c r="B3369" t="s">
        <v>4592</v>
      </c>
      <c r="C3369" t="s">
        <v>4593</v>
      </c>
      <c r="D3369" t="s">
        <v>102</v>
      </c>
      <c r="E3369" t="s">
        <v>3262</v>
      </c>
      <c r="F3369" t="s">
        <v>245</v>
      </c>
      <c r="G3369" t="s">
        <v>58</v>
      </c>
      <c r="H3369">
        <v>1</v>
      </c>
      <c r="I3369" t="s">
        <v>197</v>
      </c>
      <c r="J3369" t="s">
        <v>47</v>
      </c>
      <c r="K3369" s="1">
        <v>44035</v>
      </c>
      <c r="L3369">
        <v>11.79</v>
      </c>
      <c r="M3369" t="s">
        <v>48</v>
      </c>
      <c r="W3369" s="5">
        <v>45992</v>
      </c>
      <c r="X3369" s="5">
        <v>45962</v>
      </c>
      <c r="Y3369" s="5">
        <v>45870</v>
      </c>
      <c r="AB3369" t="s">
        <v>245</v>
      </c>
      <c r="AC3369" t="s">
        <v>245</v>
      </c>
      <c r="AD3369" t="s">
        <v>690</v>
      </c>
      <c r="AE3369" t="s">
        <v>247</v>
      </c>
      <c r="AF3369" t="s">
        <v>566</v>
      </c>
      <c r="AG3369" t="s">
        <v>932</v>
      </c>
      <c r="AH3369">
        <v>77.854170999999994</v>
      </c>
      <c r="AI3369">
        <v>85.083748999999997</v>
      </c>
      <c r="AJ3369">
        <v>85.113471000000004</v>
      </c>
      <c r="AK3369">
        <v>104.8522</v>
      </c>
      <c r="AL3369" t="s">
        <v>54</v>
      </c>
      <c r="AM3369" t="s">
        <v>248</v>
      </c>
      <c r="AN3369" t="s">
        <v>247</v>
      </c>
      <c r="AO3369" s="1">
        <v>45962</v>
      </c>
      <c r="AR3369" t="s">
        <v>247</v>
      </c>
    </row>
    <row r="3370" spans="1:44" hidden="1" x14ac:dyDescent="0.25">
      <c r="A3370" t="s">
        <v>4604</v>
      </c>
      <c r="B3370" t="s">
        <v>4592</v>
      </c>
      <c r="C3370" t="s">
        <v>4593</v>
      </c>
      <c r="D3370" t="s">
        <v>104</v>
      </c>
      <c r="E3370" t="s">
        <v>3262</v>
      </c>
      <c r="F3370" t="s">
        <v>245</v>
      </c>
      <c r="G3370" t="s">
        <v>58</v>
      </c>
      <c r="H3370">
        <v>1</v>
      </c>
      <c r="I3370" t="s">
        <v>197</v>
      </c>
      <c r="J3370" t="s">
        <v>47</v>
      </c>
      <c r="K3370" s="1">
        <v>44042</v>
      </c>
      <c r="L3370">
        <v>3.98</v>
      </c>
      <c r="M3370" t="s">
        <v>48</v>
      </c>
      <c r="W3370" s="5">
        <v>45992</v>
      </c>
      <c r="X3370" s="5">
        <v>45962</v>
      </c>
      <c r="Y3370" s="5">
        <v>45870</v>
      </c>
      <c r="AB3370" t="s">
        <v>245</v>
      </c>
      <c r="AC3370" t="s">
        <v>245</v>
      </c>
      <c r="AD3370" t="s">
        <v>690</v>
      </c>
      <c r="AE3370" t="s">
        <v>247</v>
      </c>
      <c r="AF3370" t="s">
        <v>566</v>
      </c>
      <c r="AG3370" t="s">
        <v>932</v>
      </c>
      <c r="AH3370">
        <v>77.854170999999994</v>
      </c>
      <c r="AI3370">
        <v>85.083748999999997</v>
      </c>
      <c r="AJ3370">
        <v>85.113471000000004</v>
      </c>
      <c r="AK3370">
        <v>104.8522</v>
      </c>
      <c r="AL3370" t="s">
        <v>54</v>
      </c>
      <c r="AM3370" t="s">
        <v>248</v>
      </c>
      <c r="AN3370" t="s">
        <v>247</v>
      </c>
      <c r="AO3370" s="1">
        <v>45962</v>
      </c>
      <c r="AR3370" t="s">
        <v>247</v>
      </c>
    </row>
    <row r="3371" spans="1:44" hidden="1" x14ac:dyDescent="0.25">
      <c r="A3371" t="s">
        <v>4605</v>
      </c>
      <c r="B3371" t="s">
        <v>4592</v>
      </c>
      <c r="C3371" t="s">
        <v>4593</v>
      </c>
      <c r="D3371" t="s">
        <v>149</v>
      </c>
      <c r="E3371" t="s">
        <v>3262</v>
      </c>
      <c r="F3371" t="s">
        <v>245</v>
      </c>
      <c r="G3371" t="s">
        <v>58</v>
      </c>
      <c r="H3371">
        <v>1</v>
      </c>
      <c r="I3371" t="s">
        <v>197</v>
      </c>
      <c r="J3371" t="s">
        <v>47</v>
      </c>
      <c r="K3371" s="1">
        <v>44035</v>
      </c>
      <c r="L3371">
        <v>12.32</v>
      </c>
      <c r="M3371" t="s">
        <v>48</v>
      </c>
      <c r="W3371" s="5">
        <v>45992</v>
      </c>
      <c r="X3371" s="5">
        <v>45962</v>
      </c>
      <c r="Y3371" s="5">
        <v>45870</v>
      </c>
      <c r="AB3371" t="s">
        <v>245</v>
      </c>
      <c r="AC3371" t="s">
        <v>245</v>
      </c>
      <c r="AD3371" t="s">
        <v>690</v>
      </c>
      <c r="AE3371" t="s">
        <v>247</v>
      </c>
      <c r="AF3371" t="s">
        <v>566</v>
      </c>
      <c r="AG3371" t="s">
        <v>932</v>
      </c>
      <c r="AH3371">
        <v>77.854170999999994</v>
      </c>
      <c r="AI3371">
        <v>85.083748999999997</v>
      </c>
      <c r="AJ3371">
        <v>85.113471000000004</v>
      </c>
      <c r="AK3371">
        <v>104.8522</v>
      </c>
      <c r="AL3371" t="s">
        <v>54</v>
      </c>
      <c r="AM3371" t="s">
        <v>248</v>
      </c>
      <c r="AN3371" t="s">
        <v>247</v>
      </c>
      <c r="AO3371" s="1">
        <v>45962</v>
      </c>
      <c r="AR3371" t="s">
        <v>247</v>
      </c>
    </row>
    <row r="3372" spans="1:44" hidden="1" x14ac:dyDescent="0.25">
      <c r="A3372" t="s">
        <v>4606</v>
      </c>
      <c r="B3372" t="s">
        <v>4592</v>
      </c>
      <c r="C3372" t="s">
        <v>4593</v>
      </c>
      <c r="D3372" t="s">
        <v>107</v>
      </c>
      <c r="E3372" t="s">
        <v>3262</v>
      </c>
      <c r="F3372" t="s">
        <v>245</v>
      </c>
      <c r="G3372" t="s">
        <v>58</v>
      </c>
      <c r="H3372">
        <v>1</v>
      </c>
      <c r="I3372" t="s">
        <v>197</v>
      </c>
      <c r="J3372" t="s">
        <v>47</v>
      </c>
      <c r="K3372" s="1">
        <v>44097</v>
      </c>
      <c r="L3372">
        <v>16.510000000000002</v>
      </c>
      <c r="M3372" t="s">
        <v>48</v>
      </c>
      <c r="W3372" s="5">
        <v>45992</v>
      </c>
      <c r="X3372" s="5">
        <v>45962</v>
      </c>
      <c r="Y3372" s="5">
        <v>45870</v>
      </c>
      <c r="AB3372" t="s">
        <v>245</v>
      </c>
      <c r="AC3372" t="s">
        <v>245</v>
      </c>
      <c r="AD3372" t="s">
        <v>690</v>
      </c>
      <c r="AE3372" t="s">
        <v>247</v>
      </c>
      <c r="AF3372" t="s">
        <v>566</v>
      </c>
      <c r="AG3372" t="s">
        <v>932</v>
      </c>
      <c r="AH3372">
        <v>77.854170999999994</v>
      </c>
      <c r="AI3372">
        <v>85.083748999999997</v>
      </c>
      <c r="AJ3372">
        <v>85.113471000000004</v>
      </c>
      <c r="AK3372">
        <v>104.8522</v>
      </c>
      <c r="AL3372" t="s">
        <v>54</v>
      </c>
      <c r="AM3372" t="s">
        <v>248</v>
      </c>
      <c r="AN3372" t="s">
        <v>247</v>
      </c>
      <c r="AO3372" s="1">
        <v>45962</v>
      </c>
      <c r="AR3372" t="s">
        <v>247</v>
      </c>
    </row>
    <row r="3373" spans="1:44" hidden="1" x14ac:dyDescent="0.25">
      <c r="A3373" t="s">
        <v>4607</v>
      </c>
      <c r="B3373" t="s">
        <v>4592</v>
      </c>
      <c r="C3373" t="s">
        <v>4593</v>
      </c>
      <c r="D3373" t="s">
        <v>109</v>
      </c>
      <c r="E3373" t="s">
        <v>3262</v>
      </c>
      <c r="F3373" t="s">
        <v>245</v>
      </c>
      <c r="G3373" t="s">
        <v>58</v>
      </c>
      <c r="H3373">
        <v>1</v>
      </c>
      <c r="I3373" t="s">
        <v>197</v>
      </c>
      <c r="J3373" t="s">
        <v>47</v>
      </c>
      <c r="K3373" s="1">
        <v>44102</v>
      </c>
      <c r="L3373">
        <v>22.06</v>
      </c>
      <c r="M3373" t="s">
        <v>48</v>
      </c>
      <c r="W3373" s="5">
        <v>45992</v>
      </c>
      <c r="X3373" s="5">
        <v>45962</v>
      </c>
      <c r="Y3373" s="5">
        <v>45870</v>
      </c>
      <c r="AB3373" t="s">
        <v>245</v>
      </c>
      <c r="AC3373" t="s">
        <v>245</v>
      </c>
      <c r="AD3373" t="s">
        <v>690</v>
      </c>
      <c r="AE3373" t="s">
        <v>247</v>
      </c>
      <c r="AF3373" t="s">
        <v>566</v>
      </c>
      <c r="AG3373" t="s">
        <v>932</v>
      </c>
      <c r="AH3373">
        <v>77.854170999999994</v>
      </c>
      <c r="AI3373">
        <v>85.083748999999997</v>
      </c>
      <c r="AJ3373">
        <v>85.113471000000004</v>
      </c>
      <c r="AK3373">
        <v>104.8522</v>
      </c>
      <c r="AL3373" t="s">
        <v>54</v>
      </c>
      <c r="AM3373" t="s">
        <v>248</v>
      </c>
      <c r="AN3373" t="s">
        <v>247</v>
      </c>
      <c r="AO3373" s="1">
        <v>45962</v>
      </c>
      <c r="AR3373" t="s">
        <v>247</v>
      </c>
    </row>
    <row r="3374" spans="1:44" hidden="1" x14ac:dyDescent="0.25">
      <c r="A3374" t="s">
        <v>4608</v>
      </c>
      <c r="B3374" t="s">
        <v>4592</v>
      </c>
      <c r="C3374" t="s">
        <v>4593</v>
      </c>
      <c r="D3374" t="s">
        <v>154</v>
      </c>
      <c r="E3374" t="s">
        <v>3262</v>
      </c>
      <c r="F3374" t="s">
        <v>245</v>
      </c>
      <c r="G3374" t="s">
        <v>58</v>
      </c>
      <c r="H3374">
        <v>1</v>
      </c>
      <c r="I3374" t="s">
        <v>197</v>
      </c>
      <c r="J3374" t="s">
        <v>47</v>
      </c>
      <c r="K3374" s="1">
        <v>44095</v>
      </c>
      <c r="L3374">
        <v>8.8000000000000007</v>
      </c>
      <c r="M3374" t="s">
        <v>48</v>
      </c>
      <c r="W3374" s="5">
        <v>45992</v>
      </c>
      <c r="X3374" s="5">
        <v>45962</v>
      </c>
      <c r="Y3374" s="5">
        <v>45870</v>
      </c>
      <c r="AB3374" t="s">
        <v>245</v>
      </c>
      <c r="AC3374" t="s">
        <v>245</v>
      </c>
      <c r="AD3374" t="s">
        <v>690</v>
      </c>
      <c r="AE3374" t="s">
        <v>247</v>
      </c>
      <c r="AF3374" t="s">
        <v>566</v>
      </c>
      <c r="AG3374" t="s">
        <v>932</v>
      </c>
      <c r="AH3374">
        <v>77.854170999999994</v>
      </c>
      <c r="AI3374">
        <v>85.083748999999997</v>
      </c>
      <c r="AJ3374">
        <v>85.113471000000004</v>
      </c>
      <c r="AK3374">
        <v>104.8522</v>
      </c>
      <c r="AL3374" t="s">
        <v>54</v>
      </c>
      <c r="AM3374" t="s">
        <v>248</v>
      </c>
      <c r="AN3374" t="s">
        <v>247</v>
      </c>
      <c r="AO3374" s="1">
        <v>45962</v>
      </c>
      <c r="AR3374" t="s">
        <v>247</v>
      </c>
    </row>
    <row r="3375" spans="1:44" hidden="1" x14ac:dyDescent="0.25">
      <c r="A3375" t="s">
        <v>4609</v>
      </c>
      <c r="B3375" t="s">
        <v>4592</v>
      </c>
      <c r="C3375" t="s">
        <v>4593</v>
      </c>
      <c r="D3375" t="s">
        <v>235</v>
      </c>
      <c r="E3375" t="s">
        <v>2033</v>
      </c>
      <c r="F3375" t="s">
        <v>245</v>
      </c>
      <c r="G3375" t="s">
        <v>80</v>
      </c>
      <c r="H3375">
        <v>1</v>
      </c>
      <c r="I3375" t="s">
        <v>197</v>
      </c>
      <c r="J3375" t="s">
        <v>236</v>
      </c>
      <c r="L3375">
        <v>0.71</v>
      </c>
      <c r="M3375" t="s">
        <v>48</v>
      </c>
      <c r="W3375" s="5">
        <v>44040</v>
      </c>
      <c r="AB3375" t="s">
        <v>245</v>
      </c>
      <c r="AC3375" t="s">
        <v>245</v>
      </c>
      <c r="AD3375" t="s">
        <v>690</v>
      </c>
      <c r="AE3375" t="s">
        <v>247</v>
      </c>
      <c r="AF3375" t="s">
        <v>566</v>
      </c>
      <c r="AG3375" t="s">
        <v>932</v>
      </c>
      <c r="AH3375">
        <v>77.854170999999994</v>
      </c>
      <c r="AI3375">
        <v>85.083748999999997</v>
      </c>
      <c r="AJ3375">
        <v>85.113471000000004</v>
      </c>
      <c r="AK3375">
        <v>104.8522</v>
      </c>
      <c r="AL3375" t="s">
        <v>73</v>
      </c>
      <c r="AM3375" t="s">
        <v>248</v>
      </c>
      <c r="AN3375" t="s">
        <v>247</v>
      </c>
      <c r="AO3375" s="1">
        <v>45962</v>
      </c>
      <c r="AR3375" t="s">
        <v>247</v>
      </c>
    </row>
    <row r="3376" spans="1:44" hidden="1" x14ac:dyDescent="0.25">
      <c r="A3376" t="s">
        <v>4610</v>
      </c>
      <c r="B3376" t="s">
        <v>4592</v>
      </c>
      <c r="C3376" t="s">
        <v>4593</v>
      </c>
      <c r="D3376" t="s">
        <v>551</v>
      </c>
      <c r="E3376" t="s">
        <v>3262</v>
      </c>
      <c r="F3376" t="s">
        <v>245</v>
      </c>
      <c r="G3376" t="s">
        <v>80</v>
      </c>
      <c r="H3376">
        <v>1</v>
      </c>
      <c r="I3376" t="s">
        <v>197</v>
      </c>
      <c r="J3376" t="s">
        <v>236</v>
      </c>
      <c r="L3376">
        <v>0.87</v>
      </c>
      <c r="M3376" t="s">
        <v>48</v>
      </c>
      <c r="W3376" s="5">
        <v>44040</v>
      </c>
      <c r="AB3376" t="s">
        <v>245</v>
      </c>
      <c r="AC3376" t="s">
        <v>245</v>
      </c>
      <c r="AD3376" t="s">
        <v>690</v>
      </c>
      <c r="AE3376" t="s">
        <v>247</v>
      </c>
      <c r="AF3376" t="s">
        <v>566</v>
      </c>
      <c r="AG3376" t="s">
        <v>932</v>
      </c>
      <c r="AH3376">
        <v>77.854170999999994</v>
      </c>
      <c r="AI3376">
        <v>85.083748999999997</v>
      </c>
      <c r="AJ3376">
        <v>85.113471000000004</v>
      </c>
      <c r="AK3376">
        <v>104.8522</v>
      </c>
      <c r="AL3376" t="s">
        <v>73</v>
      </c>
      <c r="AM3376" t="s">
        <v>248</v>
      </c>
      <c r="AN3376" t="s">
        <v>247</v>
      </c>
      <c r="AO3376" s="1">
        <v>45962</v>
      </c>
      <c r="AR3376" t="s">
        <v>247</v>
      </c>
    </row>
    <row r="3377" spans="1:44" hidden="1" x14ac:dyDescent="0.25">
      <c r="A3377" t="s">
        <v>4611</v>
      </c>
      <c r="B3377" t="s">
        <v>4592</v>
      </c>
      <c r="C3377" t="s">
        <v>4593</v>
      </c>
      <c r="D3377" t="s">
        <v>909</v>
      </c>
      <c r="E3377" t="s">
        <v>3262</v>
      </c>
      <c r="F3377" t="s">
        <v>245</v>
      </c>
      <c r="G3377" t="s">
        <v>58</v>
      </c>
      <c r="H3377">
        <v>1</v>
      </c>
      <c r="I3377" t="s">
        <v>197</v>
      </c>
      <c r="J3377" t="s">
        <v>236</v>
      </c>
      <c r="L3377">
        <v>0.56000000000000005</v>
      </c>
      <c r="M3377" t="s">
        <v>48</v>
      </c>
      <c r="W3377" s="5">
        <v>44040</v>
      </c>
      <c r="AB3377" t="s">
        <v>245</v>
      </c>
      <c r="AC3377" t="s">
        <v>245</v>
      </c>
      <c r="AD3377" t="s">
        <v>690</v>
      </c>
      <c r="AE3377" t="s">
        <v>247</v>
      </c>
      <c r="AF3377" t="s">
        <v>566</v>
      </c>
      <c r="AG3377" t="s">
        <v>932</v>
      </c>
      <c r="AH3377">
        <v>77.854170999999994</v>
      </c>
      <c r="AI3377">
        <v>85.083748999999997</v>
      </c>
      <c r="AJ3377">
        <v>85.113471000000004</v>
      </c>
      <c r="AK3377">
        <v>104.8522</v>
      </c>
      <c r="AL3377" t="s">
        <v>73</v>
      </c>
      <c r="AM3377" t="s">
        <v>248</v>
      </c>
      <c r="AN3377" t="s">
        <v>247</v>
      </c>
      <c r="AO3377" s="1">
        <v>45962</v>
      </c>
      <c r="AR3377" t="s">
        <v>247</v>
      </c>
    </row>
    <row r="3378" spans="1:44" hidden="1" x14ac:dyDescent="0.25">
      <c r="A3378" t="s">
        <v>4614</v>
      </c>
      <c r="B3378" t="s">
        <v>4612</v>
      </c>
      <c r="C3378" t="s">
        <v>4613</v>
      </c>
      <c r="D3378" t="s">
        <v>145</v>
      </c>
      <c r="E3378" t="s">
        <v>3342</v>
      </c>
      <c r="F3378" t="s">
        <v>311</v>
      </c>
      <c r="G3378" t="s">
        <v>45</v>
      </c>
      <c r="H3378">
        <v>1</v>
      </c>
      <c r="I3378" t="s">
        <v>197</v>
      </c>
      <c r="J3378" t="s">
        <v>47</v>
      </c>
      <c r="K3378" s="1">
        <v>41699</v>
      </c>
      <c r="L3378">
        <v>0.04</v>
      </c>
      <c r="M3378" t="s">
        <v>226</v>
      </c>
      <c r="W3378" s="5">
        <v>43992</v>
      </c>
      <c r="Y3378" s="5">
        <v>45870</v>
      </c>
      <c r="AB3378" t="s">
        <v>311</v>
      </c>
      <c r="AC3378" t="s">
        <v>311</v>
      </c>
      <c r="AD3378" t="s">
        <v>199</v>
      </c>
      <c r="AE3378" t="s">
        <v>51</v>
      </c>
      <c r="AF3378" t="s">
        <v>50</v>
      </c>
      <c r="AG3378" t="s">
        <v>52</v>
      </c>
      <c r="AH3378">
        <v>37.966014999999999</v>
      </c>
      <c r="AI3378">
        <v>67.397248000000005</v>
      </c>
      <c r="AJ3378">
        <v>75.712249999999997</v>
      </c>
      <c r="AK3378">
        <v>123.90315</v>
      </c>
      <c r="AL3378" t="s">
        <v>54</v>
      </c>
      <c r="AM3378" t="s">
        <v>314</v>
      </c>
    </row>
    <row r="3379" spans="1:44" hidden="1" x14ac:dyDescent="0.25">
      <c r="A3379" t="s">
        <v>4617</v>
      </c>
      <c r="B3379" t="s">
        <v>4615</v>
      </c>
      <c r="C3379" t="s">
        <v>4616</v>
      </c>
      <c r="D3379" t="s">
        <v>95</v>
      </c>
      <c r="E3379" t="s">
        <v>268</v>
      </c>
      <c r="F3379" t="s">
        <v>79</v>
      </c>
      <c r="G3379" t="s">
        <v>80</v>
      </c>
      <c r="H3379">
        <v>1</v>
      </c>
      <c r="I3379" t="s">
        <v>197</v>
      </c>
      <c r="J3379" t="s">
        <v>47</v>
      </c>
      <c r="K3379" s="1">
        <v>44068</v>
      </c>
      <c r="L3379">
        <v>9.75</v>
      </c>
      <c r="M3379" t="s">
        <v>226</v>
      </c>
      <c r="W3379" s="5">
        <v>45962</v>
      </c>
      <c r="X3379" s="5">
        <v>45809</v>
      </c>
      <c r="Y3379" s="5">
        <v>45748</v>
      </c>
      <c r="AB3379" t="s">
        <v>79</v>
      </c>
      <c r="AC3379" t="s">
        <v>79</v>
      </c>
      <c r="AD3379" t="s">
        <v>52</v>
      </c>
      <c r="AE3379" t="s">
        <v>84</v>
      </c>
      <c r="AF3379" t="s">
        <v>53</v>
      </c>
      <c r="AG3379" t="s">
        <v>50</v>
      </c>
      <c r="AH3379">
        <v>40.743645999999998</v>
      </c>
      <c r="AI3379">
        <v>56.471393999999997</v>
      </c>
      <c r="AJ3379">
        <v>63.660781</v>
      </c>
      <c r="AK3379">
        <v>63.750382000000002</v>
      </c>
      <c r="AL3379" t="s">
        <v>54</v>
      </c>
      <c r="AM3379" t="s">
        <v>474</v>
      </c>
      <c r="AR3379" t="s">
        <v>932</v>
      </c>
    </row>
    <row r="3380" spans="1:44" hidden="1" x14ac:dyDescent="0.25">
      <c r="A3380" t="s">
        <v>4618</v>
      </c>
      <c r="B3380" t="s">
        <v>4615</v>
      </c>
      <c r="C3380" t="s">
        <v>4616</v>
      </c>
      <c r="D3380" t="s">
        <v>143</v>
      </c>
      <c r="E3380" t="s">
        <v>268</v>
      </c>
      <c r="F3380" t="s">
        <v>79</v>
      </c>
      <c r="G3380" t="s">
        <v>80</v>
      </c>
      <c r="H3380">
        <v>1</v>
      </c>
      <c r="I3380" t="s">
        <v>197</v>
      </c>
      <c r="J3380" t="s">
        <v>47</v>
      </c>
      <c r="K3380" s="1">
        <v>44072</v>
      </c>
      <c r="L3380">
        <v>18.989999999999998</v>
      </c>
      <c r="M3380" t="s">
        <v>226</v>
      </c>
      <c r="W3380" s="5">
        <v>45962</v>
      </c>
      <c r="X3380" s="5">
        <v>45809</v>
      </c>
      <c r="Y3380" s="5">
        <v>45748</v>
      </c>
      <c r="AB3380" t="s">
        <v>79</v>
      </c>
      <c r="AC3380" t="s">
        <v>79</v>
      </c>
      <c r="AD3380" t="s">
        <v>52</v>
      </c>
      <c r="AE3380" t="s">
        <v>84</v>
      </c>
      <c r="AF3380" t="s">
        <v>53</v>
      </c>
      <c r="AG3380" t="s">
        <v>50</v>
      </c>
      <c r="AH3380">
        <v>40.743645999999998</v>
      </c>
      <c r="AI3380">
        <v>56.471393999999997</v>
      </c>
      <c r="AJ3380">
        <v>63.660781</v>
      </c>
      <c r="AK3380">
        <v>63.750382000000002</v>
      </c>
      <c r="AL3380" t="s">
        <v>54</v>
      </c>
      <c r="AM3380" t="s">
        <v>474</v>
      </c>
      <c r="AR3380" t="s">
        <v>932</v>
      </c>
    </row>
    <row r="3381" spans="1:44" hidden="1" x14ac:dyDescent="0.25">
      <c r="A3381" t="s">
        <v>4621</v>
      </c>
      <c r="B3381" t="s">
        <v>4619</v>
      </c>
      <c r="C3381" t="s">
        <v>4620</v>
      </c>
      <c r="D3381" t="s">
        <v>95</v>
      </c>
      <c r="E3381" t="s">
        <v>1878</v>
      </c>
      <c r="F3381" t="s">
        <v>79</v>
      </c>
      <c r="G3381" t="s">
        <v>80</v>
      </c>
      <c r="H3381">
        <v>2</v>
      </c>
      <c r="I3381" t="s">
        <v>46</v>
      </c>
      <c r="J3381" t="s">
        <v>70</v>
      </c>
      <c r="L3381">
        <v>16.04</v>
      </c>
      <c r="M3381" t="s">
        <v>226</v>
      </c>
      <c r="W3381" s="5">
        <v>45627</v>
      </c>
      <c r="X3381" s="5">
        <v>45627</v>
      </c>
      <c r="Y3381" s="5">
        <v>45597</v>
      </c>
      <c r="Z3381" s="10">
        <v>45638</v>
      </c>
      <c r="AA3381" s="10">
        <v>45608</v>
      </c>
      <c r="AB3381" t="s">
        <v>79</v>
      </c>
      <c r="AC3381" t="s">
        <v>79</v>
      </c>
      <c r="AD3381" t="s">
        <v>52</v>
      </c>
      <c r="AE3381" t="s">
        <v>84</v>
      </c>
      <c r="AF3381" t="s">
        <v>53</v>
      </c>
      <c r="AG3381" t="s">
        <v>50</v>
      </c>
      <c r="AH3381">
        <v>45.849169000000003</v>
      </c>
      <c r="AI3381">
        <v>62.171416000000001</v>
      </c>
      <c r="AJ3381">
        <v>68.766304000000005</v>
      </c>
      <c r="AK3381">
        <v>68.855903999999995</v>
      </c>
      <c r="AL3381" t="s">
        <v>73</v>
      </c>
      <c r="AM3381" t="s">
        <v>474</v>
      </c>
      <c r="AN3381" t="s">
        <v>84</v>
      </c>
      <c r="AO3381" s="1">
        <v>45717</v>
      </c>
      <c r="AP3381" s="1" t="s">
        <v>5427</v>
      </c>
      <c r="AR3381" t="s">
        <v>84</v>
      </c>
    </row>
    <row r="3382" spans="1:44" hidden="1" x14ac:dyDescent="0.25">
      <c r="A3382" t="s">
        <v>4622</v>
      </c>
      <c r="B3382" t="s">
        <v>4619</v>
      </c>
      <c r="C3382" t="s">
        <v>4620</v>
      </c>
      <c r="D3382" t="s">
        <v>143</v>
      </c>
      <c r="E3382" t="s">
        <v>1878</v>
      </c>
      <c r="F3382" t="s">
        <v>79</v>
      </c>
      <c r="G3382" t="s">
        <v>80</v>
      </c>
      <c r="H3382">
        <v>2</v>
      </c>
      <c r="I3382" t="s">
        <v>46</v>
      </c>
      <c r="J3382" t="s">
        <v>70</v>
      </c>
      <c r="L3382">
        <v>29.49</v>
      </c>
      <c r="M3382" t="s">
        <v>226</v>
      </c>
      <c r="R3382" t="s">
        <v>97</v>
      </c>
      <c r="S3382" t="s">
        <v>98</v>
      </c>
      <c r="T3382" t="s">
        <v>98</v>
      </c>
      <c r="W3382" s="5">
        <v>45627</v>
      </c>
      <c r="X3382" s="5">
        <v>45627</v>
      </c>
      <c r="Y3382" s="5">
        <v>45597</v>
      </c>
      <c r="Z3382" s="10">
        <v>45634</v>
      </c>
      <c r="AA3382" s="10">
        <v>45607</v>
      </c>
      <c r="AB3382" t="s">
        <v>79</v>
      </c>
      <c r="AC3382" t="s">
        <v>79</v>
      </c>
      <c r="AD3382" t="s">
        <v>52</v>
      </c>
      <c r="AE3382" t="s">
        <v>84</v>
      </c>
      <c r="AF3382" t="s">
        <v>53</v>
      </c>
      <c r="AG3382" t="s">
        <v>50</v>
      </c>
      <c r="AH3382">
        <v>45.849169000000003</v>
      </c>
      <c r="AI3382">
        <v>62.171416000000001</v>
      </c>
      <c r="AJ3382">
        <v>68.766304000000005</v>
      </c>
      <c r="AK3382">
        <v>68.855903999999995</v>
      </c>
      <c r="AL3382" t="s">
        <v>99</v>
      </c>
      <c r="AM3382" t="s">
        <v>474</v>
      </c>
      <c r="AN3382" t="s">
        <v>84</v>
      </c>
      <c r="AO3382" s="1">
        <v>45717</v>
      </c>
      <c r="AP3382" s="1" t="s">
        <v>5427</v>
      </c>
      <c r="AR3382" t="s">
        <v>84</v>
      </c>
    </row>
    <row r="3383" spans="1:44" hidden="1" x14ac:dyDescent="0.25">
      <c r="A3383" t="s">
        <v>4626</v>
      </c>
      <c r="B3383" t="s">
        <v>4623</v>
      </c>
      <c r="C3383" t="s">
        <v>4624</v>
      </c>
      <c r="D3383" t="s">
        <v>95</v>
      </c>
      <c r="E3383" t="s">
        <v>4625</v>
      </c>
      <c r="F3383" t="s">
        <v>311</v>
      </c>
      <c r="G3383" t="s">
        <v>58</v>
      </c>
      <c r="H3383">
        <v>1</v>
      </c>
      <c r="I3383" t="s">
        <v>197</v>
      </c>
      <c r="J3383" t="s">
        <v>47</v>
      </c>
      <c r="K3383" s="1">
        <v>44146</v>
      </c>
      <c r="L3383">
        <v>12.88</v>
      </c>
      <c r="M3383" t="s">
        <v>226</v>
      </c>
      <c r="W3383" s="5">
        <v>44105</v>
      </c>
      <c r="Y3383" s="5">
        <v>45870</v>
      </c>
      <c r="AB3383" t="s">
        <v>311</v>
      </c>
      <c r="AC3383" t="s">
        <v>311</v>
      </c>
      <c r="AD3383" t="s">
        <v>1532</v>
      </c>
      <c r="AE3383" t="s">
        <v>199</v>
      </c>
      <c r="AF3383" t="s">
        <v>51</v>
      </c>
      <c r="AG3383" t="s">
        <v>1713</v>
      </c>
      <c r="AH3383">
        <v>139.12877900000001</v>
      </c>
      <c r="AI3383">
        <v>153.636695</v>
      </c>
      <c r="AJ3383">
        <v>162.40883299999999</v>
      </c>
      <c r="AK3383">
        <v>169.302965</v>
      </c>
      <c r="AL3383" t="s">
        <v>54</v>
      </c>
      <c r="AM3383" t="s">
        <v>314</v>
      </c>
      <c r="AN3383" t="s">
        <v>1531</v>
      </c>
      <c r="AR3383" t="s">
        <v>1532</v>
      </c>
    </row>
    <row r="3384" spans="1:44" hidden="1" x14ac:dyDescent="0.25">
      <c r="A3384" t="s">
        <v>4627</v>
      </c>
      <c r="B3384" t="s">
        <v>4623</v>
      </c>
      <c r="C3384" t="s">
        <v>4624</v>
      </c>
      <c r="D3384" t="s">
        <v>143</v>
      </c>
      <c r="E3384" t="s">
        <v>4625</v>
      </c>
      <c r="F3384" t="s">
        <v>311</v>
      </c>
      <c r="G3384" t="s">
        <v>58</v>
      </c>
      <c r="H3384">
        <v>3</v>
      </c>
      <c r="I3384" t="s">
        <v>46</v>
      </c>
      <c r="J3384" t="s">
        <v>47</v>
      </c>
      <c r="K3384" s="1">
        <v>44147</v>
      </c>
      <c r="L3384">
        <v>0.52</v>
      </c>
      <c r="M3384" t="s">
        <v>226</v>
      </c>
      <c r="W3384" s="5">
        <v>44105</v>
      </c>
      <c r="Y3384" s="5">
        <v>45870</v>
      </c>
      <c r="AB3384" t="s">
        <v>311</v>
      </c>
      <c r="AC3384" t="s">
        <v>311</v>
      </c>
      <c r="AD3384" t="s">
        <v>1532</v>
      </c>
      <c r="AE3384" t="s">
        <v>199</v>
      </c>
      <c r="AF3384" t="s">
        <v>51</v>
      </c>
      <c r="AG3384" t="s">
        <v>1713</v>
      </c>
      <c r="AH3384">
        <v>139.12877900000001</v>
      </c>
      <c r="AI3384">
        <v>153.636695</v>
      </c>
      <c r="AJ3384">
        <v>162.40883299999999</v>
      </c>
      <c r="AK3384">
        <v>169.302965</v>
      </c>
      <c r="AL3384" t="s">
        <v>54</v>
      </c>
      <c r="AM3384" t="s">
        <v>314</v>
      </c>
      <c r="AN3384" t="s">
        <v>1531</v>
      </c>
      <c r="AR3384" t="s">
        <v>1532</v>
      </c>
    </row>
    <row r="3385" spans="1:44" hidden="1" x14ac:dyDescent="0.25">
      <c r="A3385" t="s">
        <v>4628</v>
      </c>
      <c r="B3385" t="s">
        <v>4623</v>
      </c>
      <c r="C3385" t="s">
        <v>4624</v>
      </c>
      <c r="D3385" t="s">
        <v>145</v>
      </c>
      <c r="E3385" t="s">
        <v>4625</v>
      </c>
      <c r="F3385" t="s">
        <v>311</v>
      </c>
      <c r="G3385" t="s">
        <v>58</v>
      </c>
      <c r="H3385">
        <v>1</v>
      </c>
      <c r="I3385" t="s">
        <v>197</v>
      </c>
      <c r="J3385" t="s">
        <v>47</v>
      </c>
      <c r="K3385" s="1">
        <v>44147</v>
      </c>
      <c r="L3385">
        <v>16.61</v>
      </c>
      <c r="M3385" t="s">
        <v>226</v>
      </c>
      <c r="W3385" s="5">
        <v>44105</v>
      </c>
      <c r="Y3385" s="5">
        <v>45870</v>
      </c>
      <c r="AB3385" t="s">
        <v>311</v>
      </c>
      <c r="AC3385" t="s">
        <v>311</v>
      </c>
      <c r="AD3385" t="s">
        <v>1532</v>
      </c>
      <c r="AE3385" t="s">
        <v>199</v>
      </c>
      <c r="AF3385" t="s">
        <v>51</v>
      </c>
      <c r="AG3385" t="s">
        <v>1713</v>
      </c>
      <c r="AH3385">
        <v>139.12877900000001</v>
      </c>
      <c r="AI3385">
        <v>153.636695</v>
      </c>
      <c r="AJ3385">
        <v>162.40883299999999</v>
      </c>
      <c r="AK3385">
        <v>169.302965</v>
      </c>
      <c r="AL3385" t="s">
        <v>54</v>
      </c>
      <c r="AM3385" t="s">
        <v>314</v>
      </c>
      <c r="AN3385" t="s">
        <v>1531</v>
      </c>
      <c r="AR3385" t="s">
        <v>1532</v>
      </c>
    </row>
    <row r="3386" spans="1:44" hidden="1" x14ac:dyDescent="0.25">
      <c r="A3386" t="s">
        <v>4629</v>
      </c>
      <c r="B3386" t="s">
        <v>4623</v>
      </c>
      <c r="C3386" t="s">
        <v>4624</v>
      </c>
      <c r="D3386" t="s">
        <v>87</v>
      </c>
      <c r="E3386" t="s">
        <v>4625</v>
      </c>
      <c r="F3386" t="s">
        <v>311</v>
      </c>
      <c r="G3386" t="s">
        <v>58</v>
      </c>
      <c r="H3386">
        <v>2</v>
      </c>
      <c r="I3386" t="s">
        <v>151</v>
      </c>
      <c r="J3386" t="s">
        <v>47</v>
      </c>
      <c r="K3386" s="1">
        <v>42370</v>
      </c>
      <c r="L3386">
        <v>1.5</v>
      </c>
      <c r="M3386" t="s">
        <v>226</v>
      </c>
      <c r="W3386" s="5">
        <v>44105</v>
      </c>
      <c r="Y3386" s="5">
        <v>45901</v>
      </c>
      <c r="AB3386" t="s">
        <v>311</v>
      </c>
      <c r="AC3386" t="s">
        <v>311</v>
      </c>
      <c r="AD3386" t="s">
        <v>1532</v>
      </c>
      <c r="AE3386" t="s">
        <v>199</v>
      </c>
      <c r="AF3386" t="s">
        <v>51</v>
      </c>
      <c r="AG3386" t="s">
        <v>1713</v>
      </c>
      <c r="AH3386">
        <v>139.12877900000001</v>
      </c>
      <c r="AI3386">
        <v>153.636695</v>
      </c>
      <c r="AJ3386">
        <v>162.40883299999999</v>
      </c>
      <c r="AK3386">
        <v>169.302965</v>
      </c>
      <c r="AL3386" t="s">
        <v>54</v>
      </c>
      <c r="AM3386" t="s">
        <v>314</v>
      </c>
      <c r="AN3386" t="s">
        <v>1723</v>
      </c>
      <c r="AR3386" t="s">
        <v>1723</v>
      </c>
    </row>
    <row r="3387" spans="1:44" hidden="1" x14ac:dyDescent="0.25">
      <c r="A3387" t="s">
        <v>4630</v>
      </c>
      <c r="B3387" t="s">
        <v>4623</v>
      </c>
      <c r="C3387" t="s">
        <v>4624</v>
      </c>
      <c r="D3387" t="s">
        <v>100</v>
      </c>
      <c r="E3387" t="s">
        <v>4625</v>
      </c>
      <c r="F3387" t="s">
        <v>311</v>
      </c>
      <c r="G3387" t="s">
        <v>58</v>
      </c>
      <c r="H3387">
        <v>1</v>
      </c>
      <c r="I3387" t="s">
        <v>197</v>
      </c>
      <c r="J3387" t="s">
        <v>47</v>
      </c>
      <c r="K3387" s="1">
        <v>44147</v>
      </c>
      <c r="L3387">
        <v>5.41</v>
      </c>
      <c r="M3387" t="s">
        <v>226</v>
      </c>
      <c r="W3387" s="5">
        <v>44105</v>
      </c>
      <c r="Y3387" s="5">
        <v>45870</v>
      </c>
      <c r="AB3387" t="s">
        <v>311</v>
      </c>
      <c r="AC3387" t="s">
        <v>311</v>
      </c>
      <c r="AD3387" t="s">
        <v>1532</v>
      </c>
      <c r="AE3387" t="s">
        <v>199</v>
      </c>
      <c r="AF3387" t="s">
        <v>51</v>
      </c>
      <c r="AG3387" t="s">
        <v>1713</v>
      </c>
      <c r="AH3387">
        <v>139.12877900000001</v>
      </c>
      <c r="AI3387">
        <v>153.636695</v>
      </c>
      <c r="AJ3387">
        <v>162.40883299999999</v>
      </c>
      <c r="AK3387">
        <v>169.302965</v>
      </c>
      <c r="AL3387" t="s">
        <v>54</v>
      </c>
      <c r="AM3387" t="s">
        <v>314</v>
      </c>
      <c r="AN3387" t="s">
        <v>1723</v>
      </c>
      <c r="AR3387" t="s">
        <v>1723</v>
      </c>
    </row>
    <row r="3388" spans="1:44" hidden="1" x14ac:dyDescent="0.25">
      <c r="A3388" t="s">
        <v>4631</v>
      </c>
      <c r="B3388" t="s">
        <v>4623</v>
      </c>
      <c r="C3388" t="s">
        <v>4624</v>
      </c>
      <c r="D3388" t="s">
        <v>259</v>
      </c>
      <c r="E3388" t="s">
        <v>4625</v>
      </c>
      <c r="F3388" t="s">
        <v>311</v>
      </c>
      <c r="G3388" t="s">
        <v>58</v>
      </c>
      <c r="H3388">
        <v>1</v>
      </c>
      <c r="I3388" t="s">
        <v>197</v>
      </c>
      <c r="J3388" t="s">
        <v>47</v>
      </c>
      <c r="K3388" s="1">
        <v>44152</v>
      </c>
      <c r="L3388">
        <v>26.37</v>
      </c>
      <c r="M3388" t="s">
        <v>226</v>
      </c>
      <c r="W3388" s="5">
        <v>44105</v>
      </c>
      <c r="Y3388" s="5">
        <v>45901</v>
      </c>
      <c r="AB3388" t="s">
        <v>311</v>
      </c>
      <c r="AC3388" t="s">
        <v>311</v>
      </c>
      <c r="AD3388" t="s">
        <v>1532</v>
      </c>
      <c r="AE3388" t="s">
        <v>199</v>
      </c>
      <c r="AF3388" t="s">
        <v>51</v>
      </c>
      <c r="AG3388" t="s">
        <v>1713</v>
      </c>
      <c r="AH3388">
        <v>139.12877900000001</v>
      </c>
      <c r="AI3388">
        <v>153.636695</v>
      </c>
      <c r="AJ3388">
        <v>162.40883299999999</v>
      </c>
      <c r="AK3388">
        <v>169.302965</v>
      </c>
      <c r="AL3388" t="s">
        <v>54</v>
      </c>
      <c r="AM3388" t="s">
        <v>314</v>
      </c>
      <c r="AN3388" t="s">
        <v>1723</v>
      </c>
      <c r="AR3388" t="s">
        <v>1723</v>
      </c>
    </row>
    <row r="3389" spans="1:44" hidden="1" x14ac:dyDescent="0.25">
      <c r="A3389" t="s">
        <v>4632</v>
      </c>
      <c r="B3389" t="s">
        <v>4623</v>
      </c>
      <c r="C3389" t="s">
        <v>4624</v>
      </c>
      <c r="D3389" t="s">
        <v>275</v>
      </c>
      <c r="E3389" t="s">
        <v>4625</v>
      </c>
      <c r="F3389" t="s">
        <v>311</v>
      </c>
      <c r="G3389" t="s">
        <v>58</v>
      </c>
      <c r="H3389">
        <v>1</v>
      </c>
      <c r="I3389" t="s">
        <v>197</v>
      </c>
      <c r="J3389" t="s">
        <v>47</v>
      </c>
      <c r="K3389" s="1">
        <v>44154</v>
      </c>
      <c r="L3389">
        <v>11.29</v>
      </c>
      <c r="M3389" t="s">
        <v>226</v>
      </c>
      <c r="W3389" s="5">
        <v>44105</v>
      </c>
      <c r="Y3389" s="5">
        <v>45870</v>
      </c>
      <c r="AB3389" t="s">
        <v>311</v>
      </c>
      <c r="AC3389" t="s">
        <v>311</v>
      </c>
      <c r="AD3389" t="s">
        <v>1532</v>
      </c>
      <c r="AE3389" t="s">
        <v>199</v>
      </c>
      <c r="AF3389" t="s">
        <v>51</v>
      </c>
      <c r="AG3389" t="s">
        <v>1713</v>
      </c>
      <c r="AH3389">
        <v>139.12877900000001</v>
      </c>
      <c r="AI3389">
        <v>153.636695</v>
      </c>
      <c r="AJ3389">
        <v>162.40883299999999</v>
      </c>
      <c r="AK3389">
        <v>169.302965</v>
      </c>
      <c r="AL3389" t="s">
        <v>54</v>
      </c>
      <c r="AM3389" t="s">
        <v>314</v>
      </c>
      <c r="AN3389" t="s">
        <v>1723</v>
      </c>
      <c r="AR3389" t="s">
        <v>1723</v>
      </c>
    </row>
    <row r="3390" spans="1:44" hidden="1" x14ac:dyDescent="0.25">
      <c r="A3390" t="s">
        <v>4633</v>
      </c>
      <c r="B3390" t="s">
        <v>4623</v>
      </c>
      <c r="C3390" t="s">
        <v>4624</v>
      </c>
      <c r="D3390" t="s">
        <v>207</v>
      </c>
      <c r="E3390" t="s">
        <v>4625</v>
      </c>
      <c r="F3390" t="s">
        <v>311</v>
      </c>
      <c r="G3390" t="s">
        <v>58</v>
      </c>
      <c r="H3390">
        <v>2</v>
      </c>
      <c r="I3390" t="s">
        <v>151</v>
      </c>
      <c r="J3390" t="s">
        <v>47</v>
      </c>
      <c r="K3390" s="1">
        <v>42370</v>
      </c>
      <c r="L3390">
        <v>0.39</v>
      </c>
      <c r="M3390" t="s">
        <v>226</v>
      </c>
      <c r="W3390" s="5">
        <v>44105</v>
      </c>
      <c r="Y3390" s="5">
        <v>45901</v>
      </c>
      <c r="AB3390" t="s">
        <v>311</v>
      </c>
      <c r="AC3390" t="s">
        <v>311</v>
      </c>
      <c r="AD3390" t="s">
        <v>1532</v>
      </c>
      <c r="AE3390" t="s">
        <v>199</v>
      </c>
      <c r="AF3390" t="s">
        <v>51</v>
      </c>
      <c r="AG3390" t="s">
        <v>1713</v>
      </c>
      <c r="AH3390">
        <v>139.12877900000001</v>
      </c>
      <c r="AI3390">
        <v>153.636695</v>
      </c>
      <c r="AJ3390">
        <v>162.40883299999999</v>
      </c>
      <c r="AK3390">
        <v>169.302965</v>
      </c>
      <c r="AL3390" t="s">
        <v>54</v>
      </c>
      <c r="AM3390" t="s">
        <v>314</v>
      </c>
      <c r="AN3390" t="s">
        <v>1723</v>
      </c>
      <c r="AR3390" t="s">
        <v>1723</v>
      </c>
    </row>
    <row r="3391" spans="1:44" hidden="1" x14ac:dyDescent="0.25">
      <c r="A3391" t="s">
        <v>4634</v>
      </c>
      <c r="B3391" t="s">
        <v>4623</v>
      </c>
      <c r="C3391" t="s">
        <v>4624</v>
      </c>
      <c r="D3391" t="s">
        <v>102</v>
      </c>
      <c r="E3391" t="s">
        <v>4625</v>
      </c>
      <c r="F3391" t="s">
        <v>311</v>
      </c>
      <c r="G3391" t="s">
        <v>58</v>
      </c>
      <c r="H3391">
        <v>1</v>
      </c>
      <c r="I3391" t="s">
        <v>197</v>
      </c>
      <c r="J3391" t="s">
        <v>47</v>
      </c>
      <c r="K3391" s="1">
        <v>44154</v>
      </c>
      <c r="L3391">
        <v>20.059999999999999</v>
      </c>
      <c r="M3391" t="s">
        <v>226</v>
      </c>
      <c r="W3391" s="5">
        <v>44105</v>
      </c>
      <c r="Y3391" s="5">
        <v>45870</v>
      </c>
      <c r="AB3391" t="s">
        <v>311</v>
      </c>
      <c r="AC3391" t="s">
        <v>311</v>
      </c>
      <c r="AD3391" t="s">
        <v>1532</v>
      </c>
      <c r="AE3391" t="s">
        <v>199</v>
      </c>
      <c r="AF3391" t="s">
        <v>51</v>
      </c>
      <c r="AG3391" t="s">
        <v>1713</v>
      </c>
      <c r="AH3391">
        <v>139.12877900000001</v>
      </c>
      <c r="AI3391">
        <v>153.636695</v>
      </c>
      <c r="AJ3391">
        <v>162.40883299999999</v>
      </c>
      <c r="AK3391">
        <v>169.302965</v>
      </c>
      <c r="AL3391" t="s">
        <v>54</v>
      </c>
      <c r="AM3391" t="s">
        <v>314</v>
      </c>
      <c r="AN3391" t="s">
        <v>1723</v>
      </c>
      <c r="AR3391" t="s">
        <v>1723</v>
      </c>
    </row>
    <row r="3392" spans="1:44" hidden="1" x14ac:dyDescent="0.25">
      <c r="A3392" t="s">
        <v>4635</v>
      </c>
      <c r="B3392" t="s">
        <v>4623</v>
      </c>
      <c r="C3392" t="s">
        <v>4624</v>
      </c>
      <c r="D3392" t="s">
        <v>104</v>
      </c>
      <c r="E3392" t="s">
        <v>4625</v>
      </c>
      <c r="F3392" t="s">
        <v>311</v>
      </c>
      <c r="G3392" t="s">
        <v>58</v>
      </c>
      <c r="H3392">
        <v>2</v>
      </c>
      <c r="I3392" t="s">
        <v>151</v>
      </c>
      <c r="J3392" t="s">
        <v>47</v>
      </c>
      <c r="K3392" s="1">
        <v>42370</v>
      </c>
      <c r="L3392">
        <v>0.81</v>
      </c>
      <c r="M3392" t="s">
        <v>226</v>
      </c>
      <c r="W3392" s="5">
        <v>44105</v>
      </c>
      <c r="Y3392" s="5">
        <v>45901</v>
      </c>
      <c r="AB3392" t="s">
        <v>311</v>
      </c>
      <c r="AC3392" t="s">
        <v>311</v>
      </c>
      <c r="AD3392" t="s">
        <v>1532</v>
      </c>
      <c r="AE3392" t="s">
        <v>199</v>
      </c>
      <c r="AF3392" t="s">
        <v>51</v>
      </c>
      <c r="AG3392" t="s">
        <v>1713</v>
      </c>
      <c r="AH3392">
        <v>139.12877900000001</v>
      </c>
      <c r="AI3392">
        <v>153.636695</v>
      </c>
      <c r="AJ3392">
        <v>162.40883299999999</v>
      </c>
      <c r="AK3392">
        <v>169.302965</v>
      </c>
      <c r="AL3392" t="s">
        <v>54</v>
      </c>
      <c r="AM3392" t="s">
        <v>314</v>
      </c>
      <c r="AN3392" t="s">
        <v>1723</v>
      </c>
      <c r="AR3392" t="s">
        <v>1723</v>
      </c>
    </row>
    <row r="3393" spans="1:44" hidden="1" x14ac:dyDescent="0.25">
      <c r="A3393" t="s">
        <v>4636</v>
      </c>
      <c r="B3393" t="s">
        <v>4623</v>
      </c>
      <c r="C3393" t="s">
        <v>4624</v>
      </c>
      <c r="D3393" t="s">
        <v>149</v>
      </c>
      <c r="E3393" t="s">
        <v>4625</v>
      </c>
      <c r="F3393" t="s">
        <v>311</v>
      </c>
      <c r="G3393" t="s">
        <v>58</v>
      </c>
      <c r="H3393">
        <v>1</v>
      </c>
      <c r="I3393" t="s">
        <v>197</v>
      </c>
      <c r="J3393" t="s">
        <v>47</v>
      </c>
      <c r="K3393" s="1">
        <v>44152</v>
      </c>
      <c r="L3393">
        <v>19.09</v>
      </c>
      <c r="M3393" t="s">
        <v>226</v>
      </c>
      <c r="W3393" s="5">
        <v>44105</v>
      </c>
      <c r="Y3393" s="5">
        <v>45901</v>
      </c>
      <c r="AB3393" t="s">
        <v>311</v>
      </c>
      <c r="AC3393" t="s">
        <v>311</v>
      </c>
      <c r="AD3393" t="s">
        <v>1532</v>
      </c>
      <c r="AE3393" t="s">
        <v>199</v>
      </c>
      <c r="AF3393" t="s">
        <v>51</v>
      </c>
      <c r="AG3393" t="s">
        <v>1713</v>
      </c>
      <c r="AH3393">
        <v>139.12877900000001</v>
      </c>
      <c r="AI3393">
        <v>153.636695</v>
      </c>
      <c r="AJ3393">
        <v>162.40883299999999</v>
      </c>
      <c r="AK3393">
        <v>169.302965</v>
      </c>
      <c r="AL3393" t="s">
        <v>54</v>
      </c>
      <c r="AM3393" t="s">
        <v>314</v>
      </c>
      <c r="AN3393" t="s">
        <v>1723</v>
      </c>
      <c r="AR3393" t="s">
        <v>1723</v>
      </c>
    </row>
    <row r="3394" spans="1:44" hidden="1" x14ac:dyDescent="0.25">
      <c r="A3394" t="s">
        <v>4637</v>
      </c>
      <c r="B3394" t="s">
        <v>4623</v>
      </c>
      <c r="C3394" t="s">
        <v>4624</v>
      </c>
      <c r="D3394" t="s">
        <v>107</v>
      </c>
      <c r="E3394" t="s">
        <v>4625</v>
      </c>
      <c r="F3394" t="s">
        <v>311</v>
      </c>
      <c r="G3394" t="s">
        <v>58</v>
      </c>
      <c r="H3394">
        <v>2</v>
      </c>
      <c r="I3394" t="s">
        <v>151</v>
      </c>
      <c r="J3394" t="s">
        <v>47</v>
      </c>
      <c r="K3394" s="1">
        <v>42370</v>
      </c>
      <c r="L3394">
        <v>1.64</v>
      </c>
      <c r="M3394" t="s">
        <v>226</v>
      </c>
      <c r="W3394" s="5">
        <v>44105</v>
      </c>
      <c r="Y3394" s="5">
        <v>45901</v>
      </c>
      <c r="AB3394" t="s">
        <v>311</v>
      </c>
      <c r="AC3394" t="s">
        <v>311</v>
      </c>
      <c r="AD3394" t="s">
        <v>1532</v>
      </c>
      <c r="AE3394" t="s">
        <v>199</v>
      </c>
      <c r="AF3394" t="s">
        <v>51</v>
      </c>
      <c r="AG3394" t="s">
        <v>1713</v>
      </c>
      <c r="AH3394">
        <v>139.12877900000001</v>
      </c>
      <c r="AI3394">
        <v>153.636695</v>
      </c>
      <c r="AJ3394">
        <v>162.40883299999999</v>
      </c>
      <c r="AK3394">
        <v>169.302965</v>
      </c>
      <c r="AL3394" t="s">
        <v>54</v>
      </c>
      <c r="AM3394" t="s">
        <v>314</v>
      </c>
      <c r="AN3394" t="s">
        <v>1723</v>
      </c>
      <c r="AR3394" t="s">
        <v>1723</v>
      </c>
    </row>
    <row r="3395" spans="1:44" hidden="1" x14ac:dyDescent="0.25">
      <c r="A3395" t="s">
        <v>4638</v>
      </c>
      <c r="B3395" t="s">
        <v>4623</v>
      </c>
      <c r="C3395" t="s">
        <v>4624</v>
      </c>
      <c r="D3395" t="s">
        <v>109</v>
      </c>
      <c r="E3395" t="s">
        <v>4625</v>
      </c>
      <c r="F3395" t="s">
        <v>311</v>
      </c>
      <c r="G3395" t="s">
        <v>58</v>
      </c>
      <c r="H3395">
        <v>1</v>
      </c>
      <c r="I3395" t="s">
        <v>197</v>
      </c>
      <c r="J3395" t="s">
        <v>47</v>
      </c>
      <c r="K3395" s="1">
        <v>44148</v>
      </c>
      <c r="L3395">
        <v>17.23</v>
      </c>
      <c r="M3395" t="s">
        <v>226</v>
      </c>
      <c r="W3395" s="5">
        <v>44105</v>
      </c>
      <c r="Y3395" s="5">
        <v>45901</v>
      </c>
      <c r="AB3395" t="s">
        <v>311</v>
      </c>
      <c r="AC3395" t="s">
        <v>311</v>
      </c>
      <c r="AD3395" t="s">
        <v>1532</v>
      </c>
      <c r="AE3395" t="s">
        <v>199</v>
      </c>
      <c r="AF3395" t="s">
        <v>51</v>
      </c>
      <c r="AG3395" t="s">
        <v>1713</v>
      </c>
      <c r="AH3395">
        <v>139.12877900000001</v>
      </c>
      <c r="AI3395">
        <v>153.636695</v>
      </c>
      <c r="AJ3395">
        <v>162.40883299999999</v>
      </c>
      <c r="AK3395">
        <v>169.302965</v>
      </c>
      <c r="AL3395" t="s">
        <v>54</v>
      </c>
      <c r="AM3395" t="s">
        <v>314</v>
      </c>
      <c r="AN3395" t="s">
        <v>1723</v>
      </c>
      <c r="AR3395" t="s">
        <v>1723</v>
      </c>
    </row>
    <row r="3396" spans="1:44" hidden="1" x14ac:dyDescent="0.25">
      <c r="A3396" t="s">
        <v>4639</v>
      </c>
      <c r="B3396" t="s">
        <v>4623</v>
      </c>
      <c r="C3396" t="s">
        <v>4624</v>
      </c>
      <c r="D3396" t="s">
        <v>154</v>
      </c>
      <c r="E3396" t="s">
        <v>4625</v>
      </c>
      <c r="F3396" t="s">
        <v>311</v>
      </c>
      <c r="G3396" t="s">
        <v>58</v>
      </c>
      <c r="H3396">
        <v>2</v>
      </c>
      <c r="I3396" t="s">
        <v>151</v>
      </c>
      <c r="J3396" t="s">
        <v>47</v>
      </c>
      <c r="K3396" s="1">
        <v>42370</v>
      </c>
      <c r="L3396">
        <v>2.77</v>
      </c>
      <c r="M3396" t="s">
        <v>226</v>
      </c>
      <c r="W3396" s="5">
        <v>44105</v>
      </c>
      <c r="Y3396" s="5">
        <v>45901</v>
      </c>
      <c r="AB3396" t="s">
        <v>311</v>
      </c>
      <c r="AC3396" t="s">
        <v>311</v>
      </c>
      <c r="AD3396" t="s">
        <v>1532</v>
      </c>
      <c r="AE3396" t="s">
        <v>199</v>
      </c>
      <c r="AF3396" t="s">
        <v>51</v>
      </c>
      <c r="AG3396" t="s">
        <v>1713</v>
      </c>
      <c r="AH3396">
        <v>139.12877900000001</v>
      </c>
      <c r="AI3396">
        <v>153.636695</v>
      </c>
      <c r="AJ3396">
        <v>162.40883299999999</v>
      </c>
      <c r="AK3396">
        <v>169.302965</v>
      </c>
      <c r="AL3396" t="s">
        <v>54</v>
      </c>
      <c r="AM3396" t="s">
        <v>314</v>
      </c>
      <c r="AN3396" t="s">
        <v>1723</v>
      </c>
      <c r="AR3396" t="s">
        <v>1723</v>
      </c>
    </row>
    <row r="3397" spans="1:44" hidden="1" x14ac:dyDescent="0.25">
      <c r="A3397" t="s">
        <v>4640</v>
      </c>
      <c r="B3397" t="s">
        <v>4623</v>
      </c>
      <c r="C3397" t="s">
        <v>4624</v>
      </c>
      <c r="D3397" t="s">
        <v>229</v>
      </c>
      <c r="E3397" t="s">
        <v>4625</v>
      </c>
      <c r="F3397" t="s">
        <v>311</v>
      </c>
      <c r="G3397" t="s">
        <v>58</v>
      </c>
      <c r="H3397">
        <v>1</v>
      </c>
      <c r="I3397" t="s">
        <v>197</v>
      </c>
      <c r="J3397" t="s">
        <v>47</v>
      </c>
      <c r="K3397" s="1">
        <v>44166</v>
      </c>
      <c r="L3397">
        <v>7.74</v>
      </c>
      <c r="M3397" t="s">
        <v>226</v>
      </c>
      <c r="W3397" s="5">
        <v>44105</v>
      </c>
      <c r="Y3397" s="5">
        <v>45870</v>
      </c>
      <c r="AB3397" t="s">
        <v>311</v>
      </c>
      <c r="AC3397" t="s">
        <v>311</v>
      </c>
      <c r="AD3397" t="s">
        <v>1532</v>
      </c>
      <c r="AE3397" t="s">
        <v>199</v>
      </c>
      <c r="AF3397" t="s">
        <v>51</v>
      </c>
      <c r="AG3397" t="s">
        <v>1713</v>
      </c>
      <c r="AH3397">
        <v>139.12877900000001</v>
      </c>
      <c r="AI3397">
        <v>153.636695</v>
      </c>
      <c r="AJ3397">
        <v>162.40883299999999</v>
      </c>
      <c r="AK3397">
        <v>169.302965</v>
      </c>
      <c r="AL3397" t="s">
        <v>54</v>
      </c>
      <c r="AM3397" t="s">
        <v>314</v>
      </c>
      <c r="AN3397" t="s">
        <v>1723</v>
      </c>
      <c r="AR3397" t="s">
        <v>1723</v>
      </c>
    </row>
    <row r="3398" spans="1:44" hidden="1" x14ac:dyDescent="0.25">
      <c r="A3398" t="s">
        <v>4641</v>
      </c>
      <c r="B3398" t="s">
        <v>4623</v>
      </c>
      <c r="C3398" t="s">
        <v>4624</v>
      </c>
      <c r="D3398" t="s">
        <v>195</v>
      </c>
      <c r="E3398" t="s">
        <v>4625</v>
      </c>
      <c r="F3398" t="s">
        <v>311</v>
      </c>
      <c r="G3398" t="s">
        <v>58</v>
      </c>
      <c r="H3398">
        <v>1</v>
      </c>
      <c r="I3398" t="s">
        <v>197</v>
      </c>
      <c r="J3398" t="s">
        <v>47</v>
      </c>
      <c r="K3398" s="1">
        <v>44166</v>
      </c>
      <c r="L3398">
        <v>9.66</v>
      </c>
      <c r="M3398" t="s">
        <v>226</v>
      </c>
      <c r="W3398" s="5">
        <v>44105</v>
      </c>
      <c r="Y3398" s="5">
        <v>45901</v>
      </c>
      <c r="AB3398" t="s">
        <v>311</v>
      </c>
      <c r="AC3398" t="s">
        <v>311</v>
      </c>
      <c r="AD3398" t="s">
        <v>1532</v>
      </c>
      <c r="AE3398" t="s">
        <v>199</v>
      </c>
      <c r="AF3398" t="s">
        <v>51</v>
      </c>
      <c r="AG3398" t="s">
        <v>1713</v>
      </c>
      <c r="AH3398">
        <v>139.12877900000001</v>
      </c>
      <c r="AI3398">
        <v>153.636695</v>
      </c>
      <c r="AJ3398">
        <v>162.40883299999999</v>
      </c>
      <c r="AK3398">
        <v>169.302965</v>
      </c>
      <c r="AL3398" t="s">
        <v>54</v>
      </c>
      <c r="AM3398" t="s">
        <v>314</v>
      </c>
      <c r="AN3398" t="s">
        <v>1723</v>
      </c>
      <c r="AR3398" t="s">
        <v>1723</v>
      </c>
    </row>
    <row r="3399" spans="1:44" hidden="1" x14ac:dyDescent="0.25">
      <c r="A3399" t="s">
        <v>4642</v>
      </c>
      <c r="B3399" t="s">
        <v>4623</v>
      </c>
      <c r="C3399" t="s">
        <v>4624</v>
      </c>
      <c r="D3399" t="s">
        <v>156</v>
      </c>
      <c r="E3399" t="s">
        <v>4625</v>
      </c>
      <c r="F3399" t="s">
        <v>311</v>
      </c>
      <c r="G3399" t="s">
        <v>58</v>
      </c>
      <c r="H3399">
        <v>1</v>
      </c>
      <c r="I3399" t="s">
        <v>197</v>
      </c>
      <c r="J3399" t="s">
        <v>47</v>
      </c>
      <c r="K3399" s="1">
        <v>44151</v>
      </c>
      <c r="L3399">
        <v>6.42</v>
      </c>
      <c r="M3399" t="s">
        <v>226</v>
      </c>
      <c r="W3399" s="5">
        <v>44105</v>
      </c>
      <c r="Y3399" s="5">
        <v>45870</v>
      </c>
      <c r="AB3399" t="s">
        <v>311</v>
      </c>
      <c r="AC3399" t="s">
        <v>311</v>
      </c>
      <c r="AD3399" t="s">
        <v>1532</v>
      </c>
      <c r="AE3399" t="s">
        <v>199</v>
      </c>
      <c r="AF3399" t="s">
        <v>51</v>
      </c>
      <c r="AG3399" t="s">
        <v>1713</v>
      </c>
      <c r="AH3399">
        <v>139.12877900000001</v>
      </c>
      <c r="AI3399">
        <v>153.636695</v>
      </c>
      <c r="AJ3399">
        <v>162.40883299999999</v>
      </c>
      <c r="AK3399">
        <v>169.302965</v>
      </c>
      <c r="AL3399" t="s">
        <v>54</v>
      </c>
      <c r="AM3399" t="s">
        <v>314</v>
      </c>
      <c r="AN3399" t="s">
        <v>1723</v>
      </c>
      <c r="AR3399" t="s">
        <v>1723</v>
      </c>
    </row>
    <row r="3400" spans="1:44" hidden="1" x14ac:dyDescent="0.25">
      <c r="A3400" t="s">
        <v>4643</v>
      </c>
      <c r="B3400" t="s">
        <v>4623</v>
      </c>
      <c r="C3400" t="s">
        <v>4624</v>
      </c>
      <c r="D3400" t="s">
        <v>158</v>
      </c>
      <c r="E3400" t="s">
        <v>4625</v>
      </c>
      <c r="F3400" t="s">
        <v>311</v>
      </c>
      <c r="G3400" t="s">
        <v>58</v>
      </c>
      <c r="H3400">
        <v>1</v>
      </c>
      <c r="I3400" t="s">
        <v>197</v>
      </c>
      <c r="J3400" t="s">
        <v>47</v>
      </c>
      <c r="K3400" s="1">
        <v>44151</v>
      </c>
      <c r="L3400">
        <v>0.69</v>
      </c>
      <c r="M3400" t="s">
        <v>226</v>
      </c>
      <c r="W3400" s="5">
        <v>44105</v>
      </c>
      <c r="Y3400" s="5">
        <v>45901</v>
      </c>
      <c r="AB3400" t="s">
        <v>311</v>
      </c>
      <c r="AC3400" t="s">
        <v>311</v>
      </c>
      <c r="AD3400" t="s">
        <v>1532</v>
      </c>
      <c r="AE3400" t="s">
        <v>199</v>
      </c>
      <c r="AF3400" t="s">
        <v>51</v>
      </c>
      <c r="AG3400" t="s">
        <v>1713</v>
      </c>
      <c r="AH3400">
        <v>139.12877900000001</v>
      </c>
      <c r="AI3400">
        <v>153.636695</v>
      </c>
      <c r="AJ3400">
        <v>162.40883299999999</v>
      </c>
      <c r="AK3400">
        <v>169.302965</v>
      </c>
      <c r="AL3400" t="s">
        <v>54</v>
      </c>
      <c r="AM3400" t="s">
        <v>314</v>
      </c>
      <c r="AN3400" t="s">
        <v>1723</v>
      </c>
      <c r="AR3400" t="s">
        <v>1723</v>
      </c>
    </row>
    <row r="3401" spans="1:44" hidden="1" x14ac:dyDescent="0.25">
      <c r="A3401" t="s">
        <v>4644</v>
      </c>
      <c r="B3401" t="s">
        <v>4623</v>
      </c>
      <c r="C3401" t="s">
        <v>4624</v>
      </c>
      <c r="D3401" t="s">
        <v>122</v>
      </c>
      <c r="E3401" t="s">
        <v>4625</v>
      </c>
      <c r="F3401" t="s">
        <v>311</v>
      </c>
      <c r="G3401" t="s">
        <v>58</v>
      </c>
      <c r="H3401">
        <v>1</v>
      </c>
      <c r="I3401" t="s">
        <v>197</v>
      </c>
      <c r="J3401" t="s">
        <v>47</v>
      </c>
      <c r="K3401" s="1">
        <v>44397</v>
      </c>
      <c r="L3401">
        <v>1.92</v>
      </c>
      <c r="M3401" t="s">
        <v>226</v>
      </c>
      <c r="W3401" s="5">
        <v>44105</v>
      </c>
      <c r="Y3401" s="5">
        <v>45901</v>
      </c>
      <c r="AB3401" t="s">
        <v>311</v>
      </c>
      <c r="AC3401" t="s">
        <v>311</v>
      </c>
      <c r="AD3401" t="s">
        <v>1532</v>
      </c>
      <c r="AE3401" t="s">
        <v>199</v>
      </c>
      <c r="AF3401" t="s">
        <v>51</v>
      </c>
      <c r="AG3401" t="s">
        <v>1713</v>
      </c>
      <c r="AH3401">
        <v>139.12877900000001</v>
      </c>
      <c r="AI3401">
        <v>153.636695</v>
      </c>
      <c r="AJ3401">
        <v>162.40883299999999</v>
      </c>
      <c r="AK3401">
        <v>169.302965</v>
      </c>
      <c r="AL3401" t="s">
        <v>54</v>
      </c>
      <c r="AM3401" t="s">
        <v>314</v>
      </c>
      <c r="AN3401" t="s">
        <v>1723</v>
      </c>
      <c r="AR3401" t="s">
        <v>1723</v>
      </c>
    </row>
    <row r="3402" spans="1:44" hidden="1" x14ac:dyDescent="0.25">
      <c r="A3402" t="s">
        <v>4645</v>
      </c>
      <c r="B3402" t="s">
        <v>4623</v>
      </c>
      <c r="C3402" t="s">
        <v>4624</v>
      </c>
      <c r="D3402" t="s">
        <v>114</v>
      </c>
      <c r="E3402" t="s">
        <v>4625</v>
      </c>
      <c r="F3402" t="s">
        <v>311</v>
      </c>
      <c r="G3402" t="s">
        <v>58</v>
      </c>
      <c r="H3402">
        <v>2</v>
      </c>
      <c r="I3402" t="s">
        <v>151</v>
      </c>
      <c r="J3402" t="s">
        <v>47</v>
      </c>
      <c r="K3402" s="1">
        <v>42786</v>
      </c>
      <c r="L3402">
        <v>0.44</v>
      </c>
      <c r="M3402" t="s">
        <v>226</v>
      </c>
      <c r="W3402" s="5">
        <v>44105</v>
      </c>
      <c r="Y3402" s="5">
        <v>45901</v>
      </c>
      <c r="AB3402" t="s">
        <v>311</v>
      </c>
      <c r="AC3402" t="s">
        <v>311</v>
      </c>
      <c r="AD3402" t="s">
        <v>1532</v>
      </c>
      <c r="AE3402" t="s">
        <v>199</v>
      </c>
      <c r="AF3402" t="s">
        <v>51</v>
      </c>
      <c r="AG3402" t="s">
        <v>1713</v>
      </c>
      <c r="AH3402">
        <v>139.12877900000001</v>
      </c>
      <c r="AI3402">
        <v>153.636695</v>
      </c>
      <c r="AJ3402">
        <v>162.40883299999999</v>
      </c>
      <c r="AK3402">
        <v>169.302965</v>
      </c>
      <c r="AL3402" t="s">
        <v>54</v>
      </c>
      <c r="AM3402" t="s">
        <v>314</v>
      </c>
      <c r="AN3402" t="s">
        <v>1723</v>
      </c>
      <c r="AR3402" t="s">
        <v>1723</v>
      </c>
    </row>
    <row r="3403" spans="1:44" hidden="1" x14ac:dyDescent="0.25">
      <c r="A3403" t="s">
        <v>4646</v>
      </c>
      <c r="B3403" t="s">
        <v>4623</v>
      </c>
      <c r="C3403" t="s">
        <v>4624</v>
      </c>
      <c r="D3403" t="s">
        <v>864</v>
      </c>
      <c r="E3403" t="s">
        <v>4625</v>
      </c>
      <c r="F3403" t="s">
        <v>311</v>
      </c>
      <c r="G3403" t="s">
        <v>58</v>
      </c>
      <c r="H3403">
        <v>1</v>
      </c>
      <c r="I3403" t="s">
        <v>197</v>
      </c>
      <c r="J3403" t="s">
        <v>47</v>
      </c>
      <c r="K3403" s="1">
        <v>44397</v>
      </c>
      <c r="L3403">
        <v>1.1200000000000001</v>
      </c>
      <c r="M3403" t="s">
        <v>226</v>
      </c>
      <c r="W3403" s="5">
        <v>44105</v>
      </c>
      <c r="Y3403" s="5">
        <v>45901</v>
      </c>
      <c r="AB3403" t="s">
        <v>311</v>
      </c>
      <c r="AC3403" t="s">
        <v>311</v>
      </c>
      <c r="AD3403" t="s">
        <v>1532</v>
      </c>
      <c r="AE3403" t="s">
        <v>199</v>
      </c>
      <c r="AF3403" t="s">
        <v>51</v>
      </c>
      <c r="AG3403" t="s">
        <v>1713</v>
      </c>
      <c r="AH3403">
        <v>139.12877900000001</v>
      </c>
      <c r="AI3403">
        <v>153.636695</v>
      </c>
      <c r="AJ3403">
        <v>162.40883299999999</v>
      </c>
      <c r="AK3403">
        <v>169.302965</v>
      </c>
      <c r="AL3403" t="s">
        <v>54</v>
      </c>
      <c r="AM3403" t="s">
        <v>314</v>
      </c>
      <c r="AN3403" t="s">
        <v>1723</v>
      </c>
      <c r="AR3403" t="s">
        <v>1723</v>
      </c>
    </row>
    <row r="3404" spans="1:44" hidden="1" x14ac:dyDescent="0.25">
      <c r="A3404" t="s">
        <v>4647</v>
      </c>
      <c r="B3404" t="s">
        <v>4623</v>
      </c>
      <c r="C3404" t="s">
        <v>4624</v>
      </c>
      <c r="D3404" t="s">
        <v>849</v>
      </c>
      <c r="E3404" t="s">
        <v>4625</v>
      </c>
      <c r="F3404" t="s">
        <v>311</v>
      </c>
      <c r="G3404" t="s">
        <v>58</v>
      </c>
      <c r="H3404">
        <v>1</v>
      </c>
      <c r="I3404" t="s">
        <v>197</v>
      </c>
      <c r="J3404" t="s">
        <v>47</v>
      </c>
      <c r="K3404" s="1">
        <v>44397</v>
      </c>
      <c r="L3404">
        <v>0.9</v>
      </c>
      <c r="M3404" t="s">
        <v>226</v>
      </c>
      <c r="W3404" s="5">
        <v>44105</v>
      </c>
      <c r="Y3404" s="5">
        <v>45901</v>
      </c>
      <c r="AB3404" t="s">
        <v>311</v>
      </c>
      <c r="AC3404" t="s">
        <v>311</v>
      </c>
      <c r="AD3404" t="s">
        <v>1532</v>
      </c>
      <c r="AE3404" t="s">
        <v>199</v>
      </c>
      <c r="AF3404" t="s">
        <v>51</v>
      </c>
      <c r="AG3404" t="s">
        <v>1713</v>
      </c>
      <c r="AH3404">
        <v>139.12877900000001</v>
      </c>
      <c r="AI3404">
        <v>153.636695</v>
      </c>
      <c r="AJ3404">
        <v>162.40883299999999</v>
      </c>
      <c r="AK3404">
        <v>169.302965</v>
      </c>
      <c r="AL3404" t="s">
        <v>54</v>
      </c>
      <c r="AM3404" t="s">
        <v>314</v>
      </c>
      <c r="AN3404" t="s">
        <v>1723</v>
      </c>
      <c r="AR3404" t="s">
        <v>1723</v>
      </c>
    </row>
    <row r="3405" spans="1:44" hidden="1" x14ac:dyDescent="0.25">
      <c r="A3405" t="s">
        <v>4650</v>
      </c>
      <c r="B3405" t="s">
        <v>4648</v>
      </c>
      <c r="C3405" t="s">
        <v>4649</v>
      </c>
      <c r="D3405" t="s">
        <v>104</v>
      </c>
      <c r="E3405" t="s">
        <v>4548</v>
      </c>
      <c r="F3405" t="s">
        <v>311</v>
      </c>
      <c r="G3405" t="s">
        <v>58</v>
      </c>
      <c r="H3405">
        <v>1</v>
      </c>
      <c r="I3405" t="s">
        <v>151</v>
      </c>
      <c r="J3405" t="s">
        <v>47</v>
      </c>
      <c r="K3405" s="1">
        <v>42430</v>
      </c>
      <c r="L3405">
        <v>0.2</v>
      </c>
      <c r="M3405" t="s">
        <v>391</v>
      </c>
      <c r="W3405" s="5">
        <v>45748</v>
      </c>
      <c r="X3405" s="5">
        <v>45748</v>
      </c>
      <c r="Y3405" s="5">
        <v>45809</v>
      </c>
      <c r="AB3405" t="s">
        <v>311</v>
      </c>
      <c r="AC3405" t="s">
        <v>311</v>
      </c>
      <c r="AD3405" t="s">
        <v>1532</v>
      </c>
      <c r="AE3405" t="s">
        <v>1531</v>
      </c>
      <c r="AF3405" t="s">
        <v>51</v>
      </c>
      <c r="AG3405" t="s">
        <v>50</v>
      </c>
      <c r="AH3405">
        <v>58.089582</v>
      </c>
      <c r="AI3405">
        <v>76.432683999999995</v>
      </c>
      <c r="AJ3405">
        <v>104.924837</v>
      </c>
      <c r="AK3405">
        <v>105.28909400000001</v>
      </c>
      <c r="AL3405" t="s">
        <v>54</v>
      </c>
      <c r="AM3405" t="s">
        <v>314</v>
      </c>
      <c r="AN3405" t="s">
        <v>1531</v>
      </c>
      <c r="AR3405" t="s">
        <v>1532</v>
      </c>
    </row>
    <row r="3406" spans="1:44" hidden="1" x14ac:dyDescent="0.25">
      <c r="A3406" t="s">
        <v>4651</v>
      </c>
      <c r="B3406" t="s">
        <v>4648</v>
      </c>
      <c r="C3406" t="s">
        <v>4649</v>
      </c>
      <c r="D3406" t="s">
        <v>149</v>
      </c>
      <c r="E3406" t="s">
        <v>4548</v>
      </c>
      <c r="F3406" t="s">
        <v>311</v>
      </c>
      <c r="G3406" t="s">
        <v>58</v>
      </c>
      <c r="H3406">
        <v>1</v>
      </c>
      <c r="I3406" t="s">
        <v>151</v>
      </c>
      <c r="J3406" t="s">
        <v>47</v>
      </c>
      <c r="K3406" s="1">
        <v>42430</v>
      </c>
      <c r="L3406">
        <v>0.14000000000000001</v>
      </c>
      <c r="M3406" t="s">
        <v>391</v>
      </c>
      <c r="W3406" s="5">
        <v>45748</v>
      </c>
      <c r="X3406" s="5">
        <v>45748</v>
      </c>
      <c r="Y3406" s="5">
        <v>45809</v>
      </c>
      <c r="AB3406" t="s">
        <v>311</v>
      </c>
      <c r="AC3406" t="s">
        <v>311</v>
      </c>
      <c r="AD3406" t="s">
        <v>1532</v>
      </c>
      <c r="AE3406" t="s">
        <v>1531</v>
      </c>
      <c r="AF3406" t="s">
        <v>51</v>
      </c>
      <c r="AG3406" t="s">
        <v>50</v>
      </c>
      <c r="AH3406">
        <v>58.089582</v>
      </c>
      <c r="AI3406">
        <v>76.432683999999995</v>
      </c>
      <c r="AJ3406">
        <v>104.924837</v>
      </c>
      <c r="AK3406">
        <v>105.28909400000001</v>
      </c>
      <c r="AL3406" t="s">
        <v>54</v>
      </c>
      <c r="AM3406" t="s">
        <v>314</v>
      </c>
      <c r="AN3406" t="s">
        <v>1531</v>
      </c>
      <c r="AR3406" t="s">
        <v>1532</v>
      </c>
    </row>
    <row r="3407" spans="1:44" hidden="1" x14ac:dyDescent="0.25">
      <c r="A3407" t="s">
        <v>4654</v>
      </c>
      <c r="B3407" t="s">
        <v>4652</v>
      </c>
      <c r="C3407" t="s">
        <v>4653</v>
      </c>
      <c r="D3407" t="s">
        <v>95</v>
      </c>
      <c r="E3407" t="s">
        <v>930</v>
      </c>
      <c r="F3407" t="s">
        <v>79</v>
      </c>
      <c r="G3407" t="s">
        <v>80</v>
      </c>
      <c r="H3407">
        <v>2</v>
      </c>
      <c r="I3407" t="s">
        <v>46</v>
      </c>
      <c r="J3407" t="s">
        <v>70</v>
      </c>
      <c r="L3407">
        <v>12.59</v>
      </c>
      <c r="M3407" t="s">
        <v>226</v>
      </c>
      <c r="U3407" t="s">
        <v>496</v>
      </c>
      <c r="W3407" s="5">
        <v>45321</v>
      </c>
      <c r="AB3407" t="s">
        <v>79</v>
      </c>
      <c r="AC3407" t="s">
        <v>79</v>
      </c>
      <c r="AD3407" t="s">
        <v>84</v>
      </c>
      <c r="AE3407" t="s">
        <v>247</v>
      </c>
      <c r="AF3407" t="s">
        <v>690</v>
      </c>
      <c r="AG3407" t="s">
        <v>53</v>
      </c>
      <c r="AH3407">
        <v>18.112901999999998</v>
      </c>
      <c r="AI3407">
        <v>28.734825000000001</v>
      </c>
      <c r="AJ3407">
        <v>46.859808999999998</v>
      </c>
      <c r="AK3407">
        <v>57.843598999999998</v>
      </c>
      <c r="AL3407" t="s">
        <v>73</v>
      </c>
      <c r="AM3407" t="s">
        <v>474</v>
      </c>
      <c r="AN3407" t="s">
        <v>566</v>
      </c>
      <c r="AO3407" s="1">
        <v>45748</v>
      </c>
      <c r="AP3407" s="1" t="s">
        <v>5428</v>
      </c>
      <c r="AR3407" t="s">
        <v>566</v>
      </c>
    </row>
    <row r="3408" spans="1:44" hidden="1" x14ac:dyDescent="0.25">
      <c r="A3408" t="s">
        <v>4655</v>
      </c>
      <c r="B3408" t="s">
        <v>4652</v>
      </c>
      <c r="C3408" t="s">
        <v>4653</v>
      </c>
      <c r="D3408" t="s">
        <v>143</v>
      </c>
      <c r="E3408" t="s">
        <v>702</v>
      </c>
      <c r="F3408" t="s">
        <v>79</v>
      </c>
      <c r="G3408" t="s">
        <v>80</v>
      </c>
      <c r="H3408">
        <v>2</v>
      </c>
      <c r="I3408" t="s">
        <v>46</v>
      </c>
      <c r="J3408" t="s">
        <v>70</v>
      </c>
      <c r="L3408">
        <v>3.66</v>
      </c>
      <c r="M3408" t="s">
        <v>226</v>
      </c>
      <c r="U3408" t="s">
        <v>496</v>
      </c>
      <c r="W3408" s="5">
        <v>45321</v>
      </c>
      <c r="AB3408" t="s">
        <v>79</v>
      </c>
      <c r="AC3408" t="s">
        <v>79</v>
      </c>
      <c r="AD3408" t="s">
        <v>84</v>
      </c>
      <c r="AE3408" t="s">
        <v>247</v>
      </c>
      <c r="AF3408" t="s">
        <v>690</v>
      </c>
      <c r="AG3408" t="s">
        <v>53</v>
      </c>
      <c r="AH3408">
        <v>18.112901999999998</v>
      </c>
      <c r="AI3408">
        <v>28.734825000000001</v>
      </c>
      <c r="AJ3408">
        <v>46.859808999999998</v>
      </c>
      <c r="AK3408">
        <v>57.843598999999998</v>
      </c>
      <c r="AL3408" t="s">
        <v>73</v>
      </c>
      <c r="AM3408" t="s">
        <v>474</v>
      </c>
      <c r="AN3408" t="s">
        <v>566</v>
      </c>
      <c r="AO3408" s="1">
        <v>45748</v>
      </c>
      <c r="AP3408" s="1" t="s">
        <v>5428</v>
      </c>
      <c r="AR3408" t="s">
        <v>566</v>
      </c>
    </row>
    <row r="3409" spans="1:44" hidden="1" x14ac:dyDescent="0.25">
      <c r="A3409" t="s">
        <v>4656</v>
      </c>
      <c r="B3409" t="s">
        <v>4652</v>
      </c>
      <c r="C3409" t="s">
        <v>4653</v>
      </c>
      <c r="D3409" t="s">
        <v>145</v>
      </c>
      <c r="E3409" t="s">
        <v>702</v>
      </c>
      <c r="F3409" t="s">
        <v>79</v>
      </c>
      <c r="G3409" t="s">
        <v>80</v>
      </c>
      <c r="H3409">
        <v>2</v>
      </c>
      <c r="I3409" t="s">
        <v>46</v>
      </c>
      <c r="J3409" t="s">
        <v>70</v>
      </c>
      <c r="L3409">
        <v>7.58</v>
      </c>
      <c r="M3409" t="s">
        <v>226</v>
      </c>
      <c r="U3409" t="s">
        <v>496</v>
      </c>
      <c r="W3409" s="5">
        <v>45321</v>
      </c>
      <c r="AB3409" t="s">
        <v>79</v>
      </c>
      <c r="AC3409" t="s">
        <v>79</v>
      </c>
      <c r="AD3409" t="s">
        <v>84</v>
      </c>
      <c r="AE3409" t="s">
        <v>247</v>
      </c>
      <c r="AF3409" t="s">
        <v>690</v>
      </c>
      <c r="AG3409" t="s">
        <v>53</v>
      </c>
      <c r="AH3409">
        <v>18.112901999999998</v>
      </c>
      <c r="AI3409">
        <v>28.734825000000001</v>
      </c>
      <c r="AJ3409">
        <v>46.859808999999998</v>
      </c>
      <c r="AK3409">
        <v>57.843598999999998</v>
      </c>
      <c r="AL3409" t="s">
        <v>73</v>
      </c>
      <c r="AM3409" t="s">
        <v>474</v>
      </c>
      <c r="AN3409" t="s">
        <v>566</v>
      </c>
      <c r="AO3409" s="1">
        <v>45748</v>
      </c>
      <c r="AP3409" s="1" t="s">
        <v>5428</v>
      </c>
      <c r="AR3409" t="s">
        <v>566</v>
      </c>
    </row>
    <row r="3410" spans="1:44" hidden="1" x14ac:dyDescent="0.25">
      <c r="A3410" t="s">
        <v>4657</v>
      </c>
      <c r="B3410" t="s">
        <v>4652</v>
      </c>
      <c r="C3410" t="s">
        <v>4653</v>
      </c>
      <c r="D3410" t="s">
        <v>255</v>
      </c>
      <c r="E3410" t="s">
        <v>702</v>
      </c>
      <c r="F3410" t="s">
        <v>79</v>
      </c>
      <c r="G3410" t="s">
        <v>80</v>
      </c>
      <c r="H3410">
        <v>2</v>
      </c>
      <c r="I3410" t="s">
        <v>46</v>
      </c>
      <c r="J3410" t="s">
        <v>70</v>
      </c>
      <c r="L3410">
        <v>5.84</v>
      </c>
      <c r="M3410" t="s">
        <v>226</v>
      </c>
      <c r="U3410" t="s">
        <v>496</v>
      </c>
      <c r="W3410" s="5">
        <v>45321</v>
      </c>
      <c r="AB3410" t="s">
        <v>79</v>
      </c>
      <c r="AC3410" t="s">
        <v>79</v>
      </c>
      <c r="AD3410" t="s">
        <v>84</v>
      </c>
      <c r="AE3410" t="s">
        <v>247</v>
      </c>
      <c r="AF3410" t="s">
        <v>690</v>
      </c>
      <c r="AG3410" t="s">
        <v>53</v>
      </c>
      <c r="AH3410">
        <v>18.112901999999998</v>
      </c>
      <c r="AI3410">
        <v>28.734825000000001</v>
      </c>
      <c r="AJ3410">
        <v>46.859808999999998</v>
      </c>
      <c r="AK3410">
        <v>57.843598999999998</v>
      </c>
      <c r="AL3410" t="s">
        <v>73</v>
      </c>
      <c r="AM3410" t="s">
        <v>474</v>
      </c>
      <c r="AN3410" t="s">
        <v>566</v>
      </c>
      <c r="AO3410" s="1">
        <v>45748</v>
      </c>
      <c r="AP3410" s="1" t="s">
        <v>5428</v>
      </c>
      <c r="AR3410" t="s">
        <v>566</v>
      </c>
    </row>
    <row r="3411" spans="1:44" hidden="1" x14ac:dyDescent="0.25">
      <c r="A3411" t="s">
        <v>4658</v>
      </c>
      <c r="B3411" t="s">
        <v>4652</v>
      </c>
      <c r="C3411" t="s">
        <v>4653</v>
      </c>
      <c r="D3411" t="s">
        <v>87</v>
      </c>
      <c r="E3411" t="s">
        <v>702</v>
      </c>
      <c r="F3411" t="s">
        <v>79</v>
      </c>
      <c r="G3411" t="s">
        <v>80</v>
      </c>
      <c r="H3411">
        <v>2</v>
      </c>
      <c r="I3411" t="s">
        <v>46</v>
      </c>
      <c r="J3411" t="s">
        <v>70</v>
      </c>
      <c r="L3411">
        <v>16.010000000000002</v>
      </c>
      <c r="M3411" t="s">
        <v>226</v>
      </c>
      <c r="U3411" t="s">
        <v>496</v>
      </c>
      <c r="W3411" s="5">
        <v>45321</v>
      </c>
      <c r="AB3411" t="s">
        <v>79</v>
      </c>
      <c r="AC3411" t="s">
        <v>79</v>
      </c>
      <c r="AD3411" t="s">
        <v>84</v>
      </c>
      <c r="AE3411" t="s">
        <v>247</v>
      </c>
      <c r="AF3411" t="s">
        <v>690</v>
      </c>
      <c r="AG3411" t="s">
        <v>53</v>
      </c>
      <c r="AH3411">
        <v>18.112901999999998</v>
      </c>
      <c r="AI3411">
        <v>28.734825000000001</v>
      </c>
      <c r="AJ3411">
        <v>46.859808999999998</v>
      </c>
      <c r="AK3411">
        <v>57.843598999999998</v>
      </c>
      <c r="AL3411" t="s">
        <v>73</v>
      </c>
      <c r="AM3411" t="s">
        <v>474</v>
      </c>
      <c r="AN3411" t="s">
        <v>566</v>
      </c>
      <c r="AO3411" s="1">
        <v>45748</v>
      </c>
      <c r="AP3411" s="1" t="s">
        <v>5428</v>
      </c>
      <c r="AR3411" t="s">
        <v>566</v>
      </c>
    </row>
    <row r="3412" spans="1:44" hidden="1" x14ac:dyDescent="0.25">
      <c r="A3412" t="s">
        <v>4659</v>
      </c>
      <c r="B3412" t="s">
        <v>4652</v>
      </c>
      <c r="C3412" t="s">
        <v>4653</v>
      </c>
      <c r="D3412" t="s">
        <v>100</v>
      </c>
      <c r="E3412" t="s">
        <v>930</v>
      </c>
      <c r="F3412" t="s">
        <v>79</v>
      </c>
      <c r="G3412" t="s">
        <v>80</v>
      </c>
      <c r="H3412">
        <v>2</v>
      </c>
      <c r="I3412" t="s">
        <v>46</v>
      </c>
      <c r="J3412" t="s">
        <v>70</v>
      </c>
      <c r="L3412">
        <v>10.95</v>
      </c>
      <c r="M3412" t="s">
        <v>226</v>
      </c>
      <c r="U3412" t="s">
        <v>496</v>
      </c>
      <c r="W3412" s="5">
        <v>45321</v>
      </c>
      <c r="AB3412" t="s">
        <v>79</v>
      </c>
      <c r="AC3412" t="s">
        <v>79</v>
      </c>
      <c r="AD3412" t="s">
        <v>84</v>
      </c>
      <c r="AE3412" t="s">
        <v>247</v>
      </c>
      <c r="AF3412" t="s">
        <v>690</v>
      </c>
      <c r="AG3412" t="s">
        <v>53</v>
      </c>
      <c r="AH3412">
        <v>18.112901999999998</v>
      </c>
      <c r="AI3412">
        <v>28.734825000000001</v>
      </c>
      <c r="AJ3412">
        <v>46.859808999999998</v>
      </c>
      <c r="AK3412">
        <v>57.843598999999998</v>
      </c>
      <c r="AL3412" t="s">
        <v>73</v>
      </c>
      <c r="AM3412" t="s">
        <v>474</v>
      </c>
      <c r="AN3412" t="s">
        <v>566</v>
      </c>
      <c r="AO3412" s="1">
        <v>45748</v>
      </c>
      <c r="AP3412" s="1" t="s">
        <v>5428</v>
      </c>
      <c r="AR3412" t="s">
        <v>566</v>
      </c>
    </row>
    <row r="3413" spans="1:44" hidden="1" x14ac:dyDescent="0.25">
      <c r="A3413" t="s">
        <v>4660</v>
      </c>
      <c r="B3413" t="s">
        <v>4652</v>
      </c>
      <c r="C3413" t="s">
        <v>4653</v>
      </c>
      <c r="D3413" t="s">
        <v>259</v>
      </c>
      <c r="E3413" t="s">
        <v>930</v>
      </c>
      <c r="F3413" t="s">
        <v>79</v>
      </c>
      <c r="G3413" t="s">
        <v>80</v>
      </c>
      <c r="H3413">
        <v>2</v>
      </c>
      <c r="I3413" t="s">
        <v>46</v>
      </c>
      <c r="J3413" t="s">
        <v>70</v>
      </c>
      <c r="L3413">
        <v>8.94</v>
      </c>
      <c r="M3413" t="s">
        <v>226</v>
      </c>
      <c r="U3413" t="s">
        <v>496</v>
      </c>
      <c r="W3413" s="5">
        <v>45321</v>
      </c>
      <c r="AB3413" t="s">
        <v>79</v>
      </c>
      <c r="AC3413" t="s">
        <v>79</v>
      </c>
      <c r="AD3413" t="s">
        <v>84</v>
      </c>
      <c r="AE3413" t="s">
        <v>247</v>
      </c>
      <c r="AF3413" t="s">
        <v>690</v>
      </c>
      <c r="AG3413" t="s">
        <v>53</v>
      </c>
      <c r="AH3413">
        <v>18.112901999999998</v>
      </c>
      <c r="AI3413">
        <v>28.734825000000001</v>
      </c>
      <c r="AJ3413">
        <v>46.859808999999998</v>
      </c>
      <c r="AK3413">
        <v>57.843598999999998</v>
      </c>
      <c r="AL3413" t="s">
        <v>73</v>
      </c>
      <c r="AM3413" t="s">
        <v>474</v>
      </c>
      <c r="AN3413" t="s">
        <v>566</v>
      </c>
      <c r="AO3413" s="1">
        <v>45748</v>
      </c>
      <c r="AP3413" s="1" t="s">
        <v>5428</v>
      </c>
      <c r="AR3413" t="s">
        <v>566</v>
      </c>
    </row>
    <row r="3414" spans="1:44" hidden="1" x14ac:dyDescent="0.25">
      <c r="A3414" t="s">
        <v>4661</v>
      </c>
      <c r="B3414" t="s">
        <v>4652</v>
      </c>
      <c r="C3414" t="s">
        <v>4653</v>
      </c>
      <c r="D3414" t="s">
        <v>275</v>
      </c>
      <c r="E3414" t="s">
        <v>930</v>
      </c>
      <c r="F3414" t="s">
        <v>79</v>
      </c>
      <c r="G3414" t="s">
        <v>80</v>
      </c>
      <c r="H3414">
        <v>2</v>
      </c>
      <c r="I3414" t="s">
        <v>46</v>
      </c>
      <c r="J3414" t="s">
        <v>70</v>
      </c>
      <c r="L3414">
        <v>27.61</v>
      </c>
      <c r="M3414" t="s">
        <v>226</v>
      </c>
      <c r="U3414" t="s">
        <v>496</v>
      </c>
      <c r="W3414" s="5">
        <v>45321</v>
      </c>
      <c r="AB3414" t="s">
        <v>79</v>
      </c>
      <c r="AC3414" t="s">
        <v>79</v>
      </c>
      <c r="AD3414" t="s">
        <v>84</v>
      </c>
      <c r="AE3414" t="s">
        <v>247</v>
      </c>
      <c r="AF3414" t="s">
        <v>690</v>
      </c>
      <c r="AG3414" t="s">
        <v>53</v>
      </c>
      <c r="AH3414">
        <v>18.112901999999998</v>
      </c>
      <c r="AI3414">
        <v>28.734825000000001</v>
      </c>
      <c r="AJ3414">
        <v>46.859808999999998</v>
      </c>
      <c r="AK3414">
        <v>57.843598999999998</v>
      </c>
      <c r="AL3414" t="s">
        <v>73</v>
      </c>
      <c r="AM3414" t="s">
        <v>474</v>
      </c>
      <c r="AN3414" t="s">
        <v>566</v>
      </c>
      <c r="AO3414" s="1">
        <v>45748</v>
      </c>
      <c r="AP3414" s="1" t="s">
        <v>5428</v>
      </c>
      <c r="AR3414" t="s">
        <v>566</v>
      </c>
    </row>
    <row r="3415" spans="1:44" hidden="1" x14ac:dyDescent="0.25">
      <c r="A3415" t="s">
        <v>4662</v>
      </c>
      <c r="B3415" t="s">
        <v>4652</v>
      </c>
      <c r="C3415" t="s">
        <v>4653</v>
      </c>
      <c r="D3415" t="s">
        <v>207</v>
      </c>
      <c r="E3415" t="s">
        <v>930</v>
      </c>
      <c r="F3415" t="s">
        <v>79</v>
      </c>
      <c r="G3415" t="s">
        <v>80</v>
      </c>
      <c r="H3415">
        <v>2</v>
      </c>
      <c r="I3415" t="s">
        <v>46</v>
      </c>
      <c r="J3415" t="s">
        <v>70</v>
      </c>
      <c r="L3415" s="21">
        <v>29.53</v>
      </c>
      <c r="M3415" t="s">
        <v>226</v>
      </c>
      <c r="U3415" t="s">
        <v>496</v>
      </c>
      <c r="W3415" s="5">
        <v>45321</v>
      </c>
      <c r="AB3415" t="s">
        <v>79</v>
      </c>
      <c r="AC3415" t="s">
        <v>79</v>
      </c>
      <c r="AD3415" t="s">
        <v>84</v>
      </c>
      <c r="AE3415" t="s">
        <v>247</v>
      </c>
      <c r="AF3415" t="s">
        <v>690</v>
      </c>
      <c r="AG3415" t="s">
        <v>53</v>
      </c>
      <c r="AH3415">
        <v>18.112901999999998</v>
      </c>
      <c r="AI3415">
        <v>28.734825000000001</v>
      </c>
      <c r="AJ3415">
        <v>46.859808999999998</v>
      </c>
      <c r="AK3415">
        <v>57.843598999999998</v>
      </c>
      <c r="AL3415" t="s">
        <v>73</v>
      </c>
      <c r="AM3415" t="s">
        <v>474</v>
      </c>
      <c r="AN3415" t="s">
        <v>566</v>
      </c>
      <c r="AO3415" s="1">
        <v>45748</v>
      </c>
      <c r="AP3415" s="1" t="s">
        <v>5428</v>
      </c>
      <c r="AR3415" t="s">
        <v>566</v>
      </c>
    </row>
    <row r="3416" spans="1:44" hidden="1" x14ac:dyDescent="0.25">
      <c r="A3416" t="s">
        <v>4663</v>
      </c>
      <c r="B3416" t="s">
        <v>4652</v>
      </c>
      <c r="C3416" t="s">
        <v>4653</v>
      </c>
      <c r="D3416" t="s">
        <v>102</v>
      </c>
      <c r="E3416" t="s">
        <v>930</v>
      </c>
      <c r="F3416" t="s">
        <v>79</v>
      </c>
      <c r="G3416" t="s">
        <v>80</v>
      </c>
      <c r="H3416">
        <v>2</v>
      </c>
      <c r="I3416" t="s">
        <v>46</v>
      </c>
      <c r="J3416" t="s">
        <v>70</v>
      </c>
      <c r="L3416" s="21">
        <v>29.07</v>
      </c>
      <c r="M3416" t="s">
        <v>226</v>
      </c>
      <c r="U3416" t="s">
        <v>496</v>
      </c>
      <c r="W3416" s="5">
        <v>45321</v>
      </c>
      <c r="AB3416" t="s">
        <v>79</v>
      </c>
      <c r="AC3416" t="s">
        <v>79</v>
      </c>
      <c r="AD3416" t="s">
        <v>84</v>
      </c>
      <c r="AE3416" t="s">
        <v>247</v>
      </c>
      <c r="AF3416" t="s">
        <v>690</v>
      </c>
      <c r="AG3416" t="s">
        <v>53</v>
      </c>
      <c r="AH3416">
        <v>18.112901999999998</v>
      </c>
      <c r="AI3416">
        <v>28.734825000000001</v>
      </c>
      <c r="AJ3416">
        <v>46.859808999999998</v>
      </c>
      <c r="AK3416">
        <v>57.843598999999998</v>
      </c>
      <c r="AL3416" t="s">
        <v>73</v>
      </c>
      <c r="AM3416" t="s">
        <v>474</v>
      </c>
      <c r="AN3416" t="s">
        <v>566</v>
      </c>
      <c r="AO3416" s="1">
        <v>45748</v>
      </c>
      <c r="AP3416" s="1" t="s">
        <v>5428</v>
      </c>
      <c r="AR3416" t="s">
        <v>566</v>
      </c>
    </row>
    <row r="3417" spans="1:44" hidden="1" x14ac:dyDescent="0.25">
      <c r="A3417" t="s">
        <v>4664</v>
      </c>
      <c r="B3417" t="s">
        <v>4652</v>
      </c>
      <c r="C3417" t="s">
        <v>4653</v>
      </c>
      <c r="D3417" t="s">
        <v>104</v>
      </c>
      <c r="E3417" t="s">
        <v>930</v>
      </c>
      <c r="F3417" t="s">
        <v>79</v>
      </c>
      <c r="G3417" t="s">
        <v>80</v>
      </c>
      <c r="H3417">
        <v>2</v>
      </c>
      <c r="I3417" t="s">
        <v>46</v>
      </c>
      <c r="J3417" t="s">
        <v>70</v>
      </c>
      <c r="L3417" s="21">
        <v>17.88</v>
      </c>
      <c r="M3417" t="s">
        <v>226</v>
      </c>
      <c r="U3417" t="s">
        <v>496</v>
      </c>
      <c r="W3417" s="5">
        <v>45321</v>
      </c>
      <c r="AB3417" t="s">
        <v>79</v>
      </c>
      <c r="AC3417" t="s">
        <v>79</v>
      </c>
      <c r="AD3417" t="s">
        <v>84</v>
      </c>
      <c r="AE3417" t="s">
        <v>247</v>
      </c>
      <c r="AF3417" t="s">
        <v>690</v>
      </c>
      <c r="AG3417" t="s">
        <v>53</v>
      </c>
      <c r="AH3417">
        <v>18.112901999999998</v>
      </c>
      <c r="AI3417">
        <v>28.734825000000001</v>
      </c>
      <c r="AJ3417">
        <v>46.859808999999998</v>
      </c>
      <c r="AK3417">
        <v>57.843598999999998</v>
      </c>
      <c r="AL3417" t="s">
        <v>73</v>
      </c>
      <c r="AM3417" t="s">
        <v>474</v>
      </c>
      <c r="AN3417" t="s">
        <v>566</v>
      </c>
      <c r="AO3417" s="1">
        <v>45717</v>
      </c>
      <c r="AP3417" s="1" t="s">
        <v>5427</v>
      </c>
      <c r="AQ3417" t="s">
        <v>5447</v>
      </c>
      <c r="AR3417" t="s">
        <v>566</v>
      </c>
    </row>
    <row r="3418" spans="1:44" hidden="1" x14ac:dyDescent="0.25">
      <c r="A3418" t="s">
        <v>4665</v>
      </c>
      <c r="B3418" t="s">
        <v>4652</v>
      </c>
      <c r="C3418" t="s">
        <v>4653</v>
      </c>
      <c r="D3418" t="s">
        <v>149</v>
      </c>
      <c r="E3418" t="s">
        <v>930</v>
      </c>
      <c r="F3418" t="s">
        <v>79</v>
      </c>
      <c r="G3418" t="s">
        <v>80</v>
      </c>
      <c r="H3418">
        <v>2</v>
      </c>
      <c r="I3418" t="s">
        <v>46</v>
      </c>
      <c r="J3418" t="s">
        <v>70</v>
      </c>
      <c r="L3418" s="21">
        <v>15.38</v>
      </c>
      <c r="M3418" t="s">
        <v>226</v>
      </c>
      <c r="U3418" t="s">
        <v>496</v>
      </c>
      <c r="W3418" s="5">
        <v>45321</v>
      </c>
      <c r="AB3418" t="s">
        <v>79</v>
      </c>
      <c r="AC3418" t="s">
        <v>79</v>
      </c>
      <c r="AD3418" t="s">
        <v>84</v>
      </c>
      <c r="AE3418" t="s">
        <v>247</v>
      </c>
      <c r="AF3418" t="s">
        <v>690</v>
      </c>
      <c r="AG3418" t="s">
        <v>53</v>
      </c>
      <c r="AH3418">
        <v>18.112901999999998</v>
      </c>
      <c r="AI3418">
        <v>28.734825000000001</v>
      </c>
      <c r="AJ3418">
        <v>46.859808999999998</v>
      </c>
      <c r="AK3418">
        <v>57.843598999999998</v>
      </c>
      <c r="AL3418" t="s">
        <v>73</v>
      </c>
      <c r="AM3418" t="s">
        <v>474</v>
      </c>
      <c r="AN3418" t="s">
        <v>566</v>
      </c>
      <c r="AO3418" s="1">
        <v>45717</v>
      </c>
      <c r="AP3418" s="1" t="s">
        <v>5427</v>
      </c>
      <c r="AQ3418" t="s">
        <v>5447</v>
      </c>
      <c r="AR3418" t="s">
        <v>566</v>
      </c>
    </row>
    <row r="3419" spans="1:44" hidden="1" x14ac:dyDescent="0.25">
      <c r="A3419" t="s">
        <v>4666</v>
      </c>
      <c r="B3419" t="s">
        <v>4652</v>
      </c>
      <c r="C3419" t="s">
        <v>4653</v>
      </c>
      <c r="D3419" t="s">
        <v>107</v>
      </c>
      <c r="E3419" t="s">
        <v>930</v>
      </c>
      <c r="F3419" t="s">
        <v>79</v>
      </c>
      <c r="G3419" t="s">
        <v>80</v>
      </c>
      <c r="H3419">
        <v>2</v>
      </c>
      <c r="I3419" t="s">
        <v>46</v>
      </c>
      <c r="J3419" t="s">
        <v>70</v>
      </c>
      <c r="L3419" s="21">
        <v>9.7200000000000006</v>
      </c>
      <c r="M3419" t="s">
        <v>226</v>
      </c>
      <c r="U3419" t="s">
        <v>496</v>
      </c>
      <c r="W3419" s="5">
        <v>45321</v>
      </c>
      <c r="AB3419" t="s">
        <v>79</v>
      </c>
      <c r="AC3419" t="s">
        <v>79</v>
      </c>
      <c r="AD3419" t="s">
        <v>84</v>
      </c>
      <c r="AE3419" t="s">
        <v>247</v>
      </c>
      <c r="AF3419" t="s">
        <v>690</v>
      </c>
      <c r="AG3419" t="s">
        <v>53</v>
      </c>
      <c r="AH3419">
        <v>18.112901999999998</v>
      </c>
      <c r="AI3419">
        <v>28.734825000000001</v>
      </c>
      <c r="AJ3419">
        <v>46.859808999999998</v>
      </c>
      <c r="AK3419">
        <v>57.843598999999998</v>
      </c>
      <c r="AL3419" t="s">
        <v>73</v>
      </c>
      <c r="AM3419" t="s">
        <v>474</v>
      </c>
      <c r="AN3419" t="s">
        <v>566</v>
      </c>
      <c r="AO3419" s="1">
        <v>45748</v>
      </c>
      <c r="AP3419" s="1" t="s">
        <v>5428</v>
      </c>
      <c r="AR3419" t="s">
        <v>566</v>
      </c>
    </row>
    <row r="3420" spans="1:44" hidden="1" x14ac:dyDescent="0.25">
      <c r="A3420" t="s">
        <v>4667</v>
      </c>
      <c r="B3420" t="s">
        <v>4652</v>
      </c>
      <c r="C3420" t="s">
        <v>4653</v>
      </c>
      <c r="D3420" t="s">
        <v>109</v>
      </c>
      <c r="E3420" t="s">
        <v>930</v>
      </c>
      <c r="F3420" t="s">
        <v>79</v>
      </c>
      <c r="G3420" t="s">
        <v>80</v>
      </c>
      <c r="H3420">
        <v>2</v>
      </c>
      <c r="I3420" t="s">
        <v>46</v>
      </c>
      <c r="J3420" t="s">
        <v>70</v>
      </c>
      <c r="L3420" s="21">
        <v>0.73</v>
      </c>
      <c r="M3420" t="s">
        <v>226</v>
      </c>
      <c r="U3420" t="s">
        <v>496</v>
      </c>
      <c r="W3420" s="5">
        <v>45321</v>
      </c>
      <c r="AB3420" t="s">
        <v>79</v>
      </c>
      <c r="AC3420" t="s">
        <v>79</v>
      </c>
      <c r="AD3420" t="s">
        <v>84</v>
      </c>
      <c r="AE3420" t="s">
        <v>247</v>
      </c>
      <c r="AF3420" t="s">
        <v>690</v>
      </c>
      <c r="AG3420" t="s">
        <v>53</v>
      </c>
      <c r="AH3420">
        <v>18.112901999999998</v>
      </c>
      <c r="AI3420">
        <v>28.734825000000001</v>
      </c>
      <c r="AJ3420">
        <v>46.859808999999998</v>
      </c>
      <c r="AK3420">
        <v>57.843598999999998</v>
      </c>
      <c r="AL3420" t="s">
        <v>73</v>
      </c>
      <c r="AM3420" t="s">
        <v>474</v>
      </c>
      <c r="AN3420" t="s">
        <v>566</v>
      </c>
      <c r="AO3420" s="1">
        <v>45748</v>
      </c>
      <c r="AP3420" s="1" t="s">
        <v>5428</v>
      </c>
      <c r="AR3420" t="s">
        <v>566</v>
      </c>
    </row>
    <row r="3421" spans="1:44" hidden="1" x14ac:dyDescent="0.25">
      <c r="A3421" t="s">
        <v>4668</v>
      </c>
      <c r="B3421" t="s">
        <v>4652</v>
      </c>
      <c r="C3421" t="s">
        <v>4653</v>
      </c>
      <c r="D3421" t="s">
        <v>154</v>
      </c>
      <c r="E3421" t="s">
        <v>930</v>
      </c>
      <c r="F3421" t="s">
        <v>79</v>
      </c>
      <c r="G3421" t="s">
        <v>80</v>
      </c>
      <c r="H3421">
        <v>2</v>
      </c>
      <c r="I3421" t="s">
        <v>46</v>
      </c>
      <c r="J3421" t="s">
        <v>70</v>
      </c>
      <c r="L3421" s="21">
        <v>22.62</v>
      </c>
      <c r="M3421" t="s">
        <v>226</v>
      </c>
      <c r="U3421" t="s">
        <v>496</v>
      </c>
      <c r="W3421" s="5">
        <v>45321</v>
      </c>
      <c r="AB3421" t="s">
        <v>79</v>
      </c>
      <c r="AC3421" t="s">
        <v>79</v>
      </c>
      <c r="AD3421" t="s">
        <v>84</v>
      </c>
      <c r="AE3421" t="s">
        <v>247</v>
      </c>
      <c r="AF3421" t="s">
        <v>690</v>
      </c>
      <c r="AG3421" t="s">
        <v>53</v>
      </c>
      <c r="AH3421">
        <v>18.112901999999998</v>
      </c>
      <c r="AI3421">
        <v>28.734825000000001</v>
      </c>
      <c r="AJ3421">
        <v>46.859808999999998</v>
      </c>
      <c r="AK3421">
        <v>57.843598999999998</v>
      </c>
      <c r="AL3421" t="s">
        <v>73</v>
      </c>
      <c r="AM3421" t="s">
        <v>474</v>
      </c>
      <c r="AN3421" t="s">
        <v>566</v>
      </c>
      <c r="AO3421" s="1">
        <v>45717</v>
      </c>
      <c r="AP3421" s="1" t="s">
        <v>5427</v>
      </c>
      <c r="AQ3421" t="s">
        <v>5447</v>
      </c>
      <c r="AR3421" t="s">
        <v>566</v>
      </c>
    </row>
    <row r="3422" spans="1:44" hidden="1" x14ac:dyDescent="0.25">
      <c r="A3422" t="s">
        <v>4669</v>
      </c>
      <c r="B3422" t="s">
        <v>4652</v>
      </c>
      <c r="C3422" t="s">
        <v>4653</v>
      </c>
      <c r="D3422" t="s">
        <v>229</v>
      </c>
      <c r="E3422" t="s">
        <v>930</v>
      </c>
      <c r="F3422" t="s">
        <v>79</v>
      </c>
      <c r="G3422" t="s">
        <v>80</v>
      </c>
      <c r="H3422">
        <v>2</v>
      </c>
      <c r="I3422" t="s">
        <v>46</v>
      </c>
      <c r="J3422" t="s">
        <v>70</v>
      </c>
      <c r="L3422" s="21">
        <v>24.69</v>
      </c>
      <c r="M3422" t="s">
        <v>226</v>
      </c>
      <c r="U3422" t="s">
        <v>496</v>
      </c>
      <c r="W3422" s="5">
        <v>45321</v>
      </c>
      <c r="AB3422" t="s">
        <v>79</v>
      </c>
      <c r="AC3422" t="s">
        <v>79</v>
      </c>
      <c r="AD3422" t="s">
        <v>84</v>
      </c>
      <c r="AE3422" t="s">
        <v>247</v>
      </c>
      <c r="AF3422" t="s">
        <v>690</v>
      </c>
      <c r="AG3422" t="s">
        <v>53</v>
      </c>
      <c r="AH3422">
        <v>18.112901999999998</v>
      </c>
      <c r="AI3422">
        <v>28.734825000000001</v>
      </c>
      <c r="AJ3422">
        <v>46.859808999999998</v>
      </c>
      <c r="AK3422">
        <v>57.843598999999998</v>
      </c>
      <c r="AL3422" t="s">
        <v>73</v>
      </c>
      <c r="AM3422" t="s">
        <v>474</v>
      </c>
      <c r="AN3422" t="s">
        <v>566</v>
      </c>
      <c r="AO3422" s="1">
        <v>45748</v>
      </c>
      <c r="AP3422" s="1" t="s">
        <v>5428</v>
      </c>
      <c r="AR3422" t="s">
        <v>566</v>
      </c>
    </row>
    <row r="3423" spans="1:44" hidden="1" x14ac:dyDescent="0.25">
      <c r="A3423" t="s">
        <v>4670</v>
      </c>
      <c r="B3423" t="s">
        <v>4652</v>
      </c>
      <c r="C3423" t="s">
        <v>4653</v>
      </c>
      <c r="D3423" t="s">
        <v>195</v>
      </c>
      <c r="E3423" t="s">
        <v>930</v>
      </c>
      <c r="F3423" t="s">
        <v>79</v>
      </c>
      <c r="G3423" t="s">
        <v>80</v>
      </c>
      <c r="H3423">
        <v>2</v>
      </c>
      <c r="I3423" t="s">
        <v>46</v>
      </c>
      <c r="J3423" t="s">
        <v>70</v>
      </c>
      <c r="L3423" s="21">
        <v>16.88</v>
      </c>
      <c r="M3423" t="s">
        <v>226</v>
      </c>
      <c r="U3423" t="s">
        <v>496</v>
      </c>
      <c r="W3423" s="5">
        <v>45321</v>
      </c>
      <c r="AB3423" t="s">
        <v>79</v>
      </c>
      <c r="AC3423" t="s">
        <v>79</v>
      </c>
      <c r="AD3423" t="s">
        <v>84</v>
      </c>
      <c r="AE3423" t="s">
        <v>247</v>
      </c>
      <c r="AF3423" t="s">
        <v>690</v>
      </c>
      <c r="AG3423" t="s">
        <v>53</v>
      </c>
      <c r="AH3423">
        <v>18.112901999999998</v>
      </c>
      <c r="AI3423">
        <v>28.734825000000001</v>
      </c>
      <c r="AJ3423">
        <v>46.859808999999998</v>
      </c>
      <c r="AK3423">
        <v>57.843598999999998</v>
      </c>
      <c r="AL3423" t="s">
        <v>73</v>
      </c>
      <c r="AM3423" t="s">
        <v>474</v>
      </c>
      <c r="AN3423" t="s">
        <v>566</v>
      </c>
      <c r="AO3423" s="1">
        <v>45748</v>
      </c>
      <c r="AP3423" s="1" t="s">
        <v>5428</v>
      </c>
      <c r="AR3423" t="s">
        <v>566</v>
      </c>
    </row>
    <row r="3424" spans="1:44" hidden="1" x14ac:dyDescent="0.25">
      <c r="A3424" t="s">
        <v>4671</v>
      </c>
      <c r="B3424" t="s">
        <v>4652</v>
      </c>
      <c r="C3424" t="s">
        <v>4653</v>
      </c>
      <c r="D3424" t="s">
        <v>156</v>
      </c>
      <c r="E3424" t="s">
        <v>930</v>
      </c>
      <c r="F3424" t="s">
        <v>79</v>
      </c>
      <c r="G3424" t="s">
        <v>80</v>
      </c>
      <c r="H3424">
        <v>2</v>
      </c>
      <c r="I3424" t="s">
        <v>46</v>
      </c>
      <c r="J3424" t="s">
        <v>70</v>
      </c>
      <c r="L3424" s="21">
        <v>13.41</v>
      </c>
      <c r="M3424" t="s">
        <v>226</v>
      </c>
      <c r="U3424" t="s">
        <v>496</v>
      </c>
      <c r="W3424" s="5">
        <v>45321</v>
      </c>
      <c r="AB3424" t="s">
        <v>79</v>
      </c>
      <c r="AC3424" t="s">
        <v>79</v>
      </c>
      <c r="AD3424" t="s">
        <v>84</v>
      </c>
      <c r="AE3424" t="s">
        <v>247</v>
      </c>
      <c r="AF3424" t="s">
        <v>690</v>
      </c>
      <c r="AG3424" t="s">
        <v>53</v>
      </c>
      <c r="AH3424">
        <v>18.112901999999998</v>
      </c>
      <c r="AI3424">
        <v>28.734825000000001</v>
      </c>
      <c r="AJ3424">
        <v>46.859808999999998</v>
      </c>
      <c r="AK3424">
        <v>57.843598999999998</v>
      </c>
      <c r="AL3424" t="s">
        <v>73</v>
      </c>
      <c r="AM3424" t="s">
        <v>474</v>
      </c>
      <c r="AN3424" t="s">
        <v>566</v>
      </c>
      <c r="AO3424" s="1">
        <v>45748</v>
      </c>
      <c r="AP3424" s="1" t="s">
        <v>5428</v>
      </c>
      <c r="AR3424" t="s">
        <v>566</v>
      </c>
    </row>
    <row r="3425" spans="1:44" hidden="1" x14ac:dyDescent="0.25">
      <c r="A3425" t="s">
        <v>4672</v>
      </c>
      <c r="B3425" t="s">
        <v>4652</v>
      </c>
      <c r="C3425" t="s">
        <v>4653</v>
      </c>
      <c r="D3425" t="s">
        <v>861</v>
      </c>
      <c r="E3425" t="s">
        <v>930</v>
      </c>
      <c r="F3425" t="s">
        <v>79</v>
      </c>
      <c r="G3425" t="s">
        <v>80</v>
      </c>
      <c r="H3425">
        <v>2</v>
      </c>
      <c r="I3425" t="s">
        <v>46</v>
      </c>
      <c r="J3425" t="s">
        <v>70</v>
      </c>
      <c r="L3425">
        <v>7.13</v>
      </c>
      <c r="M3425" t="s">
        <v>226</v>
      </c>
      <c r="U3425" t="s">
        <v>496</v>
      </c>
      <c r="W3425" s="5">
        <v>45321</v>
      </c>
      <c r="AB3425" t="s">
        <v>79</v>
      </c>
      <c r="AC3425" t="s">
        <v>79</v>
      </c>
      <c r="AD3425" t="s">
        <v>84</v>
      </c>
      <c r="AE3425" t="s">
        <v>247</v>
      </c>
      <c r="AF3425" t="s">
        <v>690</v>
      </c>
      <c r="AG3425" t="s">
        <v>53</v>
      </c>
      <c r="AH3425">
        <v>18.112901999999998</v>
      </c>
      <c r="AI3425">
        <v>28.734825000000001</v>
      </c>
      <c r="AJ3425">
        <v>46.859808999999998</v>
      </c>
      <c r="AK3425">
        <v>57.843598999999998</v>
      </c>
      <c r="AL3425" t="s">
        <v>73</v>
      </c>
      <c r="AM3425" t="s">
        <v>474</v>
      </c>
      <c r="AN3425" t="s">
        <v>566</v>
      </c>
      <c r="AO3425" s="1">
        <v>45748</v>
      </c>
      <c r="AP3425" s="1" t="s">
        <v>5428</v>
      </c>
      <c r="AR3425" t="s">
        <v>566</v>
      </c>
    </row>
    <row r="3426" spans="1:44" hidden="1" x14ac:dyDescent="0.25">
      <c r="A3426" t="s">
        <v>4673</v>
      </c>
      <c r="B3426" t="s">
        <v>4652</v>
      </c>
      <c r="C3426" t="s">
        <v>4653</v>
      </c>
      <c r="D3426" t="s">
        <v>773</v>
      </c>
      <c r="E3426" t="s">
        <v>930</v>
      </c>
      <c r="F3426" t="s">
        <v>79</v>
      </c>
      <c r="G3426" t="s">
        <v>80</v>
      </c>
      <c r="H3426">
        <v>2</v>
      </c>
      <c r="I3426" t="s">
        <v>46</v>
      </c>
      <c r="J3426" t="s">
        <v>70</v>
      </c>
      <c r="L3426">
        <v>0.71</v>
      </c>
      <c r="M3426" t="s">
        <v>226</v>
      </c>
      <c r="U3426" t="s">
        <v>496</v>
      </c>
      <c r="W3426" s="5">
        <v>45321</v>
      </c>
      <c r="AB3426" t="s">
        <v>79</v>
      </c>
      <c r="AC3426" t="s">
        <v>79</v>
      </c>
      <c r="AD3426" t="s">
        <v>84</v>
      </c>
      <c r="AE3426" t="s">
        <v>247</v>
      </c>
      <c r="AF3426" t="s">
        <v>690</v>
      </c>
      <c r="AG3426" t="s">
        <v>53</v>
      </c>
      <c r="AH3426">
        <v>18.112901999999998</v>
      </c>
      <c r="AI3426">
        <v>28.734825000000001</v>
      </c>
      <c r="AJ3426">
        <v>46.859808999999998</v>
      </c>
      <c r="AK3426">
        <v>57.843598999999998</v>
      </c>
      <c r="AL3426" t="s">
        <v>73</v>
      </c>
      <c r="AM3426" t="s">
        <v>474</v>
      </c>
      <c r="AN3426" t="s">
        <v>566</v>
      </c>
      <c r="AO3426" s="1">
        <v>45748</v>
      </c>
      <c r="AP3426" s="1" t="s">
        <v>5428</v>
      </c>
      <c r="AR3426" t="s">
        <v>566</v>
      </c>
    </row>
    <row r="3427" spans="1:44" hidden="1" x14ac:dyDescent="0.25">
      <c r="A3427" t="s">
        <v>4676</v>
      </c>
      <c r="B3427" t="s">
        <v>4674</v>
      </c>
      <c r="C3427" t="s">
        <v>4675</v>
      </c>
      <c r="D3427" t="s">
        <v>95</v>
      </c>
      <c r="E3427" t="s">
        <v>2688</v>
      </c>
      <c r="F3427" t="s">
        <v>245</v>
      </c>
      <c r="G3427" t="s">
        <v>80</v>
      </c>
      <c r="H3427">
        <v>1</v>
      </c>
      <c r="I3427" t="s">
        <v>197</v>
      </c>
      <c r="J3427" t="s">
        <v>47</v>
      </c>
      <c r="K3427" s="1">
        <v>44056</v>
      </c>
      <c r="L3427">
        <v>10.99</v>
      </c>
      <c r="M3427" t="s">
        <v>226</v>
      </c>
      <c r="W3427" s="5">
        <v>45809</v>
      </c>
      <c r="X3427" s="5">
        <v>45778</v>
      </c>
      <c r="Y3427" s="5">
        <v>45870</v>
      </c>
      <c r="AB3427" t="s">
        <v>245</v>
      </c>
      <c r="AC3427" t="s">
        <v>245</v>
      </c>
      <c r="AD3427" t="s">
        <v>932</v>
      </c>
      <c r="AE3427" t="s">
        <v>566</v>
      </c>
      <c r="AF3427" t="s">
        <v>84</v>
      </c>
      <c r="AG3427" t="s">
        <v>690</v>
      </c>
      <c r="AH3427">
        <v>5.1383320000000001</v>
      </c>
      <c r="AI3427">
        <v>34.008664000000003</v>
      </c>
      <c r="AJ3427">
        <v>46.978715000000001</v>
      </c>
      <c r="AK3427">
        <v>65.831974000000002</v>
      </c>
      <c r="AL3427" t="s">
        <v>54</v>
      </c>
      <c r="AM3427" t="s">
        <v>248</v>
      </c>
      <c r="AN3427" t="s">
        <v>182</v>
      </c>
      <c r="AR3427" t="s">
        <v>182</v>
      </c>
    </row>
    <row r="3428" spans="1:44" hidden="1" x14ac:dyDescent="0.25">
      <c r="A3428" t="s">
        <v>4677</v>
      </c>
      <c r="B3428" t="s">
        <v>4674</v>
      </c>
      <c r="C3428" t="s">
        <v>4675</v>
      </c>
      <c r="D3428" t="s">
        <v>143</v>
      </c>
      <c r="E3428" t="s">
        <v>2688</v>
      </c>
      <c r="F3428" t="s">
        <v>245</v>
      </c>
      <c r="G3428" t="s">
        <v>80</v>
      </c>
      <c r="H3428">
        <v>1</v>
      </c>
      <c r="I3428" t="s">
        <v>197</v>
      </c>
      <c r="J3428" t="s">
        <v>47</v>
      </c>
      <c r="K3428" s="1">
        <v>44055</v>
      </c>
      <c r="L3428">
        <v>27.04</v>
      </c>
      <c r="M3428" t="s">
        <v>226</v>
      </c>
      <c r="W3428" s="5">
        <v>45809</v>
      </c>
      <c r="X3428" s="5">
        <v>45778</v>
      </c>
      <c r="Y3428" s="5">
        <v>45870</v>
      </c>
      <c r="AB3428" t="s">
        <v>245</v>
      </c>
      <c r="AC3428" t="s">
        <v>245</v>
      </c>
      <c r="AD3428" t="s">
        <v>932</v>
      </c>
      <c r="AE3428" t="s">
        <v>566</v>
      </c>
      <c r="AF3428" t="s">
        <v>84</v>
      </c>
      <c r="AG3428" t="s">
        <v>690</v>
      </c>
      <c r="AH3428">
        <v>5.1383320000000001</v>
      </c>
      <c r="AI3428">
        <v>34.008664000000003</v>
      </c>
      <c r="AJ3428">
        <v>46.978715000000001</v>
      </c>
      <c r="AK3428">
        <v>65.831974000000002</v>
      </c>
      <c r="AL3428" t="s">
        <v>54</v>
      </c>
      <c r="AM3428" t="s">
        <v>248</v>
      </c>
      <c r="AN3428" t="s">
        <v>182</v>
      </c>
      <c r="AR3428" t="s">
        <v>182</v>
      </c>
    </row>
    <row r="3429" spans="1:44" hidden="1" x14ac:dyDescent="0.25">
      <c r="A3429" t="s">
        <v>4678</v>
      </c>
      <c r="B3429" t="s">
        <v>4674</v>
      </c>
      <c r="C3429" t="s">
        <v>4675</v>
      </c>
      <c r="D3429" t="s">
        <v>145</v>
      </c>
      <c r="E3429" t="s">
        <v>2688</v>
      </c>
      <c r="F3429" t="s">
        <v>245</v>
      </c>
      <c r="G3429" t="s">
        <v>80</v>
      </c>
      <c r="H3429">
        <v>1</v>
      </c>
      <c r="I3429" t="s">
        <v>197</v>
      </c>
      <c r="J3429" t="s">
        <v>47</v>
      </c>
      <c r="K3429" s="1">
        <v>44055</v>
      </c>
      <c r="L3429">
        <v>34.520000000000003</v>
      </c>
      <c r="M3429" t="s">
        <v>226</v>
      </c>
      <c r="W3429" s="5">
        <v>45809</v>
      </c>
      <c r="X3429" s="5">
        <v>45778</v>
      </c>
      <c r="Y3429" s="5">
        <v>45870</v>
      </c>
      <c r="AB3429" t="s">
        <v>245</v>
      </c>
      <c r="AC3429" t="s">
        <v>245</v>
      </c>
      <c r="AD3429" t="s">
        <v>932</v>
      </c>
      <c r="AE3429" t="s">
        <v>566</v>
      </c>
      <c r="AF3429" t="s">
        <v>84</v>
      </c>
      <c r="AG3429" t="s">
        <v>690</v>
      </c>
      <c r="AH3429">
        <v>5.1383320000000001</v>
      </c>
      <c r="AI3429">
        <v>34.008664000000003</v>
      </c>
      <c r="AJ3429">
        <v>46.978715000000001</v>
      </c>
      <c r="AK3429">
        <v>65.831974000000002</v>
      </c>
      <c r="AL3429" t="s">
        <v>54</v>
      </c>
      <c r="AM3429" t="s">
        <v>248</v>
      </c>
      <c r="AN3429" t="s">
        <v>182</v>
      </c>
      <c r="AR3429" t="s">
        <v>182</v>
      </c>
    </row>
    <row r="3430" spans="1:44" hidden="1" x14ac:dyDescent="0.25">
      <c r="A3430" t="s">
        <v>4679</v>
      </c>
      <c r="B3430" t="s">
        <v>4674</v>
      </c>
      <c r="C3430" t="s">
        <v>4675</v>
      </c>
      <c r="D3430" t="s">
        <v>255</v>
      </c>
      <c r="E3430" t="s">
        <v>2688</v>
      </c>
      <c r="F3430" t="s">
        <v>245</v>
      </c>
      <c r="G3430" t="s">
        <v>80</v>
      </c>
      <c r="H3430">
        <v>1</v>
      </c>
      <c r="I3430" t="s">
        <v>197</v>
      </c>
      <c r="J3430" t="s">
        <v>47</v>
      </c>
      <c r="K3430" s="1">
        <v>44054</v>
      </c>
      <c r="L3430">
        <v>7.62</v>
      </c>
      <c r="M3430" t="s">
        <v>226</v>
      </c>
      <c r="W3430" s="5">
        <v>45809</v>
      </c>
      <c r="X3430" s="5">
        <v>45809</v>
      </c>
      <c r="Y3430" s="5">
        <v>45870</v>
      </c>
      <c r="AB3430" t="s">
        <v>245</v>
      </c>
      <c r="AC3430" t="s">
        <v>245</v>
      </c>
      <c r="AD3430" t="s">
        <v>932</v>
      </c>
      <c r="AE3430" t="s">
        <v>566</v>
      </c>
      <c r="AF3430" t="s">
        <v>84</v>
      </c>
      <c r="AG3430" t="s">
        <v>690</v>
      </c>
      <c r="AH3430">
        <v>5.1383320000000001</v>
      </c>
      <c r="AI3430">
        <v>34.008664000000003</v>
      </c>
      <c r="AJ3430">
        <v>46.978715000000001</v>
      </c>
      <c r="AK3430">
        <v>65.831974000000002</v>
      </c>
      <c r="AL3430" t="s">
        <v>54</v>
      </c>
      <c r="AM3430" t="s">
        <v>248</v>
      </c>
      <c r="AN3430" t="s">
        <v>182</v>
      </c>
      <c r="AR3430" t="s">
        <v>182</v>
      </c>
    </row>
    <row r="3431" spans="1:44" hidden="1" x14ac:dyDescent="0.25">
      <c r="A3431" t="s">
        <v>4680</v>
      </c>
      <c r="B3431" t="s">
        <v>4674</v>
      </c>
      <c r="C3431" t="s">
        <v>4675</v>
      </c>
      <c r="D3431" t="s">
        <v>87</v>
      </c>
      <c r="E3431" t="s">
        <v>2688</v>
      </c>
      <c r="F3431" t="s">
        <v>245</v>
      </c>
      <c r="G3431" t="s">
        <v>80</v>
      </c>
      <c r="H3431">
        <v>1</v>
      </c>
      <c r="I3431" t="s">
        <v>197</v>
      </c>
      <c r="J3431" t="s">
        <v>47</v>
      </c>
      <c r="K3431" s="1">
        <v>44049</v>
      </c>
      <c r="L3431">
        <v>5.5</v>
      </c>
      <c r="M3431" t="s">
        <v>226</v>
      </c>
      <c r="W3431" s="5">
        <v>45809</v>
      </c>
      <c r="X3431" s="5">
        <v>45809</v>
      </c>
      <c r="Y3431" s="5">
        <v>45870</v>
      </c>
      <c r="AB3431" t="s">
        <v>245</v>
      </c>
      <c r="AC3431" t="s">
        <v>245</v>
      </c>
      <c r="AD3431" t="s">
        <v>932</v>
      </c>
      <c r="AE3431" t="s">
        <v>566</v>
      </c>
      <c r="AF3431" t="s">
        <v>84</v>
      </c>
      <c r="AG3431" t="s">
        <v>690</v>
      </c>
      <c r="AH3431">
        <v>5.1383320000000001</v>
      </c>
      <c r="AI3431">
        <v>34.008664000000003</v>
      </c>
      <c r="AJ3431">
        <v>46.978715000000001</v>
      </c>
      <c r="AK3431">
        <v>65.831974000000002</v>
      </c>
      <c r="AL3431" t="s">
        <v>54</v>
      </c>
      <c r="AM3431" t="s">
        <v>248</v>
      </c>
      <c r="AN3431" t="s">
        <v>182</v>
      </c>
      <c r="AR3431" t="s">
        <v>182</v>
      </c>
    </row>
    <row r="3432" spans="1:44" hidden="1" x14ac:dyDescent="0.25">
      <c r="A3432" t="s">
        <v>4681</v>
      </c>
      <c r="B3432" t="s">
        <v>4674</v>
      </c>
      <c r="C3432" t="s">
        <v>4675</v>
      </c>
      <c r="D3432" t="s">
        <v>100</v>
      </c>
      <c r="E3432" t="s">
        <v>2688</v>
      </c>
      <c r="F3432" t="s">
        <v>245</v>
      </c>
      <c r="G3432" t="s">
        <v>80</v>
      </c>
      <c r="H3432">
        <v>1</v>
      </c>
      <c r="I3432" t="s">
        <v>197</v>
      </c>
      <c r="J3432" t="s">
        <v>47</v>
      </c>
      <c r="K3432" s="1">
        <v>44049</v>
      </c>
      <c r="L3432">
        <v>6.69</v>
      </c>
      <c r="M3432" t="s">
        <v>226</v>
      </c>
      <c r="W3432" s="5">
        <v>45809</v>
      </c>
      <c r="X3432" s="5">
        <v>45809</v>
      </c>
      <c r="Y3432" s="5">
        <v>45870</v>
      </c>
      <c r="AB3432" t="s">
        <v>245</v>
      </c>
      <c r="AC3432" t="s">
        <v>245</v>
      </c>
      <c r="AD3432" t="s">
        <v>932</v>
      </c>
      <c r="AE3432" t="s">
        <v>566</v>
      </c>
      <c r="AF3432" t="s">
        <v>84</v>
      </c>
      <c r="AG3432" t="s">
        <v>690</v>
      </c>
      <c r="AH3432">
        <v>5.1383320000000001</v>
      </c>
      <c r="AI3432">
        <v>34.008664000000003</v>
      </c>
      <c r="AJ3432">
        <v>46.978715000000001</v>
      </c>
      <c r="AK3432">
        <v>65.831974000000002</v>
      </c>
      <c r="AL3432" t="s">
        <v>54</v>
      </c>
      <c r="AM3432" t="s">
        <v>248</v>
      </c>
      <c r="AN3432" t="s">
        <v>182</v>
      </c>
      <c r="AR3432" t="s">
        <v>182</v>
      </c>
    </row>
    <row r="3433" spans="1:44" hidden="1" x14ac:dyDescent="0.25">
      <c r="A3433" t="s">
        <v>4682</v>
      </c>
      <c r="B3433" t="s">
        <v>4674</v>
      </c>
      <c r="C3433" t="s">
        <v>4675</v>
      </c>
      <c r="D3433" t="s">
        <v>259</v>
      </c>
      <c r="E3433" t="s">
        <v>2688</v>
      </c>
      <c r="F3433" t="s">
        <v>245</v>
      </c>
      <c r="G3433" t="s">
        <v>80</v>
      </c>
      <c r="H3433">
        <v>1</v>
      </c>
      <c r="I3433" t="s">
        <v>197</v>
      </c>
      <c r="J3433" t="s">
        <v>47</v>
      </c>
      <c r="K3433" s="1">
        <v>44049</v>
      </c>
      <c r="L3433">
        <v>10.68</v>
      </c>
      <c r="M3433" t="s">
        <v>226</v>
      </c>
      <c r="W3433" s="5">
        <v>45809</v>
      </c>
      <c r="X3433" s="5">
        <v>45809</v>
      </c>
      <c r="Y3433" s="5">
        <v>45870</v>
      </c>
      <c r="AB3433" t="s">
        <v>245</v>
      </c>
      <c r="AC3433" t="s">
        <v>245</v>
      </c>
      <c r="AD3433" t="s">
        <v>932</v>
      </c>
      <c r="AE3433" t="s">
        <v>566</v>
      </c>
      <c r="AF3433" t="s">
        <v>84</v>
      </c>
      <c r="AG3433" t="s">
        <v>690</v>
      </c>
      <c r="AH3433">
        <v>5.1383320000000001</v>
      </c>
      <c r="AI3433">
        <v>34.008664000000003</v>
      </c>
      <c r="AJ3433">
        <v>46.978715000000001</v>
      </c>
      <c r="AK3433">
        <v>65.831974000000002</v>
      </c>
      <c r="AL3433" t="s">
        <v>54</v>
      </c>
      <c r="AM3433" t="s">
        <v>248</v>
      </c>
      <c r="AN3433" t="s">
        <v>182</v>
      </c>
      <c r="AR3433" t="s">
        <v>182</v>
      </c>
    </row>
    <row r="3434" spans="1:44" hidden="1" x14ac:dyDescent="0.25">
      <c r="A3434" t="s">
        <v>4685</v>
      </c>
      <c r="B3434" t="s">
        <v>4683</v>
      </c>
      <c r="C3434" t="s">
        <v>4684</v>
      </c>
      <c r="D3434" t="s">
        <v>483</v>
      </c>
      <c r="E3434" t="s">
        <v>3402</v>
      </c>
      <c r="F3434" t="s">
        <v>311</v>
      </c>
      <c r="G3434" t="s">
        <v>45</v>
      </c>
      <c r="H3434">
        <v>1</v>
      </c>
      <c r="I3434" t="s">
        <v>197</v>
      </c>
      <c r="J3434" t="s">
        <v>236</v>
      </c>
      <c r="L3434">
        <v>0.03</v>
      </c>
      <c r="M3434" t="s">
        <v>226</v>
      </c>
      <c r="W3434" s="5">
        <v>44114</v>
      </c>
      <c r="AB3434" t="s">
        <v>311</v>
      </c>
      <c r="AC3434" t="s">
        <v>311</v>
      </c>
      <c r="AD3434" t="s">
        <v>199</v>
      </c>
      <c r="AE3434" t="s">
        <v>51</v>
      </c>
      <c r="AF3434" t="s">
        <v>50</v>
      </c>
      <c r="AG3434" t="s">
        <v>52</v>
      </c>
      <c r="AH3434">
        <v>19.516332999999999</v>
      </c>
      <c r="AI3434">
        <v>84.632993999999997</v>
      </c>
      <c r="AJ3434">
        <v>92.947995000000006</v>
      </c>
      <c r="AK3434">
        <v>141.13889499999999</v>
      </c>
      <c r="AL3434" t="s">
        <v>73</v>
      </c>
      <c r="AM3434" t="s">
        <v>314</v>
      </c>
      <c r="AN3434" t="s">
        <v>199</v>
      </c>
      <c r="AO3434" s="1">
        <v>45839</v>
      </c>
      <c r="AP3434" s="1" t="s">
        <v>5438</v>
      </c>
      <c r="AR3434" t="s">
        <v>199</v>
      </c>
    </row>
    <row r="3435" spans="1:44" hidden="1" x14ac:dyDescent="0.25">
      <c r="A3435" t="s">
        <v>4686</v>
      </c>
      <c r="B3435" t="s">
        <v>4683</v>
      </c>
      <c r="C3435" t="s">
        <v>4684</v>
      </c>
      <c r="D3435" t="s">
        <v>853</v>
      </c>
      <c r="E3435" t="s">
        <v>3402</v>
      </c>
      <c r="F3435" t="s">
        <v>311</v>
      </c>
      <c r="G3435" t="s">
        <v>45</v>
      </c>
      <c r="H3435">
        <v>1</v>
      </c>
      <c r="I3435" t="s">
        <v>197</v>
      </c>
      <c r="J3435" t="s">
        <v>236</v>
      </c>
      <c r="L3435">
        <v>2.71</v>
      </c>
      <c r="M3435" t="s">
        <v>226</v>
      </c>
      <c r="W3435" s="5">
        <v>44915</v>
      </c>
      <c r="AB3435" t="s">
        <v>311</v>
      </c>
      <c r="AC3435" t="s">
        <v>311</v>
      </c>
      <c r="AD3435" t="s">
        <v>199</v>
      </c>
      <c r="AE3435" t="s">
        <v>51</v>
      </c>
      <c r="AF3435" t="s">
        <v>50</v>
      </c>
      <c r="AG3435" t="s">
        <v>52</v>
      </c>
      <c r="AH3435">
        <v>19.516332999999999</v>
      </c>
      <c r="AI3435">
        <v>84.632993999999997</v>
      </c>
      <c r="AJ3435">
        <v>92.947995000000006</v>
      </c>
      <c r="AK3435">
        <v>141.13889499999999</v>
      </c>
      <c r="AL3435" t="s">
        <v>73</v>
      </c>
      <c r="AM3435" t="s">
        <v>314</v>
      </c>
      <c r="AN3435" t="s">
        <v>199</v>
      </c>
      <c r="AO3435" s="1">
        <v>45839</v>
      </c>
      <c r="AP3435" s="1" t="s">
        <v>5438</v>
      </c>
      <c r="AR3435" t="s">
        <v>199</v>
      </c>
    </row>
    <row r="3436" spans="1:44" hidden="1" x14ac:dyDescent="0.25">
      <c r="A3436" t="s">
        <v>4687</v>
      </c>
      <c r="B3436" t="s">
        <v>4683</v>
      </c>
      <c r="C3436" t="s">
        <v>4684</v>
      </c>
      <c r="D3436" t="s">
        <v>903</v>
      </c>
      <c r="E3436" t="s">
        <v>3402</v>
      </c>
      <c r="F3436" t="s">
        <v>311</v>
      </c>
      <c r="G3436" t="s">
        <v>45</v>
      </c>
      <c r="H3436">
        <v>2</v>
      </c>
      <c r="I3436" t="s">
        <v>46</v>
      </c>
      <c r="J3436" t="s">
        <v>70</v>
      </c>
      <c r="L3436">
        <v>3.16</v>
      </c>
      <c r="M3436" t="s">
        <v>226</v>
      </c>
      <c r="W3436" s="5">
        <v>44114</v>
      </c>
      <c r="AB3436" t="s">
        <v>311</v>
      </c>
      <c r="AC3436" t="s">
        <v>311</v>
      </c>
      <c r="AD3436" t="s">
        <v>199</v>
      </c>
      <c r="AE3436" t="s">
        <v>51</v>
      </c>
      <c r="AF3436" t="s">
        <v>50</v>
      </c>
      <c r="AG3436" t="s">
        <v>52</v>
      </c>
      <c r="AH3436">
        <v>19.516332999999999</v>
      </c>
      <c r="AI3436">
        <v>84.632993999999997</v>
      </c>
      <c r="AJ3436">
        <v>92.947995000000006</v>
      </c>
      <c r="AK3436">
        <v>141.13889499999999</v>
      </c>
      <c r="AL3436" t="s">
        <v>73</v>
      </c>
      <c r="AM3436" t="s">
        <v>314</v>
      </c>
      <c r="AN3436" t="s">
        <v>199</v>
      </c>
      <c r="AO3436" s="1">
        <v>45839</v>
      </c>
      <c r="AP3436" s="1" t="s">
        <v>5438</v>
      </c>
      <c r="AR3436" t="s">
        <v>199</v>
      </c>
    </row>
    <row r="3437" spans="1:44" hidden="1" x14ac:dyDescent="0.25">
      <c r="A3437" t="s">
        <v>4690</v>
      </c>
      <c r="B3437" t="s">
        <v>4688</v>
      </c>
      <c r="C3437" t="s">
        <v>4689</v>
      </c>
      <c r="D3437" t="s">
        <v>95</v>
      </c>
      <c r="E3437" t="s">
        <v>1662</v>
      </c>
      <c r="F3437" t="s">
        <v>311</v>
      </c>
      <c r="G3437" t="s">
        <v>58</v>
      </c>
      <c r="H3437">
        <v>3</v>
      </c>
      <c r="I3437" t="s">
        <v>46</v>
      </c>
      <c r="J3437" t="s">
        <v>47</v>
      </c>
      <c r="K3437" s="1">
        <v>44111</v>
      </c>
      <c r="L3437">
        <v>4.5</v>
      </c>
      <c r="M3437" t="s">
        <v>226</v>
      </c>
      <c r="W3437" s="5">
        <v>46143</v>
      </c>
      <c r="X3437" s="5">
        <v>46113</v>
      </c>
      <c r="Y3437" s="5">
        <v>45870</v>
      </c>
      <c r="AB3437" t="s">
        <v>311</v>
      </c>
      <c r="AC3437" t="s">
        <v>311</v>
      </c>
      <c r="AD3437" t="s">
        <v>51</v>
      </c>
      <c r="AE3437" t="s">
        <v>199</v>
      </c>
      <c r="AF3437" t="s">
        <v>50</v>
      </c>
      <c r="AG3437" t="s">
        <v>1532</v>
      </c>
      <c r="AH3437">
        <v>65.213391000000001</v>
      </c>
      <c r="AI3437">
        <v>66.645572000000001</v>
      </c>
      <c r="AJ3437">
        <v>84.998343000000006</v>
      </c>
      <c r="AK3437">
        <v>108.951903</v>
      </c>
      <c r="AL3437" t="s">
        <v>54</v>
      </c>
      <c r="AM3437" t="s">
        <v>314</v>
      </c>
      <c r="AN3437" t="s">
        <v>199</v>
      </c>
      <c r="AO3437" s="1">
        <v>45962</v>
      </c>
      <c r="AR3437" t="s">
        <v>199</v>
      </c>
    </row>
    <row r="3438" spans="1:44" hidden="1" x14ac:dyDescent="0.25">
      <c r="A3438" t="s">
        <v>4691</v>
      </c>
      <c r="B3438" t="s">
        <v>4688</v>
      </c>
      <c r="C3438" t="s">
        <v>4689</v>
      </c>
      <c r="D3438" t="s">
        <v>255</v>
      </c>
      <c r="E3438" t="s">
        <v>1662</v>
      </c>
      <c r="F3438" t="s">
        <v>311</v>
      </c>
      <c r="G3438" t="s">
        <v>58</v>
      </c>
      <c r="H3438">
        <v>3</v>
      </c>
      <c r="I3438" t="s">
        <v>46</v>
      </c>
      <c r="J3438" t="s">
        <v>47</v>
      </c>
      <c r="K3438" s="1">
        <v>44112</v>
      </c>
      <c r="L3438">
        <v>0.79</v>
      </c>
      <c r="M3438" t="s">
        <v>226</v>
      </c>
      <c r="W3438" s="5">
        <v>46143</v>
      </c>
      <c r="X3438" s="5">
        <v>46113</v>
      </c>
      <c r="Y3438" s="5">
        <v>45870</v>
      </c>
      <c r="AB3438" t="s">
        <v>311</v>
      </c>
      <c r="AC3438" t="s">
        <v>311</v>
      </c>
      <c r="AD3438" t="s">
        <v>51</v>
      </c>
      <c r="AE3438" t="s">
        <v>199</v>
      </c>
      <c r="AF3438" t="s">
        <v>50</v>
      </c>
      <c r="AG3438" t="s">
        <v>1532</v>
      </c>
      <c r="AH3438">
        <v>65.213391000000001</v>
      </c>
      <c r="AI3438">
        <v>66.645572000000001</v>
      </c>
      <c r="AJ3438">
        <v>84.998343000000006</v>
      </c>
      <c r="AK3438">
        <v>108.951903</v>
      </c>
      <c r="AL3438" t="s">
        <v>54</v>
      </c>
      <c r="AM3438" t="s">
        <v>314</v>
      </c>
      <c r="AN3438" t="s">
        <v>199</v>
      </c>
      <c r="AO3438" s="1">
        <v>45962</v>
      </c>
      <c r="AR3438" t="s">
        <v>199</v>
      </c>
    </row>
    <row r="3439" spans="1:44" hidden="1" x14ac:dyDescent="0.25">
      <c r="A3439" t="s">
        <v>4692</v>
      </c>
      <c r="B3439" t="s">
        <v>4688</v>
      </c>
      <c r="C3439" t="s">
        <v>4689</v>
      </c>
      <c r="D3439" t="s">
        <v>100</v>
      </c>
      <c r="E3439" t="s">
        <v>1662</v>
      </c>
      <c r="F3439" t="s">
        <v>311</v>
      </c>
      <c r="G3439" t="s">
        <v>58</v>
      </c>
      <c r="H3439">
        <v>1</v>
      </c>
      <c r="I3439" t="s">
        <v>197</v>
      </c>
      <c r="J3439" t="s">
        <v>47</v>
      </c>
      <c r="K3439" s="1">
        <v>44112</v>
      </c>
      <c r="L3439">
        <v>0.31</v>
      </c>
      <c r="M3439" t="s">
        <v>226</v>
      </c>
      <c r="W3439" s="5">
        <v>46143</v>
      </c>
      <c r="X3439" s="5">
        <v>46113</v>
      </c>
      <c r="Y3439" s="5">
        <v>45870</v>
      </c>
      <c r="AB3439" t="s">
        <v>311</v>
      </c>
      <c r="AC3439" t="s">
        <v>311</v>
      </c>
      <c r="AD3439" t="s">
        <v>51</v>
      </c>
      <c r="AE3439" t="s">
        <v>199</v>
      </c>
      <c r="AF3439" t="s">
        <v>50</v>
      </c>
      <c r="AG3439" t="s">
        <v>1532</v>
      </c>
      <c r="AH3439">
        <v>65.213391000000001</v>
      </c>
      <c r="AI3439">
        <v>66.645572000000001</v>
      </c>
      <c r="AJ3439">
        <v>84.998343000000006</v>
      </c>
      <c r="AK3439">
        <v>108.951903</v>
      </c>
      <c r="AL3439" t="s">
        <v>54</v>
      </c>
      <c r="AM3439" t="s">
        <v>314</v>
      </c>
      <c r="AN3439" t="s">
        <v>199</v>
      </c>
      <c r="AO3439" s="1">
        <v>45962</v>
      </c>
      <c r="AR3439" t="s">
        <v>199</v>
      </c>
    </row>
    <row r="3440" spans="1:44" hidden="1" x14ac:dyDescent="0.25">
      <c r="A3440" t="s">
        <v>4693</v>
      </c>
      <c r="B3440" t="s">
        <v>4688</v>
      </c>
      <c r="C3440" t="s">
        <v>4689</v>
      </c>
      <c r="D3440" t="s">
        <v>259</v>
      </c>
      <c r="E3440" t="s">
        <v>1662</v>
      </c>
      <c r="F3440" t="s">
        <v>311</v>
      </c>
      <c r="G3440" t="s">
        <v>58</v>
      </c>
      <c r="H3440">
        <v>3</v>
      </c>
      <c r="I3440" t="s">
        <v>46</v>
      </c>
      <c r="J3440" t="s">
        <v>47</v>
      </c>
      <c r="K3440" s="1">
        <v>44112</v>
      </c>
      <c r="L3440">
        <v>7.61</v>
      </c>
      <c r="M3440" t="s">
        <v>226</v>
      </c>
      <c r="W3440" s="5">
        <v>46143</v>
      </c>
      <c r="X3440" s="5">
        <v>46113</v>
      </c>
      <c r="Y3440" s="5">
        <v>45870</v>
      </c>
      <c r="AB3440" t="s">
        <v>311</v>
      </c>
      <c r="AC3440" t="s">
        <v>311</v>
      </c>
      <c r="AD3440" t="s">
        <v>51</v>
      </c>
      <c r="AE3440" t="s">
        <v>199</v>
      </c>
      <c r="AF3440" t="s">
        <v>50</v>
      </c>
      <c r="AG3440" t="s">
        <v>1532</v>
      </c>
      <c r="AH3440">
        <v>65.213391000000001</v>
      </c>
      <c r="AI3440">
        <v>66.645572000000001</v>
      </c>
      <c r="AJ3440">
        <v>84.998343000000006</v>
      </c>
      <c r="AK3440">
        <v>108.951903</v>
      </c>
      <c r="AL3440" t="s">
        <v>54</v>
      </c>
      <c r="AM3440" t="s">
        <v>314</v>
      </c>
      <c r="AN3440" t="s">
        <v>199</v>
      </c>
      <c r="AO3440" s="1">
        <v>45962</v>
      </c>
      <c r="AR3440" t="s">
        <v>199</v>
      </c>
    </row>
    <row r="3441" spans="1:44" hidden="1" x14ac:dyDescent="0.25">
      <c r="A3441" t="s">
        <v>4694</v>
      </c>
      <c r="B3441" t="s">
        <v>4688</v>
      </c>
      <c r="C3441" t="s">
        <v>4689</v>
      </c>
      <c r="D3441" t="s">
        <v>275</v>
      </c>
      <c r="E3441" t="s">
        <v>1662</v>
      </c>
      <c r="F3441" t="s">
        <v>311</v>
      </c>
      <c r="G3441" t="s">
        <v>58</v>
      </c>
      <c r="H3441">
        <v>1</v>
      </c>
      <c r="I3441" t="s">
        <v>197</v>
      </c>
      <c r="J3441" t="s">
        <v>47</v>
      </c>
      <c r="K3441" s="1">
        <v>44112</v>
      </c>
      <c r="L3441">
        <v>0.46</v>
      </c>
      <c r="M3441" t="s">
        <v>226</v>
      </c>
      <c r="W3441" s="5">
        <v>46143</v>
      </c>
      <c r="X3441" s="5">
        <v>46113</v>
      </c>
      <c r="Y3441" s="5">
        <v>45870</v>
      </c>
      <c r="AB3441" t="s">
        <v>311</v>
      </c>
      <c r="AC3441" t="s">
        <v>311</v>
      </c>
      <c r="AD3441" t="s">
        <v>51</v>
      </c>
      <c r="AE3441" t="s">
        <v>199</v>
      </c>
      <c r="AF3441" t="s">
        <v>50</v>
      </c>
      <c r="AG3441" t="s">
        <v>1532</v>
      </c>
      <c r="AH3441">
        <v>65.213391000000001</v>
      </c>
      <c r="AI3441">
        <v>66.645572000000001</v>
      </c>
      <c r="AJ3441">
        <v>84.998343000000006</v>
      </c>
      <c r="AK3441">
        <v>108.951903</v>
      </c>
      <c r="AL3441" t="s">
        <v>54</v>
      </c>
      <c r="AM3441" t="s">
        <v>314</v>
      </c>
      <c r="AN3441" t="s">
        <v>199</v>
      </c>
      <c r="AO3441" s="1">
        <v>45962</v>
      </c>
      <c r="AR3441" t="s">
        <v>199</v>
      </c>
    </row>
    <row r="3442" spans="1:44" hidden="1" x14ac:dyDescent="0.25">
      <c r="A3442" t="s">
        <v>4695</v>
      </c>
      <c r="B3442" t="s">
        <v>4688</v>
      </c>
      <c r="C3442" t="s">
        <v>4689</v>
      </c>
      <c r="D3442" t="s">
        <v>207</v>
      </c>
      <c r="E3442" t="s">
        <v>1662</v>
      </c>
      <c r="F3442" t="s">
        <v>311</v>
      </c>
      <c r="G3442" t="s">
        <v>58</v>
      </c>
      <c r="H3442">
        <v>3</v>
      </c>
      <c r="I3442" t="s">
        <v>46</v>
      </c>
      <c r="J3442" t="s">
        <v>47</v>
      </c>
      <c r="K3442" s="1">
        <v>44110</v>
      </c>
      <c r="L3442">
        <v>10.86</v>
      </c>
      <c r="M3442" t="s">
        <v>226</v>
      </c>
      <c r="W3442" s="5">
        <v>46143</v>
      </c>
      <c r="X3442" s="5">
        <v>46113</v>
      </c>
      <c r="Y3442" s="5">
        <v>45870</v>
      </c>
      <c r="AB3442" t="s">
        <v>311</v>
      </c>
      <c r="AC3442" t="s">
        <v>311</v>
      </c>
      <c r="AD3442" t="s">
        <v>51</v>
      </c>
      <c r="AE3442" t="s">
        <v>199</v>
      </c>
      <c r="AF3442" t="s">
        <v>50</v>
      </c>
      <c r="AG3442" t="s">
        <v>1532</v>
      </c>
      <c r="AH3442">
        <v>65.213391000000001</v>
      </c>
      <c r="AI3442">
        <v>66.645572000000001</v>
      </c>
      <c r="AJ3442">
        <v>84.998343000000006</v>
      </c>
      <c r="AK3442">
        <v>108.951903</v>
      </c>
      <c r="AL3442" t="s">
        <v>54</v>
      </c>
      <c r="AM3442" t="s">
        <v>314</v>
      </c>
      <c r="AN3442" t="s">
        <v>199</v>
      </c>
      <c r="AO3442" s="1">
        <v>45962</v>
      </c>
      <c r="AR3442" t="s">
        <v>199</v>
      </c>
    </row>
    <row r="3443" spans="1:44" hidden="1" x14ac:dyDescent="0.25">
      <c r="A3443" t="s">
        <v>4696</v>
      </c>
      <c r="B3443" t="s">
        <v>4688</v>
      </c>
      <c r="C3443" t="s">
        <v>4689</v>
      </c>
      <c r="D3443" t="s">
        <v>102</v>
      </c>
      <c r="E3443" t="s">
        <v>1662</v>
      </c>
      <c r="F3443" t="s">
        <v>311</v>
      </c>
      <c r="G3443" t="s">
        <v>58</v>
      </c>
      <c r="H3443">
        <v>3</v>
      </c>
      <c r="I3443" t="s">
        <v>46</v>
      </c>
      <c r="J3443" t="s">
        <v>47</v>
      </c>
      <c r="K3443" s="1">
        <v>44117</v>
      </c>
      <c r="L3443">
        <v>2.2999999999999998</v>
      </c>
      <c r="M3443" t="s">
        <v>226</v>
      </c>
      <c r="W3443" s="5">
        <v>46143</v>
      </c>
      <c r="X3443" s="5">
        <v>46113</v>
      </c>
      <c r="Y3443" s="5">
        <v>45870</v>
      </c>
      <c r="AB3443" t="s">
        <v>311</v>
      </c>
      <c r="AC3443" t="s">
        <v>311</v>
      </c>
      <c r="AD3443" t="s">
        <v>51</v>
      </c>
      <c r="AE3443" t="s">
        <v>199</v>
      </c>
      <c r="AF3443" t="s">
        <v>50</v>
      </c>
      <c r="AG3443" t="s">
        <v>1532</v>
      </c>
      <c r="AH3443">
        <v>65.213391000000001</v>
      </c>
      <c r="AI3443">
        <v>66.645572000000001</v>
      </c>
      <c r="AJ3443">
        <v>84.998343000000006</v>
      </c>
      <c r="AK3443">
        <v>108.951903</v>
      </c>
      <c r="AL3443" t="s">
        <v>54</v>
      </c>
      <c r="AM3443" t="s">
        <v>314</v>
      </c>
      <c r="AN3443" t="s">
        <v>199</v>
      </c>
      <c r="AO3443" s="1">
        <v>45962</v>
      </c>
      <c r="AR3443" t="s">
        <v>199</v>
      </c>
    </row>
    <row r="3444" spans="1:44" hidden="1" x14ac:dyDescent="0.25">
      <c r="A3444" t="s">
        <v>4697</v>
      </c>
      <c r="B3444" t="s">
        <v>4688</v>
      </c>
      <c r="C3444" t="s">
        <v>4689</v>
      </c>
      <c r="D3444" t="s">
        <v>235</v>
      </c>
      <c r="E3444" t="s">
        <v>1662</v>
      </c>
      <c r="F3444" t="s">
        <v>311</v>
      </c>
      <c r="G3444" t="s">
        <v>58</v>
      </c>
      <c r="H3444">
        <v>1</v>
      </c>
      <c r="I3444" t="s">
        <v>197</v>
      </c>
      <c r="J3444" t="s">
        <v>47</v>
      </c>
      <c r="K3444" s="1">
        <v>44470</v>
      </c>
      <c r="L3444">
        <v>0.1</v>
      </c>
      <c r="M3444" t="s">
        <v>226</v>
      </c>
      <c r="W3444" s="5">
        <v>46143</v>
      </c>
      <c r="X3444" s="5">
        <v>46113</v>
      </c>
      <c r="Y3444" s="5">
        <v>45870</v>
      </c>
      <c r="AB3444" t="s">
        <v>311</v>
      </c>
      <c r="AC3444" t="s">
        <v>311</v>
      </c>
      <c r="AD3444" t="s">
        <v>51</v>
      </c>
      <c r="AE3444" t="s">
        <v>199</v>
      </c>
      <c r="AF3444" t="s">
        <v>50</v>
      </c>
      <c r="AG3444" t="s">
        <v>1532</v>
      </c>
      <c r="AH3444">
        <v>65.213391000000001</v>
      </c>
      <c r="AI3444">
        <v>66.645572000000001</v>
      </c>
      <c r="AJ3444">
        <v>84.998343000000006</v>
      </c>
      <c r="AK3444">
        <v>108.951903</v>
      </c>
      <c r="AL3444" t="s">
        <v>54</v>
      </c>
      <c r="AM3444" t="s">
        <v>314</v>
      </c>
      <c r="AN3444" t="s">
        <v>199</v>
      </c>
      <c r="AO3444" s="1">
        <v>45962</v>
      </c>
      <c r="AR3444" t="s">
        <v>199</v>
      </c>
    </row>
    <row r="3445" spans="1:44" hidden="1" x14ac:dyDescent="0.25">
      <c r="A3445" t="s">
        <v>4698</v>
      </c>
      <c r="B3445" t="s">
        <v>4688</v>
      </c>
      <c r="C3445" t="s">
        <v>4689</v>
      </c>
      <c r="D3445" t="s">
        <v>551</v>
      </c>
      <c r="E3445" t="s">
        <v>1662</v>
      </c>
      <c r="F3445" t="s">
        <v>311</v>
      </c>
      <c r="G3445" t="s">
        <v>58</v>
      </c>
      <c r="H3445">
        <v>1</v>
      </c>
      <c r="I3445" t="s">
        <v>197</v>
      </c>
      <c r="J3445" t="s">
        <v>47</v>
      </c>
      <c r="K3445" s="1">
        <v>44470</v>
      </c>
      <c r="L3445">
        <v>0.19</v>
      </c>
      <c r="M3445" t="s">
        <v>226</v>
      </c>
      <c r="W3445" s="5">
        <v>46143</v>
      </c>
      <c r="X3445" s="5">
        <v>46113</v>
      </c>
      <c r="Y3445" s="5">
        <v>45870</v>
      </c>
      <c r="AB3445" t="s">
        <v>311</v>
      </c>
      <c r="AC3445" t="s">
        <v>311</v>
      </c>
      <c r="AD3445" t="s">
        <v>51</v>
      </c>
      <c r="AE3445" t="s">
        <v>199</v>
      </c>
      <c r="AF3445" t="s">
        <v>50</v>
      </c>
      <c r="AG3445" t="s">
        <v>1532</v>
      </c>
      <c r="AH3445">
        <v>65.213391000000001</v>
      </c>
      <c r="AI3445">
        <v>66.645572000000001</v>
      </c>
      <c r="AJ3445">
        <v>84.998343000000006</v>
      </c>
      <c r="AK3445">
        <v>108.951903</v>
      </c>
      <c r="AL3445" t="s">
        <v>54</v>
      </c>
      <c r="AM3445" t="s">
        <v>314</v>
      </c>
      <c r="AN3445" t="s">
        <v>199</v>
      </c>
      <c r="AO3445" s="1">
        <v>45962</v>
      </c>
      <c r="AR3445" t="s">
        <v>199</v>
      </c>
    </row>
    <row r="3446" spans="1:44" hidden="1" x14ac:dyDescent="0.25">
      <c r="A3446" t="s">
        <v>4699</v>
      </c>
      <c r="B3446" t="s">
        <v>4688</v>
      </c>
      <c r="C3446" t="s">
        <v>4689</v>
      </c>
      <c r="D3446" t="s">
        <v>775</v>
      </c>
      <c r="E3446" t="s">
        <v>1662</v>
      </c>
      <c r="F3446" t="s">
        <v>311</v>
      </c>
      <c r="G3446" t="s">
        <v>58</v>
      </c>
      <c r="H3446">
        <v>1</v>
      </c>
      <c r="I3446" t="s">
        <v>197</v>
      </c>
      <c r="J3446" t="s">
        <v>236</v>
      </c>
      <c r="L3446">
        <v>0.17</v>
      </c>
      <c r="M3446" t="s">
        <v>226</v>
      </c>
      <c r="W3446" s="5">
        <v>44044</v>
      </c>
      <c r="AB3446" t="s">
        <v>311</v>
      </c>
      <c r="AC3446" t="s">
        <v>311</v>
      </c>
      <c r="AD3446" t="s">
        <v>51</v>
      </c>
      <c r="AE3446" t="s">
        <v>199</v>
      </c>
      <c r="AF3446" t="s">
        <v>50</v>
      </c>
      <c r="AG3446" t="s">
        <v>1532</v>
      </c>
      <c r="AH3446">
        <v>65.213391000000001</v>
      </c>
      <c r="AI3446">
        <v>66.645572000000001</v>
      </c>
      <c r="AJ3446">
        <v>84.998343000000006</v>
      </c>
      <c r="AK3446">
        <v>108.951903</v>
      </c>
      <c r="AL3446" t="s">
        <v>73</v>
      </c>
      <c r="AM3446" t="s">
        <v>314</v>
      </c>
      <c r="AN3446" t="s">
        <v>199</v>
      </c>
      <c r="AO3446" s="1">
        <v>45962</v>
      </c>
      <c r="AR3446" t="s">
        <v>199</v>
      </c>
    </row>
    <row r="3447" spans="1:44" hidden="1" x14ac:dyDescent="0.25">
      <c r="A3447" t="s">
        <v>4702</v>
      </c>
      <c r="B3447" t="s">
        <v>4700</v>
      </c>
      <c r="C3447" t="s">
        <v>4701</v>
      </c>
      <c r="D3447" t="s">
        <v>95</v>
      </c>
      <c r="E3447" t="s">
        <v>3869</v>
      </c>
      <c r="F3447" t="s">
        <v>311</v>
      </c>
      <c r="G3447" t="s">
        <v>80</v>
      </c>
      <c r="H3447">
        <v>1</v>
      </c>
      <c r="I3447" t="s">
        <v>197</v>
      </c>
      <c r="J3447" t="s">
        <v>47</v>
      </c>
      <c r="K3447" s="1">
        <v>44082</v>
      </c>
      <c r="L3447">
        <v>15.2</v>
      </c>
      <c r="M3447" t="s">
        <v>226</v>
      </c>
      <c r="N3447" t="s">
        <v>13</v>
      </c>
      <c r="W3447" s="5">
        <v>45748</v>
      </c>
      <c r="X3447" s="5">
        <v>45748</v>
      </c>
      <c r="Y3447" s="5">
        <v>45839</v>
      </c>
      <c r="AB3447" t="s">
        <v>311</v>
      </c>
      <c r="AC3447" t="s">
        <v>13</v>
      </c>
      <c r="AD3447" t="s">
        <v>1531</v>
      </c>
      <c r="AE3447" t="s">
        <v>1532</v>
      </c>
      <c r="AF3447" t="s">
        <v>50</v>
      </c>
      <c r="AG3447" t="s">
        <v>51</v>
      </c>
      <c r="AH3447">
        <v>23.092385</v>
      </c>
      <c r="AI3447">
        <v>65.204340999999999</v>
      </c>
      <c r="AJ3447">
        <v>122.79409800000001</v>
      </c>
      <c r="AK3447">
        <v>127.68804799999999</v>
      </c>
      <c r="AL3447" t="s">
        <v>54</v>
      </c>
      <c r="AM3447" t="s">
        <v>314</v>
      </c>
      <c r="AP3447" s="1" t="s">
        <v>5439</v>
      </c>
    </row>
    <row r="3448" spans="1:44" hidden="1" x14ac:dyDescent="0.25">
      <c r="A3448" t="s">
        <v>4703</v>
      </c>
      <c r="B3448" t="s">
        <v>4700</v>
      </c>
      <c r="C3448" t="s">
        <v>4701</v>
      </c>
      <c r="D3448" t="s">
        <v>143</v>
      </c>
      <c r="E3448" t="s">
        <v>3869</v>
      </c>
      <c r="F3448" t="s">
        <v>311</v>
      </c>
      <c r="G3448" t="s">
        <v>80</v>
      </c>
      <c r="H3448">
        <v>1</v>
      </c>
      <c r="I3448" t="s">
        <v>197</v>
      </c>
      <c r="J3448" t="s">
        <v>47</v>
      </c>
      <c r="K3448" s="1">
        <v>44084</v>
      </c>
      <c r="L3448">
        <v>2.5299999999999998</v>
      </c>
      <c r="M3448" t="s">
        <v>226</v>
      </c>
      <c r="W3448" s="5">
        <v>45748</v>
      </c>
      <c r="X3448" s="5">
        <v>45748</v>
      </c>
      <c r="Y3448" s="5">
        <v>45839</v>
      </c>
      <c r="AB3448" t="s">
        <v>311</v>
      </c>
      <c r="AC3448" t="s">
        <v>311</v>
      </c>
      <c r="AD3448" t="s">
        <v>1531</v>
      </c>
      <c r="AE3448" t="s">
        <v>1532</v>
      </c>
      <c r="AF3448" t="s">
        <v>50</v>
      </c>
      <c r="AG3448" t="s">
        <v>51</v>
      </c>
      <c r="AH3448">
        <v>23.092385</v>
      </c>
      <c r="AI3448">
        <v>65.204340999999999</v>
      </c>
      <c r="AJ3448">
        <v>122.79409800000001</v>
      </c>
      <c r="AK3448">
        <v>127.68804799999999</v>
      </c>
      <c r="AL3448" t="s">
        <v>54</v>
      </c>
      <c r="AM3448" t="s">
        <v>314</v>
      </c>
      <c r="AN3448" t="s">
        <v>199</v>
      </c>
      <c r="AR3448" t="s">
        <v>199</v>
      </c>
    </row>
    <row r="3449" spans="1:44" hidden="1" x14ac:dyDescent="0.25">
      <c r="A3449" t="s">
        <v>4704</v>
      </c>
      <c r="B3449" t="s">
        <v>4700</v>
      </c>
      <c r="C3449" t="s">
        <v>4701</v>
      </c>
      <c r="D3449" t="s">
        <v>145</v>
      </c>
      <c r="E3449" t="s">
        <v>3869</v>
      </c>
      <c r="F3449" t="s">
        <v>311</v>
      </c>
      <c r="G3449" t="s">
        <v>80</v>
      </c>
      <c r="H3449">
        <v>1</v>
      </c>
      <c r="I3449" t="s">
        <v>197</v>
      </c>
      <c r="J3449" t="s">
        <v>47</v>
      </c>
      <c r="K3449" s="1">
        <v>44084</v>
      </c>
      <c r="L3449">
        <v>7.2</v>
      </c>
      <c r="M3449" t="s">
        <v>226</v>
      </c>
      <c r="N3449" t="s">
        <v>13</v>
      </c>
      <c r="W3449" s="5">
        <v>45748</v>
      </c>
      <c r="X3449" s="5">
        <v>45748</v>
      </c>
      <c r="Y3449" s="5">
        <v>45839</v>
      </c>
      <c r="AB3449" t="s">
        <v>311</v>
      </c>
      <c r="AC3449" t="s">
        <v>13</v>
      </c>
      <c r="AD3449" t="s">
        <v>1531</v>
      </c>
      <c r="AE3449" t="s">
        <v>1532</v>
      </c>
      <c r="AF3449" t="s">
        <v>50</v>
      </c>
      <c r="AG3449" t="s">
        <v>51</v>
      </c>
      <c r="AH3449">
        <v>23.092385</v>
      </c>
      <c r="AI3449">
        <v>65.204340999999999</v>
      </c>
      <c r="AJ3449">
        <v>122.79409800000001</v>
      </c>
      <c r="AK3449">
        <v>127.68804799999999</v>
      </c>
      <c r="AL3449" t="s">
        <v>54</v>
      </c>
      <c r="AM3449" t="s">
        <v>314</v>
      </c>
      <c r="AP3449" s="1" t="s">
        <v>5439</v>
      </c>
    </row>
    <row r="3450" spans="1:44" hidden="1" x14ac:dyDescent="0.25">
      <c r="A3450" t="s">
        <v>4707</v>
      </c>
      <c r="B3450" t="s">
        <v>4705</v>
      </c>
      <c r="C3450" t="s">
        <v>4706</v>
      </c>
      <c r="D3450" t="s">
        <v>95</v>
      </c>
      <c r="E3450" t="s">
        <v>78</v>
      </c>
      <c r="F3450" t="s">
        <v>79</v>
      </c>
      <c r="G3450" t="s">
        <v>58</v>
      </c>
      <c r="H3450">
        <v>1</v>
      </c>
      <c r="I3450" t="s">
        <v>197</v>
      </c>
      <c r="J3450" t="s">
        <v>47</v>
      </c>
      <c r="K3450" s="1">
        <v>44090</v>
      </c>
      <c r="L3450">
        <v>19</v>
      </c>
      <c r="M3450" t="s">
        <v>226</v>
      </c>
      <c r="W3450" s="5">
        <v>45717</v>
      </c>
      <c r="X3450" s="5">
        <v>45717</v>
      </c>
      <c r="Y3450" s="5">
        <v>45870</v>
      </c>
      <c r="AB3450" t="s">
        <v>79</v>
      </c>
      <c r="AC3450" t="s">
        <v>79</v>
      </c>
      <c r="AD3450" t="s">
        <v>53</v>
      </c>
      <c r="AE3450" t="s">
        <v>72</v>
      </c>
      <c r="AF3450" t="s">
        <v>52</v>
      </c>
      <c r="AG3450" t="s">
        <v>247</v>
      </c>
      <c r="AH3450">
        <v>17.853448</v>
      </c>
      <c r="AI3450">
        <v>19.613316999999999</v>
      </c>
      <c r="AJ3450">
        <v>32.439250000000001</v>
      </c>
      <c r="AK3450">
        <v>45.822125</v>
      </c>
      <c r="AL3450" t="s">
        <v>54</v>
      </c>
      <c r="AM3450" t="s">
        <v>474</v>
      </c>
      <c r="AN3450" t="s">
        <v>5452</v>
      </c>
      <c r="AO3450" s="1">
        <v>45962</v>
      </c>
      <c r="AP3450" s="1" t="s">
        <v>5457</v>
      </c>
      <c r="AR3450" t="s">
        <v>5452</v>
      </c>
    </row>
    <row r="3451" spans="1:44" hidden="1" x14ac:dyDescent="0.25">
      <c r="A3451" t="s">
        <v>4708</v>
      </c>
      <c r="B3451" t="s">
        <v>4705</v>
      </c>
      <c r="C3451" t="s">
        <v>4706</v>
      </c>
      <c r="D3451" t="s">
        <v>143</v>
      </c>
      <c r="E3451" t="s">
        <v>78</v>
      </c>
      <c r="F3451" t="s">
        <v>79</v>
      </c>
      <c r="G3451" t="s">
        <v>58</v>
      </c>
      <c r="H3451">
        <v>1</v>
      </c>
      <c r="I3451" t="s">
        <v>197</v>
      </c>
      <c r="J3451" t="s">
        <v>47</v>
      </c>
      <c r="K3451" s="1">
        <v>44092</v>
      </c>
      <c r="L3451">
        <v>22.39</v>
      </c>
      <c r="M3451" t="s">
        <v>226</v>
      </c>
      <c r="W3451" s="5">
        <v>45717</v>
      </c>
      <c r="X3451" s="5">
        <v>45717</v>
      </c>
      <c r="Y3451" s="5">
        <v>45870</v>
      </c>
      <c r="AB3451" t="s">
        <v>79</v>
      </c>
      <c r="AC3451" t="s">
        <v>79</v>
      </c>
      <c r="AD3451" t="s">
        <v>53</v>
      </c>
      <c r="AE3451" t="s">
        <v>72</v>
      </c>
      <c r="AF3451" t="s">
        <v>52</v>
      </c>
      <c r="AG3451" t="s">
        <v>247</v>
      </c>
      <c r="AH3451">
        <v>17.853448</v>
      </c>
      <c r="AI3451">
        <v>19.613316999999999</v>
      </c>
      <c r="AJ3451">
        <v>32.439250000000001</v>
      </c>
      <c r="AK3451">
        <v>45.822125</v>
      </c>
      <c r="AL3451" t="s">
        <v>54</v>
      </c>
      <c r="AM3451" t="s">
        <v>474</v>
      </c>
      <c r="AN3451" t="s">
        <v>5452</v>
      </c>
      <c r="AO3451" s="1">
        <v>45962</v>
      </c>
      <c r="AP3451" s="1" t="s">
        <v>5457</v>
      </c>
      <c r="AR3451" t="s">
        <v>5452</v>
      </c>
    </row>
    <row r="3452" spans="1:44" hidden="1" x14ac:dyDescent="0.25">
      <c r="A3452" t="s">
        <v>4709</v>
      </c>
      <c r="B3452" t="s">
        <v>4705</v>
      </c>
      <c r="C3452" t="s">
        <v>4706</v>
      </c>
      <c r="D3452" t="s">
        <v>145</v>
      </c>
      <c r="E3452" t="s">
        <v>78</v>
      </c>
      <c r="F3452" t="s">
        <v>79</v>
      </c>
      <c r="G3452" t="s">
        <v>58</v>
      </c>
      <c r="H3452">
        <v>1</v>
      </c>
      <c r="I3452" t="s">
        <v>197</v>
      </c>
      <c r="J3452" t="s">
        <v>47</v>
      </c>
      <c r="K3452" s="1">
        <v>44093</v>
      </c>
      <c r="L3452">
        <v>17.63</v>
      </c>
      <c r="M3452" t="s">
        <v>226</v>
      </c>
      <c r="W3452" s="5">
        <v>45717</v>
      </c>
      <c r="X3452" s="5">
        <v>45717</v>
      </c>
      <c r="Y3452" s="5">
        <v>45870</v>
      </c>
      <c r="AB3452" t="s">
        <v>79</v>
      </c>
      <c r="AC3452" t="s">
        <v>79</v>
      </c>
      <c r="AD3452" t="s">
        <v>53</v>
      </c>
      <c r="AE3452" t="s">
        <v>72</v>
      </c>
      <c r="AF3452" t="s">
        <v>52</v>
      </c>
      <c r="AG3452" t="s">
        <v>247</v>
      </c>
      <c r="AH3452">
        <v>17.853448</v>
      </c>
      <c r="AI3452">
        <v>19.613316999999999</v>
      </c>
      <c r="AJ3452">
        <v>32.439250000000001</v>
      </c>
      <c r="AK3452">
        <v>45.822125</v>
      </c>
      <c r="AL3452" t="s">
        <v>54</v>
      </c>
      <c r="AM3452" t="s">
        <v>474</v>
      </c>
      <c r="AN3452" t="s">
        <v>5452</v>
      </c>
      <c r="AO3452" s="1">
        <v>45962</v>
      </c>
      <c r="AP3452" s="1" t="s">
        <v>5457</v>
      </c>
      <c r="AR3452" t="s">
        <v>5452</v>
      </c>
    </row>
    <row r="3453" spans="1:44" hidden="1" x14ac:dyDescent="0.25">
      <c r="A3453" t="s">
        <v>4710</v>
      </c>
      <c r="B3453" t="s">
        <v>4705</v>
      </c>
      <c r="C3453" t="s">
        <v>4706</v>
      </c>
      <c r="D3453" t="s">
        <v>255</v>
      </c>
      <c r="E3453" t="s">
        <v>78</v>
      </c>
      <c r="F3453" t="s">
        <v>79</v>
      </c>
      <c r="G3453" t="s">
        <v>58</v>
      </c>
      <c r="H3453">
        <v>1</v>
      </c>
      <c r="I3453" t="s">
        <v>197</v>
      </c>
      <c r="J3453" t="s">
        <v>47</v>
      </c>
      <c r="K3453" s="1">
        <v>44096</v>
      </c>
      <c r="L3453">
        <v>6.67</v>
      </c>
      <c r="M3453" t="s">
        <v>226</v>
      </c>
      <c r="W3453" s="5">
        <v>45717</v>
      </c>
      <c r="X3453" s="5">
        <v>45717</v>
      </c>
      <c r="Y3453" s="5">
        <v>45870</v>
      </c>
      <c r="AB3453" t="s">
        <v>79</v>
      </c>
      <c r="AC3453" t="s">
        <v>79</v>
      </c>
      <c r="AD3453" t="s">
        <v>53</v>
      </c>
      <c r="AE3453" t="s">
        <v>72</v>
      </c>
      <c r="AF3453" t="s">
        <v>52</v>
      </c>
      <c r="AG3453" t="s">
        <v>247</v>
      </c>
      <c r="AH3453">
        <v>17.853448</v>
      </c>
      <c r="AI3453">
        <v>19.613316999999999</v>
      </c>
      <c r="AJ3453">
        <v>32.439250000000001</v>
      </c>
      <c r="AK3453">
        <v>45.822125</v>
      </c>
      <c r="AL3453" t="s">
        <v>54</v>
      </c>
      <c r="AM3453" t="s">
        <v>474</v>
      </c>
      <c r="AN3453" t="s">
        <v>5452</v>
      </c>
      <c r="AO3453" s="1">
        <v>45962</v>
      </c>
      <c r="AP3453" s="1" t="s">
        <v>5457</v>
      </c>
      <c r="AR3453" t="s">
        <v>5452</v>
      </c>
    </row>
    <row r="3454" spans="1:44" hidden="1" x14ac:dyDescent="0.25">
      <c r="A3454" t="s">
        <v>4711</v>
      </c>
      <c r="B3454" t="s">
        <v>4705</v>
      </c>
      <c r="C3454" t="s">
        <v>4706</v>
      </c>
      <c r="D3454" t="s">
        <v>87</v>
      </c>
      <c r="E3454" t="s">
        <v>78</v>
      </c>
      <c r="F3454" t="s">
        <v>79</v>
      </c>
      <c r="G3454" t="s">
        <v>58</v>
      </c>
      <c r="H3454">
        <v>1</v>
      </c>
      <c r="I3454" t="s">
        <v>197</v>
      </c>
      <c r="J3454" t="s">
        <v>47</v>
      </c>
      <c r="K3454" s="1">
        <v>44097</v>
      </c>
      <c r="L3454">
        <v>7.37</v>
      </c>
      <c r="M3454" t="s">
        <v>226</v>
      </c>
      <c r="W3454" s="5">
        <v>45717</v>
      </c>
      <c r="X3454" s="5">
        <v>45717</v>
      </c>
      <c r="Y3454" s="5">
        <v>45870</v>
      </c>
      <c r="AB3454" t="s">
        <v>79</v>
      </c>
      <c r="AC3454" t="s">
        <v>79</v>
      </c>
      <c r="AD3454" t="s">
        <v>53</v>
      </c>
      <c r="AE3454" t="s">
        <v>72</v>
      </c>
      <c r="AF3454" t="s">
        <v>52</v>
      </c>
      <c r="AG3454" t="s">
        <v>247</v>
      </c>
      <c r="AH3454">
        <v>17.853448</v>
      </c>
      <c r="AI3454">
        <v>19.613316999999999</v>
      </c>
      <c r="AJ3454">
        <v>32.439250000000001</v>
      </c>
      <c r="AK3454">
        <v>45.822125</v>
      </c>
      <c r="AL3454" t="s">
        <v>54</v>
      </c>
      <c r="AM3454" t="s">
        <v>474</v>
      </c>
      <c r="AN3454" t="s">
        <v>5452</v>
      </c>
      <c r="AO3454" s="1">
        <v>45962</v>
      </c>
      <c r="AP3454" s="1" t="s">
        <v>5457</v>
      </c>
      <c r="AR3454" t="s">
        <v>5452</v>
      </c>
    </row>
    <row r="3455" spans="1:44" hidden="1" x14ac:dyDescent="0.25">
      <c r="A3455" t="s">
        <v>4712</v>
      </c>
      <c r="B3455" t="s">
        <v>4705</v>
      </c>
      <c r="C3455" t="s">
        <v>4706</v>
      </c>
      <c r="D3455" t="s">
        <v>100</v>
      </c>
      <c r="E3455" t="s">
        <v>78</v>
      </c>
      <c r="F3455" t="s">
        <v>79</v>
      </c>
      <c r="G3455" t="s">
        <v>58</v>
      </c>
      <c r="H3455">
        <v>1</v>
      </c>
      <c r="I3455" t="s">
        <v>197</v>
      </c>
      <c r="J3455" t="s">
        <v>47</v>
      </c>
      <c r="K3455" s="1">
        <v>44096</v>
      </c>
      <c r="L3455">
        <v>23.84</v>
      </c>
      <c r="M3455" t="s">
        <v>226</v>
      </c>
      <c r="W3455" s="5">
        <v>45748</v>
      </c>
      <c r="X3455" s="5">
        <v>45717</v>
      </c>
      <c r="Y3455" s="5">
        <v>45870</v>
      </c>
      <c r="AB3455" t="s">
        <v>79</v>
      </c>
      <c r="AC3455" t="s">
        <v>79</v>
      </c>
      <c r="AD3455" t="s">
        <v>53</v>
      </c>
      <c r="AE3455" t="s">
        <v>72</v>
      </c>
      <c r="AF3455" t="s">
        <v>52</v>
      </c>
      <c r="AG3455" t="s">
        <v>247</v>
      </c>
      <c r="AH3455">
        <v>17.853448</v>
      </c>
      <c r="AI3455">
        <v>19.613316999999999</v>
      </c>
      <c r="AJ3455">
        <v>32.439250000000001</v>
      </c>
      <c r="AK3455">
        <v>45.822125</v>
      </c>
      <c r="AL3455" t="s">
        <v>54</v>
      </c>
      <c r="AM3455" t="s">
        <v>474</v>
      </c>
      <c r="AN3455" t="s">
        <v>5452</v>
      </c>
      <c r="AO3455" s="1">
        <v>45962</v>
      </c>
      <c r="AP3455" s="1" t="s">
        <v>5457</v>
      </c>
      <c r="AR3455" t="s">
        <v>5452</v>
      </c>
    </row>
    <row r="3456" spans="1:44" hidden="1" x14ac:dyDescent="0.25">
      <c r="A3456" t="s">
        <v>4715</v>
      </c>
      <c r="B3456" t="s">
        <v>4713</v>
      </c>
      <c r="C3456" t="s">
        <v>4714</v>
      </c>
      <c r="D3456" t="s">
        <v>87</v>
      </c>
      <c r="E3456" t="s">
        <v>1593</v>
      </c>
      <c r="F3456" t="s">
        <v>245</v>
      </c>
      <c r="G3456" t="s">
        <v>45</v>
      </c>
      <c r="H3456">
        <v>1</v>
      </c>
      <c r="I3456" t="s">
        <v>197</v>
      </c>
      <c r="J3456" t="s">
        <v>70</v>
      </c>
      <c r="L3456">
        <v>3.98</v>
      </c>
      <c r="M3456" t="s">
        <v>226</v>
      </c>
      <c r="W3456" s="5">
        <v>44197</v>
      </c>
      <c r="AB3456" t="s">
        <v>245</v>
      </c>
      <c r="AC3456" t="s">
        <v>245</v>
      </c>
      <c r="AD3456" t="s">
        <v>247</v>
      </c>
      <c r="AE3456" t="s">
        <v>72</v>
      </c>
      <c r="AF3456" t="s">
        <v>53</v>
      </c>
      <c r="AG3456" t="s">
        <v>690</v>
      </c>
      <c r="AH3456">
        <v>54.317905000000003</v>
      </c>
      <c r="AI3456">
        <v>66.766329999999996</v>
      </c>
      <c r="AJ3456">
        <v>68.047623000000002</v>
      </c>
      <c r="AK3456">
        <v>72.442888999999994</v>
      </c>
      <c r="AL3456" t="s">
        <v>73</v>
      </c>
      <c r="AM3456" t="s">
        <v>248</v>
      </c>
      <c r="AN3456" t="s">
        <v>247</v>
      </c>
      <c r="AO3456" s="1">
        <v>45839</v>
      </c>
      <c r="AP3456" s="1" t="s">
        <v>5438</v>
      </c>
      <c r="AR3456" t="s">
        <v>247</v>
      </c>
    </row>
    <row r="3457" spans="1:44" hidden="1" x14ac:dyDescent="0.25">
      <c r="A3457" t="s">
        <v>4718</v>
      </c>
      <c r="B3457" t="s">
        <v>4716</v>
      </c>
      <c r="C3457" t="s">
        <v>4717</v>
      </c>
      <c r="D3457" t="s">
        <v>102</v>
      </c>
      <c r="E3457" t="s">
        <v>244</v>
      </c>
      <c r="F3457" t="s">
        <v>245</v>
      </c>
      <c r="G3457" t="s">
        <v>58</v>
      </c>
      <c r="H3457">
        <v>1</v>
      </c>
      <c r="I3457" t="s">
        <v>197</v>
      </c>
      <c r="J3457" t="s">
        <v>70</v>
      </c>
      <c r="L3457">
        <v>0.35</v>
      </c>
      <c r="M3457" t="s">
        <v>226</v>
      </c>
      <c r="W3457" s="5">
        <v>45057</v>
      </c>
      <c r="AB3457" t="s">
        <v>245</v>
      </c>
      <c r="AC3457" t="s">
        <v>245</v>
      </c>
      <c r="AD3457" t="s">
        <v>53</v>
      </c>
      <c r="AE3457" t="s">
        <v>72</v>
      </c>
      <c r="AF3457" t="s">
        <v>52</v>
      </c>
      <c r="AG3457" t="s">
        <v>247</v>
      </c>
      <c r="AH3457">
        <v>18.955729000000002</v>
      </c>
      <c r="AI3457">
        <v>22.173427</v>
      </c>
      <c r="AJ3457">
        <v>43.663775999999999</v>
      </c>
      <c r="AK3457">
        <v>57.644862000000003</v>
      </c>
      <c r="AL3457" t="s">
        <v>73</v>
      </c>
      <c r="AM3457" t="s">
        <v>248</v>
      </c>
      <c r="AN3457" t="s">
        <v>53</v>
      </c>
      <c r="AO3457" s="1">
        <v>45778</v>
      </c>
      <c r="AR3457" t="s">
        <v>53</v>
      </c>
    </row>
    <row r="3458" spans="1:44" hidden="1" x14ac:dyDescent="0.25">
      <c r="A3458" t="s">
        <v>4722</v>
      </c>
      <c r="B3458" t="s">
        <v>4719</v>
      </c>
      <c r="C3458" t="s">
        <v>4720</v>
      </c>
      <c r="D3458" t="s">
        <v>95</v>
      </c>
      <c r="E3458" t="s">
        <v>4721</v>
      </c>
      <c r="F3458" t="s">
        <v>311</v>
      </c>
      <c r="G3458" t="s">
        <v>80</v>
      </c>
      <c r="H3458">
        <v>1</v>
      </c>
      <c r="I3458" t="s">
        <v>197</v>
      </c>
      <c r="J3458" t="s">
        <v>47</v>
      </c>
      <c r="K3458" s="1">
        <v>44608</v>
      </c>
      <c r="L3458">
        <v>2.7</v>
      </c>
      <c r="M3458" t="s">
        <v>226</v>
      </c>
      <c r="O3458" t="s">
        <v>82</v>
      </c>
      <c r="P3458" t="s">
        <v>14</v>
      </c>
      <c r="W3458" s="5">
        <v>46113</v>
      </c>
      <c r="Y3458" s="5">
        <v>45778</v>
      </c>
      <c r="AB3458" t="s">
        <v>311</v>
      </c>
      <c r="AC3458" t="s">
        <v>82</v>
      </c>
      <c r="AD3458" t="s">
        <v>1531</v>
      </c>
      <c r="AE3458" t="s">
        <v>50</v>
      </c>
      <c r="AF3458" t="s">
        <v>52</v>
      </c>
      <c r="AG3458" t="s">
        <v>51</v>
      </c>
      <c r="AH3458">
        <v>74.590221999999997</v>
      </c>
      <c r="AI3458">
        <v>80.735248999999996</v>
      </c>
      <c r="AJ3458">
        <v>84.700665999999998</v>
      </c>
      <c r="AK3458">
        <v>99.199855999999997</v>
      </c>
      <c r="AL3458" t="s">
        <v>54</v>
      </c>
      <c r="AM3458" t="s">
        <v>314</v>
      </c>
      <c r="AO3458" s="1">
        <v>45809</v>
      </c>
    </row>
    <row r="3459" spans="1:44" hidden="1" x14ac:dyDescent="0.25">
      <c r="A3459" t="s">
        <v>4723</v>
      </c>
      <c r="B3459" t="s">
        <v>4719</v>
      </c>
      <c r="C3459" t="s">
        <v>4720</v>
      </c>
      <c r="D3459" t="s">
        <v>143</v>
      </c>
      <c r="E3459" t="s">
        <v>4721</v>
      </c>
      <c r="F3459" t="s">
        <v>311</v>
      </c>
      <c r="G3459" t="s">
        <v>80</v>
      </c>
      <c r="H3459">
        <v>1</v>
      </c>
      <c r="I3459" t="s">
        <v>197</v>
      </c>
      <c r="J3459" t="s">
        <v>47</v>
      </c>
      <c r="K3459" s="1">
        <v>44608</v>
      </c>
      <c r="L3459">
        <v>7.99</v>
      </c>
      <c r="M3459" t="s">
        <v>226</v>
      </c>
      <c r="O3459" t="s">
        <v>82</v>
      </c>
      <c r="P3459" t="s">
        <v>14</v>
      </c>
      <c r="W3459" s="5">
        <v>46113</v>
      </c>
      <c r="Y3459" s="5">
        <v>45778</v>
      </c>
      <c r="AB3459" t="s">
        <v>311</v>
      </c>
      <c r="AC3459" t="s">
        <v>82</v>
      </c>
      <c r="AD3459" t="s">
        <v>1531</v>
      </c>
      <c r="AE3459" t="s">
        <v>50</v>
      </c>
      <c r="AF3459" t="s">
        <v>52</v>
      </c>
      <c r="AG3459" t="s">
        <v>51</v>
      </c>
      <c r="AH3459">
        <v>74.590221999999997</v>
      </c>
      <c r="AI3459">
        <v>80.735248999999996</v>
      </c>
      <c r="AJ3459">
        <v>84.700665999999998</v>
      </c>
      <c r="AK3459">
        <v>99.199855999999997</v>
      </c>
      <c r="AL3459" t="s">
        <v>54</v>
      </c>
      <c r="AM3459" t="s">
        <v>314</v>
      </c>
      <c r="AO3459" s="1">
        <v>45809</v>
      </c>
    </row>
    <row r="3460" spans="1:44" hidden="1" x14ac:dyDescent="0.25">
      <c r="A3460" t="s">
        <v>4724</v>
      </c>
      <c r="B3460" t="s">
        <v>4719</v>
      </c>
      <c r="C3460" t="s">
        <v>4720</v>
      </c>
      <c r="D3460" t="s">
        <v>145</v>
      </c>
      <c r="E3460" t="s">
        <v>4721</v>
      </c>
      <c r="F3460" t="s">
        <v>311</v>
      </c>
      <c r="G3460" t="s">
        <v>80</v>
      </c>
      <c r="H3460">
        <v>3</v>
      </c>
      <c r="I3460" t="s">
        <v>46</v>
      </c>
      <c r="J3460" t="s">
        <v>47</v>
      </c>
      <c r="K3460" s="1">
        <v>44608</v>
      </c>
      <c r="L3460">
        <v>5.76</v>
      </c>
      <c r="M3460" t="s">
        <v>226</v>
      </c>
      <c r="O3460" t="s">
        <v>82</v>
      </c>
      <c r="P3460" t="s">
        <v>14</v>
      </c>
      <c r="W3460" s="5">
        <v>46113</v>
      </c>
      <c r="Y3460" s="5">
        <v>45778</v>
      </c>
      <c r="AB3460" t="s">
        <v>311</v>
      </c>
      <c r="AC3460" t="s">
        <v>82</v>
      </c>
      <c r="AD3460" t="s">
        <v>1531</v>
      </c>
      <c r="AE3460" t="s">
        <v>50</v>
      </c>
      <c r="AF3460" t="s">
        <v>52</v>
      </c>
      <c r="AG3460" t="s">
        <v>51</v>
      </c>
      <c r="AH3460">
        <v>74.590221999999997</v>
      </c>
      <c r="AI3460">
        <v>80.735248999999996</v>
      </c>
      <c r="AJ3460">
        <v>84.700665999999998</v>
      </c>
      <c r="AK3460">
        <v>99.199855999999997</v>
      </c>
      <c r="AL3460" t="s">
        <v>54</v>
      </c>
      <c r="AM3460" t="s">
        <v>314</v>
      </c>
      <c r="AO3460" s="1">
        <v>45809</v>
      </c>
    </row>
    <row r="3461" spans="1:44" hidden="1" x14ac:dyDescent="0.25">
      <c r="A3461" t="s">
        <v>4727</v>
      </c>
      <c r="B3461" t="s">
        <v>4725</v>
      </c>
      <c r="C3461" t="s">
        <v>4726</v>
      </c>
      <c r="D3461" t="s">
        <v>143</v>
      </c>
      <c r="E3461" t="s">
        <v>268</v>
      </c>
      <c r="F3461" t="s">
        <v>79</v>
      </c>
      <c r="G3461" t="s">
        <v>80</v>
      </c>
      <c r="H3461">
        <v>1</v>
      </c>
      <c r="I3461" t="s">
        <v>197</v>
      </c>
      <c r="J3461" t="s">
        <v>47</v>
      </c>
      <c r="K3461" s="1">
        <v>44064</v>
      </c>
      <c r="L3461">
        <v>17.04</v>
      </c>
      <c r="M3461" t="s">
        <v>226</v>
      </c>
      <c r="W3461" s="5">
        <v>45962</v>
      </c>
      <c r="X3461" s="5">
        <v>45717</v>
      </c>
      <c r="Y3461" s="5">
        <v>45748</v>
      </c>
      <c r="AB3461" t="s">
        <v>79</v>
      </c>
      <c r="AC3461" t="s">
        <v>79</v>
      </c>
      <c r="AD3461" t="s">
        <v>52</v>
      </c>
      <c r="AE3461" t="s">
        <v>84</v>
      </c>
      <c r="AF3461" t="s">
        <v>53</v>
      </c>
      <c r="AG3461" t="s">
        <v>50</v>
      </c>
      <c r="AH3461">
        <v>41.223799</v>
      </c>
      <c r="AI3461">
        <v>56.951546999999998</v>
      </c>
      <c r="AJ3461">
        <v>64.140934000000001</v>
      </c>
      <c r="AK3461">
        <v>64.230535000000003</v>
      </c>
      <c r="AL3461" t="s">
        <v>54</v>
      </c>
      <c r="AM3461" t="s">
        <v>248</v>
      </c>
      <c r="AN3461" t="s">
        <v>932</v>
      </c>
      <c r="AR3461" t="s">
        <v>932</v>
      </c>
    </row>
    <row r="3462" spans="1:44" hidden="1" x14ac:dyDescent="0.25">
      <c r="A3462" t="s">
        <v>4730</v>
      </c>
      <c r="B3462" t="s">
        <v>4728</v>
      </c>
      <c r="C3462" t="s">
        <v>4729</v>
      </c>
      <c r="D3462" t="s">
        <v>95</v>
      </c>
      <c r="E3462" t="s">
        <v>1202</v>
      </c>
      <c r="F3462" t="s">
        <v>245</v>
      </c>
      <c r="G3462" t="s">
        <v>80</v>
      </c>
      <c r="H3462">
        <v>1</v>
      </c>
      <c r="I3462" t="s">
        <v>197</v>
      </c>
      <c r="J3462" t="s">
        <v>47</v>
      </c>
      <c r="K3462" s="1">
        <v>44115</v>
      </c>
      <c r="L3462">
        <v>28.11</v>
      </c>
      <c r="M3462" t="s">
        <v>391</v>
      </c>
      <c r="W3462" s="5">
        <v>45689</v>
      </c>
      <c r="X3462" s="5">
        <v>45689</v>
      </c>
      <c r="Y3462" s="5">
        <v>45778</v>
      </c>
      <c r="AB3462" t="s">
        <v>245</v>
      </c>
      <c r="AC3462" t="s">
        <v>245</v>
      </c>
      <c r="AD3462" t="s">
        <v>566</v>
      </c>
      <c r="AE3462" t="s">
        <v>690</v>
      </c>
      <c r="AF3462" t="s">
        <v>932</v>
      </c>
      <c r="AG3462" t="s">
        <v>247</v>
      </c>
      <c r="AH3462">
        <v>25.381584</v>
      </c>
      <c r="AI3462">
        <v>30.850950000000001</v>
      </c>
      <c r="AJ3462">
        <v>33.581471999999998</v>
      </c>
      <c r="AK3462">
        <v>46.807845</v>
      </c>
      <c r="AL3462" t="s">
        <v>54</v>
      </c>
      <c r="AM3462" t="s">
        <v>248</v>
      </c>
      <c r="AN3462" t="s">
        <v>5451</v>
      </c>
      <c r="AO3462" s="1">
        <v>45839</v>
      </c>
      <c r="AP3462" s="1" t="s">
        <v>5438</v>
      </c>
      <c r="AR3462" t="s">
        <v>5451</v>
      </c>
    </row>
    <row r="3463" spans="1:44" hidden="1" x14ac:dyDescent="0.25">
      <c r="A3463" t="s">
        <v>4731</v>
      </c>
      <c r="B3463" t="s">
        <v>4728</v>
      </c>
      <c r="C3463" t="s">
        <v>4729</v>
      </c>
      <c r="D3463" t="s">
        <v>207</v>
      </c>
      <c r="E3463" t="s">
        <v>1202</v>
      </c>
      <c r="F3463" t="s">
        <v>245</v>
      </c>
      <c r="G3463" t="s">
        <v>80</v>
      </c>
      <c r="H3463">
        <v>1</v>
      </c>
      <c r="I3463" t="s">
        <v>197</v>
      </c>
      <c r="J3463" t="s">
        <v>47</v>
      </c>
      <c r="K3463" s="1">
        <v>44126</v>
      </c>
      <c r="L3463">
        <v>11.06</v>
      </c>
      <c r="M3463" t="s">
        <v>391</v>
      </c>
      <c r="W3463" s="5">
        <v>45689</v>
      </c>
      <c r="X3463" s="5">
        <v>45689</v>
      </c>
      <c r="Y3463" s="5">
        <v>45778</v>
      </c>
      <c r="AB3463" t="s">
        <v>245</v>
      </c>
      <c r="AC3463" t="s">
        <v>245</v>
      </c>
      <c r="AD3463" t="s">
        <v>566</v>
      </c>
      <c r="AE3463" t="s">
        <v>690</v>
      </c>
      <c r="AF3463" t="s">
        <v>932</v>
      </c>
      <c r="AG3463" t="s">
        <v>247</v>
      </c>
      <c r="AH3463">
        <v>25.381584</v>
      </c>
      <c r="AI3463">
        <v>30.850950000000001</v>
      </c>
      <c r="AJ3463">
        <v>33.581471999999998</v>
      </c>
      <c r="AK3463">
        <v>46.807845</v>
      </c>
      <c r="AL3463" t="s">
        <v>54</v>
      </c>
      <c r="AM3463" t="s">
        <v>248</v>
      </c>
      <c r="AN3463" t="s">
        <v>5451</v>
      </c>
      <c r="AO3463" s="1">
        <v>45839</v>
      </c>
      <c r="AP3463" s="1" t="s">
        <v>5438</v>
      </c>
      <c r="AR3463" t="s">
        <v>5451</v>
      </c>
    </row>
    <row r="3464" spans="1:44" hidden="1" x14ac:dyDescent="0.25">
      <c r="A3464" t="s">
        <v>4732</v>
      </c>
      <c r="B3464" t="s">
        <v>4728</v>
      </c>
      <c r="C3464" t="s">
        <v>4729</v>
      </c>
      <c r="D3464" t="s">
        <v>102</v>
      </c>
      <c r="E3464" t="s">
        <v>1245</v>
      </c>
      <c r="F3464" t="s">
        <v>245</v>
      </c>
      <c r="G3464" t="s">
        <v>80</v>
      </c>
      <c r="H3464">
        <v>1</v>
      </c>
      <c r="I3464" t="s">
        <v>197</v>
      </c>
      <c r="J3464" t="s">
        <v>47</v>
      </c>
      <c r="K3464" s="1">
        <v>44128</v>
      </c>
      <c r="L3464">
        <v>16.41</v>
      </c>
      <c r="M3464" t="s">
        <v>391</v>
      </c>
      <c r="W3464" s="5">
        <v>45689</v>
      </c>
      <c r="X3464" s="5">
        <v>45689</v>
      </c>
      <c r="Y3464" s="5">
        <v>45778</v>
      </c>
      <c r="AB3464" t="s">
        <v>245</v>
      </c>
      <c r="AC3464" t="s">
        <v>245</v>
      </c>
      <c r="AD3464" t="s">
        <v>566</v>
      </c>
      <c r="AE3464" t="s">
        <v>690</v>
      </c>
      <c r="AF3464" t="s">
        <v>932</v>
      </c>
      <c r="AG3464" t="s">
        <v>247</v>
      </c>
      <c r="AH3464">
        <v>25.381584</v>
      </c>
      <c r="AI3464">
        <v>30.850950000000001</v>
      </c>
      <c r="AJ3464">
        <v>33.581471999999998</v>
      </c>
      <c r="AK3464">
        <v>46.807845</v>
      </c>
      <c r="AL3464" t="s">
        <v>54</v>
      </c>
      <c r="AM3464" t="s">
        <v>248</v>
      </c>
      <c r="AN3464" t="s">
        <v>5451</v>
      </c>
      <c r="AO3464" s="1">
        <v>45839</v>
      </c>
      <c r="AP3464" s="1" t="s">
        <v>5438</v>
      </c>
      <c r="AR3464" t="s">
        <v>5451</v>
      </c>
    </row>
    <row r="3465" spans="1:44" hidden="1" x14ac:dyDescent="0.25">
      <c r="A3465" t="s">
        <v>4735</v>
      </c>
      <c r="B3465" t="s">
        <v>4733</v>
      </c>
      <c r="C3465" t="s">
        <v>4734</v>
      </c>
      <c r="D3465" t="s">
        <v>95</v>
      </c>
      <c r="E3465" t="s">
        <v>268</v>
      </c>
      <c r="F3465" t="s">
        <v>79</v>
      </c>
      <c r="G3465" t="s">
        <v>58</v>
      </c>
      <c r="H3465">
        <v>1</v>
      </c>
      <c r="I3465" t="s">
        <v>197</v>
      </c>
      <c r="J3465" t="s">
        <v>47</v>
      </c>
      <c r="K3465" s="1">
        <v>44098</v>
      </c>
      <c r="L3465">
        <v>18.670000000000002</v>
      </c>
      <c r="M3465" t="s">
        <v>226</v>
      </c>
      <c r="W3465" s="5">
        <v>45748</v>
      </c>
      <c r="X3465" s="5">
        <v>45748</v>
      </c>
      <c r="Y3465" s="5">
        <v>45778</v>
      </c>
      <c r="AB3465" t="s">
        <v>79</v>
      </c>
      <c r="AC3465" t="s">
        <v>79</v>
      </c>
      <c r="AD3465" t="s">
        <v>52</v>
      </c>
      <c r="AE3465" t="s">
        <v>53</v>
      </c>
      <c r="AF3465" t="s">
        <v>72</v>
      </c>
      <c r="AG3465" t="s">
        <v>247</v>
      </c>
      <c r="AH3465">
        <v>29.431878999999999</v>
      </c>
      <c r="AI3465">
        <v>36.330782999999997</v>
      </c>
      <c r="AJ3465">
        <v>38.090651000000001</v>
      </c>
      <c r="AK3465">
        <v>64.299458999999999</v>
      </c>
      <c r="AL3465" t="s">
        <v>54</v>
      </c>
      <c r="AM3465" t="s">
        <v>474</v>
      </c>
      <c r="AN3465" t="s">
        <v>5451</v>
      </c>
      <c r="AO3465" s="1">
        <v>45870</v>
      </c>
      <c r="AP3465" s="1" t="s">
        <v>5454</v>
      </c>
      <c r="AR3465" t="s">
        <v>5451</v>
      </c>
    </row>
    <row r="3466" spans="1:44" hidden="1" x14ac:dyDescent="0.25">
      <c r="A3466" t="s">
        <v>4736</v>
      </c>
      <c r="B3466" t="s">
        <v>4733</v>
      </c>
      <c r="C3466" t="s">
        <v>4734</v>
      </c>
      <c r="D3466" t="s">
        <v>143</v>
      </c>
      <c r="E3466" t="s">
        <v>268</v>
      </c>
      <c r="F3466" t="s">
        <v>79</v>
      </c>
      <c r="G3466" t="s">
        <v>58</v>
      </c>
      <c r="H3466">
        <v>1</v>
      </c>
      <c r="I3466" t="s">
        <v>197</v>
      </c>
      <c r="J3466" t="s">
        <v>47</v>
      </c>
      <c r="K3466" s="1">
        <v>44098</v>
      </c>
      <c r="L3466">
        <v>27.77</v>
      </c>
      <c r="M3466" t="s">
        <v>226</v>
      </c>
      <c r="W3466" s="5">
        <v>45748</v>
      </c>
      <c r="X3466" s="5">
        <v>45748</v>
      </c>
      <c r="Y3466" s="5">
        <v>45778</v>
      </c>
      <c r="AB3466" t="s">
        <v>79</v>
      </c>
      <c r="AC3466" t="s">
        <v>79</v>
      </c>
      <c r="AD3466" t="s">
        <v>52</v>
      </c>
      <c r="AE3466" t="s">
        <v>53</v>
      </c>
      <c r="AF3466" t="s">
        <v>72</v>
      </c>
      <c r="AG3466" t="s">
        <v>247</v>
      </c>
      <c r="AH3466">
        <v>29.431878999999999</v>
      </c>
      <c r="AI3466">
        <v>36.330782999999997</v>
      </c>
      <c r="AJ3466">
        <v>38.090651000000001</v>
      </c>
      <c r="AK3466">
        <v>64.299458999999999</v>
      </c>
      <c r="AL3466" t="s">
        <v>54</v>
      </c>
      <c r="AM3466" t="s">
        <v>474</v>
      </c>
      <c r="AN3466" t="s">
        <v>5451</v>
      </c>
      <c r="AO3466" s="1">
        <v>45870</v>
      </c>
      <c r="AP3466" s="1" t="s">
        <v>5454</v>
      </c>
      <c r="AR3466" t="s">
        <v>5451</v>
      </c>
    </row>
    <row r="3467" spans="1:44" hidden="1" x14ac:dyDescent="0.25">
      <c r="A3467" t="s">
        <v>4737</v>
      </c>
      <c r="B3467" t="s">
        <v>4733</v>
      </c>
      <c r="C3467" t="s">
        <v>4734</v>
      </c>
      <c r="D3467" t="s">
        <v>145</v>
      </c>
      <c r="E3467" t="s">
        <v>268</v>
      </c>
      <c r="F3467" t="s">
        <v>79</v>
      </c>
      <c r="G3467" t="s">
        <v>58</v>
      </c>
      <c r="H3467">
        <v>1</v>
      </c>
      <c r="I3467" t="s">
        <v>197</v>
      </c>
      <c r="J3467" t="s">
        <v>47</v>
      </c>
      <c r="K3467" s="1">
        <v>44095</v>
      </c>
      <c r="L3467">
        <v>20.5</v>
      </c>
      <c r="M3467" t="s">
        <v>226</v>
      </c>
      <c r="W3467" s="5">
        <v>45748</v>
      </c>
      <c r="X3467" s="5">
        <v>45748</v>
      </c>
      <c r="Y3467" s="5">
        <v>45778</v>
      </c>
      <c r="AB3467" t="s">
        <v>79</v>
      </c>
      <c r="AC3467" t="s">
        <v>79</v>
      </c>
      <c r="AD3467" t="s">
        <v>52</v>
      </c>
      <c r="AE3467" t="s">
        <v>53</v>
      </c>
      <c r="AF3467" t="s">
        <v>72</v>
      </c>
      <c r="AG3467" t="s">
        <v>247</v>
      </c>
      <c r="AH3467">
        <v>29.431878999999999</v>
      </c>
      <c r="AI3467">
        <v>36.330782999999997</v>
      </c>
      <c r="AJ3467">
        <v>38.090651000000001</v>
      </c>
      <c r="AK3467">
        <v>64.299458999999999</v>
      </c>
      <c r="AL3467" t="s">
        <v>54</v>
      </c>
      <c r="AM3467" t="s">
        <v>474</v>
      </c>
      <c r="AN3467" t="s">
        <v>5451</v>
      </c>
      <c r="AO3467" s="1">
        <v>45870</v>
      </c>
      <c r="AP3467" s="1" t="s">
        <v>5454</v>
      </c>
      <c r="AR3467" t="s">
        <v>5451</v>
      </c>
    </row>
    <row r="3468" spans="1:44" hidden="1" x14ac:dyDescent="0.25">
      <c r="A3468" t="s">
        <v>4740</v>
      </c>
      <c r="B3468" t="s">
        <v>4738</v>
      </c>
      <c r="C3468" t="s">
        <v>4739</v>
      </c>
      <c r="D3468" t="s">
        <v>95</v>
      </c>
      <c r="E3468" t="s">
        <v>78</v>
      </c>
      <c r="F3468" t="s">
        <v>79</v>
      </c>
      <c r="G3468" t="s">
        <v>58</v>
      </c>
      <c r="H3468">
        <v>1</v>
      </c>
      <c r="I3468" t="s">
        <v>197</v>
      </c>
      <c r="J3468" t="s">
        <v>47</v>
      </c>
      <c r="K3468" s="1">
        <v>44119</v>
      </c>
      <c r="L3468">
        <v>25.69</v>
      </c>
      <c r="M3468" t="s">
        <v>226</v>
      </c>
      <c r="W3468" s="5">
        <v>45809</v>
      </c>
      <c r="X3468" s="5">
        <v>45809</v>
      </c>
      <c r="Y3468" s="5">
        <v>45901</v>
      </c>
      <c r="AB3468" t="s">
        <v>79</v>
      </c>
      <c r="AC3468" t="s">
        <v>79</v>
      </c>
      <c r="AD3468" t="s">
        <v>53</v>
      </c>
      <c r="AE3468" t="s">
        <v>72</v>
      </c>
      <c r="AF3468" t="s">
        <v>84</v>
      </c>
      <c r="AG3468" t="s">
        <v>52</v>
      </c>
      <c r="AH3468">
        <v>30.299130999999999</v>
      </c>
      <c r="AI3468">
        <v>32.058999</v>
      </c>
      <c r="AJ3468">
        <v>38.560805000000002</v>
      </c>
      <c r="AK3468">
        <v>50.421709999999997</v>
      </c>
      <c r="AL3468" t="s">
        <v>54</v>
      </c>
      <c r="AM3468" t="s">
        <v>474</v>
      </c>
      <c r="AN3468" t="s">
        <v>5451</v>
      </c>
      <c r="AO3468" s="1">
        <v>45992</v>
      </c>
      <c r="AP3468" s="1" t="s">
        <v>5458</v>
      </c>
      <c r="AR3468" t="s">
        <v>5451</v>
      </c>
    </row>
    <row r="3469" spans="1:44" hidden="1" x14ac:dyDescent="0.25">
      <c r="A3469" t="s">
        <v>4741</v>
      </c>
      <c r="B3469" t="s">
        <v>4738</v>
      </c>
      <c r="C3469" t="s">
        <v>4739</v>
      </c>
      <c r="D3469" t="s">
        <v>143</v>
      </c>
      <c r="E3469" t="s">
        <v>78</v>
      </c>
      <c r="F3469" t="s">
        <v>79</v>
      </c>
      <c r="G3469" t="s">
        <v>58</v>
      </c>
      <c r="H3469">
        <v>1</v>
      </c>
      <c r="I3469" t="s">
        <v>197</v>
      </c>
      <c r="J3469" t="s">
        <v>47</v>
      </c>
      <c r="K3469" s="1">
        <v>44120</v>
      </c>
      <c r="L3469">
        <v>6.86</v>
      </c>
      <c r="M3469" t="s">
        <v>226</v>
      </c>
      <c r="W3469" s="5">
        <v>45809</v>
      </c>
      <c r="X3469" s="5">
        <v>45809</v>
      </c>
      <c r="Y3469" s="5">
        <v>45901</v>
      </c>
      <c r="AB3469" t="s">
        <v>79</v>
      </c>
      <c r="AC3469" t="s">
        <v>79</v>
      </c>
      <c r="AD3469" t="s">
        <v>53</v>
      </c>
      <c r="AE3469" t="s">
        <v>72</v>
      </c>
      <c r="AF3469" t="s">
        <v>84</v>
      </c>
      <c r="AG3469" t="s">
        <v>52</v>
      </c>
      <c r="AH3469">
        <v>30.299130999999999</v>
      </c>
      <c r="AI3469">
        <v>32.058999</v>
      </c>
      <c r="AJ3469">
        <v>38.560805000000002</v>
      </c>
      <c r="AK3469">
        <v>50.421709999999997</v>
      </c>
      <c r="AL3469" t="s">
        <v>54</v>
      </c>
      <c r="AM3469" t="s">
        <v>474</v>
      </c>
      <c r="AN3469" t="s">
        <v>5451</v>
      </c>
      <c r="AO3469" s="1">
        <v>45992</v>
      </c>
      <c r="AP3469" s="1" t="s">
        <v>5458</v>
      </c>
      <c r="AR3469" t="s">
        <v>5451</v>
      </c>
    </row>
    <row r="3470" spans="1:44" hidden="1" x14ac:dyDescent="0.25">
      <c r="A3470" t="s">
        <v>4745</v>
      </c>
      <c r="B3470" t="s">
        <v>4742</v>
      </c>
      <c r="C3470" t="s">
        <v>4743</v>
      </c>
      <c r="D3470" t="s">
        <v>143</v>
      </c>
      <c r="E3470" t="s">
        <v>4744</v>
      </c>
      <c r="F3470" t="s">
        <v>311</v>
      </c>
      <c r="G3470" t="s">
        <v>45</v>
      </c>
      <c r="H3470">
        <v>1</v>
      </c>
      <c r="I3470" t="s">
        <v>197</v>
      </c>
      <c r="J3470" t="s">
        <v>47</v>
      </c>
      <c r="K3470" s="1">
        <v>44103</v>
      </c>
      <c r="L3470">
        <v>18.940000000000001</v>
      </c>
      <c r="M3470" t="s">
        <v>226</v>
      </c>
      <c r="W3470" s="5">
        <v>45901</v>
      </c>
      <c r="X3470" s="5">
        <v>45901</v>
      </c>
      <c r="Y3470" s="5">
        <v>45839</v>
      </c>
      <c r="AB3470" t="s">
        <v>311</v>
      </c>
      <c r="AC3470" t="s">
        <v>311</v>
      </c>
      <c r="AD3470" t="s">
        <v>199</v>
      </c>
      <c r="AE3470" t="s">
        <v>51</v>
      </c>
      <c r="AF3470" t="s">
        <v>1713</v>
      </c>
      <c r="AG3470" t="s">
        <v>1712</v>
      </c>
      <c r="AH3470">
        <v>42.778182999999999</v>
      </c>
      <c r="AI3470">
        <v>101.115557</v>
      </c>
      <c r="AJ3470">
        <v>110.569338</v>
      </c>
      <c r="AK3470">
        <v>111.977473</v>
      </c>
      <c r="AL3470" t="s">
        <v>54</v>
      </c>
      <c r="AM3470" t="s">
        <v>314</v>
      </c>
      <c r="AN3470" t="s">
        <v>1712</v>
      </c>
      <c r="AR3470" t="s">
        <v>1712</v>
      </c>
    </row>
    <row r="3471" spans="1:44" hidden="1" x14ac:dyDescent="0.25">
      <c r="A3471" t="s">
        <v>4746</v>
      </c>
      <c r="B3471" t="s">
        <v>4742</v>
      </c>
      <c r="C3471" t="s">
        <v>4743</v>
      </c>
      <c r="D3471" t="s">
        <v>145</v>
      </c>
      <c r="E3471" t="s">
        <v>4744</v>
      </c>
      <c r="F3471" t="s">
        <v>311</v>
      </c>
      <c r="G3471" t="s">
        <v>45</v>
      </c>
      <c r="H3471">
        <v>1</v>
      </c>
      <c r="I3471" t="s">
        <v>197</v>
      </c>
      <c r="J3471" t="s">
        <v>47</v>
      </c>
      <c r="K3471" s="1">
        <v>44096</v>
      </c>
      <c r="L3471">
        <v>7.84</v>
      </c>
      <c r="M3471" t="s">
        <v>226</v>
      </c>
      <c r="W3471" s="5">
        <v>45901</v>
      </c>
      <c r="X3471" s="5">
        <v>45931</v>
      </c>
      <c r="Y3471" s="5">
        <v>45839</v>
      </c>
      <c r="AB3471" t="s">
        <v>311</v>
      </c>
      <c r="AC3471" t="s">
        <v>311</v>
      </c>
      <c r="AD3471" t="s">
        <v>199</v>
      </c>
      <c r="AE3471" t="s">
        <v>51</v>
      </c>
      <c r="AF3471" t="s">
        <v>1713</v>
      </c>
      <c r="AG3471" t="s">
        <v>1712</v>
      </c>
      <c r="AH3471">
        <v>42.778182999999999</v>
      </c>
      <c r="AI3471">
        <v>101.115557</v>
      </c>
      <c r="AJ3471">
        <v>110.569338</v>
      </c>
      <c r="AK3471">
        <v>111.977473</v>
      </c>
      <c r="AL3471" t="s">
        <v>54</v>
      </c>
      <c r="AM3471" t="s">
        <v>314</v>
      </c>
      <c r="AN3471" t="s">
        <v>1712</v>
      </c>
      <c r="AR3471" t="s">
        <v>1712</v>
      </c>
    </row>
    <row r="3472" spans="1:44" hidden="1" x14ac:dyDescent="0.25">
      <c r="A3472" t="s">
        <v>4747</v>
      </c>
      <c r="B3472" t="s">
        <v>4742</v>
      </c>
      <c r="C3472" t="s">
        <v>4743</v>
      </c>
      <c r="D3472" t="s">
        <v>255</v>
      </c>
      <c r="E3472" t="s">
        <v>4744</v>
      </c>
      <c r="F3472" t="s">
        <v>311</v>
      </c>
      <c r="G3472" t="s">
        <v>45</v>
      </c>
      <c r="H3472">
        <v>1</v>
      </c>
      <c r="I3472" t="s">
        <v>197</v>
      </c>
      <c r="J3472" t="s">
        <v>47</v>
      </c>
      <c r="K3472" s="1">
        <v>44102</v>
      </c>
      <c r="L3472">
        <v>12.02</v>
      </c>
      <c r="M3472" t="s">
        <v>226</v>
      </c>
      <c r="W3472" s="5">
        <v>45931</v>
      </c>
      <c r="X3472" s="5">
        <v>45931</v>
      </c>
      <c r="Y3472" s="5">
        <v>45839</v>
      </c>
      <c r="AB3472" t="s">
        <v>311</v>
      </c>
      <c r="AC3472" t="s">
        <v>311</v>
      </c>
      <c r="AD3472" t="s">
        <v>199</v>
      </c>
      <c r="AE3472" t="s">
        <v>51</v>
      </c>
      <c r="AF3472" t="s">
        <v>1713</v>
      </c>
      <c r="AG3472" t="s">
        <v>1712</v>
      </c>
      <c r="AH3472">
        <v>42.778182999999999</v>
      </c>
      <c r="AI3472">
        <v>101.115557</v>
      </c>
      <c r="AJ3472">
        <v>110.569338</v>
      </c>
      <c r="AK3472">
        <v>111.977473</v>
      </c>
      <c r="AL3472" t="s">
        <v>54</v>
      </c>
      <c r="AM3472" t="s">
        <v>314</v>
      </c>
      <c r="AN3472" t="s">
        <v>1712</v>
      </c>
      <c r="AR3472" t="s">
        <v>1712</v>
      </c>
    </row>
    <row r="3473" spans="1:44" hidden="1" x14ac:dyDescent="0.25">
      <c r="A3473" t="s">
        <v>4748</v>
      </c>
      <c r="B3473" t="s">
        <v>4742</v>
      </c>
      <c r="C3473" t="s">
        <v>4743</v>
      </c>
      <c r="D3473" t="s">
        <v>87</v>
      </c>
      <c r="E3473" t="s">
        <v>4744</v>
      </c>
      <c r="F3473" t="s">
        <v>311</v>
      </c>
      <c r="G3473" t="s">
        <v>45</v>
      </c>
      <c r="H3473">
        <v>1</v>
      </c>
      <c r="I3473" t="s">
        <v>197</v>
      </c>
      <c r="J3473" t="s">
        <v>47</v>
      </c>
      <c r="K3473" s="1">
        <v>44096</v>
      </c>
      <c r="L3473">
        <v>26.63</v>
      </c>
      <c r="M3473" t="s">
        <v>226</v>
      </c>
      <c r="N3473" t="s">
        <v>13</v>
      </c>
      <c r="W3473" s="5">
        <v>45931</v>
      </c>
      <c r="X3473" s="5">
        <v>45931</v>
      </c>
      <c r="Y3473" s="5">
        <v>45839</v>
      </c>
      <c r="AB3473" t="s">
        <v>311</v>
      </c>
      <c r="AC3473" t="s">
        <v>13</v>
      </c>
      <c r="AD3473" t="s">
        <v>199</v>
      </c>
      <c r="AE3473" t="s">
        <v>51</v>
      </c>
      <c r="AF3473" t="s">
        <v>1713</v>
      </c>
      <c r="AG3473" t="s">
        <v>1712</v>
      </c>
      <c r="AH3473">
        <v>42.778182999999999</v>
      </c>
      <c r="AI3473">
        <v>101.115557</v>
      </c>
      <c r="AJ3473">
        <v>110.569338</v>
      </c>
      <c r="AK3473">
        <v>111.977473</v>
      </c>
      <c r="AL3473" t="s">
        <v>54</v>
      </c>
      <c r="AM3473" t="s">
        <v>314</v>
      </c>
      <c r="AP3473" s="1" t="s">
        <v>5439</v>
      </c>
    </row>
    <row r="3474" spans="1:44" hidden="1" x14ac:dyDescent="0.25">
      <c r="A3474" t="s">
        <v>4749</v>
      </c>
      <c r="B3474" t="s">
        <v>4742</v>
      </c>
      <c r="C3474" t="s">
        <v>4743</v>
      </c>
      <c r="D3474" t="s">
        <v>100</v>
      </c>
      <c r="E3474" t="s">
        <v>4744</v>
      </c>
      <c r="F3474" t="s">
        <v>311</v>
      </c>
      <c r="G3474" t="s">
        <v>45</v>
      </c>
      <c r="H3474">
        <v>1</v>
      </c>
      <c r="I3474" t="s">
        <v>197</v>
      </c>
      <c r="J3474" t="s">
        <v>47</v>
      </c>
      <c r="K3474" s="1">
        <v>44123</v>
      </c>
      <c r="L3474">
        <v>11.37</v>
      </c>
      <c r="M3474" t="s">
        <v>226</v>
      </c>
      <c r="W3474" s="5">
        <v>45931</v>
      </c>
      <c r="X3474" s="5">
        <v>45931</v>
      </c>
      <c r="Y3474" s="5">
        <v>45839</v>
      </c>
      <c r="AB3474" t="s">
        <v>311</v>
      </c>
      <c r="AC3474" t="s">
        <v>311</v>
      </c>
      <c r="AD3474" t="s">
        <v>199</v>
      </c>
      <c r="AE3474" t="s">
        <v>51</v>
      </c>
      <c r="AF3474" t="s">
        <v>1713</v>
      </c>
      <c r="AG3474" t="s">
        <v>1712</v>
      </c>
      <c r="AH3474">
        <v>42.778182999999999</v>
      </c>
      <c r="AI3474">
        <v>101.115557</v>
      </c>
      <c r="AJ3474">
        <v>110.569338</v>
      </c>
      <c r="AK3474">
        <v>111.977473</v>
      </c>
      <c r="AL3474" t="s">
        <v>54</v>
      </c>
      <c r="AM3474" t="s">
        <v>314</v>
      </c>
      <c r="AN3474" t="s">
        <v>1712</v>
      </c>
      <c r="AR3474" t="s">
        <v>1712</v>
      </c>
    </row>
    <row r="3475" spans="1:44" hidden="1" x14ac:dyDescent="0.25">
      <c r="A3475" t="s">
        <v>4750</v>
      </c>
      <c r="B3475" t="s">
        <v>4742</v>
      </c>
      <c r="C3475" t="s">
        <v>4743</v>
      </c>
      <c r="D3475" t="s">
        <v>259</v>
      </c>
      <c r="E3475" t="s">
        <v>4744</v>
      </c>
      <c r="F3475" t="s">
        <v>311</v>
      </c>
      <c r="G3475" t="s">
        <v>45</v>
      </c>
      <c r="H3475">
        <v>3</v>
      </c>
      <c r="I3475" t="s">
        <v>46</v>
      </c>
      <c r="J3475" t="s">
        <v>47</v>
      </c>
      <c r="K3475" s="1">
        <v>44485</v>
      </c>
      <c r="L3475">
        <v>6.18</v>
      </c>
      <c r="M3475" t="s">
        <v>226</v>
      </c>
      <c r="W3475" s="5">
        <v>45931</v>
      </c>
      <c r="X3475" s="5">
        <v>45931</v>
      </c>
      <c r="Y3475" s="5">
        <v>45839</v>
      </c>
      <c r="AB3475" t="s">
        <v>311</v>
      </c>
      <c r="AC3475" t="s">
        <v>311</v>
      </c>
      <c r="AD3475" t="s">
        <v>199</v>
      </c>
      <c r="AE3475" t="s">
        <v>51</v>
      </c>
      <c r="AF3475" t="s">
        <v>1713</v>
      </c>
      <c r="AG3475" t="s">
        <v>1712</v>
      </c>
      <c r="AH3475">
        <v>42.778182999999999</v>
      </c>
      <c r="AI3475">
        <v>101.115557</v>
      </c>
      <c r="AJ3475">
        <v>110.569338</v>
      </c>
      <c r="AK3475">
        <v>111.977473</v>
      </c>
      <c r="AL3475" t="s">
        <v>54</v>
      </c>
      <c r="AM3475" t="s">
        <v>314</v>
      </c>
      <c r="AN3475" t="s">
        <v>1712</v>
      </c>
      <c r="AR3475" t="s">
        <v>1712</v>
      </c>
    </row>
    <row r="3476" spans="1:44" hidden="1" x14ac:dyDescent="0.25">
      <c r="A3476" t="s">
        <v>4751</v>
      </c>
      <c r="B3476" t="s">
        <v>4742</v>
      </c>
      <c r="C3476" t="s">
        <v>4743</v>
      </c>
      <c r="D3476" t="s">
        <v>275</v>
      </c>
      <c r="E3476" t="s">
        <v>4744</v>
      </c>
      <c r="F3476" t="s">
        <v>311</v>
      </c>
      <c r="G3476" t="s">
        <v>45</v>
      </c>
      <c r="H3476">
        <v>3</v>
      </c>
      <c r="I3476" t="s">
        <v>46</v>
      </c>
      <c r="J3476" t="s">
        <v>47</v>
      </c>
      <c r="K3476" s="1">
        <v>44485</v>
      </c>
      <c r="L3476">
        <v>1.2</v>
      </c>
      <c r="M3476" t="s">
        <v>226</v>
      </c>
      <c r="W3476" s="5">
        <v>45931</v>
      </c>
      <c r="X3476" s="5">
        <v>45931</v>
      </c>
      <c r="Y3476" s="5">
        <v>45839</v>
      </c>
      <c r="AB3476" t="s">
        <v>311</v>
      </c>
      <c r="AC3476" t="s">
        <v>311</v>
      </c>
      <c r="AD3476" t="s">
        <v>199</v>
      </c>
      <c r="AE3476" t="s">
        <v>51</v>
      </c>
      <c r="AF3476" t="s">
        <v>1713</v>
      </c>
      <c r="AG3476" t="s">
        <v>1712</v>
      </c>
      <c r="AH3476">
        <v>42.778182999999999</v>
      </c>
      <c r="AI3476">
        <v>101.115557</v>
      </c>
      <c r="AJ3476">
        <v>110.569338</v>
      </c>
      <c r="AK3476">
        <v>111.977473</v>
      </c>
      <c r="AL3476" t="s">
        <v>54</v>
      </c>
      <c r="AM3476" t="s">
        <v>314</v>
      </c>
      <c r="AN3476" t="s">
        <v>1712</v>
      </c>
      <c r="AR3476" t="s">
        <v>1712</v>
      </c>
    </row>
    <row r="3477" spans="1:44" hidden="1" x14ac:dyDescent="0.25">
      <c r="A3477" t="s">
        <v>4752</v>
      </c>
      <c r="B3477" t="s">
        <v>4742</v>
      </c>
      <c r="C3477" t="s">
        <v>4743</v>
      </c>
      <c r="D3477" t="s">
        <v>207</v>
      </c>
      <c r="E3477" t="s">
        <v>4744</v>
      </c>
      <c r="F3477" t="s">
        <v>311</v>
      </c>
      <c r="G3477" t="s">
        <v>45</v>
      </c>
      <c r="H3477">
        <v>1</v>
      </c>
      <c r="I3477" t="s">
        <v>197</v>
      </c>
      <c r="J3477" t="s">
        <v>47</v>
      </c>
      <c r="K3477" s="1">
        <v>44103</v>
      </c>
      <c r="L3477">
        <v>8.4</v>
      </c>
      <c r="M3477" t="s">
        <v>226</v>
      </c>
      <c r="N3477" t="s">
        <v>13</v>
      </c>
      <c r="W3477" s="5">
        <v>45931</v>
      </c>
      <c r="X3477" s="5">
        <v>45931</v>
      </c>
      <c r="Y3477" s="5">
        <v>45839</v>
      </c>
      <c r="AB3477" t="s">
        <v>311</v>
      </c>
      <c r="AC3477" t="s">
        <v>13</v>
      </c>
      <c r="AD3477" t="s">
        <v>199</v>
      </c>
      <c r="AE3477" t="s">
        <v>51</v>
      </c>
      <c r="AF3477" t="s">
        <v>1713</v>
      </c>
      <c r="AG3477" t="s">
        <v>1712</v>
      </c>
      <c r="AH3477">
        <v>42.778182999999999</v>
      </c>
      <c r="AI3477">
        <v>101.115557</v>
      </c>
      <c r="AJ3477">
        <v>110.569338</v>
      </c>
      <c r="AK3477">
        <v>111.977473</v>
      </c>
      <c r="AL3477" t="s">
        <v>54</v>
      </c>
      <c r="AM3477" t="s">
        <v>314</v>
      </c>
      <c r="AP3477" s="1" t="s">
        <v>5439</v>
      </c>
    </row>
    <row r="3478" spans="1:44" hidden="1" x14ac:dyDescent="0.25">
      <c r="A3478" t="s">
        <v>4753</v>
      </c>
      <c r="B3478" t="s">
        <v>4742</v>
      </c>
      <c r="C3478" t="s">
        <v>4743</v>
      </c>
      <c r="D3478" t="s">
        <v>102</v>
      </c>
      <c r="E3478" t="s">
        <v>4744</v>
      </c>
      <c r="F3478" t="s">
        <v>311</v>
      </c>
      <c r="G3478" t="s">
        <v>45</v>
      </c>
      <c r="H3478">
        <v>2</v>
      </c>
      <c r="I3478" t="s">
        <v>46</v>
      </c>
      <c r="J3478" t="s">
        <v>47</v>
      </c>
      <c r="K3478" s="1">
        <v>44431</v>
      </c>
      <c r="L3478">
        <v>6.48</v>
      </c>
      <c r="M3478" t="s">
        <v>226</v>
      </c>
      <c r="W3478" s="5">
        <v>45931</v>
      </c>
      <c r="X3478" s="5">
        <v>45931</v>
      </c>
      <c r="Y3478" s="5">
        <v>45839</v>
      </c>
      <c r="AB3478" t="s">
        <v>311</v>
      </c>
      <c r="AC3478" t="s">
        <v>311</v>
      </c>
      <c r="AD3478" t="s">
        <v>199</v>
      </c>
      <c r="AE3478" t="s">
        <v>51</v>
      </c>
      <c r="AF3478" t="s">
        <v>1713</v>
      </c>
      <c r="AG3478" t="s">
        <v>1712</v>
      </c>
      <c r="AH3478">
        <v>42.778182999999999</v>
      </c>
      <c r="AI3478">
        <v>101.115557</v>
      </c>
      <c r="AJ3478">
        <v>110.569338</v>
      </c>
      <c r="AK3478">
        <v>111.977473</v>
      </c>
      <c r="AL3478" t="s">
        <v>54</v>
      </c>
      <c r="AM3478" t="s">
        <v>314</v>
      </c>
      <c r="AN3478" t="s">
        <v>1712</v>
      </c>
      <c r="AR3478" t="s">
        <v>1712</v>
      </c>
    </row>
    <row r="3479" spans="1:44" hidden="1" x14ac:dyDescent="0.25">
      <c r="A3479" t="s">
        <v>4754</v>
      </c>
      <c r="B3479" t="s">
        <v>4742</v>
      </c>
      <c r="C3479" t="s">
        <v>4743</v>
      </c>
      <c r="D3479" t="s">
        <v>104</v>
      </c>
      <c r="E3479" t="s">
        <v>4744</v>
      </c>
      <c r="F3479" t="s">
        <v>311</v>
      </c>
      <c r="G3479" t="s">
        <v>45</v>
      </c>
      <c r="H3479">
        <v>1</v>
      </c>
      <c r="I3479" t="s">
        <v>197</v>
      </c>
      <c r="J3479" t="s">
        <v>47</v>
      </c>
      <c r="K3479" s="1">
        <v>44104</v>
      </c>
      <c r="L3479">
        <v>8.36</v>
      </c>
      <c r="M3479" t="s">
        <v>226</v>
      </c>
      <c r="N3479" t="s">
        <v>13</v>
      </c>
      <c r="W3479" s="5">
        <v>45931</v>
      </c>
      <c r="X3479" s="5">
        <v>45931</v>
      </c>
      <c r="Y3479" s="5">
        <v>45839</v>
      </c>
      <c r="AB3479" t="s">
        <v>311</v>
      </c>
      <c r="AC3479" t="s">
        <v>13</v>
      </c>
      <c r="AD3479" t="s">
        <v>199</v>
      </c>
      <c r="AE3479" t="s">
        <v>51</v>
      </c>
      <c r="AF3479" t="s">
        <v>1713</v>
      </c>
      <c r="AG3479" t="s">
        <v>1712</v>
      </c>
      <c r="AH3479">
        <v>42.778182999999999</v>
      </c>
      <c r="AI3479">
        <v>101.115557</v>
      </c>
      <c r="AJ3479">
        <v>110.569338</v>
      </c>
      <c r="AK3479">
        <v>111.977473</v>
      </c>
      <c r="AL3479" t="s">
        <v>54</v>
      </c>
      <c r="AM3479" t="s">
        <v>314</v>
      </c>
      <c r="AP3479" s="1" t="s">
        <v>5439</v>
      </c>
    </row>
    <row r="3480" spans="1:44" hidden="1" x14ac:dyDescent="0.25">
      <c r="A3480" t="s">
        <v>4755</v>
      </c>
      <c r="B3480" t="s">
        <v>4742</v>
      </c>
      <c r="C3480" t="s">
        <v>4743</v>
      </c>
      <c r="D3480" t="s">
        <v>149</v>
      </c>
      <c r="E3480" t="s">
        <v>4744</v>
      </c>
      <c r="F3480" t="s">
        <v>311</v>
      </c>
      <c r="G3480" t="s">
        <v>45</v>
      </c>
      <c r="H3480">
        <v>1</v>
      </c>
      <c r="I3480" t="s">
        <v>151</v>
      </c>
      <c r="J3480" t="s">
        <v>47</v>
      </c>
      <c r="K3480" s="1">
        <v>43383</v>
      </c>
      <c r="L3480">
        <v>16.62</v>
      </c>
      <c r="M3480" t="s">
        <v>226</v>
      </c>
      <c r="W3480" s="5">
        <v>45931</v>
      </c>
      <c r="X3480" s="5">
        <v>45931</v>
      </c>
      <c r="Y3480" s="5">
        <v>45839</v>
      </c>
      <c r="AB3480" t="s">
        <v>311</v>
      </c>
      <c r="AC3480" t="s">
        <v>311</v>
      </c>
      <c r="AD3480" t="s">
        <v>199</v>
      </c>
      <c r="AE3480" t="s">
        <v>51</v>
      </c>
      <c r="AF3480" t="s">
        <v>1713</v>
      </c>
      <c r="AG3480" t="s">
        <v>1712</v>
      </c>
      <c r="AH3480">
        <v>42.778182999999999</v>
      </c>
      <c r="AI3480">
        <v>101.115557</v>
      </c>
      <c r="AJ3480">
        <v>110.569338</v>
      </c>
      <c r="AK3480">
        <v>111.977473</v>
      </c>
      <c r="AL3480" t="s">
        <v>54</v>
      </c>
      <c r="AM3480" t="s">
        <v>314</v>
      </c>
      <c r="AN3480" t="s">
        <v>1712</v>
      </c>
      <c r="AR3480" t="s">
        <v>1712</v>
      </c>
    </row>
    <row r="3481" spans="1:44" hidden="1" x14ac:dyDescent="0.25">
      <c r="A3481" t="s">
        <v>4756</v>
      </c>
      <c r="B3481" t="s">
        <v>4742</v>
      </c>
      <c r="C3481" t="s">
        <v>4743</v>
      </c>
      <c r="D3481" t="s">
        <v>107</v>
      </c>
      <c r="E3481" t="s">
        <v>4744</v>
      </c>
      <c r="F3481" t="s">
        <v>311</v>
      </c>
      <c r="G3481" t="s">
        <v>45</v>
      </c>
      <c r="H3481">
        <v>1</v>
      </c>
      <c r="I3481" t="s">
        <v>151</v>
      </c>
      <c r="J3481" t="s">
        <v>47</v>
      </c>
      <c r="K3481" s="1">
        <v>43383</v>
      </c>
      <c r="L3481">
        <v>8.2200000000000006</v>
      </c>
      <c r="M3481" t="s">
        <v>226</v>
      </c>
      <c r="W3481" s="5">
        <v>45931</v>
      </c>
      <c r="X3481" s="5">
        <v>45931</v>
      </c>
      <c r="Y3481" s="5">
        <v>45839</v>
      </c>
      <c r="AB3481" t="s">
        <v>311</v>
      </c>
      <c r="AC3481" t="s">
        <v>311</v>
      </c>
      <c r="AD3481" t="s">
        <v>199</v>
      </c>
      <c r="AE3481" t="s">
        <v>51</v>
      </c>
      <c r="AF3481" t="s">
        <v>1713</v>
      </c>
      <c r="AG3481" t="s">
        <v>1712</v>
      </c>
      <c r="AH3481">
        <v>42.778182999999999</v>
      </c>
      <c r="AI3481">
        <v>101.115557</v>
      </c>
      <c r="AJ3481">
        <v>110.569338</v>
      </c>
      <c r="AK3481">
        <v>111.977473</v>
      </c>
      <c r="AL3481" t="s">
        <v>54</v>
      </c>
      <c r="AM3481" t="s">
        <v>314</v>
      </c>
      <c r="AN3481" t="s">
        <v>1712</v>
      </c>
      <c r="AR3481" t="s">
        <v>1712</v>
      </c>
    </row>
    <row r="3482" spans="1:44" hidden="1" x14ac:dyDescent="0.25">
      <c r="A3482" t="s">
        <v>4757</v>
      </c>
      <c r="B3482" t="s">
        <v>4742</v>
      </c>
      <c r="C3482" t="s">
        <v>4743</v>
      </c>
      <c r="D3482" t="s">
        <v>109</v>
      </c>
      <c r="E3482" t="s">
        <v>4744</v>
      </c>
      <c r="F3482" t="s">
        <v>311</v>
      </c>
      <c r="G3482" t="s">
        <v>45</v>
      </c>
      <c r="H3482">
        <v>1</v>
      </c>
      <c r="I3482" t="s">
        <v>151</v>
      </c>
      <c r="J3482" t="s">
        <v>47</v>
      </c>
      <c r="K3482" s="1">
        <v>43383</v>
      </c>
      <c r="L3482">
        <v>9.0399999999999991</v>
      </c>
      <c r="M3482" t="s">
        <v>226</v>
      </c>
      <c r="W3482" s="5">
        <v>45931</v>
      </c>
      <c r="X3482" s="5">
        <v>45931</v>
      </c>
      <c r="Y3482" s="5">
        <v>45839</v>
      </c>
      <c r="AB3482" t="s">
        <v>311</v>
      </c>
      <c r="AC3482" t="s">
        <v>311</v>
      </c>
      <c r="AD3482" t="s">
        <v>199</v>
      </c>
      <c r="AE3482" t="s">
        <v>51</v>
      </c>
      <c r="AF3482" t="s">
        <v>1713</v>
      </c>
      <c r="AG3482" t="s">
        <v>1712</v>
      </c>
      <c r="AH3482">
        <v>42.778182999999999</v>
      </c>
      <c r="AI3482">
        <v>101.115557</v>
      </c>
      <c r="AJ3482">
        <v>110.569338</v>
      </c>
      <c r="AK3482">
        <v>111.977473</v>
      </c>
      <c r="AL3482" t="s">
        <v>54</v>
      </c>
      <c r="AM3482" t="s">
        <v>314</v>
      </c>
      <c r="AN3482" t="s">
        <v>1712</v>
      </c>
      <c r="AR3482" t="s">
        <v>1712</v>
      </c>
    </row>
    <row r="3483" spans="1:44" hidden="1" x14ac:dyDescent="0.25">
      <c r="A3483" t="s">
        <v>4758</v>
      </c>
      <c r="B3483" t="s">
        <v>4742</v>
      </c>
      <c r="C3483" t="s">
        <v>4743</v>
      </c>
      <c r="D3483" t="s">
        <v>154</v>
      </c>
      <c r="E3483" t="s">
        <v>4744</v>
      </c>
      <c r="F3483" t="s">
        <v>311</v>
      </c>
      <c r="G3483" t="s">
        <v>45</v>
      </c>
      <c r="H3483">
        <v>1</v>
      </c>
      <c r="I3483" t="s">
        <v>151</v>
      </c>
      <c r="J3483" t="s">
        <v>47</v>
      </c>
      <c r="K3483" s="1">
        <v>43383</v>
      </c>
      <c r="L3483">
        <v>9.42</v>
      </c>
      <c r="M3483" t="s">
        <v>226</v>
      </c>
      <c r="W3483" s="5">
        <v>45931</v>
      </c>
      <c r="X3483" s="5">
        <v>45931</v>
      </c>
      <c r="Y3483" s="5">
        <v>45839</v>
      </c>
      <c r="AB3483" t="s">
        <v>311</v>
      </c>
      <c r="AC3483" t="s">
        <v>311</v>
      </c>
      <c r="AD3483" t="s">
        <v>199</v>
      </c>
      <c r="AE3483" t="s">
        <v>51</v>
      </c>
      <c r="AF3483" t="s">
        <v>1713</v>
      </c>
      <c r="AG3483" t="s">
        <v>1712</v>
      </c>
      <c r="AH3483">
        <v>42.778182999999999</v>
      </c>
      <c r="AI3483">
        <v>101.115557</v>
      </c>
      <c r="AJ3483">
        <v>110.569338</v>
      </c>
      <c r="AK3483">
        <v>111.977473</v>
      </c>
      <c r="AL3483" t="s">
        <v>54</v>
      </c>
      <c r="AM3483" t="s">
        <v>314</v>
      </c>
      <c r="AN3483" t="s">
        <v>1712</v>
      </c>
      <c r="AR3483" t="s">
        <v>1712</v>
      </c>
    </row>
    <row r="3484" spans="1:44" hidden="1" x14ac:dyDescent="0.25">
      <c r="A3484" t="s">
        <v>4759</v>
      </c>
      <c r="B3484" t="s">
        <v>4742</v>
      </c>
      <c r="C3484" t="s">
        <v>4743</v>
      </c>
      <c r="D3484" t="s">
        <v>195</v>
      </c>
      <c r="E3484" t="s">
        <v>4744</v>
      </c>
      <c r="F3484" t="s">
        <v>311</v>
      </c>
      <c r="G3484" t="s">
        <v>45</v>
      </c>
      <c r="H3484">
        <v>1</v>
      </c>
      <c r="I3484" t="s">
        <v>151</v>
      </c>
      <c r="J3484" t="s">
        <v>47</v>
      </c>
      <c r="K3484" s="1">
        <v>43383</v>
      </c>
      <c r="L3484">
        <v>2.72</v>
      </c>
      <c r="M3484" t="s">
        <v>226</v>
      </c>
      <c r="W3484" s="5">
        <v>45931</v>
      </c>
      <c r="X3484" s="5">
        <v>45931</v>
      </c>
      <c r="Y3484" s="5">
        <v>45839</v>
      </c>
      <c r="AB3484" t="s">
        <v>311</v>
      </c>
      <c r="AC3484" t="s">
        <v>311</v>
      </c>
      <c r="AD3484" t="s">
        <v>199</v>
      </c>
      <c r="AE3484" t="s">
        <v>51</v>
      </c>
      <c r="AF3484" t="s">
        <v>1713</v>
      </c>
      <c r="AG3484" t="s">
        <v>1712</v>
      </c>
      <c r="AH3484">
        <v>42.778182999999999</v>
      </c>
      <c r="AI3484">
        <v>101.115557</v>
      </c>
      <c r="AJ3484">
        <v>110.569338</v>
      </c>
      <c r="AK3484">
        <v>111.977473</v>
      </c>
      <c r="AL3484" t="s">
        <v>54</v>
      </c>
      <c r="AM3484" t="s">
        <v>314</v>
      </c>
      <c r="AN3484" t="s">
        <v>1712</v>
      </c>
      <c r="AR3484" t="s">
        <v>1712</v>
      </c>
    </row>
    <row r="3485" spans="1:44" hidden="1" x14ac:dyDescent="0.25">
      <c r="A3485" t="s">
        <v>4760</v>
      </c>
      <c r="B3485" t="s">
        <v>4742</v>
      </c>
      <c r="C3485" t="s">
        <v>4743</v>
      </c>
      <c r="D3485" t="s">
        <v>156</v>
      </c>
      <c r="E3485" t="s">
        <v>4744</v>
      </c>
      <c r="F3485" t="s">
        <v>311</v>
      </c>
      <c r="G3485" t="s">
        <v>45</v>
      </c>
      <c r="H3485">
        <v>1</v>
      </c>
      <c r="I3485" t="s">
        <v>151</v>
      </c>
      <c r="J3485" t="s">
        <v>47</v>
      </c>
      <c r="K3485" s="1">
        <v>43383</v>
      </c>
      <c r="L3485">
        <v>2.38</v>
      </c>
      <c r="M3485" t="s">
        <v>226</v>
      </c>
      <c r="W3485" s="5">
        <v>45931</v>
      </c>
      <c r="X3485" s="5">
        <v>45931</v>
      </c>
      <c r="Y3485" s="5">
        <v>45839</v>
      </c>
      <c r="AB3485" t="s">
        <v>311</v>
      </c>
      <c r="AC3485" t="s">
        <v>311</v>
      </c>
      <c r="AD3485" t="s">
        <v>199</v>
      </c>
      <c r="AE3485" t="s">
        <v>51</v>
      </c>
      <c r="AF3485" t="s">
        <v>1713</v>
      </c>
      <c r="AG3485" t="s">
        <v>1712</v>
      </c>
      <c r="AH3485">
        <v>42.778182999999999</v>
      </c>
      <c r="AI3485">
        <v>101.115557</v>
      </c>
      <c r="AJ3485">
        <v>110.569338</v>
      </c>
      <c r="AK3485">
        <v>111.977473</v>
      </c>
      <c r="AL3485" t="s">
        <v>54</v>
      </c>
      <c r="AM3485" t="s">
        <v>314</v>
      </c>
      <c r="AN3485" t="s">
        <v>1712</v>
      </c>
      <c r="AR3485" t="s">
        <v>1712</v>
      </c>
    </row>
    <row r="3486" spans="1:44" hidden="1" x14ac:dyDescent="0.25">
      <c r="A3486" t="s">
        <v>4761</v>
      </c>
      <c r="B3486" t="s">
        <v>4742</v>
      </c>
      <c r="C3486" t="s">
        <v>4743</v>
      </c>
      <c r="D3486" t="s">
        <v>158</v>
      </c>
      <c r="E3486" t="s">
        <v>4744</v>
      </c>
      <c r="F3486" t="s">
        <v>311</v>
      </c>
      <c r="G3486" t="s">
        <v>45</v>
      </c>
      <c r="H3486">
        <v>1</v>
      </c>
      <c r="I3486" t="s">
        <v>151</v>
      </c>
      <c r="J3486" t="s">
        <v>47</v>
      </c>
      <c r="K3486" s="1">
        <v>43383</v>
      </c>
      <c r="L3486">
        <v>5.32</v>
      </c>
      <c r="M3486" t="s">
        <v>226</v>
      </c>
      <c r="W3486" s="5">
        <v>45931</v>
      </c>
      <c r="X3486" s="5">
        <v>45931</v>
      </c>
      <c r="Y3486" s="5">
        <v>45839</v>
      </c>
      <c r="AB3486" t="s">
        <v>311</v>
      </c>
      <c r="AC3486" t="s">
        <v>311</v>
      </c>
      <c r="AD3486" t="s">
        <v>199</v>
      </c>
      <c r="AE3486" t="s">
        <v>51</v>
      </c>
      <c r="AF3486" t="s">
        <v>1713</v>
      </c>
      <c r="AG3486" t="s">
        <v>1712</v>
      </c>
      <c r="AH3486">
        <v>42.778182999999999</v>
      </c>
      <c r="AI3486">
        <v>101.115557</v>
      </c>
      <c r="AJ3486">
        <v>110.569338</v>
      </c>
      <c r="AK3486">
        <v>111.977473</v>
      </c>
      <c r="AL3486" t="s">
        <v>54</v>
      </c>
      <c r="AM3486" t="s">
        <v>314</v>
      </c>
      <c r="AN3486" t="s">
        <v>1712</v>
      </c>
      <c r="AR3486" t="s">
        <v>1712</v>
      </c>
    </row>
    <row r="3487" spans="1:44" hidden="1" x14ac:dyDescent="0.25">
      <c r="A3487" t="s">
        <v>4762</v>
      </c>
      <c r="B3487" t="s">
        <v>4742</v>
      </c>
      <c r="C3487" t="s">
        <v>4743</v>
      </c>
      <c r="D3487" t="s">
        <v>122</v>
      </c>
      <c r="E3487" t="s">
        <v>4744</v>
      </c>
      <c r="F3487" t="s">
        <v>311</v>
      </c>
      <c r="G3487" t="s">
        <v>45</v>
      </c>
      <c r="H3487">
        <v>1</v>
      </c>
      <c r="I3487" t="s">
        <v>151</v>
      </c>
      <c r="J3487" t="s">
        <v>47</v>
      </c>
      <c r="K3487" s="1">
        <v>43383</v>
      </c>
      <c r="L3487">
        <v>4.12</v>
      </c>
      <c r="M3487" t="s">
        <v>226</v>
      </c>
      <c r="W3487" s="5">
        <v>45931</v>
      </c>
      <c r="X3487" s="5">
        <v>45931</v>
      </c>
      <c r="Y3487" s="5">
        <v>45839</v>
      </c>
      <c r="AB3487" t="s">
        <v>311</v>
      </c>
      <c r="AC3487" t="s">
        <v>311</v>
      </c>
      <c r="AD3487" t="s">
        <v>199</v>
      </c>
      <c r="AE3487" t="s">
        <v>51</v>
      </c>
      <c r="AF3487" t="s">
        <v>1713</v>
      </c>
      <c r="AG3487" t="s">
        <v>1712</v>
      </c>
      <c r="AH3487">
        <v>42.778182999999999</v>
      </c>
      <c r="AI3487">
        <v>101.115557</v>
      </c>
      <c r="AJ3487">
        <v>110.569338</v>
      </c>
      <c r="AK3487">
        <v>111.977473</v>
      </c>
      <c r="AL3487" t="s">
        <v>54</v>
      </c>
      <c r="AM3487" t="s">
        <v>314</v>
      </c>
      <c r="AN3487" t="s">
        <v>1712</v>
      </c>
      <c r="AR3487" t="s">
        <v>1712</v>
      </c>
    </row>
    <row r="3488" spans="1:44" hidden="1" x14ac:dyDescent="0.25">
      <c r="A3488" t="s">
        <v>4763</v>
      </c>
      <c r="B3488" t="s">
        <v>4742</v>
      </c>
      <c r="C3488" t="s">
        <v>4743</v>
      </c>
      <c r="D3488" t="s">
        <v>112</v>
      </c>
      <c r="E3488" t="s">
        <v>4744</v>
      </c>
      <c r="F3488" t="s">
        <v>311</v>
      </c>
      <c r="G3488" t="s">
        <v>45</v>
      </c>
      <c r="H3488">
        <v>1</v>
      </c>
      <c r="I3488" t="s">
        <v>151</v>
      </c>
      <c r="J3488" t="s">
        <v>47</v>
      </c>
      <c r="K3488" s="1">
        <v>43383</v>
      </c>
      <c r="L3488">
        <v>4.24</v>
      </c>
      <c r="M3488" t="s">
        <v>226</v>
      </c>
      <c r="W3488" s="5">
        <v>45931</v>
      </c>
      <c r="X3488" s="5">
        <v>45931</v>
      </c>
      <c r="Y3488" s="5">
        <v>45839</v>
      </c>
      <c r="AB3488" t="s">
        <v>311</v>
      </c>
      <c r="AC3488" t="s">
        <v>311</v>
      </c>
      <c r="AD3488" t="s">
        <v>199</v>
      </c>
      <c r="AE3488" t="s">
        <v>51</v>
      </c>
      <c r="AF3488" t="s">
        <v>1713</v>
      </c>
      <c r="AG3488" t="s">
        <v>1712</v>
      </c>
      <c r="AH3488">
        <v>42.778182999999999</v>
      </c>
      <c r="AI3488">
        <v>101.115557</v>
      </c>
      <c r="AJ3488">
        <v>110.569338</v>
      </c>
      <c r="AK3488">
        <v>111.977473</v>
      </c>
      <c r="AL3488" t="s">
        <v>54</v>
      </c>
      <c r="AM3488" t="s">
        <v>314</v>
      </c>
      <c r="AN3488" t="s">
        <v>1712</v>
      </c>
      <c r="AR3488" t="s">
        <v>1712</v>
      </c>
    </row>
    <row r="3489" spans="1:44" hidden="1" x14ac:dyDescent="0.25">
      <c r="A3489" t="s">
        <v>4764</v>
      </c>
      <c r="B3489" t="s">
        <v>4742</v>
      </c>
      <c r="C3489" t="s">
        <v>4743</v>
      </c>
      <c r="D3489" t="s">
        <v>114</v>
      </c>
      <c r="E3489" t="s">
        <v>4744</v>
      </c>
      <c r="F3489" t="s">
        <v>311</v>
      </c>
      <c r="G3489" t="s">
        <v>45</v>
      </c>
      <c r="H3489">
        <v>1</v>
      </c>
      <c r="I3489" t="s">
        <v>197</v>
      </c>
      <c r="J3489" t="s">
        <v>47</v>
      </c>
      <c r="K3489" s="1">
        <v>44431</v>
      </c>
      <c r="L3489">
        <v>1.55</v>
      </c>
      <c r="M3489" t="s">
        <v>226</v>
      </c>
      <c r="W3489" s="5">
        <v>45931</v>
      </c>
      <c r="X3489" s="5">
        <v>45931</v>
      </c>
      <c r="Y3489" s="5">
        <v>45839</v>
      </c>
      <c r="AB3489" t="s">
        <v>311</v>
      </c>
      <c r="AC3489" t="s">
        <v>311</v>
      </c>
      <c r="AD3489" t="s">
        <v>199</v>
      </c>
      <c r="AE3489" t="s">
        <v>51</v>
      </c>
      <c r="AF3489" t="s">
        <v>1713</v>
      </c>
      <c r="AG3489" t="s">
        <v>1712</v>
      </c>
      <c r="AH3489">
        <v>42.778182999999999</v>
      </c>
      <c r="AI3489">
        <v>101.115557</v>
      </c>
      <c r="AJ3489">
        <v>110.569338</v>
      </c>
      <c r="AK3489">
        <v>111.977473</v>
      </c>
      <c r="AL3489" t="s">
        <v>54</v>
      </c>
      <c r="AM3489" t="s">
        <v>314</v>
      </c>
      <c r="AN3489" t="s">
        <v>1712</v>
      </c>
      <c r="AR3489" t="s">
        <v>1712</v>
      </c>
    </row>
    <row r="3490" spans="1:44" hidden="1" x14ac:dyDescent="0.25">
      <c r="A3490" t="s">
        <v>4767</v>
      </c>
      <c r="B3490" t="s">
        <v>4765</v>
      </c>
      <c r="C3490" t="s">
        <v>4766</v>
      </c>
      <c r="D3490" t="s">
        <v>255</v>
      </c>
      <c r="E3490" t="s">
        <v>3342</v>
      </c>
      <c r="F3490" t="s">
        <v>311</v>
      </c>
      <c r="G3490" t="s">
        <v>45</v>
      </c>
      <c r="H3490">
        <v>1</v>
      </c>
      <c r="I3490" t="s">
        <v>197</v>
      </c>
      <c r="J3490" t="s">
        <v>70</v>
      </c>
      <c r="L3490">
        <v>0.11</v>
      </c>
      <c r="M3490" t="s">
        <v>226</v>
      </c>
      <c r="W3490" s="5">
        <v>44075</v>
      </c>
      <c r="AB3490" t="s">
        <v>311</v>
      </c>
      <c r="AC3490" t="s">
        <v>311</v>
      </c>
      <c r="AD3490" t="s">
        <v>199</v>
      </c>
      <c r="AE3490" t="s">
        <v>51</v>
      </c>
      <c r="AF3490" t="s">
        <v>50</v>
      </c>
      <c r="AG3490" t="s">
        <v>52</v>
      </c>
      <c r="AH3490">
        <v>32.256183</v>
      </c>
      <c r="AI3490">
        <v>84.212592999999998</v>
      </c>
      <c r="AJ3490">
        <v>92.527593999999993</v>
      </c>
      <c r="AK3490">
        <v>140.71849399999999</v>
      </c>
      <c r="AL3490" t="s">
        <v>73</v>
      </c>
      <c r="AM3490" t="s">
        <v>314</v>
      </c>
      <c r="AN3490" t="s">
        <v>199</v>
      </c>
      <c r="AO3490" s="1">
        <v>45839</v>
      </c>
      <c r="AP3490" s="1" t="s">
        <v>5438</v>
      </c>
      <c r="AR3490" t="s">
        <v>199</v>
      </c>
    </row>
    <row r="3491" spans="1:44" hidden="1" x14ac:dyDescent="0.25">
      <c r="A3491" t="s">
        <v>4770</v>
      </c>
      <c r="B3491" t="s">
        <v>4768</v>
      </c>
      <c r="C3491" t="s">
        <v>4769</v>
      </c>
      <c r="D3491" t="s">
        <v>116</v>
      </c>
      <c r="E3491" t="s">
        <v>3562</v>
      </c>
      <c r="F3491" t="s">
        <v>311</v>
      </c>
      <c r="G3491" t="s">
        <v>3563</v>
      </c>
      <c r="H3491">
        <v>1</v>
      </c>
      <c r="I3491" t="s">
        <v>197</v>
      </c>
      <c r="J3491" t="s">
        <v>47</v>
      </c>
      <c r="K3491" s="1">
        <v>39939</v>
      </c>
      <c r="L3491">
        <v>6.99</v>
      </c>
      <c r="M3491" t="s">
        <v>226</v>
      </c>
      <c r="Q3491">
        <v>1</v>
      </c>
      <c r="W3491" s="5">
        <v>45870</v>
      </c>
      <c r="X3491" s="5">
        <v>45870</v>
      </c>
      <c r="Y3491" s="5">
        <v>45778</v>
      </c>
      <c r="AB3491" t="s">
        <v>311</v>
      </c>
      <c r="AC3491" t="s">
        <v>311</v>
      </c>
      <c r="AD3491" t="s">
        <v>1712</v>
      </c>
      <c r="AE3491" t="s">
        <v>1713</v>
      </c>
      <c r="AF3491" t="s">
        <v>199</v>
      </c>
      <c r="AG3491" t="s">
        <v>51</v>
      </c>
      <c r="AH3491">
        <v>50.597656000000001</v>
      </c>
      <c r="AI3491">
        <v>50.816851999999997</v>
      </c>
      <c r="AJ3491">
        <v>170.668948</v>
      </c>
      <c r="AK3491">
        <v>221.95172099999999</v>
      </c>
      <c r="AL3491" t="s">
        <v>54</v>
      </c>
      <c r="AM3491" t="s">
        <v>314</v>
      </c>
      <c r="AN3491" t="s">
        <v>1531</v>
      </c>
      <c r="AR3491" t="s">
        <v>1531</v>
      </c>
    </row>
    <row r="3492" spans="1:44" hidden="1" x14ac:dyDescent="0.25">
      <c r="A3492" t="s">
        <v>4771</v>
      </c>
      <c r="B3492" t="s">
        <v>4768</v>
      </c>
      <c r="C3492" t="s">
        <v>4769</v>
      </c>
      <c r="D3492" t="s">
        <v>166</v>
      </c>
      <c r="E3492" t="s">
        <v>3562</v>
      </c>
      <c r="F3492" t="s">
        <v>311</v>
      </c>
      <c r="G3492" t="s">
        <v>3563</v>
      </c>
      <c r="H3492">
        <v>1</v>
      </c>
      <c r="I3492" t="s">
        <v>197</v>
      </c>
      <c r="J3492" t="s">
        <v>47</v>
      </c>
      <c r="K3492" s="1">
        <v>40043</v>
      </c>
      <c r="L3492">
        <v>0.09</v>
      </c>
      <c r="M3492" t="s">
        <v>226</v>
      </c>
      <c r="Q3492">
        <v>1</v>
      </c>
      <c r="W3492" s="5">
        <v>45870</v>
      </c>
      <c r="X3492" s="5">
        <v>45870</v>
      </c>
      <c r="Y3492" s="5">
        <v>45778</v>
      </c>
      <c r="AB3492" t="s">
        <v>311</v>
      </c>
      <c r="AC3492" t="s">
        <v>311</v>
      </c>
      <c r="AD3492" t="s">
        <v>1712</v>
      </c>
      <c r="AE3492" t="s">
        <v>1713</v>
      </c>
      <c r="AF3492" t="s">
        <v>199</v>
      </c>
      <c r="AG3492" t="s">
        <v>51</v>
      </c>
      <c r="AH3492">
        <v>50.597656000000001</v>
      </c>
      <c r="AI3492">
        <v>50.816851999999997</v>
      </c>
      <c r="AJ3492">
        <v>170.668948</v>
      </c>
      <c r="AK3492">
        <v>221.95172099999999</v>
      </c>
      <c r="AL3492" t="s">
        <v>54</v>
      </c>
      <c r="AM3492" t="s">
        <v>314</v>
      </c>
      <c r="AN3492" t="s">
        <v>1531</v>
      </c>
      <c r="AR3492" t="s">
        <v>1531</v>
      </c>
    </row>
    <row r="3493" spans="1:44" hidden="1" x14ac:dyDescent="0.25">
      <c r="A3493" t="s">
        <v>4772</v>
      </c>
      <c r="B3493" t="s">
        <v>4768</v>
      </c>
      <c r="C3493" t="s">
        <v>4769</v>
      </c>
      <c r="D3493" t="s">
        <v>172</v>
      </c>
      <c r="E3493" t="s">
        <v>3562</v>
      </c>
      <c r="F3493" t="s">
        <v>311</v>
      </c>
      <c r="G3493" t="s">
        <v>3563</v>
      </c>
      <c r="H3493">
        <v>1</v>
      </c>
      <c r="I3493" t="s">
        <v>197</v>
      </c>
      <c r="J3493" t="s">
        <v>47</v>
      </c>
      <c r="K3493" s="1">
        <v>40043</v>
      </c>
      <c r="L3493">
        <v>1.83</v>
      </c>
      <c r="M3493" t="s">
        <v>226</v>
      </c>
      <c r="Q3493">
        <v>1</v>
      </c>
      <c r="W3493" s="5">
        <v>45870</v>
      </c>
      <c r="X3493" s="5">
        <v>45870</v>
      </c>
      <c r="Y3493" s="5">
        <v>45778</v>
      </c>
      <c r="AB3493" t="s">
        <v>311</v>
      </c>
      <c r="AC3493" t="s">
        <v>311</v>
      </c>
      <c r="AD3493" t="s">
        <v>1712</v>
      </c>
      <c r="AE3493" t="s">
        <v>1713</v>
      </c>
      <c r="AF3493" t="s">
        <v>199</v>
      </c>
      <c r="AG3493" t="s">
        <v>51</v>
      </c>
      <c r="AH3493">
        <v>50.597656000000001</v>
      </c>
      <c r="AI3493">
        <v>50.816851999999997</v>
      </c>
      <c r="AJ3493">
        <v>170.668948</v>
      </c>
      <c r="AK3493">
        <v>221.95172099999999</v>
      </c>
      <c r="AL3493" t="s">
        <v>54</v>
      </c>
      <c r="AM3493" t="s">
        <v>314</v>
      </c>
      <c r="AN3493" t="s">
        <v>1531</v>
      </c>
      <c r="AR3493" t="s">
        <v>1531</v>
      </c>
    </row>
    <row r="3494" spans="1:44" hidden="1" x14ac:dyDescent="0.25">
      <c r="A3494" t="s">
        <v>4773</v>
      </c>
      <c r="B3494" t="s">
        <v>4768</v>
      </c>
      <c r="C3494" t="s">
        <v>4769</v>
      </c>
      <c r="D3494" t="s">
        <v>174</v>
      </c>
      <c r="E3494" t="s">
        <v>3562</v>
      </c>
      <c r="F3494" t="s">
        <v>311</v>
      </c>
      <c r="G3494" t="s">
        <v>3563</v>
      </c>
      <c r="H3494">
        <v>1</v>
      </c>
      <c r="I3494" t="s">
        <v>197</v>
      </c>
      <c r="J3494" t="s">
        <v>47</v>
      </c>
      <c r="K3494" s="1">
        <v>43500</v>
      </c>
      <c r="L3494">
        <v>1.29</v>
      </c>
      <c r="M3494" t="s">
        <v>226</v>
      </c>
      <c r="N3494" t="s">
        <v>13</v>
      </c>
      <c r="Q3494">
        <v>1</v>
      </c>
      <c r="W3494" s="5">
        <v>45870</v>
      </c>
      <c r="X3494" s="5">
        <v>45870</v>
      </c>
      <c r="Y3494" s="5">
        <v>45778</v>
      </c>
      <c r="AB3494" t="s">
        <v>311</v>
      </c>
      <c r="AC3494" t="s">
        <v>13</v>
      </c>
      <c r="AD3494" t="s">
        <v>1712</v>
      </c>
      <c r="AE3494" t="s">
        <v>1713</v>
      </c>
      <c r="AF3494" t="s">
        <v>199</v>
      </c>
      <c r="AG3494" t="s">
        <v>51</v>
      </c>
      <c r="AH3494">
        <v>50.597656000000001</v>
      </c>
      <c r="AI3494">
        <v>50.816851999999997</v>
      </c>
      <c r="AJ3494">
        <v>170.668948</v>
      </c>
      <c r="AK3494">
        <v>221.95172099999999</v>
      </c>
      <c r="AL3494" t="s">
        <v>54</v>
      </c>
      <c r="AM3494" t="s">
        <v>314</v>
      </c>
      <c r="AP3494" s="1" t="s">
        <v>5439</v>
      </c>
    </row>
    <row r="3495" spans="1:44" hidden="1" x14ac:dyDescent="0.25">
      <c r="A3495" t="s">
        <v>4774</v>
      </c>
      <c r="B3495" t="s">
        <v>4768</v>
      </c>
      <c r="C3495" t="s">
        <v>4769</v>
      </c>
      <c r="D3495" t="s">
        <v>361</v>
      </c>
      <c r="E3495" t="s">
        <v>3562</v>
      </c>
      <c r="F3495" t="s">
        <v>311</v>
      </c>
      <c r="G3495" t="s">
        <v>3563</v>
      </c>
      <c r="H3495">
        <v>1</v>
      </c>
      <c r="I3495" t="s">
        <v>197</v>
      </c>
      <c r="J3495" t="s">
        <v>47</v>
      </c>
      <c r="K3495" s="1">
        <v>43437</v>
      </c>
      <c r="L3495">
        <v>0.46</v>
      </c>
      <c r="M3495" t="s">
        <v>226</v>
      </c>
      <c r="Q3495">
        <v>1</v>
      </c>
      <c r="W3495" s="5">
        <v>45870</v>
      </c>
      <c r="X3495" s="5">
        <v>45870</v>
      </c>
      <c r="Y3495" s="5">
        <v>45778</v>
      </c>
      <c r="AB3495" t="s">
        <v>311</v>
      </c>
      <c r="AC3495" t="s">
        <v>311</v>
      </c>
      <c r="AD3495" t="s">
        <v>1712</v>
      </c>
      <c r="AE3495" t="s">
        <v>1713</v>
      </c>
      <c r="AF3495" t="s">
        <v>199</v>
      </c>
      <c r="AG3495" t="s">
        <v>51</v>
      </c>
      <c r="AH3495">
        <v>50.597656000000001</v>
      </c>
      <c r="AI3495">
        <v>50.816851999999997</v>
      </c>
      <c r="AJ3495">
        <v>170.668948</v>
      </c>
      <c r="AK3495">
        <v>221.95172099999999</v>
      </c>
      <c r="AL3495" t="s">
        <v>54</v>
      </c>
      <c r="AM3495" t="s">
        <v>314</v>
      </c>
      <c r="AN3495" t="s">
        <v>1531</v>
      </c>
      <c r="AR3495" t="s">
        <v>1531</v>
      </c>
    </row>
    <row r="3496" spans="1:44" hidden="1" x14ac:dyDescent="0.25">
      <c r="A3496" t="s">
        <v>4775</v>
      </c>
      <c r="B3496" t="s">
        <v>4768</v>
      </c>
      <c r="C3496" t="s">
        <v>4769</v>
      </c>
      <c r="D3496" t="s">
        <v>132</v>
      </c>
      <c r="E3496" t="s">
        <v>3562</v>
      </c>
      <c r="F3496" t="s">
        <v>311</v>
      </c>
      <c r="G3496" t="s">
        <v>3563</v>
      </c>
      <c r="H3496">
        <v>1</v>
      </c>
      <c r="I3496" t="s">
        <v>197</v>
      </c>
      <c r="J3496" t="s">
        <v>47</v>
      </c>
      <c r="K3496" s="1">
        <v>39658</v>
      </c>
      <c r="L3496">
        <v>3.62</v>
      </c>
      <c r="M3496" t="s">
        <v>226</v>
      </c>
      <c r="Q3496">
        <v>1</v>
      </c>
      <c r="W3496" s="5">
        <v>45870</v>
      </c>
      <c r="X3496" s="5">
        <v>45870</v>
      </c>
      <c r="Y3496" s="5">
        <v>45778</v>
      </c>
      <c r="AB3496" t="s">
        <v>311</v>
      </c>
      <c r="AC3496" t="s">
        <v>311</v>
      </c>
      <c r="AD3496" t="s">
        <v>1712</v>
      </c>
      <c r="AE3496" t="s">
        <v>1713</v>
      </c>
      <c r="AF3496" t="s">
        <v>199</v>
      </c>
      <c r="AG3496" t="s">
        <v>51</v>
      </c>
      <c r="AH3496">
        <v>50.597656000000001</v>
      </c>
      <c r="AI3496">
        <v>50.816851999999997</v>
      </c>
      <c r="AJ3496">
        <v>170.668948</v>
      </c>
      <c r="AK3496">
        <v>221.95172099999999</v>
      </c>
      <c r="AL3496" t="s">
        <v>54</v>
      </c>
      <c r="AM3496" t="s">
        <v>314</v>
      </c>
      <c r="AN3496" t="s">
        <v>1531</v>
      </c>
      <c r="AR3496" t="s">
        <v>1531</v>
      </c>
    </row>
    <row r="3497" spans="1:44" hidden="1" x14ac:dyDescent="0.25">
      <c r="A3497" t="s">
        <v>4776</v>
      </c>
      <c r="B3497" t="s">
        <v>4768</v>
      </c>
      <c r="C3497" t="s">
        <v>4769</v>
      </c>
      <c r="D3497" t="s">
        <v>134</v>
      </c>
      <c r="E3497" t="s">
        <v>3562</v>
      </c>
      <c r="F3497" t="s">
        <v>311</v>
      </c>
      <c r="G3497" t="s">
        <v>3563</v>
      </c>
      <c r="H3497">
        <v>1</v>
      </c>
      <c r="I3497" t="s">
        <v>197</v>
      </c>
      <c r="J3497" t="s">
        <v>47</v>
      </c>
      <c r="K3497" s="1">
        <v>40043</v>
      </c>
      <c r="L3497">
        <v>0.42</v>
      </c>
      <c r="M3497" t="s">
        <v>226</v>
      </c>
      <c r="Q3497">
        <v>1</v>
      </c>
      <c r="W3497" s="5">
        <v>45554</v>
      </c>
      <c r="X3497" s="5">
        <v>45870</v>
      </c>
      <c r="Y3497" s="5">
        <v>45778</v>
      </c>
      <c r="AB3497" t="s">
        <v>311</v>
      </c>
      <c r="AC3497" t="s">
        <v>311</v>
      </c>
      <c r="AD3497" t="s">
        <v>1712</v>
      </c>
      <c r="AE3497" t="s">
        <v>1713</v>
      </c>
      <c r="AF3497" t="s">
        <v>199</v>
      </c>
      <c r="AG3497" t="s">
        <v>51</v>
      </c>
      <c r="AH3497">
        <v>50.597656000000001</v>
      </c>
      <c r="AI3497">
        <v>50.816851999999997</v>
      </c>
      <c r="AJ3497">
        <v>170.668948</v>
      </c>
      <c r="AK3497">
        <v>221.95172099999999</v>
      </c>
      <c r="AL3497" t="s">
        <v>54</v>
      </c>
      <c r="AM3497" t="s">
        <v>314</v>
      </c>
      <c r="AN3497" t="s">
        <v>182</v>
      </c>
      <c r="AR3497" t="s">
        <v>182</v>
      </c>
    </row>
    <row r="3498" spans="1:44" hidden="1" x14ac:dyDescent="0.25">
      <c r="A3498" t="s">
        <v>4777</v>
      </c>
      <c r="B3498" t="s">
        <v>4768</v>
      </c>
      <c r="C3498" t="s">
        <v>4769</v>
      </c>
      <c r="D3498" t="s">
        <v>68</v>
      </c>
      <c r="E3498" t="s">
        <v>3562</v>
      </c>
      <c r="F3498" t="s">
        <v>311</v>
      </c>
      <c r="G3498" t="s">
        <v>3563</v>
      </c>
      <c r="H3498">
        <v>1</v>
      </c>
      <c r="I3498" t="s">
        <v>197</v>
      </c>
      <c r="J3498" t="s">
        <v>47</v>
      </c>
      <c r="K3498" s="1">
        <v>40043</v>
      </c>
      <c r="L3498">
        <v>0.73</v>
      </c>
      <c r="M3498" t="s">
        <v>226</v>
      </c>
      <c r="Q3498">
        <v>1</v>
      </c>
      <c r="W3498" s="5">
        <v>45554</v>
      </c>
      <c r="X3498" s="5">
        <v>45870</v>
      </c>
      <c r="Y3498" s="5">
        <v>45778</v>
      </c>
      <c r="AB3498" t="s">
        <v>311</v>
      </c>
      <c r="AC3498" t="s">
        <v>311</v>
      </c>
      <c r="AD3498" t="s">
        <v>1712</v>
      </c>
      <c r="AE3498" t="s">
        <v>1713</v>
      </c>
      <c r="AF3498" t="s">
        <v>199</v>
      </c>
      <c r="AG3498" t="s">
        <v>51</v>
      </c>
      <c r="AH3498">
        <v>50.597656000000001</v>
      </c>
      <c r="AI3498">
        <v>50.816851999999997</v>
      </c>
      <c r="AJ3498">
        <v>170.668948</v>
      </c>
      <c r="AK3498">
        <v>221.95172099999999</v>
      </c>
      <c r="AL3498" t="s">
        <v>54</v>
      </c>
      <c r="AM3498" t="s">
        <v>314</v>
      </c>
      <c r="AN3498" t="s">
        <v>182</v>
      </c>
      <c r="AR3498" t="s">
        <v>182</v>
      </c>
    </row>
    <row r="3499" spans="1:44" hidden="1" x14ac:dyDescent="0.25">
      <c r="A3499" t="s">
        <v>4780</v>
      </c>
      <c r="B3499" t="s">
        <v>4778</v>
      </c>
      <c r="C3499" t="s">
        <v>4779</v>
      </c>
      <c r="D3499" t="s">
        <v>893</v>
      </c>
      <c r="E3499" t="s">
        <v>244</v>
      </c>
      <c r="F3499" t="s">
        <v>245</v>
      </c>
      <c r="G3499" t="s">
        <v>58</v>
      </c>
      <c r="H3499">
        <v>2</v>
      </c>
      <c r="I3499" t="s">
        <v>46</v>
      </c>
      <c r="J3499" t="s">
        <v>236</v>
      </c>
      <c r="L3499">
        <v>0.28999999999999998</v>
      </c>
      <c r="M3499" t="s">
        <v>226</v>
      </c>
      <c r="W3499" s="5">
        <v>45021</v>
      </c>
      <c r="AB3499" t="s">
        <v>245</v>
      </c>
      <c r="AC3499" t="s">
        <v>245</v>
      </c>
      <c r="AD3499" t="s">
        <v>53</v>
      </c>
      <c r="AE3499" t="s">
        <v>72</v>
      </c>
      <c r="AF3499" t="s">
        <v>52</v>
      </c>
      <c r="AG3499" t="s">
        <v>247</v>
      </c>
      <c r="AH3499">
        <v>14.955966</v>
      </c>
      <c r="AI3499">
        <v>18.173663000000001</v>
      </c>
      <c r="AJ3499">
        <v>39.110683000000002</v>
      </c>
      <c r="AK3499">
        <v>64.650096000000005</v>
      </c>
      <c r="AL3499" t="s">
        <v>73</v>
      </c>
      <c r="AM3499" t="s">
        <v>248</v>
      </c>
      <c r="AN3499" t="s">
        <v>53</v>
      </c>
      <c r="AO3499" s="1">
        <v>45778</v>
      </c>
      <c r="AR3499" t="s">
        <v>53</v>
      </c>
    </row>
    <row r="3500" spans="1:44" hidden="1" x14ac:dyDescent="0.25">
      <c r="A3500" t="s">
        <v>4783</v>
      </c>
      <c r="B3500" t="s">
        <v>4781</v>
      </c>
      <c r="C3500" t="s">
        <v>4782</v>
      </c>
      <c r="D3500" t="s">
        <v>95</v>
      </c>
      <c r="E3500" t="s">
        <v>268</v>
      </c>
      <c r="F3500" t="s">
        <v>79</v>
      </c>
      <c r="G3500" t="s">
        <v>80</v>
      </c>
      <c r="H3500">
        <v>3</v>
      </c>
      <c r="I3500" t="s">
        <v>46</v>
      </c>
      <c r="J3500" t="s">
        <v>47</v>
      </c>
      <c r="K3500" s="1">
        <v>44285</v>
      </c>
      <c r="L3500">
        <v>21.68</v>
      </c>
      <c r="M3500" t="s">
        <v>226</v>
      </c>
      <c r="W3500" s="5">
        <v>44237</v>
      </c>
      <c r="X3500" s="5">
        <v>45748</v>
      </c>
      <c r="Y3500" s="5">
        <v>45717</v>
      </c>
      <c r="AB3500" t="s">
        <v>79</v>
      </c>
      <c r="AC3500" t="s">
        <v>79</v>
      </c>
      <c r="AD3500" t="s">
        <v>52</v>
      </c>
      <c r="AE3500" t="s">
        <v>84</v>
      </c>
      <c r="AF3500" t="s">
        <v>53</v>
      </c>
      <c r="AG3500" t="s">
        <v>50</v>
      </c>
      <c r="AH3500">
        <v>42.433776999999999</v>
      </c>
      <c r="AI3500">
        <v>58.161524999999997</v>
      </c>
      <c r="AJ3500">
        <v>65.350911999999994</v>
      </c>
      <c r="AK3500">
        <v>65.440511999999998</v>
      </c>
      <c r="AL3500" t="s">
        <v>54</v>
      </c>
      <c r="AM3500" t="s">
        <v>474</v>
      </c>
      <c r="AN3500" t="s">
        <v>182</v>
      </c>
      <c r="AR3500" t="s">
        <v>182</v>
      </c>
    </row>
    <row r="3501" spans="1:44" hidden="1" x14ac:dyDescent="0.25">
      <c r="A3501" t="s">
        <v>4786</v>
      </c>
      <c r="B3501" t="s">
        <v>4784</v>
      </c>
      <c r="C3501" t="s">
        <v>4785</v>
      </c>
      <c r="D3501" t="s">
        <v>95</v>
      </c>
      <c r="E3501" t="s">
        <v>78</v>
      </c>
      <c r="F3501" t="s">
        <v>79</v>
      </c>
      <c r="G3501" t="s">
        <v>58</v>
      </c>
      <c r="H3501">
        <v>1</v>
      </c>
      <c r="I3501" t="s">
        <v>197</v>
      </c>
      <c r="J3501" t="s">
        <v>47</v>
      </c>
      <c r="K3501" s="1">
        <v>44099</v>
      </c>
      <c r="L3501">
        <v>14.14</v>
      </c>
      <c r="M3501" t="s">
        <v>226</v>
      </c>
      <c r="W3501" s="5">
        <v>45809</v>
      </c>
      <c r="X3501" s="5">
        <v>45809</v>
      </c>
      <c r="Y3501" s="5">
        <v>45901</v>
      </c>
      <c r="AB3501" t="s">
        <v>79</v>
      </c>
      <c r="AC3501" t="s">
        <v>79</v>
      </c>
      <c r="AD3501" t="s">
        <v>53</v>
      </c>
      <c r="AE3501" t="s">
        <v>72</v>
      </c>
      <c r="AF3501" t="s">
        <v>84</v>
      </c>
      <c r="AG3501" t="s">
        <v>52</v>
      </c>
      <c r="AH3501">
        <v>29.060789</v>
      </c>
      <c r="AI3501">
        <v>30.820657000000001</v>
      </c>
      <c r="AJ3501">
        <v>37.525288000000003</v>
      </c>
      <c r="AK3501">
        <v>47.042141000000001</v>
      </c>
      <c r="AL3501" t="s">
        <v>54</v>
      </c>
      <c r="AM3501" t="s">
        <v>474</v>
      </c>
      <c r="AN3501" t="s">
        <v>5451</v>
      </c>
      <c r="AO3501" s="1">
        <v>45992</v>
      </c>
      <c r="AP3501" s="1" t="s">
        <v>5458</v>
      </c>
      <c r="AR3501" t="s">
        <v>5451</v>
      </c>
    </row>
    <row r="3502" spans="1:44" hidden="1" x14ac:dyDescent="0.25">
      <c r="A3502" t="s">
        <v>4787</v>
      </c>
      <c r="B3502" t="s">
        <v>4784</v>
      </c>
      <c r="C3502" t="s">
        <v>4785</v>
      </c>
      <c r="D3502" t="s">
        <v>143</v>
      </c>
      <c r="E3502" t="s">
        <v>78</v>
      </c>
      <c r="F3502" t="s">
        <v>79</v>
      </c>
      <c r="G3502" t="s">
        <v>58</v>
      </c>
      <c r="H3502">
        <v>1</v>
      </c>
      <c r="I3502" t="s">
        <v>197</v>
      </c>
      <c r="J3502" t="s">
        <v>47</v>
      </c>
      <c r="K3502" s="1">
        <v>44100</v>
      </c>
      <c r="L3502">
        <v>21.55</v>
      </c>
      <c r="M3502" t="s">
        <v>226</v>
      </c>
      <c r="W3502" s="5">
        <v>45809</v>
      </c>
      <c r="X3502" s="5">
        <v>45809</v>
      </c>
      <c r="Y3502" s="5">
        <v>45901</v>
      </c>
      <c r="AB3502" t="s">
        <v>79</v>
      </c>
      <c r="AC3502" t="s">
        <v>79</v>
      </c>
      <c r="AD3502" t="s">
        <v>53</v>
      </c>
      <c r="AE3502" t="s">
        <v>72</v>
      </c>
      <c r="AF3502" t="s">
        <v>84</v>
      </c>
      <c r="AG3502" t="s">
        <v>52</v>
      </c>
      <c r="AH3502">
        <v>29.060789</v>
      </c>
      <c r="AI3502">
        <v>30.820657000000001</v>
      </c>
      <c r="AJ3502">
        <v>37.525288000000003</v>
      </c>
      <c r="AK3502">
        <v>47.042141000000001</v>
      </c>
      <c r="AL3502" t="s">
        <v>54</v>
      </c>
      <c r="AM3502" t="s">
        <v>474</v>
      </c>
      <c r="AN3502" t="s">
        <v>5451</v>
      </c>
      <c r="AO3502" s="1">
        <v>45992</v>
      </c>
      <c r="AP3502" s="1" t="s">
        <v>5458</v>
      </c>
      <c r="AR3502" t="s">
        <v>5451</v>
      </c>
    </row>
    <row r="3503" spans="1:44" hidden="1" x14ac:dyDescent="0.25">
      <c r="A3503" t="s">
        <v>4788</v>
      </c>
      <c r="B3503" t="s">
        <v>4784</v>
      </c>
      <c r="C3503" t="s">
        <v>4785</v>
      </c>
      <c r="D3503" t="s">
        <v>87</v>
      </c>
      <c r="E3503" t="s">
        <v>78</v>
      </c>
      <c r="F3503" t="s">
        <v>79</v>
      </c>
      <c r="G3503" t="s">
        <v>58</v>
      </c>
      <c r="H3503">
        <v>1</v>
      </c>
      <c r="I3503" t="s">
        <v>197</v>
      </c>
      <c r="J3503" t="s">
        <v>47</v>
      </c>
      <c r="K3503" s="1">
        <v>44102</v>
      </c>
      <c r="L3503">
        <v>3.95</v>
      </c>
      <c r="M3503" t="s">
        <v>226</v>
      </c>
      <c r="W3503" s="5">
        <v>45809</v>
      </c>
      <c r="X3503" s="5">
        <v>45809</v>
      </c>
      <c r="Y3503" s="5">
        <v>45901</v>
      </c>
      <c r="AB3503" t="s">
        <v>79</v>
      </c>
      <c r="AC3503" t="s">
        <v>79</v>
      </c>
      <c r="AD3503" t="s">
        <v>53</v>
      </c>
      <c r="AE3503" t="s">
        <v>72</v>
      </c>
      <c r="AF3503" t="s">
        <v>84</v>
      </c>
      <c r="AG3503" t="s">
        <v>52</v>
      </c>
      <c r="AH3503">
        <v>29.060789</v>
      </c>
      <c r="AI3503">
        <v>30.820657000000001</v>
      </c>
      <c r="AJ3503">
        <v>37.525288000000003</v>
      </c>
      <c r="AK3503">
        <v>47.042141000000001</v>
      </c>
      <c r="AL3503" t="s">
        <v>54</v>
      </c>
      <c r="AM3503" t="s">
        <v>474</v>
      </c>
      <c r="AN3503" t="s">
        <v>5451</v>
      </c>
      <c r="AO3503" s="1">
        <v>45992</v>
      </c>
      <c r="AP3503" s="1" t="s">
        <v>5458</v>
      </c>
      <c r="AR3503" t="s">
        <v>5451</v>
      </c>
    </row>
    <row r="3504" spans="1:44" hidden="1" x14ac:dyDescent="0.25">
      <c r="A3504" t="s">
        <v>4791</v>
      </c>
      <c r="B3504" t="s">
        <v>4789</v>
      </c>
      <c r="C3504" t="s">
        <v>4790</v>
      </c>
      <c r="D3504" s="62" t="s">
        <v>275</v>
      </c>
      <c r="E3504" t="s">
        <v>57</v>
      </c>
      <c r="F3504" t="s">
        <v>44</v>
      </c>
      <c r="G3504" t="s">
        <v>45</v>
      </c>
      <c r="H3504">
        <v>3</v>
      </c>
      <c r="I3504" t="s">
        <v>46</v>
      </c>
      <c r="J3504" t="s">
        <v>70</v>
      </c>
      <c r="L3504">
        <v>32.01</v>
      </c>
      <c r="M3504" t="s">
        <v>226</v>
      </c>
      <c r="R3504" t="s">
        <v>97</v>
      </c>
      <c r="S3504" t="s">
        <v>98</v>
      </c>
      <c r="U3504" t="s">
        <v>300</v>
      </c>
      <c r="W3504" s="5">
        <v>45283</v>
      </c>
      <c r="Z3504" s="10">
        <v>45283</v>
      </c>
      <c r="AA3504" s="10">
        <v>45276</v>
      </c>
      <c r="AB3504" t="s">
        <v>44</v>
      </c>
      <c r="AC3504" t="s">
        <v>44</v>
      </c>
      <c r="AD3504" t="s">
        <v>50</v>
      </c>
      <c r="AE3504" t="s">
        <v>52</v>
      </c>
      <c r="AF3504" t="s">
        <v>51</v>
      </c>
      <c r="AG3504" t="s">
        <v>53</v>
      </c>
      <c r="AH3504">
        <v>37.40249</v>
      </c>
      <c r="AI3504">
        <v>55.375667</v>
      </c>
      <c r="AJ3504">
        <v>56.793247000000001</v>
      </c>
      <c r="AK3504">
        <v>73.072621999999996</v>
      </c>
      <c r="AL3504" t="s">
        <v>99</v>
      </c>
      <c r="AM3504" t="s">
        <v>55</v>
      </c>
      <c r="AN3504" t="s">
        <v>50</v>
      </c>
      <c r="AO3504" s="1">
        <v>45689</v>
      </c>
      <c r="AP3504" s="1" t="s">
        <v>5426</v>
      </c>
      <c r="AR3504" t="s">
        <v>50</v>
      </c>
    </row>
    <row r="3505" spans="1:44" hidden="1" x14ac:dyDescent="0.25">
      <c r="A3505" t="s">
        <v>4792</v>
      </c>
      <c r="B3505" t="s">
        <v>4789</v>
      </c>
      <c r="C3505" t="s">
        <v>4790</v>
      </c>
      <c r="D3505" s="62" t="s">
        <v>207</v>
      </c>
      <c r="E3505" t="s">
        <v>57</v>
      </c>
      <c r="F3505" t="s">
        <v>44</v>
      </c>
      <c r="G3505" t="s">
        <v>45</v>
      </c>
      <c r="H3505">
        <v>3</v>
      </c>
      <c r="I3505" t="s">
        <v>46</v>
      </c>
      <c r="J3505" t="s">
        <v>70</v>
      </c>
      <c r="L3505">
        <v>36.92</v>
      </c>
      <c r="M3505" t="s">
        <v>226</v>
      </c>
      <c r="R3505" t="s">
        <v>97</v>
      </c>
      <c r="S3505" t="s">
        <v>98</v>
      </c>
      <c r="U3505" t="s">
        <v>300</v>
      </c>
      <c r="W3505" s="5">
        <v>45283</v>
      </c>
      <c r="Z3505" s="10">
        <v>45283</v>
      </c>
      <c r="AA3505" s="10">
        <v>45280</v>
      </c>
      <c r="AB3505" t="s">
        <v>44</v>
      </c>
      <c r="AC3505" t="s">
        <v>44</v>
      </c>
      <c r="AD3505" t="s">
        <v>50</v>
      </c>
      <c r="AE3505" t="s">
        <v>52</v>
      </c>
      <c r="AF3505" t="s">
        <v>51</v>
      </c>
      <c r="AG3505" t="s">
        <v>53</v>
      </c>
      <c r="AH3505">
        <v>37.40249</v>
      </c>
      <c r="AI3505">
        <v>55.375667</v>
      </c>
      <c r="AJ3505">
        <v>56.793247000000001</v>
      </c>
      <c r="AK3505">
        <v>73.072621999999996</v>
      </c>
      <c r="AL3505" t="s">
        <v>99</v>
      </c>
      <c r="AM3505" t="s">
        <v>55</v>
      </c>
      <c r="AN3505" t="s">
        <v>50</v>
      </c>
      <c r="AO3505" s="1">
        <v>45689</v>
      </c>
      <c r="AP3505" s="1" t="s">
        <v>5426</v>
      </c>
      <c r="AR3505" t="s">
        <v>50</v>
      </c>
    </row>
    <row r="3506" spans="1:44" hidden="1" x14ac:dyDescent="0.25">
      <c r="A3506" t="s">
        <v>4793</v>
      </c>
      <c r="B3506" t="s">
        <v>4789</v>
      </c>
      <c r="C3506" t="s">
        <v>4790</v>
      </c>
      <c r="D3506" s="62" t="s">
        <v>102</v>
      </c>
      <c r="E3506" t="s">
        <v>57</v>
      </c>
      <c r="F3506" t="s">
        <v>44</v>
      </c>
      <c r="G3506" t="s">
        <v>45</v>
      </c>
      <c r="H3506">
        <v>3</v>
      </c>
      <c r="I3506" t="s">
        <v>46</v>
      </c>
      <c r="J3506" t="s">
        <v>70</v>
      </c>
      <c r="L3506">
        <v>16.170000000000002</v>
      </c>
      <c r="M3506" t="s">
        <v>226</v>
      </c>
      <c r="R3506" t="s">
        <v>97</v>
      </c>
      <c r="S3506" t="s">
        <v>98</v>
      </c>
      <c r="U3506" t="s">
        <v>300</v>
      </c>
      <c r="W3506" s="5">
        <v>45286</v>
      </c>
      <c r="Z3506" s="10">
        <v>45286</v>
      </c>
      <c r="AA3506" s="10">
        <v>45276</v>
      </c>
      <c r="AB3506" t="s">
        <v>44</v>
      </c>
      <c r="AC3506" t="s">
        <v>44</v>
      </c>
      <c r="AD3506" t="s">
        <v>50</v>
      </c>
      <c r="AE3506" t="s">
        <v>52</v>
      </c>
      <c r="AF3506" t="s">
        <v>51</v>
      </c>
      <c r="AG3506" t="s">
        <v>53</v>
      </c>
      <c r="AH3506">
        <v>37.40249</v>
      </c>
      <c r="AI3506">
        <v>55.375667</v>
      </c>
      <c r="AJ3506">
        <v>56.793247000000001</v>
      </c>
      <c r="AK3506">
        <v>73.072621999999996</v>
      </c>
      <c r="AL3506" t="s">
        <v>99</v>
      </c>
      <c r="AM3506" t="s">
        <v>55</v>
      </c>
      <c r="AN3506" t="s">
        <v>50</v>
      </c>
      <c r="AO3506" s="1">
        <v>45689</v>
      </c>
      <c r="AP3506" s="1" t="s">
        <v>5426</v>
      </c>
      <c r="AR3506" t="s">
        <v>50</v>
      </c>
    </row>
    <row r="3507" spans="1:44" hidden="1" x14ac:dyDescent="0.25">
      <c r="A3507" t="s">
        <v>4794</v>
      </c>
      <c r="B3507" t="s">
        <v>4789</v>
      </c>
      <c r="C3507" t="s">
        <v>4790</v>
      </c>
      <c r="D3507" s="62" t="s">
        <v>104</v>
      </c>
      <c r="E3507" t="s">
        <v>57</v>
      </c>
      <c r="F3507" t="s">
        <v>44</v>
      </c>
      <c r="G3507" t="s">
        <v>45</v>
      </c>
      <c r="H3507">
        <v>3</v>
      </c>
      <c r="I3507" t="s">
        <v>46</v>
      </c>
      <c r="J3507" t="s">
        <v>70</v>
      </c>
      <c r="L3507">
        <v>25.91</v>
      </c>
      <c r="M3507" t="s">
        <v>226</v>
      </c>
      <c r="R3507" t="s">
        <v>97</v>
      </c>
      <c r="S3507" t="s">
        <v>98</v>
      </c>
      <c r="U3507" t="s">
        <v>300</v>
      </c>
      <c r="W3507" s="5">
        <v>45279</v>
      </c>
      <c r="Z3507" s="10">
        <v>45279</v>
      </c>
      <c r="AA3507" s="10">
        <v>45270</v>
      </c>
      <c r="AB3507" t="s">
        <v>44</v>
      </c>
      <c r="AC3507" t="s">
        <v>44</v>
      </c>
      <c r="AD3507" t="s">
        <v>50</v>
      </c>
      <c r="AE3507" t="s">
        <v>52</v>
      </c>
      <c r="AF3507" t="s">
        <v>51</v>
      </c>
      <c r="AG3507" t="s">
        <v>53</v>
      </c>
      <c r="AH3507">
        <v>37.40249</v>
      </c>
      <c r="AI3507">
        <v>55.375667</v>
      </c>
      <c r="AJ3507">
        <v>56.793247000000001</v>
      </c>
      <c r="AK3507">
        <v>73.072621999999996</v>
      </c>
      <c r="AL3507" t="s">
        <v>99</v>
      </c>
      <c r="AM3507" t="s">
        <v>55</v>
      </c>
      <c r="AN3507" t="s">
        <v>50</v>
      </c>
      <c r="AO3507" s="1">
        <v>45689</v>
      </c>
      <c r="AP3507" s="1" t="s">
        <v>5426</v>
      </c>
      <c r="AR3507" t="s">
        <v>50</v>
      </c>
    </row>
    <row r="3508" spans="1:44" hidden="1" x14ac:dyDescent="0.25">
      <c r="A3508" t="s">
        <v>4795</v>
      </c>
      <c r="B3508" t="s">
        <v>4789</v>
      </c>
      <c r="C3508" t="s">
        <v>4790</v>
      </c>
      <c r="D3508" s="62" t="s">
        <v>149</v>
      </c>
      <c r="E3508" t="s">
        <v>57</v>
      </c>
      <c r="F3508" t="s">
        <v>44</v>
      </c>
      <c r="G3508" t="s">
        <v>45</v>
      </c>
      <c r="H3508">
        <v>3</v>
      </c>
      <c r="I3508" t="s">
        <v>46</v>
      </c>
      <c r="J3508" t="s">
        <v>70</v>
      </c>
      <c r="L3508">
        <v>27.83</v>
      </c>
      <c r="M3508" t="s">
        <v>226</v>
      </c>
      <c r="R3508" t="s">
        <v>97</v>
      </c>
      <c r="S3508" t="s">
        <v>98</v>
      </c>
      <c r="U3508" t="s">
        <v>300</v>
      </c>
      <c r="W3508" s="5">
        <v>45289</v>
      </c>
      <c r="Y3508" s="5">
        <v>45292</v>
      </c>
      <c r="AB3508" t="s">
        <v>44</v>
      </c>
      <c r="AC3508" t="s">
        <v>44</v>
      </c>
      <c r="AD3508" t="s">
        <v>50</v>
      </c>
      <c r="AE3508" t="s">
        <v>52</v>
      </c>
      <c r="AF3508" t="s">
        <v>51</v>
      </c>
      <c r="AG3508" t="s">
        <v>53</v>
      </c>
      <c r="AH3508">
        <v>37.40249</v>
      </c>
      <c r="AI3508">
        <v>55.375667</v>
      </c>
      <c r="AJ3508">
        <v>56.793247000000001</v>
      </c>
      <c r="AK3508">
        <v>73.072621999999996</v>
      </c>
      <c r="AL3508" t="s">
        <v>99</v>
      </c>
      <c r="AM3508" t="s">
        <v>55</v>
      </c>
      <c r="AN3508" t="s">
        <v>50</v>
      </c>
      <c r="AO3508" s="1">
        <v>45689</v>
      </c>
      <c r="AP3508" s="1" t="s">
        <v>5426</v>
      </c>
      <c r="AR3508" t="s">
        <v>50</v>
      </c>
    </row>
    <row r="3509" spans="1:44" hidden="1" x14ac:dyDescent="0.25">
      <c r="A3509" t="s">
        <v>4796</v>
      </c>
      <c r="B3509" t="s">
        <v>4789</v>
      </c>
      <c r="C3509" t="s">
        <v>4790</v>
      </c>
      <c r="D3509" s="62" t="s">
        <v>107</v>
      </c>
      <c r="E3509" t="s">
        <v>57</v>
      </c>
      <c r="F3509" t="s">
        <v>44</v>
      </c>
      <c r="G3509" t="s">
        <v>45</v>
      </c>
      <c r="H3509">
        <v>3</v>
      </c>
      <c r="I3509" t="s">
        <v>46</v>
      </c>
      <c r="J3509" t="s">
        <v>70</v>
      </c>
      <c r="L3509">
        <v>27.23</v>
      </c>
      <c r="M3509" t="s">
        <v>226</v>
      </c>
      <c r="R3509" t="s">
        <v>97</v>
      </c>
      <c r="S3509" t="s">
        <v>98</v>
      </c>
      <c r="U3509" t="s">
        <v>300</v>
      </c>
      <c r="W3509" s="5">
        <v>45293</v>
      </c>
      <c r="Y3509" s="5">
        <v>45292</v>
      </c>
      <c r="Z3509" s="10">
        <v>45293</v>
      </c>
      <c r="AA3509" s="10">
        <v>45295</v>
      </c>
      <c r="AB3509" t="s">
        <v>44</v>
      </c>
      <c r="AC3509" t="s">
        <v>44</v>
      </c>
      <c r="AD3509" t="s">
        <v>50</v>
      </c>
      <c r="AE3509" t="s">
        <v>52</v>
      </c>
      <c r="AF3509" t="s">
        <v>51</v>
      </c>
      <c r="AG3509" t="s">
        <v>53</v>
      </c>
      <c r="AH3509">
        <v>37.40249</v>
      </c>
      <c r="AI3509">
        <v>55.375667</v>
      </c>
      <c r="AJ3509">
        <v>56.793247000000001</v>
      </c>
      <c r="AK3509">
        <v>73.072621999999996</v>
      </c>
      <c r="AL3509" t="s">
        <v>99</v>
      </c>
      <c r="AM3509" t="s">
        <v>55</v>
      </c>
      <c r="AN3509" t="s">
        <v>50</v>
      </c>
      <c r="AO3509" s="1">
        <v>45689</v>
      </c>
      <c r="AP3509" s="1" t="s">
        <v>5426</v>
      </c>
      <c r="AQ3509" t="s">
        <v>4797</v>
      </c>
      <c r="AR3509" t="s">
        <v>50</v>
      </c>
    </row>
    <row r="3510" spans="1:44" hidden="1" x14ac:dyDescent="0.25">
      <c r="A3510" t="s">
        <v>4798</v>
      </c>
      <c r="B3510" t="s">
        <v>4789</v>
      </c>
      <c r="C3510" t="s">
        <v>4790</v>
      </c>
      <c r="D3510" s="62" t="s">
        <v>109</v>
      </c>
      <c r="E3510" t="s">
        <v>57</v>
      </c>
      <c r="F3510" t="s">
        <v>44</v>
      </c>
      <c r="G3510" t="s">
        <v>45</v>
      </c>
      <c r="H3510">
        <v>3</v>
      </c>
      <c r="I3510" t="s">
        <v>46</v>
      </c>
      <c r="J3510" t="s">
        <v>70</v>
      </c>
      <c r="L3510" s="61">
        <v>60.19</v>
      </c>
      <c r="M3510" t="s">
        <v>226</v>
      </c>
      <c r="R3510" t="s">
        <v>97</v>
      </c>
      <c r="S3510" t="s">
        <v>98</v>
      </c>
      <c r="U3510" t="s">
        <v>300</v>
      </c>
      <c r="W3510" s="5">
        <v>45290</v>
      </c>
      <c r="Y3510" s="5">
        <v>45292</v>
      </c>
      <c r="AB3510" t="s">
        <v>44</v>
      </c>
      <c r="AC3510" t="s">
        <v>44</v>
      </c>
      <c r="AD3510" t="s">
        <v>50</v>
      </c>
      <c r="AE3510" t="s">
        <v>52</v>
      </c>
      <c r="AF3510" t="s">
        <v>51</v>
      </c>
      <c r="AG3510" t="s">
        <v>53</v>
      </c>
      <c r="AH3510">
        <v>37.40249</v>
      </c>
      <c r="AI3510">
        <v>55.375667</v>
      </c>
      <c r="AJ3510">
        <v>56.793247000000001</v>
      </c>
      <c r="AK3510">
        <v>73.072621999999996</v>
      </c>
      <c r="AL3510" t="s">
        <v>99</v>
      </c>
      <c r="AM3510" t="s">
        <v>55</v>
      </c>
      <c r="AN3510" t="s">
        <v>50</v>
      </c>
      <c r="AO3510" s="1">
        <v>45717</v>
      </c>
      <c r="AP3510" s="1" t="s">
        <v>5426</v>
      </c>
      <c r="AR3510" t="s">
        <v>50</v>
      </c>
    </row>
    <row r="3511" spans="1:44" hidden="1" x14ac:dyDescent="0.25">
      <c r="A3511" t="s">
        <v>4799</v>
      </c>
      <c r="B3511" t="s">
        <v>4789</v>
      </c>
      <c r="C3511" t="s">
        <v>4790</v>
      </c>
      <c r="D3511" s="33" t="s">
        <v>154</v>
      </c>
      <c r="E3511" t="s">
        <v>57</v>
      </c>
      <c r="F3511" t="s">
        <v>44</v>
      </c>
      <c r="G3511" t="s">
        <v>45</v>
      </c>
      <c r="H3511">
        <v>3</v>
      </c>
      <c r="I3511" t="s">
        <v>46</v>
      </c>
      <c r="J3511" t="s">
        <v>70</v>
      </c>
      <c r="L3511" s="61">
        <v>21.65</v>
      </c>
      <c r="M3511" t="s">
        <v>226</v>
      </c>
      <c r="R3511" t="s">
        <v>97</v>
      </c>
      <c r="S3511" t="s">
        <v>98</v>
      </c>
      <c r="U3511" t="s">
        <v>300</v>
      </c>
      <c r="W3511" s="5">
        <v>45290</v>
      </c>
      <c r="Z3511" s="10">
        <v>45290</v>
      </c>
      <c r="AA3511" s="10">
        <v>45284</v>
      </c>
      <c r="AB3511" t="s">
        <v>44</v>
      </c>
      <c r="AC3511" t="s">
        <v>44</v>
      </c>
      <c r="AD3511" t="s">
        <v>50</v>
      </c>
      <c r="AE3511" t="s">
        <v>52</v>
      </c>
      <c r="AF3511" t="s">
        <v>51</v>
      </c>
      <c r="AG3511" t="s">
        <v>53</v>
      </c>
      <c r="AH3511">
        <v>37.40249</v>
      </c>
      <c r="AI3511">
        <v>55.375667</v>
      </c>
      <c r="AJ3511">
        <v>56.793247000000001</v>
      </c>
      <c r="AK3511">
        <v>73.072621999999996</v>
      </c>
      <c r="AL3511" t="s">
        <v>99</v>
      </c>
      <c r="AM3511" t="s">
        <v>55</v>
      </c>
      <c r="AN3511" t="s">
        <v>50</v>
      </c>
      <c r="AO3511" s="1">
        <v>45717</v>
      </c>
      <c r="AP3511" s="1" t="s">
        <v>5426</v>
      </c>
      <c r="AR3511" t="s">
        <v>50</v>
      </c>
    </row>
    <row r="3512" spans="1:44" hidden="1" x14ac:dyDescent="0.25">
      <c r="A3512" t="s">
        <v>4800</v>
      </c>
      <c r="B3512" t="s">
        <v>4789</v>
      </c>
      <c r="C3512" t="s">
        <v>4790</v>
      </c>
      <c r="D3512" s="33" t="s">
        <v>229</v>
      </c>
      <c r="E3512" t="s">
        <v>57</v>
      </c>
      <c r="F3512" t="s">
        <v>44</v>
      </c>
      <c r="G3512" t="s">
        <v>45</v>
      </c>
      <c r="H3512">
        <v>3</v>
      </c>
      <c r="I3512" t="s">
        <v>46</v>
      </c>
      <c r="J3512" t="s">
        <v>70</v>
      </c>
      <c r="L3512" s="61">
        <v>33.46</v>
      </c>
      <c r="M3512" t="s">
        <v>226</v>
      </c>
      <c r="R3512" t="s">
        <v>97</v>
      </c>
      <c r="S3512" t="s">
        <v>98</v>
      </c>
      <c r="U3512" t="s">
        <v>300</v>
      </c>
      <c r="W3512" s="5">
        <v>45295</v>
      </c>
      <c r="Z3512" s="10">
        <v>45295</v>
      </c>
      <c r="AA3512" s="10">
        <v>45279</v>
      </c>
      <c r="AB3512" t="s">
        <v>44</v>
      </c>
      <c r="AC3512" t="s">
        <v>44</v>
      </c>
      <c r="AD3512" t="s">
        <v>50</v>
      </c>
      <c r="AE3512" t="s">
        <v>52</v>
      </c>
      <c r="AF3512" t="s">
        <v>51</v>
      </c>
      <c r="AG3512" t="s">
        <v>53</v>
      </c>
      <c r="AH3512">
        <v>37.40249</v>
      </c>
      <c r="AI3512">
        <v>55.375667</v>
      </c>
      <c r="AJ3512">
        <v>56.793247000000001</v>
      </c>
      <c r="AK3512">
        <v>73.072621999999996</v>
      </c>
      <c r="AL3512" t="s">
        <v>99</v>
      </c>
      <c r="AM3512" t="s">
        <v>55</v>
      </c>
      <c r="AN3512" t="s">
        <v>50</v>
      </c>
      <c r="AO3512" s="1">
        <v>45717</v>
      </c>
      <c r="AP3512" s="1" t="s">
        <v>5426</v>
      </c>
      <c r="AR3512" t="s">
        <v>50</v>
      </c>
    </row>
    <row r="3513" spans="1:44" hidden="1" x14ac:dyDescent="0.25">
      <c r="A3513" t="s">
        <v>4801</v>
      </c>
      <c r="B3513" t="s">
        <v>4789</v>
      </c>
      <c r="C3513" t="s">
        <v>4790</v>
      </c>
      <c r="D3513" s="63" t="s">
        <v>156</v>
      </c>
      <c r="E3513" t="s">
        <v>57</v>
      </c>
      <c r="F3513" t="s">
        <v>44</v>
      </c>
      <c r="G3513" t="s">
        <v>45</v>
      </c>
      <c r="H3513">
        <v>3</v>
      </c>
      <c r="I3513" t="s">
        <v>46</v>
      </c>
      <c r="J3513" t="s">
        <v>70</v>
      </c>
      <c r="L3513" s="21">
        <v>70.91</v>
      </c>
      <c r="M3513" t="s">
        <v>226</v>
      </c>
      <c r="R3513" t="s">
        <v>97</v>
      </c>
      <c r="S3513" t="s">
        <v>98</v>
      </c>
      <c r="U3513" t="s">
        <v>300</v>
      </c>
      <c r="W3513" s="5">
        <v>45295</v>
      </c>
      <c r="Z3513" s="10">
        <v>45287</v>
      </c>
      <c r="AA3513" s="10">
        <v>45275</v>
      </c>
      <c r="AB3513" t="s">
        <v>44</v>
      </c>
      <c r="AC3513" t="s">
        <v>44</v>
      </c>
      <c r="AD3513" t="s">
        <v>50</v>
      </c>
      <c r="AE3513" t="s">
        <v>52</v>
      </c>
      <c r="AF3513" t="s">
        <v>51</v>
      </c>
      <c r="AG3513" t="s">
        <v>53</v>
      </c>
      <c r="AH3513">
        <v>37.40249</v>
      </c>
      <c r="AI3513">
        <v>55.375667</v>
      </c>
      <c r="AJ3513">
        <v>56.793247000000001</v>
      </c>
      <c r="AK3513">
        <v>73.072621999999996</v>
      </c>
      <c r="AL3513" t="s">
        <v>99</v>
      </c>
      <c r="AM3513" t="s">
        <v>55</v>
      </c>
      <c r="AN3513" t="s">
        <v>50</v>
      </c>
      <c r="AO3513" s="1">
        <v>45717</v>
      </c>
      <c r="AP3513" s="1" t="s">
        <v>5427</v>
      </c>
      <c r="AR3513" t="s">
        <v>50</v>
      </c>
    </row>
    <row r="3514" spans="1:44" hidden="1" x14ac:dyDescent="0.25">
      <c r="A3514" t="s">
        <v>4802</v>
      </c>
      <c r="B3514" t="s">
        <v>4789</v>
      </c>
      <c r="C3514" t="s">
        <v>4790</v>
      </c>
      <c r="D3514" s="33" t="s">
        <v>158</v>
      </c>
      <c r="E3514" t="s">
        <v>57</v>
      </c>
      <c r="F3514" t="s">
        <v>44</v>
      </c>
      <c r="G3514" t="s">
        <v>45</v>
      </c>
      <c r="H3514">
        <v>3</v>
      </c>
      <c r="I3514" t="s">
        <v>46</v>
      </c>
      <c r="J3514" t="s">
        <v>70</v>
      </c>
      <c r="L3514" s="61">
        <v>42.13</v>
      </c>
      <c r="M3514" t="s">
        <v>226</v>
      </c>
      <c r="R3514" t="s">
        <v>97</v>
      </c>
      <c r="S3514" t="s">
        <v>98</v>
      </c>
      <c r="U3514" t="s">
        <v>300</v>
      </c>
      <c r="W3514" s="5">
        <v>45286</v>
      </c>
      <c r="Z3514" s="10">
        <v>45286</v>
      </c>
      <c r="AA3514" s="10">
        <v>45273</v>
      </c>
      <c r="AB3514" t="s">
        <v>44</v>
      </c>
      <c r="AC3514" t="s">
        <v>44</v>
      </c>
      <c r="AD3514" t="s">
        <v>50</v>
      </c>
      <c r="AE3514" t="s">
        <v>52</v>
      </c>
      <c r="AF3514" t="s">
        <v>51</v>
      </c>
      <c r="AG3514" t="s">
        <v>53</v>
      </c>
      <c r="AH3514">
        <v>37.40249</v>
      </c>
      <c r="AI3514">
        <v>55.375667</v>
      </c>
      <c r="AJ3514">
        <v>56.793247000000001</v>
      </c>
      <c r="AK3514">
        <v>73.072621999999996</v>
      </c>
      <c r="AL3514" t="s">
        <v>99</v>
      </c>
      <c r="AM3514" t="s">
        <v>55</v>
      </c>
      <c r="AN3514" t="s">
        <v>50</v>
      </c>
      <c r="AO3514" s="1">
        <v>45717</v>
      </c>
      <c r="AP3514" s="1" t="s">
        <v>5426</v>
      </c>
      <c r="AR3514" t="s">
        <v>50</v>
      </c>
    </row>
    <row r="3515" spans="1:44" hidden="1" x14ac:dyDescent="0.25">
      <c r="A3515" t="s">
        <v>4803</v>
      </c>
      <c r="B3515" t="s">
        <v>4789</v>
      </c>
      <c r="C3515" t="s">
        <v>4790</v>
      </c>
      <c r="D3515" s="62" t="s">
        <v>116</v>
      </c>
      <c r="E3515" t="s">
        <v>57</v>
      </c>
      <c r="F3515" t="s">
        <v>44</v>
      </c>
      <c r="G3515" t="s">
        <v>45</v>
      </c>
      <c r="H3515">
        <v>3</v>
      </c>
      <c r="I3515" t="s">
        <v>46</v>
      </c>
      <c r="J3515" t="s">
        <v>70</v>
      </c>
      <c r="L3515">
        <v>43.59</v>
      </c>
      <c r="M3515" t="s">
        <v>226</v>
      </c>
      <c r="R3515" t="s">
        <v>97</v>
      </c>
      <c r="S3515" t="s">
        <v>98</v>
      </c>
      <c r="U3515" t="s">
        <v>300</v>
      </c>
      <c r="W3515" s="5">
        <v>45295</v>
      </c>
      <c r="Z3515" s="10">
        <v>45295</v>
      </c>
      <c r="AA3515" s="10">
        <v>45284</v>
      </c>
      <c r="AB3515" t="s">
        <v>44</v>
      </c>
      <c r="AC3515" t="s">
        <v>44</v>
      </c>
      <c r="AD3515" t="s">
        <v>50</v>
      </c>
      <c r="AE3515" t="s">
        <v>52</v>
      </c>
      <c r="AF3515" t="s">
        <v>51</v>
      </c>
      <c r="AG3515" t="s">
        <v>53</v>
      </c>
      <c r="AH3515">
        <v>37.40249</v>
      </c>
      <c r="AI3515">
        <v>55.375667</v>
      </c>
      <c r="AJ3515">
        <v>56.793247000000001</v>
      </c>
      <c r="AK3515">
        <v>73.072621999999996</v>
      </c>
      <c r="AL3515" t="s">
        <v>99</v>
      </c>
      <c r="AM3515" t="s">
        <v>55</v>
      </c>
      <c r="AN3515" t="s">
        <v>50</v>
      </c>
      <c r="AO3515" s="1">
        <v>45689</v>
      </c>
      <c r="AP3515" s="1" t="s">
        <v>5426</v>
      </c>
      <c r="AR3515" t="s">
        <v>50</v>
      </c>
    </row>
    <row r="3516" spans="1:44" hidden="1" x14ac:dyDescent="0.25">
      <c r="A3516" t="s">
        <v>4804</v>
      </c>
      <c r="B3516" t="s">
        <v>4789</v>
      </c>
      <c r="C3516" t="s">
        <v>4790</v>
      </c>
      <c r="D3516" s="62" t="s">
        <v>200</v>
      </c>
      <c r="E3516" t="s">
        <v>57</v>
      </c>
      <c r="F3516" t="s">
        <v>44</v>
      </c>
      <c r="G3516" t="s">
        <v>45</v>
      </c>
      <c r="H3516">
        <v>3</v>
      </c>
      <c r="I3516" t="s">
        <v>46</v>
      </c>
      <c r="J3516" t="s">
        <v>70</v>
      </c>
      <c r="L3516">
        <v>47.9</v>
      </c>
      <c r="M3516" t="s">
        <v>226</v>
      </c>
      <c r="R3516" t="s">
        <v>97</v>
      </c>
      <c r="S3516" t="s">
        <v>98</v>
      </c>
      <c r="U3516" t="s">
        <v>300</v>
      </c>
      <c r="W3516" s="5">
        <v>45290</v>
      </c>
      <c r="Y3516" s="5">
        <v>45292</v>
      </c>
      <c r="AB3516" t="s">
        <v>44</v>
      </c>
      <c r="AC3516" t="s">
        <v>44</v>
      </c>
      <c r="AD3516" t="s">
        <v>50</v>
      </c>
      <c r="AE3516" t="s">
        <v>52</v>
      </c>
      <c r="AF3516" t="s">
        <v>51</v>
      </c>
      <c r="AG3516" t="s">
        <v>53</v>
      </c>
      <c r="AH3516">
        <v>37.40249</v>
      </c>
      <c r="AI3516">
        <v>55.375667</v>
      </c>
      <c r="AJ3516">
        <v>56.793247000000001</v>
      </c>
      <c r="AK3516">
        <v>73.072621999999996</v>
      </c>
      <c r="AL3516" t="s">
        <v>99</v>
      </c>
      <c r="AM3516" t="s">
        <v>55</v>
      </c>
      <c r="AN3516" t="s">
        <v>50</v>
      </c>
      <c r="AO3516" s="1">
        <v>45689</v>
      </c>
      <c r="AP3516" s="1" t="s">
        <v>5426</v>
      </c>
      <c r="AR3516" t="s">
        <v>50</v>
      </c>
    </row>
    <row r="3517" spans="1:44" hidden="1" x14ac:dyDescent="0.25">
      <c r="A3517" t="s">
        <v>4805</v>
      </c>
      <c r="B3517" t="s">
        <v>4789</v>
      </c>
      <c r="C3517" t="s">
        <v>4790</v>
      </c>
      <c r="D3517" s="62" t="s">
        <v>124</v>
      </c>
      <c r="E3517" t="s">
        <v>57</v>
      </c>
      <c r="F3517" t="s">
        <v>44</v>
      </c>
      <c r="G3517" t="s">
        <v>45</v>
      </c>
      <c r="H3517">
        <v>3</v>
      </c>
      <c r="I3517" t="s">
        <v>46</v>
      </c>
      <c r="J3517" t="s">
        <v>70</v>
      </c>
      <c r="L3517">
        <v>34.590000000000003</v>
      </c>
      <c r="M3517" t="s">
        <v>226</v>
      </c>
      <c r="R3517" t="s">
        <v>97</v>
      </c>
      <c r="S3517" t="s">
        <v>98</v>
      </c>
      <c r="U3517" t="s">
        <v>496</v>
      </c>
      <c r="W3517" s="5">
        <v>45289</v>
      </c>
      <c r="Z3517" s="10">
        <v>45289</v>
      </c>
      <c r="AA3517" s="10">
        <v>45284</v>
      </c>
      <c r="AB3517" t="s">
        <v>44</v>
      </c>
      <c r="AC3517" t="s">
        <v>44</v>
      </c>
      <c r="AD3517" t="s">
        <v>50</v>
      </c>
      <c r="AE3517" t="s">
        <v>52</v>
      </c>
      <c r="AF3517" t="s">
        <v>51</v>
      </c>
      <c r="AG3517" t="s">
        <v>53</v>
      </c>
      <c r="AH3517">
        <v>37.40249</v>
      </c>
      <c r="AI3517">
        <v>55.375667</v>
      </c>
      <c r="AJ3517">
        <v>56.793247000000001</v>
      </c>
      <c r="AK3517">
        <v>73.072621999999996</v>
      </c>
      <c r="AL3517" t="s">
        <v>99</v>
      </c>
      <c r="AM3517" t="s">
        <v>55</v>
      </c>
      <c r="AN3517" t="s">
        <v>50</v>
      </c>
      <c r="AO3517" s="1">
        <v>45689</v>
      </c>
      <c r="AP3517" s="1" t="s">
        <v>5426</v>
      </c>
      <c r="AR3517" t="s">
        <v>50</v>
      </c>
    </row>
    <row r="3518" spans="1:44" hidden="1" x14ac:dyDescent="0.25">
      <c r="A3518" t="s">
        <v>4806</v>
      </c>
      <c r="B3518" t="s">
        <v>4789</v>
      </c>
      <c r="C3518" t="s">
        <v>4790</v>
      </c>
      <c r="D3518" t="s">
        <v>203</v>
      </c>
      <c r="E3518" t="s">
        <v>57</v>
      </c>
      <c r="F3518" t="s">
        <v>44</v>
      </c>
      <c r="G3518" t="s">
        <v>45</v>
      </c>
      <c r="H3518">
        <v>3</v>
      </c>
      <c r="I3518" t="s">
        <v>46</v>
      </c>
      <c r="J3518" t="s">
        <v>70</v>
      </c>
      <c r="L3518" s="21">
        <v>27.8</v>
      </c>
      <c r="M3518" t="s">
        <v>226</v>
      </c>
      <c r="R3518" t="s">
        <v>97</v>
      </c>
      <c r="S3518" t="s">
        <v>98</v>
      </c>
      <c r="U3518" t="s">
        <v>300</v>
      </c>
      <c r="W3518" s="5">
        <v>45287</v>
      </c>
      <c r="Z3518" s="10">
        <v>45287</v>
      </c>
      <c r="AA3518" s="10">
        <v>45282</v>
      </c>
      <c r="AB3518" t="s">
        <v>44</v>
      </c>
      <c r="AC3518" t="s">
        <v>44</v>
      </c>
      <c r="AD3518" t="s">
        <v>50</v>
      </c>
      <c r="AE3518" t="s">
        <v>52</v>
      </c>
      <c r="AF3518" t="s">
        <v>51</v>
      </c>
      <c r="AG3518" t="s">
        <v>53</v>
      </c>
      <c r="AH3518">
        <v>37.40249</v>
      </c>
      <c r="AI3518">
        <v>55.375667</v>
      </c>
      <c r="AJ3518">
        <v>56.793247000000001</v>
      </c>
      <c r="AK3518">
        <v>73.072621999999996</v>
      </c>
      <c r="AL3518" t="s">
        <v>99</v>
      </c>
      <c r="AM3518" t="s">
        <v>55</v>
      </c>
      <c r="AN3518" t="s">
        <v>50</v>
      </c>
      <c r="AO3518" s="1">
        <v>45717</v>
      </c>
      <c r="AP3518" s="1" t="s">
        <v>5427</v>
      </c>
      <c r="AR3518" t="s">
        <v>50</v>
      </c>
    </row>
    <row r="3519" spans="1:44" hidden="1" x14ac:dyDescent="0.25">
      <c r="A3519" t="s">
        <v>4807</v>
      </c>
      <c r="B3519" t="s">
        <v>4789</v>
      </c>
      <c r="C3519" t="s">
        <v>4790</v>
      </c>
      <c r="D3519" t="s">
        <v>162</v>
      </c>
      <c r="E3519" t="s">
        <v>57</v>
      </c>
      <c r="F3519" t="s">
        <v>44</v>
      </c>
      <c r="G3519" t="s">
        <v>45</v>
      </c>
      <c r="H3519">
        <v>3</v>
      </c>
      <c r="I3519" t="s">
        <v>46</v>
      </c>
      <c r="J3519" t="s">
        <v>70</v>
      </c>
      <c r="L3519" s="21">
        <v>40.49</v>
      </c>
      <c r="M3519" t="s">
        <v>226</v>
      </c>
      <c r="R3519" t="s">
        <v>97</v>
      </c>
      <c r="S3519" t="s">
        <v>98</v>
      </c>
      <c r="U3519" t="s">
        <v>300</v>
      </c>
      <c r="W3519" s="5">
        <v>45289</v>
      </c>
      <c r="Z3519" s="10">
        <v>45289</v>
      </c>
      <c r="AA3519" s="10">
        <v>45280</v>
      </c>
      <c r="AB3519" t="s">
        <v>44</v>
      </c>
      <c r="AC3519" t="s">
        <v>44</v>
      </c>
      <c r="AD3519" t="s">
        <v>50</v>
      </c>
      <c r="AE3519" t="s">
        <v>52</v>
      </c>
      <c r="AF3519" t="s">
        <v>51</v>
      </c>
      <c r="AG3519" t="s">
        <v>53</v>
      </c>
      <c r="AH3519">
        <v>37.40249</v>
      </c>
      <c r="AI3519">
        <v>55.375667</v>
      </c>
      <c r="AJ3519">
        <v>56.793247000000001</v>
      </c>
      <c r="AK3519">
        <v>73.072621999999996</v>
      </c>
      <c r="AL3519" t="s">
        <v>99</v>
      </c>
      <c r="AM3519" t="s">
        <v>55</v>
      </c>
      <c r="AN3519" t="s">
        <v>50</v>
      </c>
      <c r="AO3519" s="1">
        <v>45717</v>
      </c>
      <c r="AP3519" s="1" t="s">
        <v>5427</v>
      </c>
      <c r="AR3519" t="s">
        <v>50</v>
      </c>
    </row>
    <row r="3520" spans="1:44" hidden="1" x14ac:dyDescent="0.25">
      <c r="A3520" t="s">
        <v>4808</v>
      </c>
      <c r="B3520" t="s">
        <v>4789</v>
      </c>
      <c r="C3520" t="s">
        <v>4790</v>
      </c>
      <c r="D3520" t="s">
        <v>126</v>
      </c>
      <c r="E3520" t="s">
        <v>57</v>
      </c>
      <c r="F3520" t="s">
        <v>44</v>
      </c>
      <c r="G3520" t="s">
        <v>45</v>
      </c>
      <c r="H3520">
        <v>2</v>
      </c>
      <c r="I3520" t="s">
        <v>46</v>
      </c>
      <c r="J3520" t="s">
        <v>70</v>
      </c>
      <c r="L3520" s="21">
        <v>9.94</v>
      </c>
      <c r="M3520" t="s">
        <v>226</v>
      </c>
      <c r="AB3520" t="s">
        <v>44</v>
      </c>
      <c r="AC3520" t="s">
        <v>44</v>
      </c>
      <c r="AD3520" t="s">
        <v>50</v>
      </c>
      <c r="AE3520" t="s">
        <v>52</v>
      </c>
      <c r="AF3520" t="s">
        <v>51</v>
      </c>
      <c r="AG3520" t="s">
        <v>53</v>
      </c>
      <c r="AH3520">
        <v>37.40249</v>
      </c>
      <c r="AI3520">
        <v>55.375667</v>
      </c>
      <c r="AJ3520">
        <v>56.793247000000001</v>
      </c>
      <c r="AK3520">
        <v>73.072621999999996</v>
      </c>
      <c r="AM3520" t="s">
        <v>55</v>
      </c>
      <c r="AN3520" t="s">
        <v>50</v>
      </c>
      <c r="AO3520" s="1">
        <v>45717</v>
      </c>
      <c r="AP3520" s="1" t="s">
        <v>5427</v>
      </c>
      <c r="AR3520" t="s">
        <v>50</v>
      </c>
    </row>
    <row r="3521" spans="1:44" hidden="1" x14ac:dyDescent="0.25">
      <c r="A3521" t="s">
        <v>4809</v>
      </c>
      <c r="B3521" t="s">
        <v>4789</v>
      </c>
      <c r="C3521" t="s">
        <v>4790</v>
      </c>
      <c r="D3521" t="s">
        <v>118</v>
      </c>
      <c r="E3521" t="s">
        <v>57</v>
      </c>
      <c r="F3521" t="s">
        <v>44</v>
      </c>
      <c r="G3521" t="s">
        <v>45</v>
      </c>
      <c r="H3521">
        <v>2</v>
      </c>
      <c r="I3521" t="s">
        <v>46</v>
      </c>
      <c r="J3521" t="s">
        <v>70</v>
      </c>
      <c r="L3521" s="21">
        <v>27.59</v>
      </c>
      <c r="M3521" t="s">
        <v>226</v>
      </c>
      <c r="AB3521" t="s">
        <v>44</v>
      </c>
      <c r="AC3521" t="s">
        <v>44</v>
      </c>
      <c r="AD3521" t="s">
        <v>50</v>
      </c>
      <c r="AE3521" t="s">
        <v>52</v>
      </c>
      <c r="AF3521" t="s">
        <v>51</v>
      </c>
      <c r="AG3521" t="s">
        <v>53</v>
      </c>
      <c r="AH3521">
        <v>37.40249</v>
      </c>
      <c r="AI3521">
        <v>55.375667</v>
      </c>
      <c r="AJ3521">
        <v>56.793247000000001</v>
      </c>
      <c r="AK3521">
        <v>73.072621999999996</v>
      </c>
      <c r="AM3521" t="s">
        <v>55</v>
      </c>
      <c r="AN3521" t="s">
        <v>50</v>
      </c>
      <c r="AO3521" s="1">
        <v>45717</v>
      </c>
      <c r="AP3521" s="1" t="s">
        <v>5427</v>
      </c>
      <c r="AR3521" t="s">
        <v>50</v>
      </c>
    </row>
    <row r="3522" spans="1:44" hidden="1" x14ac:dyDescent="0.25">
      <c r="A3522" t="s">
        <v>4810</v>
      </c>
      <c r="B3522" t="s">
        <v>4789</v>
      </c>
      <c r="C3522" t="s">
        <v>4790</v>
      </c>
      <c r="D3522" t="s">
        <v>166</v>
      </c>
      <c r="E3522" t="s">
        <v>57</v>
      </c>
      <c r="F3522" t="s">
        <v>44</v>
      </c>
      <c r="G3522" t="s">
        <v>45</v>
      </c>
      <c r="H3522">
        <v>2</v>
      </c>
      <c r="I3522" t="s">
        <v>46</v>
      </c>
      <c r="J3522" t="s">
        <v>70</v>
      </c>
      <c r="L3522" s="21">
        <v>6.51</v>
      </c>
      <c r="M3522" t="s">
        <v>226</v>
      </c>
      <c r="AB3522" t="s">
        <v>44</v>
      </c>
      <c r="AC3522" t="s">
        <v>44</v>
      </c>
      <c r="AD3522" t="s">
        <v>50</v>
      </c>
      <c r="AE3522" t="s">
        <v>52</v>
      </c>
      <c r="AF3522" t="s">
        <v>51</v>
      </c>
      <c r="AG3522" t="s">
        <v>53</v>
      </c>
      <c r="AH3522">
        <v>37.40249</v>
      </c>
      <c r="AI3522">
        <v>55.375667</v>
      </c>
      <c r="AJ3522">
        <v>56.793247000000001</v>
      </c>
      <c r="AK3522">
        <v>73.072621999999996</v>
      </c>
      <c r="AM3522" t="s">
        <v>55</v>
      </c>
      <c r="AN3522" t="s">
        <v>50</v>
      </c>
      <c r="AO3522" s="1">
        <v>45717</v>
      </c>
      <c r="AP3522" s="1" t="s">
        <v>5427</v>
      </c>
      <c r="AR3522" t="s">
        <v>50</v>
      </c>
    </row>
    <row r="3523" spans="1:44" hidden="1" x14ac:dyDescent="0.25">
      <c r="A3523" t="s">
        <v>4813</v>
      </c>
      <c r="B3523" t="s">
        <v>4811</v>
      </c>
      <c r="C3523" t="s">
        <v>4812</v>
      </c>
      <c r="D3523" t="s">
        <v>95</v>
      </c>
      <c r="E3523" t="s">
        <v>4176</v>
      </c>
      <c r="F3523" t="s">
        <v>245</v>
      </c>
      <c r="G3523" t="s">
        <v>45</v>
      </c>
      <c r="H3523">
        <v>1</v>
      </c>
      <c r="I3523" t="s">
        <v>197</v>
      </c>
      <c r="J3523" t="s">
        <v>47</v>
      </c>
      <c r="K3523" s="1">
        <v>44117</v>
      </c>
      <c r="L3523">
        <v>20.32</v>
      </c>
      <c r="M3523" t="s">
        <v>226</v>
      </c>
      <c r="W3523" s="5">
        <v>45870</v>
      </c>
      <c r="X3523" s="5">
        <v>45901</v>
      </c>
      <c r="Y3523" s="5">
        <v>45870</v>
      </c>
      <c r="AB3523" t="s">
        <v>245</v>
      </c>
      <c r="AC3523" t="s">
        <v>245</v>
      </c>
      <c r="AD3523" t="s">
        <v>72</v>
      </c>
      <c r="AE3523" t="s">
        <v>53</v>
      </c>
      <c r="AF3523" t="s">
        <v>247</v>
      </c>
      <c r="AG3523" t="s">
        <v>52</v>
      </c>
      <c r="AH3523">
        <v>26.002832999999999</v>
      </c>
      <c r="AI3523">
        <v>29.037915000000002</v>
      </c>
      <c r="AJ3523">
        <v>46.482205</v>
      </c>
      <c r="AK3523">
        <v>60.495801999999998</v>
      </c>
      <c r="AL3523" t="s">
        <v>54</v>
      </c>
      <c r="AM3523" t="s">
        <v>248</v>
      </c>
      <c r="AN3523" t="s">
        <v>5451</v>
      </c>
      <c r="AO3523" s="1">
        <v>45962</v>
      </c>
      <c r="AP3523" s="1" t="s">
        <v>5457</v>
      </c>
      <c r="AR3523" t="s">
        <v>5451</v>
      </c>
    </row>
    <row r="3524" spans="1:44" hidden="1" x14ac:dyDescent="0.25">
      <c r="A3524" t="s">
        <v>4814</v>
      </c>
      <c r="B3524" t="s">
        <v>4811</v>
      </c>
      <c r="C3524" t="s">
        <v>4812</v>
      </c>
      <c r="D3524" t="s">
        <v>143</v>
      </c>
      <c r="E3524" t="s">
        <v>4176</v>
      </c>
      <c r="F3524" t="s">
        <v>245</v>
      </c>
      <c r="G3524" t="s">
        <v>45</v>
      </c>
      <c r="H3524">
        <v>1</v>
      </c>
      <c r="I3524" t="s">
        <v>197</v>
      </c>
      <c r="J3524" t="s">
        <v>47</v>
      </c>
      <c r="K3524" s="1">
        <v>44119</v>
      </c>
      <c r="L3524">
        <v>7.35</v>
      </c>
      <c r="M3524" t="s">
        <v>226</v>
      </c>
      <c r="W3524" s="5">
        <v>45870</v>
      </c>
      <c r="X3524" s="5">
        <v>45901</v>
      </c>
      <c r="Y3524" s="5">
        <v>45870</v>
      </c>
      <c r="AB3524" t="s">
        <v>245</v>
      </c>
      <c r="AC3524" t="s">
        <v>245</v>
      </c>
      <c r="AD3524" t="s">
        <v>72</v>
      </c>
      <c r="AE3524" t="s">
        <v>53</v>
      </c>
      <c r="AF3524" t="s">
        <v>247</v>
      </c>
      <c r="AG3524" t="s">
        <v>52</v>
      </c>
      <c r="AH3524">
        <v>26.002832999999999</v>
      </c>
      <c r="AI3524">
        <v>29.037915000000002</v>
      </c>
      <c r="AJ3524">
        <v>46.482205</v>
      </c>
      <c r="AK3524">
        <v>60.495801999999998</v>
      </c>
      <c r="AL3524" t="s">
        <v>54</v>
      </c>
      <c r="AM3524" t="s">
        <v>248</v>
      </c>
      <c r="AN3524" t="s">
        <v>5451</v>
      </c>
      <c r="AO3524" s="1">
        <v>45962</v>
      </c>
      <c r="AP3524" s="1" t="s">
        <v>5457</v>
      </c>
      <c r="AR3524" t="s">
        <v>5451</v>
      </c>
    </row>
    <row r="3525" spans="1:44" hidden="1" x14ac:dyDescent="0.25">
      <c r="A3525" t="s">
        <v>4815</v>
      </c>
      <c r="B3525" t="s">
        <v>4811</v>
      </c>
      <c r="C3525" t="s">
        <v>4812</v>
      </c>
      <c r="D3525" t="s">
        <v>145</v>
      </c>
      <c r="E3525" t="s">
        <v>4176</v>
      </c>
      <c r="F3525" t="s">
        <v>245</v>
      </c>
      <c r="G3525" t="s">
        <v>45</v>
      </c>
      <c r="H3525">
        <v>1</v>
      </c>
      <c r="I3525" t="s">
        <v>197</v>
      </c>
      <c r="J3525" t="s">
        <v>47</v>
      </c>
      <c r="K3525" s="1">
        <v>44119</v>
      </c>
      <c r="L3525">
        <v>9.84</v>
      </c>
      <c r="M3525" t="s">
        <v>226</v>
      </c>
      <c r="W3525" s="5">
        <v>45870</v>
      </c>
      <c r="X3525" s="5">
        <v>45901</v>
      </c>
      <c r="Y3525" s="5">
        <v>45870</v>
      </c>
      <c r="AB3525" t="s">
        <v>245</v>
      </c>
      <c r="AC3525" t="s">
        <v>245</v>
      </c>
      <c r="AD3525" t="s">
        <v>72</v>
      </c>
      <c r="AE3525" t="s">
        <v>53</v>
      </c>
      <c r="AF3525" t="s">
        <v>247</v>
      </c>
      <c r="AG3525" t="s">
        <v>52</v>
      </c>
      <c r="AH3525">
        <v>26.002832999999999</v>
      </c>
      <c r="AI3525">
        <v>29.037915000000002</v>
      </c>
      <c r="AJ3525">
        <v>46.482205</v>
      </c>
      <c r="AK3525">
        <v>60.495801999999998</v>
      </c>
      <c r="AL3525" t="s">
        <v>54</v>
      </c>
      <c r="AM3525" t="s">
        <v>248</v>
      </c>
      <c r="AN3525" t="s">
        <v>5451</v>
      </c>
      <c r="AO3525" s="1">
        <v>45962</v>
      </c>
      <c r="AP3525" s="1" t="s">
        <v>5457</v>
      </c>
      <c r="AR3525" t="s">
        <v>5451</v>
      </c>
    </row>
    <row r="3526" spans="1:44" hidden="1" x14ac:dyDescent="0.25">
      <c r="A3526" t="s">
        <v>4816</v>
      </c>
      <c r="B3526" t="s">
        <v>4811</v>
      </c>
      <c r="C3526" t="s">
        <v>4812</v>
      </c>
      <c r="D3526" t="s">
        <v>255</v>
      </c>
      <c r="E3526" t="s">
        <v>4176</v>
      </c>
      <c r="F3526" t="s">
        <v>245</v>
      </c>
      <c r="G3526" t="s">
        <v>45</v>
      </c>
      <c r="H3526">
        <v>1</v>
      </c>
      <c r="I3526" t="s">
        <v>197</v>
      </c>
      <c r="J3526" t="s">
        <v>47</v>
      </c>
      <c r="K3526" s="1">
        <v>44118</v>
      </c>
      <c r="L3526">
        <v>21.55</v>
      </c>
      <c r="M3526" t="s">
        <v>226</v>
      </c>
      <c r="W3526" s="5">
        <v>45901</v>
      </c>
      <c r="X3526" s="5">
        <v>45901</v>
      </c>
      <c r="Y3526" s="5">
        <v>45870</v>
      </c>
      <c r="AB3526" t="s">
        <v>245</v>
      </c>
      <c r="AC3526" t="s">
        <v>245</v>
      </c>
      <c r="AD3526" t="s">
        <v>72</v>
      </c>
      <c r="AE3526" t="s">
        <v>53</v>
      </c>
      <c r="AF3526" t="s">
        <v>247</v>
      </c>
      <c r="AG3526" t="s">
        <v>52</v>
      </c>
      <c r="AH3526">
        <v>26.002832999999999</v>
      </c>
      <c r="AI3526">
        <v>29.037915000000002</v>
      </c>
      <c r="AJ3526">
        <v>46.482205</v>
      </c>
      <c r="AK3526">
        <v>60.495801999999998</v>
      </c>
      <c r="AL3526" t="s">
        <v>54</v>
      </c>
      <c r="AM3526" t="s">
        <v>248</v>
      </c>
      <c r="AN3526" t="s">
        <v>5451</v>
      </c>
      <c r="AO3526" s="1">
        <v>45962</v>
      </c>
      <c r="AP3526" s="1" t="s">
        <v>5457</v>
      </c>
      <c r="AR3526" t="s">
        <v>5451</v>
      </c>
    </row>
    <row r="3527" spans="1:44" hidden="1" x14ac:dyDescent="0.25">
      <c r="A3527" t="s">
        <v>4817</v>
      </c>
      <c r="B3527" t="s">
        <v>4811</v>
      </c>
      <c r="C3527" t="s">
        <v>4812</v>
      </c>
      <c r="D3527" t="s">
        <v>87</v>
      </c>
      <c r="E3527" t="s">
        <v>4176</v>
      </c>
      <c r="F3527" t="s">
        <v>245</v>
      </c>
      <c r="G3527" t="s">
        <v>45</v>
      </c>
      <c r="H3527">
        <v>1</v>
      </c>
      <c r="I3527" t="s">
        <v>197</v>
      </c>
      <c r="J3527" t="s">
        <v>47</v>
      </c>
      <c r="K3527" s="1">
        <v>44123</v>
      </c>
      <c r="L3527">
        <v>8.34</v>
      </c>
      <c r="M3527" t="s">
        <v>226</v>
      </c>
      <c r="W3527" s="5">
        <v>45901</v>
      </c>
      <c r="X3527" s="5">
        <v>45901</v>
      </c>
      <c r="Y3527" s="5">
        <v>45870</v>
      </c>
      <c r="AB3527" t="s">
        <v>245</v>
      </c>
      <c r="AC3527" t="s">
        <v>245</v>
      </c>
      <c r="AD3527" t="s">
        <v>72</v>
      </c>
      <c r="AE3527" t="s">
        <v>53</v>
      </c>
      <c r="AF3527" t="s">
        <v>247</v>
      </c>
      <c r="AG3527" t="s">
        <v>52</v>
      </c>
      <c r="AH3527">
        <v>26.002832999999999</v>
      </c>
      <c r="AI3527">
        <v>29.037915000000002</v>
      </c>
      <c r="AJ3527">
        <v>46.482205</v>
      </c>
      <c r="AK3527">
        <v>60.495801999999998</v>
      </c>
      <c r="AL3527" t="s">
        <v>54</v>
      </c>
      <c r="AM3527" t="s">
        <v>248</v>
      </c>
      <c r="AN3527" t="s">
        <v>5451</v>
      </c>
      <c r="AO3527" s="1">
        <v>45962</v>
      </c>
      <c r="AP3527" s="1" t="s">
        <v>5457</v>
      </c>
      <c r="AR3527" t="s">
        <v>5451</v>
      </c>
    </row>
    <row r="3528" spans="1:44" hidden="1" x14ac:dyDescent="0.25">
      <c r="A3528" t="s">
        <v>4818</v>
      </c>
      <c r="B3528" t="s">
        <v>4811</v>
      </c>
      <c r="C3528" t="s">
        <v>4812</v>
      </c>
      <c r="D3528" t="s">
        <v>100</v>
      </c>
      <c r="E3528" t="s">
        <v>4176</v>
      </c>
      <c r="F3528" t="s">
        <v>245</v>
      </c>
      <c r="G3528" t="s">
        <v>45</v>
      </c>
      <c r="H3528">
        <v>1</v>
      </c>
      <c r="I3528" t="s">
        <v>197</v>
      </c>
      <c r="J3528" t="s">
        <v>47</v>
      </c>
      <c r="K3528" s="1">
        <v>44124</v>
      </c>
      <c r="L3528">
        <v>14.29</v>
      </c>
      <c r="M3528" t="s">
        <v>226</v>
      </c>
      <c r="W3528" s="5">
        <v>45901</v>
      </c>
      <c r="X3528" s="5">
        <v>45901</v>
      </c>
      <c r="Y3528" s="5">
        <v>45870</v>
      </c>
      <c r="AB3528" t="s">
        <v>245</v>
      </c>
      <c r="AC3528" t="s">
        <v>245</v>
      </c>
      <c r="AD3528" t="s">
        <v>72</v>
      </c>
      <c r="AE3528" t="s">
        <v>53</v>
      </c>
      <c r="AF3528" t="s">
        <v>247</v>
      </c>
      <c r="AG3528" t="s">
        <v>52</v>
      </c>
      <c r="AH3528">
        <v>26.002832999999999</v>
      </c>
      <c r="AI3528">
        <v>29.037915000000002</v>
      </c>
      <c r="AJ3528">
        <v>46.482205</v>
      </c>
      <c r="AK3528">
        <v>60.495801999999998</v>
      </c>
      <c r="AL3528" t="s">
        <v>54</v>
      </c>
      <c r="AM3528" t="s">
        <v>248</v>
      </c>
      <c r="AN3528" t="s">
        <v>5451</v>
      </c>
      <c r="AO3528" s="1">
        <v>45962</v>
      </c>
      <c r="AP3528" s="1" t="s">
        <v>5457</v>
      </c>
      <c r="AR3528" t="s">
        <v>5451</v>
      </c>
    </row>
    <row r="3529" spans="1:44" hidden="1" x14ac:dyDescent="0.25">
      <c r="A3529" t="s">
        <v>4819</v>
      </c>
      <c r="B3529" t="s">
        <v>4811</v>
      </c>
      <c r="C3529" t="s">
        <v>4812</v>
      </c>
      <c r="D3529" t="s">
        <v>275</v>
      </c>
      <c r="E3529" t="s">
        <v>4176</v>
      </c>
      <c r="F3529" t="s">
        <v>245</v>
      </c>
      <c r="G3529" t="s">
        <v>45</v>
      </c>
      <c r="H3529">
        <v>1</v>
      </c>
      <c r="I3529" t="s">
        <v>197</v>
      </c>
      <c r="J3529" t="s">
        <v>47</v>
      </c>
      <c r="K3529" s="1">
        <v>44123</v>
      </c>
      <c r="L3529">
        <v>5.23</v>
      </c>
      <c r="M3529" t="s">
        <v>226</v>
      </c>
      <c r="W3529" s="5">
        <v>45901</v>
      </c>
      <c r="X3529" s="5">
        <v>45901</v>
      </c>
      <c r="Y3529" s="5">
        <v>45870</v>
      </c>
      <c r="AB3529" t="s">
        <v>245</v>
      </c>
      <c r="AC3529" t="s">
        <v>245</v>
      </c>
      <c r="AD3529" t="s">
        <v>72</v>
      </c>
      <c r="AE3529" t="s">
        <v>53</v>
      </c>
      <c r="AF3529" t="s">
        <v>247</v>
      </c>
      <c r="AG3529" t="s">
        <v>52</v>
      </c>
      <c r="AH3529">
        <v>26.002832999999999</v>
      </c>
      <c r="AI3529">
        <v>29.037915000000002</v>
      </c>
      <c r="AJ3529">
        <v>46.482205</v>
      </c>
      <c r="AK3529">
        <v>60.495801999999998</v>
      </c>
      <c r="AL3529" t="s">
        <v>54</v>
      </c>
      <c r="AM3529" t="s">
        <v>248</v>
      </c>
      <c r="AN3529" t="s">
        <v>5451</v>
      </c>
      <c r="AO3529" s="1">
        <v>45962</v>
      </c>
      <c r="AP3529" s="1" t="s">
        <v>5457</v>
      </c>
      <c r="AR3529" t="s">
        <v>5451</v>
      </c>
    </row>
    <row r="3530" spans="1:44" hidden="1" x14ac:dyDescent="0.25">
      <c r="A3530" t="s">
        <v>4822</v>
      </c>
      <c r="B3530" t="s">
        <v>4820</v>
      </c>
      <c r="C3530" t="s">
        <v>4821</v>
      </c>
      <c r="D3530" t="s">
        <v>95</v>
      </c>
      <c r="E3530" t="s">
        <v>1710</v>
      </c>
      <c r="F3530" t="s">
        <v>311</v>
      </c>
      <c r="G3530" t="s">
        <v>45</v>
      </c>
      <c r="H3530">
        <v>1</v>
      </c>
      <c r="I3530" t="s">
        <v>197</v>
      </c>
      <c r="J3530" t="s">
        <v>47</v>
      </c>
      <c r="K3530" s="1">
        <v>42736</v>
      </c>
      <c r="L3530">
        <v>20.7</v>
      </c>
      <c r="M3530" t="s">
        <v>48</v>
      </c>
      <c r="W3530" s="5">
        <v>47539</v>
      </c>
      <c r="Y3530" s="5">
        <v>45689</v>
      </c>
      <c r="AB3530" t="s">
        <v>311</v>
      </c>
      <c r="AC3530" t="s">
        <v>311</v>
      </c>
      <c r="AD3530" t="s">
        <v>199</v>
      </c>
      <c r="AE3530" t="s">
        <v>51</v>
      </c>
      <c r="AF3530" t="s">
        <v>50</v>
      </c>
      <c r="AG3530" t="s">
        <v>52</v>
      </c>
      <c r="AH3530">
        <v>41.746091999999997</v>
      </c>
      <c r="AI3530">
        <v>82.470783999999995</v>
      </c>
      <c r="AJ3530">
        <v>102.255737</v>
      </c>
      <c r="AK3530">
        <v>149.68560400000001</v>
      </c>
      <c r="AL3530" t="s">
        <v>54</v>
      </c>
      <c r="AM3530" t="s">
        <v>314</v>
      </c>
      <c r="AN3530" t="s">
        <v>1712</v>
      </c>
      <c r="AO3530" s="1">
        <v>45778</v>
      </c>
      <c r="AP3530" s="1" t="s">
        <v>5429</v>
      </c>
      <c r="AR3530" t="s">
        <v>199</v>
      </c>
    </row>
    <row r="3531" spans="1:44" hidden="1" x14ac:dyDescent="0.25">
      <c r="A3531" t="s">
        <v>4823</v>
      </c>
      <c r="B3531" t="s">
        <v>4820</v>
      </c>
      <c r="C3531" t="s">
        <v>4821</v>
      </c>
      <c r="D3531" t="s">
        <v>143</v>
      </c>
      <c r="E3531" t="s">
        <v>1710</v>
      </c>
      <c r="F3531" t="s">
        <v>311</v>
      </c>
      <c r="G3531" t="s">
        <v>45</v>
      </c>
      <c r="H3531">
        <v>1</v>
      </c>
      <c r="I3531" t="s">
        <v>197</v>
      </c>
      <c r="J3531" t="s">
        <v>47</v>
      </c>
      <c r="K3531" s="1">
        <v>42736</v>
      </c>
      <c r="L3531">
        <v>24.56</v>
      </c>
      <c r="M3531" t="s">
        <v>48</v>
      </c>
      <c r="W3531" s="5">
        <v>47539</v>
      </c>
      <c r="Y3531" s="5">
        <v>45689</v>
      </c>
      <c r="AB3531" t="s">
        <v>311</v>
      </c>
      <c r="AC3531" t="s">
        <v>311</v>
      </c>
      <c r="AD3531" t="s">
        <v>199</v>
      </c>
      <c r="AE3531" t="s">
        <v>51</v>
      </c>
      <c r="AF3531" t="s">
        <v>50</v>
      </c>
      <c r="AG3531" t="s">
        <v>52</v>
      </c>
      <c r="AH3531">
        <v>41.746091999999997</v>
      </c>
      <c r="AI3531">
        <v>82.470783999999995</v>
      </c>
      <c r="AJ3531">
        <v>102.255737</v>
      </c>
      <c r="AK3531">
        <v>149.68560400000001</v>
      </c>
      <c r="AL3531" t="s">
        <v>54</v>
      </c>
      <c r="AM3531" t="s">
        <v>314</v>
      </c>
      <c r="AN3531" t="s">
        <v>1712</v>
      </c>
      <c r="AO3531" s="1">
        <v>45778</v>
      </c>
      <c r="AP3531" s="1" t="s">
        <v>5429</v>
      </c>
      <c r="AR3531" t="s">
        <v>199</v>
      </c>
    </row>
    <row r="3532" spans="1:44" hidden="1" x14ac:dyDescent="0.25">
      <c r="A3532" t="s">
        <v>4826</v>
      </c>
      <c r="B3532" t="s">
        <v>4824</v>
      </c>
      <c r="C3532" t="s">
        <v>4825</v>
      </c>
      <c r="D3532" t="s">
        <v>95</v>
      </c>
      <c r="E3532" t="s">
        <v>2095</v>
      </c>
      <c r="F3532" t="s">
        <v>245</v>
      </c>
      <c r="G3532" t="s">
        <v>45</v>
      </c>
      <c r="H3532">
        <v>1</v>
      </c>
      <c r="I3532" t="s">
        <v>197</v>
      </c>
      <c r="J3532" t="s">
        <v>47</v>
      </c>
      <c r="K3532" s="1">
        <v>44117</v>
      </c>
      <c r="L3532">
        <v>16.920000000000002</v>
      </c>
      <c r="M3532" t="s">
        <v>48</v>
      </c>
      <c r="W3532" s="5">
        <v>45839</v>
      </c>
      <c r="X3532" s="5">
        <v>45839</v>
      </c>
      <c r="Y3532" s="5">
        <v>45870</v>
      </c>
      <c r="AB3532" t="s">
        <v>245</v>
      </c>
      <c r="AC3532" t="s">
        <v>245</v>
      </c>
      <c r="AD3532" t="s">
        <v>72</v>
      </c>
      <c r="AE3532" t="s">
        <v>53</v>
      </c>
      <c r="AF3532" t="s">
        <v>247</v>
      </c>
      <c r="AG3532" t="s">
        <v>52</v>
      </c>
      <c r="AH3532">
        <v>21.027394000000001</v>
      </c>
      <c r="AI3532">
        <v>24.062476</v>
      </c>
      <c r="AJ3532">
        <v>44.842672999999998</v>
      </c>
      <c r="AK3532">
        <v>55.520361999999999</v>
      </c>
      <c r="AL3532" t="s">
        <v>54</v>
      </c>
      <c r="AM3532" t="s">
        <v>248</v>
      </c>
      <c r="AN3532" t="s">
        <v>5451</v>
      </c>
      <c r="AO3532" s="1">
        <v>45962</v>
      </c>
      <c r="AP3532" s="1" t="s">
        <v>5457</v>
      </c>
      <c r="AR3532" t="s">
        <v>5451</v>
      </c>
    </row>
    <row r="3533" spans="1:44" hidden="1" x14ac:dyDescent="0.25">
      <c r="A3533" t="s">
        <v>4827</v>
      </c>
      <c r="B3533" t="s">
        <v>4824</v>
      </c>
      <c r="C3533" t="s">
        <v>4825</v>
      </c>
      <c r="D3533" t="s">
        <v>143</v>
      </c>
      <c r="E3533" t="s">
        <v>2095</v>
      </c>
      <c r="F3533" t="s">
        <v>245</v>
      </c>
      <c r="G3533" t="s">
        <v>45</v>
      </c>
      <c r="H3533">
        <v>1</v>
      </c>
      <c r="I3533" t="s">
        <v>197</v>
      </c>
      <c r="J3533" t="s">
        <v>47</v>
      </c>
      <c r="K3533" s="1">
        <v>44119</v>
      </c>
      <c r="L3533">
        <v>25.59</v>
      </c>
      <c r="M3533" t="s">
        <v>48</v>
      </c>
      <c r="W3533" s="5">
        <v>45839</v>
      </c>
      <c r="X3533" s="5">
        <v>45839</v>
      </c>
      <c r="Y3533" s="5">
        <v>45870</v>
      </c>
      <c r="AB3533" t="s">
        <v>245</v>
      </c>
      <c r="AC3533" t="s">
        <v>245</v>
      </c>
      <c r="AD3533" t="s">
        <v>72</v>
      </c>
      <c r="AE3533" t="s">
        <v>53</v>
      </c>
      <c r="AF3533" t="s">
        <v>247</v>
      </c>
      <c r="AG3533" t="s">
        <v>52</v>
      </c>
      <c r="AH3533">
        <v>21.027394000000001</v>
      </c>
      <c r="AI3533">
        <v>24.062476</v>
      </c>
      <c r="AJ3533">
        <v>44.842672999999998</v>
      </c>
      <c r="AK3533">
        <v>55.520361999999999</v>
      </c>
      <c r="AL3533" t="s">
        <v>54</v>
      </c>
      <c r="AM3533" t="s">
        <v>248</v>
      </c>
      <c r="AN3533" t="s">
        <v>5451</v>
      </c>
      <c r="AO3533" s="1">
        <v>45962</v>
      </c>
      <c r="AP3533" s="1" t="s">
        <v>5457</v>
      </c>
      <c r="AR3533" t="s">
        <v>5451</v>
      </c>
    </row>
    <row r="3534" spans="1:44" hidden="1" x14ac:dyDescent="0.25">
      <c r="A3534" t="s">
        <v>4828</v>
      </c>
      <c r="B3534" t="s">
        <v>4824</v>
      </c>
      <c r="C3534" t="s">
        <v>4825</v>
      </c>
      <c r="D3534" t="s">
        <v>145</v>
      </c>
      <c r="E3534" t="s">
        <v>2095</v>
      </c>
      <c r="F3534" t="s">
        <v>245</v>
      </c>
      <c r="G3534" t="s">
        <v>45</v>
      </c>
      <c r="H3534">
        <v>1</v>
      </c>
      <c r="I3534" t="s">
        <v>197</v>
      </c>
      <c r="J3534" t="s">
        <v>47</v>
      </c>
      <c r="K3534" s="1">
        <v>44119</v>
      </c>
      <c r="L3534">
        <v>21.48</v>
      </c>
      <c r="M3534" t="s">
        <v>48</v>
      </c>
      <c r="W3534" s="5">
        <v>45839</v>
      </c>
      <c r="X3534" s="5">
        <v>45839</v>
      </c>
      <c r="Y3534" s="5">
        <v>45870</v>
      </c>
      <c r="AB3534" t="s">
        <v>245</v>
      </c>
      <c r="AC3534" t="s">
        <v>245</v>
      </c>
      <c r="AD3534" t="s">
        <v>72</v>
      </c>
      <c r="AE3534" t="s">
        <v>53</v>
      </c>
      <c r="AF3534" t="s">
        <v>247</v>
      </c>
      <c r="AG3534" t="s">
        <v>52</v>
      </c>
      <c r="AH3534">
        <v>21.027394000000001</v>
      </c>
      <c r="AI3534">
        <v>24.062476</v>
      </c>
      <c r="AJ3534">
        <v>44.842672999999998</v>
      </c>
      <c r="AK3534">
        <v>55.520361999999999</v>
      </c>
      <c r="AL3534" t="s">
        <v>54</v>
      </c>
      <c r="AM3534" t="s">
        <v>248</v>
      </c>
      <c r="AN3534" t="s">
        <v>5451</v>
      </c>
      <c r="AO3534" s="1">
        <v>45962</v>
      </c>
      <c r="AP3534" s="1" t="s">
        <v>5457</v>
      </c>
      <c r="AR3534" t="s">
        <v>5451</v>
      </c>
    </row>
    <row r="3535" spans="1:44" hidden="1" x14ac:dyDescent="0.25">
      <c r="A3535" t="s">
        <v>4829</v>
      </c>
      <c r="B3535" t="s">
        <v>4824</v>
      </c>
      <c r="C3535" t="s">
        <v>4825</v>
      </c>
      <c r="D3535" t="s">
        <v>255</v>
      </c>
      <c r="E3535" t="s">
        <v>2095</v>
      </c>
      <c r="F3535" t="s">
        <v>245</v>
      </c>
      <c r="G3535" t="s">
        <v>45</v>
      </c>
      <c r="H3535">
        <v>1</v>
      </c>
      <c r="I3535" t="s">
        <v>197</v>
      </c>
      <c r="J3535" t="s">
        <v>47</v>
      </c>
      <c r="K3535" s="1">
        <v>44123</v>
      </c>
      <c r="L3535">
        <v>36.659999999999997</v>
      </c>
      <c r="M3535" t="s">
        <v>48</v>
      </c>
      <c r="N3535" t="s">
        <v>13</v>
      </c>
      <c r="W3535" s="5">
        <v>45870</v>
      </c>
      <c r="X3535" s="5">
        <v>45839</v>
      </c>
      <c r="Y3535" s="5">
        <v>45870</v>
      </c>
      <c r="AB3535" t="s">
        <v>245</v>
      </c>
      <c r="AC3535" t="s">
        <v>13</v>
      </c>
      <c r="AD3535" t="s">
        <v>72</v>
      </c>
      <c r="AE3535" t="s">
        <v>53</v>
      </c>
      <c r="AF3535" t="s">
        <v>247</v>
      </c>
      <c r="AG3535" t="s">
        <v>52</v>
      </c>
      <c r="AH3535">
        <v>21.027394000000001</v>
      </c>
      <c r="AI3535">
        <v>24.062476</v>
      </c>
      <c r="AJ3535">
        <v>44.842672999999998</v>
      </c>
      <c r="AK3535">
        <v>55.520361999999999</v>
      </c>
      <c r="AL3535" t="s">
        <v>54</v>
      </c>
      <c r="AM3535" t="s">
        <v>248</v>
      </c>
      <c r="AP3535" s="1" t="s">
        <v>5439</v>
      </c>
    </row>
    <row r="3536" spans="1:44" hidden="1" x14ac:dyDescent="0.25">
      <c r="A3536" t="s">
        <v>4830</v>
      </c>
      <c r="B3536" t="s">
        <v>4824</v>
      </c>
      <c r="C3536" t="s">
        <v>4825</v>
      </c>
      <c r="D3536" t="s">
        <v>87</v>
      </c>
      <c r="E3536" t="s">
        <v>2095</v>
      </c>
      <c r="F3536" t="s">
        <v>245</v>
      </c>
      <c r="G3536" t="s">
        <v>45</v>
      </c>
      <c r="H3536">
        <v>1</v>
      </c>
      <c r="I3536" t="s">
        <v>197</v>
      </c>
      <c r="J3536" t="s">
        <v>47</v>
      </c>
      <c r="K3536" s="1">
        <v>44124</v>
      </c>
      <c r="L3536">
        <v>39.19</v>
      </c>
      <c r="M3536" t="s">
        <v>48</v>
      </c>
      <c r="W3536" s="5">
        <v>45870</v>
      </c>
      <c r="X3536" s="5">
        <v>45839</v>
      </c>
      <c r="Y3536" s="5">
        <v>45870</v>
      </c>
      <c r="AB3536" t="s">
        <v>245</v>
      </c>
      <c r="AC3536" t="s">
        <v>245</v>
      </c>
      <c r="AD3536" t="s">
        <v>72</v>
      </c>
      <c r="AE3536" t="s">
        <v>53</v>
      </c>
      <c r="AF3536" t="s">
        <v>247</v>
      </c>
      <c r="AG3536" t="s">
        <v>52</v>
      </c>
      <c r="AH3536">
        <v>21.027394000000001</v>
      </c>
      <c r="AI3536">
        <v>24.062476</v>
      </c>
      <c r="AJ3536">
        <v>44.842672999999998</v>
      </c>
      <c r="AK3536">
        <v>55.520361999999999</v>
      </c>
      <c r="AL3536" t="s">
        <v>54</v>
      </c>
      <c r="AM3536" t="s">
        <v>248</v>
      </c>
      <c r="AN3536" t="s">
        <v>5451</v>
      </c>
      <c r="AO3536" s="1">
        <v>45962</v>
      </c>
      <c r="AP3536" s="1" t="s">
        <v>5457</v>
      </c>
      <c r="AR3536" t="s">
        <v>5451</v>
      </c>
    </row>
    <row r="3537" spans="1:44" hidden="1" x14ac:dyDescent="0.25">
      <c r="A3537" t="s">
        <v>4831</v>
      </c>
      <c r="B3537" t="s">
        <v>4824</v>
      </c>
      <c r="C3537" t="s">
        <v>4825</v>
      </c>
      <c r="D3537" t="s">
        <v>771</v>
      </c>
      <c r="E3537" t="s">
        <v>2095</v>
      </c>
      <c r="F3537" t="s">
        <v>245</v>
      </c>
      <c r="G3537" t="s">
        <v>45</v>
      </c>
      <c r="H3537">
        <v>1</v>
      </c>
      <c r="I3537" t="s">
        <v>197</v>
      </c>
      <c r="J3537" t="s">
        <v>47</v>
      </c>
      <c r="K3537" s="1">
        <v>44125</v>
      </c>
      <c r="L3537">
        <v>0.25</v>
      </c>
      <c r="M3537" t="s">
        <v>48</v>
      </c>
      <c r="W3537" s="5">
        <v>45870</v>
      </c>
      <c r="X3537" s="5">
        <v>45839</v>
      </c>
      <c r="Y3537" s="5">
        <v>45870</v>
      </c>
      <c r="AB3537" t="s">
        <v>245</v>
      </c>
      <c r="AC3537" t="s">
        <v>245</v>
      </c>
      <c r="AD3537" t="s">
        <v>72</v>
      </c>
      <c r="AE3537" t="s">
        <v>53</v>
      </c>
      <c r="AF3537" t="s">
        <v>247</v>
      </c>
      <c r="AG3537" t="s">
        <v>52</v>
      </c>
      <c r="AH3537">
        <v>21.027394000000001</v>
      </c>
      <c r="AI3537">
        <v>24.062476</v>
      </c>
      <c r="AJ3537">
        <v>44.842672999999998</v>
      </c>
      <c r="AK3537">
        <v>55.520361999999999</v>
      </c>
      <c r="AL3537" t="s">
        <v>54</v>
      </c>
      <c r="AM3537" t="s">
        <v>248</v>
      </c>
      <c r="AN3537" t="s">
        <v>5451</v>
      </c>
      <c r="AO3537" s="1">
        <v>45962</v>
      </c>
      <c r="AP3537" s="1" t="s">
        <v>5457</v>
      </c>
      <c r="AR3537" t="s">
        <v>5451</v>
      </c>
    </row>
    <row r="3538" spans="1:44" hidden="1" x14ac:dyDescent="0.25">
      <c r="A3538" t="s">
        <v>4832</v>
      </c>
      <c r="B3538" t="s">
        <v>4824</v>
      </c>
      <c r="C3538" t="s">
        <v>4825</v>
      </c>
      <c r="D3538" t="s">
        <v>511</v>
      </c>
      <c r="E3538" t="s">
        <v>2095</v>
      </c>
      <c r="F3538" t="s">
        <v>245</v>
      </c>
      <c r="G3538" t="s">
        <v>45</v>
      </c>
      <c r="H3538">
        <v>1</v>
      </c>
      <c r="I3538" t="s">
        <v>197</v>
      </c>
      <c r="J3538" t="s">
        <v>236</v>
      </c>
      <c r="L3538">
        <v>0.13</v>
      </c>
      <c r="M3538" t="s">
        <v>48</v>
      </c>
      <c r="W3538" s="5">
        <v>44117</v>
      </c>
      <c r="AB3538" t="s">
        <v>245</v>
      </c>
      <c r="AC3538" t="s">
        <v>245</v>
      </c>
      <c r="AD3538" t="s">
        <v>72</v>
      </c>
      <c r="AE3538" t="s">
        <v>53</v>
      </c>
      <c r="AF3538" t="s">
        <v>247</v>
      </c>
      <c r="AG3538" t="s">
        <v>52</v>
      </c>
      <c r="AH3538">
        <v>21.027394000000001</v>
      </c>
      <c r="AI3538">
        <v>24.062476</v>
      </c>
      <c r="AJ3538">
        <v>44.842672999999998</v>
      </c>
      <c r="AK3538">
        <v>55.520361999999999</v>
      </c>
      <c r="AL3538" t="s">
        <v>73</v>
      </c>
      <c r="AM3538" t="s">
        <v>248</v>
      </c>
      <c r="AN3538" t="s">
        <v>5451</v>
      </c>
      <c r="AO3538" s="1">
        <v>45962</v>
      </c>
      <c r="AP3538" s="1" t="s">
        <v>5457</v>
      </c>
      <c r="AR3538" t="s">
        <v>5451</v>
      </c>
    </row>
    <row r="3539" spans="1:44" hidden="1" x14ac:dyDescent="0.25">
      <c r="A3539" t="s">
        <v>4835</v>
      </c>
      <c r="B3539" t="s">
        <v>4833</v>
      </c>
      <c r="C3539" t="s">
        <v>4834</v>
      </c>
      <c r="D3539" t="s">
        <v>95</v>
      </c>
      <c r="E3539" t="s">
        <v>4721</v>
      </c>
      <c r="F3539" t="s">
        <v>311</v>
      </c>
      <c r="G3539" t="s">
        <v>80</v>
      </c>
      <c r="H3539">
        <v>2</v>
      </c>
      <c r="I3539" t="s">
        <v>46</v>
      </c>
      <c r="J3539" t="s">
        <v>70</v>
      </c>
      <c r="L3539">
        <v>26.77</v>
      </c>
      <c r="M3539" t="s">
        <v>226</v>
      </c>
      <c r="R3539" t="s">
        <v>97</v>
      </c>
      <c r="S3539" t="s">
        <v>98</v>
      </c>
      <c r="T3539" t="s">
        <v>98</v>
      </c>
      <c r="W3539" s="5">
        <v>45627</v>
      </c>
      <c r="X3539" s="5">
        <v>45627</v>
      </c>
      <c r="Y3539" s="5">
        <v>45597</v>
      </c>
      <c r="Z3539" s="10">
        <v>45637</v>
      </c>
      <c r="AA3539" s="10">
        <v>45610</v>
      </c>
      <c r="AB3539" t="s">
        <v>311</v>
      </c>
      <c r="AC3539" t="s">
        <v>311</v>
      </c>
      <c r="AD3539" t="s">
        <v>1531</v>
      </c>
      <c r="AE3539" t="s">
        <v>50</v>
      </c>
      <c r="AF3539" t="s">
        <v>52</v>
      </c>
      <c r="AG3539" t="s">
        <v>51</v>
      </c>
      <c r="AH3539">
        <v>82.242221999999998</v>
      </c>
      <c r="AI3539">
        <v>88.387249999999995</v>
      </c>
      <c r="AJ3539">
        <v>92.352665999999999</v>
      </c>
      <c r="AK3539">
        <v>106.851856</v>
      </c>
      <c r="AL3539" t="s">
        <v>99</v>
      </c>
      <c r="AM3539" t="s">
        <v>314</v>
      </c>
      <c r="AN3539" t="s">
        <v>1531</v>
      </c>
      <c r="AO3539" s="1">
        <v>45717</v>
      </c>
      <c r="AP3539" s="1" t="s">
        <v>5427</v>
      </c>
      <c r="AR3539" t="s">
        <v>5501</v>
      </c>
    </row>
    <row r="3540" spans="1:44" hidden="1" x14ac:dyDescent="0.25">
      <c r="A3540" t="s">
        <v>4836</v>
      </c>
      <c r="B3540" t="s">
        <v>4833</v>
      </c>
      <c r="C3540" t="s">
        <v>4834</v>
      </c>
      <c r="D3540" t="s">
        <v>143</v>
      </c>
      <c r="E3540" t="s">
        <v>3316</v>
      </c>
      <c r="F3540" t="s">
        <v>311</v>
      </c>
      <c r="G3540" t="s">
        <v>80</v>
      </c>
      <c r="H3540">
        <v>2</v>
      </c>
      <c r="I3540" t="s">
        <v>46</v>
      </c>
      <c r="J3540" t="s">
        <v>70</v>
      </c>
      <c r="L3540">
        <v>13.44</v>
      </c>
      <c r="M3540" t="s">
        <v>226</v>
      </c>
      <c r="R3540" t="s">
        <v>97</v>
      </c>
      <c r="S3540" t="s">
        <v>98</v>
      </c>
      <c r="T3540" t="s">
        <v>98</v>
      </c>
      <c r="W3540" s="5">
        <v>45627</v>
      </c>
      <c r="X3540" s="5">
        <v>45627</v>
      </c>
      <c r="Y3540" s="5">
        <v>45597</v>
      </c>
      <c r="Z3540" s="10">
        <v>45640</v>
      </c>
      <c r="AA3540" s="10">
        <v>45609</v>
      </c>
      <c r="AB3540" t="s">
        <v>311</v>
      </c>
      <c r="AC3540" t="s">
        <v>311</v>
      </c>
      <c r="AD3540" t="s">
        <v>1531</v>
      </c>
      <c r="AE3540" t="s">
        <v>50</v>
      </c>
      <c r="AF3540" t="s">
        <v>52</v>
      </c>
      <c r="AG3540" t="s">
        <v>51</v>
      </c>
      <c r="AH3540">
        <v>82.242221999999998</v>
      </c>
      <c r="AI3540">
        <v>88.387249999999995</v>
      </c>
      <c r="AJ3540">
        <v>92.352665999999999</v>
      </c>
      <c r="AK3540">
        <v>106.851856</v>
      </c>
      <c r="AL3540" t="s">
        <v>99</v>
      </c>
      <c r="AM3540" t="s">
        <v>314</v>
      </c>
      <c r="AN3540" t="s">
        <v>1531</v>
      </c>
      <c r="AO3540" s="1">
        <v>45717</v>
      </c>
      <c r="AP3540" s="1" t="s">
        <v>5427</v>
      </c>
      <c r="AR3540" t="s">
        <v>5501</v>
      </c>
    </row>
    <row r="3541" spans="1:44" hidden="1" x14ac:dyDescent="0.25">
      <c r="A3541" t="s">
        <v>4839</v>
      </c>
      <c r="B3541" t="s">
        <v>4837</v>
      </c>
      <c r="C3541" t="s">
        <v>4838</v>
      </c>
      <c r="D3541" t="s">
        <v>95</v>
      </c>
      <c r="E3541" t="s">
        <v>78</v>
      </c>
      <c r="F3541" t="s">
        <v>79</v>
      </c>
      <c r="G3541" t="s">
        <v>80</v>
      </c>
      <c r="H3541">
        <v>1</v>
      </c>
      <c r="I3541" t="s">
        <v>197</v>
      </c>
      <c r="J3541" t="s">
        <v>47</v>
      </c>
      <c r="K3541" s="1">
        <v>44837</v>
      </c>
      <c r="L3541">
        <v>9.4600000000000009</v>
      </c>
      <c r="M3541" t="s">
        <v>226</v>
      </c>
      <c r="O3541" t="s">
        <v>82</v>
      </c>
      <c r="P3541" t="s">
        <v>14</v>
      </c>
      <c r="V3541" t="s">
        <v>83</v>
      </c>
      <c r="W3541" s="5">
        <v>44317</v>
      </c>
      <c r="AB3541" t="s">
        <v>79</v>
      </c>
      <c r="AC3541" t="s">
        <v>82</v>
      </c>
      <c r="AD3541" t="s">
        <v>84</v>
      </c>
      <c r="AE3541" t="s">
        <v>53</v>
      </c>
      <c r="AF3541" t="s">
        <v>72</v>
      </c>
      <c r="AG3541" t="s">
        <v>52</v>
      </c>
      <c r="AH3541">
        <v>33.462375000000002</v>
      </c>
      <c r="AI3541">
        <v>50.205264</v>
      </c>
      <c r="AJ3541">
        <v>51.965133000000002</v>
      </c>
      <c r="AK3541">
        <v>64.624238000000005</v>
      </c>
      <c r="AL3541" t="s">
        <v>1126</v>
      </c>
      <c r="AM3541" t="s">
        <v>474</v>
      </c>
      <c r="AO3541" s="1">
        <v>45809</v>
      </c>
    </row>
    <row r="3542" spans="1:44" hidden="1" x14ac:dyDescent="0.25">
      <c r="A3542" t="s">
        <v>4842</v>
      </c>
      <c r="B3542" t="s">
        <v>4840</v>
      </c>
      <c r="C3542" t="s">
        <v>4841</v>
      </c>
      <c r="D3542" t="s">
        <v>95</v>
      </c>
      <c r="E3542" t="s">
        <v>1202</v>
      </c>
      <c r="F3542" t="s">
        <v>245</v>
      </c>
      <c r="G3542" t="s">
        <v>80</v>
      </c>
      <c r="H3542">
        <v>1</v>
      </c>
      <c r="I3542" t="s">
        <v>197</v>
      </c>
      <c r="J3542" t="s">
        <v>47</v>
      </c>
      <c r="K3542" s="1">
        <v>44131</v>
      </c>
      <c r="L3542">
        <v>30.2</v>
      </c>
      <c r="M3542" t="s">
        <v>226</v>
      </c>
      <c r="W3542" s="5">
        <v>45689</v>
      </c>
      <c r="X3542" s="5">
        <v>45689</v>
      </c>
      <c r="Y3542" s="5">
        <v>45748</v>
      </c>
      <c r="AB3542" t="s">
        <v>245</v>
      </c>
      <c r="AC3542" t="s">
        <v>245</v>
      </c>
      <c r="AD3542" t="s">
        <v>566</v>
      </c>
      <c r="AE3542" t="s">
        <v>690</v>
      </c>
      <c r="AF3542" t="s">
        <v>932</v>
      </c>
      <c r="AG3542" t="s">
        <v>247</v>
      </c>
      <c r="AH3542">
        <v>26.513738</v>
      </c>
      <c r="AI3542">
        <v>29.902721</v>
      </c>
      <c r="AJ3542">
        <v>34.713627000000002</v>
      </c>
      <c r="AK3542">
        <v>45.859614999999998</v>
      </c>
      <c r="AL3542" t="s">
        <v>54</v>
      </c>
      <c r="AM3542" t="s">
        <v>248</v>
      </c>
      <c r="AN3542" t="s">
        <v>5451</v>
      </c>
      <c r="AO3542" s="1">
        <v>45839</v>
      </c>
      <c r="AP3542" s="1" t="s">
        <v>5438</v>
      </c>
      <c r="AR3542" t="s">
        <v>5451</v>
      </c>
    </row>
    <row r="3543" spans="1:44" hidden="1" x14ac:dyDescent="0.25">
      <c r="A3543" t="s">
        <v>4843</v>
      </c>
      <c r="B3543" t="s">
        <v>4840</v>
      </c>
      <c r="C3543" t="s">
        <v>4841</v>
      </c>
      <c r="D3543" t="s">
        <v>143</v>
      </c>
      <c r="E3543" t="s">
        <v>1202</v>
      </c>
      <c r="F3543" t="s">
        <v>245</v>
      </c>
      <c r="G3543" t="s">
        <v>80</v>
      </c>
      <c r="H3543">
        <v>1</v>
      </c>
      <c r="I3543" t="s">
        <v>197</v>
      </c>
      <c r="J3543" t="s">
        <v>47</v>
      </c>
      <c r="K3543" s="1">
        <v>44134</v>
      </c>
      <c r="L3543">
        <v>52.45</v>
      </c>
      <c r="M3543" t="s">
        <v>226</v>
      </c>
      <c r="W3543" s="5">
        <v>45689</v>
      </c>
      <c r="X3543" s="5">
        <v>45689</v>
      </c>
      <c r="Y3543" s="5">
        <v>45748</v>
      </c>
      <c r="AB3543" t="s">
        <v>245</v>
      </c>
      <c r="AC3543" t="s">
        <v>245</v>
      </c>
      <c r="AD3543" t="s">
        <v>566</v>
      </c>
      <c r="AE3543" t="s">
        <v>690</v>
      </c>
      <c r="AF3543" t="s">
        <v>932</v>
      </c>
      <c r="AG3543" t="s">
        <v>247</v>
      </c>
      <c r="AH3543">
        <v>26.513738</v>
      </c>
      <c r="AI3543">
        <v>29.902721</v>
      </c>
      <c r="AJ3543">
        <v>34.713627000000002</v>
      </c>
      <c r="AK3543">
        <v>45.859614999999998</v>
      </c>
      <c r="AL3543" t="s">
        <v>54</v>
      </c>
      <c r="AM3543" t="s">
        <v>248</v>
      </c>
      <c r="AN3543" t="s">
        <v>5451</v>
      </c>
      <c r="AO3543" s="1">
        <v>45839</v>
      </c>
      <c r="AP3543" s="1" t="s">
        <v>5438</v>
      </c>
      <c r="AR3543" t="s">
        <v>5451</v>
      </c>
    </row>
    <row r="3544" spans="1:44" hidden="1" x14ac:dyDescent="0.25">
      <c r="A3544" t="s">
        <v>4844</v>
      </c>
      <c r="B3544" t="s">
        <v>4840</v>
      </c>
      <c r="C3544" t="s">
        <v>4841</v>
      </c>
      <c r="D3544" t="s">
        <v>145</v>
      </c>
      <c r="E3544" t="s">
        <v>1202</v>
      </c>
      <c r="F3544" t="s">
        <v>245</v>
      </c>
      <c r="G3544" t="s">
        <v>80</v>
      </c>
      <c r="H3544">
        <v>2</v>
      </c>
      <c r="I3544" t="s">
        <v>46</v>
      </c>
      <c r="J3544" t="s">
        <v>47</v>
      </c>
      <c r="K3544" s="1">
        <v>44134</v>
      </c>
      <c r="L3544">
        <v>12.45</v>
      </c>
      <c r="M3544" t="s">
        <v>226</v>
      </c>
      <c r="W3544" s="5">
        <v>45689</v>
      </c>
      <c r="X3544" s="5">
        <v>45689</v>
      </c>
      <c r="Y3544" s="5">
        <v>45748</v>
      </c>
      <c r="AB3544" t="s">
        <v>245</v>
      </c>
      <c r="AC3544" t="s">
        <v>245</v>
      </c>
      <c r="AD3544" t="s">
        <v>566</v>
      </c>
      <c r="AE3544" t="s">
        <v>690</v>
      </c>
      <c r="AF3544" t="s">
        <v>932</v>
      </c>
      <c r="AG3544" t="s">
        <v>247</v>
      </c>
      <c r="AH3544">
        <v>26.513738</v>
      </c>
      <c r="AI3544">
        <v>29.902721</v>
      </c>
      <c r="AJ3544">
        <v>34.713627000000002</v>
      </c>
      <c r="AK3544">
        <v>45.859614999999998</v>
      </c>
      <c r="AL3544" t="s">
        <v>54</v>
      </c>
      <c r="AM3544" t="s">
        <v>248</v>
      </c>
      <c r="AN3544" t="s">
        <v>5451</v>
      </c>
      <c r="AO3544" s="1">
        <v>45839</v>
      </c>
      <c r="AP3544" s="1" t="s">
        <v>5438</v>
      </c>
      <c r="AR3544" t="s">
        <v>5451</v>
      </c>
    </row>
    <row r="3545" spans="1:44" hidden="1" x14ac:dyDescent="0.25">
      <c r="A3545" t="s">
        <v>4845</v>
      </c>
      <c r="B3545" t="s">
        <v>4840</v>
      </c>
      <c r="C3545" t="s">
        <v>4841</v>
      </c>
      <c r="D3545" t="s">
        <v>255</v>
      </c>
      <c r="E3545" t="s">
        <v>1202</v>
      </c>
      <c r="F3545" t="s">
        <v>245</v>
      </c>
      <c r="G3545" t="s">
        <v>80</v>
      </c>
      <c r="H3545">
        <v>1</v>
      </c>
      <c r="I3545" t="s">
        <v>197</v>
      </c>
      <c r="J3545" t="s">
        <v>47</v>
      </c>
      <c r="K3545" s="1">
        <v>44131</v>
      </c>
      <c r="L3545">
        <v>13.27</v>
      </c>
      <c r="M3545" t="s">
        <v>226</v>
      </c>
      <c r="W3545" s="5">
        <v>45689</v>
      </c>
      <c r="X3545" s="5">
        <v>45689</v>
      </c>
      <c r="Y3545" s="5">
        <v>45778</v>
      </c>
      <c r="AB3545" t="s">
        <v>245</v>
      </c>
      <c r="AC3545" t="s">
        <v>245</v>
      </c>
      <c r="AD3545" t="s">
        <v>566</v>
      </c>
      <c r="AE3545" t="s">
        <v>690</v>
      </c>
      <c r="AF3545" t="s">
        <v>932</v>
      </c>
      <c r="AG3545" t="s">
        <v>247</v>
      </c>
      <c r="AH3545">
        <v>26.513738</v>
      </c>
      <c r="AI3545">
        <v>29.902721</v>
      </c>
      <c r="AJ3545">
        <v>34.713627000000002</v>
      </c>
      <c r="AK3545">
        <v>45.859614999999998</v>
      </c>
      <c r="AL3545" t="s">
        <v>54</v>
      </c>
      <c r="AM3545" t="s">
        <v>248</v>
      </c>
      <c r="AN3545" t="s">
        <v>5451</v>
      </c>
      <c r="AO3545" s="1">
        <v>45839</v>
      </c>
      <c r="AP3545" s="1" t="s">
        <v>5438</v>
      </c>
      <c r="AR3545" t="s">
        <v>5451</v>
      </c>
    </row>
    <row r="3546" spans="1:44" hidden="1" x14ac:dyDescent="0.25">
      <c r="A3546" t="s">
        <v>4846</v>
      </c>
      <c r="B3546" t="s">
        <v>4840</v>
      </c>
      <c r="C3546" t="s">
        <v>4841</v>
      </c>
      <c r="D3546" t="s">
        <v>87</v>
      </c>
      <c r="E3546" t="s">
        <v>1202</v>
      </c>
      <c r="F3546" t="s">
        <v>245</v>
      </c>
      <c r="G3546" t="s">
        <v>80</v>
      </c>
      <c r="H3546">
        <v>1</v>
      </c>
      <c r="I3546" t="s">
        <v>197</v>
      </c>
      <c r="J3546" t="s">
        <v>47</v>
      </c>
      <c r="K3546" s="1">
        <v>44135</v>
      </c>
      <c r="L3546">
        <v>18.73</v>
      </c>
      <c r="M3546" t="s">
        <v>226</v>
      </c>
      <c r="N3546" t="s">
        <v>13</v>
      </c>
      <c r="W3546" s="5">
        <v>45689</v>
      </c>
      <c r="X3546" s="5">
        <v>45689</v>
      </c>
      <c r="Y3546" s="5">
        <v>45778</v>
      </c>
      <c r="AB3546" t="s">
        <v>245</v>
      </c>
      <c r="AC3546" t="s">
        <v>13</v>
      </c>
      <c r="AD3546" t="s">
        <v>566</v>
      </c>
      <c r="AE3546" t="s">
        <v>690</v>
      </c>
      <c r="AF3546" t="s">
        <v>932</v>
      </c>
      <c r="AG3546" t="s">
        <v>247</v>
      </c>
      <c r="AH3546">
        <v>26.513738</v>
      </c>
      <c r="AI3546">
        <v>29.902721</v>
      </c>
      <c r="AJ3546">
        <v>34.713627000000002</v>
      </c>
      <c r="AK3546">
        <v>45.859614999999998</v>
      </c>
      <c r="AL3546" t="s">
        <v>54</v>
      </c>
      <c r="AM3546" t="s">
        <v>248</v>
      </c>
      <c r="AP3546" s="1" t="s">
        <v>5439</v>
      </c>
    </row>
    <row r="3547" spans="1:44" hidden="1" x14ac:dyDescent="0.25">
      <c r="A3547" t="s">
        <v>4847</v>
      </c>
      <c r="B3547" t="s">
        <v>4840</v>
      </c>
      <c r="C3547" t="s">
        <v>4841</v>
      </c>
      <c r="D3547" t="s">
        <v>483</v>
      </c>
      <c r="E3547" t="s">
        <v>1202</v>
      </c>
      <c r="F3547" t="s">
        <v>245</v>
      </c>
      <c r="G3547" t="s">
        <v>80</v>
      </c>
      <c r="H3547">
        <v>1</v>
      </c>
      <c r="I3547" t="s">
        <v>197</v>
      </c>
      <c r="J3547" t="s">
        <v>47</v>
      </c>
      <c r="K3547" s="1">
        <v>44497</v>
      </c>
      <c r="L3547">
        <v>0.22</v>
      </c>
      <c r="M3547" t="s">
        <v>226</v>
      </c>
      <c r="W3547" s="5">
        <v>45689</v>
      </c>
      <c r="X3547" s="5">
        <v>45689</v>
      </c>
      <c r="Y3547" s="5">
        <v>45778</v>
      </c>
      <c r="AB3547" t="s">
        <v>245</v>
      </c>
      <c r="AC3547" t="s">
        <v>245</v>
      </c>
      <c r="AD3547" t="s">
        <v>566</v>
      </c>
      <c r="AE3547" t="s">
        <v>690</v>
      </c>
      <c r="AF3547" t="s">
        <v>932</v>
      </c>
      <c r="AG3547" t="s">
        <v>247</v>
      </c>
      <c r="AH3547">
        <v>26.513738</v>
      </c>
      <c r="AI3547">
        <v>29.902721</v>
      </c>
      <c r="AJ3547">
        <v>34.713627000000002</v>
      </c>
      <c r="AK3547">
        <v>45.859614999999998</v>
      </c>
      <c r="AL3547" t="s">
        <v>54</v>
      </c>
      <c r="AM3547" t="s">
        <v>248</v>
      </c>
      <c r="AN3547" t="s">
        <v>5451</v>
      </c>
      <c r="AO3547" s="1">
        <v>45839</v>
      </c>
      <c r="AP3547" s="1" t="s">
        <v>5438</v>
      </c>
      <c r="AR3547" t="s">
        <v>5451</v>
      </c>
    </row>
    <row r="3548" spans="1:44" hidden="1" x14ac:dyDescent="0.25">
      <c r="A3548" t="s">
        <v>4850</v>
      </c>
      <c r="B3548" t="s">
        <v>4848</v>
      </c>
      <c r="C3548" t="s">
        <v>4849</v>
      </c>
      <c r="D3548" t="s">
        <v>207</v>
      </c>
      <c r="E3548" t="s">
        <v>1878</v>
      </c>
      <c r="F3548" t="s">
        <v>79</v>
      </c>
      <c r="G3548" t="s">
        <v>80</v>
      </c>
      <c r="H3548">
        <v>1</v>
      </c>
      <c r="I3548" t="s">
        <v>197</v>
      </c>
      <c r="J3548" t="s">
        <v>70</v>
      </c>
      <c r="L3548">
        <v>0.14000000000000001</v>
      </c>
      <c r="M3548" t="s">
        <v>391</v>
      </c>
      <c r="W3548" s="5">
        <v>44105</v>
      </c>
      <c r="AB3548" t="s">
        <v>79</v>
      </c>
      <c r="AC3548" t="s">
        <v>79</v>
      </c>
      <c r="AD3548" t="s">
        <v>52</v>
      </c>
      <c r="AE3548" t="s">
        <v>50</v>
      </c>
      <c r="AF3548" t="s">
        <v>53</v>
      </c>
      <c r="AG3548" t="s">
        <v>72</v>
      </c>
      <c r="AH3548">
        <v>54.492086</v>
      </c>
      <c r="AI3548">
        <v>66.775728000000001</v>
      </c>
      <c r="AJ3548">
        <v>77.409221000000002</v>
      </c>
      <c r="AK3548">
        <v>79.169089999999997</v>
      </c>
      <c r="AL3548" t="s">
        <v>73</v>
      </c>
      <c r="AM3548" t="s">
        <v>474</v>
      </c>
      <c r="AN3548" t="s">
        <v>690</v>
      </c>
      <c r="AO3548" s="1">
        <v>45839</v>
      </c>
      <c r="AP3548" s="1" t="s">
        <v>5438</v>
      </c>
      <c r="AR3548" t="s">
        <v>690</v>
      </c>
    </row>
    <row r="3549" spans="1:44" hidden="1" x14ac:dyDescent="0.25">
      <c r="A3549" t="s">
        <v>4851</v>
      </c>
      <c r="B3549" t="s">
        <v>4848</v>
      </c>
      <c r="C3549" t="s">
        <v>4849</v>
      </c>
      <c r="D3549" t="s">
        <v>104</v>
      </c>
      <c r="E3549" t="s">
        <v>1878</v>
      </c>
      <c r="F3549" t="s">
        <v>79</v>
      </c>
      <c r="G3549" t="s">
        <v>80</v>
      </c>
      <c r="H3549">
        <v>1</v>
      </c>
      <c r="I3549" t="s">
        <v>197</v>
      </c>
      <c r="J3549" t="s">
        <v>70</v>
      </c>
      <c r="L3549">
        <v>0.15</v>
      </c>
      <c r="M3549" t="s">
        <v>391</v>
      </c>
      <c r="W3549" s="5">
        <v>44105</v>
      </c>
      <c r="AB3549" t="s">
        <v>79</v>
      </c>
      <c r="AC3549" t="s">
        <v>79</v>
      </c>
      <c r="AD3549" t="s">
        <v>52</v>
      </c>
      <c r="AE3549" t="s">
        <v>50</v>
      </c>
      <c r="AF3549" t="s">
        <v>53</v>
      </c>
      <c r="AG3549" t="s">
        <v>72</v>
      </c>
      <c r="AH3549">
        <v>54.492086</v>
      </c>
      <c r="AI3549">
        <v>66.775728000000001</v>
      </c>
      <c r="AJ3549">
        <v>77.409221000000002</v>
      </c>
      <c r="AK3549">
        <v>79.169089999999997</v>
      </c>
      <c r="AL3549" t="s">
        <v>73</v>
      </c>
      <c r="AM3549" t="s">
        <v>474</v>
      </c>
      <c r="AN3549" t="s">
        <v>690</v>
      </c>
      <c r="AO3549" s="1">
        <v>45839</v>
      </c>
      <c r="AP3549" s="1" t="s">
        <v>5438</v>
      </c>
      <c r="AR3549" t="s">
        <v>690</v>
      </c>
    </row>
    <row r="3550" spans="1:44" hidden="1" x14ac:dyDescent="0.25">
      <c r="A3550" t="s">
        <v>4852</v>
      </c>
      <c r="B3550" t="s">
        <v>4848</v>
      </c>
      <c r="C3550" t="s">
        <v>4849</v>
      </c>
      <c r="D3550" t="s">
        <v>149</v>
      </c>
      <c r="E3550" t="s">
        <v>1878</v>
      </c>
      <c r="F3550" t="s">
        <v>79</v>
      </c>
      <c r="G3550" t="s">
        <v>80</v>
      </c>
      <c r="H3550">
        <v>1</v>
      </c>
      <c r="I3550" t="s">
        <v>197</v>
      </c>
      <c r="J3550" t="s">
        <v>70</v>
      </c>
      <c r="L3550">
        <v>0.48</v>
      </c>
      <c r="M3550" t="s">
        <v>391</v>
      </c>
      <c r="W3550" s="5">
        <v>44105</v>
      </c>
      <c r="AB3550" t="s">
        <v>79</v>
      </c>
      <c r="AC3550" t="s">
        <v>79</v>
      </c>
      <c r="AD3550" t="s">
        <v>52</v>
      </c>
      <c r="AE3550" t="s">
        <v>50</v>
      </c>
      <c r="AF3550" t="s">
        <v>53</v>
      </c>
      <c r="AG3550" t="s">
        <v>72</v>
      </c>
      <c r="AH3550">
        <v>54.492086</v>
      </c>
      <c r="AI3550">
        <v>66.775728000000001</v>
      </c>
      <c r="AJ3550">
        <v>77.409221000000002</v>
      </c>
      <c r="AK3550">
        <v>79.169089999999997</v>
      </c>
      <c r="AL3550" t="s">
        <v>73</v>
      </c>
      <c r="AM3550" t="s">
        <v>474</v>
      </c>
      <c r="AN3550" t="s">
        <v>690</v>
      </c>
      <c r="AO3550" s="1">
        <v>45839</v>
      </c>
      <c r="AP3550" s="1" t="s">
        <v>5438</v>
      </c>
      <c r="AR3550" t="s">
        <v>690</v>
      </c>
    </row>
    <row r="3551" spans="1:44" hidden="1" x14ac:dyDescent="0.25">
      <c r="A3551" t="s">
        <v>4853</v>
      </c>
      <c r="B3551" t="s">
        <v>4848</v>
      </c>
      <c r="C3551" t="s">
        <v>4849</v>
      </c>
      <c r="D3551" t="s">
        <v>107</v>
      </c>
      <c r="E3551" t="s">
        <v>1878</v>
      </c>
      <c r="F3551" t="s">
        <v>79</v>
      </c>
      <c r="G3551" t="s">
        <v>80</v>
      </c>
      <c r="H3551">
        <v>1</v>
      </c>
      <c r="I3551" t="s">
        <v>197</v>
      </c>
      <c r="J3551" t="s">
        <v>70</v>
      </c>
      <c r="L3551">
        <v>0.21</v>
      </c>
      <c r="M3551" t="s">
        <v>391</v>
      </c>
      <c r="W3551" s="5">
        <v>44105</v>
      </c>
      <c r="AB3551" t="s">
        <v>79</v>
      </c>
      <c r="AC3551" t="s">
        <v>79</v>
      </c>
      <c r="AD3551" t="s">
        <v>52</v>
      </c>
      <c r="AE3551" t="s">
        <v>50</v>
      </c>
      <c r="AF3551" t="s">
        <v>53</v>
      </c>
      <c r="AG3551" t="s">
        <v>72</v>
      </c>
      <c r="AH3551">
        <v>54.492086</v>
      </c>
      <c r="AI3551">
        <v>66.775728000000001</v>
      </c>
      <c r="AJ3551">
        <v>77.409221000000002</v>
      </c>
      <c r="AK3551">
        <v>79.169089999999997</v>
      </c>
      <c r="AL3551" t="s">
        <v>73</v>
      </c>
      <c r="AM3551" t="s">
        <v>474</v>
      </c>
      <c r="AN3551" t="s">
        <v>690</v>
      </c>
      <c r="AO3551" s="1">
        <v>45839</v>
      </c>
      <c r="AP3551" s="1" t="s">
        <v>5438</v>
      </c>
      <c r="AR3551" t="s">
        <v>690</v>
      </c>
    </row>
    <row r="3552" spans="1:44" hidden="1" x14ac:dyDescent="0.25">
      <c r="A3552" t="s">
        <v>4854</v>
      </c>
      <c r="B3552" t="s">
        <v>4848</v>
      </c>
      <c r="C3552" t="s">
        <v>4849</v>
      </c>
      <c r="D3552" t="s">
        <v>109</v>
      </c>
      <c r="E3552" t="s">
        <v>1878</v>
      </c>
      <c r="F3552" t="s">
        <v>79</v>
      </c>
      <c r="G3552" t="s">
        <v>80</v>
      </c>
      <c r="H3552">
        <v>1</v>
      </c>
      <c r="I3552" t="s">
        <v>197</v>
      </c>
      <c r="J3552" t="s">
        <v>70</v>
      </c>
      <c r="L3552">
        <v>0.27</v>
      </c>
      <c r="M3552" t="s">
        <v>391</v>
      </c>
      <c r="W3552" s="5">
        <v>44105</v>
      </c>
      <c r="AB3552" t="s">
        <v>79</v>
      </c>
      <c r="AC3552" t="s">
        <v>79</v>
      </c>
      <c r="AD3552" t="s">
        <v>52</v>
      </c>
      <c r="AE3552" t="s">
        <v>50</v>
      </c>
      <c r="AF3552" t="s">
        <v>53</v>
      </c>
      <c r="AG3552" t="s">
        <v>72</v>
      </c>
      <c r="AH3552">
        <v>54.492086</v>
      </c>
      <c r="AI3552">
        <v>66.775728000000001</v>
      </c>
      <c r="AJ3552">
        <v>77.409221000000002</v>
      </c>
      <c r="AK3552">
        <v>79.169089999999997</v>
      </c>
      <c r="AL3552" t="s">
        <v>73</v>
      </c>
      <c r="AM3552" t="s">
        <v>474</v>
      </c>
      <c r="AN3552" t="s">
        <v>690</v>
      </c>
      <c r="AO3552" s="1">
        <v>45839</v>
      </c>
      <c r="AP3552" s="1" t="s">
        <v>5438</v>
      </c>
      <c r="AR3552" t="s">
        <v>690</v>
      </c>
    </row>
    <row r="3553" spans="1:44" hidden="1" x14ac:dyDescent="0.25">
      <c r="A3553" t="s">
        <v>4855</v>
      </c>
      <c r="B3553" t="s">
        <v>4848</v>
      </c>
      <c r="C3553" t="s">
        <v>4849</v>
      </c>
      <c r="D3553" t="s">
        <v>154</v>
      </c>
      <c r="E3553" t="s">
        <v>1878</v>
      </c>
      <c r="F3553" t="s">
        <v>79</v>
      </c>
      <c r="G3553" t="s">
        <v>80</v>
      </c>
      <c r="H3553">
        <v>1</v>
      </c>
      <c r="I3553" t="s">
        <v>197</v>
      </c>
      <c r="J3553" t="s">
        <v>70</v>
      </c>
      <c r="L3553">
        <v>0.18</v>
      </c>
      <c r="M3553" t="s">
        <v>391</v>
      </c>
      <c r="W3553" s="5">
        <v>44105</v>
      </c>
      <c r="AB3553" t="s">
        <v>79</v>
      </c>
      <c r="AC3553" t="s">
        <v>79</v>
      </c>
      <c r="AD3553" t="s">
        <v>52</v>
      </c>
      <c r="AE3553" t="s">
        <v>50</v>
      </c>
      <c r="AF3553" t="s">
        <v>53</v>
      </c>
      <c r="AG3553" t="s">
        <v>72</v>
      </c>
      <c r="AH3553">
        <v>54.492086</v>
      </c>
      <c r="AI3553">
        <v>66.775728000000001</v>
      </c>
      <c r="AJ3553">
        <v>77.409221000000002</v>
      </c>
      <c r="AK3553">
        <v>79.169089999999997</v>
      </c>
      <c r="AL3553" t="s">
        <v>73</v>
      </c>
      <c r="AM3553" t="s">
        <v>474</v>
      </c>
      <c r="AN3553" t="s">
        <v>690</v>
      </c>
      <c r="AO3553" s="1">
        <v>45839</v>
      </c>
      <c r="AP3553" s="1" t="s">
        <v>5438</v>
      </c>
      <c r="AR3553" t="s">
        <v>690</v>
      </c>
    </row>
    <row r="3554" spans="1:44" hidden="1" x14ac:dyDescent="0.25">
      <c r="A3554" t="s">
        <v>4856</v>
      </c>
      <c r="B3554" t="s">
        <v>4848</v>
      </c>
      <c r="C3554" t="s">
        <v>4849</v>
      </c>
      <c r="D3554" t="s">
        <v>229</v>
      </c>
      <c r="E3554" t="s">
        <v>1878</v>
      </c>
      <c r="F3554" t="s">
        <v>79</v>
      </c>
      <c r="G3554" t="s">
        <v>80</v>
      </c>
      <c r="H3554">
        <v>1</v>
      </c>
      <c r="I3554" t="s">
        <v>197</v>
      </c>
      <c r="J3554" t="s">
        <v>70</v>
      </c>
      <c r="L3554">
        <v>0.15</v>
      </c>
      <c r="M3554" t="s">
        <v>391</v>
      </c>
      <c r="W3554" s="5">
        <v>44105</v>
      </c>
      <c r="AB3554" t="s">
        <v>79</v>
      </c>
      <c r="AC3554" t="s">
        <v>79</v>
      </c>
      <c r="AD3554" t="s">
        <v>52</v>
      </c>
      <c r="AE3554" t="s">
        <v>50</v>
      </c>
      <c r="AF3554" t="s">
        <v>53</v>
      </c>
      <c r="AG3554" t="s">
        <v>72</v>
      </c>
      <c r="AH3554">
        <v>54.492086</v>
      </c>
      <c r="AI3554">
        <v>66.775728000000001</v>
      </c>
      <c r="AJ3554">
        <v>77.409221000000002</v>
      </c>
      <c r="AK3554">
        <v>79.169089999999997</v>
      </c>
      <c r="AL3554" t="s">
        <v>73</v>
      </c>
      <c r="AM3554" t="s">
        <v>474</v>
      </c>
      <c r="AN3554" t="s">
        <v>690</v>
      </c>
      <c r="AO3554" s="1">
        <v>45839</v>
      </c>
      <c r="AP3554" s="1" t="s">
        <v>5438</v>
      </c>
      <c r="AR3554" t="s">
        <v>690</v>
      </c>
    </row>
    <row r="3555" spans="1:44" hidden="1" x14ac:dyDescent="0.25">
      <c r="A3555" t="s">
        <v>4857</v>
      </c>
      <c r="B3555" t="s">
        <v>4848</v>
      </c>
      <c r="C3555" t="s">
        <v>4849</v>
      </c>
      <c r="D3555" t="s">
        <v>195</v>
      </c>
      <c r="E3555" t="s">
        <v>1878</v>
      </c>
      <c r="F3555" t="s">
        <v>79</v>
      </c>
      <c r="G3555" t="s">
        <v>80</v>
      </c>
      <c r="H3555">
        <v>1</v>
      </c>
      <c r="I3555" t="s">
        <v>197</v>
      </c>
      <c r="J3555" t="s">
        <v>70</v>
      </c>
      <c r="L3555">
        <v>0.09</v>
      </c>
      <c r="M3555" t="s">
        <v>391</v>
      </c>
      <c r="W3555" s="5">
        <v>44105</v>
      </c>
      <c r="AB3555" t="s">
        <v>79</v>
      </c>
      <c r="AC3555" t="s">
        <v>79</v>
      </c>
      <c r="AD3555" t="s">
        <v>52</v>
      </c>
      <c r="AE3555" t="s">
        <v>50</v>
      </c>
      <c r="AF3555" t="s">
        <v>53</v>
      </c>
      <c r="AG3555" t="s">
        <v>72</v>
      </c>
      <c r="AH3555">
        <v>54.492086</v>
      </c>
      <c r="AI3555">
        <v>66.775728000000001</v>
      </c>
      <c r="AJ3555">
        <v>77.409221000000002</v>
      </c>
      <c r="AK3555">
        <v>79.169089999999997</v>
      </c>
      <c r="AL3555" t="s">
        <v>73</v>
      </c>
      <c r="AM3555" t="s">
        <v>474</v>
      </c>
      <c r="AN3555" t="s">
        <v>690</v>
      </c>
      <c r="AO3555" s="1">
        <v>45839</v>
      </c>
      <c r="AP3555" s="1" t="s">
        <v>5438</v>
      </c>
      <c r="AR3555" t="s">
        <v>690</v>
      </c>
    </row>
    <row r="3556" spans="1:44" hidden="1" x14ac:dyDescent="0.25">
      <c r="A3556" t="s">
        <v>4860</v>
      </c>
      <c r="B3556" t="s">
        <v>4858</v>
      </c>
      <c r="C3556" t="s">
        <v>4859</v>
      </c>
      <c r="D3556" t="s">
        <v>95</v>
      </c>
      <c r="E3556" t="s">
        <v>2176</v>
      </c>
      <c r="F3556" t="s">
        <v>245</v>
      </c>
      <c r="G3556" t="s">
        <v>80</v>
      </c>
      <c r="H3556">
        <v>2</v>
      </c>
      <c r="I3556" t="s">
        <v>46</v>
      </c>
      <c r="J3556" t="s">
        <v>47</v>
      </c>
      <c r="K3556" s="1">
        <v>44847</v>
      </c>
      <c r="L3556">
        <v>33.32</v>
      </c>
      <c r="M3556" t="s">
        <v>391</v>
      </c>
      <c r="O3556" t="s">
        <v>82</v>
      </c>
      <c r="P3556" t="s">
        <v>14</v>
      </c>
      <c r="W3556" s="5">
        <v>44802</v>
      </c>
      <c r="Z3556" s="10">
        <v>44802</v>
      </c>
      <c r="AA3556" s="10">
        <v>44735</v>
      </c>
      <c r="AB3556" t="s">
        <v>245</v>
      </c>
      <c r="AC3556" t="s">
        <v>82</v>
      </c>
      <c r="AD3556" t="s">
        <v>566</v>
      </c>
      <c r="AE3556" t="s">
        <v>932</v>
      </c>
      <c r="AF3556" t="s">
        <v>690</v>
      </c>
      <c r="AG3556" t="s">
        <v>247</v>
      </c>
      <c r="AH3556">
        <v>19.205576000000001</v>
      </c>
      <c r="AI3556">
        <v>67.246467999999993</v>
      </c>
      <c r="AJ3556">
        <v>72.800714999999997</v>
      </c>
      <c r="AK3556">
        <v>88.757609000000002</v>
      </c>
      <c r="AL3556" t="s">
        <v>27</v>
      </c>
      <c r="AM3556" t="s">
        <v>248</v>
      </c>
      <c r="AN3556" t="s">
        <v>932</v>
      </c>
      <c r="AO3556" s="1">
        <v>45870</v>
      </c>
      <c r="AR3556" t="s">
        <v>932</v>
      </c>
    </row>
    <row r="3557" spans="1:44" hidden="1" x14ac:dyDescent="0.25">
      <c r="A3557" t="s">
        <v>4861</v>
      </c>
      <c r="B3557" t="s">
        <v>4858</v>
      </c>
      <c r="C3557" t="s">
        <v>4859</v>
      </c>
      <c r="D3557" t="s">
        <v>255</v>
      </c>
      <c r="E3557" t="s">
        <v>2176</v>
      </c>
      <c r="F3557" t="s">
        <v>245</v>
      </c>
      <c r="G3557" t="s">
        <v>80</v>
      </c>
      <c r="H3557">
        <v>2</v>
      </c>
      <c r="I3557" t="s">
        <v>46</v>
      </c>
      <c r="J3557" t="s">
        <v>47</v>
      </c>
      <c r="K3557" s="1">
        <v>44783</v>
      </c>
      <c r="L3557">
        <v>9.81</v>
      </c>
      <c r="M3557" t="s">
        <v>391</v>
      </c>
      <c r="O3557" t="s">
        <v>82</v>
      </c>
      <c r="P3557" t="s">
        <v>14</v>
      </c>
      <c r="W3557" s="5">
        <v>44750</v>
      </c>
      <c r="Z3557" s="10">
        <v>44750</v>
      </c>
      <c r="AA3557" s="10">
        <v>44721</v>
      </c>
      <c r="AB3557" t="s">
        <v>245</v>
      </c>
      <c r="AC3557" t="s">
        <v>82</v>
      </c>
      <c r="AD3557" t="s">
        <v>566</v>
      </c>
      <c r="AE3557" t="s">
        <v>932</v>
      </c>
      <c r="AF3557" t="s">
        <v>690</v>
      </c>
      <c r="AG3557" t="s">
        <v>247</v>
      </c>
      <c r="AH3557">
        <v>19.205576000000001</v>
      </c>
      <c r="AI3557">
        <v>67.246467999999993</v>
      </c>
      <c r="AJ3557">
        <v>72.800714999999997</v>
      </c>
      <c r="AK3557">
        <v>88.757609000000002</v>
      </c>
      <c r="AL3557" t="s">
        <v>27</v>
      </c>
      <c r="AM3557" t="s">
        <v>248</v>
      </c>
      <c r="AN3557" t="s">
        <v>932</v>
      </c>
      <c r="AO3557" s="1">
        <v>45870</v>
      </c>
      <c r="AR3557" t="s">
        <v>932</v>
      </c>
    </row>
    <row r="3558" spans="1:44" hidden="1" x14ac:dyDescent="0.25">
      <c r="A3558" t="s">
        <v>4862</v>
      </c>
      <c r="B3558" t="s">
        <v>4858</v>
      </c>
      <c r="C3558" t="s">
        <v>4859</v>
      </c>
      <c r="D3558" t="s">
        <v>100</v>
      </c>
      <c r="E3558" t="s">
        <v>2176</v>
      </c>
      <c r="F3558" t="s">
        <v>245</v>
      </c>
      <c r="G3558" t="s">
        <v>80</v>
      </c>
      <c r="H3558">
        <v>2</v>
      </c>
      <c r="I3558" t="s">
        <v>46</v>
      </c>
      <c r="J3558" t="s">
        <v>47</v>
      </c>
      <c r="K3558" s="1">
        <v>44778</v>
      </c>
      <c r="L3558">
        <v>25.71</v>
      </c>
      <c r="M3558" t="s">
        <v>391</v>
      </c>
      <c r="O3558" t="s">
        <v>82</v>
      </c>
      <c r="P3558" t="s">
        <v>14</v>
      </c>
      <c r="W3558" s="5">
        <v>44762</v>
      </c>
      <c r="Z3558" s="10">
        <v>44762</v>
      </c>
      <c r="AA3558" s="10">
        <v>44721</v>
      </c>
      <c r="AB3558" t="s">
        <v>245</v>
      </c>
      <c r="AC3558" t="s">
        <v>82</v>
      </c>
      <c r="AD3558" t="s">
        <v>566</v>
      </c>
      <c r="AE3558" t="s">
        <v>932</v>
      </c>
      <c r="AF3558" t="s">
        <v>690</v>
      </c>
      <c r="AG3558" t="s">
        <v>247</v>
      </c>
      <c r="AH3558">
        <v>19.205576000000001</v>
      </c>
      <c r="AI3558">
        <v>67.246467999999993</v>
      </c>
      <c r="AJ3558">
        <v>72.800714999999997</v>
      </c>
      <c r="AK3558">
        <v>88.757609000000002</v>
      </c>
      <c r="AL3558" t="s">
        <v>27</v>
      </c>
      <c r="AM3558" t="s">
        <v>248</v>
      </c>
      <c r="AN3558" t="s">
        <v>932</v>
      </c>
      <c r="AO3558" s="1">
        <v>45870</v>
      </c>
      <c r="AR3558" t="s">
        <v>932</v>
      </c>
    </row>
    <row r="3559" spans="1:44" hidden="1" x14ac:dyDescent="0.25">
      <c r="A3559" t="s">
        <v>4863</v>
      </c>
      <c r="B3559" t="s">
        <v>4858</v>
      </c>
      <c r="C3559" t="s">
        <v>4859</v>
      </c>
      <c r="D3559" t="s">
        <v>259</v>
      </c>
      <c r="E3559" t="s">
        <v>2176</v>
      </c>
      <c r="F3559" t="s">
        <v>245</v>
      </c>
      <c r="G3559" t="s">
        <v>80</v>
      </c>
      <c r="H3559">
        <v>2</v>
      </c>
      <c r="I3559" t="s">
        <v>46</v>
      </c>
      <c r="J3559" t="s">
        <v>47</v>
      </c>
      <c r="K3559" s="1">
        <v>44777</v>
      </c>
      <c r="L3559">
        <v>8.5500000000000007</v>
      </c>
      <c r="M3559" t="s">
        <v>391</v>
      </c>
      <c r="O3559" t="s">
        <v>82</v>
      </c>
      <c r="P3559" t="s">
        <v>14</v>
      </c>
      <c r="W3559" s="5">
        <v>44754</v>
      </c>
      <c r="Z3559" s="10">
        <v>44754</v>
      </c>
      <c r="AA3559" s="10">
        <v>44713</v>
      </c>
      <c r="AB3559" t="s">
        <v>245</v>
      </c>
      <c r="AC3559" t="s">
        <v>82</v>
      </c>
      <c r="AD3559" t="s">
        <v>566</v>
      </c>
      <c r="AE3559" t="s">
        <v>932</v>
      </c>
      <c r="AF3559" t="s">
        <v>690</v>
      </c>
      <c r="AG3559" t="s">
        <v>247</v>
      </c>
      <c r="AH3559">
        <v>19.205576000000001</v>
      </c>
      <c r="AI3559">
        <v>67.246467999999993</v>
      </c>
      <c r="AJ3559">
        <v>72.800714999999997</v>
      </c>
      <c r="AK3559">
        <v>88.757609000000002</v>
      </c>
      <c r="AL3559" t="s">
        <v>27</v>
      </c>
      <c r="AM3559" t="s">
        <v>248</v>
      </c>
      <c r="AN3559" t="s">
        <v>932</v>
      </c>
      <c r="AO3559" s="1">
        <v>45870</v>
      </c>
      <c r="AR3559" t="s">
        <v>932</v>
      </c>
    </row>
    <row r="3560" spans="1:44" hidden="1" x14ac:dyDescent="0.25">
      <c r="A3560" t="s">
        <v>4864</v>
      </c>
      <c r="B3560" t="s">
        <v>4858</v>
      </c>
      <c r="C3560" t="s">
        <v>4859</v>
      </c>
      <c r="D3560" t="s">
        <v>112</v>
      </c>
      <c r="E3560" t="s">
        <v>2176</v>
      </c>
      <c r="F3560" t="s">
        <v>245</v>
      </c>
      <c r="G3560" t="s">
        <v>80</v>
      </c>
      <c r="H3560">
        <v>2</v>
      </c>
      <c r="I3560" t="s">
        <v>46</v>
      </c>
      <c r="J3560" t="s">
        <v>47</v>
      </c>
      <c r="K3560" s="1">
        <v>44781</v>
      </c>
      <c r="L3560">
        <v>7.44</v>
      </c>
      <c r="M3560" t="s">
        <v>391</v>
      </c>
      <c r="O3560" t="s">
        <v>82</v>
      </c>
      <c r="P3560" t="s">
        <v>14</v>
      </c>
      <c r="W3560" s="5">
        <v>44114</v>
      </c>
      <c r="AB3560" t="s">
        <v>245</v>
      </c>
      <c r="AC3560" t="s">
        <v>82</v>
      </c>
      <c r="AD3560" t="s">
        <v>566</v>
      </c>
      <c r="AE3560" t="s">
        <v>932</v>
      </c>
      <c r="AF3560" t="s">
        <v>690</v>
      </c>
      <c r="AG3560" t="s">
        <v>247</v>
      </c>
      <c r="AH3560">
        <v>19.205576000000001</v>
      </c>
      <c r="AI3560">
        <v>67.246467999999993</v>
      </c>
      <c r="AJ3560">
        <v>72.800714999999997</v>
      </c>
      <c r="AK3560">
        <v>88.757609000000002</v>
      </c>
      <c r="AL3560" t="s">
        <v>295</v>
      </c>
      <c r="AM3560" t="s">
        <v>248</v>
      </c>
      <c r="AN3560" t="s">
        <v>932</v>
      </c>
      <c r="AO3560" s="1">
        <v>45870</v>
      </c>
      <c r="AR3560" t="s">
        <v>932</v>
      </c>
    </row>
    <row r="3561" spans="1:44" hidden="1" x14ac:dyDescent="0.25">
      <c r="A3561" t="s">
        <v>4865</v>
      </c>
      <c r="B3561" t="s">
        <v>4858</v>
      </c>
      <c r="C3561" t="s">
        <v>4859</v>
      </c>
      <c r="D3561" t="s">
        <v>116</v>
      </c>
      <c r="E3561" t="s">
        <v>2176</v>
      </c>
      <c r="F3561" t="s">
        <v>245</v>
      </c>
      <c r="G3561" t="s">
        <v>80</v>
      </c>
      <c r="H3561">
        <v>2</v>
      </c>
      <c r="I3561" t="s">
        <v>46</v>
      </c>
      <c r="J3561" t="s">
        <v>47</v>
      </c>
      <c r="K3561" s="1">
        <v>44777</v>
      </c>
      <c r="L3561">
        <v>6.1040000000000001</v>
      </c>
      <c r="M3561" t="s">
        <v>391</v>
      </c>
      <c r="O3561" t="s">
        <v>82</v>
      </c>
      <c r="P3561" t="s">
        <v>14</v>
      </c>
      <c r="W3561" s="5">
        <v>44114</v>
      </c>
      <c r="AB3561" t="s">
        <v>245</v>
      </c>
      <c r="AC3561" t="s">
        <v>82</v>
      </c>
      <c r="AD3561" t="s">
        <v>566</v>
      </c>
      <c r="AE3561" t="s">
        <v>932</v>
      </c>
      <c r="AF3561" t="s">
        <v>690</v>
      </c>
      <c r="AG3561" t="s">
        <v>247</v>
      </c>
      <c r="AH3561">
        <v>19.205576000000001</v>
      </c>
      <c r="AI3561">
        <v>67.246467999999993</v>
      </c>
      <c r="AJ3561">
        <v>72.800714999999997</v>
      </c>
      <c r="AK3561">
        <v>88.757609000000002</v>
      </c>
      <c r="AL3561" t="s">
        <v>295</v>
      </c>
      <c r="AM3561" t="s">
        <v>248</v>
      </c>
      <c r="AN3561" t="s">
        <v>932</v>
      </c>
      <c r="AO3561" s="1">
        <v>45870</v>
      </c>
      <c r="AR3561" t="s">
        <v>932</v>
      </c>
    </row>
    <row r="3562" spans="1:44" hidden="1" x14ac:dyDescent="0.25">
      <c r="A3562" t="s">
        <v>4866</v>
      </c>
      <c r="B3562" t="s">
        <v>4858</v>
      </c>
      <c r="C3562" t="s">
        <v>4859</v>
      </c>
      <c r="D3562" t="s">
        <v>160</v>
      </c>
      <c r="E3562" t="s">
        <v>2176</v>
      </c>
      <c r="F3562" t="s">
        <v>245</v>
      </c>
      <c r="G3562" t="s">
        <v>80</v>
      </c>
      <c r="H3562">
        <v>2</v>
      </c>
      <c r="I3562" t="s">
        <v>46</v>
      </c>
      <c r="J3562" t="s">
        <v>47</v>
      </c>
      <c r="K3562" s="1">
        <v>44806</v>
      </c>
      <c r="L3562">
        <v>28.92</v>
      </c>
      <c r="M3562" t="s">
        <v>391</v>
      </c>
      <c r="O3562" t="s">
        <v>82</v>
      </c>
      <c r="P3562" t="s">
        <v>14</v>
      </c>
      <c r="V3562" t="s">
        <v>83</v>
      </c>
      <c r="W3562" s="5">
        <v>44802</v>
      </c>
      <c r="AB3562" t="s">
        <v>245</v>
      </c>
      <c r="AC3562" t="s">
        <v>82</v>
      </c>
      <c r="AD3562" t="s">
        <v>566</v>
      </c>
      <c r="AE3562" t="s">
        <v>932</v>
      </c>
      <c r="AF3562" t="s">
        <v>690</v>
      </c>
      <c r="AG3562" t="s">
        <v>247</v>
      </c>
      <c r="AH3562">
        <v>19.205576000000001</v>
      </c>
      <c r="AI3562">
        <v>67.246467999999993</v>
      </c>
      <c r="AJ3562">
        <v>72.800714999999997</v>
      </c>
      <c r="AK3562">
        <v>88.757609000000002</v>
      </c>
      <c r="AL3562" t="s">
        <v>295</v>
      </c>
      <c r="AM3562" t="s">
        <v>248</v>
      </c>
      <c r="AN3562" t="s">
        <v>932</v>
      </c>
      <c r="AO3562" s="1">
        <v>45870</v>
      </c>
      <c r="AR3562" t="s">
        <v>932</v>
      </c>
    </row>
    <row r="3563" spans="1:44" hidden="1" x14ac:dyDescent="0.25">
      <c r="A3563" t="s">
        <v>4867</v>
      </c>
      <c r="B3563" t="s">
        <v>4858</v>
      </c>
      <c r="C3563" t="s">
        <v>4859</v>
      </c>
      <c r="D3563" t="s">
        <v>200</v>
      </c>
      <c r="E3563" t="s">
        <v>2176</v>
      </c>
      <c r="F3563" t="s">
        <v>245</v>
      </c>
      <c r="G3563" t="s">
        <v>80</v>
      </c>
      <c r="H3563">
        <v>2</v>
      </c>
      <c r="I3563" t="s">
        <v>46</v>
      </c>
      <c r="J3563" t="s">
        <v>47</v>
      </c>
      <c r="K3563" s="1">
        <v>44867</v>
      </c>
      <c r="L3563">
        <v>31.69</v>
      </c>
      <c r="M3563" t="s">
        <v>391</v>
      </c>
      <c r="O3563" t="s">
        <v>82</v>
      </c>
      <c r="P3563" t="s">
        <v>14</v>
      </c>
      <c r="W3563" s="5">
        <v>44802</v>
      </c>
      <c r="AB3563" t="s">
        <v>245</v>
      </c>
      <c r="AC3563" t="s">
        <v>82</v>
      </c>
      <c r="AD3563" t="s">
        <v>566</v>
      </c>
      <c r="AE3563" t="s">
        <v>932</v>
      </c>
      <c r="AF3563" t="s">
        <v>690</v>
      </c>
      <c r="AG3563" t="s">
        <v>247</v>
      </c>
      <c r="AH3563">
        <v>19.205576000000001</v>
      </c>
      <c r="AI3563">
        <v>67.246467999999993</v>
      </c>
      <c r="AJ3563">
        <v>72.800714999999997</v>
      </c>
      <c r="AK3563">
        <v>88.757609000000002</v>
      </c>
      <c r="AL3563" t="s">
        <v>295</v>
      </c>
      <c r="AM3563" t="s">
        <v>248</v>
      </c>
      <c r="AN3563" t="s">
        <v>932</v>
      </c>
      <c r="AO3563" s="1">
        <v>45901</v>
      </c>
      <c r="AR3563" t="s">
        <v>932</v>
      </c>
    </row>
    <row r="3564" spans="1:44" hidden="1" x14ac:dyDescent="0.25">
      <c r="A3564" t="s">
        <v>4868</v>
      </c>
      <c r="B3564" t="s">
        <v>4858</v>
      </c>
      <c r="C3564" t="s">
        <v>4859</v>
      </c>
      <c r="D3564" t="s">
        <v>128</v>
      </c>
      <c r="E3564" t="s">
        <v>2176</v>
      </c>
      <c r="F3564" t="s">
        <v>245</v>
      </c>
      <c r="G3564" t="s">
        <v>80</v>
      </c>
      <c r="H3564">
        <v>3</v>
      </c>
      <c r="I3564" t="s">
        <v>46</v>
      </c>
      <c r="J3564" t="s">
        <v>70</v>
      </c>
      <c r="L3564">
        <v>3.25</v>
      </c>
      <c r="M3564" t="s">
        <v>391</v>
      </c>
      <c r="W3564" s="5">
        <v>44766</v>
      </c>
      <c r="AB3564" t="s">
        <v>245</v>
      </c>
      <c r="AC3564" t="s">
        <v>245</v>
      </c>
      <c r="AD3564" t="s">
        <v>566</v>
      </c>
      <c r="AE3564" t="s">
        <v>932</v>
      </c>
      <c r="AF3564" t="s">
        <v>690</v>
      </c>
      <c r="AG3564" t="s">
        <v>247</v>
      </c>
      <c r="AH3564">
        <v>19.205576000000001</v>
      </c>
      <c r="AI3564">
        <v>67.246467999999993</v>
      </c>
      <c r="AJ3564">
        <v>72.800714999999997</v>
      </c>
      <c r="AK3564">
        <v>88.757609000000002</v>
      </c>
      <c r="AL3564" t="s">
        <v>73</v>
      </c>
      <c r="AM3564" t="s">
        <v>248</v>
      </c>
      <c r="AN3564" t="s">
        <v>932</v>
      </c>
      <c r="AO3564" s="1">
        <v>45809</v>
      </c>
      <c r="AR3564" t="s">
        <v>932</v>
      </c>
    </row>
    <row r="3565" spans="1:44" hidden="1" x14ac:dyDescent="0.25">
      <c r="A3565" t="s">
        <v>4871</v>
      </c>
      <c r="B3565" t="s">
        <v>4869</v>
      </c>
      <c r="C3565" t="s">
        <v>4870</v>
      </c>
      <c r="D3565" t="s">
        <v>238</v>
      </c>
      <c r="E3565" t="s">
        <v>4744</v>
      </c>
      <c r="F3565" t="s">
        <v>311</v>
      </c>
      <c r="G3565" t="s">
        <v>45</v>
      </c>
      <c r="H3565">
        <v>1</v>
      </c>
      <c r="I3565" t="s">
        <v>197</v>
      </c>
      <c r="J3565" t="s">
        <v>236</v>
      </c>
      <c r="L3565">
        <v>0.65</v>
      </c>
      <c r="M3565" t="s">
        <v>226</v>
      </c>
      <c r="W3565" s="5">
        <v>44136</v>
      </c>
      <c r="AB3565" t="s">
        <v>311</v>
      </c>
      <c r="AC3565" t="s">
        <v>311</v>
      </c>
      <c r="AD3565" t="s">
        <v>199</v>
      </c>
      <c r="AE3565" t="s">
        <v>1713</v>
      </c>
      <c r="AF3565" t="s">
        <v>1712</v>
      </c>
      <c r="AG3565" t="s">
        <v>51</v>
      </c>
      <c r="AH3565">
        <v>48.436301</v>
      </c>
      <c r="AI3565">
        <v>98.937696000000003</v>
      </c>
      <c r="AJ3565">
        <v>100.34583000000001</v>
      </c>
      <c r="AK3565">
        <v>106.773674</v>
      </c>
      <c r="AL3565" t="s">
        <v>73</v>
      </c>
      <c r="AM3565" t="s">
        <v>314</v>
      </c>
      <c r="AN3565" t="s">
        <v>199</v>
      </c>
      <c r="AO3565" s="1">
        <v>45839</v>
      </c>
      <c r="AP3565" s="1" t="s">
        <v>5438</v>
      </c>
      <c r="AR3565" t="s">
        <v>199</v>
      </c>
    </row>
    <row r="3566" spans="1:44" hidden="1" x14ac:dyDescent="0.25">
      <c r="A3566" t="s">
        <v>4872</v>
      </c>
      <c r="B3566" t="s">
        <v>4869</v>
      </c>
      <c r="C3566" t="s">
        <v>4870</v>
      </c>
      <c r="D3566" t="s">
        <v>861</v>
      </c>
      <c r="E3566" t="s">
        <v>4744</v>
      </c>
      <c r="F3566" t="s">
        <v>311</v>
      </c>
      <c r="G3566" t="s">
        <v>45</v>
      </c>
      <c r="H3566">
        <v>1</v>
      </c>
      <c r="I3566" t="s">
        <v>197</v>
      </c>
      <c r="J3566" t="s">
        <v>236</v>
      </c>
      <c r="L3566">
        <v>0.39</v>
      </c>
      <c r="M3566" t="s">
        <v>226</v>
      </c>
      <c r="W3566" s="5">
        <v>44136</v>
      </c>
      <c r="AB3566" t="s">
        <v>311</v>
      </c>
      <c r="AC3566" t="s">
        <v>311</v>
      </c>
      <c r="AD3566" t="s">
        <v>199</v>
      </c>
      <c r="AE3566" t="s">
        <v>1713</v>
      </c>
      <c r="AF3566" t="s">
        <v>1712</v>
      </c>
      <c r="AG3566" t="s">
        <v>51</v>
      </c>
      <c r="AH3566">
        <v>48.436301</v>
      </c>
      <c r="AI3566">
        <v>98.937696000000003</v>
      </c>
      <c r="AJ3566">
        <v>100.34583000000001</v>
      </c>
      <c r="AK3566">
        <v>106.773674</v>
      </c>
      <c r="AL3566" t="s">
        <v>73</v>
      </c>
      <c r="AM3566" t="s">
        <v>314</v>
      </c>
      <c r="AN3566" t="s">
        <v>199</v>
      </c>
      <c r="AO3566" s="1">
        <v>45839</v>
      </c>
      <c r="AP3566" s="1" t="s">
        <v>5438</v>
      </c>
      <c r="AR3566" t="s">
        <v>199</v>
      </c>
    </row>
    <row r="3567" spans="1:44" hidden="1" x14ac:dyDescent="0.25">
      <c r="A3567" t="s">
        <v>4875</v>
      </c>
      <c r="B3567" t="s">
        <v>4873</v>
      </c>
      <c r="C3567" t="s">
        <v>4874</v>
      </c>
      <c r="D3567" t="s">
        <v>95</v>
      </c>
      <c r="E3567" t="s">
        <v>1662</v>
      </c>
      <c r="F3567" t="s">
        <v>311</v>
      </c>
      <c r="G3567" t="s">
        <v>58</v>
      </c>
      <c r="H3567">
        <v>1</v>
      </c>
      <c r="I3567" t="s">
        <v>197</v>
      </c>
      <c r="J3567" t="s">
        <v>47</v>
      </c>
      <c r="K3567" s="1">
        <v>44187</v>
      </c>
      <c r="L3567">
        <v>2.0299999999999998</v>
      </c>
      <c r="M3567" t="s">
        <v>226</v>
      </c>
      <c r="W3567" s="5">
        <v>46143</v>
      </c>
      <c r="X3567" s="5">
        <v>46113</v>
      </c>
      <c r="Y3567" s="5">
        <v>45809</v>
      </c>
      <c r="AB3567" t="s">
        <v>311</v>
      </c>
      <c r="AC3567" t="s">
        <v>311</v>
      </c>
      <c r="AD3567" t="s">
        <v>199</v>
      </c>
      <c r="AE3567" t="s">
        <v>51</v>
      </c>
      <c r="AF3567" t="s">
        <v>50</v>
      </c>
      <c r="AG3567" t="s">
        <v>52</v>
      </c>
      <c r="AH3567">
        <v>62.188529000000003</v>
      </c>
      <c r="AI3567">
        <v>65.778326000000007</v>
      </c>
      <c r="AJ3567">
        <v>85.563278999999994</v>
      </c>
      <c r="AK3567">
        <v>132.993146</v>
      </c>
      <c r="AL3567" t="s">
        <v>54</v>
      </c>
      <c r="AM3567" t="s">
        <v>314</v>
      </c>
      <c r="AN3567" t="s">
        <v>1531</v>
      </c>
      <c r="AR3567" t="s">
        <v>1531</v>
      </c>
    </row>
    <row r="3568" spans="1:44" hidden="1" x14ac:dyDescent="0.25">
      <c r="A3568" t="s">
        <v>4876</v>
      </c>
      <c r="B3568" t="s">
        <v>4873</v>
      </c>
      <c r="C3568" t="s">
        <v>4874</v>
      </c>
      <c r="D3568" t="s">
        <v>143</v>
      </c>
      <c r="E3568" t="s">
        <v>1662</v>
      </c>
      <c r="F3568" t="s">
        <v>311</v>
      </c>
      <c r="G3568" t="s">
        <v>58</v>
      </c>
      <c r="H3568">
        <v>1</v>
      </c>
      <c r="I3568" t="s">
        <v>197</v>
      </c>
      <c r="J3568" t="s">
        <v>47</v>
      </c>
      <c r="K3568" s="1">
        <v>44186</v>
      </c>
      <c r="L3568">
        <v>14.4</v>
      </c>
      <c r="M3568" t="s">
        <v>226</v>
      </c>
      <c r="W3568" s="5">
        <v>46143</v>
      </c>
      <c r="X3568" s="5">
        <v>46113</v>
      </c>
      <c r="Y3568" s="5">
        <v>45809</v>
      </c>
      <c r="AB3568" t="s">
        <v>311</v>
      </c>
      <c r="AC3568" t="s">
        <v>311</v>
      </c>
      <c r="AD3568" t="s">
        <v>199</v>
      </c>
      <c r="AE3568" t="s">
        <v>51</v>
      </c>
      <c r="AF3568" t="s">
        <v>50</v>
      </c>
      <c r="AG3568" t="s">
        <v>52</v>
      </c>
      <c r="AH3568">
        <v>62.188529000000003</v>
      </c>
      <c r="AI3568">
        <v>65.778326000000007</v>
      </c>
      <c r="AJ3568">
        <v>85.563278999999994</v>
      </c>
      <c r="AK3568">
        <v>132.993146</v>
      </c>
      <c r="AL3568" t="s">
        <v>54</v>
      </c>
      <c r="AM3568" t="s">
        <v>314</v>
      </c>
      <c r="AN3568" t="s">
        <v>1531</v>
      </c>
      <c r="AR3568" t="s">
        <v>1531</v>
      </c>
    </row>
    <row r="3569" spans="1:44" hidden="1" x14ac:dyDescent="0.25">
      <c r="A3569" t="s">
        <v>4877</v>
      </c>
      <c r="B3569" t="s">
        <v>4873</v>
      </c>
      <c r="C3569" t="s">
        <v>4874</v>
      </c>
      <c r="D3569" t="s">
        <v>145</v>
      </c>
      <c r="E3569" t="s">
        <v>1662</v>
      </c>
      <c r="F3569" t="s">
        <v>311</v>
      </c>
      <c r="G3569" t="s">
        <v>58</v>
      </c>
      <c r="H3569">
        <v>1</v>
      </c>
      <c r="I3569" t="s">
        <v>197</v>
      </c>
      <c r="J3569" t="s">
        <v>47</v>
      </c>
      <c r="K3569" s="1">
        <v>44200</v>
      </c>
      <c r="L3569">
        <v>9.14</v>
      </c>
      <c r="M3569" t="s">
        <v>226</v>
      </c>
      <c r="W3569" s="5">
        <v>46143</v>
      </c>
      <c r="X3569" s="5">
        <v>46113</v>
      </c>
      <c r="Y3569" s="5">
        <v>45809</v>
      </c>
      <c r="AB3569" t="s">
        <v>311</v>
      </c>
      <c r="AC3569" t="s">
        <v>311</v>
      </c>
      <c r="AD3569" t="s">
        <v>199</v>
      </c>
      <c r="AE3569" t="s">
        <v>51</v>
      </c>
      <c r="AF3569" t="s">
        <v>50</v>
      </c>
      <c r="AG3569" t="s">
        <v>52</v>
      </c>
      <c r="AH3569">
        <v>62.188529000000003</v>
      </c>
      <c r="AI3569">
        <v>65.778326000000007</v>
      </c>
      <c r="AJ3569">
        <v>85.563278999999994</v>
      </c>
      <c r="AK3569">
        <v>132.993146</v>
      </c>
      <c r="AL3569" t="s">
        <v>54</v>
      </c>
      <c r="AM3569" t="s">
        <v>314</v>
      </c>
      <c r="AN3569" t="s">
        <v>1531</v>
      </c>
      <c r="AR3569" t="s">
        <v>1531</v>
      </c>
    </row>
    <row r="3570" spans="1:44" hidden="1" x14ac:dyDescent="0.25">
      <c r="A3570" t="s">
        <v>4878</v>
      </c>
      <c r="B3570" t="s">
        <v>4873</v>
      </c>
      <c r="C3570" t="s">
        <v>4874</v>
      </c>
      <c r="D3570" t="s">
        <v>255</v>
      </c>
      <c r="E3570" t="s">
        <v>1662</v>
      </c>
      <c r="F3570" t="s">
        <v>311</v>
      </c>
      <c r="G3570" t="s">
        <v>58</v>
      </c>
      <c r="H3570">
        <v>3</v>
      </c>
      <c r="I3570" t="s">
        <v>46</v>
      </c>
      <c r="J3570" t="s">
        <v>47</v>
      </c>
      <c r="K3570" s="1">
        <v>44194</v>
      </c>
      <c r="L3570">
        <v>9.99</v>
      </c>
      <c r="M3570" t="s">
        <v>226</v>
      </c>
      <c r="W3570" s="5">
        <v>46143</v>
      </c>
      <c r="X3570" s="5">
        <v>46113</v>
      </c>
      <c r="Y3570" s="5">
        <v>45809</v>
      </c>
      <c r="AB3570" t="s">
        <v>311</v>
      </c>
      <c r="AC3570" t="s">
        <v>311</v>
      </c>
      <c r="AD3570" t="s">
        <v>199</v>
      </c>
      <c r="AE3570" t="s">
        <v>51</v>
      </c>
      <c r="AF3570" t="s">
        <v>50</v>
      </c>
      <c r="AG3570" t="s">
        <v>52</v>
      </c>
      <c r="AH3570">
        <v>62.188529000000003</v>
      </c>
      <c r="AI3570">
        <v>65.778326000000007</v>
      </c>
      <c r="AJ3570">
        <v>85.563278999999994</v>
      </c>
      <c r="AK3570">
        <v>132.993146</v>
      </c>
      <c r="AL3570" t="s">
        <v>54</v>
      </c>
      <c r="AM3570" t="s">
        <v>314</v>
      </c>
      <c r="AN3570" t="s">
        <v>1531</v>
      </c>
      <c r="AR3570" t="s">
        <v>1531</v>
      </c>
    </row>
    <row r="3571" spans="1:44" hidden="1" x14ac:dyDescent="0.25">
      <c r="A3571" t="s">
        <v>4879</v>
      </c>
      <c r="B3571" t="s">
        <v>4873</v>
      </c>
      <c r="C3571" t="s">
        <v>4874</v>
      </c>
      <c r="D3571" t="s">
        <v>87</v>
      </c>
      <c r="E3571" t="s">
        <v>1662</v>
      </c>
      <c r="F3571" t="s">
        <v>311</v>
      </c>
      <c r="G3571" t="s">
        <v>58</v>
      </c>
      <c r="H3571">
        <v>3</v>
      </c>
      <c r="I3571" t="s">
        <v>46</v>
      </c>
      <c r="J3571" t="s">
        <v>47</v>
      </c>
      <c r="K3571" s="1">
        <v>44195</v>
      </c>
      <c r="L3571">
        <v>12.04</v>
      </c>
      <c r="M3571" t="s">
        <v>226</v>
      </c>
      <c r="W3571" s="5">
        <v>46143</v>
      </c>
      <c r="X3571" s="5">
        <v>46113</v>
      </c>
      <c r="Y3571" s="5">
        <v>45809</v>
      </c>
      <c r="AB3571" t="s">
        <v>311</v>
      </c>
      <c r="AC3571" t="s">
        <v>311</v>
      </c>
      <c r="AD3571" t="s">
        <v>199</v>
      </c>
      <c r="AE3571" t="s">
        <v>51</v>
      </c>
      <c r="AF3571" t="s">
        <v>50</v>
      </c>
      <c r="AG3571" t="s">
        <v>52</v>
      </c>
      <c r="AH3571">
        <v>62.188529000000003</v>
      </c>
      <c r="AI3571">
        <v>65.778326000000007</v>
      </c>
      <c r="AJ3571">
        <v>85.563278999999994</v>
      </c>
      <c r="AK3571">
        <v>132.993146</v>
      </c>
      <c r="AL3571" t="s">
        <v>54</v>
      </c>
      <c r="AM3571" t="s">
        <v>314</v>
      </c>
      <c r="AN3571" t="s">
        <v>1531</v>
      </c>
      <c r="AR3571" t="s">
        <v>1531</v>
      </c>
    </row>
    <row r="3572" spans="1:44" hidden="1" x14ac:dyDescent="0.25">
      <c r="A3572" t="s">
        <v>4880</v>
      </c>
      <c r="B3572" t="s">
        <v>4873</v>
      </c>
      <c r="C3572" t="s">
        <v>4874</v>
      </c>
      <c r="D3572" t="s">
        <v>100</v>
      </c>
      <c r="E3572" t="s">
        <v>1662</v>
      </c>
      <c r="F3572" t="s">
        <v>311</v>
      </c>
      <c r="G3572" t="s">
        <v>58</v>
      </c>
      <c r="H3572">
        <v>3</v>
      </c>
      <c r="I3572" t="s">
        <v>46</v>
      </c>
      <c r="J3572" t="s">
        <v>47</v>
      </c>
      <c r="K3572" s="1">
        <v>44200</v>
      </c>
      <c r="L3572">
        <v>15.28</v>
      </c>
      <c r="M3572" t="s">
        <v>226</v>
      </c>
      <c r="W3572" s="5">
        <v>46143</v>
      </c>
      <c r="X3572" s="5">
        <v>46113</v>
      </c>
      <c r="Y3572" s="5">
        <v>45809</v>
      </c>
      <c r="AB3572" t="s">
        <v>311</v>
      </c>
      <c r="AC3572" t="s">
        <v>311</v>
      </c>
      <c r="AD3572" t="s">
        <v>199</v>
      </c>
      <c r="AE3572" t="s">
        <v>51</v>
      </c>
      <c r="AF3572" t="s">
        <v>50</v>
      </c>
      <c r="AG3572" t="s">
        <v>52</v>
      </c>
      <c r="AH3572">
        <v>62.188529000000003</v>
      </c>
      <c r="AI3572">
        <v>65.778326000000007</v>
      </c>
      <c r="AJ3572">
        <v>85.563278999999994</v>
      </c>
      <c r="AK3572">
        <v>132.993146</v>
      </c>
      <c r="AL3572" t="s">
        <v>54</v>
      </c>
      <c r="AM3572" t="s">
        <v>314</v>
      </c>
      <c r="AN3572" t="s">
        <v>1531</v>
      </c>
      <c r="AR3572" t="s">
        <v>1531</v>
      </c>
    </row>
    <row r="3573" spans="1:44" hidden="1" x14ac:dyDescent="0.25">
      <c r="A3573" t="s">
        <v>4881</v>
      </c>
      <c r="B3573" t="s">
        <v>4873</v>
      </c>
      <c r="C3573" t="s">
        <v>4874</v>
      </c>
      <c r="D3573" t="s">
        <v>259</v>
      </c>
      <c r="E3573" t="s">
        <v>1662</v>
      </c>
      <c r="F3573" t="s">
        <v>311</v>
      </c>
      <c r="G3573" t="s">
        <v>58</v>
      </c>
      <c r="H3573">
        <v>3</v>
      </c>
      <c r="I3573" t="s">
        <v>46</v>
      </c>
      <c r="J3573" t="s">
        <v>47</v>
      </c>
      <c r="K3573" s="1">
        <v>44188</v>
      </c>
      <c r="L3573">
        <v>24.37</v>
      </c>
      <c r="M3573" t="s">
        <v>226</v>
      </c>
      <c r="W3573" s="5">
        <v>46143</v>
      </c>
      <c r="X3573" s="5">
        <v>46113</v>
      </c>
      <c r="Y3573" s="5">
        <v>45809</v>
      </c>
      <c r="AB3573" t="s">
        <v>311</v>
      </c>
      <c r="AC3573" t="s">
        <v>311</v>
      </c>
      <c r="AD3573" t="s">
        <v>199</v>
      </c>
      <c r="AE3573" t="s">
        <v>51</v>
      </c>
      <c r="AF3573" t="s">
        <v>50</v>
      </c>
      <c r="AG3573" t="s">
        <v>52</v>
      </c>
      <c r="AH3573">
        <v>62.188529000000003</v>
      </c>
      <c r="AI3573">
        <v>65.778326000000007</v>
      </c>
      <c r="AJ3573">
        <v>85.563278999999994</v>
      </c>
      <c r="AK3573">
        <v>132.993146</v>
      </c>
      <c r="AL3573" t="s">
        <v>54</v>
      </c>
      <c r="AM3573" t="s">
        <v>314</v>
      </c>
      <c r="AN3573" t="s">
        <v>1531</v>
      </c>
      <c r="AR3573" t="s">
        <v>1531</v>
      </c>
    </row>
    <row r="3574" spans="1:44" hidden="1" x14ac:dyDescent="0.25">
      <c r="A3574" t="s">
        <v>4884</v>
      </c>
      <c r="B3574" t="s">
        <v>4882</v>
      </c>
      <c r="C3574" t="s">
        <v>4883</v>
      </c>
      <c r="D3574" t="s">
        <v>95</v>
      </c>
      <c r="E3574" t="s">
        <v>1268</v>
      </c>
      <c r="F3574" t="s">
        <v>245</v>
      </c>
      <c r="G3574" t="s">
        <v>80</v>
      </c>
      <c r="H3574">
        <v>1</v>
      </c>
      <c r="I3574" t="s">
        <v>197</v>
      </c>
      <c r="J3574" t="s">
        <v>47</v>
      </c>
      <c r="K3574" s="1">
        <v>44177</v>
      </c>
      <c r="L3574">
        <v>50.79</v>
      </c>
      <c r="M3574" t="s">
        <v>226</v>
      </c>
      <c r="W3574" s="5">
        <v>45689</v>
      </c>
      <c r="X3574" s="5">
        <v>45689</v>
      </c>
      <c r="Y3574" s="5">
        <v>45870</v>
      </c>
      <c r="AB3574" t="s">
        <v>245</v>
      </c>
      <c r="AC3574" t="s">
        <v>245</v>
      </c>
      <c r="AD3574" t="s">
        <v>566</v>
      </c>
      <c r="AE3574" t="s">
        <v>690</v>
      </c>
      <c r="AF3574" t="s">
        <v>932</v>
      </c>
      <c r="AG3574" t="s">
        <v>247</v>
      </c>
      <c r="AH3574">
        <v>44.902304999999998</v>
      </c>
      <c r="AI3574">
        <v>50.759149999999998</v>
      </c>
      <c r="AJ3574">
        <v>64.641034000000005</v>
      </c>
      <c r="AK3574">
        <v>66.716044999999994</v>
      </c>
      <c r="AL3574" t="s">
        <v>54</v>
      </c>
      <c r="AM3574" t="s">
        <v>248</v>
      </c>
      <c r="AN3574" t="s">
        <v>247</v>
      </c>
      <c r="AR3574" t="s">
        <v>182</v>
      </c>
    </row>
    <row r="3575" spans="1:44" hidden="1" x14ac:dyDescent="0.25">
      <c r="A3575" t="s">
        <v>4885</v>
      </c>
      <c r="B3575" t="s">
        <v>4882</v>
      </c>
      <c r="C3575" t="s">
        <v>4883</v>
      </c>
      <c r="D3575" t="s">
        <v>145</v>
      </c>
      <c r="E3575" t="s">
        <v>1268</v>
      </c>
      <c r="F3575" t="s">
        <v>245</v>
      </c>
      <c r="G3575" t="s">
        <v>80</v>
      </c>
      <c r="H3575">
        <v>1</v>
      </c>
      <c r="I3575" t="s">
        <v>197</v>
      </c>
      <c r="J3575" t="s">
        <v>47</v>
      </c>
      <c r="K3575" s="1">
        <v>44178</v>
      </c>
      <c r="L3575">
        <v>14.7</v>
      </c>
      <c r="M3575" t="s">
        <v>226</v>
      </c>
      <c r="W3575" s="5">
        <v>45717</v>
      </c>
      <c r="X3575" s="5">
        <v>45689</v>
      </c>
      <c r="Y3575" s="5">
        <v>45870</v>
      </c>
      <c r="AB3575" t="s">
        <v>245</v>
      </c>
      <c r="AC3575" t="s">
        <v>245</v>
      </c>
      <c r="AD3575" t="s">
        <v>566</v>
      </c>
      <c r="AE3575" t="s">
        <v>690</v>
      </c>
      <c r="AF3575" t="s">
        <v>932</v>
      </c>
      <c r="AG3575" t="s">
        <v>247</v>
      </c>
      <c r="AH3575">
        <v>44.902304999999998</v>
      </c>
      <c r="AI3575">
        <v>50.759149999999998</v>
      </c>
      <c r="AJ3575">
        <v>64.641034000000005</v>
      </c>
      <c r="AK3575">
        <v>66.716044999999994</v>
      </c>
      <c r="AL3575" t="s">
        <v>54</v>
      </c>
      <c r="AM3575" t="s">
        <v>248</v>
      </c>
      <c r="AN3575" t="s">
        <v>247</v>
      </c>
      <c r="AR3575" t="s">
        <v>182</v>
      </c>
    </row>
    <row r="3576" spans="1:44" hidden="1" x14ac:dyDescent="0.25">
      <c r="A3576" t="s">
        <v>4886</v>
      </c>
      <c r="B3576" t="s">
        <v>4882</v>
      </c>
      <c r="C3576" t="s">
        <v>4883</v>
      </c>
      <c r="D3576" t="s">
        <v>255</v>
      </c>
      <c r="E3576" t="s">
        <v>1268</v>
      </c>
      <c r="F3576" t="s">
        <v>245</v>
      </c>
      <c r="G3576" t="s">
        <v>80</v>
      </c>
      <c r="H3576">
        <v>1</v>
      </c>
      <c r="I3576" t="s">
        <v>197</v>
      </c>
      <c r="J3576" t="s">
        <v>47</v>
      </c>
      <c r="K3576" s="1">
        <v>44180</v>
      </c>
      <c r="L3576">
        <v>5.32</v>
      </c>
      <c r="M3576" t="s">
        <v>226</v>
      </c>
      <c r="W3576" s="5">
        <v>45717</v>
      </c>
      <c r="X3576" s="5">
        <v>45689</v>
      </c>
      <c r="Y3576" s="5">
        <v>45870</v>
      </c>
      <c r="AB3576" t="s">
        <v>245</v>
      </c>
      <c r="AC3576" t="s">
        <v>245</v>
      </c>
      <c r="AD3576" t="s">
        <v>566</v>
      </c>
      <c r="AE3576" t="s">
        <v>690</v>
      </c>
      <c r="AF3576" t="s">
        <v>932</v>
      </c>
      <c r="AG3576" t="s">
        <v>247</v>
      </c>
      <c r="AH3576">
        <v>44.902304999999998</v>
      </c>
      <c r="AI3576">
        <v>50.759149999999998</v>
      </c>
      <c r="AJ3576">
        <v>64.641034000000005</v>
      </c>
      <c r="AK3576">
        <v>66.716044999999994</v>
      </c>
      <c r="AL3576" t="s">
        <v>54</v>
      </c>
      <c r="AM3576" t="s">
        <v>248</v>
      </c>
      <c r="AN3576" t="s">
        <v>247</v>
      </c>
      <c r="AR3576" t="s">
        <v>182</v>
      </c>
    </row>
    <row r="3577" spans="1:44" hidden="1" x14ac:dyDescent="0.25">
      <c r="A3577" t="s">
        <v>4887</v>
      </c>
      <c r="B3577" t="s">
        <v>4882</v>
      </c>
      <c r="C3577" t="s">
        <v>4883</v>
      </c>
      <c r="D3577" t="s">
        <v>87</v>
      </c>
      <c r="E3577" t="s">
        <v>1268</v>
      </c>
      <c r="F3577" t="s">
        <v>245</v>
      </c>
      <c r="G3577" t="s">
        <v>80</v>
      </c>
      <c r="H3577">
        <v>1</v>
      </c>
      <c r="I3577" t="s">
        <v>197</v>
      </c>
      <c r="J3577" t="s">
        <v>47</v>
      </c>
      <c r="K3577" s="1">
        <v>44180</v>
      </c>
      <c r="L3577">
        <v>10.97</v>
      </c>
      <c r="M3577" t="s">
        <v>226</v>
      </c>
      <c r="W3577" s="5">
        <v>45717</v>
      </c>
      <c r="X3577" s="5">
        <v>45689</v>
      </c>
      <c r="Y3577" s="5">
        <v>45870</v>
      </c>
      <c r="AB3577" t="s">
        <v>245</v>
      </c>
      <c r="AC3577" t="s">
        <v>245</v>
      </c>
      <c r="AD3577" t="s">
        <v>566</v>
      </c>
      <c r="AE3577" t="s">
        <v>690</v>
      </c>
      <c r="AF3577" t="s">
        <v>932</v>
      </c>
      <c r="AG3577" t="s">
        <v>247</v>
      </c>
      <c r="AH3577">
        <v>44.902304999999998</v>
      </c>
      <c r="AI3577">
        <v>50.759149999999998</v>
      </c>
      <c r="AJ3577">
        <v>64.641034000000005</v>
      </c>
      <c r="AK3577">
        <v>66.716044999999994</v>
      </c>
      <c r="AL3577" t="s">
        <v>54</v>
      </c>
      <c r="AM3577" t="s">
        <v>248</v>
      </c>
      <c r="AN3577" t="s">
        <v>247</v>
      </c>
      <c r="AR3577" t="s">
        <v>182</v>
      </c>
    </row>
    <row r="3578" spans="1:44" hidden="1" x14ac:dyDescent="0.25">
      <c r="A3578" t="s">
        <v>4888</v>
      </c>
      <c r="B3578" t="s">
        <v>4882</v>
      </c>
      <c r="C3578" t="s">
        <v>4883</v>
      </c>
      <c r="D3578" t="s">
        <v>100</v>
      </c>
      <c r="E3578" t="s">
        <v>1268</v>
      </c>
      <c r="F3578" t="s">
        <v>245</v>
      </c>
      <c r="G3578" t="s">
        <v>80</v>
      </c>
      <c r="H3578">
        <v>1</v>
      </c>
      <c r="I3578" t="s">
        <v>197</v>
      </c>
      <c r="J3578" t="s">
        <v>70</v>
      </c>
      <c r="L3578">
        <v>0.2</v>
      </c>
      <c r="M3578" t="s">
        <v>226</v>
      </c>
      <c r="W3578" s="5">
        <v>44166</v>
      </c>
      <c r="AB3578" t="s">
        <v>245</v>
      </c>
      <c r="AC3578" t="s">
        <v>245</v>
      </c>
      <c r="AD3578" t="s">
        <v>566</v>
      </c>
      <c r="AE3578" t="s">
        <v>690</v>
      </c>
      <c r="AF3578" t="s">
        <v>932</v>
      </c>
      <c r="AG3578" t="s">
        <v>247</v>
      </c>
      <c r="AH3578">
        <v>44.902304999999998</v>
      </c>
      <c r="AI3578">
        <v>50.759149999999998</v>
      </c>
      <c r="AJ3578">
        <v>64.641034000000005</v>
      </c>
      <c r="AK3578">
        <v>66.716044999999994</v>
      </c>
      <c r="AL3578" t="s">
        <v>73</v>
      </c>
      <c r="AM3578" t="s">
        <v>248</v>
      </c>
      <c r="AN3578" t="s">
        <v>182</v>
      </c>
      <c r="AO3578" s="1">
        <v>45962</v>
      </c>
      <c r="AR3578" t="s">
        <v>182</v>
      </c>
    </row>
    <row r="3579" spans="1:44" hidden="1" x14ac:dyDescent="0.25">
      <c r="A3579" t="s">
        <v>4889</v>
      </c>
      <c r="B3579" t="s">
        <v>4882</v>
      </c>
      <c r="C3579" t="s">
        <v>4883</v>
      </c>
      <c r="D3579" t="s">
        <v>893</v>
      </c>
      <c r="E3579" t="s">
        <v>1268</v>
      </c>
      <c r="F3579" t="s">
        <v>245</v>
      </c>
      <c r="G3579" t="s">
        <v>80</v>
      </c>
      <c r="H3579">
        <v>1</v>
      </c>
      <c r="I3579" t="s">
        <v>197</v>
      </c>
      <c r="J3579" t="s">
        <v>236</v>
      </c>
      <c r="L3579">
        <v>0.11</v>
      </c>
      <c r="M3579" t="s">
        <v>226</v>
      </c>
      <c r="W3579" s="5">
        <v>44166</v>
      </c>
      <c r="AB3579" t="s">
        <v>245</v>
      </c>
      <c r="AC3579" t="s">
        <v>245</v>
      </c>
      <c r="AD3579" t="s">
        <v>566</v>
      </c>
      <c r="AE3579" t="s">
        <v>690</v>
      </c>
      <c r="AF3579" t="s">
        <v>932</v>
      </c>
      <c r="AG3579" t="s">
        <v>247</v>
      </c>
      <c r="AH3579">
        <v>44.902304999999998</v>
      </c>
      <c r="AI3579">
        <v>50.759149999999998</v>
      </c>
      <c r="AJ3579">
        <v>64.641034000000005</v>
      </c>
      <c r="AK3579">
        <v>66.716044999999994</v>
      </c>
      <c r="AL3579" t="s">
        <v>73</v>
      </c>
      <c r="AM3579" t="s">
        <v>248</v>
      </c>
      <c r="AN3579" t="s">
        <v>182</v>
      </c>
      <c r="AO3579" s="1">
        <v>45962</v>
      </c>
      <c r="AR3579" t="s">
        <v>182</v>
      </c>
    </row>
    <row r="3580" spans="1:44" hidden="1" x14ac:dyDescent="0.25">
      <c r="A3580" t="s">
        <v>4892</v>
      </c>
      <c r="B3580" t="s">
        <v>4890</v>
      </c>
      <c r="C3580" t="s">
        <v>4891</v>
      </c>
      <c r="D3580" t="s">
        <v>154</v>
      </c>
      <c r="E3580" t="s">
        <v>298</v>
      </c>
      <c r="F3580" t="s">
        <v>44</v>
      </c>
      <c r="G3580" t="s">
        <v>58</v>
      </c>
      <c r="H3580">
        <v>2</v>
      </c>
      <c r="I3580" t="s">
        <v>46</v>
      </c>
      <c r="J3580" t="s">
        <v>70</v>
      </c>
      <c r="L3580">
        <v>9.52</v>
      </c>
      <c r="M3580" t="s">
        <v>226</v>
      </c>
      <c r="W3580" s="5">
        <v>45463</v>
      </c>
      <c r="AB3580" t="s">
        <v>44</v>
      </c>
      <c r="AC3580" t="s">
        <v>44</v>
      </c>
      <c r="AD3580" t="s">
        <v>52</v>
      </c>
      <c r="AE3580" t="s">
        <v>53</v>
      </c>
      <c r="AF3580" t="s">
        <v>72</v>
      </c>
      <c r="AG3580" t="s">
        <v>50</v>
      </c>
      <c r="AH3580">
        <v>16.091878000000001</v>
      </c>
      <c r="AI3580">
        <v>36.322321000000002</v>
      </c>
      <c r="AJ3580">
        <v>39.540019000000001</v>
      </c>
      <c r="AK3580">
        <v>60.284547000000003</v>
      </c>
      <c r="AL3580" t="s">
        <v>73</v>
      </c>
      <c r="AM3580" t="s">
        <v>55</v>
      </c>
      <c r="AN3580" t="s">
        <v>50</v>
      </c>
      <c r="AO3580" s="1">
        <v>45809</v>
      </c>
      <c r="AR3580" t="s">
        <v>50</v>
      </c>
    </row>
    <row r="3581" spans="1:44" hidden="1" x14ac:dyDescent="0.25">
      <c r="A3581" t="s">
        <v>4895</v>
      </c>
      <c r="B3581" t="s">
        <v>4893</v>
      </c>
      <c r="C3581" t="s">
        <v>4894</v>
      </c>
      <c r="D3581" t="s">
        <v>483</v>
      </c>
      <c r="E3581" t="s">
        <v>244</v>
      </c>
      <c r="F3581" t="s">
        <v>245</v>
      </c>
      <c r="G3581" t="s">
        <v>58</v>
      </c>
      <c r="H3581">
        <v>1</v>
      </c>
      <c r="I3581" t="s">
        <v>197</v>
      </c>
      <c r="J3581" t="s">
        <v>236</v>
      </c>
      <c r="L3581">
        <v>7.0000000000000007E-2</v>
      </c>
      <c r="M3581" t="s">
        <v>226</v>
      </c>
      <c r="W3581" s="5">
        <v>44206</v>
      </c>
      <c r="AB3581" t="s">
        <v>245</v>
      </c>
      <c r="AC3581" t="s">
        <v>245</v>
      </c>
      <c r="AD3581" t="s">
        <v>53</v>
      </c>
      <c r="AE3581" t="s">
        <v>72</v>
      </c>
      <c r="AF3581" t="s">
        <v>52</v>
      </c>
      <c r="AG3581" t="s">
        <v>247</v>
      </c>
      <c r="AH3581">
        <v>17.245851999999999</v>
      </c>
      <c r="AI3581">
        <v>20.463550000000001</v>
      </c>
      <c r="AJ3581">
        <v>41.953899</v>
      </c>
      <c r="AK3581">
        <v>53.483201000000001</v>
      </c>
      <c r="AL3581" t="s">
        <v>73</v>
      </c>
      <c r="AM3581" t="s">
        <v>248</v>
      </c>
      <c r="AN3581" t="s">
        <v>53</v>
      </c>
      <c r="AO3581" s="1">
        <v>45778</v>
      </c>
      <c r="AR3581" t="s">
        <v>53</v>
      </c>
    </row>
    <row r="3582" spans="1:44" hidden="1" x14ac:dyDescent="0.25">
      <c r="A3582" t="s">
        <v>4898</v>
      </c>
      <c r="B3582" t="s">
        <v>4896</v>
      </c>
      <c r="C3582" t="s">
        <v>4897</v>
      </c>
      <c r="D3582" t="s">
        <v>259</v>
      </c>
      <c r="E3582" t="s">
        <v>3262</v>
      </c>
      <c r="F3582" t="s">
        <v>245</v>
      </c>
      <c r="G3582" t="s">
        <v>80</v>
      </c>
      <c r="H3582">
        <v>1</v>
      </c>
      <c r="I3582" t="s">
        <v>197</v>
      </c>
      <c r="J3582" t="s">
        <v>70</v>
      </c>
      <c r="L3582">
        <v>1.92</v>
      </c>
      <c r="M3582" t="s">
        <v>226</v>
      </c>
      <c r="U3582" t="s">
        <v>496</v>
      </c>
      <c r="W3582" s="5">
        <v>44357</v>
      </c>
      <c r="AB3582" t="s">
        <v>245</v>
      </c>
      <c r="AC3582" t="s">
        <v>245</v>
      </c>
      <c r="AD3582" t="s">
        <v>690</v>
      </c>
      <c r="AE3582" t="s">
        <v>247</v>
      </c>
      <c r="AF3582" t="s">
        <v>566</v>
      </c>
      <c r="AG3582" t="s">
        <v>84</v>
      </c>
      <c r="AH3582">
        <v>79.194540000000003</v>
      </c>
      <c r="AI3582">
        <v>86.424118000000007</v>
      </c>
      <c r="AJ3582">
        <v>99.773757000000003</v>
      </c>
      <c r="AK3582">
        <v>115.278464</v>
      </c>
      <c r="AL3582" t="s">
        <v>73</v>
      </c>
      <c r="AM3582" t="s">
        <v>474</v>
      </c>
      <c r="AO3582" s="1">
        <v>45962</v>
      </c>
      <c r="AR3582" t="s">
        <v>84</v>
      </c>
    </row>
    <row r="3583" spans="1:44" hidden="1" x14ac:dyDescent="0.25">
      <c r="A3583" t="s">
        <v>4899</v>
      </c>
      <c r="B3583" t="s">
        <v>4896</v>
      </c>
      <c r="C3583" t="s">
        <v>4897</v>
      </c>
      <c r="D3583" t="s">
        <v>844</v>
      </c>
      <c r="E3583" t="s">
        <v>3262</v>
      </c>
      <c r="F3583" t="s">
        <v>245</v>
      </c>
      <c r="G3583" t="s">
        <v>80</v>
      </c>
      <c r="H3583">
        <v>1</v>
      </c>
      <c r="I3583" t="s">
        <v>197</v>
      </c>
      <c r="J3583" t="s">
        <v>236</v>
      </c>
      <c r="L3583">
        <v>0.19</v>
      </c>
      <c r="M3583" t="s">
        <v>226</v>
      </c>
      <c r="W3583" s="5">
        <v>44357</v>
      </c>
      <c r="AB3583" t="s">
        <v>245</v>
      </c>
      <c r="AC3583" t="s">
        <v>245</v>
      </c>
      <c r="AD3583" t="s">
        <v>690</v>
      </c>
      <c r="AE3583" t="s">
        <v>247</v>
      </c>
      <c r="AF3583" t="s">
        <v>566</v>
      </c>
      <c r="AG3583" t="s">
        <v>84</v>
      </c>
      <c r="AH3583">
        <v>79.194540000000003</v>
      </c>
      <c r="AI3583">
        <v>86.424118000000007</v>
      </c>
      <c r="AJ3583">
        <v>99.773757000000003</v>
      </c>
      <c r="AK3583">
        <v>115.278464</v>
      </c>
      <c r="AL3583" t="s">
        <v>73</v>
      </c>
      <c r="AM3583" t="s">
        <v>474</v>
      </c>
      <c r="AO3583" s="1">
        <v>45962</v>
      </c>
      <c r="AR3583" t="s">
        <v>84</v>
      </c>
    </row>
    <row r="3584" spans="1:44" hidden="1" x14ac:dyDescent="0.25">
      <c r="A3584" t="s">
        <v>4902</v>
      </c>
      <c r="B3584" t="s">
        <v>4900</v>
      </c>
      <c r="C3584" t="s">
        <v>4901</v>
      </c>
      <c r="D3584" t="s">
        <v>259</v>
      </c>
      <c r="E3584" t="s">
        <v>3204</v>
      </c>
      <c r="F3584" t="s">
        <v>311</v>
      </c>
      <c r="G3584" t="s">
        <v>58</v>
      </c>
      <c r="H3584">
        <v>3</v>
      </c>
      <c r="I3584" t="s">
        <v>46</v>
      </c>
      <c r="J3584" t="s">
        <v>70</v>
      </c>
      <c r="L3584">
        <v>7.92</v>
      </c>
      <c r="M3584" t="s">
        <v>226</v>
      </c>
      <c r="O3584" t="s">
        <v>473</v>
      </c>
      <c r="P3584" t="s">
        <v>14</v>
      </c>
      <c r="W3584" s="5">
        <v>44306</v>
      </c>
      <c r="AB3584" t="s">
        <v>311</v>
      </c>
      <c r="AC3584" t="s">
        <v>473</v>
      </c>
      <c r="AD3584" t="s">
        <v>1532</v>
      </c>
      <c r="AE3584" t="s">
        <v>1531</v>
      </c>
      <c r="AF3584" t="s">
        <v>51</v>
      </c>
      <c r="AG3584" t="s">
        <v>50</v>
      </c>
      <c r="AH3584">
        <v>40.210757999999998</v>
      </c>
      <c r="AI3584">
        <v>97.476285000000004</v>
      </c>
      <c r="AJ3584">
        <v>149.02367699999999</v>
      </c>
      <c r="AK3584">
        <v>155.85130699999999</v>
      </c>
      <c r="AL3584" t="s">
        <v>295</v>
      </c>
      <c r="AM3584" t="s">
        <v>314</v>
      </c>
      <c r="AN3584" t="s">
        <v>1531</v>
      </c>
      <c r="AO3584" s="1">
        <v>45839</v>
      </c>
      <c r="AP3584" s="1" t="s">
        <v>5438</v>
      </c>
      <c r="AR3584" t="s">
        <v>1532</v>
      </c>
    </row>
    <row r="3585" spans="1:44" hidden="1" x14ac:dyDescent="0.25">
      <c r="A3585" t="s">
        <v>4903</v>
      </c>
      <c r="B3585" t="s">
        <v>4900</v>
      </c>
      <c r="C3585" t="s">
        <v>4901</v>
      </c>
      <c r="D3585" t="s">
        <v>104</v>
      </c>
      <c r="E3585" t="s">
        <v>3204</v>
      </c>
      <c r="F3585" t="s">
        <v>311</v>
      </c>
      <c r="G3585" t="s">
        <v>58</v>
      </c>
      <c r="H3585">
        <v>1</v>
      </c>
      <c r="I3585" t="s">
        <v>197</v>
      </c>
      <c r="J3585" t="s">
        <v>70</v>
      </c>
      <c r="L3585">
        <v>0.18</v>
      </c>
      <c r="M3585" t="s">
        <v>226</v>
      </c>
      <c r="W3585" s="5">
        <v>44306</v>
      </c>
      <c r="AB3585" t="s">
        <v>311</v>
      </c>
      <c r="AC3585" t="s">
        <v>311</v>
      </c>
      <c r="AD3585" t="s">
        <v>1532</v>
      </c>
      <c r="AE3585" t="s">
        <v>1531</v>
      </c>
      <c r="AF3585" t="s">
        <v>51</v>
      </c>
      <c r="AG3585" t="s">
        <v>50</v>
      </c>
      <c r="AH3585">
        <v>40.210757999999998</v>
      </c>
      <c r="AI3585">
        <v>97.476285000000004</v>
      </c>
      <c r="AJ3585">
        <v>149.02367699999999</v>
      </c>
      <c r="AK3585">
        <v>155.85130699999999</v>
      </c>
      <c r="AL3585" t="s">
        <v>73</v>
      </c>
      <c r="AM3585" t="s">
        <v>314</v>
      </c>
      <c r="AN3585" t="s">
        <v>1531</v>
      </c>
      <c r="AO3585" s="1">
        <v>45839</v>
      </c>
      <c r="AP3585" s="1" t="s">
        <v>5438</v>
      </c>
      <c r="AR3585" t="s">
        <v>1532</v>
      </c>
    </row>
    <row r="3586" spans="1:44" hidden="1" x14ac:dyDescent="0.25">
      <c r="A3586" t="s">
        <v>4904</v>
      </c>
      <c r="B3586" t="s">
        <v>4900</v>
      </c>
      <c r="C3586" t="s">
        <v>4901</v>
      </c>
      <c r="D3586" t="s">
        <v>149</v>
      </c>
      <c r="E3586" t="s">
        <v>3204</v>
      </c>
      <c r="F3586" t="s">
        <v>311</v>
      </c>
      <c r="G3586" t="s">
        <v>58</v>
      </c>
      <c r="H3586">
        <v>1</v>
      </c>
      <c r="I3586" t="s">
        <v>197</v>
      </c>
      <c r="J3586" t="s">
        <v>70</v>
      </c>
      <c r="L3586">
        <v>0.16</v>
      </c>
      <c r="M3586" t="s">
        <v>226</v>
      </c>
      <c r="W3586" s="5">
        <v>44306</v>
      </c>
      <c r="AB3586" t="s">
        <v>311</v>
      </c>
      <c r="AC3586" t="s">
        <v>311</v>
      </c>
      <c r="AD3586" t="s">
        <v>1532</v>
      </c>
      <c r="AE3586" t="s">
        <v>1531</v>
      </c>
      <c r="AF3586" t="s">
        <v>51</v>
      </c>
      <c r="AG3586" t="s">
        <v>50</v>
      </c>
      <c r="AH3586">
        <v>40.210757999999998</v>
      </c>
      <c r="AI3586">
        <v>97.476285000000004</v>
      </c>
      <c r="AJ3586">
        <v>149.02367699999999</v>
      </c>
      <c r="AK3586">
        <v>155.85130699999999</v>
      </c>
      <c r="AL3586" t="s">
        <v>73</v>
      </c>
      <c r="AM3586" t="s">
        <v>314</v>
      </c>
      <c r="AN3586" t="s">
        <v>1531</v>
      </c>
      <c r="AO3586" s="1">
        <v>45839</v>
      </c>
      <c r="AP3586" s="1" t="s">
        <v>5438</v>
      </c>
      <c r="AR3586" t="s">
        <v>1532</v>
      </c>
    </row>
    <row r="3587" spans="1:44" hidden="1" x14ac:dyDescent="0.25">
      <c r="A3587" t="s">
        <v>4905</v>
      </c>
      <c r="B3587" t="s">
        <v>4900</v>
      </c>
      <c r="C3587" t="s">
        <v>4901</v>
      </c>
      <c r="D3587" t="s">
        <v>107</v>
      </c>
      <c r="E3587" t="s">
        <v>3204</v>
      </c>
      <c r="F3587" t="s">
        <v>311</v>
      </c>
      <c r="G3587" t="s">
        <v>58</v>
      </c>
      <c r="H3587">
        <v>1</v>
      </c>
      <c r="I3587" t="s">
        <v>197</v>
      </c>
      <c r="J3587" t="s">
        <v>70</v>
      </c>
      <c r="L3587">
        <v>0.37</v>
      </c>
      <c r="M3587" t="s">
        <v>226</v>
      </c>
      <c r="W3587" s="5">
        <v>44306</v>
      </c>
      <c r="AB3587" t="s">
        <v>311</v>
      </c>
      <c r="AC3587" t="s">
        <v>311</v>
      </c>
      <c r="AD3587" t="s">
        <v>1532</v>
      </c>
      <c r="AE3587" t="s">
        <v>1531</v>
      </c>
      <c r="AF3587" t="s">
        <v>51</v>
      </c>
      <c r="AG3587" t="s">
        <v>50</v>
      </c>
      <c r="AH3587">
        <v>40.210757999999998</v>
      </c>
      <c r="AI3587">
        <v>97.476285000000004</v>
      </c>
      <c r="AJ3587">
        <v>149.02367699999999</v>
      </c>
      <c r="AK3587">
        <v>155.85130699999999</v>
      </c>
      <c r="AL3587" t="s">
        <v>73</v>
      </c>
      <c r="AM3587" t="s">
        <v>314</v>
      </c>
      <c r="AN3587" t="s">
        <v>1531</v>
      </c>
      <c r="AO3587" s="1">
        <v>45839</v>
      </c>
      <c r="AP3587" s="1" t="s">
        <v>5438</v>
      </c>
      <c r="AR3587" t="s">
        <v>1532</v>
      </c>
    </row>
    <row r="3588" spans="1:44" hidden="1" x14ac:dyDescent="0.25">
      <c r="A3588" t="s">
        <v>4906</v>
      </c>
      <c r="B3588" t="s">
        <v>4900</v>
      </c>
      <c r="C3588" t="s">
        <v>4901</v>
      </c>
      <c r="D3588" t="s">
        <v>109</v>
      </c>
      <c r="E3588" t="s">
        <v>3204</v>
      </c>
      <c r="F3588" t="s">
        <v>311</v>
      </c>
      <c r="G3588" t="s">
        <v>58</v>
      </c>
      <c r="H3588">
        <v>1</v>
      </c>
      <c r="I3588" t="s">
        <v>197</v>
      </c>
      <c r="J3588" t="s">
        <v>70</v>
      </c>
      <c r="L3588">
        <v>0.4</v>
      </c>
      <c r="M3588" t="s">
        <v>226</v>
      </c>
      <c r="W3588" s="5">
        <v>44306</v>
      </c>
      <c r="AB3588" t="s">
        <v>311</v>
      </c>
      <c r="AC3588" t="s">
        <v>311</v>
      </c>
      <c r="AD3588" t="s">
        <v>1532</v>
      </c>
      <c r="AE3588" t="s">
        <v>1531</v>
      </c>
      <c r="AF3588" t="s">
        <v>51</v>
      </c>
      <c r="AG3588" t="s">
        <v>50</v>
      </c>
      <c r="AH3588">
        <v>40.210757999999998</v>
      </c>
      <c r="AI3588">
        <v>97.476285000000004</v>
      </c>
      <c r="AJ3588">
        <v>149.02367699999999</v>
      </c>
      <c r="AK3588">
        <v>155.85130699999999</v>
      </c>
      <c r="AL3588" t="s">
        <v>73</v>
      </c>
      <c r="AM3588" t="s">
        <v>314</v>
      </c>
      <c r="AN3588" t="s">
        <v>1531</v>
      </c>
      <c r="AO3588" s="1">
        <v>45839</v>
      </c>
      <c r="AP3588" s="1" t="s">
        <v>5438</v>
      </c>
      <c r="AR3588" t="s">
        <v>1532</v>
      </c>
    </row>
    <row r="3589" spans="1:44" hidden="1" x14ac:dyDescent="0.25">
      <c r="A3589" t="s">
        <v>4907</v>
      </c>
      <c r="B3589" t="s">
        <v>4900</v>
      </c>
      <c r="C3589" t="s">
        <v>4901</v>
      </c>
      <c r="D3589" t="s">
        <v>154</v>
      </c>
      <c r="E3589" t="s">
        <v>3204</v>
      </c>
      <c r="F3589" t="s">
        <v>311</v>
      </c>
      <c r="G3589" t="s">
        <v>58</v>
      </c>
      <c r="H3589">
        <v>1</v>
      </c>
      <c r="I3589" t="s">
        <v>197</v>
      </c>
      <c r="J3589" t="s">
        <v>70</v>
      </c>
      <c r="L3589">
        <v>0.34</v>
      </c>
      <c r="M3589" t="s">
        <v>226</v>
      </c>
      <c r="W3589" s="5">
        <v>44306</v>
      </c>
      <c r="AB3589" t="s">
        <v>311</v>
      </c>
      <c r="AC3589" t="s">
        <v>311</v>
      </c>
      <c r="AD3589" t="s">
        <v>1532</v>
      </c>
      <c r="AE3589" t="s">
        <v>1531</v>
      </c>
      <c r="AF3589" t="s">
        <v>51</v>
      </c>
      <c r="AG3589" t="s">
        <v>50</v>
      </c>
      <c r="AH3589">
        <v>40.210757999999998</v>
      </c>
      <c r="AI3589">
        <v>97.476285000000004</v>
      </c>
      <c r="AJ3589">
        <v>149.02367699999999</v>
      </c>
      <c r="AK3589">
        <v>155.85130699999999</v>
      </c>
      <c r="AL3589" t="s">
        <v>73</v>
      </c>
      <c r="AM3589" t="s">
        <v>314</v>
      </c>
      <c r="AN3589" t="s">
        <v>1531</v>
      </c>
      <c r="AO3589" s="1">
        <v>45839</v>
      </c>
      <c r="AP3589" s="1" t="s">
        <v>5438</v>
      </c>
      <c r="AR3589" t="s">
        <v>1532</v>
      </c>
    </row>
    <row r="3590" spans="1:44" hidden="1" x14ac:dyDescent="0.25">
      <c r="A3590" t="s">
        <v>4908</v>
      </c>
      <c r="B3590" t="s">
        <v>4900</v>
      </c>
      <c r="C3590" t="s">
        <v>4901</v>
      </c>
      <c r="D3590" t="s">
        <v>229</v>
      </c>
      <c r="E3590" t="s">
        <v>3204</v>
      </c>
      <c r="F3590" t="s">
        <v>311</v>
      </c>
      <c r="G3590" t="s">
        <v>58</v>
      </c>
      <c r="H3590">
        <v>1</v>
      </c>
      <c r="I3590" t="s">
        <v>197</v>
      </c>
      <c r="J3590" t="s">
        <v>70</v>
      </c>
      <c r="L3590">
        <v>0.15</v>
      </c>
      <c r="M3590" t="s">
        <v>226</v>
      </c>
      <c r="W3590" s="5">
        <v>44306</v>
      </c>
      <c r="AB3590" t="s">
        <v>311</v>
      </c>
      <c r="AC3590" t="s">
        <v>311</v>
      </c>
      <c r="AD3590" t="s">
        <v>1532</v>
      </c>
      <c r="AE3590" t="s">
        <v>1531</v>
      </c>
      <c r="AF3590" t="s">
        <v>51</v>
      </c>
      <c r="AG3590" t="s">
        <v>50</v>
      </c>
      <c r="AH3590">
        <v>40.210757999999998</v>
      </c>
      <c r="AI3590">
        <v>97.476285000000004</v>
      </c>
      <c r="AJ3590">
        <v>149.02367699999999</v>
      </c>
      <c r="AK3590">
        <v>155.85130699999999</v>
      </c>
      <c r="AL3590" t="s">
        <v>73</v>
      </c>
      <c r="AM3590" t="s">
        <v>314</v>
      </c>
      <c r="AN3590" t="s">
        <v>1531</v>
      </c>
      <c r="AO3590" s="1">
        <v>45839</v>
      </c>
      <c r="AP3590" s="1" t="s">
        <v>5438</v>
      </c>
      <c r="AR3590" t="s">
        <v>1532</v>
      </c>
    </row>
    <row r="3591" spans="1:44" hidden="1" x14ac:dyDescent="0.25">
      <c r="A3591" t="s">
        <v>4909</v>
      </c>
      <c r="B3591" t="s">
        <v>4900</v>
      </c>
      <c r="C3591" t="s">
        <v>4901</v>
      </c>
      <c r="D3591" t="s">
        <v>112</v>
      </c>
      <c r="E3591" t="s">
        <v>3204</v>
      </c>
      <c r="F3591" t="s">
        <v>311</v>
      </c>
      <c r="G3591" t="s">
        <v>58</v>
      </c>
      <c r="H3591">
        <v>2</v>
      </c>
      <c r="I3591" t="s">
        <v>46</v>
      </c>
      <c r="J3591" t="s">
        <v>70</v>
      </c>
      <c r="L3591">
        <v>0.65</v>
      </c>
      <c r="M3591" t="s">
        <v>226</v>
      </c>
      <c r="W3591" s="5">
        <v>44306</v>
      </c>
      <c r="AB3591" t="s">
        <v>311</v>
      </c>
      <c r="AC3591" t="s">
        <v>311</v>
      </c>
      <c r="AD3591" t="s">
        <v>1532</v>
      </c>
      <c r="AE3591" t="s">
        <v>1531</v>
      </c>
      <c r="AF3591" t="s">
        <v>51</v>
      </c>
      <c r="AG3591" t="s">
        <v>50</v>
      </c>
      <c r="AH3591">
        <v>40.210757999999998</v>
      </c>
      <c r="AI3591">
        <v>97.476285000000004</v>
      </c>
      <c r="AJ3591">
        <v>149.02367699999999</v>
      </c>
      <c r="AK3591">
        <v>155.85130699999999</v>
      </c>
      <c r="AL3591" t="s">
        <v>73</v>
      </c>
      <c r="AM3591" t="s">
        <v>314</v>
      </c>
      <c r="AN3591" t="s">
        <v>1531</v>
      </c>
      <c r="AO3591" s="1">
        <v>45839</v>
      </c>
      <c r="AP3591" s="1" t="s">
        <v>5438</v>
      </c>
      <c r="AR3591" t="s">
        <v>1532</v>
      </c>
    </row>
    <row r="3592" spans="1:44" hidden="1" x14ac:dyDescent="0.25">
      <c r="A3592" t="s">
        <v>4910</v>
      </c>
      <c r="B3592" t="s">
        <v>4900</v>
      </c>
      <c r="C3592" t="s">
        <v>4901</v>
      </c>
      <c r="D3592" t="s">
        <v>114</v>
      </c>
      <c r="E3592" t="s">
        <v>3204</v>
      </c>
      <c r="F3592" t="s">
        <v>311</v>
      </c>
      <c r="G3592" t="s">
        <v>58</v>
      </c>
      <c r="H3592">
        <v>2</v>
      </c>
      <c r="I3592" t="s">
        <v>46</v>
      </c>
      <c r="J3592" t="s">
        <v>70</v>
      </c>
      <c r="L3592">
        <v>0.79</v>
      </c>
      <c r="M3592" t="s">
        <v>226</v>
      </c>
      <c r="W3592" s="5">
        <v>44306</v>
      </c>
      <c r="AB3592" t="s">
        <v>311</v>
      </c>
      <c r="AC3592" t="s">
        <v>311</v>
      </c>
      <c r="AD3592" t="s">
        <v>1532</v>
      </c>
      <c r="AE3592" t="s">
        <v>1531</v>
      </c>
      <c r="AF3592" t="s">
        <v>51</v>
      </c>
      <c r="AG3592" t="s">
        <v>50</v>
      </c>
      <c r="AH3592">
        <v>40.210757999999998</v>
      </c>
      <c r="AI3592">
        <v>97.476285000000004</v>
      </c>
      <c r="AJ3592">
        <v>149.02367699999999</v>
      </c>
      <c r="AK3592">
        <v>155.85130699999999</v>
      </c>
      <c r="AL3592" t="s">
        <v>73</v>
      </c>
      <c r="AM3592" t="s">
        <v>314</v>
      </c>
      <c r="AN3592" t="s">
        <v>1531</v>
      </c>
      <c r="AO3592" s="1">
        <v>45839</v>
      </c>
      <c r="AP3592" s="1" t="s">
        <v>5438</v>
      </c>
      <c r="AR3592" t="s">
        <v>1532</v>
      </c>
    </row>
    <row r="3593" spans="1:44" hidden="1" x14ac:dyDescent="0.25">
      <c r="A3593" t="s">
        <v>4911</v>
      </c>
      <c r="B3593" t="s">
        <v>4900</v>
      </c>
      <c r="C3593" t="s">
        <v>4901</v>
      </c>
      <c r="D3593" t="s">
        <v>116</v>
      </c>
      <c r="E3593" t="s">
        <v>3204</v>
      </c>
      <c r="F3593" t="s">
        <v>311</v>
      </c>
      <c r="G3593" t="s">
        <v>58</v>
      </c>
      <c r="H3593">
        <v>2</v>
      </c>
      <c r="I3593" t="s">
        <v>46</v>
      </c>
      <c r="J3593" t="s">
        <v>70</v>
      </c>
      <c r="L3593">
        <v>1.32</v>
      </c>
      <c r="M3593" t="s">
        <v>226</v>
      </c>
      <c r="W3593" s="5">
        <v>44306</v>
      </c>
      <c r="AB3593" t="s">
        <v>311</v>
      </c>
      <c r="AC3593" t="s">
        <v>311</v>
      </c>
      <c r="AD3593" t="s">
        <v>1532</v>
      </c>
      <c r="AE3593" t="s">
        <v>1531</v>
      </c>
      <c r="AF3593" t="s">
        <v>51</v>
      </c>
      <c r="AG3593" t="s">
        <v>50</v>
      </c>
      <c r="AH3593">
        <v>40.210757999999998</v>
      </c>
      <c r="AI3593">
        <v>97.476285000000004</v>
      </c>
      <c r="AJ3593">
        <v>149.02367699999999</v>
      </c>
      <c r="AK3593">
        <v>155.85130699999999</v>
      </c>
      <c r="AL3593" t="s">
        <v>73</v>
      </c>
      <c r="AM3593" t="s">
        <v>314</v>
      </c>
      <c r="AN3593" t="s">
        <v>1531</v>
      </c>
      <c r="AO3593" s="1">
        <v>45839</v>
      </c>
      <c r="AP3593" s="1" t="s">
        <v>5438</v>
      </c>
      <c r="AR3593" t="s">
        <v>1532</v>
      </c>
    </row>
    <row r="3594" spans="1:44" hidden="1" x14ac:dyDescent="0.25">
      <c r="A3594" t="s">
        <v>4912</v>
      </c>
      <c r="B3594" t="s">
        <v>4900</v>
      </c>
      <c r="C3594" t="s">
        <v>4901</v>
      </c>
      <c r="D3594" t="s">
        <v>160</v>
      </c>
      <c r="E3594" t="s">
        <v>3204</v>
      </c>
      <c r="F3594" t="s">
        <v>311</v>
      </c>
      <c r="G3594" t="s">
        <v>58</v>
      </c>
      <c r="H3594">
        <v>2</v>
      </c>
      <c r="I3594" t="s">
        <v>46</v>
      </c>
      <c r="J3594" t="s">
        <v>70</v>
      </c>
      <c r="L3594">
        <v>1.69</v>
      </c>
      <c r="M3594" t="s">
        <v>226</v>
      </c>
      <c r="W3594" s="5">
        <v>44306</v>
      </c>
      <c r="AB3594" t="s">
        <v>311</v>
      </c>
      <c r="AC3594" t="s">
        <v>311</v>
      </c>
      <c r="AD3594" t="s">
        <v>1532</v>
      </c>
      <c r="AE3594" t="s">
        <v>1531</v>
      </c>
      <c r="AF3594" t="s">
        <v>51</v>
      </c>
      <c r="AG3594" t="s">
        <v>50</v>
      </c>
      <c r="AH3594">
        <v>40.210757999999998</v>
      </c>
      <c r="AI3594">
        <v>97.476285000000004</v>
      </c>
      <c r="AJ3594">
        <v>149.02367699999999</v>
      </c>
      <c r="AK3594">
        <v>155.85130699999999</v>
      </c>
      <c r="AL3594" t="s">
        <v>73</v>
      </c>
      <c r="AM3594" t="s">
        <v>314</v>
      </c>
      <c r="AN3594" t="s">
        <v>1531</v>
      </c>
      <c r="AO3594" s="1">
        <v>45839</v>
      </c>
      <c r="AP3594" s="1" t="s">
        <v>5438</v>
      </c>
      <c r="AR3594" t="s">
        <v>1532</v>
      </c>
    </row>
    <row r="3595" spans="1:44" hidden="1" x14ac:dyDescent="0.25">
      <c r="A3595" t="s">
        <v>4913</v>
      </c>
      <c r="B3595" t="s">
        <v>4900</v>
      </c>
      <c r="C3595" t="s">
        <v>4901</v>
      </c>
      <c r="D3595" t="s">
        <v>200</v>
      </c>
      <c r="E3595" t="s">
        <v>3204</v>
      </c>
      <c r="F3595" t="s">
        <v>311</v>
      </c>
      <c r="G3595" t="s">
        <v>58</v>
      </c>
      <c r="H3595">
        <v>2</v>
      </c>
      <c r="I3595" t="s">
        <v>46</v>
      </c>
      <c r="J3595" t="s">
        <v>70</v>
      </c>
      <c r="L3595">
        <v>1.35</v>
      </c>
      <c r="M3595" t="s">
        <v>226</v>
      </c>
      <c r="W3595" s="5">
        <v>44306</v>
      </c>
      <c r="AB3595" t="s">
        <v>311</v>
      </c>
      <c r="AC3595" t="s">
        <v>311</v>
      </c>
      <c r="AD3595" t="s">
        <v>1532</v>
      </c>
      <c r="AE3595" t="s">
        <v>1531</v>
      </c>
      <c r="AF3595" t="s">
        <v>51</v>
      </c>
      <c r="AG3595" t="s">
        <v>50</v>
      </c>
      <c r="AH3595">
        <v>40.210757999999998</v>
      </c>
      <c r="AI3595">
        <v>97.476285000000004</v>
      </c>
      <c r="AJ3595">
        <v>149.02367699999999</v>
      </c>
      <c r="AK3595">
        <v>155.85130699999999</v>
      </c>
      <c r="AL3595" t="s">
        <v>73</v>
      </c>
      <c r="AM3595" t="s">
        <v>314</v>
      </c>
      <c r="AN3595" t="s">
        <v>1531</v>
      </c>
      <c r="AO3595" s="1">
        <v>45839</v>
      </c>
      <c r="AP3595" s="1" t="s">
        <v>5438</v>
      </c>
      <c r="AR3595" t="s">
        <v>1532</v>
      </c>
    </row>
    <row r="3596" spans="1:44" hidden="1" x14ac:dyDescent="0.25">
      <c r="A3596" t="s">
        <v>4914</v>
      </c>
      <c r="B3596" t="s">
        <v>4900</v>
      </c>
      <c r="C3596" t="s">
        <v>4901</v>
      </c>
      <c r="D3596" t="s">
        <v>124</v>
      </c>
      <c r="E3596" t="s">
        <v>3204</v>
      </c>
      <c r="F3596" t="s">
        <v>311</v>
      </c>
      <c r="G3596" t="s">
        <v>58</v>
      </c>
      <c r="H3596">
        <v>2</v>
      </c>
      <c r="I3596" t="s">
        <v>46</v>
      </c>
      <c r="J3596" t="s">
        <v>70</v>
      </c>
      <c r="L3596">
        <v>0.93</v>
      </c>
      <c r="M3596" t="s">
        <v>226</v>
      </c>
      <c r="W3596" s="5">
        <v>44306</v>
      </c>
      <c r="AB3596" t="s">
        <v>311</v>
      </c>
      <c r="AC3596" t="s">
        <v>311</v>
      </c>
      <c r="AD3596" t="s">
        <v>1532</v>
      </c>
      <c r="AE3596" t="s">
        <v>1531</v>
      </c>
      <c r="AF3596" t="s">
        <v>51</v>
      </c>
      <c r="AG3596" t="s">
        <v>50</v>
      </c>
      <c r="AH3596">
        <v>40.210757999999998</v>
      </c>
      <c r="AI3596">
        <v>97.476285000000004</v>
      </c>
      <c r="AJ3596">
        <v>149.02367699999999</v>
      </c>
      <c r="AK3596">
        <v>155.85130699999999</v>
      </c>
      <c r="AL3596" t="s">
        <v>73</v>
      </c>
      <c r="AM3596" t="s">
        <v>314</v>
      </c>
      <c r="AN3596" t="s">
        <v>1531</v>
      </c>
      <c r="AO3596" s="1">
        <v>45839</v>
      </c>
      <c r="AP3596" s="1" t="s">
        <v>5438</v>
      </c>
      <c r="AR3596" t="s">
        <v>1532</v>
      </c>
    </row>
    <row r="3597" spans="1:44" hidden="1" x14ac:dyDescent="0.25">
      <c r="A3597" t="s">
        <v>4915</v>
      </c>
      <c r="B3597" t="s">
        <v>4900</v>
      </c>
      <c r="C3597" t="s">
        <v>4901</v>
      </c>
      <c r="D3597" t="s">
        <v>162</v>
      </c>
      <c r="E3597" t="s">
        <v>3204</v>
      </c>
      <c r="F3597" t="s">
        <v>311</v>
      </c>
      <c r="G3597" t="s">
        <v>58</v>
      </c>
      <c r="H3597">
        <v>2</v>
      </c>
      <c r="I3597" t="s">
        <v>46</v>
      </c>
      <c r="J3597" t="s">
        <v>70</v>
      </c>
      <c r="L3597">
        <v>1.74</v>
      </c>
      <c r="M3597" t="s">
        <v>226</v>
      </c>
      <c r="W3597" s="5">
        <v>44306</v>
      </c>
      <c r="AB3597" t="s">
        <v>311</v>
      </c>
      <c r="AC3597" t="s">
        <v>311</v>
      </c>
      <c r="AD3597" t="s">
        <v>1532</v>
      </c>
      <c r="AE3597" t="s">
        <v>1531</v>
      </c>
      <c r="AF3597" t="s">
        <v>51</v>
      </c>
      <c r="AG3597" t="s">
        <v>50</v>
      </c>
      <c r="AH3597">
        <v>40.210757999999998</v>
      </c>
      <c r="AI3597">
        <v>97.476285000000004</v>
      </c>
      <c r="AJ3597">
        <v>149.02367699999999</v>
      </c>
      <c r="AK3597">
        <v>155.85130699999999</v>
      </c>
      <c r="AL3597" t="s">
        <v>73</v>
      </c>
      <c r="AM3597" t="s">
        <v>314</v>
      </c>
      <c r="AN3597" t="s">
        <v>1531</v>
      </c>
      <c r="AO3597" s="1">
        <v>45839</v>
      </c>
      <c r="AP3597" s="1" t="s">
        <v>5438</v>
      </c>
      <c r="AR3597" t="s">
        <v>1532</v>
      </c>
    </row>
    <row r="3598" spans="1:44" hidden="1" x14ac:dyDescent="0.25">
      <c r="A3598" t="s">
        <v>4916</v>
      </c>
      <c r="B3598" t="s">
        <v>4900</v>
      </c>
      <c r="C3598" t="s">
        <v>4901</v>
      </c>
      <c r="D3598" t="s">
        <v>126</v>
      </c>
      <c r="E3598" t="s">
        <v>3204</v>
      </c>
      <c r="F3598" t="s">
        <v>311</v>
      </c>
      <c r="G3598" t="s">
        <v>58</v>
      </c>
      <c r="H3598">
        <v>2</v>
      </c>
      <c r="I3598" t="s">
        <v>46</v>
      </c>
      <c r="J3598" t="s">
        <v>70</v>
      </c>
      <c r="L3598">
        <v>1.88</v>
      </c>
      <c r="M3598" t="s">
        <v>226</v>
      </c>
      <c r="W3598" s="5">
        <v>44306</v>
      </c>
      <c r="AB3598" t="s">
        <v>311</v>
      </c>
      <c r="AC3598" t="s">
        <v>311</v>
      </c>
      <c r="AD3598" t="s">
        <v>1532</v>
      </c>
      <c r="AE3598" t="s">
        <v>1531</v>
      </c>
      <c r="AF3598" t="s">
        <v>51</v>
      </c>
      <c r="AG3598" t="s">
        <v>50</v>
      </c>
      <c r="AH3598">
        <v>40.210757999999998</v>
      </c>
      <c r="AI3598">
        <v>97.476285000000004</v>
      </c>
      <c r="AJ3598">
        <v>149.02367699999999</v>
      </c>
      <c r="AK3598">
        <v>155.85130699999999</v>
      </c>
      <c r="AL3598" t="s">
        <v>73</v>
      </c>
      <c r="AM3598" t="s">
        <v>314</v>
      </c>
      <c r="AN3598" t="s">
        <v>1531</v>
      </c>
      <c r="AO3598" s="1">
        <v>45839</v>
      </c>
      <c r="AP3598" s="1" t="s">
        <v>5438</v>
      </c>
      <c r="AR3598" t="s">
        <v>1532</v>
      </c>
    </row>
    <row r="3599" spans="1:44" hidden="1" x14ac:dyDescent="0.25">
      <c r="A3599" t="s">
        <v>4917</v>
      </c>
      <c r="B3599" t="s">
        <v>4900</v>
      </c>
      <c r="C3599" t="s">
        <v>4901</v>
      </c>
      <c r="D3599" t="s">
        <v>118</v>
      </c>
      <c r="E3599" t="s">
        <v>3204</v>
      </c>
      <c r="F3599" t="s">
        <v>311</v>
      </c>
      <c r="G3599" t="s">
        <v>58</v>
      </c>
      <c r="H3599">
        <v>2</v>
      </c>
      <c r="I3599" t="s">
        <v>46</v>
      </c>
      <c r="J3599" t="s">
        <v>70</v>
      </c>
      <c r="L3599">
        <v>0.25</v>
      </c>
      <c r="M3599" t="s">
        <v>226</v>
      </c>
      <c r="W3599" s="5">
        <v>44306</v>
      </c>
      <c r="AB3599" t="s">
        <v>311</v>
      </c>
      <c r="AC3599" t="s">
        <v>311</v>
      </c>
      <c r="AD3599" t="s">
        <v>1532</v>
      </c>
      <c r="AE3599" t="s">
        <v>1531</v>
      </c>
      <c r="AF3599" t="s">
        <v>51</v>
      </c>
      <c r="AG3599" t="s">
        <v>50</v>
      </c>
      <c r="AH3599">
        <v>40.210757999999998</v>
      </c>
      <c r="AI3599">
        <v>97.476285000000004</v>
      </c>
      <c r="AJ3599">
        <v>149.02367699999999</v>
      </c>
      <c r="AK3599">
        <v>155.85130699999999</v>
      </c>
      <c r="AL3599" t="s">
        <v>73</v>
      </c>
      <c r="AM3599" t="s">
        <v>314</v>
      </c>
      <c r="AN3599" t="s">
        <v>1531</v>
      </c>
      <c r="AO3599" s="1">
        <v>45839</v>
      </c>
      <c r="AP3599" s="1" t="s">
        <v>5438</v>
      </c>
      <c r="AR3599" t="s">
        <v>1532</v>
      </c>
    </row>
    <row r="3600" spans="1:44" hidden="1" x14ac:dyDescent="0.25">
      <c r="A3600" t="s">
        <v>4918</v>
      </c>
      <c r="B3600" t="s">
        <v>4900</v>
      </c>
      <c r="C3600" t="s">
        <v>4901</v>
      </c>
      <c r="D3600" t="s">
        <v>166</v>
      </c>
      <c r="E3600" t="s">
        <v>3204</v>
      </c>
      <c r="F3600" t="s">
        <v>311</v>
      </c>
      <c r="G3600" t="s">
        <v>58</v>
      </c>
      <c r="H3600">
        <v>3</v>
      </c>
      <c r="I3600" t="s">
        <v>46</v>
      </c>
      <c r="J3600" t="s">
        <v>70</v>
      </c>
      <c r="L3600">
        <v>3.62</v>
      </c>
      <c r="M3600" t="s">
        <v>226</v>
      </c>
      <c r="O3600" t="s">
        <v>473</v>
      </c>
      <c r="P3600" t="s">
        <v>14</v>
      </c>
      <c r="W3600" s="5">
        <v>44306</v>
      </c>
      <c r="AB3600" t="s">
        <v>311</v>
      </c>
      <c r="AC3600" t="s">
        <v>473</v>
      </c>
      <c r="AD3600" t="s">
        <v>1532</v>
      </c>
      <c r="AE3600" t="s">
        <v>1531</v>
      </c>
      <c r="AF3600" t="s">
        <v>51</v>
      </c>
      <c r="AG3600" t="s">
        <v>50</v>
      </c>
      <c r="AH3600">
        <v>40.210757999999998</v>
      </c>
      <c r="AI3600">
        <v>97.476285000000004</v>
      </c>
      <c r="AJ3600">
        <v>149.02367699999999</v>
      </c>
      <c r="AK3600">
        <v>155.85130699999999</v>
      </c>
      <c r="AL3600" t="s">
        <v>295</v>
      </c>
      <c r="AM3600" t="s">
        <v>314</v>
      </c>
      <c r="AN3600" t="s">
        <v>1531</v>
      </c>
      <c r="AO3600" s="1">
        <v>45839</v>
      </c>
      <c r="AP3600" s="1" t="s">
        <v>5438</v>
      </c>
      <c r="AR3600" t="s">
        <v>1532</v>
      </c>
    </row>
    <row r="3601" spans="1:44" hidden="1" x14ac:dyDescent="0.25">
      <c r="A3601" t="s">
        <v>4919</v>
      </c>
      <c r="B3601" t="s">
        <v>4900</v>
      </c>
      <c r="C3601" t="s">
        <v>4901</v>
      </c>
      <c r="D3601" t="s">
        <v>128</v>
      </c>
      <c r="E3601" t="s">
        <v>3204</v>
      </c>
      <c r="F3601" t="s">
        <v>311</v>
      </c>
      <c r="G3601" t="s">
        <v>58</v>
      </c>
      <c r="H3601">
        <v>2</v>
      </c>
      <c r="I3601" t="s">
        <v>46</v>
      </c>
      <c r="J3601" t="s">
        <v>70</v>
      </c>
      <c r="L3601">
        <v>0.45</v>
      </c>
      <c r="M3601" t="s">
        <v>226</v>
      </c>
      <c r="W3601" s="5">
        <v>44306</v>
      </c>
      <c r="AB3601" t="s">
        <v>311</v>
      </c>
      <c r="AC3601" t="s">
        <v>311</v>
      </c>
      <c r="AD3601" t="s">
        <v>1532</v>
      </c>
      <c r="AE3601" t="s">
        <v>1531</v>
      </c>
      <c r="AF3601" t="s">
        <v>51</v>
      </c>
      <c r="AG3601" t="s">
        <v>50</v>
      </c>
      <c r="AH3601">
        <v>40.210757999999998</v>
      </c>
      <c r="AI3601">
        <v>97.476285000000004</v>
      </c>
      <c r="AJ3601">
        <v>149.02367699999999</v>
      </c>
      <c r="AK3601">
        <v>155.85130699999999</v>
      </c>
      <c r="AL3601" t="s">
        <v>73</v>
      </c>
      <c r="AM3601" t="s">
        <v>314</v>
      </c>
      <c r="AN3601" t="s">
        <v>1531</v>
      </c>
      <c r="AO3601" s="1">
        <v>45839</v>
      </c>
      <c r="AP3601" s="1" t="s">
        <v>5438</v>
      </c>
      <c r="AR3601" t="s">
        <v>1532</v>
      </c>
    </row>
    <row r="3602" spans="1:44" hidden="1" x14ac:dyDescent="0.25">
      <c r="A3602" t="s">
        <v>4920</v>
      </c>
      <c r="B3602" t="s">
        <v>4900</v>
      </c>
      <c r="C3602" t="s">
        <v>4901</v>
      </c>
      <c r="D3602" t="s">
        <v>483</v>
      </c>
      <c r="E3602" t="s">
        <v>3204</v>
      </c>
      <c r="F3602" t="s">
        <v>311</v>
      </c>
      <c r="G3602" t="s">
        <v>58</v>
      </c>
      <c r="H3602">
        <v>1</v>
      </c>
      <c r="I3602" t="s">
        <v>197</v>
      </c>
      <c r="J3602" t="s">
        <v>236</v>
      </c>
      <c r="L3602">
        <v>3.3</v>
      </c>
      <c r="M3602" t="s">
        <v>226</v>
      </c>
      <c r="W3602" s="5">
        <v>44306</v>
      </c>
      <c r="AB3602" t="s">
        <v>311</v>
      </c>
      <c r="AC3602" t="s">
        <v>311</v>
      </c>
      <c r="AD3602" t="s">
        <v>1532</v>
      </c>
      <c r="AE3602" t="s">
        <v>1531</v>
      </c>
      <c r="AF3602" t="s">
        <v>51</v>
      </c>
      <c r="AG3602" t="s">
        <v>50</v>
      </c>
      <c r="AH3602">
        <v>40.210757999999998</v>
      </c>
      <c r="AI3602">
        <v>97.476285000000004</v>
      </c>
      <c r="AJ3602">
        <v>149.02367699999999</v>
      </c>
      <c r="AK3602">
        <v>155.85130699999999</v>
      </c>
      <c r="AL3602" t="s">
        <v>73</v>
      </c>
      <c r="AM3602" t="s">
        <v>314</v>
      </c>
      <c r="AN3602" t="s">
        <v>1531</v>
      </c>
      <c r="AO3602" s="1">
        <v>45839</v>
      </c>
      <c r="AP3602" s="1" t="s">
        <v>5438</v>
      </c>
      <c r="AR3602" t="s">
        <v>1532</v>
      </c>
    </row>
    <row r="3603" spans="1:44" hidden="1" x14ac:dyDescent="0.25">
      <c r="A3603" t="s">
        <v>4923</v>
      </c>
      <c r="B3603" t="s">
        <v>4921</v>
      </c>
      <c r="C3603" t="s">
        <v>4922</v>
      </c>
      <c r="D3603" t="s">
        <v>95</v>
      </c>
      <c r="E3603" t="s">
        <v>3571</v>
      </c>
      <c r="F3603" t="s">
        <v>44</v>
      </c>
      <c r="G3603" t="s">
        <v>45</v>
      </c>
      <c r="H3603">
        <v>1</v>
      </c>
      <c r="I3603" t="s">
        <v>197</v>
      </c>
      <c r="J3603" t="s">
        <v>70</v>
      </c>
      <c r="L3603">
        <v>15.26</v>
      </c>
      <c r="M3603" t="s">
        <v>226</v>
      </c>
      <c r="U3603" t="s">
        <v>496</v>
      </c>
      <c r="W3603" s="5">
        <v>45397</v>
      </c>
      <c r="AB3603" t="s">
        <v>44</v>
      </c>
      <c r="AC3603" t="s">
        <v>44</v>
      </c>
      <c r="AD3603" t="s">
        <v>199</v>
      </c>
      <c r="AE3603" t="s">
        <v>50</v>
      </c>
      <c r="AF3603" t="s">
        <v>53</v>
      </c>
      <c r="AG3603" t="s">
        <v>51</v>
      </c>
      <c r="AH3603">
        <v>112.847416</v>
      </c>
      <c r="AI3603">
        <v>125.694424</v>
      </c>
      <c r="AJ3603">
        <v>131.577564</v>
      </c>
      <c r="AK3603">
        <v>132.89020500000001</v>
      </c>
      <c r="AL3603" t="s">
        <v>73</v>
      </c>
      <c r="AM3603" t="s">
        <v>314</v>
      </c>
      <c r="AN3603" t="s">
        <v>1723</v>
      </c>
      <c r="AO3603" s="1">
        <v>45839</v>
      </c>
      <c r="AP3603" s="1" t="s">
        <v>5438</v>
      </c>
      <c r="AR3603" t="s">
        <v>1723</v>
      </c>
    </row>
    <row r="3604" spans="1:44" hidden="1" x14ac:dyDescent="0.25">
      <c r="A3604" t="s">
        <v>4924</v>
      </c>
      <c r="B3604" t="s">
        <v>4921</v>
      </c>
      <c r="C3604" t="s">
        <v>4922</v>
      </c>
      <c r="D3604" t="s">
        <v>143</v>
      </c>
      <c r="E3604" t="s">
        <v>3571</v>
      </c>
      <c r="F3604" t="s">
        <v>44</v>
      </c>
      <c r="G3604" t="s">
        <v>45</v>
      </c>
      <c r="H3604">
        <v>2</v>
      </c>
      <c r="I3604" t="s">
        <v>46</v>
      </c>
      <c r="J3604" t="s">
        <v>70</v>
      </c>
      <c r="L3604">
        <v>23.27</v>
      </c>
      <c r="M3604" t="s">
        <v>226</v>
      </c>
      <c r="U3604" t="s">
        <v>496</v>
      </c>
      <c r="W3604" s="5">
        <v>45397</v>
      </c>
      <c r="AB3604" t="s">
        <v>44</v>
      </c>
      <c r="AC3604" t="s">
        <v>44</v>
      </c>
      <c r="AD3604" t="s">
        <v>199</v>
      </c>
      <c r="AE3604" t="s">
        <v>50</v>
      </c>
      <c r="AF3604" t="s">
        <v>53</v>
      </c>
      <c r="AG3604" t="s">
        <v>51</v>
      </c>
      <c r="AH3604">
        <v>112.847416</v>
      </c>
      <c r="AI3604">
        <v>125.694424</v>
      </c>
      <c r="AJ3604">
        <v>131.577564</v>
      </c>
      <c r="AK3604">
        <v>132.89020500000001</v>
      </c>
      <c r="AL3604" t="s">
        <v>73</v>
      </c>
      <c r="AM3604" t="s">
        <v>314</v>
      </c>
      <c r="AN3604" t="s">
        <v>1723</v>
      </c>
      <c r="AO3604" s="1">
        <v>45839</v>
      </c>
      <c r="AP3604" s="1" t="s">
        <v>5438</v>
      </c>
      <c r="AR3604" t="s">
        <v>1723</v>
      </c>
    </row>
    <row r="3605" spans="1:44" hidden="1" x14ac:dyDescent="0.25">
      <c r="A3605" t="s">
        <v>4925</v>
      </c>
      <c r="B3605" t="s">
        <v>4921</v>
      </c>
      <c r="C3605" t="s">
        <v>4922</v>
      </c>
      <c r="D3605" t="s">
        <v>145</v>
      </c>
      <c r="E3605" t="s">
        <v>3571</v>
      </c>
      <c r="F3605" t="s">
        <v>44</v>
      </c>
      <c r="G3605" t="s">
        <v>45</v>
      </c>
      <c r="H3605">
        <v>1</v>
      </c>
      <c r="I3605" t="s">
        <v>197</v>
      </c>
      <c r="J3605" t="s">
        <v>70</v>
      </c>
      <c r="L3605">
        <v>14</v>
      </c>
      <c r="M3605" t="s">
        <v>226</v>
      </c>
      <c r="U3605" t="s">
        <v>496</v>
      </c>
      <c r="W3605" s="5">
        <v>45397</v>
      </c>
      <c r="AB3605" t="s">
        <v>44</v>
      </c>
      <c r="AC3605" t="s">
        <v>44</v>
      </c>
      <c r="AD3605" t="s">
        <v>199</v>
      </c>
      <c r="AE3605" t="s">
        <v>50</v>
      </c>
      <c r="AF3605" t="s">
        <v>53</v>
      </c>
      <c r="AG3605" t="s">
        <v>51</v>
      </c>
      <c r="AH3605">
        <v>112.847416</v>
      </c>
      <c r="AI3605">
        <v>125.694424</v>
      </c>
      <c r="AJ3605">
        <v>131.577564</v>
      </c>
      <c r="AK3605">
        <v>132.89020500000001</v>
      </c>
      <c r="AL3605" t="s">
        <v>73</v>
      </c>
      <c r="AM3605" t="s">
        <v>314</v>
      </c>
      <c r="AN3605" t="s">
        <v>1723</v>
      </c>
      <c r="AO3605" s="1">
        <v>45839</v>
      </c>
      <c r="AP3605" s="1" t="s">
        <v>5438</v>
      </c>
      <c r="AR3605" t="s">
        <v>1723</v>
      </c>
    </row>
    <row r="3606" spans="1:44" hidden="1" x14ac:dyDescent="0.25">
      <c r="A3606" t="s">
        <v>4926</v>
      </c>
      <c r="B3606" t="s">
        <v>4921</v>
      </c>
      <c r="C3606" t="s">
        <v>4922</v>
      </c>
      <c r="D3606" t="s">
        <v>255</v>
      </c>
      <c r="E3606" t="s">
        <v>3571</v>
      </c>
      <c r="F3606" t="s">
        <v>44</v>
      </c>
      <c r="G3606" t="s">
        <v>45</v>
      </c>
      <c r="H3606">
        <v>1</v>
      </c>
      <c r="I3606" t="s">
        <v>197</v>
      </c>
      <c r="J3606" t="s">
        <v>70</v>
      </c>
      <c r="L3606">
        <v>10.17</v>
      </c>
      <c r="M3606" t="s">
        <v>226</v>
      </c>
      <c r="U3606" t="s">
        <v>496</v>
      </c>
      <c r="W3606" s="5">
        <v>45397</v>
      </c>
      <c r="AB3606" t="s">
        <v>44</v>
      </c>
      <c r="AC3606" t="s">
        <v>44</v>
      </c>
      <c r="AD3606" t="s">
        <v>199</v>
      </c>
      <c r="AE3606" t="s">
        <v>50</v>
      </c>
      <c r="AF3606" t="s">
        <v>53</v>
      </c>
      <c r="AG3606" t="s">
        <v>51</v>
      </c>
      <c r="AH3606">
        <v>112.847416</v>
      </c>
      <c r="AI3606">
        <v>125.694424</v>
      </c>
      <c r="AJ3606">
        <v>131.577564</v>
      </c>
      <c r="AK3606">
        <v>132.89020500000001</v>
      </c>
      <c r="AL3606" t="s">
        <v>73</v>
      </c>
      <c r="AM3606" t="s">
        <v>314</v>
      </c>
      <c r="AN3606" t="s">
        <v>1723</v>
      </c>
      <c r="AO3606" s="1">
        <v>45839</v>
      </c>
      <c r="AP3606" s="1" t="s">
        <v>5438</v>
      </c>
      <c r="AR3606" t="s">
        <v>1723</v>
      </c>
    </row>
    <row r="3607" spans="1:44" hidden="1" x14ac:dyDescent="0.25">
      <c r="A3607" t="s">
        <v>4927</v>
      </c>
      <c r="B3607" t="s">
        <v>4921</v>
      </c>
      <c r="C3607" t="s">
        <v>4922</v>
      </c>
      <c r="D3607" t="s">
        <v>485</v>
      </c>
      <c r="E3607" t="s">
        <v>3571</v>
      </c>
      <c r="F3607" t="s">
        <v>44</v>
      </c>
      <c r="G3607" t="s">
        <v>45</v>
      </c>
      <c r="H3607">
        <v>2</v>
      </c>
      <c r="I3607" t="s">
        <v>46</v>
      </c>
      <c r="J3607" t="s">
        <v>236</v>
      </c>
      <c r="L3607">
        <v>7.08</v>
      </c>
      <c r="M3607" t="s">
        <v>226</v>
      </c>
      <c r="U3607" t="s">
        <v>496</v>
      </c>
      <c r="W3607" s="5">
        <v>45397</v>
      </c>
      <c r="AB3607" t="s">
        <v>44</v>
      </c>
      <c r="AC3607" t="s">
        <v>44</v>
      </c>
      <c r="AD3607" t="s">
        <v>199</v>
      </c>
      <c r="AE3607" t="s">
        <v>50</v>
      </c>
      <c r="AF3607" t="s">
        <v>53</v>
      </c>
      <c r="AG3607" t="s">
        <v>51</v>
      </c>
      <c r="AH3607">
        <v>112.847416</v>
      </c>
      <c r="AI3607">
        <v>125.694424</v>
      </c>
      <c r="AJ3607">
        <v>131.577564</v>
      </c>
      <c r="AK3607">
        <v>132.89020500000001</v>
      </c>
      <c r="AL3607" t="s">
        <v>73</v>
      </c>
      <c r="AM3607" t="s">
        <v>314</v>
      </c>
      <c r="AN3607" t="s">
        <v>1723</v>
      </c>
      <c r="AO3607" s="1">
        <v>45839</v>
      </c>
      <c r="AP3607" s="1" t="s">
        <v>5438</v>
      </c>
      <c r="AR3607" t="s">
        <v>1723</v>
      </c>
    </row>
    <row r="3608" spans="1:44" hidden="1" x14ac:dyDescent="0.25">
      <c r="A3608" t="s">
        <v>4930</v>
      </c>
      <c r="B3608" t="s">
        <v>4928</v>
      </c>
      <c r="C3608" t="s">
        <v>4929</v>
      </c>
      <c r="D3608" t="s">
        <v>143</v>
      </c>
      <c r="E3608" t="s">
        <v>57</v>
      </c>
      <c r="F3608" t="s">
        <v>44</v>
      </c>
      <c r="G3608" t="s">
        <v>45</v>
      </c>
      <c r="H3608">
        <v>2</v>
      </c>
      <c r="I3608" t="s">
        <v>46</v>
      </c>
      <c r="J3608" t="s">
        <v>70</v>
      </c>
      <c r="L3608">
        <v>4.91</v>
      </c>
      <c r="M3608" t="s">
        <v>226</v>
      </c>
      <c r="W3608" s="5">
        <v>44387</v>
      </c>
      <c r="AB3608" t="s">
        <v>44</v>
      </c>
      <c r="AC3608" t="s">
        <v>44</v>
      </c>
      <c r="AD3608" t="s">
        <v>53</v>
      </c>
      <c r="AE3608" t="s">
        <v>72</v>
      </c>
      <c r="AF3608" t="s">
        <v>52</v>
      </c>
      <c r="AG3608" t="s">
        <v>50</v>
      </c>
      <c r="AH3608">
        <v>46.245457999999999</v>
      </c>
      <c r="AI3608">
        <v>49.463155999999998</v>
      </c>
      <c r="AJ3608">
        <v>54.539377000000002</v>
      </c>
      <c r="AK3608">
        <v>59.086502000000003</v>
      </c>
      <c r="AL3608" t="s">
        <v>73</v>
      </c>
      <c r="AM3608" t="s">
        <v>55</v>
      </c>
      <c r="AN3608" t="s">
        <v>50</v>
      </c>
      <c r="AO3608" s="1">
        <v>45992</v>
      </c>
      <c r="AR3608" t="s">
        <v>50</v>
      </c>
    </row>
    <row r="3609" spans="1:44" hidden="1" x14ac:dyDescent="0.25">
      <c r="A3609" t="s">
        <v>4933</v>
      </c>
      <c r="B3609" t="s">
        <v>4931</v>
      </c>
      <c r="C3609" t="s">
        <v>4932</v>
      </c>
      <c r="D3609" t="s">
        <v>100</v>
      </c>
      <c r="E3609" t="s">
        <v>3342</v>
      </c>
      <c r="F3609" t="s">
        <v>311</v>
      </c>
      <c r="G3609" t="s">
        <v>45</v>
      </c>
      <c r="H3609">
        <v>1</v>
      </c>
      <c r="I3609" t="s">
        <v>197</v>
      </c>
      <c r="J3609" t="s">
        <v>70</v>
      </c>
      <c r="L3609">
        <v>0.18</v>
      </c>
      <c r="M3609" t="s">
        <v>226</v>
      </c>
      <c r="W3609" s="5">
        <v>44341</v>
      </c>
      <c r="AB3609" t="s">
        <v>311</v>
      </c>
      <c r="AC3609" t="s">
        <v>311</v>
      </c>
      <c r="AD3609" t="s">
        <v>199</v>
      </c>
      <c r="AE3609" t="s">
        <v>51</v>
      </c>
      <c r="AF3609" t="s">
        <v>50</v>
      </c>
      <c r="AG3609" t="s">
        <v>52</v>
      </c>
      <c r="AH3609">
        <v>25.558297</v>
      </c>
      <c r="AI3609">
        <v>77.514707000000001</v>
      </c>
      <c r="AJ3609">
        <v>85.829707999999997</v>
      </c>
      <c r="AK3609">
        <v>134.02060800000001</v>
      </c>
      <c r="AL3609" t="s">
        <v>73</v>
      </c>
      <c r="AM3609" t="s">
        <v>314</v>
      </c>
      <c r="AN3609" t="s">
        <v>199</v>
      </c>
      <c r="AO3609" s="1">
        <v>45839</v>
      </c>
      <c r="AP3609" s="1" t="s">
        <v>5438</v>
      </c>
      <c r="AR3609" t="s">
        <v>199</v>
      </c>
    </row>
    <row r="3610" spans="1:44" hidden="1" x14ac:dyDescent="0.25">
      <c r="A3610" t="s">
        <v>4937</v>
      </c>
      <c r="B3610" t="s">
        <v>4934</v>
      </c>
      <c r="C3610" t="s">
        <v>4935</v>
      </c>
      <c r="D3610" t="s">
        <v>107</v>
      </c>
      <c r="E3610" t="s">
        <v>4936</v>
      </c>
      <c r="F3610" t="s">
        <v>311</v>
      </c>
      <c r="G3610" t="s">
        <v>45</v>
      </c>
      <c r="H3610">
        <v>3</v>
      </c>
      <c r="I3610" t="s">
        <v>46</v>
      </c>
      <c r="J3610" t="s">
        <v>70</v>
      </c>
      <c r="L3610">
        <v>1.83</v>
      </c>
      <c r="M3610" t="s">
        <v>226</v>
      </c>
      <c r="W3610" s="5">
        <v>45251</v>
      </c>
      <c r="Z3610" s="10">
        <v>45170</v>
      </c>
      <c r="AA3610" s="10">
        <v>45163</v>
      </c>
      <c r="AB3610" t="s">
        <v>311</v>
      </c>
      <c r="AC3610" t="s">
        <v>311</v>
      </c>
      <c r="AD3610" t="s">
        <v>199</v>
      </c>
      <c r="AE3610" t="s">
        <v>51</v>
      </c>
      <c r="AF3610" t="s">
        <v>50</v>
      </c>
      <c r="AG3610" t="s">
        <v>1713</v>
      </c>
      <c r="AH3610">
        <v>80.206481999999994</v>
      </c>
      <c r="AI3610">
        <v>100.24927099999999</v>
      </c>
      <c r="AJ3610">
        <v>108.564272</v>
      </c>
      <c r="AK3610">
        <v>134.19228699999999</v>
      </c>
      <c r="AL3610" t="s">
        <v>73</v>
      </c>
      <c r="AM3610" t="s">
        <v>314</v>
      </c>
      <c r="AN3610" t="s">
        <v>1723</v>
      </c>
      <c r="AR3610" t="s">
        <v>1723</v>
      </c>
    </row>
    <row r="3611" spans="1:44" hidden="1" x14ac:dyDescent="0.25">
      <c r="A3611" t="s">
        <v>4938</v>
      </c>
      <c r="B3611" t="s">
        <v>4934</v>
      </c>
      <c r="C3611" t="s">
        <v>4935</v>
      </c>
      <c r="D3611" t="s">
        <v>195</v>
      </c>
      <c r="E3611" t="s">
        <v>4936</v>
      </c>
      <c r="F3611" t="s">
        <v>311</v>
      </c>
      <c r="G3611" t="s">
        <v>45</v>
      </c>
      <c r="H3611">
        <v>2</v>
      </c>
      <c r="I3611" t="s">
        <v>46</v>
      </c>
      <c r="J3611" t="s">
        <v>47</v>
      </c>
      <c r="K3611" s="1">
        <v>41197</v>
      </c>
      <c r="L3611">
        <v>0.34</v>
      </c>
      <c r="M3611" t="s">
        <v>226</v>
      </c>
      <c r="W3611" s="5">
        <v>45962</v>
      </c>
      <c r="X3611" s="5">
        <v>45992</v>
      </c>
      <c r="Y3611" s="5">
        <v>45870</v>
      </c>
      <c r="AB3611" t="s">
        <v>311</v>
      </c>
      <c r="AC3611" t="s">
        <v>311</v>
      </c>
      <c r="AD3611" t="s">
        <v>199</v>
      </c>
      <c r="AE3611" t="s">
        <v>51</v>
      </c>
      <c r="AF3611" t="s">
        <v>50</v>
      </c>
      <c r="AG3611" t="s">
        <v>1713</v>
      </c>
      <c r="AH3611">
        <v>80.206481999999994</v>
      </c>
      <c r="AI3611">
        <v>100.24927099999999</v>
      </c>
      <c r="AJ3611">
        <v>108.564272</v>
      </c>
      <c r="AK3611">
        <v>134.19228699999999</v>
      </c>
      <c r="AL3611" t="s">
        <v>54</v>
      </c>
      <c r="AM3611" t="s">
        <v>314</v>
      </c>
      <c r="AN3611" t="s">
        <v>1723</v>
      </c>
      <c r="AR3611" t="s">
        <v>1723</v>
      </c>
    </row>
    <row r="3612" spans="1:44" hidden="1" x14ac:dyDescent="0.25">
      <c r="A3612" t="s">
        <v>4939</v>
      </c>
      <c r="B3612" t="s">
        <v>4934</v>
      </c>
      <c r="C3612" t="s">
        <v>4935</v>
      </c>
      <c r="D3612" t="s">
        <v>156</v>
      </c>
      <c r="E3612" t="s">
        <v>4936</v>
      </c>
      <c r="F3612" t="s">
        <v>311</v>
      </c>
      <c r="G3612" t="s">
        <v>45</v>
      </c>
      <c r="H3612">
        <v>1</v>
      </c>
      <c r="I3612" t="s">
        <v>197</v>
      </c>
      <c r="J3612" t="s">
        <v>47</v>
      </c>
      <c r="K3612" s="1">
        <v>41289</v>
      </c>
      <c r="L3612">
        <v>0.39</v>
      </c>
      <c r="M3612" t="s">
        <v>226</v>
      </c>
      <c r="W3612" s="5">
        <v>45962</v>
      </c>
      <c r="X3612" s="5">
        <v>45992</v>
      </c>
      <c r="Y3612" s="5">
        <v>45870</v>
      </c>
      <c r="AB3612" t="s">
        <v>311</v>
      </c>
      <c r="AC3612" t="s">
        <v>311</v>
      </c>
      <c r="AD3612" t="s">
        <v>199</v>
      </c>
      <c r="AE3612" t="s">
        <v>51</v>
      </c>
      <c r="AF3612" t="s">
        <v>50</v>
      </c>
      <c r="AG3612" t="s">
        <v>1713</v>
      </c>
      <c r="AH3612">
        <v>80.206481999999994</v>
      </c>
      <c r="AI3612">
        <v>100.24927099999999</v>
      </c>
      <c r="AJ3612">
        <v>108.564272</v>
      </c>
      <c r="AK3612">
        <v>134.19228699999999</v>
      </c>
      <c r="AL3612" t="s">
        <v>54</v>
      </c>
      <c r="AM3612" t="s">
        <v>314</v>
      </c>
      <c r="AN3612" t="s">
        <v>1723</v>
      </c>
      <c r="AR3612" t="s">
        <v>1723</v>
      </c>
    </row>
    <row r="3613" spans="1:44" hidden="1" x14ac:dyDescent="0.25">
      <c r="A3613" t="s">
        <v>4940</v>
      </c>
      <c r="B3613" t="s">
        <v>4934</v>
      </c>
      <c r="C3613" t="s">
        <v>4935</v>
      </c>
      <c r="D3613" t="s">
        <v>122</v>
      </c>
      <c r="E3613" t="s">
        <v>4936</v>
      </c>
      <c r="F3613" t="s">
        <v>311</v>
      </c>
      <c r="G3613" t="s">
        <v>45</v>
      </c>
      <c r="H3613">
        <v>1</v>
      </c>
      <c r="I3613" t="s">
        <v>197</v>
      </c>
      <c r="J3613" t="s">
        <v>47</v>
      </c>
      <c r="K3613" s="1">
        <v>41289</v>
      </c>
      <c r="L3613">
        <v>0.52</v>
      </c>
      <c r="M3613" t="s">
        <v>226</v>
      </c>
      <c r="W3613" s="5">
        <v>45962</v>
      </c>
      <c r="X3613" s="5">
        <v>45992</v>
      </c>
      <c r="Y3613" s="5">
        <v>45870</v>
      </c>
      <c r="AB3613" t="s">
        <v>311</v>
      </c>
      <c r="AC3613" t="s">
        <v>311</v>
      </c>
      <c r="AD3613" t="s">
        <v>199</v>
      </c>
      <c r="AE3613" t="s">
        <v>51</v>
      </c>
      <c r="AF3613" t="s">
        <v>50</v>
      </c>
      <c r="AG3613" t="s">
        <v>1713</v>
      </c>
      <c r="AH3613">
        <v>80.206481999999994</v>
      </c>
      <c r="AI3613">
        <v>100.24927099999999</v>
      </c>
      <c r="AJ3613">
        <v>108.564272</v>
      </c>
      <c r="AK3613">
        <v>134.19228699999999</v>
      </c>
      <c r="AL3613" t="s">
        <v>54</v>
      </c>
      <c r="AM3613" t="s">
        <v>314</v>
      </c>
      <c r="AN3613" t="s">
        <v>1723</v>
      </c>
      <c r="AR3613" t="s">
        <v>1723</v>
      </c>
    </row>
    <row r="3614" spans="1:44" hidden="1" x14ac:dyDescent="0.25">
      <c r="A3614" t="s">
        <v>4941</v>
      </c>
      <c r="B3614" t="s">
        <v>4934</v>
      </c>
      <c r="C3614" t="s">
        <v>4935</v>
      </c>
      <c r="D3614" t="s">
        <v>112</v>
      </c>
      <c r="E3614" t="s">
        <v>4936</v>
      </c>
      <c r="F3614" t="s">
        <v>311</v>
      </c>
      <c r="G3614" t="s">
        <v>45</v>
      </c>
      <c r="H3614">
        <v>1</v>
      </c>
      <c r="I3614" t="s">
        <v>197</v>
      </c>
      <c r="J3614" t="s">
        <v>47</v>
      </c>
      <c r="K3614" s="1">
        <v>41289</v>
      </c>
      <c r="L3614">
        <v>7.0000000000000007E-2</v>
      </c>
      <c r="M3614" t="s">
        <v>226</v>
      </c>
      <c r="W3614" s="5">
        <v>45962</v>
      </c>
      <c r="X3614" s="5">
        <v>45992</v>
      </c>
      <c r="Y3614" s="5">
        <v>45870</v>
      </c>
      <c r="AB3614" t="s">
        <v>311</v>
      </c>
      <c r="AC3614" t="s">
        <v>311</v>
      </c>
      <c r="AD3614" t="s">
        <v>199</v>
      </c>
      <c r="AE3614" t="s">
        <v>51</v>
      </c>
      <c r="AF3614" t="s">
        <v>50</v>
      </c>
      <c r="AG3614" t="s">
        <v>1713</v>
      </c>
      <c r="AH3614">
        <v>80.206481999999994</v>
      </c>
      <c r="AI3614">
        <v>100.24927099999999</v>
      </c>
      <c r="AJ3614">
        <v>108.564272</v>
      </c>
      <c r="AK3614">
        <v>134.19228699999999</v>
      </c>
      <c r="AL3614" t="s">
        <v>54</v>
      </c>
      <c r="AM3614" t="s">
        <v>314</v>
      </c>
      <c r="AN3614" t="s">
        <v>1723</v>
      </c>
      <c r="AR3614" t="s">
        <v>1723</v>
      </c>
    </row>
    <row r="3615" spans="1:44" hidden="1" x14ac:dyDescent="0.25">
      <c r="A3615" t="s">
        <v>4942</v>
      </c>
      <c r="B3615" t="s">
        <v>4934</v>
      </c>
      <c r="C3615" t="s">
        <v>4935</v>
      </c>
      <c r="D3615" t="s">
        <v>114</v>
      </c>
      <c r="E3615" t="s">
        <v>4936</v>
      </c>
      <c r="F3615" t="s">
        <v>311</v>
      </c>
      <c r="G3615" t="s">
        <v>45</v>
      </c>
      <c r="H3615">
        <v>1</v>
      </c>
      <c r="I3615" t="s">
        <v>197</v>
      </c>
      <c r="J3615" t="s">
        <v>47</v>
      </c>
      <c r="K3615" s="1">
        <v>41289</v>
      </c>
      <c r="L3615">
        <v>0.62</v>
      </c>
      <c r="M3615" t="s">
        <v>226</v>
      </c>
      <c r="W3615" s="5">
        <v>45962</v>
      </c>
      <c r="X3615" s="5">
        <v>45992</v>
      </c>
      <c r="Y3615" s="5">
        <v>45870</v>
      </c>
      <c r="AB3615" t="s">
        <v>311</v>
      </c>
      <c r="AC3615" t="s">
        <v>311</v>
      </c>
      <c r="AD3615" t="s">
        <v>199</v>
      </c>
      <c r="AE3615" t="s">
        <v>51</v>
      </c>
      <c r="AF3615" t="s">
        <v>50</v>
      </c>
      <c r="AG3615" t="s">
        <v>1713</v>
      </c>
      <c r="AH3615">
        <v>80.206481999999994</v>
      </c>
      <c r="AI3615">
        <v>100.24927099999999</v>
      </c>
      <c r="AJ3615">
        <v>108.564272</v>
      </c>
      <c r="AK3615">
        <v>134.19228699999999</v>
      </c>
      <c r="AL3615" t="s">
        <v>54</v>
      </c>
      <c r="AM3615" t="s">
        <v>314</v>
      </c>
      <c r="AN3615" t="s">
        <v>1723</v>
      </c>
      <c r="AR3615" t="s">
        <v>1723</v>
      </c>
    </row>
    <row r="3616" spans="1:44" hidden="1" x14ac:dyDescent="0.25">
      <c r="A3616" t="s">
        <v>4943</v>
      </c>
      <c r="B3616" t="s">
        <v>4934</v>
      </c>
      <c r="C3616" t="s">
        <v>4935</v>
      </c>
      <c r="D3616" t="s">
        <v>116</v>
      </c>
      <c r="E3616" t="s">
        <v>4936</v>
      </c>
      <c r="F3616" t="s">
        <v>311</v>
      </c>
      <c r="G3616" t="s">
        <v>45</v>
      </c>
      <c r="H3616">
        <v>1</v>
      </c>
      <c r="I3616" t="s">
        <v>197</v>
      </c>
      <c r="J3616" t="s">
        <v>47</v>
      </c>
      <c r="K3616" s="1">
        <v>41289</v>
      </c>
      <c r="L3616">
        <v>0.06</v>
      </c>
      <c r="M3616" t="s">
        <v>226</v>
      </c>
      <c r="W3616" s="5">
        <v>45962</v>
      </c>
      <c r="X3616" s="5">
        <v>45992</v>
      </c>
      <c r="Y3616" s="5">
        <v>45870</v>
      </c>
      <c r="AB3616" t="s">
        <v>311</v>
      </c>
      <c r="AC3616" t="s">
        <v>311</v>
      </c>
      <c r="AD3616" t="s">
        <v>199</v>
      </c>
      <c r="AE3616" t="s">
        <v>51</v>
      </c>
      <c r="AF3616" t="s">
        <v>50</v>
      </c>
      <c r="AG3616" t="s">
        <v>1713</v>
      </c>
      <c r="AH3616">
        <v>80.206481999999994</v>
      </c>
      <c r="AI3616">
        <v>100.24927099999999</v>
      </c>
      <c r="AJ3616">
        <v>108.564272</v>
      </c>
      <c r="AK3616">
        <v>134.19228699999999</v>
      </c>
      <c r="AL3616" t="s">
        <v>54</v>
      </c>
      <c r="AM3616" t="s">
        <v>314</v>
      </c>
      <c r="AN3616" t="s">
        <v>1723</v>
      </c>
      <c r="AR3616" t="s">
        <v>1723</v>
      </c>
    </row>
    <row r="3617" spans="1:44" hidden="1" x14ac:dyDescent="0.25">
      <c r="A3617" t="s">
        <v>4944</v>
      </c>
      <c r="B3617" t="s">
        <v>4934</v>
      </c>
      <c r="C3617" t="s">
        <v>4935</v>
      </c>
      <c r="D3617" s="22" t="s">
        <v>160</v>
      </c>
      <c r="E3617" t="s">
        <v>4936</v>
      </c>
      <c r="F3617" t="s">
        <v>311</v>
      </c>
      <c r="G3617" t="s">
        <v>45</v>
      </c>
      <c r="H3617">
        <v>1</v>
      </c>
      <c r="I3617" t="s">
        <v>197</v>
      </c>
      <c r="J3617" t="s">
        <v>47</v>
      </c>
      <c r="K3617" s="1">
        <v>41289</v>
      </c>
      <c r="L3617" s="22">
        <v>0.77</v>
      </c>
      <c r="M3617" t="s">
        <v>226</v>
      </c>
      <c r="W3617" s="5">
        <v>45962</v>
      </c>
      <c r="X3617" s="5">
        <v>45992</v>
      </c>
      <c r="Y3617" s="5">
        <v>45870</v>
      </c>
      <c r="AB3617" t="s">
        <v>311</v>
      </c>
      <c r="AC3617" t="s">
        <v>311</v>
      </c>
      <c r="AD3617" t="s">
        <v>199</v>
      </c>
      <c r="AE3617" t="s">
        <v>51</v>
      </c>
      <c r="AF3617" t="s">
        <v>50</v>
      </c>
      <c r="AG3617" t="s">
        <v>1713</v>
      </c>
      <c r="AH3617">
        <v>80.206481999999994</v>
      </c>
      <c r="AI3617">
        <v>100.24927099999999</v>
      </c>
      <c r="AJ3617">
        <v>108.564272</v>
      </c>
      <c r="AK3617">
        <v>134.19228699999999</v>
      </c>
      <c r="AL3617" t="s">
        <v>54</v>
      </c>
      <c r="AM3617" t="s">
        <v>314</v>
      </c>
      <c r="AN3617" t="s">
        <v>1723</v>
      </c>
      <c r="AR3617" t="s">
        <v>1723</v>
      </c>
    </row>
    <row r="3618" spans="1:44" hidden="1" x14ac:dyDescent="0.25">
      <c r="A3618" t="s">
        <v>4945</v>
      </c>
      <c r="B3618" t="s">
        <v>4934</v>
      </c>
      <c r="C3618" t="s">
        <v>4935</v>
      </c>
      <c r="D3618" s="22" t="s">
        <v>203</v>
      </c>
      <c r="E3618" t="s">
        <v>4936</v>
      </c>
      <c r="F3618" t="s">
        <v>311</v>
      </c>
      <c r="G3618" t="s">
        <v>45</v>
      </c>
      <c r="H3618">
        <v>3</v>
      </c>
      <c r="I3618" t="s">
        <v>46</v>
      </c>
      <c r="J3618" t="s">
        <v>70</v>
      </c>
      <c r="L3618" s="22">
        <v>5.95</v>
      </c>
      <c r="M3618" t="s">
        <v>226</v>
      </c>
      <c r="W3618" s="5">
        <v>44166</v>
      </c>
      <c r="AB3618" t="s">
        <v>311</v>
      </c>
      <c r="AC3618" t="s">
        <v>311</v>
      </c>
      <c r="AD3618" t="s">
        <v>199</v>
      </c>
      <c r="AE3618" t="s">
        <v>51</v>
      </c>
      <c r="AF3618" t="s">
        <v>50</v>
      </c>
      <c r="AG3618" t="s">
        <v>1713</v>
      </c>
      <c r="AH3618">
        <v>80.206481999999994</v>
      </c>
      <c r="AI3618">
        <v>100.24927099999999</v>
      </c>
      <c r="AJ3618">
        <v>108.564272</v>
      </c>
      <c r="AK3618">
        <v>134.19228699999999</v>
      </c>
      <c r="AL3618" t="s">
        <v>295</v>
      </c>
      <c r="AM3618" t="s">
        <v>314</v>
      </c>
      <c r="AN3618" t="s">
        <v>1712</v>
      </c>
      <c r="AO3618" s="1">
        <v>45778</v>
      </c>
      <c r="AP3618" s="1" t="s">
        <v>5429</v>
      </c>
      <c r="AR3618" t="s">
        <v>1712</v>
      </c>
    </row>
    <row r="3619" spans="1:44" hidden="1" x14ac:dyDescent="0.25">
      <c r="A3619" t="s">
        <v>4946</v>
      </c>
      <c r="B3619" t="s">
        <v>4934</v>
      </c>
      <c r="C3619" t="s">
        <v>4935</v>
      </c>
      <c r="D3619" s="22" t="s">
        <v>893</v>
      </c>
      <c r="E3619" t="s">
        <v>4936</v>
      </c>
      <c r="F3619" t="s">
        <v>311</v>
      </c>
      <c r="G3619" t="s">
        <v>45</v>
      </c>
      <c r="H3619">
        <v>2</v>
      </c>
      <c r="I3619" t="s">
        <v>46</v>
      </c>
      <c r="J3619" t="s">
        <v>236</v>
      </c>
      <c r="L3619" s="22">
        <v>0.72</v>
      </c>
      <c r="M3619" t="s">
        <v>226</v>
      </c>
      <c r="W3619" s="5">
        <v>45133</v>
      </c>
      <c r="AB3619" t="s">
        <v>311</v>
      </c>
      <c r="AC3619" t="s">
        <v>311</v>
      </c>
      <c r="AD3619" t="s">
        <v>199</v>
      </c>
      <c r="AE3619" t="s">
        <v>51</v>
      </c>
      <c r="AF3619" t="s">
        <v>50</v>
      </c>
      <c r="AG3619" t="s">
        <v>1713</v>
      </c>
      <c r="AH3619">
        <v>80.206481999999994</v>
      </c>
      <c r="AI3619">
        <v>100.24927099999999</v>
      </c>
      <c r="AJ3619">
        <v>108.564272</v>
      </c>
      <c r="AK3619">
        <v>134.19228699999999</v>
      </c>
      <c r="AL3619" t="s">
        <v>73</v>
      </c>
      <c r="AM3619" t="s">
        <v>314</v>
      </c>
      <c r="AN3619" t="s">
        <v>1723</v>
      </c>
      <c r="AR3619" t="s">
        <v>1723</v>
      </c>
    </row>
    <row r="3620" spans="1:44" hidden="1" x14ac:dyDescent="0.25">
      <c r="A3620" t="s">
        <v>4947</v>
      </c>
      <c r="B3620" t="s">
        <v>4934</v>
      </c>
      <c r="C3620" t="s">
        <v>4935</v>
      </c>
      <c r="D3620" s="22" t="s">
        <v>511</v>
      </c>
      <c r="E3620" t="s">
        <v>4936</v>
      </c>
      <c r="F3620" t="s">
        <v>311</v>
      </c>
      <c r="G3620" t="s">
        <v>45</v>
      </c>
      <c r="H3620">
        <v>3</v>
      </c>
      <c r="I3620" t="s">
        <v>46</v>
      </c>
      <c r="J3620" t="s">
        <v>236</v>
      </c>
      <c r="L3620" s="22">
        <v>3.46</v>
      </c>
      <c r="M3620" t="s">
        <v>226</v>
      </c>
      <c r="W3620" s="5">
        <v>45128</v>
      </c>
      <c r="AB3620" t="s">
        <v>311</v>
      </c>
      <c r="AC3620" t="s">
        <v>311</v>
      </c>
      <c r="AD3620" t="s">
        <v>199</v>
      </c>
      <c r="AE3620" t="s">
        <v>51</v>
      </c>
      <c r="AF3620" t="s">
        <v>50</v>
      </c>
      <c r="AG3620" t="s">
        <v>1713</v>
      </c>
      <c r="AH3620">
        <v>80.206481999999994</v>
      </c>
      <c r="AI3620">
        <v>100.24927099999999</v>
      </c>
      <c r="AJ3620">
        <v>108.564272</v>
      </c>
      <c r="AK3620">
        <v>134.19228699999999</v>
      </c>
      <c r="AL3620" t="s">
        <v>73</v>
      </c>
      <c r="AM3620" t="s">
        <v>314</v>
      </c>
      <c r="AN3620" t="s">
        <v>1712</v>
      </c>
      <c r="AO3620" s="1">
        <v>45778</v>
      </c>
      <c r="AP3620" s="1" t="s">
        <v>5429</v>
      </c>
      <c r="AR3620" t="s">
        <v>1712</v>
      </c>
    </row>
    <row r="3621" spans="1:44" hidden="1" x14ac:dyDescent="0.25">
      <c r="A3621" t="s">
        <v>4948</v>
      </c>
      <c r="B3621" t="s">
        <v>4934</v>
      </c>
      <c r="C3621" t="s">
        <v>4935</v>
      </c>
      <c r="D3621" s="22" t="s">
        <v>238</v>
      </c>
      <c r="E3621" t="s">
        <v>4936</v>
      </c>
      <c r="F3621" t="s">
        <v>311</v>
      </c>
      <c r="G3621" t="s">
        <v>45</v>
      </c>
      <c r="H3621">
        <v>3</v>
      </c>
      <c r="I3621" t="s">
        <v>46</v>
      </c>
      <c r="J3621" t="s">
        <v>236</v>
      </c>
      <c r="L3621" s="22">
        <v>9.06</v>
      </c>
      <c r="M3621" t="s">
        <v>226</v>
      </c>
      <c r="W3621" s="5">
        <v>45230</v>
      </c>
      <c r="AB3621" t="s">
        <v>311</v>
      </c>
      <c r="AC3621" t="s">
        <v>311</v>
      </c>
      <c r="AD3621" t="s">
        <v>199</v>
      </c>
      <c r="AE3621" t="s">
        <v>51</v>
      </c>
      <c r="AF3621" t="s">
        <v>50</v>
      </c>
      <c r="AG3621" t="s">
        <v>1713</v>
      </c>
      <c r="AH3621">
        <v>80.206481999999994</v>
      </c>
      <c r="AI3621">
        <v>100.24927099999999</v>
      </c>
      <c r="AJ3621">
        <v>108.564272</v>
      </c>
      <c r="AK3621">
        <v>134.19228699999999</v>
      </c>
      <c r="AL3621" t="s">
        <v>73</v>
      </c>
      <c r="AM3621" t="s">
        <v>314</v>
      </c>
      <c r="AN3621" t="s">
        <v>1712</v>
      </c>
      <c r="AO3621" s="1">
        <v>45778</v>
      </c>
      <c r="AP3621" s="1" t="s">
        <v>5429</v>
      </c>
      <c r="AR3621" t="s">
        <v>1712</v>
      </c>
    </row>
    <row r="3622" spans="1:44" hidden="1" x14ac:dyDescent="0.25">
      <c r="A3622" t="s">
        <v>4952</v>
      </c>
      <c r="B3622" t="s">
        <v>4949</v>
      </c>
      <c r="C3622" t="s">
        <v>4950</v>
      </c>
      <c r="D3622" t="s">
        <v>149</v>
      </c>
      <c r="E3622" t="s">
        <v>310</v>
      </c>
      <c r="F3622" t="s">
        <v>311</v>
      </c>
      <c r="G3622" t="s">
        <v>4951</v>
      </c>
      <c r="H3622">
        <v>1</v>
      </c>
      <c r="I3622" t="s">
        <v>197</v>
      </c>
      <c r="J3622" t="s">
        <v>70</v>
      </c>
      <c r="L3622">
        <v>0.11</v>
      </c>
      <c r="M3622" t="s">
        <v>48</v>
      </c>
      <c r="Q3622">
        <v>2</v>
      </c>
      <c r="W3622" s="5">
        <v>44697</v>
      </c>
      <c r="AB3622" t="s">
        <v>311</v>
      </c>
      <c r="AC3622" t="s">
        <v>311</v>
      </c>
      <c r="AD3622" t="s">
        <v>51</v>
      </c>
      <c r="AE3622" t="s">
        <v>50</v>
      </c>
      <c r="AF3622" t="s">
        <v>1532</v>
      </c>
      <c r="AG3622" t="s">
        <v>199</v>
      </c>
      <c r="AH3622">
        <v>63.226785</v>
      </c>
      <c r="AI3622">
        <v>83.011736999999997</v>
      </c>
      <c r="AJ3622">
        <v>84.772079000000005</v>
      </c>
      <c r="AK3622">
        <v>98.993430000000004</v>
      </c>
      <c r="AL3622" t="s">
        <v>73</v>
      </c>
      <c r="AM3622" t="s">
        <v>314</v>
      </c>
      <c r="AN3622" t="s">
        <v>199</v>
      </c>
      <c r="AO3622" s="1">
        <v>45839</v>
      </c>
      <c r="AP3622" s="1" t="s">
        <v>5438</v>
      </c>
      <c r="AR3622" t="s">
        <v>199</v>
      </c>
    </row>
    <row r="3623" spans="1:44" hidden="1" x14ac:dyDescent="0.25">
      <c r="A3623" t="s">
        <v>4953</v>
      </c>
      <c r="B3623" t="s">
        <v>4949</v>
      </c>
      <c r="C3623" t="s">
        <v>4950</v>
      </c>
      <c r="D3623" t="s">
        <v>107</v>
      </c>
      <c r="E3623" t="s">
        <v>310</v>
      </c>
      <c r="F3623" t="s">
        <v>311</v>
      </c>
      <c r="G3623" t="s">
        <v>4951</v>
      </c>
      <c r="H3623">
        <v>1</v>
      </c>
      <c r="I3623" t="s">
        <v>197</v>
      </c>
      <c r="J3623" t="s">
        <v>70</v>
      </c>
      <c r="L3623">
        <v>0.2</v>
      </c>
      <c r="M3623" t="s">
        <v>48</v>
      </c>
      <c r="Q3623">
        <v>2</v>
      </c>
      <c r="W3623" s="5">
        <v>44697</v>
      </c>
      <c r="AB3623" t="s">
        <v>311</v>
      </c>
      <c r="AC3623" t="s">
        <v>311</v>
      </c>
      <c r="AD3623" t="s">
        <v>51</v>
      </c>
      <c r="AE3623" t="s">
        <v>50</v>
      </c>
      <c r="AF3623" t="s">
        <v>1532</v>
      </c>
      <c r="AG3623" t="s">
        <v>199</v>
      </c>
      <c r="AH3623">
        <v>63.226785</v>
      </c>
      <c r="AI3623">
        <v>83.011736999999997</v>
      </c>
      <c r="AJ3623">
        <v>84.772079000000005</v>
      </c>
      <c r="AK3623">
        <v>98.993430000000004</v>
      </c>
      <c r="AL3623" t="s">
        <v>73</v>
      </c>
      <c r="AM3623" t="s">
        <v>314</v>
      </c>
      <c r="AN3623" t="s">
        <v>199</v>
      </c>
      <c r="AO3623" s="1">
        <v>45839</v>
      </c>
      <c r="AP3623" s="1" t="s">
        <v>5438</v>
      </c>
      <c r="AR3623" t="s">
        <v>199</v>
      </c>
    </row>
    <row r="3624" spans="1:44" hidden="1" x14ac:dyDescent="0.25">
      <c r="A3624" t="s">
        <v>4954</v>
      </c>
      <c r="B3624" t="s">
        <v>4949</v>
      </c>
      <c r="C3624" t="s">
        <v>4950</v>
      </c>
      <c r="D3624" t="s">
        <v>109</v>
      </c>
      <c r="E3624" t="s">
        <v>310</v>
      </c>
      <c r="F3624" t="s">
        <v>311</v>
      </c>
      <c r="G3624" t="s">
        <v>4951</v>
      </c>
      <c r="H3624">
        <v>1</v>
      </c>
      <c r="I3624" t="s">
        <v>197</v>
      </c>
      <c r="J3624" t="s">
        <v>70</v>
      </c>
      <c r="L3624">
        <v>0.18</v>
      </c>
      <c r="M3624" t="s">
        <v>48</v>
      </c>
      <c r="Q3624">
        <v>2</v>
      </c>
      <c r="W3624" s="5">
        <v>44697</v>
      </c>
      <c r="AB3624" t="s">
        <v>311</v>
      </c>
      <c r="AC3624" t="s">
        <v>311</v>
      </c>
      <c r="AD3624" t="s">
        <v>51</v>
      </c>
      <c r="AE3624" t="s">
        <v>50</v>
      </c>
      <c r="AF3624" t="s">
        <v>1532</v>
      </c>
      <c r="AG3624" t="s">
        <v>199</v>
      </c>
      <c r="AH3624">
        <v>63.226785</v>
      </c>
      <c r="AI3624">
        <v>83.011736999999997</v>
      </c>
      <c r="AJ3624">
        <v>84.772079000000005</v>
      </c>
      <c r="AK3624">
        <v>98.993430000000004</v>
      </c>
      <c r="AL3624" t="s">
        <v>73</v>
      </c>
      <c r="AM3624" t="s">
        <v>314</v>
      </c>
      <c r="AN3624" t="s">
        <v>199</v>
      </c>
      <c r="AO3624" s="1">
        <v>45839</v>
      </c>
      <c r="AP3624" s="1" t="s">
        <v>5438</v>
      </c>
      <c r="AR3624" t="s">
        <v>199</v>
      </c>
    </row>
    <row r="3625" spans="1:44" hidden="1" x14ac:dyDescent="0.25">
      <c r="A3625" t="s">
        <v>4955</v>
      </c>
      <c r="B3625" t="s">
        <v>4949</v>
      </c>
      <c r="C3625" t="s">
        <v>4950</v>
      </c>
      <c r="D3625" t="s">
        <v>154</v>
      </c>
      <c r="E3625" t="s">
        <v>310</v>
      </c>
      <c r="F3625" t="s">
        <v>311</v>
      </c>
      <c r="G3625" t="s">
        <v>4951</v>
      </c>
      <c r="H3625">
        <v>1</v>
      </c>
      <c r="I3625" t="s">
        <v>197</v>
      </c>
      <c r="J3625" t="s">
        <v>70</v>
      </c>
      <c r="L3625">
        <v>0.04</v>
      </c>
      <c r="M3625" t="s">
        <v>48</v>
      </c>
      <c r="Q3625">
        <v>2</v>
      </c>
      <c r="W3625" s="5">
        <v>44697</v>
      </c>
      <c r="AB3625" t="s">
        <v>311</v>
      </c>
      <c r="AC3625" t="s">
        <v>311</v>
      </c>
      <c r="AD3625" t="s">
        <v>51</v>
      </c>
      <c r="AE3625" t="s">
        <v>50</v>
      </c>
      <c r="AF3625" t="s">
        <v>1532</v>
      </c>
      <c r="AG3625" t="s">
        <v>199</v>
      </c>
      <c r="AH3625">
        <v>63.226785</v>
      </c>
      <c r="AI3625">
        <v>83.011736999999997</v>
      </c>
      <c r="AJ3625">
        <v>84.772079000000005</v>
      </c>
      <c r="AK3625">
        <v>98.993430000000004</v>
      </c>
      <c r="AL3625" t="s">
        <v>73</v>
      </c>
      <c r="AM3625" t="s">
        <v>314</v>
      </c>
      <c r="AN3625" t="s">
        <v>199</v>
      </c>
      <c r="AO3625" s="1">
        <v>45839</v>
      </c>
      <c r="AP3625" s="1" t="s">
        <v>5438</v>
      </c>
      <c r="AR3625" t="s">
        <v>199</v>
      </c>
    </row>
    <row r="3626" spans="1:44" hidden="1" x14ac:dyDescent="0.25">
      <c r="A3626" t="s">
        <v>4956</v>
      </c>
      <c r="B3626" t="s">
        <v>4949</v>
      </c>
      <c r="C3626" t="s">
        <v>4950</v>
      </c>
      <c r="D3626" t="s">
        <v>229</v>
      </c>
      <c r="E3626" t="s">
        <v>310</v>
      </c>
      <c r="F3626" t="s">
        <v>311</v>
      </c>
      <c r="G3626" t="s">
        <v>4951</v>
      </c>
      <c r="H3626">
        <v>1</v>
      </c>
      <c r="I3626" t="s">
        <v>197</v>
      </c>
      <c r="J3626" t="s">
        <v>70</v>
      </c>
      <c r="L3626">
        <v>0.02</v>
      </c>
      <c r="M3626" t="s">
        <v>48</v>
      </c>
      <c r="Q3626">
        <v>2</v>
      </c>
      <c r="W3626" s="5">
        <v>44697</v>
      </c>
      <c r="AB3626" t="s">
        <v>311</v>
      </c>
      <c r="AC3626" t="s">
        <v>311</v>
      </c>
      <c r="AD3626" t="s">
        <v>51</v>
      </c>
      <c r="AE3626" t="s">
        <v>50</v>
      </c>
      <c r="AF3626" t="s">
        <v>1532</v>
      </c>
      <c r="AG3626" t="s">
        <v>199</v>
      </c>
      <c r="AH3626">
        <v>63.226785</v>
      </c>
      <c r="AI3626">
        <v>83.011736999999997</v>
      </c>
      <c r="AJ3626">
        <v>84.772079000000005</v>
      </c>
      <c r="AK3626">
        <v>98.993430000000004</v>
      </c>
      <c r="AL3626" t="s">
        <v>73</v>
      </c>
      <c r="AM3626" t="s">
        <v>314</v>
      </c>
      <c r="AN3626" t="s">
        <v>199</v>
      </c>
      <c r="AO3626" s="1">
        <v>45839</v>
      </c>
      <c r="AP3626" s="1" t="s">
        <v>5438</v>
      </c>
      <c r="AR3626" t="s">
        <v>199</v>
      </c>
    </row>
    <row r="3627" spans="1:44" hidden="1" x14ac:dyDescent="0.25">
      <c r="A3627" t="s">
        <v>4957</v>
      </c>
      <c r="B3627" t="s">
        <v>4949</v>
      </c>
      <c r="C3627" t="s">
        <v>4950</v>
      </c>
      <c r="D3627" t="s">
        <v>195</v>
      </c>
      <c r="E3627" t="s">
        <v>310</v>
      </c>
      <c r="F3627" t="s">
        <v>311</v>
      </c>
      <c r="G3627" t="s">
        <v>4951</v>
      </c>
      <c r="H3627">
        <v>1</v>
      </c>
      <c r="I3627" t="s">
        <v>197</v>
      </c>
      <c r="J3627" t="s">
        <v>70</v>
      </c>
      <c r="L3627">
        <v>0.04</v>
      </c>
      <c r="M3627" t="s">
        <v>48</v>
      </c>
      <c r="Q3627">
        <v>2</v>
      </c>
      <c r="W3627" s="5">
        <v>44697</v>
      </c>
      <c r="AB3627" t="s">
        <v>311</v>
      </c>
      <c r="AC3627" t="s">
        <v>311</v>
      </c>
      <c r="AD3627" t="s">
        <v>51</v>
      </c>
      <c r="AE3627" t="s">
        <v>50</v>
      </c>
      <c r="AF3627" t="s">
        <v>1532</v>
      </c>
      <c r="AG3627" t="s">
        <v>199</v>
      </c>
      <c r="AH3627">
        <v>63.226785</v>
      </c>
      <c r="AI3627">
        <v>83.011736999999997</v>
      </c>
      <c r="AJ3627">
        <v>84.772079000000005</v>
      </c>
      <c r="AK3627">
        <v>98.993430000000004</v>
      </c>
      <c r="AL3627" t="s">
        <v>73</v>
      </c>
      <c r="AM3627" t="s">
        <v>314</v>
      </c>
      <c r="AN3627" t="s">
        <v>199</v>
      </c>
      <c r="AO3627" s="1">
        <v>45839</v>
      </c>
      <c r="AP3627" s="1" t="s">
        <v>5438</v>
      </c>
      <c r="AR3627" t="s">
        <v>199</v>
      </c>
    </row>
    <row r="3628" spans="1:44" hidden="1" x14ac:dyDescent="0.25">
      <c r="A3628" t="s">
        <v>4958</v>
      </c>
      <c r="B3628" t="s">
        <v>4949</v>
      </c>
      <c r="C3628" t="s">
        <v>4950</v>
      </c>
      <c r="D3628" t="s">
        <v>156</v>
      </c>
      <c r="E3628" t="s">
        <v>310</v>
      </c>
      <c r="F3628" t="s">
        <v>311</v>
      </c>
      <c r="G3628" t="s">
        <v>4951</v>
      </c>
      <c r="H3628">
        <v>1</v>
      </c>
      <c r="I3628" t="s">
        <v>197</v>
      </c>
      <c r="J3628" t="s">
        <v>70</v>
      </c>
      <c r="L3628">
        <v>0.08</v>
      </c>
      <c r="M3628" t="s">
        <v>48</v>
      </c>
      <c r="Q3628">
        <v>2</v>
      </c>
      <c r="W3628" s="5">
        <v>44697</v>
      </c>
      <c r="AB3628" t="s">
        <v>311</v>
      </c>
      <c r="AC3628" t="s">
        <v>311</v>
      </c>
      <c r="AD3628" t="s">
        <v>51</v>
      </c>
      <c r="AE3628" t="s">
        <v>50</v>
      </c>
      <c r="AF3628" t="s">
        <v>1532</v>
      </c>
      <c r="AG3628" t="s">
        <v>199</v>
      </c>
      <c r="AH3628">
        <v>63.226785</v>
      </c>
      <c r="AI3628">
        <v>83.011736999999997</v>
      </c>
      <c r="AJ3628">
        <v>84.772079000000005</v>
      </c>
      <c r="AK3628">
        <v>98.993430000000004</v>
      </c>
      <c r="AL3628" t="s">
        <v>73</v>
      </c>
      <c r="AM3628" t="s">
        <v>314</v>
      </c>
      <c r="AN3628" t="s">
        <v>199</v>
      </c>
      <c r="AO3628" s="1">
        <v>45839</v>
      </c>
      <c r="AP3628" s="1" t="s">
        <v>5438</v>
      </c>
      <c r="AR3628" t="s">
        <v>199</v>
      </c>
    </row>
    <row r="3629" spans="1:44" hidden="1" x14ac:dyDescent="0.25">
      <c r="A3629" t="s">
        <v>4959</v>
      </c>
      <c r="B3629" t="s">
        <v>4949</v>
      </c>
      <c r="C3629" t="s">
        <v>4950</v>
      </c>
      <c r="D3629" t="s">
        <v>158</v>
      </c>
      <c r="E3629" t="s">
        <v>310</v>
      </c>
      <c r="F3629" t="s">
        <v>311</v>
      </c>
      <c r="G3629" t="s">
        <v>4951</v>
      </c>
      <c r="H3629">
        <v>1</v>
      </c>
      <c r="I3629" t="s">
        <v>197</v>
      </c>
      <c r="J3629" t="s">
        <v>70</v>
      </c>
      <c r="L3629">
        <v>0.16</v>
      </c>
      <c r="M3629" t="s">
        <v>48</v>
      </c>
      <c r="Q3629">
        <v>2</v>
      </c>
      <c r="W3629" s="5">
        <v>44697</v>
      </c>
      <c r="AB3629" t="s">
        <v>311</v>
      </c>
      <c r="AC3629" t="s">
        <v>311</v>
      </c>
      <c r="AD3629" t="s">
        <v>51</v>
      </c>
      <c r="AE3629" t="s">
        <v>50</v>
      </c>
      <c r="AF3629" t="s">
        <v>1532</v>
      </c>
      <c r="AG3629" t="s">
        <v>199</v>
      </c>
      <c r="AH3629">
        <v>63.226785</v>
      </c>
      <c r="AI3629">
        <v>83.011736999999997</v>
      </c>
      <c r="AJ3629">
        <v>84.772079000000005</v>
      </c>
      <c r="AK3629">
        <v>98.993430000000004</v>
      </c>
      <c r="AL3629" t="s">
        <v>73</v>
      </c>
      <c r="AM3629" t="s">
        <v>314</v>
      </c>
      <c r="AN3629" t="s">
        <v>199</v>
      </c>
      <c r="AO3629" s="1">
        <v>45839</v>
      </c>
      <c r="AP3629" s="1" t="s">
        <v>5438</v>
      </c>
      <c r="AR3629" t="s">
        <v>199</v>
      </c>
    </row>
    <row r="3630" spans="1:44" hidden="1" x14ac:dyDescent="0.25">
      <c r="A3630" t="s">
        <v>4960</v>
      </c>
      <c r="B3630" t="s">
        <v>4949</v>
      </c>
      <c r="C3630" t="s">
        <v>4950</v>
      </c>
      <c r="D3630" t="s">
        <v>122</v>
      </c>
      <c r="E3630" t="s">
        <v>310</v>
      </c>
      <c r="F3630" t="s">
        <v>311</v>
      </c>
      <c r="G3630" t="s">
        <v>4951</v>
      </c>
      <c r="H3630">
        <v>1</v>
      </c>
      <c r="I3630" t="s">
        <v>197</v>
      </c>
      <c r="J3630" t="s">
        <v>70</v>
      </c>
      <c r="L3630">
        <v>0.06</v>
      </c>
      <c r="M3630" t="s">
        <v>48</v>
      </c>
      <c r="Q3630">
        <v>2</v>
      </c>
      <c r="W3630" s="5">
        <v>44697</v>
      </c>
      <c r="AB3630" t="s">
        <v>311</v>
      </c>
      <c r="AC3630" t="s">
        <v>311</v>
      </c>
      <c r="AD3630" t="s">
        <v>51</v>
      </c>
      <c r="AE3630" t="s">
        <v>50</v>
      </c>
      <c r="AF3630" t="s">
        <v>1532</v>
      </c>
      <c r="AG3630" t="s">
        <v>199</v>
      </c>
      <c r="AH3630">
        <v>63.226785</v>
      </c>
      <c r="AI3630">
        <v>83.011736999999997</v>
      </c>
      <c r="AJ3630">
        <v>84.772079000000005</v>
      </c>
      <c r="AK3630">
        <v>98.993430000000004</v>
      </c>
      <c r="AL3630" t="s">
        <v>73</v>
      </c>
      <c r="AM3630" t="s">
        <v>314</v>
      </c>
      <c r="AN3630" t="s">
        <v>199</v>
      </c>
      <c r="AO3630" s="1">
        <v>45839</v>
      </c>
      <c r="AP3630" s="1" t="s">
        <v>5438</v>
      </c>
      <c r="AR3630" t="s">
        <v>199</v>
      </c>
    </row>
    <row r="3631" spans="1:44" hidden="1" x14ac:dyDescent="0.25">
      <c r="A3631" t="s">
        <v>4961</v>
      </c>
      <c r="B3631" t="s">
        <v>4949</v>
      </c>
      <c r="C3631" t="s">
        <v>4950</v>
      </c>
      <c r="D3631" t="s">
        <v>112</v>
      </c>
      <c r="E3631" t="s">
        <v>310</v>
      </c>
      <c r="F3631" t="s">
        <v>311</v>
      </c>
      <c r="G3631" t="s">
        <v>4951</v>
      </c>
      <c r="H3631">
        <v>1</v>
      </c>
      <c r="I3631" t="s">
        <v>197</v>
      </c>
      <c r="J3631" t="s">
        <v>70</v>
      </c>
      <c r="L3631">
        <v>7.0000000000000007E-2</v>
      </c>
      <c r="M3631" t="s">
        <v>48</v>
      </c>
      <c r="Q3631">
        <v>2</v>
      </c>
      <c r="W3631" s="5">
        <v>44697</v>
      </c>
      <c r="AB3631" t="s">
        <v>311</v>
      </c>
      <c r="AC3631" t="s">
        <v>311</v>
      </c>
      <c r="AD3631" t="s">
        <v>51</v>
      </c>
      <c r="AE3631" t="s">
        <v>50</v>
      </c>
      <c r="AF3631" t="s">
        <v>1532</v>
      </c>
      <c r="AG3631" t="s">
        <v>199</v>
      </c>
      <c r="AH3631">
        <v>63.226785</v>
      </c>
      <c r="AI3631">
        <v>83.011736999999997</v>
      </c>
      <c r="AJ3631">
        <v>84.772079000000005</v>
      </c>
      <c r="AK3631">
        <v>98.993430000000004</v>
      </c>
      <c r="AL3631" t="s">
        <v>73</v>
      </c>
      <c r="AM3631" t="s">
        <v>314</v>
      </c>
      <c r="AN3631" t="s">
        <v>199</v>
      </c>
      <c r="AO3631" s="1">
        <v>45839</v>
      </c>
      <c r="AP3631" s="1" t="s">
        <v>5438</v>
      </c>
      <c r="AR3631" t="s">
        <v>199</v>
      </c>
    </row>
    <row r="3632" spans="1:44" hidden="1" x14ac:dyDescent="0.25">
      <c r="A3632" t="s">
        <v>4962</v>
      </c>
      <c r="B3632" t="s">
        <v>4949</v>
      </c>
      <c r="C3632" t="s">
        <v>4950</v>
      </c>
      <c r="D3632" t="s">
        <v>114</v>
      </c>
      <c r="E3632" t="s">
        <v>310</v>
      </c>
      <c r="F3632" t="s">
        <v>311</v>
      </c>
      <c r="G3632" t="s">
        <v>4951</v>
      </c>
      <c r="H3632">
        <v>1</v>
      </c>
      <c r="I3632" t="s">
        <v>197</v>
      </c>
      <c r="J3632" t="s">
        <v>70</v>
      </c>
      <c r="L3632">
        <v>0.19</v>
      </c>
      <c r="M3632" t="s">
        <v>48</v>
      </c>
      <c r="Q3632">
        <v>2</v>
      </c>
      <c r="W3632" s="5">
        <v>44697</v>
      </c>
      <c r="AB3632" t="s">
        <v>311</v>
      </c>
      <c r="AC3632" t="s">
        <v>311</v>
      </c>
      <c r="AD3632" t="s">
        <v>51</v>
      </c>
      <c r="AE3632" t="s">
        <v>50</v>
      </c>
      <c r="AF3632" t="s">
        <v>1532</v>
      </c>
      <c r="AG3632" t="s">
        <v>199</v>
      </c>
      <c r="AH3632">
        <v>63.226785</v>
      </c>
      <c r="AI3632">
        <v>83.011736999999997</v>
      </c>
      <c r="AJ3632">
        <v>84.772079000000005</v>
      </c>
      <c r="AK3632">
        <v>98.993430000000004</v>
      </c>
      <c r="AL3632" t="s">
        <v>73</v>
      </c>
      <c r="AM3632" t="s">
        <v>314</v>
      </c>
      <c r="AN3632" t="s">
        <v>199</v>
      </c>
      <c r="AO3632" s="1">
        <v>45839</v>
      </c>
      <c r="AP3632" s="1" t="s">
        <v>5438</v>
      </c>
      <c r="AR3632" t="s">
        <v>199</v>
      </c>
    </row>
    <row r="3633" spans="1:44" hidden="1" x14ac:dyDescent="0.25">
      <c r="A3633" t="s">
        <v>4963</v>
      </c>
      <c r="B3633" t="s">
        <v>4949</v>
      </c>
      <c r="C3633" t="s">
        <v>4950</v>
      </c>
      <c r="D3633" t="s">
        <v>116</v>
      </c>
      <c r="E3633" t="s">
        <v>310</v>
      </c>
      <c r="F3633" t="s">
        <v>311</v>
      </c>
      <c r="G3633" t="s">
        <v>4951</v>
      </c>
      <c r="H3633">
        <v>1</v>
      </c>
      <c r="I3633" t="s">
        <v>197</v>
      </c>
      <c r="J3633" t="s">
        <v>70</v>
      </c>
      <c r="L3633">
        <v>0.08</v>
      </c>
      <c r="M3633" t="s">
        <v>48</v>
      </c>
      <c r="Q3633">
        <v>2</v>
      </c>
      <c r="W3633" s="5">
        <v>44697</v>
      </c>
      <c r="AB3633" t="s">
        <v>311</v>
      </c>
      <c r="AC3633" t="s">
        <v>311</v>
      </c>
      <c r="AD3633" t="s">
        <v>51</v>
      </c>
      <c r="AE3633" t="s">
        <v>50</v>
      </c>
      <c r="AF3633" t="s">
        <v>1532</v>
      </c>
      <c r="AG3633" t="s">
        <v>199</v>
      </c>
      <c r="AH3633">
        <v>63.226785</v>
      </c>
      <c r="AI3633">
        <v>83.011736999999997</v>
      </c>
      <c r="AJ3633">
        <v>84.772079000000005</v>
      </c>
      <c r="AK3633">
        <v>98.993430000000004</v>
      </c>
      <c r="AL3633" t="s">
        <v>73</v>
      </c>
      <c r="AM3633" t="s">
        <v>314</v>
      </c>
      <c r="AN3633" t="s">
        <v>199</v>
      </c>
      <c r="AO3633" s="1">
        <v>45839</v>
      </c>
      <c r="AP3633" s="1" t="s">
        <v>5438</v>
      </c>
      <c r="AR3633" t="s">
        <v>199</v>
      </c>
    </row>
    <row r="3634" spans="1:44" hidden="1" x14ac:dyDescent="0.25">
      <c r="A3634" t="s">
        <v>4964</v>
      </c>
      <c r="B3634" t="s">
        <v>4949</v>
      </c>
      <c r="C3634" t="s">
        <v>4950</v>
      </c>
      <c r="D3634" t="s">
        <v>160</v>
      </c>
      <c r="E3634" t="s">
        <v>310</v>
      </c>
      <c r="F3634" t="s">
        <v>311</v>
      </c>
      <c r="G3634" t="s">
        <v>4951</v>
      </c>
      <c r="H3634">
        <v>1</v>
      </c>
      <c r="I3634" t="s">
        <v>197</v>
      </c>
      <c r="J3634" t="s">
        <v>70</v>
      </c>
      <c r="L3634">
        <v>0.17</v>
      </c>
      <c r="M3634" t="s">
        <v>48</v>
      </c>
      <c r="Q3634">
        <v>2</v>
      </c>
      <c r="W3634" s="5">
        <v>44697</v>
      </c>
      <c r="AB3634" t="s">
        <v>311</v>
      </c>
      <c r="AC3634" t="s">
        <v>311</v>
      </c>
      <c r="AD3634" t="s">
        <v>51</v>
      </c>
      <c r="AE3634" t="s">
        <v>50</v>
      </c>
      <c r="AF3634" t="s">
        <v>1532</v>
      </c>
      <c r="AG3634" t="s">
        <v>199</v>
      </c>
      <c r="AH3634">
        <v>63.226785</v>
      </c>
      <c r="AI3634">
        <v>83.011736999999997</v>
      </c>
      <c r="AJ3634">
        <v>84.772079000000005</v>
      </c>
      <c r="AK3634">
        <v>98.993430000000004</v>
      </c>
      <c r="AL3634" t="s">
        <v>73</v>
      </c>
      <c r="AM3634" t="s">
        <v>314</v>
      </c>
      <c r="AN3634" t="s">
        <v>199</v>
      </c>
      <c r="AO3634" s="1">
        <v>45839</v>
      </c>
      <c r="AP3634" s="1" t="s">
        <v>5438</v>
      </c>
      <c r="AR3634" t="s">
        <v>199</v>
      </c>
    </row>
    <row r="3635" spans="1:44" hidden="1" x14ac:dyDescent="0.25">
      <c r="A3635" t="s">
        <v>4965</v>
      </c>
      <c r="B3635" t="s">
        <v>4949</v>
      </c>
      <c r="C3635" t="s">
        <v>4950</v>
      </c>
      <c r="D3635" t="s">
        <v>200</v>
      </c>
      <c r="E3635" t="s">
        <v>310</v>
      </c>
      <c r="F3635" t="s">
        <v>311</v>
      </c>
      <c r="G3635" t="s">
        <v>4951</v>
      </c>
      <c r="H3635">
        <v>1</v>
      </c>
      <c r="I3635" t="s">
        <v>197</v>
      </c>
      <c r="J3635" t="s">
        <v>70</v>
      </c>
      <c r="L3635">
        <v>0.28999999999999998</v>
      </c>
      <c r="M3635" t="s">
        <v>48</v>
      </c>
      <c r="Q3635">
        <v>2</v>
      </c>
      <c r="W3635" s="5">
        <v>44697</v>
      </c>
      <c r="AB3635" t="s">
        <v>311</v>
      </c>
      <c r="AC3635" t="s">
        <v>311</v>
      </c>
      <c r="AD3635" t="s">
        <v>51</v>
      </c>
      <c r="AE3635" t="s">
        <v>50</v>
      </c>
      <c r="AF3635" t="s">
        <v>1532</v>
      </c>
      <c r="AG3635" t="s">
        <v>199</v>
      </c>
      <c r="AH3635">
        <v>63.226785</v>
      </c>
      <c r="AI3635">
        <v>83.011736999999997</v>
      </c>
      <c r="AJ3635">
        <v>84.772079000000005</v>
      </c>
      <c r="AK3635">
        <v>98.993430000000004</v>
      </c>
      <c r="AL3635" t="s">
        <v>73</v>
      </c>
      <c r="AM3635" t="s">
        <v>314</v>
      </c>
      <c r="AN3635" t="s">
        <v>199</v>
      </c>
      <c r="AO3635" s="1">
        <v>45839</v>
      </c>
      <c r="AP3635" s="1" t="s">
        <v>5438</v>
      </c>
      <c r="AR3635" t="s">
        <v>199</v>
      </c>
    </row>
    <row r="3636" spans="1:44" hidden="1" x14ac:dyDescent="0.25">
      <c r="A3636" t="s">
        <v>4966</v>
      </c>
      <c r="B3636" t="s">
        <v>4949</v>
      </c>
      <c r="C3636" t="s">
        <v>4950</v>
      </c>
      <c r="D3636" t="s">
        <v>124</v>
      </c>
      <c r="E3636" t="s">
        <v>310</v>
      </c>
      <c r="F3636" t="s">
        <v>311</v>
      </c>
      <c r="G3636" t="s">
        <v>4951</v>
      </c>
      <c r="H3636">
        <v>1</v>
      </c>
      <c r="I3636" t="s">
        <v>197</v>
      </c>
      <c r="J3636" t="s">
        <v>70</v>
      </c>
      <c r="L3636">
        <v>0.12</v>
      </c>
      <c r="M3636" t="s">
        <v>48</v>
      </c>
      <c r="Q3636">
        <v>2</v>
      </c>
      <c r="W3636" s="5">
        <v>44697</v>
      </c>
      <c r="AB3636" t="s">
        <v>311</v>
      </c>
      <c r="AC3636" t="s">
        <v>311</v>
      </c>
      <c r="AD3636" t="s">
        <v>51</v>
      </c>
      <c r="AE3636" t="s">
        <v>50</v>
      </c>
      <c r="AF3636" t="s">
        <v>1532</v>
      </c>
      <c r="AG3636" t="s">
        <v>199</v>
      </c>
      <c r="AH3636">
        <v>63.226785</v>
      </c>
      <c r="AI3636">
        <v>83.011736999999997</v>
      </c>
      <c r="AJ3636">
        <v>84.772079000000005</v>
      </c>
      <c r="AK3636">
        <v>98.993430000000004</v>
      </c>
      <c r="AL3636" t="s">
        <v>73</v>
      </c>
      <c r="AM3636" t="s">
        <v>314</v>
      </c>
      <c r="AN3636" t="s">
        <v>199</v>
      </c>
      <c r="AO3636" s="1">
        <v>45839</v>
      </c>
      <c r="AP3636" s="1" t="s">
        <v>5438</v>
      </c>
      <c r="AR3636" t="s">
        <v>199</v>
      </c>
    </row>
    <row r="3637" spans="1:44" hidden="1" x14ac:dyDescent="0.25">
      <c r="A3637" t="s">
        <v>4967</v>
      </c>
      <c r="B3637" t="s">
        <v>4949</v>
      </c>
      <c r="C3637" t="s">
        <v>4950</v>
      </c>
      <c r="D3637" t="s">
        <v>203</v>
      </c>
      <c r="E3637" t="s">
        <v>310</v>
      </c>
      <c r="F3637" t="s">
        <v>311</v>
      </c>
      <c r="G3637" t="s">
        <v>4951</v>
      </c>
      <c r="H3637">
        <v>1</v>
      </c>
      <c r="I3637" t="s">
        <v>197</v>
      </c>
      <c r="J3637" t="s">
        <v>70</v>
      </c>
      <c r="L3637">
        <v>0.1</v>
      </c>
      <c r="M3637" t="s">
        <v>48</v>
      </c>
      <c r="Q3637">
        <v>2</v>
      </c>
      <c r="W3637" s="5">
        <v>44697</v>
      </c>
      <c r="AB3637" t="s">
        <v>311</v>
      </c>
      <c r="AC3637" t="s">
        <v>311</v>
      </c>
      <c r="AD3637" t="s">
        <v>51</v>
      </c>
      <c r="AE3637" t="s">
        <v>50</v>
      </c>
      <c r="AF3637" t="s">
        <v>1532</v>
      </c>
      <c r="AG3637" t="s">
        <v>199</v>
      </c>
      <c r="AH3637">
        <v>63.226785</v>
      </c>
      <c r="AI3637">
        <v>83.011736999999997</v>
      </c>
      <c r="AJ3637">
        <v>84.772079000000005</v>
      </c>
      <c r="AK3637">
        <v>98.993430000000004</v>
      </c>
      <c r="AL3637" t="s">
        <v>73</v>
      </c>
      <c r="AM3637" t="s">
        <v>314</v>
      </c>
      <c r="AN3637" t="s">
        <v>199</v>
      </c>
      <c r="AO3637" s="1">
        <v>45839</v>
      </c>
      <c r="AP3637" s="1" t="s">
        <v>5438</v>
      </c>
      <c r="AR3637" t="s">
        <v>199</v>
      </c>
    </row>
    <row r="3638" spans="1:44" hidden="1" x14ac:dyDescent="0.25">
      <c r="A3638" t="s">
        <v>4968</v>
      </c>
      <c r="B3638" t="s">
        <v>4949</v>
      </c>
      <c r="C3638" t="s">
        <v>4950</v>
      </c>
      <c r="D3638" t="s">
        <v>162</v>
      </c>
      <c r="E3638" t="s">
        <v>310</v>
      </c>
      <c r="F3638" t="s">
        <v>311</v>
      </c>
      <c r="G3638" t="s">
        <v>4951</v>
      </c>
      <c r="H3638">
        <v>1</v>
      </c>
      <c r="I3638" t="s">
        <v>197</v>
      </c>
      <c r="J3638" t="s">
        <v>70</v>
      </c>
      <c r="L3638">
        <v>0.02</v>
      </c>
      <c r="M3638" t="s">
        <v>48</v>
      </c>
      <c r="Q3638">
        <v>2</v>
      </c>
      <c r="W3638" s="5">
        <v>44697</v>
      </c>
      <c r="AB3638" t="s">
        <v>311</v>
      </c>
      <c r="AC3638" t="s">
        <v>311</v>
      </c>
      <c r="AD3638" t="s">
        <v>51</v>
      </c>
      <c r="AE3638" t="s">
        <v>50</v>
      </c>
      <c r="AF3638" t="s">
        <v>1532</v>
      </c>
      <c r="AG3638" t="s">
        <v>199</v>
      </c>
      <c r="AH3638">
        <v>63.226785</v>
      </c>
      <c r="AI3638">
        <v>83.011736999999997</v>
      </c>
      <c r="AJ3638">
        <v>84.772079000000005</v>
      </c>
      <c r="AK3638">
        <v>98.993430000000004</v>
      </c>
      <c r="AL3638" t="s">
        <v>73</v>
      </c>
      <c r="AM3638" t="s">
        <v>314</v>
      </c>
      <c r="AN3638" t="s">
        <v>199</v>
      </c>
      <c r="AO3638" s="1">
        <v>45839</v>
      </c>
      <c r="AP3638" s="1" t="s">
        <v>5438</v>
      </c>
      <c r="AR3638" t="s">
        <v>199</v>
      </c>
    </row>
    <row r="3639" spans="1:44" hidden="1" x14ac:dyDescent="0.25">
      <c r="A3639" t="s">
        <v>4969</v>
      </c>
      <c r="B3639" t="s">
        <v>4949</v>
      </c>
      <c r="C3639" t="s">
        <v>4950</v>
      </c>
      <c r="D3639" t="s">
        <v>126</v>
      </c>
      <c r="E3639" t="s">
        <v>310</v>
      </c>
      <c r="F3639" t="s">
        <v>311</v>
      </c>
      <c r="G3639" t="s">
        <v>4951</v>
      </c>
      <c r="H3639">
        <v>1</v>
      </c>
      <c r="I3639" t="s">
        <v>197</v>
      </c>
      <c r="J3639" t="s">
        <v>70</v>
      </c>
      <c r="L3639">
        <v>0.01</v>
      </c>
      <c r="M3639" t="s">
        <v>48</v>
      </c>
      <c r="Q3639">
        <v>2</v>
      </c>
      <c r="W3639" s="5">
        <v>44697</v>
      </c>
      <c r="AB3639" t="s">
        <v>311</v>
      </c>
      <c r="AC3639" t="s">
        <v>311</v>
      </c>
      <c r="AD3639" t="s">
        <v>51</v>
      </c>
      <c r="AE3639" t="s">
        <v>50</v>
      </c>
      <c r="AF3639" t="s">
        <v>1532</v>
      </c>
      <c r="AG3639" t="s">
        <v>199</v>
      </c>
      <c r="AH3639">
        <v>63.226785</v>
      </c>
      <c r="AI3639">
        <v>83.011736999999997</v>
      </c>
      <c r="AJ3639">
        <v>84.772079000000005</v>
      </c>
      <c r="AK3639">
        <v>98.993430000000004</v>
      </c>
      <c r="AL3639" t="s">
        <v>73</v>
      </c>
      <c r="AM3639" t="s">
        <v>314</v>
      </c>
      <c r="AN3639" t="s">
        <v>199</v>
      </c>
      <c r="AO3639" s="1">
        <v>45839</v>
      </c>
      <c r="AP3639" s="1" t="s">
        <v>5438</v>
      </c>
      <c r="AR3639" t="s">
        <v>199</v>
      </c>
    </row>
    <row r="3640" spans="1:44" hidden="1" x14ac:dyDescent="0.25">
      <c r="A3640" t="s">
        <v>4970</v>
      </c>
      <c r="B3640" t="s">
        <v>4949</v>
      </c>
      <c r="C3640" t="s">
        <v>4950</v>
      </c>
      <c r="D3640" t="s">
        <v>118</v>
      </c>
      <c r="E3640" t="s">
        <v>310</v>
      </c>
      <c r="F3640" t="s">
        <v>311</v>
      </c>
      <c r="G3640" t="s">
        <v>4951</v>
      </c>
      <c r="H3640">
        <v>1</v>
      </c>
      <c r="I3640" t="s">
        <v>197</v>
      </c>
      <c r="J3640" t="s">
        <v>70</v>
      </c>
      <c r="L3640">
        <v>0.04</v>
      </c>
      <c r="M3640" t="s">
        <v>48</v>
      </c>
      <c r="Q3640">
        <v>2</v>
      </c>
      <c r="W3640" s="5">
        <v>44697</v>
      </c>
      <c r="AB3640" t="s">
        <v>311</v>
      </c>
      <c r="AC3640" t="s">
        <v>311</v>
      </c>
      <c r="AD3640" t="s">
        <v>51</v>
      </c>
      <c r="AE3640" t="s">
        <v>50</v>
      </c>
      <c r="AF3640" t="s">
        <v>1532</v>
      </c>
      <c r="AG3640" t="s">
        <v>199</v>
      </c>
      <c r="AH3640">
        <v>63.226785</v>
      </c>
      <c r="AI3640">
        <v>83.011736999999997</v>
      </c>
      <c r="AJ3640">
        <v>84.772079000000005</v>
      </c>
      <c r="AK3640">
        <v>98.993430000000004</v>
      </c>
      <c r="AL3640" t="s">
        <v>73</v>
      </c>
      <c r="AM3640" t="s">
        <v>314</v>
      </c>
      <c r="AN3640" t="s">
        <v>199</v>
      </c>
      <c r="AO3640" s="1">
        <v>45839</v>
      </c>
      <c r="AP3640" s="1" t="s">
        <v>5438</v>
      </c>
      <c r="AR3640" t="s">
        <v>199</v>
      </c>
    </row>
    <row r="3641" spans="1:44" hidden="1" x14ac:dyDescent="0.25">
      <c r="A3641" t="s">
        <v>4971</v>
      </c>
      <c r="B3641" t="s">
        <v>4949</v>
      </c>
      <c r="C3641" t="s">
        <v>4950</v>
      </c>
      <c r="D3641" t="s">
        <v>166</v>
      </c>
      <c r="E3641" t="s">
        <v>310</v>
      </c>
      <c r="F3641" t="s">
        <v>311</v>
      </c>
      <c r="G3641" t="s">
        <v>4951</v>
      </c>
      <c r="H3641">
        <v>1</v>
      </c>
      <c r="I3641" t="s">
        <v>197</v>
      </c>
      <c r="J3641" t="s">
        <v>70</v>
      </c>
      <c r="L3641">
        <v>0.02</v>
      </c>
      <c r="M3641" t="s">
        <v>48</v>
      </c>
      <c r="Q3641">
        <v>2</v>
      </c>
      <c r="W3641" s="5">
        <v>44697</v>
      </c>
      <c r="AB3641" t="s">
        <v>311</v>
      </c>
      <c r="AC3641" t="s">
        <v>311</v>
      </c>
      <c r="AD3641" t="s">
        <v>51</v>
      </c>
      <c r="AE3641" t="s">
        <v>50</v>
      </c>
      <c r="AF3641" t="s">
        <v>1532</v>
      </c>
      <c r="AG3641" t="s">
        <v>199</v>
      </c>
      <c r="AH3641">
        <v>63.226785</v>
      </c>
      <c r="AI3641">
        <v>83.011736999999997</v>
      </c>
      <c r="AJ3641">
        <v>84.772079000000005</v>
      </c>
      <c r="AK3641">
        <v>98.993430000000004</v>
      </c>
      <c r="AL3641" t="s">
        <v>73</v>
      </c>
      <c r="AM3641" t="s">
        <v>314</v>
      </c>
      <c r="AN3641" t="s">
        <v>199</v>
      </c>
      <c r="AO3641" s="1">
        <v>45839</v>
      </c>
      <c r="AP3641" s="1" t="s">
        <v>5438</v>
      </c>
      <c r="AR3641" t="s">
        <v>199</v>
      </c>
    </row>
    <row r="3642" spans="1:44" hidden="1" x14ac:dyDescent="0.25">
      <c r="A3642" t="s">
        <v>4972</v>
      </c>
      <c r="B3642" t="s">
        <v>4949</v>
      </c>
      <c r="C3642" t="s">
        <v>4950</v>
      </c>
      <c r="D3642" t="s">
        <v>128</v>
      </c>
      <c r="E3642" t="s">
        <v>310</v>
      </c>
      <c r="F3642" t="s">
        <v>311</v>
      </c>
      <c r="G3642" t="s">
        <v>4951</v>
      </c>
      <c r="H3642">
        <v>1</v>
      </c>
      <c r="I3642" t="s">
        <v>197</v>
      </c>
      <c r="J3642" t="s">
        <v>70</v>
      </c>
      <c r="L3642">
        <v>0.04</v>
      </c>
      <c r="M3642" t="s">
        <v>48</v>
      </c>
      <c r="Q3642">
        <v>2</v>
      </c>
      <c r="W3642" s="5">
        <v>44697</v>
      </c>
      <c r="AB3642" t="s">
        <v>311</v>
      </c>
      <c r="AC3642" t="s">
        <v>311</v>
      </c>
      <c r="AD3642" t="s">
        <v>51</v>
      </c>
      <c r="AE3642" t="s">
        <v>50</v>
      </c>
      <c r="AF3642" t="s">
        <v>1532</v>
      </c>
      <c r="AG3642" t="s">
        <v>199</v>
      </c>
      <c r="AH3642">
        <v>63.226785</v>
      </c>
      <c r="AI3642">
        <v>83.011736999999997</v>
      </c>
      <c r="AJ3642">
        <v>84.772079000000005</v>
      </c>
      <c r="AK3642">
        <v>98.993430000000004</v>
      </c>
      <c r="AL3642" t="s">
        <v>73</v>
      </c>
      <c r="AM3642" t="s">
        <v>314</v>
      </c>
      <c r="AN3642" t="s">
        <v>199</v>
      </c>
      <c r="AO3642" s="1">
        <v>45839</v>
      </c>
      <c r="AP3642" s="1" t="s">
        <v>5438</v>
      </c>
      <c r="AR3642" t="s">
        <v>199</v>
      </c>
    </row>
    <row r="3643" spans="1:44" hidden="1" x14ac:dyDescent="0.25">
      <c r="A3643" t="s">
        <v>4973</v>
      </c>
      <c r="B3643" t="s">
        <v>4949</v>
      </c>
      <c r="C3643" t="s">
        <v>4950</v>
      </c>
      <c r="D3643" t="s">
        <v>130</v>
      </c>
      <c r="E3643" t="s">
        <v>310</v>
      </c>
      <c r="F3643" t="s">
        <v>311</v>
      </c>
      <c r="G3643" t="s">
        <v>4951</v>
      </c>
      <c r="H3643">
        <v>1</v>
      </c>
      <c r="I3643" t="s">
        <v>197</v>
      </c>
      <c r="J3643" t="s">
        <v>70</v>
      </c>
      <c r="L3643">
        <v>0.09</v>
      </c>
      <c r="M3643" t="s">
        <v>48</v>
      </c>
      <c r="Q3643">
        <v>2</v>
      </c>
      <c r="W3643" s="5">
        <v>44697</v>
      </c>
      <c r="AB3643" t="s">
        <v>311</v>
      </c>
      <c r="AC3643" t="s">
        <v>311</v>
      </c>
      <c r="AD3643" t="s">
        <v>51</v>
      </c>
      <c r="AE3643" t="s">
        <v>50</v>
      </c>
      <c r="AF3643" t="s">
        <v>1532</v>
      </c>
      <c r="AG3643" t="s">
        <v>199</v>
      </c>
      <c r="AH3643">
        <v>63.226785</v>
      </c>
      <c r="AI3643">
        <v>83.011736999999997</v>
      </c>
      <c r="AJ3643">
        <v>84.772079000000005</v>
      </c>
      <c r="AK3643">
        <v>98.993430000000004</v>
      </c>
      <c r="AL3643" t="s">
        <v>73</v>
      </c>
      <c r="AM3643" t="s">
        <v>314</v>
      </c>
      <c r="AN3643" t="s">
        <v>199</v>
      </c>
      <c r="AO3643" s="1">
        <v>45839</v>
      </c>
      <c r="AP3643" s="1" t="s">
        <v>5438</v>
      </c>
      <c r="AR3643" t="s">
        <v>199</v>
      </c>
    </row>
    <row r="3644" spans="1:44" hidden="1" x14ac:dyDescent="0.25">
      <c r="A3644" t="s">
        <v>4974</v>
      </c>
      <c r="B3644" t="s">
        <v>4949</v>
      </c>
      <c r="C3644" t="s">
        <v>4950</v>
      </c>
      <c r="D3644" t="s">
        <v>170</v>
      </c>
      <c r="E3644" t="s">
        <v>310</v>
      </c>
      <c r="F3644" t="s">
        <v>311</v>
      </c>
      <c r="G3644" t="s">
        <v>4951</v>
      </c>
      <c r="H3644">
        <v>1</v>
      </c>
      <c r="I3644" t="s">
        <v>197</v>
      </c>
      <c r="J3644" t="s">
        <v>70</v>
      </c>
      <c r="L3644">
        <v>0.72</v>
      </c>
      <c r="M3644" t="s">
        <v>48</v>
      </c>
      <c r="Q3644">
        <v>2</v>
      </c>
      <c r="W3644" s="5">
        <v>44697</v>
      </c>
      <c r="AB3644" t="s">
        <v>311</v>
      </c>
      <c r="AC3644" t="s">
        <v>311</v>
      </c>
      <c r="AD3644" t="s">
        <v>51</v>
      </c>
      <c r="AE3644" t="s">
        <v>50</v>
      </c>
      <c r="AF3644" t="s">
        <v>1532</v>
      </c>
      <c r="AG3644" t="s">
        <v>199</v>
      </c>
      <c r="AH3644">
        <v>63.226785</v>
      </c>
      <c r="AI3644">
        <v>83.011736999999997</v>
      </c>
      <c r="AJ3644">
        <v>84.772079000000005</v>
      </c>
      <c r="AK3644">
        <v>98.993430000000004</v>
      </c>
      <c r="AL3644" t="s">
        <v>73</v>
      </c>
      <c r="AM3644" t="s">
        <v>314</v>
      </c>
      <c r="AN3644" t="s">
        <v>199</v>
      </c>
      <c r="AO3644" s="1">
        <v>45839</v>
      </c>
      <c r="AP3644" s="1" t="s">
        <v>5438</v>
      </c>
      <c r="AR3644" t="s">
        <v>199</v>
      </c>
    </row>
    <row r="3645" spans="1:44" hidden="1" x14ac:dyDescent="0.25">
      <c r="A3645" t="s">
        <v>4975</v>
      </c>
      <c r="B3645" t="s">
        <v>4949</v>
      </c>
      <c r="C3645" t="s">
        <v>4950</v>
      </c>
      <c r="D3645" t="s">
        <v>172</v>
      </c>
      <c r="E3645" t="s">
        <v>310</v>
      </c>
      <c r="F3645" t="s">
        <v>311</v>
      </c>
      <c r="G3645" t="s">
        <v>4951</v>
      </c>
      <c r="H3645">
        <v>1</v>
      </c>
      <c r="I3645" t="s">
        <v>197</v>
      </c>
      <c r="J3645" t="s">
        <v>70</v>
      </c>
      <c r="L3645">
        <v>0.06</v>
      </c>
      <c r="M3645" t="s">
        <v>48</v>
      </c>
      <c r="Q3645">
        <v>2</v>
      </c>
      <c r="W3645" s="5">
        <v>44697</v>
      </c>
      <c r="AB3645" t="s">
        <v>311</v>
      </c>
      <c r="AC3645" t="s">
        <v>311</v>
      </c>
      <c r="AD3645" t="s">
        <v>51</v>
      </c>
      <c r="AE3645" t="s">
        <v>50</v>
      </c>
      <c r="AF3645" t="s">
        <v>1532</v>
      </c>
      <c r="AG3645" t="s">
        <v>199</v>
      </c>
      <c r="AH3645">
        <v>63.226785</v>
      </c>
      <c r="AI3645">
        <v>83.011736999999997</v>
      </c>
      <c r="AJ3645">
        <v>84.772079000000005</v>
      </c>
      <c r="AK3645">
        <v>98.993430000000004</v>
      </c>
      <c r="AL3645" t="s">
        <v>73</v>
      </c>
      <c r="AM3645" t="s">
        <v>314</v>
      </c>
      <c r="AN3645" t="s">
        <v>199</v>
      </c>
      <c r="AO3645" s="1">
        <v>45839</v>
      </c>
      <c r="AP3645" s="1" t="s">
        <v>5438</v>
      </c>
      <c r="AR3645" t="s">
        <v>199</v>
      </c>
    </row>
    <row r="3646" spans="1:44" hidden="1" x14ac:dyDescent="0.25">
      <c r="A3646" t="s">
        <v>4976</v>
      </c>
      <c r="B3646" t="s">
        <v>4949</v>
      </c>
      <c r="C3646" t="s">
        <v>4950</v>
      </c>
      <c r="D3646" t="s">
        <v>174</v>
      </c>
      <c r="E3646" t="s">
        <v>310</v>
      </c>
      <c r="F3646" t="s">
        <v>311</v>
      </c>
      <c r="G3646" t="s">
        <v>4951</v>
      </c>
      <c r="H3646">
        <v>1</v>
      </c>
      <c r="I3646" t="s">
        <v>197</v>
      </c>
      <c r="J3646" t="s">
        <v>70</v>
      </c>
      <c r="L3646">
        <v>0.03</v>
      </c>
      <c r="M3646" t="s">
        <v>48</v>
      </c>
      <c r="Q3646">
        <v>2</v>
      </c>
      <c r="W3646" s="5">
        <v>44697</v>
      </c>
      <c r="AB3646" t="s">
        <v>311</v>
      </c>
      <c r="AC3646" t="s">
        <v>311</v>
      </c>
      <c r="AD3646" t="s">
        <v>51</v>
      </c>
      <c r="AE3646" t="s">
        <v>50</v>
      </c>
      <c r="AF3646" t="s">
        <v>1532</v>
      </c>
      <c r="AG3646" t="s">
        <v>199</v>
      </c>
      <c r="AH3646">
        <v>63.226785</v>
      </c>
      <c r="AI3646">
        <v>83.011736999999997</v>
      </c>
      <c r="AJ3646">
        <v>84.772079000000005</v>
      </c>
      <c r="AK3646">
        <v>98.993430000000004</v>
      </c>
      <c r="AL3646" t="s">
        <v>73</v>
      </c>
      <c r="AM3646" t="s">
        <v>314</v>
      </c>
      <c r="AN3646" t="s">
        <v>199</v>
      </c>
      <c r="AO3646" s="1">
        <v>45839</v>
      </c>
      <c r="AP3646" s="1" t="s">
        <v>5438</v>
      </c>
      <c r="AR3646" t="s">
        <v>199</v>
      </c>
    </row>
    <row r="3647" spans="1:44" hidden="1" x14ac:dyDescent="0.25">
      <c r="A3647" t="s">
        <v>4977</v>
      </c>
      <c r="B3647" t="s">
        <v>4949</v>
      </c>
      <c r="C3647" t="s">
        <v>4950</v>
      </c>
      <c r="D3647" t="s">
        <v>483</v>
      </c>
      <c r="E3647" t="s">
        <v>310</v>
      </c>
      <c r="F3647" t="s">
        <v>311</v>
      </c>
      <c r="G3647" t="s">
        <v>4951</v>
      </c>
      <c r="H3647">
        <v>1</v>
      </c>
      <c r="I3647" t="s">
        <v>197</v>
      </c>
      <c r="J3647" t="s">
        <v>236</v>
      </c>
      <c r="L3647">
        <v>0.12</v>
      </c>
      <c r="M3647" t="s">
        <v>48</v>
      </c>
      <c r="Q3647">
        <v>2</v>
      </c>
      <c r="W3647" s="5">
        <v>44202</v>
      </c>
      <c r="AB3647" t="s">
        <v>311</v>
      </c>
      <c r="AC3647" t="s">
        <v>311</v>
      </c>
      <c r="AD3647" t="s">
        <v>51</v>
      </c>
      <c r="AE3647" t="s">
        <v>50</v>
      </c>
      <c r="AF3647" t="s">
        <v>1532</v>
      </c>
      <c r="AG3647" t="s">
        <v>199</v>
      </c>
      <c r="AH3647">
        <v>63.226785</v>
      </c>
      <c r="AI3647">
        <v>83.011736999999997</v>
      </c>
      <c r="AJ3647">
        <v>84.772079000000005</v>
      </c>
      <c r="AK3647">
        <v>98.993430000000004</v>
      </c>
      <c r="AL3647" t="s">
        <v>73</v>
      </c>
      <c r="AM3647" t="s">
        <v>314</v>
      </c>
      <c r="AN3647" t="s">
        <v>199</v>
      </c>
      <c r="AO3647" s="1">
        <v>45839</v>
      </c>
      <c r="AP3647" s="1" t="s">
        <v>5438</v>
      </c>
      <c r="AR3647" t="s">
        <v>199</v>
      </c>
    </row>
    <row r="3648" spans="1:44" hidden="1" x14ac:dyDescent="0.25">
      <c r="A3648" t="s">
        <v>4980</v>
      </c>
      <c r="B3648" t="s">
        <v>4978</v>
      </c>
      <c r="C3648" t="s">
        <v>4979</v>
      </c>
      <c r="D3648" t="s">
        <v>95</v>
      </c>
      <c r="E3648" t="s">
        <v>4548</v>
      </c>
      <c r="F3648" t="s">
        <v>311</v>
      </c>
      <c r="G3648" t="s">
        <v>80</v>
      </c>
      <c r="H3648">
        <v>1</v>
      </c>
      <c r="I3648" t="s">
        <v>197</v>
      </c>
      <c r="J3648" t="s">
        <v>47</v>
      </c>
      <c r="K3648" s="1">
        <v>43799</v>
      </c>
      <c r="L3648">
        <v>49.72</v>
      </c>
      <c r="M3648" t="s">
        <v>226</v>
      </c>
      <c r="W3648" s="5">
        <v>45748</v>
      </c>
      <c r="X3648" s="5">
        <v>45748</v>
      </c>
      <c r="Y3648" s="5">
        <v>45717</v>
      </c>
      <c r="AB3648" t="s">
        <v>311</v>
      </c>
      <c r="AC3648" t="s">
        <v>311</v>
      </c>
      <c r="AD3648" t="s">
        <v>1532</v>
      </c>
      <c r="AE3648" t="s">
        <v>1531</v>
      </c>
      <c r="AF3648" t="s">
        <v>51</v>
      </c>
      <c r="AG3648" t="s">
        <v>50</v>
      </c>
      <c r="AH3648">
        <v>53.080165000000001</v>
      </c>
      <c r="AI3648">
        <v>56.983694</v>
      </c>
      <c r="AJ3648">
        <v>90.677036000000001</v>
      </c>
      <c r="AK3648">
        <v>91.041291999999999</v>
      </c>
      <c r="AL3648" t="s">
        <v>54</v>
      </c>
      <c r="AM3648" t="s">
        <v>314</v>
      </c>
      <c r="AN3648" t="s">
        <v>1531</v>
      </c>
      <c r="AO3648" s="1">
        <v>45839</v>
      </c>
      <c r="AP3648" s="1" t="s">
        <v>5438</v>
      </c>
      <c r="AR3648" t="s">
        <v>1532</v>
      </c>
    </row>
    <row r="3649" spans="1:44" hidden="1" x14ac:dyDescent="0.25">
      <c r="A3649" t="s">
        <v>4981</v>
      </c>
      <c r="B3649" t="s">
        <v>4978</v>
      </c>
      <c r="C3649" t="s">
        <v>4979</v>
      </c>
      <c r="D3649" t="s">
        <v>143</v>
      </c>
      <c r="E3649" t="s">
        <v>4548</v>
      </c>
      <c r="F3649" t="s">
        <v>311</v>
      </c>
      <c r="G3649" t="s">
        <v>80</v>
      </c>
      <c r="H3649">
        <v>1</v>
      </c>
      <c r="I3649" t="s">
        <v>197</v>
      </c>
      <c r="J3649" t="s">
        <v>47</v>
      </c>
      <c r="K3649" s="1">
        <v>43799</v>
      </c>
      <c r="L3649">
        <v>0.34</v>
      </c>
      <c r="M3649" t="s">
        <v>226</v>
      </c>
      <c r="W3649" s="5">
        <v>45748</v>
      </c>
      <c r="X3649" s="5">
        <v>45748</v>
      </c>
      <c r="Y3649" s="5">
        <v>45717</v>
      </c>
      <c r="AB3649" t="s">
        <v>311</v>
      </c>
      <c r="AC3649" t="s">
        <v>311</v>
      </c>
      <c r="AD3649" t="s">
        <v>1532</v>
      </c>
      <c r="AE3649" t="s">
        <v>1531</v>
      </c>
      <c r="AF3649" t="s">
        <v>51</v>
      </c>
      <c r="AG3649" t="s">
        <v>50</v>
      </c>
      <c r="AH3649">
        <v>53.080165000000001</v>
      </c>
      <c r="AI3649">
        <v>56.983694</v>
      </c>
      <c r="AJ3649">
        <v>90.677036000000001</v>
      </c>
      <c r="AK3649">
        <v>91.041291999999999</v>
      </c>
      <c r="AL3649" t="s">
        <v>54</v>
      </c>
      <c r="AM3649" t="s">
        <v>314</v>
      </c>
      <c r="AN3649" t="s">
        <v>1531</v>
      </c>
      <c r="AO3649" s="1">
        <v>45839</v>
      </c>
      <c r="AP3649" s="1" t="s">
        <v>5438</v>
      </c>
      <c r="AR3649" t="s">
        <v>1532</v>
      </c>
    </row>
    <row r="3650" spans="1:44" hidden="1" x14ac:dyDescent="0.25">
      <c r="A3650" t="s">
        <v>4984</v>
      </c>
      <c r="B3650" t="s">
        <v>4982</v>
      </c>
      <c r="C3650" t="s">
        <v>4983</v>
      </c>
      <c r="D3650" t="s">
        <v>485</v>
      </c>
      <c r="E3650" t="s">
        <v>2913</v>
      </c>
      <c r="F3650" t="s">
        <v>311</v>
      </c>
      <c r="G3650" t="s">
        <v>58</v>
      </c>
      <c r="H3650">
        <v>1</v>
      </c>
      <c r="I3650" t="s">
        <v>197</v>
      </c>
      <c r="J3650" t="s">
        <v>47</v>
      </c>
      <c r="K3650" s="1">
        <v>44232</v>
      </c>
      <c r="L3650">
        <v>0.2</v>
      </c>
      <c r="M3650" t="s">
        <v>226</v>
      </c>
      <c r="W3650" s="5">
        <v>45748</v>
      </c>
      <c r="X3650" s="5">
        <v>45748</v>
      </c>
      <c r="AB3650" t="s">
        <v>311</v>
      </c>
      <c r="AC3650" t="s">
        <v>311</v>
      </c>
      <c r="AD3650" t="s">
        <v>51</v>
      </c>
      <c r="AE3650" t="s">
        <v>50</v>
      </c>
      <c r="AF3650" t="s">
        <v>1532</v>
      </c>
      <c r="AG3650" t="s">
        <v>1531</v>
      </c>
      <c r="AH3650">
        <v>57.235626000000003</v>
      </c>
      <c r="AI3650">
        <v>57.599882999999998</v>
      </c>
      <c r="AJ3650">
        <v>79.465513999999999</v>
      </c>
      <c r="AK3650">
        <v>86.050301000000005</v>
      </c>
      <c r="AL3650" t="s">
        <v>1126</v>
      </c>
      <c r="AM3650" t="s">
        <v>314</v>
      </c>
      <c r="AN3650" t="s">
        <v>182</v>
      </c>
      <c r="AR3650" t="s">
        <v>182</v>
      </c>
    </row>
    <row r="3651" spans="1:44" hidden="1" x14ac:dyDescent="0.25">
      <c r="A3651" t="s">
        <v>4987</v>
      </c>
      <c r="B3651" t="s">
        <v>4985</v>
      </c>
      <c r="C3651" t="s">
        <v>4986</v>
      </c>
      <c r="D3651" t="s">
        <v>207</v>
      </c>
      <c r="E3651" t="s">
        <v>306</v>
      </c>
      <c r="F3651" t="s">
        <v>44</v>
      </c>
      <c r="G3651" t="s">
        <v>45</v>
      </c>
      <c r="H3651">
        <v>3</v>
      </c>
      <c r="I3651" t="s">
        <v>46</v>
      </c>
      <c r="J3651" t="s">
        <v>70</v>
      </c>
      <c r="L3651">
        <v>0.24</v>
      </c>
      <c r="M3651" t="s">
        <v>226</v>
      </c>
      <c r="W3651" s="5">
        <v>44387</v>
      </c>
      <c r="AB3651" t="s">
        <v>44</v>
      </c>
      <c r="AC3651" t="s">
        <v>44</v>
      </c>
      <c r="AD3651" t="s">
        <v>50</v>
      </c>
      <c r="AE3651" t="s">
        <v>53</v>
      </c>
      <c r="AF3651" t="s">
        <v>72</v>
      </c>
      <c r="AG3651" t="s">
        <v>52</v>
      </c>
      <c r="AH3651">
        <v>64.893817999999996</v>
      </c>
      <c r="AI3651">
        <v>73.704431</v>
      </c>
      <c r="AJ3651">
        <v>76.922128999999998</v>
      </c>
      <c r="AK3651">
        <v>81.998350000000002</v>
      </c>
      <c r="AL3651" t="s">
        <v>73</v>
      </c>
      <c r="AM3651" t="s">
        <v>55</v>
      </c>
      <c r="AN3651" t="s">
        <v>51</v>
      </c>
      <c r="AO3651" s="1">
        <v>45992</v>
      </c>
      <c r="AR3651" t="s">
        <v>51</v>
      </c>
    </row>
    <row r="3652" spans="1:44" hidden="1" x14ac:dyDescent="0.25">
      <c r="A3652" t="s">
        <v>4990</v>
      </c>
      <c r="B3652" t="s">
        <v>4988</v>
      </c>
      <c r="C3652" t="s">
        <v>4989</v>
      </c>
      <c r="D3652" t="s">
        <v>95</v>
      </c>
      <c r="E3652" t="s">
        <v>2176</v>
      </c>
      <c r="F3652" t="s">
        <v>245</v>
      </c>
      <c r="G3652" t="s">
        <v>80</v>
      </c>
      <c r="H3652">
        <v>1</v>
      </c>
      <c r="I3652" t="s">
        <v>197</v>
      </c>
      <c r="J3652" t="s">
        <v>47</v>
      </c>
      <c r="K3652" s="1">
        <v>43315</v>
      </c>
      <c r="L3652">
        <v>3.03</v>
      </c>
      <c r="M3652" t="s">
        <v>226</v>
      </c>
      <c r="X3652" s="5">
        <v>45809</v>
      </c>
      <c r="Y3652" s="5">
        <v>45658</v>
      </c>
      <c r="AB3652" t="s">
        <v>245</v>
      </c>
      <c r="AC3652" t="s">
        <v>245</v>
      </c>
      <c r="AD3652" t="s">
        <v>566</v>
      </c>
      <c r="AE3652" t="s">
        <v>932</v>
      </c>
      <c r="AF3652" t="s">
        <v>690</v>
      </c>
      <c r="AG3652" t="s">
        <v>247</v>
      </c>
      <c r="AH3652">
        <v>9.6463459999999994</v>
      </c>
      <c r="AI3652">
        <v>30.976633</v>
      </c>
      <c r="AJ3652">
        <v>56.685572999999998</v>
      </c>
      <c r="AK3652">
        <v>72.642466999999996</v>
      </c>
      <c r="AL3652" t="s">
        <v>54</v>
      </c>
      <c r="AM3652" t="s">
        <v>248</v>
      </c>
      <c r="AN3652" t="s">
        <v>932</v>
      </c>
      <c r="AO3652" s="1">
        <v>45809</v>
      </c>
      <c r="AP3652" s="1" t="s">
        <v>5560</v>
      </c>
      <c r="AR3652" t="s">
        <v>932</v>
      </c>
    </row>
    <row r="3653" spans="1:44" hidden="1" x14ac:dyDescent="0.25">
      <c r="A3653" t="s">
        <v>4993</v>
      </c>
      <c r="B3653" t="s">
        <v>4991</v>
      </c>
      <c r="C3653" t="s">
        <v>4992</v>
      </c>
      <c r="D3653" t="s">
        <v>87</v>
      </c>
      <c r="E3653" t="s">
        <v>1710</v>
      </c>
      <c r="F3653" t="s">
        <v>311</v>
      </c>
      <c r="G3653" t="s">
        <v>45</v>
      </c>
      <c r="H3653">
        <v>2</v>
      </c>
      <c r="I3653" t="s">
        <v>46</v>
      </c>
      <c r="J3653" t="s">
        <v>70</v>
      </c>
      <c r="L3653">
        <v>0.5</v>
      </c>
      <c r="M3653" t="s">
        <v>226</v>
      </c>
      <c r="W3653" s="5">
        <v>44175</v>
      </c>
      <c r="AB3653" t="s">
        <v>311</v>
      </c>
      <c r="AC3653" t="s">
        <v>311</v>
      </c>
      <c r="AD3653" t="s">
        <v>199</v>
      </c>
      <c r="AE3653" t="s">
        <v>51</v>
      </c>
      <c r="AF3653" t="s">
        <v>50</v>
      </c>
      <c r="AG3653" t="s">
        <v>1713</v>
      </c>
      <c r="AH3653">
        <v>48.314081999999999</v>
      </c>
      <c r="AI3653">
        <v>84.207178999999996</v>
      </c>
      <c r="AJ3653">
        <v>103.992132</v>
      </c>
      <c r="AK3653">
        <v>118.40225</v>
      </c>
      <c r="AL3653" t="s">
        <v>73</v>
      </c>
      <c r="AM3653" t="s">
        <v>314</v>
      </c>
      <c r="AN3653" t="s">
        <v>199</v>
      </c>
      <c r="AO3653" s="1">
        <v>45839</v>
      </c>
      <c r="AP3653" s="1" t="s">
        <v>5438</v>
      </c>
      <c r="AR3653" t="s">
        <v>199</v>
      </c>
    </row>
    <row r="3654" spans="1:44" hidden="1" x14ac:dyDescent="0.25">
      <c r="A3654" t="s">
        <v>4997</v>
      </c>
      <c r="B3654" t="s">
        <v>4994</v>
      </c>
      <c r="C3654" t="s">
        <v>4995</v>
      </c>
      <c r="D3654" t="s">
        <v>149</v>
      </c>
      <c r="E3654" t="s">
        <v>4996</v>
      </c>
      <c r="F3654" t="s">
        <v>245</v>
      </c>
      <c r="G3654" t="s">
        <v>45</v>
      </c>
      <c r="H3654">
        <v>3</v>
      </c>
      <c r="I3654" t="s">
        <v>46</v>
      </c>
      <c r="J3654" t="s">
        <v>47</v>
      </c>
      <c r="K3654" s="1">
        <v>44225</v>
      </c>
      <c r="L3654">
        <v>4.41</v>
      </c>
      <c r="M3654" t="s">
        <v>226</v>
      </c>
      <c r="W3654" s="5">
        <v>44185</v>
      </c>
      <c r="Y3654" s="5">
        <v>45901</v>
      </c>
      <c r="AB3654" t="s">
        <v>245</v>
      </c>
      <c r="AC3654" t="s">
        <v>245</v>
      </c>
      <c r="AD3654" t="s">
        <v>247</v>
      </c>
      <c r="AE3654" t="s">
        <v>690</v>
      </c>
      <c r="AF3654" t="s">
        <v>566</v>
      </c>
      <c r="AG3654" t="s">
        <v>932</v>
      </c>
      <c r="AH3654">
        <v>184.33278300000001</v>
      </c>
      <c r="AI3654">
        <v>189.975527</v>
      </c>
      <c r="AJ3654">
        <v>201.31100599999999</v>
      </c>
      <c r="AK3654">
        <v>221.049735</v>
      </c>
      <c r="AL3654" t="s">
        <v>54</v>
      </c>
      <c r="AM3654" t="s">
        <v>248</v>
      </c>
      <c r="AN3654" t="s">
        <v>247</v>
      </c>
      <c r="AR3654" t="s">
        <v>247</v>
      </c>
    </row>
    <row r="3655" spans="1:44" hidden="1" x14ac:dyDescent="0.25">
      <c r="A3655" t="s">
        <v>5001</v>
      </c>
      <c r="B3655" t="s">
        <v>4998</v>
      </c>
      <c r="C3655" t="s">
        <v>4999</v>
      </c>
      <c r="D3655" t="s">
        <v>2427</v>
      </c>
      <c r="E3655" t="s">
        <v>5000</v>
      </c>
      <c r="F3655" t="s">
        <v>245</v>
      </c>
      <c r="G3655" t="s">
        <v>45</v>
      </c>
      <c r="H3655">
        <v>1</v>
      </c>
      <c r="I3655" t="s">
        <v>197</v>
      </c>
      <c r="J3655" t="s">
        <v>70</v>
      </c>
      <c r="L3655">
        <v>72.84</v>
      </c>
      <c r="M3655" t="s">
        <v>226</v>
      </c>
      <c r="AB3655" t="s">
        <v>245</v>
      </c>
      <c r="AC3655" t="s">
        <v>245</v>
      </c>
      <c r="AD3655" t="s">
        <v>247</v>
      </c>
      <c r="AE3655" t="s">
        <v>690</v>
      </c>
      <c r="AF3655" t="s">
        <v>566</v>
      </c>
      <c r="AG3655" t="s">
        <v>932</v>
      </c>
      <c r="AH3655">
        <v>186.034344</v>
      </c>
      <c r="AI3655">
        <v>191.677088</v>
      </c>
      <c r="AJ3655">
        <v>203.01256699999999</v>
      </c>
      <c r="AK3655">
        <v>222.751296</v>
      </c>
      <c r="AL3655" t="s">
        <v>73</v>
      </c>
      <c r="AM3655" t="s">
        <v>248</v>
      </c>
      <c r="AN3655" t="s">
        <v>247</v>
      </c>
      <c r="AO3655" s="1">
        <v>45809</v>
      </c>
      <c r="AR3655" t="s">
        <v>247</v>
      </c>
    </row>
    <row r="3656" spans="1:44" hidden="1" x14ac:dyDescent="0.25">
      <c r="A3656" t="s">
        <v>5004</v>
      </c>
      <c r="B3656" t="s">
        <v>5002</v>
      </c>
      <c r="C3656" t="s">
        <v>5003</v>
      </c>
      <c r="D3656" t="s">
        <v>107</v>
      </c>
      <c r="E3656" t="s">
        <v>4996</v>
      </c>
      <c r="F3656" t="s">
        <v>245</v>
      </c>
      <c r="G3656" t="s">
        <v>45</v>
      </c>
      <c r="H3656">
        <v>2</v>
      </c>
      <c r="I3656" t="s">
        <v>46</v>
      </c>
      <c r="J3656" t="s">
        <v>70</v>
      </c>
      <c r="L3656">
        <v>0.56999999999999995</v>
      </c>
      <c r="M3656" t="s">
        <v>226</v>
      </c>
      <c r="W3656" s="5">
        <v>44927</v>
      </c>
      <c r="AB3656" t="s">
        <v>245</v>
      </c>
      <c r="AC3656" t="s">
        <v>245</v>
      </c>
      <c r="AD3656" t="s">
        <v>247</v>
      </c>
      <c r="AE3656" t="s">
        <v>690</v>
      </c>
      <c r="AF3656" t="s">
        <v>566</v>
      </c>
      <c r="AG3656" t="s">
        <v>932</v>
      </c>
      <c r="AH3656">
        <v>183.92056700000001</v>
      </c>
      <c r="AI3656">
        <v>189.563311</v>
      </c>
      <c r="AJ3656">
        <v>200.89879099999999</v>
      </c>
      <c r="AK3656">
        <v>220.637519</v>
      </c>
      <c r="AL3656" t="s">
        <v>73</v>
      </c>
      <c r="AM3656" t="s">
        <v>248</v>
      </c>
      <c r="AN3656" t="s">
        <v>247</v>
      </c>
      <c r="AO3656" s="1">
        <v>45992</v>
      </c>
      <c r="AR3656" t="s">
        <v>247</v>
      </c>
    </row>
    <row r="3657" spans="1:44" hidden="1" x14ac:dyDescent="0.25">
      <c r="A3657" t="s">
        <v>5007</v>
      </c>
      <c r="B3657" t="s">
        <v>5005</v>
      </c>
      <c r="C3657" t="s">
        <v>5006</v>
      </c>
      <c r="D3657" t="s">
        <v>483</v>
      </c>
      <c r="E3657" t="s">
        <v>1878</v>
      </c>
      <c r="F3657" t="s">
        <v>79</v>
      </c>
      <c r="G3657" t="s">
        <v>80</v>
      </c>
      <c r="H3657">
        <v>1</v>
      </c>
      <c r="I3657" t="s">
        <v>197</v>
      </c>
      <c r="J3657" t="s">
        <v>236</v>
      </c>
      <c r="L3657">
        <v>0.37</v>
      </c>
      <c r="M3657" t="s">
        <v>226</v>
      </c>
      <c r="W3657" s="5">
        <v>44197</v>
      </c>
      <c r="AB3657" t="s">
        <v>79</v>
      </c>
      <c r="AC3657" t="s">
        <v>79</v>
      </c>
      <c r="AD3657" t="s">
        <v>52</v>
      </c>
      <c r="AE3657" t="s">
        <v>53</v>
      </c>
      <c r="AF3657" t="s">
        <v>50</v>
      </c>
      <c r="AG3657" t="s">
        <v>72</v>
      </c>
      <c r="AH3657">
        <v>55.957617999999997</v>
      </c>
      <c r="AI3657">
        <v>78.874752999999998</v>
      </c>
      <c r="AJ3657">
        <v>78.964354</v>
      </c>
      <c r="AK3657">
        <v>80.634621999999993</v>
      </c>
      <c r="AL3657" t="s">
        <v>73</v>
      </c>
      <c r="AM3657" t="s">
        <v>474</v>
      </c>
      <c r="AN3657" t="s">
        <v>72</v>
      </c>
      <c r="AO3657" s="1">
        <v>45839</v>
      </c>
      <c r="AP3657" s="1" t="s">
        <v>5438</v>
      </c>
      <c r="AR3657" t="s">
        <v>72</v>
      </c>
    </row>
    <row r="3658" spans="1:44" hidden="1" x14ac:dyDescent="0.25">
      <c r="A3658" t="s">
        <v>5010</v>
      </c>
      <c r="B3658" t="s">
        <v>5008</v>
      </c>
      <c r="C3658" t="s">
        <v>5009</v>
      </c>
      <c r="D3658" t="s">
        <v>195</v>
      </c>
      <c r="E3658" t="s">
        <v>4274</v>
      </c>
      <c r="F3658" t="s">
        <v>311</v>
      </c>
      <c r="G3658" t="s">
        <v>45</v>
      </c>
      <c r="H3658">
        <v>1</v>
      </c>
      <c r="I3658" t="s">
        <v>197</v>
      </c>
      <c r="J3658" t="s">
        <v>70</v>
      </c>
      <c r="L3658">
        <v>0.01</v>
      </c>
      <c r="M3658" t="s">
        <v>48</v>
      </c>
      <c r="W3658" s="5">
        <v>44491</v>
      </c>
      <c r="AB3658" t="s">
        <v>311</v>
      </c>
      <c r="AC3658" t="s">
        <v>311</v>
      </c>
      <c r="AD3658" t="s">
        <v>1713</v>
      </c>
      <c r="AE3658" t="s">
        <v>1712</v>
      </c>
      <c r="AF3658" t="s">
        <v>199</v>
      </c>
      <c r="AG3658" t="s">
        <v>51</v>
      </c>
      <c r="AH3658">
        <v>31.542182</v>
      </c>
      <c r="AI3658">
        <v>32.950316999999998</v>
      </c>
      <c r="AJ3658">
        <v>138.72888399999999</v>
      </c>
      <c r="AK3658">
        <v>183.82001199999999</v>
      </c>
      <c r="AL3658" t="s">
        <v>73</v>
      </c>
      <c r="AM3658" t="s">
        <v>314</v>
      </c>
      <c r="AN3658" t="s">
        <v>1723</v>
      </c>
      <c r="AO3658" s="1">
        <v>45870</v>
      </c>
      <c r="AP3658" s="1" t="s">
        <v>5454</v>
      </c>
      <c r="AR3658" t="s">
        <v>1723</v>
      </c>
    </row>
    <row r="3659" spans="1:44" hidden="1" x14ac:dyDescent="0.25">
      <c r="A3659" t="s">
        <v>5011</v>
      </c>
      <c r="B3659" t="s">
        <v>5008</v>
      </c>
      <c r="C3659" t="s">
        <v>5009</v>
      </c>
      <c r="D3659" t="s">
        <v>235</v>
      </c>
      <c r="E3659" t="s">
        <v>4274</v>
      </c>
      <c r="F3659" t="s">
        <v>311</v>
      </c>
      <c r="G3659" t="s">
        <v>45</v>
      </c>
      <c r="H3659">
        <v>1</v>
      </c>
      <c r="I3659" t="s">
        <v>197</v>
      </c>
      <c r="J3659" t="s">
        <v>236</v>
      </c>
      <c r="L3659">
        <v>0.32</v>
      </c>
      <c r="M3659" t="s">
        <v>48</v>
      </c>
      <c r="W3659" s="5">
        <v>44323</v>
      </c>
      <c r="AB3659" t="s">
        <v>311</v>
      </c>
      <c r="AC3659" t="s">
        <v>311</v>
      </c>
      <c r="AD3659" t="s">
        <v>1713</v>
      </c>
      <c r="AE3659" t="s">
        <v>1712</v>
      </c>
      <c r="AF3659" t="s">
        <v>199</v>
      </c>
      <c r="AG3659" t="s">
        <v>51</v>
      </c>
      <c r="AH3659">
        <v>31.542182</v>
      </c>
      <c r="AI3659">
        <v>32.950316999999998</v>
      </c>
      <c r="AJ3659">
        <v>138.72888399999999</v>
      </c>
      <c r="AK3659">
        <v>183.82001199999999</v>
      </c>
      <c r="AL3659" t="s">
        <v>73</v>
      </c>
      <c r="AM3659" t="s">
        <v>314</v>
      </c>
      <c r="AN3659" t="s">
        <v>1723</v>
      </c>
      <c r="AO3659" s="1">
        <v>45870</v>
      </c>
      <c r="AP3659" s="1" t="s">
        <v>5454</v>
      </c>
      <c r="AR3659" t="s">
        <v>1723</v>
      </c>
    </row>
    <row r="3660" spans="1:44" hidden="1" x14ac:dyDescent="0.25">
      <c r="A3660" t="s">
        <v>5015</v>
      </c>
      <c r="B3660" t="s">
        <v>5012</v>
      </c>
      <c r="C3660" t="s">
        <v>5013</v>
      </c>
      <c r="D3660" t="s">
        <v>551</v>
      </c>
      <c r="E3660" t="s">
        <v>5014</v>
      </c>
      <c r="F3660" t="s">
        <v>311</v>
      </c>
      <c r="G3660" t="s">
        <v>45</v>
      </c>
      <c r="H3660">
        <v>2</v>
      </c>
      <c r="I3660" t="s">
        <v>46</v>
      </c>
      <c r="J3660" t="s">
        <v>236</v>
      </c>
      <c r="L3660">
        <v>0.92</v>
      </c>
      <c r="M3660" t="s">
        <v>391</v>
      </c>
      <c r="W3660" s="5">
        <v>44648</v>
      </c>
      <c r="AB3660" t="s">
        <v>311</v>
      </c>
      <c r="AC3660" t="s">
        <v>311</v>
      </c>
      <c r="AD3660" t="s">
        <v>1713</v>
      </c>
      <c r="AE3660" t="s">
        <v>1712</v>
      </c>
      <c r="AF3660" t="s">
        <v>199</v>
      </c>
      <c r="AG3660" t="s">
        <v>51</v>
      </c>
      <c r="AH3660">
        <v>59.035097</v>
      </c>
      <c r="AI3660">
        <v>60.443232000000002</v>
      </c>
      <c r="AJ3660">
        <v>114.764897</v>
      </c>
      <c r="AK3660">
        <v>173.102271</v>
      </c>
      <c r="AL3660" t="s">
        <v>73</v>
      </c>
      <c r="AM3660" t="s">
        <v>314</v>
      </c>
      <c r="AN3660" t="s">
        <v>1723</v>
      </c>
      <c r="AO3660" s="1">
        <v>45870</v>
      </c>
      <c r="AP3660" s="1" t="s">
        <v>5454</v>
      </c>
      <c r="AR3660" t="s">
        <v>1723</v>
      </c>
    </row>
    <row r="3661" spans="1:44" hidden="1" x14ac:dyDescent="0.25">
      <c r="A3661" t="s">
        <v>5016</v>
      </c>
      <c r="B3661" t="s">
        <v>5012</v>
      </c>
      <c r="C3661" t="s">
        <v>5013</v>
      </c>
      <c r="D3661" t="s">
        <v>238</v>
      </c>
      <c r="E3661" t="s">
        <v>5014</v>
      </c>
      <c r="F3661" t="s">
        <v>311</v>
      </c>
      <c r="G3661" t="s">
        <v>45</v>
      </c>
      <c r="H3661">
        <v>2</v>
      </c>
      <c r="I3661" t="s">
        <v>46</v>
      </c>
      <c r="J3661" t="s">
        <v>236</v>
      </c>
      <c r="L3661">
        <v>0.12</v>
      </c>
      <c r="M3661" t="s">
        <v>391</v>
      </c>
      <c r="W3661" s="5">
        <v>44648</v>
      </c>
      <c r="AB3661" t="s">
        <v>311</v>
      </c>
      <c r="AC3661" t="s">
        <v>311</v>
      </c>
      <c r="AD3661" t="s">
        <v>1713</v>
      </c>
      <c r="AE3661" t="s">
        <v>1712</v>
      </c>
      <c r="AF3661" t="s">
        <v>199</v>
      </c>
      <c r="AG3661" t="s">
        <v>51</v>
      </c>
      <c r="AH3661">
        <v>59.035097</v>
      </c>
      <c r="AI3661">
        <v>60.443232000000002</v>
      </c>
      <c r="AJ3661">
        <v>114.764897</v>
      </c>
      <c r="AK3661">
        <v>173.102271</v>
      </c>
      <c r="AL3661" t="s">
        <v>73</v>
      </c>
      <c r="AM3661" t="s">
        <v>314</v>
      </c>
      <c r="AN3661" t="s">
        <v>1723</v>
      </c>
      <c r="AO3661" s="1">
        <v>45870</v>
      </c>
      <c r="AP3661" s="1" t="s">
        <v>5454</v>
      </c>
      <c r="AR3661" t="s">
        <v>1723</v>
      </c>
    </row>
    <row r="3662" spans="1:44" hidden="1" x14ac:dyDescent="0.25">
      <c r="A3662" t="s">
        <v>5017</v>
      </c>
      <c r="B3662" t="s">
        <v>5012</v>
      </c>
      <c r="C3662" t="s">
        <v>5013</v>
      </c>
      <c r="D3662" t="s">
        <v>926</v>
      </c>
      <c r="E3662" t="s">
        <v>5014</v>
      </c>
      <c r="F3662" t="s">
        <v>311</v>
      </c>
      <c r="G3662" t="s">
        <v>45</v>
      </c>
      <c r="H3662">
        <v>2</v>
      </c>
      <c r="I3662" t="s">
        <v>46</v>
      </c>
      <c r="J3662" t="s">
        <v>236</v>
      </c>
      <c r="L3662">
        <v>0.03</v>
      </c>
      <c r="M3662" t="s">
        <v>391</v>
      </c>
      <c r="W3662" s="5">
        <v>44648</v>
      </c>
      <c r="AB3662" t="s">
        <v>311</v>
      </c>
      <c r="AC3662" t="s">
        <v>311</v>
      </c>
      <c r="AD3662" t="s">
        <v>1713</v>
      </c>
      <c r="AE3662" t="s">
        <v>1712</v>
      </c>
      <c r="AF3662" t="s">
        <v>199</v>
      </c>
      <c r="AG3662" t="s">
        <v>51</v>
      </c>
      <c r="AH3662">
        <v>59.035097</v>
      </c>
      <c r="AI3662">
        <v>60.443232000000002</v>
      </c>
      <c r="AJ3662">
        <v>114.764897</v>
      </c>
      <c r="AK3662">
        <v>173.102271</v>
      </c>
      <c r="AL3662" t="s">
        <v>73</v>
      </c>
      <c r="AM3662" t="s">
        <v>314</v>
      </c>
      <c r="AN3662" t="s">
        <v>1723</v>
      </c>
      <c r="AO3662" s="1">
        <v>45870</v>
      </c>
      <c r="AP3662" s="1" t="s">
        <v>5454</v>
      </c>
      <c r="AR3662" t="s">
        <v>1723</v>
      </c>
    </row>
    <row r="3663" spans="1:44" hidden="1" x14ac:dyDescent="0.25">
      <c r="A3663" t="s">
        <v>5018</v>
      </c>
      <c r="B3663" t="s">
        <v>5012</v>
      </c>
      <c r="C3663" t="s">
        <v>5013</v>
      </c>
      <c r="D3663" t="s">
        <v>488</v>
      </c>
      <c r="E3663" t="s">
        <v>5014</v>
      </c>
      <c r="F3663" t="s">
        <v>311</v>
      </c>
      <c r="G3663" t="s">
        <v>45</v>
      </c>
      <c r="H3663">
        <v>2</v>
      </c>
      <c r="I3663" t="s">
        <v>46</v>
      </c>
      <c r="J3663" t="s">
        <v>236</v>
      </c>
      <c r="L3663">
        <v>0.03</v>
      </c>
      <c r="M3663" t="s">
        <v>391</v>
      </c>
      <c r="W3663" s="5">
        <v>44648</v>
      </c>
      <c r="AB3663" t="s">
        <v>311</v>
      </c>
      <c r="AC3663" t="s">
        <v>311</v>
      </c>
      <c r="AD3663" t="s">
        <v>1713</v>
      </c>
      <c r="AE3663" t="s">
        <v>1712</v>
      </c>
      <c r="AF3663" t="s">
        <v>199</v>
      </c>
      <c r="AG3663" t="s">
        <v>51</v>
      </c>
      <c r="AH3663">
        <v>59.035097</v>
      </c>
      <c r="AI3663">
        <v>60.443232000000002</v>
      </c>
      <c r="AJ3663">
        <v>114.764897</v>
      </c>
      <c r="AK3663">
        <v>173.102271</v>
      </c>
      <c r="AL3663" t="s">
        <v>73</v>
      </c>
      <c r="AM3663" t="s">
        <v>314</v>
      </c>
      <c r="AN3663" t="s">
        <v>1723</v>
      </c>
      <c r="AO3663" s="1">
        <v>45870</v>
      </c>
      <c r="AP3663" s="1" t="s">
        <v>5454</v>
      </c>
      <c r="AR3663" t="s">
        <v>1723</v>
      </c>
    </row>
    <row r="3664" spans="1:44" hidden="1" x14ac:dyDescent="0.25">
      <c r="A3664" t="s">
        <v>5019</v>
      </c>
      <c r="B3664" t="s">
        <v>5012</v>
      </c>
      <c r="C3664" t="s">
        <v>5013</v>
      </c>
      <c r="D3664" t="s">
        <v>1172</v>
      </c>
      <c r="E3664" t="s">
        <v>5014</v>
      </c>
      <c r="F3664" t="s">
        <v>311</v>
      </c>
      <c r="G3664" t="s">
        <v>45</v>
      </c>
      <c r="H3664">
        <v>2</v>
      </c>
      <c r="I3664" t="s">
        <v>46</v>
      </c>
      <c r="J3664" t="s">
        <v>236</v>
      </c>
      <c r="L3664">
        <v>0.03</v>
      </c>
      <c r="M3664" t="s">
        <v>391</v>
      </c>
      <c r="W3664" s="5">
        <v>44648</v>
      </c>
      <c r="AB3664" t="s">
        <v>311</v>
      </c>
      <c r="AC3664" t="s">
        <v>311</v>
      </c>
      <c r="AD3664" t="s">
        <v>1713</v>
      </c>
      <c r="AE3664" t="s">
        <v>1712</v>
      </c>
      <c r="AF3664" t="s">
        <v>199</v>
      </c>
      <c r="AG3664" t="s">
        <v>51</v>
      </c>
      <c r="AH3664">
        <v>59.035097</v>
      </c>
      <c r="AI3664">
        <v>60.443232000000002</v>
      </c>
      <c r="AJ3664">
        <v>114.764897</v>
      </c>
      <c r="AK3664">
        <v>173.102271</v>
      </c>
      <c r="AL3664" t="s">
        <v>73</v>
      </c>
      <c r="AM3664" t="s">
        <v>314</v>
      </c>
      <c r="AN3664" t="s">
        <v>1723</v>
      </c>
      <c r="AO3664" s="1">
        <v>45870</v>
      </c>
      <c r="AP3664" s="1" t="s">
        <v>5454</v>
      </c>
      <c r="AR3664" t="s">
        <v>1723</v>
      </c>
    </row>
    <row r="3665" spans="1:44" hidden="1" x14ac:dyDescent="0.25">
      <c r="A3665" t="s">
        <v>5020</v>
      </c>
      <c r="B3665" t="s">
        <v>5012</v>
      </c>
      <c r="C3665" t="s">
        <v>5013</v>
      </c>
      <c r="D3665" t="s">
        <v>380</v>
      </c>
      <c r="E3665" t="s">
        <v>5014</v>
      </c>
      <c r="F3665" t="s">
        <v>311</v>
      </c>
      <c r="G3665" t="s">
        <v>45</v>
      </c>
      <c r="H3665">
        <v>2</v>
      </c>
      <c r="I3665" t="s">
        <v>46</v>
      </c>
      <c r="J3665" t="s">
        <v>236</v>
      </c>
      <c r="L3665">
        <v>0.03</v>
      </c>
      <c r="M3665" t="s">
        <v>391</v>
      </c>
      <c r="W3665" s="5">
        <v>44648</v>
      </c>
      <c r="AB3665" t="s">
        <v>311</v>
      </c>
      <c r="AC3665" t="s">
        <v>311</v>
      </c>
      <c r="AD3665" t="s">
        <v>1713</v>
      </c>
      <c r="AE3665" t="s">
        <v>1712</v>
      </c>
      <c r="AF3665" t="s">
        <v>199</v>
      </c>
      <c r="AG3665" t="s">
        <v>51</v>
      </c>
      <c r="AH3665">
        <v>59.035097</v>
      </c>
      <c r="AI3665">
        <v>60.443232000000002</v>
      </c>
      <c r="AJ3665">
        <v>114.764897</v>
      </c>
      <c r="AK3665">
        <v>173.102271</v>
      </c>
      <c r="AL3665" t="s">
        <v>73</v>
      </c>
      <c r="AM3665" t="s">
        <v>314</v>
      </c>
      <c r="AN3665" t="s">
        <v>1723</v>
      </c>
      <c r="AO3665" s="1">
        <v>45870</v>
      </c>
      <c r="AP3665" s="1" t="s">
        <v>5454</v>
      </c>
      <c r="AR3665" t="s">
        <v>1723</v>
      </c>
    </row>
    <row r="3666" spans="1:44" hidden="1" x14ac:dyDescent="0.25">
      <c r="A3666" t="s">
        <v>5021</v>
      </c>
      <c r="B3666" t="s">
        <v>5012</v>
      </c>
      <c r="C3666" t="s">
        <v>5013</v>
      </c>
      <c r="D3666" t="s">
        <v>382</v>
      </c>
      <c r="E3666" t="s">
        <v>5014</v>
      </c>
      <c r="F3666" t="s">
        <v>311</v>
      </c>
      <c r="G3666" t="s">
        <v>45</v>
      </c>
      <c r="H3666">
        <v>2</v>
      </c>
      <c r="I3666" t="s">
        <v>46</v>
      </c>
      <c r="J3666" t="s">
        <v>236</v>
      </c>
      <c r="L3666">
        <v>0.01</v>
      </c>
      <c r="M3666" t="s">
        <v>391</v>
      </c>
      <c r="W3666" s="5">
        <v>44648</v>
      </c>
      <c r="AB3666" t="s">
        <v>311</v>
      </c>
      <c r="AC3666" t="s">
        <v>311</v>
      </c>
      <c r="AD3666" t="s">
        <v>1713</v>
      </c>
      <c r="AE3666" t="s">
        <v>1712</v>
      </c>
      <c r="AF3666" t="s">
        <v>199</v>
      </c>
      <c r="AG3666" t="s">
        <v>51</v>
      </c>
      <c r="AH3666">
        <v>59.035097</v>
      </c>
      <c r="AI3666">
        <v>60.443232000000002</v>
      </c>
      <c r="AJ3666">
        <v>114.764897</v>
      </c>
      <c r="AK3666">
        <v>173.102271</v>
      </c>
      <c r="AL3666" t="s">
        <v>73</v>
      </c>
      <c r="AM3666" t="s">
        <v>314</v>
      </c>
      <c r="AN3666" t="s">
        <v>1723</v>
      </c>
      <c r="AO3666" s="1">
        <v>45870</v>
      </c>
      <c r="AP3666" s="1" t="s">
        <v>5454</v>
      </c>
      <c r="AR3666" t="s">
        <v>1723</v>
      </c>
    </row>
    <row r="3667" spans="1:44" hidden="1" x14ac:dyDescent="0.25">
      <c r="A3667" t="s">
        <v>5024</v>
      </c>
      <c r="B3667" t="s">
        <v>5022</v>
      </c>
      <c r="C3667" t="s">
        <v>5023</v>
      </c>
      <c r="D3667" t="s">
        <v>255</v>
      </c>
      <c r="E3667" t="s">
        <v>4209</v>
      </c>
      <c r="F3667" t="s">
        <v>311</v>
      </c>
      <c r="G3667" t="s">
        <v>58</v>
      </c>
      <c r="H3667">
        <v>2</v>
      </c>
      <c r="I3667" t="s">
        <v>46</v>
      </c>
      <c r="J3667" t="s">
        <v>70</v>
      </c>
      <c r="L3667">
        <v>1.05</v>
      </c>
      <c r="M3667" t="s">
        <v>226</v>
      </c>
      <c r="W3667" s="5">
        <v>45533</v>
      </c>
      <c r="AB3667" t="s">
        <v>311</v>
      </c>
      <c r="AC3667" t="s">
        <v>311</v>
      </c>
      <c r="AD3667" t="s">
        <v>199</v>
      </c>
      <c r="AE3667" t="s">
        <v>51</v>
      </c>
      <c r="AF3667" t="s">
        <v>50</v>
      </c>
      <c r="AG3667" t="s">
        <v>1532</v>
      </c>
      <c r="AH3667">
        <v>87.201459999999997</v>
      </c>
      <c r="AI3667">
        <v>90.791257999999999</v>
      </c>
      <c r="AJ3667">
        <v>110.576211</v>
      </c>
      <c r="AK3667">
        <v>115.15768300000001</v>
      </c>
      <c r="AL3667" t="s">
        <v>295</v>
      </c>
      <c r="AM3667" t="s">
        <v>314</v>
      </c>
      <c r="AN3667" t="s">
        <v>199</v>
      </c>
      <c r="AO3667" s="1">
        <v>45839</v>
      </c>
      <c r="AP3667" s="1" t="s">
        <v>5438</v>
      </c>
      <c r="AR3667" t="s">
        <v>199</v>
      </c>
    </row>
    <row r="3668" spans="1:44" hidden="1" x14ac:dyDescent="0.25">
      <c r="A3668" t="s">
        <v>5027</v>
      </c>
      <c r="B3668" t="s">
        <v>5025</v>
      </c>
      <c r="C3668" t="s">
        <v>5026</v>
      </c>
      <c r="D3668" t="s">
        <v>95</v>
      </c>
      <c r="E3668" t="s">
        <v>4209</v>
      </c>
      <c r="F3668" t="s">
        <v>311</v>
      </c>
      <c r="G3668" t="s">
        <v>58</v>
      </c>
      <c r="H3668">
        <v>1</v>
      </c>
      <c r="I3668" t="s">
        <v>197</v>
      </c>
      <c r="J3668" t="s">
        <v>47</v>
      </c>
      <c r="K3668" s="1">
        <v>43586</v>
      </c>
      <c r="L3668">
        <v>5.79</v>
      </c>
      <c r="M3668" t="s">
        <v>226</v>
      </c>
      <c r="W3668" s="5">
        <v>44550</v>
      </c>
      <c r="Y3668" s="5">
        <v>45870</v>
      </c>
      <c r="AB3668" t="s">
        <v>311</v>
      </c>
      <c r="AC3668" t="s">
        <v>311</v>
      </c>
      <c r="AD3668" t="s">
        <v>199</v>
      </c>
      <c r="AE3668" t="s">
        <v>51</v>
      </c>
      <c r="AF3668" t="s">
        <v>50</v>
      </c>
      <c r="AG3668" t="s">
        <v>1532</v>
      </c>
      <c r="AH3668">
        <v>87.201459999999997</v>
      </c>
      <c r="AI3668">
        <v>90.791257999999999</v>
      </c>
      <c r="AJ3668">
        <v>110.576211</v>
      </c>
      <c r="AK3668">
        <v>115.15768300000001</v>
      </c>
      <c r="AL3668" t="s">
        <v>54</v>
      </c>
      <c r="AM3668" t="s">
        <v>314</v>
      </c>
      <c r="AN3668" t="s">
        <v>199</v>
      </c>
      <c r="AR3668" t="s">
        <v>199</v>
      </c>
    </row>
    <row r="3669" spans="1:44" hidden="1" x14ac:dyDescent="0.25">
      <c r="A3669" t="s">
        <v>5028</v>
      </c>
      <c r="B3669" t="s">
        <v>5025</v>
      </c>
      <c r="C3669" t="s">
        <v>5026</v>
      </c>
      <c r="D3669" t="s">
        <v>143</v>
      </c>
      <c r="E3669" t="s">
        <v>4209</v>
      </c>
      <c r="F3669" t="s">
        <v>311</v>
      </c>
      <c r="G3669" t="s">
        <v>58</v>
      </c>
      <c r="H3669">
        <v>1</v>
      </c>
      <c r="I3669" t="s">
        <v>197</v>
      </c>
      <c r="J3669" t="s">
        <v>47</v>
      </c>
      <c r="K3669" s="1">
        <v>43586</v>
      </c>
      <c r="L3669">
        <v>9.27</v>
      </c>
      <c r="M3669" t="s">
        <v>226</v>
      </c>
      <c r="W3669" s="5">
        <v>44550</v>
      </c>
      <c r="Y3669" s="5">
        <v>45870</v>
      </c>
      <c r="AB3669" t="s">
        <v>311</v>
      </c>
      <c r="AC3669" t="s">
        <v>311</v>
      </c>
      <c r="AD3669" t="s">
        <v>199</v>
      </c>
      <c r="AE3669" t="s">
        <v>51</v>
      </c>
      <c r="AF3669" t="s">
        <v>50</v>
      </c>
      <c r="AG3669" t="s">
        <v>1532</v>
      </c>
      <c r="AH3669">
        <v>87.201459999999997</v>
      </c>
      <c r="AI3669">
        <v>90.791257999999999</v>
      </c>
      <c r="AJ3669">
        <v>110.576211</v>
      </c>
      <c r="AK3669">
        <v>115.15768300000001</v>
      </c>
      <c r="AL3669" t="s">
        <v>54</v>
      </c>
      <c r="AM3669" t="s">
        <v>314</v>
      </c>
      <c r="AN3669" t="s">
        <v>199</v>
      </c>
      <c r="AR3669" t="s">
        <v>199</v>
      </c>
    </row>
    <row r="3670" spans="1:44" hidden="1" x14ac:dyDescent="0.25">
      <c r="A3670" t="s">
        <v>5029</v>
      </c>
      <c r="B3670" t="s">
        <v>5025</v>
      </c>
      <c r="C3670" t="s">
        <v>5026</v>
      </c>
      <c r="D3670" t="s">
        <v>87</v>
      </c>
      <c r="E3670" t="s">
        <v>4209</v>
      </c>
      <c r="F3670" t="s">
        <v>311</v>
      </c>
      <c r="G3670" t="s">
        <v>58</v>
      </c>
      <c r="H3670">
        <v>1</v>
      </c>
      <c r="I3670" t="s">
        <v>197</v>
      </c>
      <c r="J3670" t="s">
        <v>47</v>
      </c>
      <c r="K3670" s="1">
        <v>44585</v>
      </c>
      <c r="L3670">
        <v>8.74</v>
      </c>
      <c r="M3670" t="s">
        <v>226</v>
      </c>
      <c r="O3670" t="s">
        <v>82</v>
      </c>
      <c r="P3670" t="s">
        <v>14</v>
      </c>
      <c r="V3670" t="s">
        <v>83</v>
      </c>
      <c r="W3670" s="5">
        <v>44550</v>
      </c>
      <c r="AB3670" t="s">
        <v>311</v>
      </c>
      <c r="AC3670" t="s">
        <v>82</v>
      </c>
      <c r="AD3670" t="s">
        <v>199</v>
      </c>
      <c r="AE3670" t="s">
        <v>51</v>
      </c>
      <c r="AF3670" t="s">
        <v>50</v>
      </c>
      <c r="AG3670" t="s">
        <v>1532</v>
      </c>
      <c r="AH3670">
        <v>87.201459999999997</v>
      </c>
      <c r="AI3670">
        <v>90.791257999999999</v>
      </c>
      <c r="AJ3670">
        <v>110.576211</v>
      </c>
      <c r="AK3670">
        <v>115.15768300000001</v>
      </c>
      <c r="AL3670" t="s">
        <v>1126</v>
      </c>
      <c r="AM3670" t="s">
        <v>314</v>
      </c>
      <c r="AO3670" s="1">
        <v>45778</v>
      </c>
    </row>
    <row r="3671" spans="1:44" hidden="1" x14ac:dyDescent="0.25">
      <c r="A3671" t="s">
        <v>5032</v>
      </c>
      <c r="B3671" t="s">
        <v>5030</v>
      </c>
      <c r="C3671" t="s">
        <v>5031</v>
      </c>
      <c r="D3671" t="s">
        <v>170</v>
      </c>
      <c r="E3671" t="s">
        <v>78</v>
      </c>
      <c r="F3671" t="s">
        <v>79</v>
      </c>
      <c r="G3671" t="s">
        <v>58</v>
      </c>
      <c r="H3671">
        <v>2</v>
      </c>
      <c r="I3671" t="s">
        <v>46</v>
      </c>
      <c r="J3671" t="s">
        <v>47</v>
      </c>
      <c r="K3671" s="1">
        <v>45124</v>
      </c>
      <c r="L3671">
        <v>3.02</v>
      </c>
      <c r="M3671" t="s">
        <v>48</v>
      </c>
      <c r="O3671" t="s">
        <v>473</v>
      </c>
      <c r="P3671" t="s">
        <v>14</v>
      </c>
      <c r="W3671" s="5">
        <v>44985</v>
      </c>
      <c r="AB3671" t="s">
        <v>79</v>
      </c>
      <c r="AC3671" t="s">
        <v>473</v>
      </c>
      <c r="AD3671" t="s">
        <v>53</v>
      </c>
      <c r="AE3671" t="s">
        <v>72</v>
      </c>
      <c r="AF3671" t="s">
        <v>247</v>
      </c>
      <c r="AG3671" t="s">
        <v>84</v>
      </c>
      <c r="AH3671">
        <v>29.716345</v>
      </c>
      <c r="AI3671">
        <v>31.476213999999999</v>
      </c>
      <c r="AJ3671">
        <v>34.874769000000001</v>
      </c>
      <c r="AK3671">
        <v>41.307000000000002</v>
      </c>
      <c r="AL3671" t="s">
        <v>295</v>
      </c>
      <c r="AM3671" t="s">
        <v>474</v>
      </c>
      <c r="AN3671" t="s">
        <v>72</v>
      </c>
      <c r="AO3671" s="1">
        <v>45839</v>
      </c>
      <c r="AP3671" s="1" t="s">
        <v>5438</v>
      </c>
      <c r="AR3671" t="s">
        <v>72</v>
      </c>
    </row>
    <row r="3672" spans="1:44" hidden="1" x14ac:dyDescent="0.25">
      <c r="A3672" t="s">
        <v>5035</v>
      </c>
      <c r="B3672" t="s">
        <v>5033</v>
      </c>
      <c r="C3672" t="s">
        <v>5034</v>
      </c>
      <c r="D3672" t="s">
        <v>87</v>
      </c>
      <c r="E3672" t="s">
        <v>43</v>
      </c>
      <c r="F3672" t="s">
        <v>44</v>
      </c>
      <c r="G3672" t="s">
        <v>45</v>
      </c>
      <c r="H3672">
        <v>1</v>
      </c>
      <c r="I3672" t="s">
        <v>197</v>
      </c>
      <c r="J3672" t="s">
        <v>47</v>
      </c>
      <c r="K3672" s="1">
        <v>39965</v>
      </c>
      <c r="L3672">
        <v>0.19</v>
      </c>
      <c r="M3672" t="s">
        <v>48</v>
      </c>
      <c r="W3672" s="5">
        <v>45962</v>
      </c>
      <c r="X3672" s="5">
        <v>45962</v>
      </c>
      <c r="Y3672" s="5">
        <v>45839</v>
      </c>
      <c r="AB3672" t="s">
        <v>44</v>
      </c>
      <c r="AC3672" t="s">
        <v>44</v>
      </c>
      <c r="AD3672" t="s">
        <v>50</v>
      </c>
      <c r="AE3672" t="s">
        <v>51</v>
      </c>
      <c r="AF3672" t="s">
        <v>52</v>
      </c>
      <c r="AG3672" t="s">
        <v>53</v>
      </c>
      <c r="AH3672">
        <v>36.624755</v>
      </c>
      <c r="AI3672">
        <v>57.320583999999997</v>
      </c>
      <c r="AJ3672">
        <v>61.392885999999997</v>
      </c>
      <c r="AK3672">
        <v>63.203415</v>
      </c>
      <c r="AL3672" t="s">
        <v>54</v>
      </c>
      <c r="AM3672" t="s">
        <v>55</v>
      </c>
      <c r="AN3672" t="s">
        <v>51</v>
      </c>
      <c r="AR3672" t="s">
        <v>51</v>
      </c>
    </row>
    <row r="3673" spans="1:44" hidden="1" x14ac:dyDescent="0.25">
      <c r="A3673" t="s">
        <v>5038</v>
      </c>
      <c r="B3673" t="s">
        <v>5036</v>
      </c>
      <c r="C3673" t="s">
        <v>5037</v>
      </c>
      <c r="D3673" t="s">
        <v>160</v>
      </c>
      <c r="E3673" t="s">
        <v>57</v>
      </c>
      <c r="F3673" t="s">
        <v>44</v>
      </c>
      <c r="G3673" t="s">
        <v>45</v>
      </c>
      <c r="H3673">
        <v>2</v>
      </c>
      <c r="I3673" t="s">
        <v>46</v>
      </c>
      <c r="J3673" t="s">
        <v>47</v>
      </c>
      <c r="K3673" s="1">
        <v>44791</v>
      </c>
      <c r="L3673">
        <v>7.9779999999999998</v>
      </c>
      <c r="M3673" t="s">
        <v>48</v>
      </c>
      <c r="O3673" t="s">
        <v>82</v>
      </c>
      <c r="P3673" t="s">
        <v>14</v>
      </c>
      <c r="W3673" s="5">
        <v>44773</v>
      </c>
      <c r="Z3673" s="10">
        <v>44773</v>
      </c>
      <c r="AA3673" s="10">
        <v>44739</v>
      </c>
      <c r="AB3673" t="s">
        <v>44</v>
      </c>
      <c r="AC3673" t="s">
        <v>82</v>
      </c>
      <c r="AD3673" t="s">
        <v>53</v>
      </c>
      <c r="AE3673" t="s">
        <v>72</v>
      </c>
      <c r="AF3673" t="s">
        <v>50</v>
      </c>
      <c r="AG3673" t="s">
        <v>52</v>
      </c>
      <c r="AH3673">
        <v>53.754815999999998</v>
      </c>
      <c r="AI3673">
        <v>56.972513999999997</v>
      </c>
      <c r="AJ3673">
        <v>57.940871999999999</v>
      </c>
      <c r="AK3673">
        <v>62.048735000000001</v>
      </c>
      <c r="AL3673" t="s">
        <v>27</v>
      </c>
      <c r="AM3673" t="s">
        <v>55</v>
      </c>
      <c r="AN3673" t="s">
        <v>50</v>
      </c>
      <c r="AR3673" t="s">
        <v>50</v>
      </c>
    </row>
    <row r="3674" spans="1:44" hidden="1" x14ac:dyDescent="0.25">
      <c r="A3674" t="s">
        <v>5039</v>
      </c>
      <c r="B3674" t="s">
        <v>5036</v>
      </c>
      <c r="C3674" t="s">
        <v>5037</v>
      </c>
      <c r="D3674" s="129" t="s">
        <v>372</v>
      </c>
      <c r="E3674" t="s">
        <v>57</v>
      </c>
      <c r="F3674" t="s">
        <v>44</v>
      </c>
      <c r="G3674" t="s">
        <v>45</v>
      </c>
      <c r="H3674">
        <v>1</v>
      </c>
      <c r="I3674" t="s">
        <v>151</v>
      </c>
      <c r="J3674" t="s">
        <v>47</v>
      </c>
      <c r="K3674" s="1">
        <v>42933</v>
      </c>
      <c r="L3674" s="129">
        <v>24.2</v>
      </c>
      <c r="M3674" t="s">
        <v>48</v>
      </c>
      <c r="W3674" s="5">
        <v>45658</v>
      </c>
      <c r="X3674" s="5">
        <v>45627</v>
      </c>
      <c r="Y3674" s="5">
        <v>45627</v>
      </c>
      <c r="AA3674" s="10">
        <v>45643</v>
      </c>
      <c r="AB3674" t="s">
        <v>44</v>
      </c>
      <c r="AC3674" t="s">
        <v>44</v>
      </c>
      <c r="AD3674" t="s">
        <v>53</v>
      </c>
      <c r="AE3674" t="s">
        <v>72</v>
      </c>
      <c r="AF3674" t="s">
        <v>50</v>
      </c>
      <c r="AG3674" t="s">
        <v>52</v>
      </c>
      <c r="AH3674">
        <v>53.754815999999998</v>
      </c>
      <c r="AI3674">
        <v>56.972513999999997</v>
      </c>
      <c r="AJ3674">
        <v>57.940871999999999</v>
      </c>
      <c r="AK3674">
        <v>62.048735000000001</v>
      </c>
      <c r="AL3674" t="s">
        <v>28</v>
      </c>
      <c r="AM3674" t="s">
        <v>55</v>
      </c>
      <c r="AN3674" t="s">
        <v>50</v>
      </c>
      <c r="AO3674" s="1">
        <v>45717</v>
      </c>
      <c r="AP3674" s="1" t="s">
        <v>5427</v>
      </c>
      <c r="AR3674" t="s">
        <v>50</v>
      </c>
    </row>
    <row r="3675" spans="1:44" hidden="1" x14ac:dyDescent="0.25">
      <c r="A3675" t="s">
        <v>5040</v>
      </c>
      <c r="B3675" t="s">
        <v>5036</v>
      </c>
      <c r="C3675" t="s">
        <v>5037</v>
      </c>
      <c r="D3675" s="131" t="s">
        <v>374</v>
      </c>
      <c r="E3675" t="s">
        <v>57</v>
      </c>
      <c r="F3675" t="s">
        <v>44</v>
      </c>
      <c r="G3675" t="s">
        <v>45</v>
      </c>
      <c r="H3675">
        <v>1</v>
      </c>
      <c r="I3675" t="s">
        <v>151</v>
      </c>
      <c r="J3675" t="s">
        <v>47</v>
      </c>
      <c r="K3675" s="1">
        <v>42931</v>
      </c>
      <c r="L3675" s="129">
        <v>31.06</v>
      </c>
      <c r="M3675" t="s">
        <v>48</v>
      </c>
      <c r="W3675" s="5">
        <v>45658</v>
      </c>
      <c r="X3675" s="5">
        <v>45627</v>
      </c>
      <c r="Y3675" s="5">
        <v>45627</v>
      </c>
      <c r="AA3675" s="10">
        <v>45643</v>
      </c>
      <c r="AB3675" t="s">
        <v>44</v>
      </c>
      <c r="AC3675" t="s">
        <v>44</v>
      </c>
      <c r="AD3675" t="s">
        <v>53</v>
      </c>
      <c r="AE3675" t="s">
        <v>72</v>
      </c>
      <c r="AF3675" t="s">
        <v>50</v>
      </c>
      <c r="AG3675" t="s">
        <v>52</v>
      </c>
      <c r="AH3675">
        <v>53.754815999999998</v>
      </c>
      <c r="AI3675">
        <v>56.972513999999997</v>
      </c>
      <c r="AJ3675">
        <v>57.940871999999999</v>
      </c>
      <c r="AK3675">
        <v>62.048735000000001</v>
      </c>
      <c r="AL3675" t="s">
        <v>28</v>
      </c>
      <c r="AM3675" t="s">
        <v>55</v>
      </c>
      <c r="AN3675" t="s">
        <v>50</v>
      </c>
      <c r="AO3675" s="1">
        <v>45717</v>
      </c>
      <c r="AP3675" s="1" t="s">
        <v>5427</v>
      </c>
      <c r="AR3675" t="s">
        <v>50</v>
      </c>
    </row>
    <row r="3676" spans="1:44" hidden="1" x14ac:dyDescent="0.25">
      <c r="A3676" t="s">
        <v>5041</v>
      </c>
      <c r="B3676" t="s">
        <v>5036</v>
      </c>
      <c r="C3676" t="s">
        <v>5037</v>
      </c>
      <c r="D3676" s="131" t="s">
        <v>427</v>
      </c>
      <c r="E3676" t="s">
        <v>57</v>
      </c>
      <c r="F3676" t="s">
        <v>44</v>
      </c>
      <c r="G3676" t="s">
        <v>45</v>
      </c>
      <c r="H3676">
        <v>1</v>
      </c>
      <c r="I3676" t="s">
        <v>151</v>
      </c>
      <c r="J3676" t="s">
        <v>47</v>
      </c>
      <c r="K3676" s="1">
        <v>42935</v>
      </c>
      <c r="L3676" s="129">
        <v>10.83</v>
      </c>
      <c r="M3676" t="s">
        <v>48</v>
      </c>
      <c r="W3676" s="5">
        <v>45658</v>
      </c>
      <c r="X3676" s="5">
        <v>45627</v>
      </c>
      <c r="Y3676" s="5">
        <v>45627</v>
      </c>
      <c r="AA3676" s="10">
        <v>45644</v>
      </c>
      <c r="AB3676" t="s">
        <v>44</v>
      </c>
      <c r="AC3676" t="s">
        <v>44</v>
      </c>
      <c r="AD3676" t="s">
        <v>53</v>
      </c>
      <c r="AE3676" t="s">
        <v>72</v>
      </c>
      <c r="AF3676" t="s">
        <v>50</v>
      </c>
      <c r="AG3676" t="s">
        <v>52</v>
      </c>
      <c r="AH3676">
        <v>53.754815999999998</v>
      </c>
      <c r="AI3676">
        <v>56.972513999999997</v>
      </c>
      <c r="AJ3676">
        <v>57.940871999999999</v>
      </c>
      <c r="AK3676">
        <v>62.048735000000001</v>
      </c>
      <c r="AL3676" t="s">
        <v>28</v>
      </c>
      <c r="AM3676" t="s">
        <v>55</v>
      </c>
      <c r="AN3676" t="s">
        <v>50</v>
      </c>
      <c r="AO3676" s="1">
        <v>45717</v>
      </c>
      <c r="AP3676" s="1" t="s">
        <v>5427</v>
      </c>
      <c r="AR3676" t="s">
        <v>50</v>
      </c>
    </row>
    <row r="3677" spans="1:44" hidden="1" x14ac:dyDescent="0.25">
      <c r="A3677" t="s">
        <v>5042</v>
      </c>
      <c r="B3677" t="s">
        <v>5036</v>
      </c>
      <c r="C3677" t="s">
        <v>5037</v>
      </c>
      <c r="D3677" s="131" t="s">
        <v>77</v>
      </c>
      <c r="E3677" t="s">
        <v>57</v>
      </c>
      <c r="F3677" t="s">
        <v>44</v>
      </c>
      <c r="G3677" t="s">
        <v>45</v>
      </c>
      <c r="H3677">
        <v>1</v>
      </c>
      <c r="I3677" t="s">
        <v>151</v>
      </c>
      <c r="J3677" t="s">
        <v>47</v>
      </c>
      <c r="K3677" s="1">
        <v>42949</v>
      </c>
      <c r="L3677" s="129">
        <v>23.58</v>
      </c>
      <c r="M3677" t="s">
        <v>48</v>
      </c>
      <c r="W3677" s="5">
        <v>45658</v>
      </c>
      <c r="X3677" s="5">
        <v>45658</v>
      </c>
      <c r="Y3677" s="5">
        <v>45627</v>
      </c>
      <c r="AA3677" s="10">
        <v>45644</v>
      </c>
      <c r="AB3677" t="s">
        <v>44</v>
      </c>
      <c r="AC3677" t="s">
        <v>44</v>
      </c>
      <c r="AD3677" t="s">
        <v>53</v>
      </c>
      <c r="AE3677" t="s">
        <v>72</v>
      </c>
      <c r="AF3677" t="s">
        <v>50</v>
      </c>
      <c r="AG3677" t="s">
        <v>52</v>
      </c>
      <c r="AH3677">
        <v>53.754815999999998</v>
      </c>
      <c r="AI3677">
        <v>56.972513999999997</v>
      </c>
      <c r="AJ3677">
        <v>57.940871999999999</v>
      </c>
      <c r="AK3677">
        <v>62.048735000000001</v>
      </c>
      <c r="AL3677" t="s">
        <v>28</v>
      </c>
      <c r="AM3677" t="s">
        <v>55</v>
      </c>
      <c r="AN3677" t="s">
        <v>50</v>
      </c>
      <c r="AO3677" s="1">
        <v>45717</v>
      </c>
      <c r="AP3677" s="1" t="s">
        <v>5427</v>
      </c>
      <c r="AR3677" t="s">
        <v>50</v>
      </c>
    </row>
    <row r="3678" spans="1:44" hidden="1" x14ac:dyDescent="0.25">
      <c r="A3678" t="s">
        <v>5043</v>
      </c>
      <c r="B3678" t="s">
        <v>5036</v>
      </c>
      <c r="C3678" t="s">
        <v>5037</v>
      </c>
      <c r="D3678" s="131" t="s">
        <v>430</v>
      </c>
      <c r="E3678" t="s">
        <v>57</v>
      </c>
      <c r="F3678" t="s">
        <v>44</v>
      </c>
      <c r="G3678" t="s">
        <v>45</v>
      </c>
      <c r="H3678">
        <v>1</v>
      </c>
      <c r="I3678" t="s">
        <v>151</v>
      </c>
      <c r="J3678" t="s">
        <v>47</v>
      </c>
      <c r="K3678" s="1">
        <v>42941</v>
      </c>
      <c r="L3678" s="129">
        <v>38.61</v>
      </c>
      <c r="M3678" t="s">
        <v>48</v>
      </c>
      <c r="W3678" s="5">
        <v>45658</v>
      </c>
      <c r="X3678" s="5">
        <v>45658</v>
      </c>
      <c r="Y3678" s="5">
        <v>45627</v>
      </c>
      <c r="AA3678" s="10">
        <v>45647</v>
      </c>
      <c r="AB3678" t="s">
        <v>44</v>
      </c>
      <c r="AC3678" t="s">
        <v>44</v>
      </c>
      <c r="AD3678" t="s">
        <v>53</v>
      </c>
      <c r="AE3678" t="s">
        <v>72</v>
      </c>
      <c r="AF3678" t="s">
        <v>50</v>
      </c>
      <c r="AG3678" t="s">
        <v>52</v>
      </c>
      <c r="AH3678">
        <v>53.754815999999998</v>
      </c>
      <c r="AI3678">
        <v>56.972513999999997</v>
      </c>
      <c r="AJ3678">
        <v>57.940871999999999</v>
      </c>
      <c r="AK3678">
        <v>62.048735000000001</v>
      </c>
      <c r="AL3678" t="s">
        <v>28</v>
      </c>
      <c r="AM3678" t="s">
        <v>55</v>
      </c>
      <c r="AN3678" t="s">
        <v>50</v>
      </c>
      <c r="AO3678" s="1">
        <v>45717</v>
      </c>
      <c r="AP3678" s="1" t="s">
        <v>5427</v>
      </c>
      <c r="AR3678" t="s">
        <v>50</v>
      </c>
    </row>
    <row r="3679" spans="1:44" hidden="1" x14ac:dyDescent="0.25">
      <c r="A3679" t="s">
        <v>5044</v>
      </c>
      <c r="B3679" t="s">
        <v>5036</v>
      </c>
      <c r="C3679" t="s">
        <v>5037</v>
      </c>
      <c r="D3679" t="s">
        <v>432</v>
      </c>
      <c r="E3679" t="s">
        <v>57</v>
      </c>
      <c r="F3679" t="s">
        <v>44</v>
      </c>
      <c r="G3679" t="s">
        <v>45</v>
      </c>
      <c r="H3679">
        <v>1</v>
      </c>
      <c r="I3679" t="s">
        <v>197</v>
      </c>
      <c r="J3679" t="s">
        <v>47</v>
      </c>
      <c r="K3679" s="1">
        <v>43026</v>
      </c>
      <c r="L3679">
        <v>24.14</v>
      </c>
      <c r="M3679" t="s">
        <v>48</v>
      </c>
      <c r="W3679" s="5">
        <v>45658</v>
      </c>
      <c r="X3679" s="5">
        <v>45658</v>
      </c>
      <c r="Y3679" s="5">
        <v>45658</v>
      </c>
      <c r="AB3679" t="s">
        <v>44</v>
      </c>
      <c r="AC3679" t="s">
        <v>44</v>
      </c>
      <c r="AD3679" t="s">
        <v>53</v>
      </c>
      <c r="AE3679" t="s">
        <v>72</v>
      </c>
      <c r="AF3679" t="s">
        <v>50</v>
      </c>
      <c r="AG3679" t="s">
        <v>52</v>
      </c>
      <c r="AH3679">
        <v>53.754815999999998</v>
      </c>
      <c r="AI3679">
        <v>56.972513999999997</v>
      </c>
      <c r="AJ3679">
        <v>57.940871999999999</v>
      </c>
      <c r="AK3679">
        <v>62.048735000000001</v>
      </c>
      <c r="AL3679" t="s">
        <v>54</v>
      </c>
      <c r="AM3679" t="s">
        <v>55</v>
      </c>
      <c r="AN3679" t="s">
        <v>50</v>
      </c>
      <c r="AR3679" t="s">
        <v>50</v>
      </c>
    </row>
    <row r="3680" spans="1:44" hidden="1" x14ac:dyDescent="0.25">
      <c r="A3680" t="s">
        <v>5045</v>
      </c>
      <c r="B3680" t="s">
        <v>5036</v>
      </c>
      <c r="C3680" t="s">
        <v>5037</v>
      </c>
      <c r="D3680" s="131" t="s">
        <v>376</v>
      </c>
      <c r="E3680" t="s">
        <v>57</v>
      </c>
      <c r="F3680" t="s">
        <v>44</v>
      </c>
      <c r="G3680" t="s">
        <v>58</v>
      </c>
      <c r="H3680">
        <v>1</v>
      </c>
      <c r="I3680" t="s">
        <v>151</v>
      </c>
      <c r="J3680" t="s">
        <v>47</v>
      </c>
      <c r="K3680" s="1">
        <v>42959</v>
      </c>
      <c r="L3680" s="129">
        <v>21.56</v>
      </c>
      <c r="M3680" t="s">
        <v>48</v>
      </c>
      <c r="W3680" s="5">
        <v>45658</v>
      </c>
      <c r="X3680" s="5">
        <v>45658</v>
      </c>
      <c r="Y3680" s="5">
        <v>45658</v>
      </c>
      <c r="AB3680" t="s">
        <v>44</v>
      </c>
      <c r="AC3680" t="s">
        <v>44</v>
      </c>
      <c r="AD3680" t="s">
        <v>53</v>
      </c>
      <c r="AE3680" t="s">
        <v>72</v>
      </c>
      <c r="AF3680" t="s">
        <v>50</v>
      </c>
      <c r="AG3680" t="s">
        <v>52</v>
      </c>
      <c r="AH3680">
        <v>53.754815999999998</v>
      </c>
      <c r="AI3680">
        <v>56.972513999999997</v>
      </c>
      <c r="AJ3680">
        <v>57.940871999999999</v>
      </c>
      <c r="AK3680">
        <v>62.048735000000001</v>
      </c>
      <c r="AL3680" t="s">
        <v>54</v>
      </c>
      <c r="AM3680" t="s">
        <v>55</v>
      </c>
      <c r="AN3680" t="s">
        <v>50</v>
      </c>
      <c r="AO3680" s="1">
        <v>45717</v>
      </c>
      <c r="AP3680" s="1" t="s">
        <v>5427</v>
      </c>
      <c r="AR3680" t="s">
        <v>50</v>
      </c>
    </row>
    <row r="3681" spans="1:44" hidden="1" x14ac:dyDescent="0.25">
      <c r="A3681" t="s">
        <v>5046</v>
      </c>
      <c r="B3681" t="s">
        <v>5036</v>
      </c>
      <c r="C3681" t="s">
        <v>5037</v>
      </c>
      <c r="D3681" s="131" t="s">
        <v>378</v>
      </c>
      <c r="E3681" t="s">
        <v>57</v>
      </c>
      <c r="F3681" t="s">
        <v>44</v>
      </c>
      <c r="G3681" t="s">
        <v>45</v>
      </c>
      <c r="H3681">
        <v>2</v>
      </c>
      <c r="I3681" t="s">
        <v>46</v>
      </c>
      <c r="J3681" t="s">
        <v>70</v>
      </c>
      <c r="L3681" s="129">
        <v>15.15</v>
      </c>
      <c r="M3681" t="s">
        <v>48</v>
      </c>
      <c r="W3681" s="5">
        <v>45658</v>
      </c>
      <c r="X3681" s="5">
        <v>45658</v>
      </c>
      <c r="Y3681" s="5">
        <v>45658</v>
      </c>
      <c r="Z3681" s="10">
        <v>45683</v>
      </c>
      <c r="AB3681" t="s">
        <v>44</v>
      </c>
      <c r="AC3681" t="s">
        <v>44</v>
      </c>
      <c r="AD3681" t="s">
        <v>53</v>
      </c>
      <c r="AE3681" t="s">
        <v>72</v>
      </c>
      <c r="AF3681" t="s">
        <v>50</v>
      </c>
      <c r="AG3681" t="s">
        <v>52</v>
      </c>
      <c r="AH3681">
        <v>53.754815999999998</v>
      </c>
      <c r="AI3681">
        <v>56.972513999999997</v>
      </c>
      <c r="AJ3681">
        <v>57.940871999999999</v>
      </c>
      <c r="AK3681">
        <v>62.048735000000001</v>
      </c>
      <c r="AL3681" t="s">
        <v>27</v>
      </c>
      <c r="AM3681" t="s">
        <v>55</v>
      </c>
      <c r="AN3681" t="s">
        <v>50</v>
      </c>
      <c r="AO3681" s="1">
        <v>45717</v>
      </c>
      <c r="AP3681" s="1" t="s">
        <v>5427</v>
      </c>
      <c r="AR3681" t="s">
        <v>50</v>
      </c>
    </row>
    <row r="3682" spans="1:44" hidden="1" x14ac:dyDescent="0.25">
      <c r="A3682" t="s">
        <v>5047</v>
      </c>
      <c r="B3682" t="s">
        <v>5036</v>
      </c>
      <c r="C3682" t="s">
        <v>5037</v>
      </c>
      <c r="D3682" s="131" t="s">
        <v>438</v>
      </c>
      <c r="E3682" t="s">
        <v>57</v>
      </c>
      <c r="F3682" t="s">
        <v>44</v>
      </c>
      <c r="G3682" t="s">
        <v>58</v>
      </c>
      <c r="H3682">
        <v>1</v>
      </c>
      <c r="I3682" t="s">
        <v>151</v>
      </c>
      <c r="J3682" t="s">
        <v>47</v>
      </c>
      <c r="K3682" s="1">
        <v>42961</v>
      </c>
      <c r="L3682" s="129">
        <v>22.3</v>
      </c>
      <c r="M3682" t="s">
        <v>48</v>
      </c>
      <c r="W3682" s="5">
        <v>45658</v>
      </c>
      <c r="X3682" s="5">
        <v>45658</v>
      </c>
      <c r="Y3682" s="5">
        <v>45658</v>
      </c>
      <c r="AB3682" t="s">
        <v>44</v>
      </c>
      <c r="AC3682" t="s">
        <v>44</v>
      </c>
      <c r="AD3682" t="s">
        <v>53</v>
      </c>
      <c r="AE3682" t="s">
        <v>72</v>
      </c>
      <c r="AF3682" t="s">
        <v>50</v>
      </c>
      <c r="AG3682" t="s">
        <v>52</v>
      </c>
      <c r="AH3682">
        <v>53.754815999999998</v>
      </c>
      <c r="AI3682">
        <v>56.972513999999997</v>
      </c>
      <c r="AJ3682">
        <v>57.940871999999999</v>
      </c>
      <c r="AK3682">
        <v>62.048735000000001</v>
      </c>
      <c r="AL3682" t="s">
        <v>54</v>
      </c>
      <c r="AM3682" t="s">
        <v>55</v>
      </c>
      <c r="AN3682" t="s">
        <v>50</v>
      </c>
      <c r="AO3682" s="1">
        <v>45717</v>
      </c>
      <c r="AP3682" s="1" t="s">
        <v>5427</v>
      </c>
      <c r="AR3682" t="s">
        <v>50</v>
      </c>
    </row>
    <row r="3683" spans="1:44" hidden="1" x14ac:dyDescent="0.25">
      <c r="A3683" t="s">
        <v>5048</v>
      </c>
      <c r="B3683" t="s">
        <v>5036</v>
      </c>
      <c r="C3683" t="s">
        <v>5037</v>
      </c>
      <c r="D3683" s="131" t="s">
        <v>442</v>
      </c>
      <c r="E3683" t="s">
        <v>57</v>
      </c>
      <c r="F3683" t="s">
        <v>44</v>
      </c>
      <c r="G3683" t="s">
        <v>58</v>
      </c>
      <c r="H3683">
        <v>1</v>
      </c>
      <c r="I3683" t="s">
        <v>151</v>
      </c>
      <c r="J3683" t="s">
        <v>47</v>
      </c>
      <c r="K3683" s="1">
        <v>42953</v>
      </c>
      <c r="L3683" s="129">
        <v>22.95</v>
      </c>
      <c r="M3683" t="s">
        <v>48</v>
      </c>
      <c r="W3683" s="5">
        <v>45658</v>
      </c>
      <c r="X3683" s="5">
        <v>45658</v>
      </c>
      <c r="Y3683" s="5">
        <v>45658</v>
      </c>
      <c r="AB3683" t="s">
        <v>44</v>
      </c>
      <c r="AC3683" t="s">
        <v>44</v>
      </c>
      <c r="AD3683" t="s">
        <v>53</v>
      </c>
      <c r="AE3683" t="s">
        <v>72</v>
      </c>
      <c r="AF3683" t="s">
        <v>50</v>
      </c>
      <c r="AG3683" t="s">
        <v>52</v>
      </c>
      <c r="AH3683">
        <v>53.754815999999998</v>
      </c>
      <c r="AI3683">
        <v>56.972513999999997</v>
      </c>
      <c r="AJ3683">
        <v>57.940871999999999</v>
      </c>
      <c r="AK3683">
        <v>62.048735000000001</v>
      </c>
      <c r="AL3683" t="s">
        <v>54</v>
      </c>
      <c r="AM3683" t="s">
        <v>55</v>
      </c>
      <c r="AN3683" t="s">
        <v>50</v>
      </c>
      <c r="AO3683" s="1">
        <v>45717</v>
      </c>
      <c r="AP3683" s="1" t="s">
        <v>5427</v>
      </c>
      <c r="AR3683" t="s">
        <v>50</v>
      </c>
    </row>
    <row r="3684" spans="1:44" hidden="1" x14ac:dyDescent="0.25">
      <c r="A3684" t="s">
        <v>5052</v>
      </c>
      <c r="B3684" t="s">
        <v>5049</v>
      </c>
      <c r="C3684" t="s">
        <v>5050</v>
      </c>
      <c r="D3684" t="s">
        <v>154</v>
      </c>
      <c r="E3684" t="s">
        <v>5051</v>
      </c>
      <c r="F3684" t="s">
        <v>311</v>
      </c>
      <c r="G3684" t="s">
        <v>80</v>
      </c>
      <c r="H3684">
        <v>2</v>
      </c>
      <c r="I3684" t="s">
        <v>46</v>
      </c>
      <c r="J3684" t="s">
        <v>70</v>
      </c>
      <c r="L3684">
        <v>11.54</v>
      </c>
      <c r="M3684" t="s">
        <v>48</v>
      </c>
      <c r="R3684" t="s">
        <v>97</v>
      </c>
      <c r="S3684" t="s">
        <v>98</v>
      </c>
      <c r="T3684" t="s">
        <v>98</v>
      </c>
      <c r="W3684" s="5">
        <v>45597</v>
      </c>
      <c r="X3684" s="5">
        <v>45566</v>
      </c>
      <c r="Y3684" s="5">
        <v>45597</v>
      </c>
      <c r="Z3684" s="10">
        <v>45606</v>
      </c>
      <c r="AB3684" t="s">
        <v>311</v>
      </c>
      <c r="AC3684" t="s">
        <v>311</v>
      </c>
      <c r="AD3684" t="s">
        <v>1531</v>
      </c>
      <c r="AE3684" t="s">
        <v>1532</v>
      </c>
      <c r="AF3684" t="s">
        <v>50</v>
      </c>
      <c r="AG3684" t="s">
        <v>51</v>
      </c>
      <c r="AH3684">
        <v>40.698861999999998</v>
      </c>
      <c r="AI3684">
        <v>104.190212</v>
      </c>
      <c r="AJ3684">
        <v>106.930718</v>
      </c>
      <c r="AK3684">
        <v>111.824668</v>
      </c>
      <c r="AL3684" t="s">
        <v>99</v>
      </c>
      <c r="AM3684" t="s">
        <v>314</v>
      </c>
      <c r="AN3684" t="s">
        <v>1532</v>
      </c>
      <c r="AO3684" s="1">
        <v>45689</v>
      </c>
      <c r="AP3684" s="1" t="s">
        <v>5426</v>
      </c>
      <c r="AR3684" t="s">
        <v>1532</v>
      </c>
    </row>
    <row r="3685" spans="1:44" hidden="1" x14ac:dyDescent="0.25">
      <c r="A3685" t="s">
        <v>5054</v>
      </c>
      <c r="B3685" t="s">
        <v>5049</v>
      </c>
      <c r="C3685" t="s">
        <v>5050</v>
      </c>
      <c r="D3685" t="s">
        <v>116</v>
      </c>
      <c r="E3685" t="s">
        <v>5051</v>
      </c>
      <c r="F3685" t="s">
        <v>311</v>
      </c>
      <c r="G3685" t="s">
        <v>80</v>
      </c>
      <c r="H3685">
        <v>2</v>
      </c>
      <c r="I3685" t="s">
        <v>46</v>
      </c>
      <c r="J3685" t="s">
        <v>5053</v>
      </c>
      <c r="K3685" s="1">
        <v>44691</v>
      </c>
      <c r="L3685">
        <v>30.7</v>
      </c>
      <c r="M3685" t="s">
        <v>48</v>
      </c>
      <c r="O3685" t="s">
        <v>82</v>
      </c>
      <c r="P3685" t="s">
        <v>14</v>
      </c>
      <c r="W3685" s="5">
        <v>44602</v>
      </c>
      <c r="Z3685" s="10">
        <v>44602</v>
      </c>
      <c r="AA3685" s="10">
        <v>44593</v>
      </c>
      <c r="AB3685" t="s">
        <v>311</v>
      </c>
      <c r="AC3685" t="s">
        <v>82</v>
      </c>
      <c r="AD3685" t="s">
        <v>1531</v>
      </c>
      <c r="AE3685" t="s">
        <v>1532</v>
      </c>
      <c r="AF3685" t="s">
        <v>50</v>
      </c>
      <c r="AG3685" t="s">
        <v>51</v>
      </c>
      <c r="AH3685">
        <v>40.698861999999998</v>
      </c>
      <c r="AI3685">
        <v>104.190212</v>
      </c>
      <c r="AJ3685">
        <v>106.930718</v>
      </c>
      <c r="AK3685">
        <v>111.824668</v>
      </c>
      <c r="AL3685" t="s">
        <v>27</v>
      </c>
      <c r="AM3685" t="s">
        <v>314</v>
      </c>
      <c r="AN3685" t="s">
        <v>1531</v>
      </c>
      <c r="AO3685" s="1">
        <v>45839</v>
      </c>
      <c r="AP3685" s="1" t="s">
        <v>5438</v>
      </c>
      <c r="AR3685" t="s">
        <v>1531</v>
      </c>
    </row>
    <row r="3686" spans="1:44" hidden="1" x14ac:dyDescent="0.25">
      <c r="A3686" t="s">
        <v>5055</v>
      </c>
      <c r="B3686" t="s">
        <v>5049</v>
      </c>
      <c r="C3686" t="s">
        <v>5050</v>
      </c>
      <c r="D3686" t="s">
        <v>203</v>
      </c>
      <c r="E3686" t="s">
        <v>5051</v>
      </c>
      <c r="F3686" t="s">
        <v>311</v>
      </c>
      <c r="G3686" t="s">
        <v>80</v>
      </c>
      <c r="H3686">
        <v>2</v>
      </c>
      <c r="I3686" t="s">
        <v>46</v>
      </c>
      <c r="J3686" t="s">
        <v>5053</v>
      </c>
      <c r="K3686" s="1">
        <v>44700</v>
      </c>
      <c r="L3686">
        <v>38.340000000000003</v>
      </c>
      <c r="M3686" t="s">
        <v>48</v>
      </c>
      <c r="O3686" t="s">
        <v>82</v>
      </c>
      <c r="P3686" t="s">
        <v>14</v>
      </c>
      <c r="W3686" s="5">
        <v>44653</v>
      </c>
      <c r="Z3686" s="10">
        <v>44653</v>
      </c>
      <c r="AA3686" s="10">
        <v>44593</v>
      </c>
      <c r="AB3686" t="s">
        <v>311</v>
      </c>
      <c r="AC3686" t="s">
        <v>82</v>
      </c>
      <c r="AD3686" t="s">
        <v>1531</v>
      </c>
      <c r="AE3686" t="s">
        <v>1532</v>
      </c>
      <c r="AF3686" t="s">
        <v>50</v>
      </c>
      <c r="AG3686" t="s">
        <v>51</v>
      </c>
      <c r="AH3686">
        <v>40.698861999999998</v>
      </c>
      <c r="AI3686">
        <v>104.190212</v>
      </c>
      <c r="AJ3686">
        <v>106.930718</v>
      </c>
      <c r="AK3686">
        <v>111.824668</v>
      </c>
      <c r="AL3686" t="s">
        <v>27</v>
      </c>
      <c r="AM3686" t="s">
        <v>314</v>
      </c>
      <c r="AN3686" t="s">
        <v>1531</v>
      </c>
      <c r="AO3686" s="1">
        <v>45839</v>
      </c>
      <c r="AP3686" s="1" t="s">
        <v>5438</v>
      </c>
      <c r="AR3686" t="s">
        <v>1531</v>
      </c>
    </row>
    <row r="3687" spans="1:44" hidden="1" x14ac:dyDescent="0.25">
      <c r="A3687" t="s">
        <v>5056</v>
      </c>
      <c r="B3687" t="s">
        <v>5049</v>
      </c>
      <c r="C3687" t="s">
        <v>5050</v>
      </c>
      <c r="D3687" t="s">
        <v>118</v>
      </c>
      <c r="E3687" t="s">
        <v>5051</v>
      </c>
      <c r="F3687" t="s">
        <v>311</v>
      </c>
      <c r="G3687" t="s">
        <v>80</v>
      </c>
      <c r="H3687">
        <v>2</v>
      </c>
      <c r="I3687" t="s">
        <v>46</v>
      </c>
      <c r="J3687" t="s">
        <v>47</v>
      </c>
      <c r="K3687" s="1">
        <v>44700</v>
      </c>
      <c r="L3687">
        <v>72.73</v>
      </c>
      <c r="M3687" t="s">
        <v>48</v>
      </c>
      <c r="O3687" t="s">
        <v>82</v>
      </c>
      <c r="P3687" t="s">
        <v>14</v>
      </c>
      <c r="W3687" s="5">
        <v>44594</v>
      </c>
      <c r="Z3687" s="10">
        <v>44594</v>
      </c>
      <c r="AA3687" s="10">
        <v>44540</v>
      </c>
      <c r="AB3687" t="s">
        <v>311</v>
      </c>
      <c r="AC3687" t="s">
        <v>82</v>
      </c>
      <c r="AD3687" t="s">
        <v>1531</v>
      </c>
      <c r="AE3687" t="s">
        <v>1532</v>
      </c>
      <c r="AF3687" t="s">
        <v>50</v>
      </c>
      <c r="AG3687" t="s">
        <v>51</v>
      </c>
      <c r="AH3687">
        <v>40.698861999999998</v>
      </c>
      <c r="AI3687">
        <v>104.190212</v>
      </c>
      <c r="AJ3687">
        <v>106.930718</v>
      </c>
      <c r="AK3687">
        <v>111.824668</v>
      </c>
      <c r="AL3687" t="s">
        <v>27</v>
      </c>
      <c r="AM3687" t="s">
        <v>314</v>
      </c>
      <c r="AN3687" t="s">
        <v>1531</v>
      </c>
      <c r="AO3687" s="1">
        <v>45809</v>
      </c>
      <c r="AR3687" t="s">
        <v>1531</v>
      </c>
    </row>
    <row r="3688" spans="1:44" hidden="1" x14ac:dyDescent="0.25">
      <c r="A3688" t="s">
        <v>5057</v>
      </c>
      <c r="B3688" t="s">
        <v>5049</v>
      </c>
      <c r="C3688" t="s">
        <v>5050</v>
      </c>
      <c r="D3688" t="s">
        <v>434</v>
      </c>
      <c r="E3688" t="s">
        <v>5051</v>
      </c>
      <c r="F3688" t="s">
        <v>311</v>
      </c>
      <c r="G3688" t="s">
        <v>80</v>
      </c>
      <c r="H3688">
        <v>2</v>
      </c>
      <c r="I3688" t="s">
        <v>46</v>
      </c>
      <c r="J3688" t="s">
        <v>70</v>
      </c>
      <c r="L3688">
        <v>50.08</v>
      </c>
      <c r="M3688" t="s">
        <v>48</v>
      </c>
      <c r="R3688" t="s">
        <v>97</v>
      </c>
      <c r="S3688" t="s">
        <v>98</v>
      </c>
      <c r="T3688" t="s">
        <v>98</v>
      </c>
      <c r="W3688" s="5">
        <v>42770</v>
      </c>
      <c r="Y3688" s="5">
        <v>45536</v>
      </c>
      <c r="Z3688" s="10">
        <v>45618</v>
      </c>
      <c r="AA3688" s="10">
        <v>45617</v>
      </c>
      <c r="AB3688" t="s">
        <v>311</v>
      </c>
      <c r="AC3688" t="s">
        <v>311</v>
      </c>
      <c r="AD3688" t="s">
        <v>1531</v>
      </c>
      <c r="AE3688" t="s">
        <v>1532</v>
      </c>
      <c r="AF3688" t="s">
        <v>50</v>
      </c>
      <c r="AG3688" t="s">
        <v>51</v>
      </c>
      <c r="AH3688">
        <v>40.698861999999998</v>
      </c>
      <c r="AI3688">
        <v>104.190212</v>
      </c>
      <c r="AJ3688">
        <v>106.930718</v>
      </c>
      <c r="AK3688">
        <v>111.824668</v>
      </c>
      <c r="AL3688" t="s">
        <v>99</v>
      </c>
      <c r="AM3688" t="s">
        <v>314</v>
      </c>
      <c r="AN3688" t="s">
        <v>1531</v>
      </c>
      <c r="AO3688" s="1">
        <v>45839</v>
      </c>
      <c r="AP3688" s="1" t="s">
        <v>5438</v>
      </c>
      <c r="AR3688" t="s">
        <v>1531</v>
      </c>
    </row>
    <row r="3689" spans="1:44" hidden="1" x14ac:dyDescent="0.25">
      <c r="A3689" t="s">
        <v>5058</v>
      </c>
      <c r="B3689" t="s">
        <v>5049</v>
      </c>
      <c r="C3689" t="s">
        <v>5050</v>
      </c>
      <c r="D3689" t="s">
        <v>438</v>
      </c>
      <c r="E3689" t="s">
        <v>5051</v>
      </c>
      <c r="F3689" t="s">
        <v>311</v>
      </c>
      <c r="G3689" t="s">
        <v>80</v>
      </c>
      <c r="H3689">
        <v>2</v>
      </c>
      <c r="I3689" t="s">
        <v>46</v>
      </c>
      <c r="J3689" t="s">
        <v>70</v>
      </c>
      <c r="L3689">
        <v>48.75</v>
      </c>
      <c r="M3689" t="s">
        <v>48</v>
      </c>
      <c r="R3689" t="s">
        <v>97</v>
      </c>
      <c r="S3689" t="s">
        <v>98</v>
      </c>
      <c r="T3689" t="s">
        <v>98</v>
      </c>
      <c r="W3689" s="5">
        <v>42776</v>
      </c>
      <c r="Y3689" s="5">
        <v>45536</v>
      </c>
      <c r="Z3689" s="10">
        <v>45618</v>
      </c>
      <c r="AA3689" s="10">
        <v>45617</v>
      </c>
      <c r="AB3689" t="s">
        <v>311</v>
      </c>
      <c r="AC3689" t="s">
        <v>311</v>
      </c>
      <c r="AD3689" t="s">
        <v>1531</v>
      </c>
      <c r="AE3689" t="s">
        <v>1532</v>
      </c>
      <c r="AF3689" t="s">
        <v>50</v>
      </c>
      <c r="AG3689" t="s">
        <v>51</v>
      </c>
      <c r="AH3689">
        <v>40.698861999999998</v>
      </c>
      <c r="AI3689">
        <v>104.190212</v>
      </c>
      <c r="AJ3689">
        <v>106.930718</v>
      </c>
      <c r="AK3689">
        <v>111.824668</v>
      </c>
      <c r="AL3689" t="s">
        <v>99</v>
      </c>
      <c r="AM3689" t="s">
        <v>314</v>
      </c>
      <c r="AN3689" t="s">
        <v>1531</v>
      </c>
      <c r="AO3689" s="1">
        <v>45839</v>
      </c>
      <c r="AP3689" s="1" t="s">
        <v>5438</v>
      </c>
      <c r="AR3689" t="s">
        <v>1531</v>
      </c>
    </row>
    <row r="3690" spans="1:44" hidden="1" x14ac:dyDescent="0.25">
      <c r="A3690" t="s">
        <v>5059</v>
      </c>
      <c r="B3690" t="s">
        <v>5049</v>
      </c>
      <c r="C3690" t="s">
        <v>5050</v>
      </c>
      <c r="D3690" t="s">
        <v>180</v>
      </c>
      <c r="E3690" t="s">
        <v>5051</v>
      </c>
      <c r="F3690" t="s">
        <v>311</v>
      </c>
      <c r="G3690" t="s">
        <v>80</v>
      </c>
      <c r="H3690">
        <v>1</v>
      </c>
      <c r="I3690" t="s">
        <v>197</v>
      </c>
      <c r="J3690" t="s">
        <v>47</v>
      </c>
      <c r="K3690" s="1">
        <v>42867</v>
      </c>
      <c r="L3690">
        <v>18.97</v>
      </c>
      <c r="M3690" t="s">
        <v>48</v>
      </c>
      <c r="R3690" t="s">
        <v>97</v>
      </c>
      <c r="S3690" t="s">
        <v>98</v>
      </c>
      <c r="T3690" t="s">
        <v>98</v>
      </c>
      <c r="W3690" s="5">
        <v>45689</v>
      </c>
      <c r="X3690" s="5">
        <v>45689</v>
      </c>
      <c r="Y3690" s="5">
        <v>45689</v>
      </c>
      <c r="AB3690" t="s">
        <v>311</v>
      </c>
      <c r="AC3690" t="s">
        <v>311</v>
      </c>
      <c r="AD3690" t="s">
        <v>1531</v>
      </c>
      <c r="AE3690" t="s">
        <v>1532</v>
      </c>
      <c r="AF3690" t="s">
        <v>50</v>
      </c>
      <c r="AG3690" t="s">
        <v>51</v>
      </c>
      <c r="AH3690">
        <v>40.698861999999998</v>
      </c>
      <c r="AI3690">
        <v>104.190212</v>
      </c>
      <c r="AJ3690">
        <v>106.930718</v>
      </c>
      <c r="AK3690">
        <v>111.824668</v>
      </c>
      <c r="AL3690" t="s">
        <v>99</v>
      </c>
      <c r="AM3690" t="s">
        <v>314</v>
      </c>
      <c r="AN3690" t="s">
        <v>1531</v>
      </c>
      <c r="AO3690" s="1">
        <v>45839</v>
      </c>
      <c r="AP3690" s="1" t="s">
        <v>5438</v>
      </c>
      <c r="AR3690" t="s">
        <v>1531</v>
      </c>
    </row>
    <row r="3691" spans="1:44" hidden="1" x14ac:dyDescent="0.25">
      <c r="A3691" t="s">
        <v>5060</v>
      </c>
      <c r="B3691" t="s">
        <v>5049</v>
      </c>
      <c r="C3691" t="s">
        <v>5050</v>
      </c>
      <c r="D3691" t="s">
        <v>183</v>
      </c>
      <c r="E3691" t="s">
        <v>5051</v>
      </c>
      <c r="F3691" t="s">
        <v>311</v>
      </c>
      <c r="G3691" t="s">
        <v>80</v>
      </c>
      <c r="H3691">
        <v>1</v>
      </c>
      <c r="I3691" t="s">
        <v>197</v>
      </c>
      <c r="J3691" t="s">
        <v>47</v>
      </c>
      <c r="K3691" s="1">
        <v>42867</v>
      </c>
      <c r="L3691">
        <v>27.5</v>
      </c>
      <c r="M3691" t="s">
        <v>48</v>
      </c>
      <c r="R3691" t="s">
        <v>97</v>
      </c>
      <c r="S3691" t="s">
        <v>98</v>
      </c>
      <c r="T3691" t="s">
        <v>98</v>
      </c>
      <c r="W3691" s="5">
        <v>45689</v>
      </c>
      <c r="X3691" s="5">
        <v>45689</v>
      </c>
      <c r="Y3691" s="5">
        <v>45689</v>
      </c>
      <c r="AB3691" t="s">
        <v>311</v>
      </c>
      <c r="AC3691" t="s">
        <v>311</v>
      </c>
      <c r="AD3691" t="s">
        <v>1531</v>
      </c>
      <c r="AE3691" t="s">
        <v>1532</v>
      </c>
      <c r="AF3691" t="s">
        <v>50</v>
      </c>
      <c r="AG3691" t="s">
        <v>51</v>
      </c>
      <c r="AH3691">
        <v>40.698861999999998</v>
      </c>
      <c r="AI3691">
        <v>104.190212</v>
      </c>
      <c r="AJ3691">
        <v>106.930718</v>
      </c>
      <c r="AK3691">
        <v>111.824668</v>
      </c>
      <c r="AL3691" t="s">
        <v>99</v>
      </c>
      <c r="AM3691" t="s">
        <v>314</v>
      </c>
      <c r="AN3691" t="s">
        <v>1531</v>
      </c>
      <c r="AO3691" s="1">
        <v>45839</v>
      </c>
      <c r="AP3691" s="1" t="s">
        <v>5438</v>
      </c>
      <c r="AR3691" t="s">
        <v>1531</v>
      </c>
    </row>
    <row r="3692" spans="1:44" hidden="1" x14ac:dyDescent="0.25">
      <c r="A3692" t="s">
        <v>5061</v>
      </c>
      <c r="B3692" t="s">
        <v>5049</v>
      </c>
      <c r="C3692" t="s">
        <v>5050</v>
      </c>
      <c r="D3692" t="s">
        <v>185</v>
      </c>
      <c r="E3692" t="s">
        <v>5051</v>
      </c>
      <c r="F3692" t="s">
        <v>311</v>
      </c>
      <c r="G3692" t="s">
        <v>80</v>
      </c>
      <c r="H3692">
        <v>1</v>
      </c>
      <c r="I3692" t="s">
        <v>197</v>
      </c>
      <c r="J3692" t="s">
        <v>47</v>
      </c>
      <c r="K3692" s="1">
        <v>42880</v>
      </c>
      <c r="L3692">
        <v>64.69</v>
      </c>
      <c r="M3692" t="s">
        <v>48</v>
      </c>
      <c r="R3692" t="s">
        <v>97</v>
      </c>
      <c r="S3692" t="s">
        <v>98</v>
      </c>
      <c r="T3692" t="s">
        <v>98</v>
      </c>
      <c r="W3692" s="5">
        <v>45717</v>
      </c>
      <c r="X3692" s="5">
        <v>45689</v>
      </c>
      <c r="Y3692" s="5">
        <v>45689</v>
      </c>
      <c r="AB3692" t="s">
        <v>311</v>
      </c>
      <c r="AC3692" t="s">
        <v>311</v>
      </c>
      <c r="AD3692" t="s">
        <v>1531</v>
      </c>
      <c r="AE3692" t="s">
        <v>1532</v>
      </c>
      <c r="AF3692" t="s">
        <v>50</v>
      </c>
      <c r="AG3692" t="s">
        <v>51</v>
      </c>
      <c r="AH3692">
        <v>40.698861999999998</v>
      </c>
      <c r="AI3692">
        <v>104.190212</v>
      </c>
      <c r="AJ3692">
        <v>106.930718</v>
      </c>
      <c r="AK3692">
        <v>111.824668</v>
      </c>
      <c r="AL3692" t="s">
        <v>99</v>
      </c>
      <c r="AM3692" t="s">
        <v>314</v>
      </c>
      <c r="AN3692" t="s">
        <v>1531</v>
      </c>
      <c r="AO3692" s="1">
        <v>45839</v>
      </c>
      <c r="AP3692" s="1" t="s">
        <v>5438</v>
      </c>
      <c r="AR3692" t="s">
        <v>1531</v>
      </c>
    </row>
    <row r="3693" spans="1:44" hidden="1" x14ac:dyDescent="0.25">
      <c r="A3693" t="s">
        <v>5062</v>
      </c>
      <c r="B3693" t="s">
        <v>5049</v>
      </c>
      <c r="C3693" t="s">
        <v>5050</v>
      </c>
      <c r="D3693" t="s">
        <v>2370</v>
      </c>
      <c r="E3693" t="s">
        <v>5051</v>
      </c>
      <c r="F3693" t="s">
        <v>311</v>
      </c>
      <c r="G3693" t="s">
        <v>80</v>
      </c>
      <c r="H3693">
        <v>2</v>
      </c>
      <c r="I3693" t="s">
        <v>46</v>
      </c>
      <c r="J3693" t="s">
        <v>70</v>
      </c>
      <c r="L3693">
        <v>40.11</v>
      </c>
      <c r="M3693" t="s">
        <v>48</v>
      </c>
      <c r="R3693" t="s">
        <v>97</v>
      </c>
      <c r="S3693" t="s">
        <v>98</v>
      </c>
      <c r="T3693" t="s">
        <v>98</v>
      </c>
      <c r="W3693" s="5">
        <v>45597</v>
      </c>
      <c r="X3693" s="5">
        <v>45597</v>
      </c>
      <c r="Y3693" s="5">
        <v>45566</v>
      </c>
      <c r="Z3693" s="10">
        <v>45598</v>
      </c>
      <c r="AA3693" s="10">
        <v>45586</v>
      </c>
      <c r="AB3693" t="s">
        <v>311</v>
      </c>
      <c r="AC3693" t="s">
        <v>311</v>
      </c>
      <c r="AD3693" t="s">
        <v>1531</v>
      </c>
      <c r="AE3693" t="s">
        <v>1532</v>
      </c>
      <c r="AF3693" t="s">
        <v>50</v>
      </c>
      <c r="AG3693" t="s">
        <v>51</v>
      </c>
      <c r="AH3693">
        <v>40.698861999999998</v>
      </c>
      <c r="AI3693">
        <v>104.190212</v>
      </c>
      <c r="AJ3693">
        <v>106.930718</v>
      </c>
      <c r="AK3693">
        <v>111.824668</v>
      </c>
      <c r="AL3693" t="s">
        <v>99</v>
      </c>
      <c r="AM3693" t="s">
        <v>314</v>
      </c>
      <c r="AN3693" t="s">
        <v>1531</v>
      </c>
      <c r="AO3693" s="1">
        <v>45689</v>
      </c>
      <c r="AP3693" s="1" t="s">
        <v>5426</v>
      </c>
      <c r="AR3693" t="s">
        <v>1531</v>
      </c>
    </row>
    <row r="3694" spans="1:44" hidden="1" x14ac:dyDescent="0.25">
      <c r="A3694" t="s">
        <v>5063</v>
      </c>
      <c r="B3694" t="s">
        <v>5049</v>
      </c>
      <c r="C3694" t="s">
        <v>5050</v>
      </c>
      <c r="D3694" t="s">
        <v>1394</v>
      </c>
      <c r="E3694" t="s">
        <v>5051</v>
      </c>
      <c r="F3694" t="s">
        <v>311</v>
      </c>
      <c r="G3694" t="s">
        <v>80</v>
      </c>
      <c r="H3694">
        <v>2</v>
      </c>
      <c r="I3694" t="s">
        <v>46</v>
      </c>
      <c r="J3694" t="s">
        <v>70</v>
      </c>
      <c r="L3694">
        <v>67.62</v>
      </c>
      <c r="M3694" t="s">
        <v>48</v>
      </c>
      <c r="R3694" t="s">
        <v>97</v>
      </c>
      <c r="S3694" t="s">
        <v>98</v>
      </c>
      <c r="T3694" t="s">
        <v>98</v>
      </c>
      <c r="W3694" s="5">
        <v>45597</v>
      </c>
      <c r="X3694" s="5">
        <v>45597</v>
      </c>
      <c r="Y3694" s="5">
        <v>45566</v>
      </c>
      <c r="Z3694" s="10">
        <v>45597</v>
      </c>
      <c r="AA3694" s="10">
        <v>45589</v>
      </c>
      <c r="AB3694" t="s">
        <v>311</v>
      </c>
      <c r="AC3694" t="s">
        <v>311</v>
      </c>
      <c r="AD3694" t="s">
        <v>1531</v>
      </c>
      <c r="AE3694" t="s">
        <v>1532</v>
      </c>
      <c r="AF3694" t="s">
        <v>50</v>
      </c>
      <c r="AG3694" t="s">
        <v>51</v>
      </c>
      <c r="AH3694">
        <v>40.698861999999998</v>
      </c>
      <c r="AI3694">
        <v>104.190212</v>
      </c>
      <c r="AJ3694">
        <v>106.930718</v>
      </c>
      <c r="AK3694">
        <v>111.824668</v>
      </c>
      <c r="AL3694" t="s">
        <v>99</v>
      </c>
      <c r="AM3694" t="s">
        <v>314</v>
      </c>
      <c r="AN3694" t="s">
        <v>1531</v>
      </c>
      <c r="AO3694" s="1">
        <v>45689</v>
      </c>
      <c r="AP3694" s="1" t="s">
        <v>5426</v>
      </c>
      <c r="AR3694" t="s">
        <v>1531</v>
      </c>
    </row>
    <row r="3695" spans="1:44" hidden="1" x14ac:dyDescent="0.25">
      <c r="A3695" t="s">
        <v>5064</v>
      </c>
      <c r="B3695" t="s">
        <v>5049</v>
      </c>
      <c r="C3695" t="s">
        <v>5050</v>
      </c>
      <c r="D3695" t="s">
        <v>1396</v>
      </c>
      <c r="E3695" t="s">
        <v>5051</v>
      </c>
      <c r="F3695" t="s">
        <v>311</v>
      </c>
      <c r="G3695" t="s">
        <v>80</v>
      </c>
      <c r="H3695">
        <v>2</v>
      </c>
      <c r="I3695" t="s">
        <v>46</v>
      </c>
      <c r="J3695" t="s">
        <v>70</v>
      </c>
      <c r="L3695">
        <v>30.3</v>
      </c>
      <c r="M3695" t="s">
        <v>48</v>
      </c>
      <c r="R3695" t="s">
        <v>97</v>
      </c>
      <c r="S3695" t="s">
        <v>98</v>
      </c>
      <c r="T3695" t="s">
        <v>98</v>
      </c>
      <c r="W3695" s="5">
        <v>45597</v>
      </c>
      <c r="X3695" s="5">
        <v>45566</v>
      </c>
      <c r="Y3695" s="5">
        <v>45566</v>
      </c>
      <c r="Z3695" s="10">
        <v>45603</v>
      </c>
      <c r="AA3695" s="10">
        <v>45594</v>
      </c>
      <c r="AB3695" t="s">
        <v>311</v>
      </c>
      <c r="AC3695" t="s">
        <v>311</v>
      </c>
      <c r="AD3695" t="s">
        <v>1531</v>
      </c>
      <c r="AE3695" t="s">
        <v>1532</v>
      </c>
      <c r="AF3695" t="s">
        <v>50</v>
      </c>
      <c r="AG3695" t="s">
        <v>51</v>
      </c>
      <c r="AH3695">
        <v>40.698861999999998</v>
      </c>
      <c r="AI3695">
        <v>104.190212</v>
      </c>
      <c r="AJ3695">
        <v>106.930718</v>
      </c>
      <c r="AK3695">
        <v>111.824668</v>
      </c>
      <c r="AL3695" t="s">
        <v>99</v>
      </c>
      <c r="AM3695" t="s">
        <v>314</v>
      </c>
      <c r="AN3695" t="s">
        <v>1531</v>
      </c>
      <c r="AO3695" s="1">
        <v>45689</v>
      </c>
      <c r="AP3695" s="1" t="s">
        <v>5426</v>
      </c>
      <c r="AR3695" t="s">
        <v>1531</v>
      </c>
    </row>
    <row r="3696" spans="1:44" hidden="1" x14ac:dyDescent="0.25">
      <c r="A3696" t="s">
        <v>5065</v>
      </c>
      <c r="B3696" t="s">
        <v>5049</v>
      </c>
      <c r="C3696" t="s">
        <v>5050</v>
      </c>
      <c r="D3696" t="s">
        <v>2377</v>
      </c>
      <c r="E3696" t="s">
        <v>5051</v>
      </c>
      <c r="F3696" t="s">
        <v>311</v>
      </c>
      <c r="G3696" t="s">
        <v>80</v>
      </c>
      <c r="H3696">
        <v>2</v>
      </c>
      <c r="I3696" t="s">
        <v>46</v>
      </c>
      <c r="J3696" t="s">
        <v>47</v>
      </c>
      <c r="K3696" s="1">
        <v>45160</v>
      </c>
      <c r="L3696">
        <v>1.274226234937619</v>
      </c>
      <c r="M3696" t="s">
        <v>48</v>
      </c>
      <c r="O3696" t="s">
        <v>82</v>
      </c>
      <c r="P3696" t="s">
        <v>14</v>
      </c>
      <c r="W3696" s="5">
        <v>45019</v>
      </c>
      <c r="AB3696" t="s">
        <v>311</v>
      </c>
      <c r="AC3696" t="s">
        <v>82</v>
      </c>
      <c r="AD3696" t="s">
        <v>1531</v>
      </c>
      <c r="AE3696" t="s">
        <v>1532</v>
      </c>
      <c r="AF3696" t="s">
        <v>50</v>
      </c>
      <c r="AG3696" t="s">
        <v>51</v>
      </c>
      <c r="AH3696">
        <v>40.698861999999998</v>
      </c>
      <c r="AI3696">
        <v>104.190212</v>
      </c>
      <c r="AJ3696">
        <v>106.930718</v>
      </c>
      <c r="AK3696">
        <v>111.824668</v>
      </c>
      <c r="AL3696" t="s">
        <v>295</v>
      </c>
      <c r="AM3696" t="s">
        <v>314</v>
      </c>
      <c r="AN3696" t="s">
        <v>1531</v>
      </c>
      <c r="AO3696" s="1">
        <v>45809</v>
      </c>
      <c r="AR3696" t="s">
        <v>1531</v>
      </c>
    </row>
    <row r="3697" spans="1:44" hidden="1" x14ac:dyDescent="0.25">
      <c r="A3697" t="s">
        <v>5066</v>
      </c>
      <c r="B3697" t="s">
        <v>5049</v>
      </c>
      <c r="C3697" t="s">
        <v>5050</v>
      </c>
      <c r="D3697" t="s">
        <v>2381</v>
      </c>
      <c r="E3697" t="s">
        <v>5051</v>
      </c>
      <c r="F3697" t="s">
        <v>311</v>
      </c>
      <c r="G3697" t="s">
        <v>80</v>
      </c>
      <c r="H3697">
        <v>2</v>
      </c>
      <c r="I3697" t="s">
        <v>46</v>
      </c>
      <c r="J3697" t="s">
        <v>70</v>
      </c>
      <c r="L3697">
        <v>19.41</v>
      </c>
      <c r="M3697" t="s">
        <v>48</v>
      </c>
      <c r="R3697" t="s">
        <v>97</v>
      </c>
      <c r="S3697" t="s">
        <v>98</v>
      </c>
      <c r="T3697" t="s">
        <v>98</v>
      </c>
      <c r="W3697" s="5">
        <v>45689</v>
      </c>
      <c r="X3697" s="5">
        <v>45658</v>
      </c>
      <c r="Y3697" s="5">
        <v>45597</v>
      </c>
      <c r="Z3697" s="10">
        <v>45658</v>
      </c>
      <c r="AA3697" s="10">
        <v>45597</v>
      </c>
      <c r="AB3697" t="s">
        <v>311</v>
      </c>
      <c r="AC3697" t="s">
        <v>311</v>
      </c>
      <c r="AD3697" t="s">
        <v>1531</v>
      </c>
      <c r="AE3697" t="s">
        <v>1532</v>
      </c>
      <c r="AF3697" t="s">
        <v>50</v>
      </c>
      <c r="AG3697" t="s">
        <v>51</v>
      </c>
      <c r="AH3697">
        <v>40.698861999999998</v>
      </c>
      <c r="AI3697">
        <v>104.190212</v>
      </c>
      <c r="AJ3697">
        <v>106.930718</v>
      </c>
      <c r="AK3697">
        <v>111.824668</v>
      </c>
      <c r="AL3697" t="s">
        <v>99</v>
      </c>
      <c r="AM3697" t="s">
        <v>314</v>
      </c>
      <c r="AN3697" t="s">
        <v>1532</v>
      </c>
      <c r="AO3697" s="1">
        <v>45689</v>
      </c>
      <c r="AP3697" s="1" t="s">
        <v>5426</v>
      </c>
      <c r="AR3697" t="s">
        <v>1532</v>
      </c>
    </row>
    <row r="3698" spans="1:44" hidden="1" x14ac:dyDescent="0.25">
      <c r="A3698" t="s">
        <v>5067</v>
      </c>
      <c r="B3698" t="s">
        <v>5049</v>
      </c>
      <c r="C3698" t="s">
        <v>5050</v>
      </c>
      <c r="D3698" t="s">
        <v>1447</v>
      </c>
      <c r="E3698" t="s">
        <v>5051</v>
      </c>
      <c r="F3698" t="s">
        <v>311</v>
      </c>
      <c r="G3698" t="s">
        <v>80</v>
      </c>
      <c r="H3698">
        <v>1</v>
      </c>
      <c r="I3698" t="s">
        <v>197</v>
      </c>
      <c r="J3698" t="s">
        <v>47</v>
      </c>
      <c r="K3698" s="1">
        <v>42487</v>
      </c>
      <c r="L3698">
        <v>16.93</v>
      </c>
      <c r="M3698" t="s">
        <v>48</v>
      </c>
      <c r="R3698" t="s">
        <v>97</v>
      </c>
      <c r="S3698" t="s">
        <v>98</v>
      </c>
      <c r="T3698" t="s">
        <v>98</v>
      </c>
      <c r="W3698" s="5">
        <v>45689</v>
      </c>
      <c r="X3698" s="5">
        <v>45689</v>
      </c>
      <c r="Y3698" s="5">
        <v>45597</v>
      </c>
      <c r="AB3698" t="s">
        <v>311</v>
      </c>
      <c r="AC3698" t="s">
        <v>311</v>
      </c>
      <c r="AD3698" t="s">
        <v>1531</v>
      </c>
      <c r="AE3698" t="s">
        <v>1532</v>
      </c>
      <c r="AF3698" t="s">
        <v>50</v>
      </c>
      <c r="AG3698" t="s">
        <v>51</v>
      </c>
      <c r="AH3698">
        <v>40.698861999999998</v>
      </c>
      <c r="AI3698">
        <v>104.190212</v>
      </c>
      <c r="AJ3698">
        <v>106.930718</v>
      </c>
      <c r="AK3698">
        <v>111.824668</v>
      </c>
      <c r="AL3698" t="s">
        <v>99</v>
      </c>
      <c r="AM3698" t="s">
        <v>314</v>
      </c>
      <c r="AN3698" t="s">
        <v>1531</v>
      </c>
      <c r="AO3698" s="1">
        <v>45839</v>
      </c>
      <c r="AP3698" s="1" t="s">
        <v>5438</v>
      </c>
      <c r="AR3698" t="s">
        <v>1531</v>
      </c>
    </row>
    <row r="3699" spans="1:44" hidden="1" x14ac:dyDescent="0.25">
      <c r="A3699" t="s">
        <v>5068</v>
      </c>
      <c r="B3699" t="s">
        <v>5049</v>
      </c>
      <c r="C3699" t="s">
        <v>5050</v>
      </c>
      <c r="D3699" t="s">
        <v>2388</v>
      </c>
      <c r="E3699" t="s">
        <v>5051</v>
      </c>
      <c r="F3699" t="s">
        <v>311</v>
      </c>
      <c r="G3699" t="s">
        <v>80</v>
      </c>
      <c r="H3699">
        <v>3</v>
      </c>
      <c r="I3699" t="s">
        <v>46</v>
      </c>
      <c r="J3699" t="s">
        <v>47</v>
      </c>
      <c r="K3699" s="1">
        <v>45148</v>
      </c>
      <c r="L3699">
        <v>24.47</v>
      </c>
      <c r="M3699" t="s">
        <v>48</v>
      </c>
      <c r="O3699" t="s">
        <v>82</v>
      </c>
      <c r="P3699" t="s">
        <v>14</v>
      </c>
      <c r="W3699" s="5">
        <v>45019</v>
      </c>
      <c r="AB3699" t="s">
        <v>311</v>
      </c>
      <c r="AC3699" t="s">
        <v>82</v>
      </c>
      <c r="AD3699" t="s">
        <v>1531</v>
      </c>
      <c r="AE3699" t="s">
        <v>1532</v>
      </c>
      <c r="AF3699" t="s">
        <v>50</v>
      </c>
      <c r="AG3699" t="s">
        <v>51</v>
      </c>
      <c r="AH3699">
        <v>40.698861999999998</v>
      </c>
      <c r="AI3699">
        <v>104.190212</v>
      </c>
      <c r="AJ3699">
        <v>106.930718</v>
      </c>
      <c r="AK3699">
        <v>111.824668</v>
      </c>
      <c r="AL3699" t="s">
        <v>295</v>
      </c>
      <c r="AM3699" t="s">
        <v>314</v>
      </c>
      <c r="AN3699" t="s">
        <v>1531</v>
      </c>
      <c r="AO3699" s="1">
        <v>45809</v>
      </c>
      <c r="AR3699" t="s">
        <v>1531</v>
      </c>
    </row>
    <row r="3700" spans="1:44" hidden="1" x14ac:dyDescent="0.25">
      <c r="A3700" t="s">
        <v>5069</v>
      </c>
      <c r="B3700" t="s">
        <v>5049</v>
      </c>
      <c r="C3700" t="s">
        <v>5050</v>
      </c>
      <c r="D3700" t="s">
        <v>2396</v>
      </c>
      <c r="E3700" t="s">
        <v>5051</v>
      </c>
      <c r="F3700" t="s">
        <v>311</v>
      </c>
      <c r="G3700" t="s">
        <v>80</v>
      </c>
      <c r="H3700">
        <v>3</v>
      </c>
      <c r="I3700" t="s">
        <v>46</v>
      </c>
      <c r="J3700" t="s">
        <v>47</v>
      </c>
      <c r="K3700" s="1">
        <v>45157</v>
      </c>
      <c r="L3700">
        <v>5.5366064086007656</v>
      </c>
      <c r="M3700" t="s">
        <v>48</v>
      </c>
      <c r="O3700" t="s">
        <v>82</v>
      </c>
      <c r="P3700" t="s">
        <v>14</v>
      </c>
      <c r="W3700" s="5">
        <v>45019</v>
      </c>
      <c r="AB3700" t="s">
        <v>311</v>
      </c>
      <c r="AC3700" t="s">
        <v>82</v>
      </c>
      <c r="AD3700" t="s">
        <v>1531</v>
      </c>
      <c r="AE3700" t="s">
        <v>1532</v>
      </c>
      <c r="AF3700" t="s">
        <v>50</v>
      </c>
      <c r="AG3700" t="s">
        <v>51</v>
      </c>
      <c r="AH3700">
        <v>40.698861999999998</v>
      </c>
      <c r="AI3700">
        <v>104.190212</v>
      </c>
      <c r="AJ3700">
        <v>106.930718</v>
      </c>
      <c r="AK3700">
        <v>111.824668</v>
      </c>
      <c r="AL3700" t="s">
        <v>295</v>
      </c>
      <c r="AM3700" t="s">
        <v>314</v>
      </c>
      <c r="AN3700" t="s">
        <v>1531</v>
      </c>
      <c r="AO3700" s="1">
        <v>45809</v>
      </c>
      <c r="AR3700" t="s">
        <v>1531</v>
      </c>
    </row>
    <row r="3701" spans="1:44" hidden="1" x14ac:dyDescent="0.25">
      <c r="A3701" t="s">
        <v>5070</v>
      </c>
      <c r="B3701" t="s">
        <v>5049</v>
      </c>
      <c r="C3701" t="s">
        <v>5050</v>
      </c>
      <c r="D3701" t="s">
        <v>2415</v>
      </c>
      <c r="E3701" t="s">
        <v>5051</v>
      </c>
      <c r="F3701" t="s">
        <v>311</v>
      </c>
      <c r="G3701" t="s">
        <v>80</v>
      </c>
      <c r="H3701">
        <v>2</v>
      </c>
      <c r="I3701" t="s">
        <v>46</v>
      </c>
      <c r="J3701" t="s">
        <v>47</v>
      </c>
      <c r="K3701" s="1">
        <v>45184</v>
      </c>
      <c r="L3701">
        <v>15.30917447273533</v>
      </c>
      <c r="M3701" t="s">
        <v>48</v>
      </c>
      <c r="O3701" t="s">
        <v>82</v>
      </c>
      <c r="P3701" t="s">
        <v>14</v>
      </c>
      <c r="W3701" s="5">
        <v>45019</v>
      </c>
      <c r="AB3701" t="s">
        <v>311</v>
      </c>
      <c r="AC3701" t="s">
        <v>82</v>
      </c>
      <c r="AD3701" t="s">
        <v>1531</v>
      </c>
      <c r="AE3701" t="s">
        <v>1532</v>
      </c>
      <c r="AF3701" t="s">
        <v>50</v>
      </c>
      <c r="AG3701" t="s">
        <v>51</v>
      </c>
      <c r="AH3701">
        <v>40.698861999999998</v>
      </c>
      <c r="AI3701">
        <v>104.190212</v>
      </c>
      <c r="AJ3701">
        <v>106.930718</v>
      </c>
      <c r="AK3701">
        <v>111.824668</v>
      </c>
      <c r="AL3701" t="s">
        <v>295</v>
      </c>
      <c r="AM3701" t="s">
        <v>314</v>
      </c>
      <c r="AN3701" t="s">
        <v>1531</v>
      </c>
      <c r="AO3701" s="1">
        <v>45809</v>
      </c>
      <c r="AR3701" t="s">
        <v>1531</v>
      </c>
    </row>
    <row r="3702" spans="1:44" hidden="1" x14ac:dyDescent="0.25">
      <c r="A3702" t="s">
        <v>5071</v>
      </c>
      <c r="B3702" t="s">
        <v>5049</v>
      </c>
      <c r="C3702" t="s">
        <v>5050</v>
      </c>
      <c r="D3702" t="s">
        <v>2421</v>
      </c>
      <c r="E3702" t="s">
        <v>5051</v>
      </c>
      <c r="F3702" t="s">
        <v>311</v>
      </c>
      <c r="G3702" t="s">
        <v>80</v>
      </c>
      <c r="H3702">
        <v>3</v>
      </c>
      <c r="I3702" t="s">
        <v>46</v>
      </c>
      <c r="J3702" t="s">
        <v>47</v>
      </c>
      <c r="K3702" s="1">
        <v>45199</v>
      </c>
      <c r="L3702">
        <v>24.567445714386871</v>
      </c>
      <c r="M3702" t="s">
        <v>48</v>
      </c>
      <c r="O3702" t="s">
        <v>82</v>
      </c>
      <c r="P3702" t="s">
        <v>14</v>
      </c>
      <c r="W3702" s="5">
        <v>45019</v>
      </c>
      <c r="AB3702" t="s">
        <v>311</v>
      </c>
      <c r="AC3702" t="s">
        <v>82</v>
      </c>
      <c r="AD3702" t="s">
        <v>1531</v>
      </c>
      <c r="AE3702" t="s">
        <v>1532</v>
      </c>
      <c r="AF3702" t="s">
        <v>50</v>
      </c>
      <c r="AG3702" t="s">
        <v>51</v>
      </c>
      <c r="AH3702">
        <v>40.698861999999998</v>
      </c>
      <c r="AI3702">
        <v>104.190212</v>
      </c>
      <c r="AJ3702">
        <v>106.930718</v>
      </c>
      <c r="AK3702">
        <v>111.824668</v>
      </c>
      <c r="AL3702" t="s">
        <v>295</v>
      </c>
      <c r="AM3702" t="s">
        <v>314</v>
      </c>
      <c r="AN3702" t="s">
        <v>1531</v>
      </c>
      <c r="AO3702" s="1">
        <v>45809</v>
      </c>
      <c r="AR3702" t="s">
        <v>1531</v>
      </c>
    </row>
    <row r="3703" spans="1:44" hidden="1" x14ac:dyDescent="0.25">
      <c r="A3703" t="s">
        <v>5073</v>
      </c>
      <c r="B3703" t="s">
        <v>5049</v>
      </c>
      <c r="C3703" t="s">
        <v>5050</v>
      </c>
      <c r="D3703" t="s">
        <v>2961</v>
      </c>
      <c r="E3703" t="s">
        <v>5051</v>
      </c>
      <c r="F3703" t="s">
        <v>311</v>
      </c>
      <c r="G3703" t="s">
        <v>5072</v>
      </c>
      <c r="H3703">
        <v>2</v>
      </c>
      <c r="I3703" t="s">
        <v>46</v>
      </c>
      <c r="J3703" t="s">
        <v>5053</v>
      </c>
      <c r="K3703" s="1">
        <v>44701</v>
      </c>
      <c r="L3703">
        <v>29.85</v>
      </c>
      <c r="M3703" t="s">
        <v>48</v>
      </c>
      <c r="O3703" t="s">
        <v>82</v>
      </c>
      <c r="P3703" t="s">
        <v>14</v>
      </c>
      <c r="W3703" s="5">
        <v>44603</v>
      </c>
      <c r="Z3703" s="10">
        <v>44603</v>
      </c>
      <c r="AA3703" s="10">
        <v>44593</v>
      </c>
      <c r="AB3703" t="s">
        <v>311</v>
      </c>
      <c r="AC3703" t="s">
        <v>82</v>
      </c>
      <c r="AD3703" t="s">
        <v>1531</v>
      </c>
      <c r="AE3703" t="s">
        <v>1532</v>
      </c>
      <c r="AF3703" t="s">
        <v>50</v>
      </c>
      <c r="AG3703" t="s">
        <v>51</v>
      </c>
      <c r="AH3703">
        <v>40.698861999999998</v>
      </c>
      <c r="AI3703">
        <v>104.190212</v>
      </c>
      <c r="AJ3703">
        <v>106.930718</v>
      </c>
      <c r="AK3703">
        <v>111.824668</v>
      </c>
      <c r="AL3703" t="s">
        <v>27</v>
      </c>
      <c r="AM3703" t="s">
        <v>314</v>
      </c>
      <c r="AN3703" t="s">
        <v>1531</v>
      </c>
      <c r="AO3703" s="1">
        <v>45839</v>
      </c>
      <c r="AP3703" s="1" t="s">
        <v>5438</v>
      </c>
      <c r="AR3703" t="s">
        <v>1531</v>
      </c>
    </row>
    <row r="3704" spans="1:44" hidden="1" x14ac:dyDescent="0.25">
      <c r="A3704" t="s">
        <v>5075</v>
      </c>
      <c r="B3704" t="s">
        <v>5049</v>
      </c>
      <c r="C3704" t="s">
        <v>5050</v>
      </c>
      <c r="D3704" t="s">
        <v>5074</v>
      </c>
      <c r="E3704" t="s">
        <v>5051</v>
      </c>
      <c r="F3704" t="s">
        <v>311</v>
      </c>
      <c r="G3704" t="s">
        <v>5072</v>
      </c>
      <c r="H3704">
        <v>2</v>
      </c>
      <c r="I3704" t="s">
        <v>46</v>
      </c>
      <c r="J3704" t="s">
        <v>5053</v>
      </c>
      <c r="K3704" s="1">
        <v>44701</v>
      </c>
      <c r="L3704">
        <v>30.97</v>
      </c>
      <c r="M3704" t="s">
        <v>48</v>
      </c>
      <c r="O3704" t="s">
        <v>82</v>
      </c>
      <c r="P3704" t="s">
        <v>14</v>
      </c>
      <c r="W3704" s="5">
        <v>44653</v>
      </c>
      <c r="Z3704" s="10">
        <v>44653</v>
      </c>
      <c r="AA3704" s="10">
        <v>44616</v>
      </c>
      <c r="AB3704" t="s">
        <v>311</v>
      </c>
      <c r="AC3704" t="s">
        <v>82</v>
      </c>
      <c r="AD3704" t="s">
        <v>1531</v>
      </c>
      <c r="AE3704" t="s">
        <v>1532</v>
      </c>
      <c r="AF3704" t="s">
        <v>50</v>
      </c>
      <c r="AG3704" t="s">
        <v>51</v>
      </c>
      <c r="AH3704">
        <v>40.698861999999998</v>
      </c>
      <c r="AI3704">
        <v>104.190212</v>
      </c>
      <c r="AJ3704">
        <v>106.930718</v>
      </c>
      <c r="AK3704">
        <v>111.824668</v>
      </c>
      <c r="AL3704" t="s">
        <v>27</v>
      </c>
      <c r="AM3704" t="s">
        <v>314</v>
      </c>
      <c r="AN3704" t="s">
        <v>1531</v>
      </c>
      <c r="AO3704" s="1">
        <v>45809</v>
      </c>
      <c r="AR3704" t="s">
        <v>1531</v>
      </c>
    </row>
    <row r="3705" spans="1:44" hidden="1" x14ac:dyDescent="0.25">
      <c r="A3705" t="s">
        <v>5077</v>
      </c>
      <c r="B3705" t="s">
        <v>5049</v>
      </c>
      <c r="C3705" t="s">
        <v>5050</v>
      </c>
      <c r="D3705" t="s">
        <v>5076</v>
      </c>
      <c r="E3705" t="s">
        <v>5051</v>
      </c>
      <c r="F3705" t="s">
        <v>311</v>
      </c>
      <c r="G3705" t="s">
        <v>5072</v>
      </c>
      <c r="H3705">
        <v>2</v>
      </c>
      <c r="I3705" t="s">
        <v>46</v>
      </c>
      <c r="J3705" t="s">
        <v>5053</v>
      </c>
      <c r="K3705" s="1">
        <v>44721</v>
      </c>
      <c r="L3705">
        <v>52.45</v>
      </c>
      <c r="M3705" t="s">
        <v>48</v>
      </c>
      <c r="O3705" t="s">
        <v>82</v>
      </c>
      <c r="P3705" t="s">
        <v>14</v>
      </c>
      <c r="W3705" s="5">
        <v>44653</v>
      </c>
      <c r="Z3705" s="10">
        <v>44653</v>
      </c>
      <c r="AA3705" s="10">
        <v>44610</v>
      </c>
      <c r="AB3705" t="s">
        <v>311</v>
      </c>
      <c r="AC3705" t="s">
        <v>82</v>
      </c>
      <c r="AD3705" t="s">
        <v>1531</v>
      </c>
      <c r="AE3705" t="s">
        <v>1532</v>
      </c>
      <c r="AF3705" t="s">
        <v>50</v>
      </c>
      <c r="AG3705" t="s">
        <v>51</v>
      </c>
      <c r="AH3705">
        <v>40.698861999999998</v>
      </c>
      <c r="AI3705">
        <v>104.190212</v>
      </c>
      <c r="AJ3705">
        <v>106.930718</v>
      </c>
      <c r="AK3705">
        <v>111.824668</v>
      </c>
      <c r="AL3705" t="s">
        <v>27</v>
      </c>
      <c r="AM3705" t="s">
        <v>314</v>
      </c>
      <c r="AN3705" t="s">
        <v>1531</v>
      </c>
      <c r="AO3705" s="1">
        <v>45809</v>
      </c>
      <c r="AR3705" t="s">
        <v>1531</v>
      </c>
    </row>
    <row r="3706" spans="1:44" hidden="1" x14ac:dyDescent="0.25">
      <c r="A3706" t="s">
        <v>5078</v>
      </c>
      <c r="B3706" t="s">
        <v>5049</v>
      </c>
      <c r="C3706" t="s">
        <v>5050</v>
      </c>
      <c r="D3706" t="s">
        <v>2445</v>
      </c>
      <c r="E3706" t="s">
        <v>5051</v>
      </c>
      <c r="F3706" t="s">
        <v>311</v>
      </c>
      <c r="G3706" t="s">
        <v>5072</v>
      </c>
      <c r="H3706">
        <v>2</v>
      </c>
      <c r="I3706" t="s">
        <v>46</v>
      </c>
      <c r="J3706" t="s">
        <v>5053</v>
      </c>
      <c r="K3706" s="1">
        <v>44713</v>
      </c>
      <c r="L3706">
        <v>53.83</v>
      </c>
      <c r="M3706" t="s">
        <v>48</v>
      </c>
      <c r="O3706" t="s">
        <v>82</v>
      </c>
      <c r="P3706" t="s">
        <v>14</v>
      </c>
      <c r="W3706" s="5">
        <v>44610</v>
      </c>
      <c r="Z3706" s="10">
        <v>44610</v>
      </c>
      <c r="AA3706" s="10">
        <v>44607</v>
      </c>
      <c r="AB3706" t="s">
        <v>311</v>
      </c>
      <c r="AC3706" t="s">
        <v>82</v>
      </c>
      <c r="AD3706" t="s">
        <v>1531</v>
      </c>
      <c r="AE3706" t="s">
        <v>1532</v>
      </c>
      <c r="AF3706" t="s">
        <v>50</v>
      </c>
      <c r="AG3706" t="s">
        <v>51</v>
      </c>
      <c r="AH3706">
        <v>40.698861999999998</v>
      </c>
      <c r="AI3706">
        <v>104.190212</v>
      </c>
      <c r="AJ3706">
        <v>106.930718</v>
      </c>
      <c r="AK3706">
        <v>111.824668</v>
      </c>
      <c r="AL3706" t="s">
        <v>27</v>
      </c>
      <c r="AM3706" t="s">
        <v>314</v>
      </c>
      <c r="AN3706" t="s">
        <v>1531</v>
      </c>
      <c r="AO3706" s="1">
        <v>45809</v>
      </c>
      <c r="AR3706" t="s">
        <v>1531</v>
      </c>
    </row>
    <row r="3707" spans="1:44" hidden="1" x14ac:dyDescent="0.25">
      <c r="A3707" t="s">
        <v>5079</v>
      </c>
      <c r="B3707" t="s">
        <v>5049</v>
      </c>
      <c r="C3707" t="s">
        <v>5050</v>
      </c>
      <c r="D3707" t="s">
        <v>2447</v>
      </c>
      <c r="E3707" t="s">
        <v>5051</v>
      </c>
      <c r="F3707" t="s">
        <v>311</v>
      </c>
      <c r="G3707" t="s">
        <v>5072</v>
      </c>
      <c r="H3707">
        <v>2</v>
      </c>
      <c r="I3707" t="s">
        <v>46</v>
      </c>
      <c r="J3707" t="s">
        <v>5053</v>
      </c>
      <c r="K3707" s="1">
        <v>44721</v>
      </c>
      <c r="L3707">
        <v>26.625</v>
      </c>
      <c r="M3707" t="s">
        <v>48</v>
      </c>
      <c r="O3707" t="s">
        <v>82</v>
      </c>
      <c r="P3707" t="s">
        <v>14</v>
      </c>
      <c r="W3707" s="5">
        <v>44623</v>
      </c>
      <c r="Z3707" s="10">
        <v>44623</v>
      </c>
      <c r="AA3707" s="10">
        <v>44607</v>
      </c>
      <c r="AB3707" t="s">
        <v>311</v>
      </c>
      <c r="AC3707" t="s">
        <v>82</v>
      </c>
      <c r="AD3707" t="s">
        <v>1531</v>
      </c>
      <c r="AE3707" t="s">
        <v>1532</v>
      </c>
      <c r="AF3707" t="s">
        <v>50</v>
      </c>
      <c r="AG3707" t="s">
        <v>51</v>
      </c>
      <c r="AH3707">
        <v>40.698861999999998</v>
      </c>
      <c r="AI3707">
        <v>104.190212</v>
      </c>
      <c r="AJ3707">
        <v>106.930718</v>
      </c>
      <c r="AK3707">
        <v>111.824668</v>
      </c>
      <c r="AL3707" t="s">
        <v>27</v>
      </c>
      <c r="AM3707" t="s">
        <v>314</v>
      </c>
      <c r="AN3707" t="s">
        <v>1531</v>
      </c>
      <c r="AO3707" s="1">
        <v>45809</v>
      </c>
      <c r="AR3707" t="s">
        <v>1531</v>
      </c>
    </row>
    <row r="3708" spans="1:44" hidden="1" x14ac:dyDescent="0.25">
      <c r="A3708" t="s">
        <v>5080</v>
      </c>
      <c r="B3708" t="s">
        <v>5049</v>
      </c>
      <c r="C3708" t="s">
        <v>5050</v>
      </c>
      <c r="D3708" t="s">
        <v>2481</v>
      </c>
      <c r="E3708" t="s">
        <v>5051</v>
      </c>
      <c r="F3708" t="s">
        <v>311</v>
      </c>
      <c r="G3708" t="s">
        <v>5072</v>
      </c>
      <c r="H3708">
        <v>2</v>
      </c>
      <c r="I3708" t="s">
        <v>46</v>
      </c>
      <c r="J3708" t="s">
        <v>5053</v>
      </c>
      <c r="K3708" s="1">
        <v>44699</v>
      </c>
      <c r="L3708">
        <v>22.74</v>
      </c>
      <c r="M3708" t="s">
        <v>48</v>
      </c>
      <c r="O3708" t="s">
        <v>82</v>
      </c>
      <c r="P3708" t="s">
        <v>14</v>
      </c>
      <c r="W3708" s="5">
        <v>44699</v>
      </c>
      <c r="AB3708" t="s">
        <v>311</v>
      </c>
      <c r="AC3708" t="s">
        <v>82</v>
      </c>
      <c r="AD3708" t="s">
        <v>1531</v>
      </c>
      <c r="AE3708" t="s">
        <v>1532</v>
      </c>
      <c r="AF3708" t="s">
        <v>50</v>
      </c>
      <c r="AG3708" t="s">
        <v>51</v>
      </c>
      <c r="AH3708">
        <v>40.698861999999998</v>
      </c>
      <c r="AI3708">
        <v>104.190212</v>
      </c>
      <c r="AJ3708">
        <v>106.930718</v>
      </c>
      <c r="AK3708">
        <v>111.824668</v>
      </c>
      <c r="AL3708" t="s">
        <v>295</v>
      </c>
      <c r="AM3708" t="s">
        <v>314</v>
      </c>
      <c r="AN3708" t="s">
        <v>1531</v>
      </c>
      <c r="AO3708" s="1">
        <v>45839</v>
      </c>
      <c r="AP3708" s="1" t="s">
        <v>5438</v>
      </c>
      <c r="AR3708" t="s">
        <v>1531</v>
      </c>
    </row>
    <row r="3709" spans="1:44" hidden="1" x14ac:dyDescent="0.25">
      <c r="A3709" t="s">
        <v>5081</v>
      </c>
      <c r="B3709" t="s">
        <v>5049</v>
      </c>
      <c r="C3709" t="s">
        <v>5050</v>
      </c>
      <c r="D3709" t="s">
        <v>2497</v>
      </c>
      <c r="E3709" t="s">
        <v>5051</v>
      </c>
      <c r="F3709" t="s">
        <v>311</v>
      </c>
      <c r="G3709" t="s">
        <v>80</v>
      </c>
      <c r="H3709">
        <v>2</v>
      </c>
      <c r="I3709" t="s">
        <v>46</v>
      </c>
      <c r="J3709" t="s">
        <v>47</v>
      </c>
      <c r="K3709" s="1">
        <v>45183</v>
      </c>
      <c r="L3709">
        <v>5.6585048965961278</v>
      </c>
      <c r="M3709" t="s">
        <v>48</v>
      </c>
      <c r="O3709" t="s">
        <v>82</v>
      </c>
      <c r="P3709" t="s">
        <v>14</v>
      </c>
      <c r="W3709" s="5">
        <v>45134</v>
      </c>
      <c r="AB3709" t="s">
        <v>311</v>
      </c>
      <c r="AC3709" t="s">
        <v>82</v>
      </c>
      <c r="AD3709" t="s">
        <v>1531</v>
      </c>
      <c r="AE3709" t="s">
        <v>1532</v>
      </c>
      <c r="AF3709" t="s">
        <v>50</v>
      </c>
      <c r="AG3709" t="s">
        <v>51</v>
      </c>
      <c r="AH3709">
        <v>40.698861999999998</v>
      </c>
      <c r="AI3709">
        <v>104.190212</v>
      </c>
      <c r="AJ3709">
        <v>106.930718</v>
      </c>
      <c r="AK3709">
        <v>111.824668</v>
      </c>
      <c r="AL3709" t="s">
        <v>295</v>
      </c>
      <c r="AM3709" t="s">
        <v>314</v>
      </c>
      <c r="AN3709" t="s">
        <v>1531</v>
      </c>
      <c r="AO3709" s="1">
        <v>45809</v>
      </c>
      <c r="AR3709" t="s">
        <v>1531</v>
      </c>
    </row>
    <row r="3710" spans="1:44" hidden="1" x14ac:dyDescent="0.25">
      <c r="A3710" t="s">
        <v>5082</v>
      </c>
      <c r="B3710" t="s">
        <v>5049</v>
      </c>
      <c r="C3710" t="s">
        <v>5050</v>
      </c>
      <c r="D3710" t="s">
        <v>2501</v>
      </c>
      <c r="E3710" t="s">
        <v>5051</v>
      </c>
      <c r="F3710" t="s">
        <v>311</v>
      </c>
      <c r="G3710" t="s">
        <v>80</v>
      </c>
      <c r="H3710">
        <v>1</v>
      </c>
      <c r="I3710" t="s">
        <v>197</v>
      </c>
      <c r="J3710" t="s">
        <v>47</v>
      </c>
      <c r="K3710" s="1">
        <v>42812</v>
      </c>
      <c r="L3710">
        <v>28.09</v>
      </c>
      <c r="M3710" t="s">
        <v>48</v>
      </c>
      <c r="R3710" t="s">
        <v>97</v>
      </c>
      <c r="S3710" t="s">
        <v>98</v>
      </c>
      <c r="T3710" t="s">
        <v>98</v>
      </c>
      <c r="W3710" s="5">
        <v>43907</v>
      </c>
      <c r="Y3710" s="5">
        <v>45689</v>
      </c>
      <c r="AB3710" t="s">
        <v>311</v>
      </c>
      <c r="AC3710" t="s">
        <v>311</v>
      </c>
      <c r="AD3710" t="s">
        <v>1531</v>
      </c>
      <c r="AE3710" t="s">
        <v>1532</v>
      </c>
      <c r="AF3710" t="s">
        <v>50</v>
      </c>
      <c r="AG3710" t="s">
        <v>51</v>
      </c>
      <c r="AH3710">
        <v>40.698861999999998</v>
      </c>
      <c r="AI3710">
        <v>104.190212</v>
      </c>
      <c r="AJ3710">
        <v>106.930718</v>
      </c>
      <c r="AK3710">
        <v>111.824668</v>
      </c>
      <c r="AL3710" t="s">
        <v>99</v>
      </c>
      <c r="AM3710" t="s">
        <v>314</v>
      </c>
      <c r="AN3710" t="s">
        <v>1531</v>
      </c>
      <c r="AO3710" s="1">
        <v>45839</v>
      </c>
      <c r="AP3710" s="1" t="s">
        <v>5438</v>
      </c>
      <c r="AR3710" t="s">
        <v>1531</v>
      </c>
    </row>
    <row r="3711" spans="1:44" hidden="1" x14ac:dyDescent="0.25">
      <c r="A3711" t="s">
        <v>5085</v>
      </c>
      <c r="B3711" t="s">
        <v>5083</v>
      </c>
      <c r="C3711" t="s">
        <v>5084</v>
      </c>
      <c r="D3711" t="s">
        <v>229</v>
      </c>
      <c r="E3711" t="s">
        <v>1662</v>
      </c>
      <c r="F3711" t="s">
        <v>311</v>
      </c>
      <c r="G3711" t="s">
        <v>58</v>
      </c>
      <c r="H3711">
        <v>1</v>
      </c>
      <c r="I3711" t="s">
        <v>197</v>
      </c>
      <c r="J3711" t="s">
        <v>70</v>
      </c>
      <c r="L3711">
        <v>0.1</v>
      </c>
      <c r="M3711" t="s">
        <v>226</v>
      </c>
      <c r="W3711" s="5">
        <v>44206</v>
      </c>
      <c r="AB3711" t="s">
        <v>311</v>
      </c>
      <c r="AC3711" t="s">
        <v>311</v>
      </c>
      <c r="AD3711" t="s">
        <v>51</v>
      </c>
      <c r="AE3711" t="s">
        <v>199</v>
      </c>
      <c r="AF3711" t="s">
        <v>50</v>
      </c>
      <c r="AG3711" t="s">
        <v>1532</v>
      </c>
      <c r="AH3711">
        <v>70.106251999999998</v>
      </c>
      <c r="AI3711">
        <v>71.275090000000006</v>
      </c>
      <c r="AJ3711">
        <v>89.891204999999999</v>
      </c>
      <c r="AK3711">
        <v>113.844764</v>
      </c>
      <c r="AL3711" t="s">
        <v>73</v>
      </c>
      <c r="AM3711" t="s">
        <v>314</v>
      </c>
      <c r="AN3711" t="s">
        <v>199</v>
      </c>
      <c r="AO3711" s="1">
        <v>45839</v>
      </c>
      <c r="AP3711" s="1" t="s">
        <v>5438</v>
      </c>
      <c r="AR3711" t="s">
        <v>199</v>
      </c>
    </row>
    <row r="3712" spans="1:44" hidden="1" x14ac:dyDescent="0.25">
      <c r="A3712" t="s">
        <v>5086</v>
      </c>
      <c r="B3712" t="s">
        <v>5083</v>
      </c>
      <c r="C3712" t="s">
        <v>5084</v>
      </c>
      <c r="D3712" t="s">
        <v>195</v>
      </c>
      <c r="E3712" t="s">
        <v>1662</v>
      </c>
      <c r="F3712" t="s">
        <v>311</v>
      </c>
      <c r="G3712" t="s">
        <v>58</v>
      </c>
      <c r="H3712">
        <v>1</v>
      </c>
      <c r="I3712" t="s">
        <v>197</v>
      </c>
      <c r="J3712" t="s">
        <v>70</v>
      </c>
      <c r="L3712">
        <v>0.22</v>
      </c>
      <c r="M3712" t="s">
        <v>226</v>
      </c>
      <c r="W3712" s="5">
        <v>44206</v>
      </c>
      <c r="AB3712" t="s">
        <v>311</v>
      </c>
      <c r="AC3712" t="s">
        <v>311</v>
      </c>
      <c r="AD3712" t="s">
        <v>51</v>
      </c>
      <c r="AE3712" t="s">
        <v>199</v>
      </c>
      <c r="AF3712" t="s">
        <v>50</v>
      </c>
      <c r="AG3712" t="s">
        <v>1532</v>
      </c>
      <c r="AH3712">
        <v>70.106251999999998</v>
      </c>
      <c r="AI3712">
        <v>71.275090000000006</v>
      </c>
      <c r="AJ3712">
        <v>89.891204999999999</v>
      </c>
      <c r="AK3712">
        <v>113.844764</v>
      </c>
      <c r="AL3712" t="s">
        <v>73</v>
      </c>
      <c r="AM3712" t="s">
        <v>314</v>
      </c>
      <c r="AN3712" t="s">
        <v>199</v>
      </c>
      <c r="AO3712" s="1">
        <v>45839</v>
      </c>
      <c r="AP3712" s="1" t="s">
        <v>5438</v>
      </c>
      <c r="AR3712" t="s">
        <v>199</v>
      </c>
    </row>
    <row r="3713" spans="1:44" hidden="1" x14ac:dyDescent="0.25">
      <c r="A3713" t="s">
        <v>5089</v>
      </c>
      <c r="B3713" t="s">
        <v>5087</v>
      </c>
      <c r="C3713" t="s">
        <v>5088</v>
      </c>
      <c r="D3713" t="s">
        <v>95</v>
      </c>
      <c r="E3713" t="s">
        <v>298</v>
      </c>
      <c r="F3713" t="s">
        <v>44</v>
      </c>
      <c r="G3713" t="s">
        <v>58</v>
      </c>
      <c r="H3713">
        <v>1</v>
      </c>
      <c r="I3713" t="s">
        <v>197</v>
      </c>
      <c r="J3713" t="s">
        <v>47</v>
      </c>
      <c r="K3713" s="1">
        <v>44343</v>
      </c>
      <c r="L3713">
        <v>17.13</v>
      </c>
      <c r="M3713" t="s">
        <v>226</v>
      </c>
      <c r="W3713" s="5">
        <v>46143</v>
      </c>
      <c r="X3713" s="5">
        <v>46113</v>
      </c>
      <c r="AB3713" t="s">
        <v>44</v>
      </c>
      <c r="AC3713" t="s">
        <v>44</v>
      </c>
      <c r="AD3713" t="s">
        <v>52</v>
      </c>
      <c r="AE3713" t="s">
        <v>53</v>
      </c>
      <c r="AF3713" t="s">
        <v>72</v>
      </c>
      <c r="AG3713" t="s">
        <v>50</v>
      </c>
      <c r="AH3713">
        <v>10.705276</v>
      </c>
      <c r="AI3713">
        <v>41.510930000000002</v>
      </c>
      <c r="AJ3713">
        <v>44.728628</v>
      </c>
      <c r="AK3713">
        <v>49.615011000000003</v>
      </c>
      <c r="AL3713" t="s">
        <v>1126</v>
      </c>
      <c r="AM3713" t="s">
        <v>55</v>
      </c>
    </row>
    <row r="3714" spans="1:44" hidden="1" x14ac:dyDescent="0.25">
      <c r="A3714" t="s">
        <v>5092</v>
      </c>
      <c r="B3714" t="s">
        <v>5090</v>
      </c>
      <c r="C3714" t="s">
        <v>5091</v>
      </c>
      <c r="D3714" s="20" t="s">
        <v>95</v>
      </c>
      <c r="E3714" t="s">
        <v>833</v>
      </c>
      <c r="F3714" t="s">
        <v>79</v>
      </c>
      <c r="G3714" t="s">
        <v>58</v>
      </c>
      <c r="H3714">
        <v>2</v>
      </c>
      <c r="I3714" t="s">
        <v>46</v>
      </c>
      <c r="J3714" t="s">
        <v>70</v>
      </c>
      <c r="L3714">
        <v>42.14</v>
      </c>
      <c r="M3714" t="s">
        <v>48</v>
      </c>
      <c r="U3714" t="s">
        <v>496</v>
      </c>
      <c r="W3714" s="5">
        <v>45388.657418981478</v>
      </c>
      <c r="Y3714" s="5">
        <v>45292</v>
      </c>
      <c r="Z3714" s="10">
        <v>45388</v>
      </c>
      <c r="AA3714" s="10">
        <v>45308</v>
      </c>
      <c r="AB3714" t="s">
        <v>79</v>
      </c>
      <c r="AC3714" t="s">
        <v>79</v>
      </c>
      <c r="AD3714" t="s">
        <v>247</v>
      </c>
      <c r="AE3714" t="s">
        <v>53</v>
      </c>
      <c r="AF3714" t="s">
        <v>72</v>
      </c>
      <c r="AG3714" t="s">
        <v>690</v>
      </c>
      <c r="AH3714">
        <v>21.054525000000002</v>
      </c>
      <c r="AI3714">
        <v>32.918837000000003</v>
      </c>
      <c r="AJ3714">
        <v>34.678705000000001</v>
      </c>
      <c r="AK3714">
        <v>39.179509000000003</v>
      </c>
      <c r="AL3714" t="s">
        <v>73</v>
      </c>
      <c r="AM3714" t="s">
        <v>474</v>
      </c>
      <c r="AN3714" t="s">
        <v>72</v>
      </c>
      <c r="AO3714" s="1">
        <v>45689</v>
      </c>
      <c r="AP3714" s="1" t="s">
        <v>5426</v>
      </c>
      <c r="AR3714" t="s">
        <v>72</v>
      </c>
    </row>
    <row r="3715" spans="1:44" hidden="1" x14ac:dyDescent="0.25">
      <c r="A3715" t="s">
        <v>5093</v>
      </c>
      <c r="B3715" t="s">
        <v>5090</v>
      </c>
      <c r="C3715" t="s">
        <v>5091</v>
      </c>
      <c r="D3715" s="21" t="s">
        <v>143</v>
      </c>
      <c r="E3715" t="s">
        <v>833</v>
      </c>
      <c r="F3715" t="s">
        <v>79</v>
      </c>
      <c r="G3715" t="s">
        <v>58</v>
      </c>
      <c r="H3715">
        <v>2</v>
      </c>
      <c r="I3715" t="s">
        <v>46</v>
      </c>
      <c r="J3715" t="s">
        <v>70</v>
      </c>
      <c r="L3715">
        <v>34.340000000000003</v>
      </c>
      <c r="M3715" t="s">
        <v>48</v>
      </c>
      <c r="U3715" t="s">
        <v>496</v>
      </c>
      <c r="W3715" s="5">
        <v>45386.970416666663</v>
      </c>
      <c r="Y3715" s="5">
        <v>45292</v>
      </c>
      <c r="Z3715" s="10">
        <v>45386</v>
      </c>
      <c r="AA3715" s="10">
        <v>45318</v>
      </c>
      <c r="AB3715" t="s">
        <v>79</v>
      </c>
      <c r="AC3715" t="s">
        <v>79</v>
      </c>
      <c r="AD3715" t="s">
        <v>247</v>
      </c>
      <c r="AE3715" t="s">
        <v>53</v>
      </c>
      <c r="AF3715" t="s">
        <v>72</v>
      </c>
      <c r="AG3715" t="s">
        <v>690</v>
      </c>
      <c r="AH3715">
        <v>21.054525000000002</v>
      </c>
      <c r="AI3715">
        <v>32.918837000000003</v>
      </c>
      <c r="AJ3715">
        <v>34.678705000000001</v>
      </c>
      <c r="AK3715">
        <v>39.179509000000003</v>
      </c>
      <c r="AL3715" t="s">
        <v>73</v>
      </c>
      <c r="AM3715" t="s">
        <v>474</v>
      </c>
      <c r="AN3715" t="s">
        <v>72</v>
      </c>
      <c r="AO3715" s="1">
        <v>45689</v>
      </c>
      <c r="AP3715" s="1" t="s">
        <v>5426</v>
      </c>
      <c r="AR3715" t="s">
        <v>72</v>
      </c>
    </row>
    <row r="3716" spans="1:44" hidden="1" x14ac:dyDescent="0.25">
      <c r="A3716" t="s">
        <v>5094</v>
      </c>
      <c r="B3716" t="s">
        <v>5090</v>
      </c>
      <c r="C3716" t="s">
        <v>5091</v>
      </c>
      <c r="D3716" s="21" t="s">
        <v>145</v>
      </c>
      <c r="E3716" t="s">
        <v>833</v>
      </c>
      <c r="F3716" t="s">
        <v>79</v>
      </c>
      <c r="G3716" t="s">
        <v>58</v>
      </c>
      <c r="H3716">
        <v>2</v>
      </c>
      <c r="I3716" t="s">
        <v>46</v>
      </c>
      <c r="J3716" t="s">
        <v>70</v>
      </c>
      <c r="L3716">
        <v>31.46</v>
      </c>
      <c r="M3716" t="s">
        <v>48</v>
      </c>
      <c r="U3716" t="s">
        <v>496</v>
      </c>
      <c r="W3716" s="5">
        <v>45392.474826388891</v>
      </c>
      <c r="Y3716" s="5">
        <v>45292</v>
      </c>
      <c r="Z3716" s="10">
        <v>45392</v>
      </c>
      <c r="AA3716" s="10">
        <v>45322</v>
      </c>
      <c r="AB3716" t="s">
        <v>79</v>
      </c>
      <c r="AC3716" t="s">
        <v>79</v>
      </c>
      <c r="AD3716" t="s">
        <v>247</v>
      </c>
      <c r="AE3716" t="s">
        <v>53</v>
      </c>
      <c r="AF3716" t="s">
        <v>72</v>
      </c>
      <c r="AG3716" t="s">
        <v>690</v>
      </c>
      <c r="AH3716">
        <v>21.054525000000002</v>
      </c>
      <c r="AI3716">
        <v>32.918837000000003</v>
      </c>
      <c r="AJ3716">
        <v>34.678705000000001</v>
      </c>
      <c r="AK3716">
        <v>39.179509000000003</v>
      </c>
      <c r="AL3716" t="s">
        <v>73</v>
      </c>
      <c r="AM3716" t="s">
        <v>474</v>
      </c>
      <c r="AN3716" t="s">
        <v>72</v>
      </c>
      <c r="AO3716" s="1">
        <v>45717</v>
      </c>
      <c r="AP3716" s="1" t="s">
        <v>5427</v>
      </c>
      <c r="AR3716" t="s">
        <v>72</v>
      </c>
    </row>
    <row r="3717" spans="1:44" hidden="1" x14ac:dyDescent="0.25">
      <c r="A3717" t="s">
        <v>5095</v>
      </c>
      <c r="B3717" t="s">
        <v>5090</v>
      </c>
      <c r="C3717" t="s">
        <v>5091</v>
      </c>
      <c r="D3717" s="21" t="s">
        <v>255</v>
      </c>
      <c r="E3717" t="s">
        <v>833</v>
      </c>
      <c r="F3717" t="s">
        <v>79</v>
      </c>
      <c r="G3717" t="s">
        <v>58</v>
      </c>
      <c r="H3717">
        <v>2</v>
      </c>
      <c r="I3717" t="s">
        <v>46</v>
      </c>
      <c r="J3717" t="s">
        <v>70</v>
      </c>
      <c r="L3717">
        <v>13.73</v>
      </c>
      <c r="M3717" t="s">
        <v>48</v>
      </c>
      <c r="U3717" t="s">
        <v>496</v>
      </c>
      <c r="W3717" s="5">
        <v>45387.67150462963</v>
      </c>
      <c r="Y3717" s="5">
        <v>45292</v>
      </c>
      <c r="Z3717" s="10">
        <v>45387</v>
      </c>
      <c r="AA3717" s="10">
        <v>45314</v>
      </c>
      <c r="AB3717" t="s">
        <v>79</v>
      </c>
      <c r="AC3717" t="s">
        <v>79</v>
      </c>
      <c r="AD3717" t="s">
        <v>247</v>
      </c>
      <c r="AE3717" t="s">
        <v>53</v>
      </c>
      <c r="AF3717" t="s">
        <v>72</v>
      </c>
      <c r="AG3717" t="s">
        <v>690</v>
      </c>
      <c r="AH3717">
        <v>21.054525000000002</v>
      </c>
      <c r="AI3717">
        <v>32.918837000000003</v>
      </c>
      <c r="AJ3717">
        <v>34.678705000000001</v>
      </c>
      <c r="AK3717">
        <v>39.179509000000003</v>
      </c>
      <c r="AL3717" t="s">
        <v>73</v>
      </c>
      <c r="AM3717" t="s">
        <v>474</v>
      </c>
      <c r="AN3717" t="s">
        <v>72</v>
      </c>
      <c r="AO3717" s="1">
        <v>45717</v>
      </c>
      <c r="AP3717" s="1" t="s">
        <v>5427</v>
      </c>
      <c r="AR3717" t="s">
        <v>72</v>
      </c>
    </row>
    <row r="3718" spans="1:44" hidden="1" x14ac:dyDescent="0.25">
      <c r="A3718" t="s">
        <v>5096</v>
      </c>
      <c r="B3718" t="s">
        <v>5090</v>
      </c>
      <c r="C3718" t="s">
        <v>5091</v>
      </c>
      <c r="D3718" s="21" t="s">
        <v>87</v>
      </c>
      <c r="E3718" t="s">
        <v>833</v>
      </c>
      <c r="F3718" t="s">
        <v>79</v>
      </c>
      <c r="G3718" t="s">
        <v>58</v>
      </c>
      <c r="H3718">
        <v>2</v>
      </c>
      <c r="I3718" t="s">
        <v>46</v>
      </c>
      <c r="J3718" t="s">
        <v>70</v>
      </c>
      <c r="L3718">
        <v>21.58</v>
      </c>
      <c r="M3718" t="s">
        <v>48</v>
      </c>
      <c r="U3718" t="s">
        <v>496</v>
      </c>
      <c r="W3718" s="5">
        <v>45390.116782407407</v>
      </c>
      <c r="Y3718" s="5">
        <v>45292</v>
      </c>
      <c r="Z3718" s="10">
        <v>45390</v>
      </c>
      <c r="AA3718" s="10">
        <v>45314</v>
      </c>
      <c r="AB3718" t="s">
        <v>79</v>
      </c>
      <c r="AC3718" t="s">
        <v>79</v>
      </c>
      <c r="AD3718" t="s">
        <v>247</v>
      </c>
      <c r="AE3718" t="s">
        <v>53</v>
      </c>
      <c r="AF3718" t="s">
        <v>72</v>
      </c>
      <c r="AG3718" t="s">
        <v>690</v>
      </c>
      <c r="AH3718">
        <v>21.054525000000002</v>
      </c>
      <c r="AI3718">
        <v>32.918837000000003</v>
      </c>
      <c r="AJ3718">
        <v>34.678705000000001</v>
      </c>
      <c r="AK3718">
        <v>39.179509000000003</v>
      </c>
      <c r="AL3718" t="s">
        <v>73</v>
      </c>
      <c r="AM3718" t="s">
        <v>474</v>
      </c>
      <c r="AN3718" t="s">
        <v>72</v>
      </c>
      <c r="AO3718" s="1">
        <v>45717</v>
      </c>
      <c r="AP3718" s="1" t="s">
        <v>5427</v>
      </c>
      <c r="AR3718" t="s">
        <v>72</v>
      </c>
    </row>
    <row r="3719" spans="1:44" hidden="1" x14ac:dyDescent="0.25">
      <c r="A3719" t="s">
        <v>5097</v>
      </c>
      <c r="B3719" t="s">
        <v>5090</v>
      </c>
      <c r="C3719" t="s">
        <v>5091</v>
      </c>
      <c r="D3719" s="21" t="s">
        <v>259</v>
      </c>
      <c r="E3719" t="s">
        <v>833</v>
      </c>
      <c r="F3719" t="s">
        <v>79</v>
      </c>
      <c r="G3719" t="s">
        <v>58</v>
      </c>
      <c r="H3719">
        <v>2</v>
      </c>
      <c r="I3719" t="s">
        <v>46</v>
      </c>
      <c r="J3719" t="s">
        <v>70</v>
      </c>
      <c r="L3719">
        <v>19.170000000000002</v>
      </c>
      <c r="M3719" t="s">
        <v>48</v>
      </c>
      <c r="U3719" t="s">
        <v>496</v>
      </c>
      <c r="W3719" s="5">
        <v>45388.657604166663</v>
      </c>
      <c r="Y3719" s="5">
        <v>45292</v>
      </c>
      <c r="Z3719" s="10">
        <v>45388</v>
      </c>
      <c r="AA3719" s="10">
        <v>45314</v>
      </c>
      <c r="AB3719" t="s">
        <v>79</v>
      </c>
      <c r="AC3719" t="s">
        <v>79</v>
      </c>
      <c r="AD3719" t="s">
        <v>247</v>
      </c>
      <c r="AE3719" t="s">
        <v>53</v>
      </c>
      <c r="AF3719" t="s">
        <v>72</v>
      </c>
      <c r="AG3719" t="s">
        <v>690</v>
      </c>
      <c r="AH3719">
        <v>21.054525000000002</v>
      </c>
      <c r="AI3719">
        <v>32.918837000000003</v>
      </c>
      <c r="AJ3719">
        <v>34.678705000000001</v>
      </c>
      <c r="AK3719">
        <v>39.179509000000003</v>
      </c>
      <c r="AL3719" t="s">
        <v>73</v>
      </c>
      <c r="AM3719" t="s">
        <v>474</v>
      </c>
      <c r="AN3719" t="s">
        <v>72</v>
      </c>
      <c r="AO3719" s="1">
        <v>45717</v>
      </c>
      <c r="AP3719" s="1" t="s">
        <v>5427</v>
      </c>
      <c r="AR3719" t="s">
        <v>72</v>
      </c>
    </row>
    <row r="3720" spans="1:44" hidden="1" x14ac:dyDescent="0.25">
      <c r="A3720" t="s">
        <v>5098</v>
      </c>
      <c r="B3720" t="s">
        <v>5090</v>
      </c>
      <c r="C3720" t="s">
        <v>5091</v>
      </c>
      <c r="D3720" s="21" t="s">
        <v>275</v>
      </c>
      <c r="E3720" t="s">
        <v>833</v>
      </c>
      <c r="F3720" t="s">
        <v>79</v>
      </c>
      <c r="G3720" t="s">
        <v>58</v>
      </c>
      <c r="H3720">
        <v>3</v>
      </c>
      <c r="I3720" t="s">
        <v>46</v>
      </c>
      <c r="J3720" t="s">
        <v>70</v>
      </c>
      <c r="L3720">
        <v>4.76</v>
      </c>
      <c r="M3720" t="s">
        <v>48</v>
      </c>
      <c r="U3720" t="s">
        <v>496</v>
      </c>
      <c r="W3720" s="5">
        <v>45176</v>
      </c>
      <c r="Z3720" s="10">
        <v>45176</v>
      </c>
      <c r="AA3720" s="10">
        <v>45127</v>
      </c>
      <c r="AB3720" t="s">
        <v>79</v>
      </c>
      <c r="AC3720" t="s">
        <v>79</v>
      </c>
      <c r="AD3720" t="s">
        <v>247</v>
      </c>
      <c r="AE3720" t="s">
        <v>53</v>
      </c>
      <c r="AF3720" t="s">
        <v>72</v>
      </c>
      <c r="AG3720" t="s">
        <v>690</v>
      </c>
      <c r="AH3720">
        <v>21.054525000000002</v>
      </c>
      <c r="AI3720">
        <v>32.918837000000003</v>
      </c>
      <c r="AJ3720">
        <v>34.678705000000001</v>
      </c>
      <c r="AK3720">
        <v>39.179509000000003</v>
      </c>
      <c r="AL3720" t="s">
        <v>73</v>
      </c>
      <c r="AM3720" t="s">
        <v>474</v>
      </c>
      <c r="AN3720" t="s">
        <v>72</v>
      </c>
      <c r="AO3720" s="1">
        <v>45717</v>
      </c>
      <c r="AP3720" s="1" t="s">
        <v>5427</v>
      </c>
      <c r="AR3720" t="s">
        <v>72</v>
      </c>
    </row>
    <row r="3721" spans="1:44" hidden="1" x14ac:dyDescent="0.25">
      <c r="A3721" t="s">
        <v>5099</v>
      </c>
      <c r="B3721" t="s">
        <v>5090</v>
      </c>
      <c r="C3721" t="s">
        <v>5091</v>
      </c>
      <c r="D3721" s="21" t="s">
        <v>207</v>
      </c>
      <c r="E3721" t="s">
        <v>833</v>
      </c>
      <c r="F3721" t="s">
        <v>79</v>
      </c>
      <c r="G3721" t="s">
        <v>58</v>
      </c>
      <c r="H3721">
        <v>2</v>
      </c>
      <c r="I3721" t="s">
        <v>46</v>
      </c>
      <c r="J3721" t="s">
        <v>70</v>
      </c>
      <c r="L3721">
        <v>13.78</v>
      </c>
      <c r="M3721" t="s">
        <v>48</v>
      </c>
      <c r="U3721" t="s">
        <v>496</v>
      </c>
      <c r="W3721" s="5">
        <v>45390.172881944447</v>
      </c>
      <c r="Y3721" s="5">
        <v>45292</v>
      </c>
      <c r="Z3721" s="10">
        <v>45390</v>
      </c>
      <c r="AA3721" s="10">
        <v>45314</v>
      </c>
      <c r="AB3721" t="s">
        <v>79</v>
      </c>
      <c r="AC3721" t="s">
        <v>79</v>
      </c>
      <c r="AD3721" t="s">
        <v>247</v>
      </c>
      <c r="AE3721" t="s">
        <v>53</v>
      </c>
      <c r="AF3721" t="s">
        <v>72</v>
      </c>
      <c r="AG3721" t="s">
        <v>690</v>
      </c>
      <c r="AH3721">
        <v>21.054525000000002</v>
      </c>
      <c r="AI3721">
        <v>32.918837000000003</v>
      </c>
      <c r="AJ3721">
        <v>34.678705000000001</v>
      </c>
      <c r="AK3721">
        <v>39.179509000000003</v>
      </c>
      <c r="AL3721" t="s">
        <v>73</v>
      </c>
      <c r="AM3721" t="s">
        <v>474</v>
      </c>
      <c r="AN3721" t="s">
        <v>72</v>
      </c>
      <c r="AO3721" s="1">
        <v>45717</v>
      </c>
      <c r="AP3721" s="1" t="s">
        <v>5427</v>
      </c>
      <c r="AR3721" t="s">
        <v>72</v>
      </c>
    </row>
    <row r="3722" spans="1:44" hidden="1" x14ac:dyDescent="0.25">
      <c r="A3722" t="s">
        <v>5100</v>
      </c>
      <c r="B3722" t="s">
        <v>5090</v>
      </c>
      <c r="C3722" t="s">
        <v>5091</v>
      </c>
      <c r="D3722" s="21" t="s">
        <v>154</v>
      </c>
      <c r="E3722" t="s">
        <v>833</v>
      </c>
      <c r="F3722" t="s">
        <v>79</v>
      </c>
      <c r="G3722" t="s">
        <v>58</v>
      </c>
      <c r="H3722">
        <v>2</v>
      </c>
      <c r="I3722" t="s">
        <v>46</v>
      </c>
      <c r="J3722" t="s">
        <v>70</v>
      </c>
      <c r="L3722">
        <v>17.27</v>
      </c>
      <c r="M3722" t="s">
        <v>48</v>
      </c>
      <c r="U3722" t="s">
        <v>496</v>
      </c>
      <c r="W3722" s="5">
        <v>45386.879050925927</v>
      </c>
      <c r="Y3722" s="5">
        <v>45292</v>
      </c>
      <c r="Z3722" s="10">
        <v>45386</v>
      </c>
      <c r="AA3722" s="10">
        <v>45324</v>
      </c>
      <c r="AB3722" t="s">
        <v>79</v>
      </c>
      <c r="AC3722" t="s">
        <v>79</v>
      </c>
      <c r="AD3722" t="s">
        <v>247</v>
      </c>
      <c r="AE3722" t="s">
        <v>53</v>
      </c>
      <c r="AF3722" t="s">
        <v>72</v>
      </c>
      <c r="AG3722" t="s">
        <v>690</v>
      </c>
      <c r="AH3722">
        <v>21.054525000000002</v>
      </c>
      <c r="AI3722">
        <v>32.918837000000003</v>
      </c>
      <c r="AJ3722">
        <v>34.678705000000001</v>
      </c>
      <c r="AK3722">
        <v>39.179509000000003</v>
      </c>
      <c r="AL3722" t="s">
        <v>73</v>
      </c>
      <c r="AM3722" t="s">
        <v>474</v>
      </c>
      <c r="AN3722" t="s">
        <v>72</v>
      </c>
      <c r="AO3722" s="1">
        <v>45717</v>
      </c>
      <c r="AP3722" s="1" t="s">
        <v>5427</v>
      </c>
      <c r="AR3722" t="s">
        <v>72</v>
      </c>
    </row>
    <row r="3723" spans="1:44" hidden="1" x14ac:dyDescent="0.25">
      <c r="A3723" t="s">
        <v>5101</v>
      </c>
      <c r="B3723" t="s">
        <v>5090</v>
      </c>
      <c r="C3723" t="s">
        <v>5091</v>
      </c>
      <c r="D3723" s="21" t="s">
        <v>229</v>
      </c>
      <c r="E3723" t="s">
        <v>833</v>
      </c>
      <c r="F3723" t="s">
        <v>79</v>
      </c>
      <c r="G3723" t="s">
        <v>58</v>
      </c>
      <c r="H3723">
        <v>2</v>
      </c>
      <c r="I3723" t="s">
        <v>46</v>
      </c>
      <c r="J3723" t="s">
        <v>70</v>
      </c>
      <c r="L3723">
        <v>7.37</v>
      </c>
      <c r="M3723" t="s">
        <v>48</v>
      </c>
      <c r="U3723" t="s">
        <v>496</v>
      </c>
      <c r="W3723" s="5">
        <v>45385.707719907397</v>
      </c>
      <c r="Y3723" s="5">
        <v>45323</v>
      </c>
      <c r="Z3723" s="10">
        <v>45385</v>
      </c>
      <c r="AB3723" t="s">
        <v>79</v>
      </c>
      <c r="AC3723" t="s">
        <v>79</v>
      </c>
      <c r="AD3723" t="s">
        <v>247</v>
      </c>
      <c r="AE3723" t="s">
        <v>53</v>
      </c>
      <c r="AF3723" t="s">
        <v>72</v>
      </c>
      <c r="AG3723" t="s">
        <v>690</v>
      </c>
      <c r="AH3723">
        <v>21.054525000000002</v>
      </c>
      <c r="AI3723">
        <v>32.918837000000003</v>
      </c>
      <c r="AJ3723">
        <v>34.678705000000001</v>
      </c>
      <c r="AK3723">
        <v>39.179509000000003</v>
      </c>
      <c r="AL3723" t="s">
        <v>73</v>
      </c>
      <c r="AM3723" t="s">
        <v>474</v>
      </c>
      <c r="AN3723" t="s">
        <v>72</v>
      </c>
      <c r="AO3723" s="1">
        <v>45689</v>
      </c>
      <c r="AP3723" s="1" t="s">
        <v>5426</v>
      </c>
      <c r="AR3723" t="s">
        <v>72</v>
      </c>
    </row>
    <row r="3724" spans="1:44" hidden="1" x14ac:dyDescent="0.25">
      <c r="A3724" t="s">
        <v>5102</v>
      </c>
      <c r="B3724" t="s">
        <v>5090</v>
      </c>
      <c r="C3724" t="s">
        <v>5091</v>
      </c>
      <c r="D3724" s="21" t="s">
        <v>162</v>
      </c>
      <c r="E3724" t="s">
        <v>833</v>
      </c>
      <c r="F3724" t="s">
        <v>79</v>
      </c>
      <c r="G3724" t="s">
        <v>58</v>
      </c>
      <c r="H3724">
        <v>2</v>
      </c>
      <c r="I3724" t="s">
        <v>46</v>
      </c>
      <c r="J3724" t="s">
        <v>70</v>
      </c>
      <c r="L3724">
        <v>6.39</v>
      </c>
      <c r="M3724" t="s">
        <v>48</v>
      </c>
      <c r="U3724" t="s">
        <v>496</v>
      </c>
      <c r="W3724" s="5">
        <v>45450</v>
      </c>
      <c r="AB3724" t="s">
        <v>79</v>
      </c>
      <c r="AC3724" t="s">
        <v>79</v>
      </c>
      <c r="AD3724" t="s">
        <v>247</v>
      </c>
      <c r="AE3724" t="s">
        <v>53</v>
      </c>
      <c r="AF3724" t="s">
        <v>72</v>
      </c>
      <c r="AG3724" t="s">
        <v>690</v>
      </c>
      <c r="AH3724">
        <v>21.054525000000002</v>
      </c>
      <c r="AI3724">
        <v>32.918837000000003</v>
      </c>
      <c r="AJ3724">
        <v>34.678705000000001</v>
      </c>
      <c r="AK3724">
        <v>39.179509000000003</v>
      </c>
      <c r="AL3724" t="s">
        <v>73</v>
      </c>
      <c r="AM3724" t="s">
        <v>474</v>
      </c>
      <c r="AN3724" t="s">
        <v>72</v>
      </c>
      <c r="AO3724" s="1">
        <v>45717</v>
      </c>
      <c r="AP3724" s="1" t="s">
        <v>5427</v>
      </c>
      <c r="AR3724" t="s">
        <v>72</v>
      </c>
    </row>
    <row r="3725" spans="1:44" hidden="1" x14ac:dyDescent="0.25">
      <c r="A3725" t="s">
        <v>5103</v>
      </c>
      <c r="B3725" t="s">
        <v>5090</v>
      </c>
      <c r="C3725" t="s">
        <v>5091</v>
      </c>
      <c r="D3725" s="20" t="s">
        <v>118</v>
      </c>
      <c r="E3725" t="s">
        <v>833</v>
      </c>
      <c r="F3725" t="s">
        <v>79</v>
      </c>
      <c r="G3725" t="s">
        <v>58</v>
      </c>
      <c r="H3725">
        <v>3</v>
      </c>
      <c r="I3725" t="s">
        <v>46</v>
      </c>
      <c r="J3725" t="s">
        <v>70</v>
      </c>
      <c r="L3725">
        <v>41.35</v>
      </c>
      <c r="M3725" t="s">
        <v>48</v>
      </c>
      <c r="U3725" t="s">
        <v>496</v>
      </c>
      <c r="W3725" s="5">
        <v>45386.879224537042</v>
      </c>
      <c r="Y3725" s="5">
        <v>45292</v>
      </c>
      <c r="Z3725" s="10">
        <v>45386</v>
      </c>
      <c r="AA3725" s="10">
        <v>45324</v>
      </c>
      <c r="AB3725" t="s">
        <v>79</v>
      </c>
      <c r="AC3725" t="s">
        <v>79</v>
      </c>
      <c r="AD3725" t="s">
        <v>247</v>
      </c>
      <c r="AE3725" t="s">
        <v>53</v>
      </c>
      <c r="AF3725" t="s">
        <v>72</v>
      </c>
      <c r="AG3725" t="s">
        <v>690</v>
      </c>
      <c r="AH3725">
        <v>21.054525000000002</v>
      </c>
      <c r="AI3725">
        <v>32.918837000000003</v>
      </c>
      <c r="AJ3725">
        <v>34.678705000000001</v>
      </c>
      <c r="AK3725">
        <v>39.179509000000003</v>
      </c>
      <c r="AL3725" t="s">
        <v>73</v>
      </c>
      <c r="AM3725" t="s">
        <v>474</v>
      </c>
      <c r="AN3725" t="s">
        <v>72</v>
      </c>
      <c r="AO3725" s="1">
        <v>45689</v>
      </c>
      <c r="AP3725" s="1" t="s">
        <v>5426</v>
      </c>
      <c r="AR3725" t="s">
        <v>72</v>
      </c>
    </row>
    <row r="3726" spans="1:44" hidden="1" x14ac:dyDescent="0.25">
      <c r="A3726" t="s">
        <v>5104</v>
      </c>
      <c r="B3726" t="s">
        <v>5090</v>
      </c>
      <c r="C3726" t="s">
        <v>5091</v>
      </c>
      <c r="D3726" s="21" t="s">
        <v>166</v>
      </c>
      <c r="E3726" t="s">
        <v>833</v>
      </c>
      <c r="F3726" t="s">
        <v>79</v>
      </c>
      <c r="G3726" t="s">
        <v>58</v>
      </c>
      <c r="H3726">
        <v>2</v>
      </c>
      <c r="I3726" t="s">
        <v>46</v>
      </c>
      <c r="J3726" t="s">
        <v>70</v>
      </c>
      <c r="L3726">
        <v>15.97</v>
      </c>
      <c r="M3726" t="s">
        <v>48</v>
      </c>
      <c r="U3726" t="s">
        <v>496</v>
      </c>
      <c r="W3726" s="5">
        <v>45477</v>
      </c>
      <c r="AB3726" t="s">
        <v>79</v>
      </c>
      <c r="AC3726" t="s">
        <v>79</v>
      </c>
      <c r="AD3726" t="s">
        <v>247</v>
      </c>
      <c r="AE3726" t="s">
        <v>53</v>
      </c>
      <c r="AF3726" t="s">
        <v>72</v>
      </c>
      <c r="AG3726" t="s">
        <v>690</v>
      </c>
      <c r="AH3726">
        <v>21.054525000000002</v>
      </c>
      <c r="AI3726">
        <v>32.918837000000003</v>
      </c>
      <c r="AJ3726">
        <v>34.678705000000001</v>
      </c>
      <c r="AK3726">
        <v>39.179509000000003</v>
      </c>
      <c r="AL3726" t="s">
        <v>73</v>
      </c>
      <c r="AM3726" t="s">
        <v>474</v>
      </c>
      <c r="AN3726" t="s">
        <v>72</v>
      </c>
      <c r="AO3726" s="1">
        <v>45717</v>
      </c>
      <c r="AP3726" s="1" t="s">
        <v>5427</v>
      </c>
      <c r="AR3726" t="s">
        <v>72</v>
      </c>
    </row>
    <row r="3727" spans="1:44" hidden="1" x14ac:dyDescent="0.25">
      <c r="A3727" t="s">
        <v>5105</v>
      </c>
      <c r="B3727" t="s">
        <v>5090</v>
      </c>
      <c r="C3727" t="s">
        <v>5091</v>
      </c>
      <c r="D3727" t="s">
        <v>77</v>
      </c>
      <c r="E3727" t="s">
        <v>833</v>
      </c>
      <c r="F3727" t="s">
        <v>79</v>
      </c>
      <c r="G3727" t="s">
        <v>58</v>
      </c>
      <c r="H3727">
        <v>2</v>
      </c>
      <c r="I3727" t="s">
        <v>151</v>
      </c>
      <c r="J3727" t="s">
        <v>47</v>
      </c>
      <c r="K3727" s="1">
        <v>43252</v>
      </c>
      <c r="L3727">
        <v>5.72</v>
      </c>
      <c r="M3727" t="s">
        <v>48</v>
      </c>
      <c r="W3727" s="5">
        <v>45778</v>
      </c>
      <c r="X3727" s="5">
        <v>45778</v>
      </c>
      <c r="Y3727" s="5">
        <v>45870</v>
      </c>
      <c r="AB3727" t="s">
        <v>79</v>
      </c>
      <c r="AC3727" t="s">
        <v>79</v>
      </c>
      <c r="AD3727" t="s">
        <v>247</v>
      </c>
      <c r="AE3727" t="s">
        <v>53</v>
      </c>
      <c r="AF3727" t="s">
        <v>72</v>
      </c>
      <c r="AG3727" t="s">
        <v>690</v>
      </c>
      <c r="AH3727">
        <v>21.054525000000002</v>
      </c>
      <c r="AI3727">
        <v>32.918837000000003</v>
      </c>
      <c r="AJ3727">
        <v>34.678705000000001</v>
      </c>
      <c r="AK3727">
        <v>39.179509000000003</v>
      </c>
      <c r="AL3727" t="s">
        <v>54</v>
      </c>
      <c r="AM3727" t="s">
        <v>474</v>
      </c>
      <c r="AN3727" t="s">
        <v>72</v>
      </c>
      <c r="AO3727" s="1">
        <v>45962</v>
      </c>
      <c r="AR3727" t="s">
        <v>72</v>
      </c>
    </row>
    <row r="3728" spans="1:44" hidden="1" x14ac:dyDescent="0.25">
      <c r="A3728" t="s">
        <v>5106</v>
      </c>
      <c r="B3728" t="s">
        <v>5090</v>
      </c>
      <c r="C3728" t="s">
        <v>5091</v>
      </c>
      <c r="D3728" t="s">
        <v>432</v>
      </c>
      <c r="E3728" t="s">
        <v>833</v>
      </c>
      <c r="F3728" t="s">
        <v>79</v>
      </c>
      <c r="G3728" t="s">
        <v>58</v>
      </c>
      <c r="H3728">
        <v>2</v>
      </c>
      <c r="I3728" t="s">
        <v>46</v>
      </c>
      <c r="J3728" t="s">
        <v>70</v>
      </c>
      <c r="L3728">
        <v>2.95</v>
      </c>
      <c r="M3728" t="s">
        <v>48</v>
      </c>
      <c r="U3728" t="s">
        <v>496</v>
      </c>
      <c r="W3728" s="5">
        <v>45433</v>
      </c>
      <c r="AB3728" t="s">
        <v>79</v>
      </c>
      <c r="AC3728" t="s">
        <v>79</v>
      </c>
      <c r="AD3728" t="s">
        <v>247</v>
      </c>
      <c r="AE3728" t="s">
        <v>53</v>
      </c>
      <c r="AF3728" t="s">
        <v>72</v>
      </c>
      <c r="AG3728" t="s">
        <v>690</v>
      </c>
      <c r="AH3728">
        <v>21.054525000000002</v>
      </c>
      <c r="AI3728">
        <v>32.918837000000003</v>
      </c>
      <c r="AJ3728">
        <v>34.678705000000001</v>
      </c>
      <c r="AK3728">
        <v>39.179509000000003</v>
      </c>
      <c r="AL3728" t="s">
        <v>73</v>
      </c>
      <c r="AM3728" t="s">
        <v>474</v>
      </c>
      <c r="AN3728" t="s">
        <v>72</v>
      </c>
      <c r="AO3728" s="1">
        <v>45689</v>
      </c>
      <c r="AP3728" s="1" t="s">
        <v>5426</v>
      </c>
      <c r="AR3728" t="s">
        <v>72</v>
      </c>
    </row>
    <row r="3729" spans="1:44" hidden="1" x14ac:dyDescent="0.25">
      <c r="A3729" t="s">
        <v>5107</v>
      </c>
      <c r="B3729" t="s">
        <v>5090</v>
      </c>
      <c r="C3729" t="s">
        <v>5091</v>
      </c>
      <c r="D3729" t="s">
        <v>542</v>
      </c>
      <c r="E3729" t="s">
        <v>833</v>
      </c>
      <c r="F3729" t="s">
        <v>79</v>
      </c>
      <c r="G3729" t="s">
        <v>58</v>
      </c>
      <c r="H3729">
        <v>2</v>
      </c>
      <c r="I3729" t="s">
        <v>151</v>
      </c>
      <c r="J3729" t="s">
        <v>47</v>
      </c>
      <c r="K3729" s="1">
        <v>43252</v>
      </c>
      <c r="L3729">
        <v>0.65</v>
      </c>
      <c r="M3729" t="s">
        <v>48</v>
      </c>
      <c r="W3729" s="5">
        <v>45272</v>
      </c>
      <c r="X3729" s="5">
        <v>45778</v>
      </c>
      <c r="Y3729" s="5">
        <v>45870</v>
      </c>
      <c r="AB3729" t="s">
        <v>79</v>
      </c>
      <c r="AC3729" t="s">
        <v>79</v>
      </c>
      <c r="AD3729" t="s">
        <v>247</v>
      </c>
      <c r="AE3729" t="s">
        <v>53</v>
      </c>
      <c r="AF3729" t="s">
        <v>72</v>
      </c>
      <c r="AG3729" t="s">
        <v>690</v>
      </c>
      <c r="AH3729">
        <v>21.054525000000002</v>
      </c>
      <c r="AI3729">
        <v>32.918837000000003</v>
      </c>
      <c r="AJ3729">
        <v>34.678705000000001</v>
      </c>
      <c r="AK3729">
        <v>39.179509000000003</v>
      </c>
      <c r="AL3729" t="s">
        <v>54</v>
      </c>
      <c r="AM3729" t="s">
        <v>474</v>
      </c>
      <c r="AN3729" t="s">
        <v>72</v>
      </c>
      <c r="AO3729" s="1">
        <v>45962</v>
      </c>
      <c r="AR3729" t="s">
        <v>72</v>
      </c>
    </row>
    <row r="3730" spans="1:44" hidden="1" x14ac:dyDescent="0.25">
      <c r="A3730" t="s">
        <v>5108</v>
      </c>
      <c r="B3730" t="s">
        <v>5090</v>
      </c>
      <c r="C3730" t="s">
        <v>5091</v>
      </c>
      <c r="D3730" t="s">
        <v>846</v>
      </c>
      <c r="E3730" t="s">
        <v>833</v>
      </c>
      <c r="F3730" t="s">
        <v>79</v>
      </c>
      <c r="G3730" t="s">
        <v>58</v>
      </c>
      <c r="H3730">
        <v>2</v>
      </c>
      <c r="I3730" t="s">
        <v>46</v>
      </c>
      <c r="J3730" t="s">
        <v>236</v>
      </c>
      <c r="L3730">
        <v>1.81</v>
      </c>
      <c r="M3730" t="s">
        <v>48</v>
      </c>
      <c r="U3730" t="s">
        <v>496</v>
      </c>
      <c r="W3730" s="5">
        <v>45176</v>
      </c>
      <c r="AB3730" t="s">
        <v>79</v>
      </c>
      <c r="AC3730" t="s">
        <v>79</v>
      </c>
      <c r="AD3730" t="s">
        <v>247</v>
      </c>
      <c r="AE3730" t="s">
        <v>53</v>
      </c>
      <c r="AF3730" t="s">
        <v>72</v>
      </c>
      <c r="AG3730" t="s">
        <v>690</v>
      </c>
      <c r="AH3730">
        <v>21.054525000000002</v>
      </c>
      <c r="AI3730">
        <v>32.918837000000003</v>
      </c>
      <c r="AJ3730">
        <v>34.678705000000001</v>
      </c>
      <c r="AK3730">
        <v>39.179509000000003</v>
      </c>
      <c r="AL3730" t="s">
        <v>73</v>
      </c>
      <c r="AM3730" t="s">
        <v>474</v>
      </c>
      <c r="AN3730" t="s">
        <v>72</v>
      </c>
      <c r="AO3730" s="1">
        <v>45717</v>
      </c>
      <c r="AP3730" s="1" t="s">
        <v>5427</v>
      </c>
      <c r="AR3730" t="s">
        <v>72</v>
      </c>
    </row>
    <row r="3731" spans="1:44" hidden="1" x14ac:dyDescent="0.25">
      <c r="A3731" t="s">
        <v>5109</v>
      </c>
      <c r="B3731" t="s">
        <v>5090</v>
      </c>
      <c r="C3731" t="s">
        <v>5091</v>
      </c>
      <c r="D3731" t="s">
        <v>909</v>
      </c>
      <c r="E3731" t="s">
        <v>833</v>
      </c>
      <c r="F3731" t="s">
        <v>79</v>
      </c>
      <c r="G3731" t="s">
        <v>58</v>
      </c>
      <c r="H3731">
        <v>2</v>
      </c>
      <c r="I3731" t="s">
        <v>46</v>
      </c>
      <c r="J3731" t="s">
        <v>236</v>
      </c>
      <c r="L3731">
        <v>4.47</v>
      </c>
      <c r="M3731" t="s">
        <v>48</v>
      </c>
      <c r="U3731" t="s">
        <v>496</v>
      </c>
      <c r="W3731" s="5">
        <v>45179</v>
      </c>
      <c r="AB3731" t="s">
        <v>79</v>
      </c>
      <c r="AC3731" t="s">
        <v>79</v>
      </c>
      <c r="AD3731" t="s">
        <v>247</v>
      </c>
      <c r="AE3731" t="s">
        <v>53</v>
      </c>
      <c r="AF3731" t="s">
        <v>72</v>
      </c>
      <c r="AG3731" t="s">
        <v>690</v>
      </c>
      <c r="AH3731">
        <v>21.054525000000002</v>
      </c>
      <c r="AI3731">
        <v>32.918837000000003</v>
      </c>
      <c r="AJ3731">
        <v>34.678705000000001</v>
      </c>
      <c r="AK3731">
        <v>39.179509000000003</v>
      </c>
      <c r="AL3731" t="s">
        <v>73</v>
      </c>
      <c r="AM3731" t="s">
        <v>474</v>
      </c>
      <c r="AN3731" t="s">
        <v>72</v>
      </c>
      <c r="AO3731" s="1">
        <v>45717</v>
      </c>
      <c r="AP3731" s="1" t="s">
        <v>5427</v>
      </c>
      <c r="AR3731" t="s">
        <v>72</v>
      </c>
    </row>
    <row r="3732" spans="1:44" hidden="1" x14ac:dyDescent="0.25">
      <c r="A3732" t="s">
        <v>5110</v>
      </c>
      <c r="B3732" t="s">
        <v>5090</v>
      </c>
      <c r="C3732" t="s">
        <v>5091</v>
      </c>
      <c r="D3732" t="s">
        <v>238</v>
      </c>
      <c r="E3732" t="s">
        <v>833</v>
      </c>
      <c r="F3732" t="s">
        <v>79</v>
      </c>
      <c r="G3732" t="s">
        <v>58</v>
      </c>
      <c r="H3732">
        <v>2</v>
      </c>
      <c r="I3732" t="s">
        <v>46</v>
      </c>
      <c r="J3732" t="s">
        <v>236</v>
      </c>
      <c r="L3732">
        <v>5.89</v>
      </c>
      <c r="M3732" t="s">
        <v>48</v>
      </c>
      <c r="U3732" t="s">
        <v>496</v>
      </c>
      <c r="W3732" s="5">
        <v>45176</v>
      </c>
      <c r="AB3732" t="s">
        <v>79</v>
      </c>
      <c r="AC3732" t="s">
        <v>79</v>
      </c>
      <c r="AD3732" t="s">
        <v>247</v>
      </c>
      <c r="AE3732" t="s">
        <v>53</v>
      </c>
      <c r="AF3732" t="s">
        <v>72</v>
      </c>
      <c r="AG3732" t="s">
        <v>690</v>
      </c>
      <c r="AH3732">
        <v>21.054525000000002</v>
      </c>
      <c r="AI3732">
        <v>32.918837000000003</v>
      </c>
      <c r="AJ3732">
        <v>34.678705000000001</v>
      </c>
      <c r="AK3732">
        <v>39.179509000000003</v>
      </c>
      <c r="AL3732" t="s">
        <v>73</v>
      </c>
      <c r="AM3732" t="s">
        <v>474</v>
      </c>
      <c r="AN3732" t="s">
        <v>72</v>
      </c>
      <c r="AO3732" s="1">
        <v>45717</v>
      </c>
      <c r="AP3732" s="1" t="s">
        <v>5427</v>
      </c>
      <c r="AR3732" t="s">
        <v>72</v>
      </c>
    </row>
    <row r="3733" spans="1:44" hidden="1" x14ac:dyDescent="0.25">
      <c r="A3733" t="s">
        <v>5111</v>
      </c>
      <c r="B3733" t="s">
        <v>5090</v>
      </c>
      <c r="C3733" t="s">
        <v>5091</v>
      </c>
      <c r="D3733" t="s">
        <v>861</v>
      </c>
      <c r="E3733" t="s">
        <v>833</v>
      </c>
      <c r="F3733" t="s">
        <v>79</v>
      </c>
      <c r="G3733" t="s">
        <v>58</v>
      </c>
      <c r="H3733">
        <v>2</v>
      </c>
      <c r="I3733" t="s">
        <v>46</v>
      </c>
      <c r="J3733" t="s">
        <v>236</v>
      </c>
      <c r="L3733">
        <v>0.39</v>
      </c>
      <c r="M3733" t="s">
        <v>48</v>
      </c>
      <c r="U3733" t="s">
        <v>496</v>
      </c>
      <c r="W3733" s="5">
        <v>45176</v>
      </c>
      <c r="AB3733" t="s">
        <v>79</v>
      </c>
      <c r="AC3733" t="s">
        <v>79</v>
      </c>
      <c r="AD3733" t="s">
        <v>247</v>
      </c>
      <c r="AE3733" t="s">
        <v>53</v>
      </c>
      <c r="AF3733" t="s">
        <v>72</v>
      </c>
      <c r="AG3733" t="s">
        <v>690</v>
      </c>
      <c r="AH3733">
        <v>21.054525000000002</v>
      </c>
      <c r="AI3733">
        <v>32.918837000000003</v>
      </c>
      <c r="AJ3733">
        <v>34.678705000000001</v>
      </c>
      <c r="AK3733">
        <v>39.179509000000003</v>
      </c>
      <c r="AL3733" t="s">
        <v>73</v>
      </c>
      <c r="AM3733" t="s">
        <v>474</v>
      </c>
      <c r="AN3733" t="s">
        <v>72</v>
      </c>
      <c r="AO3733" s="1">
        <v>45717</v>
      </c>
      <c r="AP3733" s="1" t="s">
        <v>5427</v>
      </c>
      <c r="AR3733" t="s">
        <v>72</v>
      </c>
    </row>
    <row r="3734" spans="1:44" hidden="1" x14ac:dyDescent="0.25">
      <c r="A3734" t="s">
        <v>5112</v>
      </c>
      <c r="B3734" t="s">
        <v>5090</v>
      </c>
      <c r="C3734" t="s">
        <v>5091</v>
      </c>
      <c r="D3734" t="s">
        <v>773</v>
      </c>
      <c r="E3734" t="s">
        <v>833</v>
      </c>
      <c r="F3734" t="s">
        <v>79</v>
      </c>
      <c r="G3734" t="s">
        <v>58</v>
      </c>
      <c r="H3734">
        <v>2</v>
      </c>
      <c r="I3734" t="s">
        <v>46</v>
      </c>
      <c r="J3734" t="s">
        <v>236</v>
      </c>
      <c r="L3734">
        <v>10.49</v>
      </c>
      <c r="M3734" t="s">
        <v>48</v>
      </c>
      <c r="U3734" t="s">
        <v>496</v>
      </c>
      <c r="W3734" s="5">
        <v>45176</v>
      </c>
      <c r="AB3734" t="s">
        <v>79</v>
      </c>
      <c r="AC3734" t="s">
        <v>79</v>
      </c>
      <c r="AD3734" t="s">
        <v>247</v>
      </c>
      <c r="AE3734" t="s">
        <v>53</v>
      </c>
      <c r="AF3734" t="s">
        <v>72</v>
      </c>
      <c r="AG3734" t="s">
        <v>690</v>
      </c>
      <c r="AH3734">
        <v>21.054525000000002</v>
      </c>
      <c r="AI3734">
        <v>32.918837000000003</v>
      </c>
      <c r="AJ3734">
        <v>34.678705000000001</v>
      </c>
      <c r="AK3734">
        <v>39.179509000000003</v>
      </c>
      <c r="AL3734" t="s">
        <v>73</v>
      </c>
      <c r="AM3734" t="s">
        <v>474</v>
      </c>
      <c r="AN3734" t="s">
        <v>72</v>
      </c>
      <c r="AO3734" s="1">
        <v>45717</v>
      </c>
      <c r="AP3734" s="1" t="s">
        <v>5427</v>
      </c>
      <c r="AR3734" t="s">
        <v>72</v>
      </c>
    </row>
    <row r="3735" spans="1:44" hidden="1" x14ac:dyDescent="0.25">
      <c r="A3735" t="s">
        <v>5113</v>
      </c>
      <c r="B3735" t="s">
        <v>5090</v>
      </c>
      <c r="C3735" t="s">
        <v>5091</v>
      </c>
      <c r="D3735" t="s">
        <v>240</v>
      </c>
      <c r="E3735" t="s">
        <v>833</v>
      </c>
      <c r="F3735" t="s">
        <v>79</v>
      </c>
      <c r="G3735" t="s">
        <v>58</v>
      </c>
      <c r="H3735">
        <v>2</v>
      </c>
      <c r="I3735" t="s">
        <v>46</v>
      </c>
      <c r="J3735" t="s">
        <v>236</v>
      </c>
      <c r="L3735">
        <v>0.81</v>
      </c>
      <c r="M3735" t="s">
        <v>48</v>
      </c>
      <c r="U3735" t="s">
        <v>496</v>
      </c>
      <c r="W3735" s="5">
        <v>45178</v>
      </c>
      <c r="AB3735" t="s">
        <v>79</v>
      </c>
      <c r="AC3735" t="s">
        <v>79</v>
      </c>
      <c r="AD3735" t="s">
        <v>247</v>
      </c>
      <c r="AE3735" t="s">
        <v>53</v>
      </c>
      <c r="AF3735" t="s">
        <v>72</v>
      </c>
      <c r="AG3735" t="s">
        <v>690</v>
      </c>
      <c r="AH3735">
        <v>21.054525000000002</v>
      </c>
      <c r="AI3735">
        <v>32.918837000000003</v>
      </c>
      <c r="AJ3735">
        <v>34.678705000000001</v>
      </c>
      <c r="AK3735">
        <v>39.179509000000003</v>
      </c>
      <c r="AL3735" t="s">
        <v>73</v>
      </c>
      <c r="AM3735" t="s">
        <v>474</v>
      </c>
      <c r="AN3735" t="s">
        <v>72</v>
      </c>
      <c r="AO3735" s="1">
        <v>45717</v>
      </c>
      <c r="AP3735" s="1" t="s">
        <v>5427</v>
      </c>
      <c r="AR3735" t="s">
        <v>72</v>
      </c>
    </row>
    <row r="3736" spans="1:44" hidden="1" x14ac:dyDescent="0.25">
      <c r="A3736" t="s">
        <v>5114</v>
      </c>
      <c r="B3736" t="s">
        <v>5090</v>
      </c>
      <c r="C3736" t="s">
        <v>5091</v>
      </c>
      <c r="D3736" t="s">
        <v>945</v>
      </c>
      <c r="E3736" t="s">
        <v>833</v>
      </c>
      <c r="F3736" t="s">
        <v>79</v>
      </c>
      <c r="G3736" t="s">
        <v>58</v>
      </c>
      <c r="H3736">
        <v>2</v>
      </c>
      <c r="I3736" t="s">
        <v>46</v>
      </c>
      <c r="J3736" t="s">
        <v>236</v>
      </c>
      <c r="L3736">
        <v>5.35</v>
      </c>
      <c r="M3736" t="s">
        <v>48</v>
      </c>
      <c r="U3736" t="s">
        <v>496</v>
      </c>
      <c r="W3736" s="5">
        <v>45272</v>
      </c>
      <c r="AB3736" t="s">
        <v>79</v>
      </c>
      <c r="AC3736" t="s">
        <v>79</v>
      </c>
      <c r="AD3736" t="s">
        <v>247</v>
      </c>
      <c r="AE3736" t="s">
        <v>53</v>
      </c>
      <c r="AF3736" t="s">
        <v>72</v>
      </c>
      <c r="AG3736" t="s">
        <v>690</v>
      </c>
      <c r="AH3736">
        <v>21.054525000000002</v>
      </c>
      <c r="AI3736">
        <v>32.918837000000003</v>
      </c>
      <c r="AJ3736">
        <v>34.678705000000001</v>
      </c>
      <c r="AK3736">
        <v>39.179509000000003</v>
      </c>
      <c r="AL3736" t="s">
        <v>73</v>
      </c>
      <c r="AM3736" t="s">
        <v>474</v>
      </c>
      <c r="AN3736" t="s">
        <v>72</v>
      </c>
      <c r="AO3736" s="1">
        <v>45717</v>
      </c>
      <c r="AP3736" s="1" t="s">
        <v>5427</v>
      </c>
      <c r="AR3736" t="s">
        <v>72</v>
      </c>
    </row>
    <row r="3737" spans="1:44" hidden="1" x14ac:dyDescent="0.25">
      <c r="A3737" t="s">
        <v>5115</v>
      </c>
      <c r="B3737" t="s">
        <v>5090</v>
      </c>
      <c r="C3737" t="s">
        <v>5091</v>
      </c>
      <c r="D3737" t="s">
        <v>384</v>
      </c>
      <c r="E3737" t="s">
        <v>833</v>
      </c>
      <c r="F3737" t="s">
        <v>79</v>
      </c>
      <c r="G3737" t="s">
        <v>58</v>
      </c>
      <c r="H3737">
        <v>2</v>
      </c>
      <c r="I3737" t="s">
        <v>46</v>
      </c>
      <c r="J3737" t="s">
        <v>236</v>
      </c>
      <c r="L3737">
        <v>1.99</v>
      </c>
      <c r="M3737" t="s">
        <v>48</v>
      </c>
      <c r="U3737" t="s">
        <v>496</v>
      </c>
      <c r="W3737" s="5">
        <v>45178</v>
      </c>
      <c r="AB3737" t="s">
        <v>79</v>
      </c>
      <c r="AC3737" t="s">
        <v>79</v>
      </c>
      <c r="AD3737" t="s">
        <v>247</v>
      </c>
      <c r="AE3737" t="s">
        <v>53</v>
      </c>
      <c r="AF3737" t="s">
        <v>72</v>
      </c>
      <c r="AG3737" t="s">
        <v>690</v>
      </c>
      <c r="AH3737">
        <v>21.054525000000002</v>
      </c>
      <c r="AI3737">
        <v>32.918837000000003</v>
      </c>
      <c r="AJ3737">
        <v>34.678705000000001</v>
      </c>
      <c r="AK3737">
        <v>39.179509000000003</v>
      </c>
      <c r="AL3737" t="s">
        <v>73</v>
      </c>
      <c r="AM3737" t="s">
        <v>474</v>
      </c>
      <c r="AN3737" t="s">
        <v>72</v>
      </c>
      <c r="AO3737" s="1">
        <v>45717</v>
      </c>
      <c r="AP3737" s="1" t="s">
        <v>5427</v>
      </c>
      <c r="AR3737" t="s">
        <v>72</v>
      </c>
    </row>
    <row r="3738" spans="1:44" hidden="1" x14ac:dyDescent="0.25">
      <c r="A3738" t="s">
        <v>5118</v>
      </c>
      <c r="B3738" t="s">
        <v>5116</v>
      </c>
      <c r="C3738" t="s">
        <v>5117</v>
      </c>
      <c r="D3738" t="s">
        <v>255</v>
      </c>
      <c r="E3738" t="s">
        <v>78</v>
      </c>
      <c r="F3738" t="s">
        <v>79</v>
      </c>
      <c r="G3738" t="s">
        <v>80</v>
      </c>
      <c r="H3738">
        <v>1</v>
      </c>
      <c r="I3738" t="s">
        <v>197</v>
      </c>
      <c r="J3738" t="s">
        <v>47</v>
      </c>
      <c r="K3738" s="1">
        <v>44331</v>
      </c>
      <c r="L3738">
        <v>34.909999999999997</v>
      </c>
      <c r="M3738" t="s">
        <v>226</v>
      </c>
      <c r="W3738" s="5">
        <v>46054</v>
      </c>
      <c r="X3738" s="5">
        <v>46023</v>
      </c>
      <c r="AB3738" t="s">
        <v>79</v>
      </c>
      <c r="AC3738" t="s">
        <v>79</v>
      </c>
      <c r="AD3738" t="s">
        <v>84</v>
      </c>
      <c r="AE3738" t="s">
        <v>53</v>
      </c>
      <c r="AF3738" t="s">
        <v>72</v>
      </c>
      <c r="AG3738" t="s">
        <v>52</v>
      </c>
      <c r="AH3738">
        <v>29.289607</v>
      </c>
      <c r="AI3738">
        <v>43.825471999999998</v>
      </c>
      <c r="AJ3738">
        <v>45.585341</v>
      </c>
      <c r="AK3738">
        <v>60.013117999999999</v>
      </c>
      <c r="AL3738" t="s">
        <v>1126</v>
      </c>
      <c r="AM3738" t="s">
        <v>474</v>
      </c>
    </row>
    <row r="3739" spans="1:44" hidden="1" x14ac:dyDescent="0.25">
      <c r="A3739" t="s">
        <v>5119</v>
      </c>
      <c r="B3739" t="s">
        <v>5116</v>
      </c>
      <c r="C3739" t="s">
        <v>5117</v>
      </c>
      <c r="D3739" t="s">
        <v>87</v>
      </c>
      <c r="E3739" t="s">
        <v>78</v>
      </c>
      <c r="F3739" t="s">
        <v>79</v>
      </c>
      <c r="G3739" t="s">
        <v>80</v>
      </c>
      <c r="H3739">
        <v>1</v>
      </c>
      <c r="I3739" t="s">
        <v>197</v>
      </c>
      <c r="J3739" t="s">
        <v>47</v>
      </c>
      <c r="K3739" s="1">
        <v>44336</v>
      </c>
      <c r="L3739">
        <v>24.56</v>
      </c>
      <c r="M3739" t="s">
        <v>226</v>
      </c>
      <c r="W3739" s="5">
        <v>46054</v>
      </c>
      <c r="X3739" s="5">
        <v>46023</v>
      </c>
      <c r="AB3739" t="s">
        <v>79</v>
      </c>
      <c r="AC3739" t="s">
        <v>79</v>
      </c>
      <c r="AD3739" t="s">
        <v>84</v>
      </c>
      <c r="AE3739" t="s">
        <v>53</v>
      </c>
      <c r="AF3739" t="s">
        <v>72</v>
      </c>
      <c r="AG3739" t="s">
        <v>52</v>
      </c>
      <c r="AH3739">
        <v>29.289607</v>
      </c>
      <c r="AI3739">
        <v>43.825471999999998</v>
      </c>
      <c r="AJ3739">
        <v>45.585341</v>
      </c>
      <c r="AK3739">
        <v>60.013117999999999</v>
      </c>
      <c r="AL3739" t="s">
        <v>1126</v>
      </c>
      <c r="AM3739" t="s">
        <v>474</v>
      </c>
    </row>
    <row r="3740" spans="1:44" hidden="1" x14ac:dyDescent="0.25">
      <c r="A3740" t="s">
        <v>5120</v>
      </c>
      <c r="B3740" t="s">
        <v>5116</v>
      </c>
      <c r="C3740" t="s">
        <v>5117</v>
      </c>
      <c r="D3740" t="s">
        <v>100</v>
      </c>
      <c r="E3740" t="s">
        <v>78</v>
      </c>
      <c r="F3740" t="s">
        <v>79</v>
      </c>
      <c r="G3740" t="s">
        <v>80</v>
      </c>
      <c r="H3740">
        <v>1</v>
      </c>
      <c r="I3740" t="s">
        <v>197</v>
      </c>
      <c r="J3740" t="s">
        <v>47</v>
      </c>
      <c r="K3740" s="1">
        <v>44341</v>
      </c>
      <c r="L3740">
        <v>54.18</v>
      </c>
      <c r="M3740" t="s">
        <v>226</v>
      </c>
      <c r="W3740" s="5">
        <v>46082</v>
      </c>
      <c r="X3740" s="5">
        <v>46054</v>
      </c>
      <c r="AB3740" t="s">
        <v>79</v>
      </c>
      <c r="AC3740" t="s">
        <v>79</v>
      </c>
      <c r="AD3740" t="s">
        <v>84</v>
      </c>
      <c r="AE3740" t="s">
        <v>53</v>
      </c>
      <c r="AF3740" t="s">
        <v>72</v>
      </c>
      <c r="AG3740" t="s">
        <v>52</v>
      </c>
      <c r="AH3740">
        <v>29.289607</v>
      </c>
      <c r="AI3740">
        <v>43.825471999999998</v>
      </c>
      <c r="AJ3740">
        <v>45.585341</v>
      </c>
      <c r="AK3740">
        <v>60.013117999999999</v>
      </c>
      <c r="AL3740" t="s">
        <v>1126</v>
      </c>
      <c r="AM3740" t="s">
        <v>474</v>
      </c>
    </row>
    <row r="3741" spans="1:44" hidden="1" x14ac:dyDescent="0.25">
      <c r="A3741" t="s">
        <v>5121</v>
      </c>
      <c r="B3741" t="s">
        <v>5116</v>
      </c>
      <c r="C3741" t="s">
        <v>5117</v>
      </c>
      <c r="D3741" t="s">
        <v>259</v>
      </c>
      <c r="E3741" t="s">
        <v>78</v>
      </c>
      <c r="F3741" t="s">
        <v>79</v>
      </c>
      <c r="G3741" t="s">
        <v>80</v>
      </c>
      <c r="H3741">
        <v>1</v>
      </c>
      <c r="I3741" t="s">
        <v>197</v>
      </c>
      <c r="J3741" t="s">
        <v>47</v>
      </c>
      <c r="K3741" s="1">
        <v>44347</v>
      </c>
      <c r="L3741">
        <v>32.35</v>
      </c>
      <c r="M3741" t="s">
        <v>226</v>
      </c>
      <c r="W3741" s="5">
        <v>46082</v>
      </c>
      <c r="X3741" s="5">
        <v>46054</v>
      </c>
      <c r="AB3741" t="s">
        <v>79</v>
      </c>
      <c r="AC3741" t="s">
        <v>79</v>
      </c>
      <c r="AD3741" t="s">
        <v>84</v>
      </c>
      <c r="AE3741" t="s">
        <v>53</v>
      </c>
      <c r="AF3741" t="s">
        <v>72</v>
      </c>
      <c r="AG3741" t="s">
        <v>52</v>
      </c>
      <c r="AH3741">
        <v>29.289607</v>
      </c>
      <c r="AI3741">
        <v>43.825471999999998</v>
      </c>
      <c r="AJ3741">
        <v>45.585341</v>
      </c>
      <c r="AK3741">
        <v>60.013117999999999</v>
      </c>
      <c r="AL3741" t="s">
        <v>1126</v>
      </c>
      <c r="AM3741" t="s">
        <v>474</v>
      </c>
    </row>
    <row r="3742" spans="1:44" hidden="1" x14ac:dyDescent="0.25">
      <c r="A3742" t="s">
        <v>5124</v>
      </c>
      <c r="B3742" t="s">
        <v>5122</v>
      </c>
      <c r="C3742" t="s">
        <v>5123</v>
      </c>
      <c r="D3742" t="s">
        <v>145</v>
      </c>
      <c r="E3742" t="s">
        <v>196</v>
      </c>
      <c r="F3742" t="s">
        <v>44</v>
      </c>
      <c r="G3742" t="s">
        <v>45</v>
      </c>
      <c r="H3742">
        <v>1</v>
      </c>
      <c r="I3742" t="s">
        <v>197</v>
      </c>
      <c r="J3742" t="s">
        <v>47</v>
      </c>
      <c r="K3742" s="1">
        <v>42248</v>
      </c>
      <c r="L3742">
        <v>0.5</v>
      </c>
      <c r="M3742" t="s">
        <v>226</v>
      </c>
      <c r="W3742" s="5">
        <v>45627</v>
      </c>
      <c r="X3742" s="5">
        <v>45627</v>
      </c>
      <c r="Y3742" s="5">
        <v>45809</v>
      </c>
      <c r="AB3742" t="s">
        <v>44</v>
      </c>
      <c r="AC3742" t="s">
        <v>44</v>
      </c>
      <c r="AD3742" t="s">
        <v>50</v>
      </c>
      <c r="AE3742" t="s">
        <v>51</v>
      </c>
      <c r="AF3742" t="s">
        <v>199</v>
      </c>
      <c r="AG3742" t="s">
        <v>52</v>
      </c>
      <c r="AH3742">
        <v>34.500545000000002</v>
      </c>
      <c r="AI3742">
        <v>38.048369000000001</v>
      </c>
      <c r="AJ3742">
        <v>48.237569999999998</v>
      </c>
      <c r="AK3742">
        <v>82.691445000000002</v>
      </c>
      <c r="AL3742" t="s">
        <v>54</v>
      </c>
      <c r="AM3742" t="s">
        <v>55</v>
      </c>
      <c r="AN3742" t="s">
        <v>51</v>
      </c>
      <c r="AR3742" t="s">
        <v>51</v>
      </c>
    </row>
    <row r="3743" spans="1:44" hidden="1" x14ac:dyDescent="0.25">
      <c r="A3743" t="s">
        <v>5127</v>
      </c>
      <c r="B3743" t="s">
        <v>5125</v>
      </c>
      <c r="C3743" t="s">
        <v>5126</v>
      </c>
      <c r="D3743" t="s">
        <v>95</v>
      </c>
      <c r="E3743" t="s">
        <v>1268</v>
      </c>
      <c r="F3743" t="s">
        <v>245</v>
      </c>
      <c r="G3743" t="s">
        <v>58</v>
      </c>
      <c r="H3743">
        <v>1</v>
      </c>
      <c r="I3743" t="s">
        <v>197</v>
      </c>
      <c r="J3743" t="s">
        <v>47</v>
      </c>
      <c r="K3743" s="1">
        <v>44351</v>
      </c>
      <c r="L3743">
        <v>4</v>
      </c>
      <c r="M3743" t="s">
        <v>226</v>
      </c>
      <c r="O3743" t="s">
        <v>82</v>
      </c>
      <c r="P3743" t="s">
        <v>14</v>
      </c>
      <c r="W3743" s="5">
        <v>44285</v>
      </c>
      <c r="AB3743" t="s">
        <v>245</v>
      </c>
      <c r="AC3743" t="s">
        <v>82</v>
      </c>
      <c r="AD3743" t="s">
        <v>690</v>
      </c>
      <c r="AE3743" t="s">
        <v>247</v>
      </c>
      <c r="AF3743" t="s">
        <v>566</v>
      </c>
      <c r="AG3743" t="s">
        <v>84</v>
      </c>
      <c r="AH3743">
        <v>17.307687999999999</v>
      </c>
      <c r="AI3743">
        <v>33.264581999999997</v>
      </c>
      <c r="AJ3743">
        <v>45.626252999999998</v>
      </c>
      <c r="AK3743">
        <v>53.391613</v>
      </c>
      <c r="AL3743" t="s">
        <v>1126</v>
      </c>
      <c r="AM3743" t="s">
        <v>248</v>
      </c>
      <c r="AN3743" t="s">
        <v>247</v>
      </c>
      <c r="AO3743" s="1">
        <v>45870</v>
      </c>
      <c r="AR3743" t="s">
        <v>247</v>
      </c>
    </row>
    <row r="3744" spans="1:44" hidden="1" x14ac:dyDescent="0.25">
      <c r="A3744" t="s">
        <v>5128</v>
      </c>
      <c r="B3744" t="s">
        <v>5125</v>
      </c>
      <c r="C3744" t="s">
        <v>5126</v>
      </c>
      <c r="D3744" t="s">
        <v>100</v>
      </c>
      <c r="E3744" t="s">
        <v>1268</v>
      </c>
      <c r="F3744" t="s">
        <v>245</v>
      </c>
      <c r="G3744" t="s">
        <v>58</v>
      </c>
      <c r="H3744">
        <v>1</v>
      </c>
      <c r="I3744" t="s">
        <v>197</v>
      </c>
      <c r="J3744" t="s">
        <v>47</v>
      </c>
      <c r="K3744" s="1">
        <v>44340</v>
      </c>
      <c r="L3744">
        <v>25.26</v>
      </c>
      <c r="M3744" t="s">
        <v>226</v>
      </c>
      <c r="O3744" t="s">
        <v>82</v>
      </c>
      <c r="P3744" t="s">
        <v>14</v>
      </c>
      <c r="W3744" s="5">
        <v>44285</v>
      </c>
      <c r="AB3744" t="s">
        <v>245</v>
      </c>
      <c r="AC3744" t="s">
        <v>82</v>
      </c>
      <c r="AD3744" t="s">
        <v>690</v>
      </c>
      <c r="AE3744" t="s">
        <v>247</v>
      </c>
      <c r="AF3744" t="s">
        <v>566</v>
      </c>
      <c r="AG3744" t="s">
        <v>84</v>
      </c>
      <c r="AH3744">
        <v>17.307687999999999</v>
      </c>
      <c r="AI3744">
        <v>33.264581999999997</v>
      </c>
      <c r="AJ3744">
        <v>45.626252999999998</v>
      </c>
      <c r="AK3744">
        <v>53.391613</v>
      </c>
      <c r="AL3744" t="s">
        <v>1126</v>
      </c>
      <c r="AM3744" t="s">
        <v>248</v>
      </c>
      <c r="AN3744" t="s">
        <v>247</v>
      </c>
      <c r="AO3744" s="1">
        <v>45870</v>
      </c>
      <c r="AR3744" t="s">
        <v>247</v>
      </c>
    </row>
    <row r="3745" spans="1:44" hidden="1" x14ac:dyDescent="0.25">
      <c r="A3745" t="s">
        <v>5129</v>
      </c>
      <c r="B3745" t="s">
        <v>5125</v>
      </c>
      <c r="C3745" t="s">
        <v>5126</v>
      </c>
      <c r="D3745" t="s">
        <v>275</v>
      </c>
      <c r="E3745" t="s">
        <v>1268</v>
      </c>
      <c r="F3745" t="s">
        <v>245</v>
      </c>
      <c r="G3745" t="s">
        <v>58</v>
      </c>
      <c r="H3745">
        <v>1</v>
      </c>
      <c r="I3745" t="s">
        <v>197</v>
      </c>
      <c r="J3745" t="s">
        <v>70</v>
      </c>
      <c r="L3745">
        <v>1.6</v>
      </c>
      <c r="M3745" t="s">
        <v>226</v>
      </c>
      <c r="W3745" s="5">
        <v>44285</v>
      </c>
      <c r="AB3745" t="s">
        <v>245</v>
      </c>
      <c r="AC3745" t="s">
        <v>245</v>
      </c>
      <c r="AD3745" t="s">
        <v>690</v>
      </c>
      <c r="AE3745" t="s">
        <v>247</v>
      </c>
      <c r="AF3745" t="s">
        <v>566</v>
      </c>
      <c r="AG3745" t="s">
        <v>84</v>
      </c>
      <c r="AH3745">
        <v>17.307687999999999</v>
      </c>
      <c r="AI3745">
        <v>33.264581999999997</v>
      </c>
      <c r="AJ3745">
        <v>45.626252999999998</v>
      </c>
      <c r="AK3745">
        <v>53.391613</v>
      </c>
      <c r="AL3745" t="s">
        <v>73</v>
      </c>
      <c r="AM3745" t="s">
        <v>248</v>
      </c>
      <c r="AN3745" t="s">
        <v>247</v>
      </c>
      <c r="AO3745" s="1">
        <v>45809</v>
      </c>
      <c r="AR3745" t="s">
        <v>247</v>
      </c>
    </row>
    <row r="3746" spans="1:44" hidden="1" x14ac:dyDescent="0.25">
      <c r="A3746" t="s">
        <v>5130</v>
      </c>
      <c r="B3746" t="s">
        <v>5125</v>
      </c>
      <c r="C3746" t="s">
        <v>5126</v>
      </c>
      <c r="D3746" t="s">
        <v>207</v>
      </c>
      <c r="E3746" t="s">
        <v>1268</v>
      </c>
      <c r="F3746" t="s">
        <v>245</v>
      </c>
      <c r="G3746" t="s">
        <v>58</v>
      </c>
      <c r="H3746">
        <v>1</v>
      </c>
      <c r="I3746" t="s">
        <v>197</v>
      </c>
      <c r="J3746" t="s">
        <v>70</v>
      </c>
      <c r="L3746">
        <v>6.24</v>
      </c>
      <c r="M3746" t="s">
        <v>226</v>
      </c>
      <c r="W3746" s="5">
        <v>44421</v>
      </c>
      <c r="AB3746" t="s">
        <v>245</v>
      </c>
      <c r="AC3746" t="s">
        <v>245</v>
      </c>
      <c r="AD3746" t="s">
        <v>690</v>
      </c>
      <c r="AE3746" t="s">
        <v>247</v>
      </c>
      <c r="AF3746" t="s">
        <v>566</v>
      </c>
      <c r="AG3746" t="s">
        <v>84</v>
      </c>
      <c r="AH3746">
        <v>17.307687999999999</v>
      </c>
      <c r="AI3746">
        <v>33.264581999999997</v>
      </c>
      <c r="AJ3746">
        <v>45.626252999999998</v>
      </c>
      <c r="AK3746">
        <v>53.391613</v>
      </c>
      <c r="AL3746" t="s">
        <v>73</v>
      </c>
      <c r="AM3746" t="s">
        <v>248</v>
      </c>
      <c r="AN3746" t="s">
        <v>247</v>
      </c>
      <c r="AO3746" s="1">
        <v>45809</v>
      </c>
      <c r="AR3746" t="s">
        <v>247</v>
      </c>
    </row>
    <row r="3747" spans="1:44" hidden="1" x14ac:dyDescent="0.25">
      <c r="A3747" t="s">
        <v>5133</v>
      </c>
      <c r="B3747" t="s">
        <v>5131</v>
      </c>
      <c r="C3747" t="s">
        <v>5132</v>
      </c>
      <c r="D3747" t="s">
        <v>143</v>
      </c>
      <c r="E3747" t="s">
        <v>1529</v>
      </c>
      <c r="F3747" t="s">
        <v>311</v>
      </c>
      <c r="G3747" t="s">
        <v>58</v>
      </c>
      <c r="H3747">
        <v>2</v>
      </c>
      <c r="I3747" t="s">
        <v>46</v>
      </c>
      <c r="J3747" t="s">
        <v>47</v>
      </c>
      <c r="K3747" s="1">
        <v>44639</v>
      </c>
      <c r="L3747">
        <v>47.26</v>
      </c>
      <c r="M3747" t="s">
        <v>226</v>
      </c>
      <c r="O3747" t="s">
        <v>82</v>
      </c>
      <c r="P3747" t="s">
        <v>14</v>
      </c>
      <c r="W3747" s="5">
        <v>44481</v>
      </c>
      <c r="Z3747" s="10">
        <v>44481</v>
      </c>
      <c r="AA3747" s="10">
        <v>44480</v>
      </c>
      <c r="AB3747" t="s">
        <v>311</v>
      </c>
      <c r="AC3747" t="s">
        <v>82</v>
      </c>
      <c r="AD3747" t="s">
        <v>1532</v>
      </c>
      <c r="AE3747" t="s">
        <v>1531</v>
      </c>
      <c r="AF3747" t="s">
        <v>51</v>
      </c>
      <c r="AG3747" t="s">
        <v>50</v>
      </c>
      <c r="AH3747">
        <v>57.387056000000001</v>
      </c>
      <c r="AI3747">
        <v>75.730158000000003</v>
      </c>
      <c r="AJ3747">
        <v>76.424494999999993</v>
      </c>
      <c r="AK3747">
        <v>76.788752000000002</v>
      </c>
      <c r="AL3747" t="s">
        <v>27</v>
      </c>
      <c r="AM3747" t="s">
        <v>314</v>
      </c>
      <c r="AO3747" s="1">
        <v>45778</v>
      </c>
    </row>
    <row r="3748" spans="1:44" hidden="1" x14ac:dyDescent="0.25">
      <c r="A3748" t="s">
        <v>5134</v>
      </c>
      <c r="B3748" t="s">
        <v>5131</v>
      </c>
      <c r="C3748" t="s">
        <v>5132</v>
      </c>
      <c r="D3748" t="s">
        <v>145</v>
      </c>
      <c r="E3748" t="s">
        <v>1529</v>
      </c>
      <c r="F3748" t="s">
        <v>311</v>
      </c>
      <c r="G3748" t="s">
        <v>58</v>
      </c>
      <c r="H3748">
        <v>2</v>
      </c>
      <c r="I3748" t="s">
        <v>46</v>
      </c>
      <c r="J3748" t="s">
        <v>47</v>
      </c>
      <c r="K3748" s="1">
        <v>44638</v>
      </c>
      <c r="L3748">
        <v>27.414999999999999</v>
      </c>
      <c r="M3748" t="s">
        <v>226</v>
      </c>
      <c r="O3748" t="s">
        <v>82</v>
      </c>
      <c r="P3748" t="s">
        <v>14</v>
      </c>
      <c r="W3748" s="5">
        <v>44476</v>
      </c>
      <c r="Z3748" s="10">
        <v>44476</v>
      </c>
      <c r="AA3748" s="10">
        <v>44475</v>
      </c>
      <c r="AB3748" t="s">
        <v>311</v>
      </c>
      <c r="AC3748" t="s">
        <v>82</v>
      </c>
      <c r="AD3748" t="s">
        <v>1532</v>
      </c>
      <c r="AE3748" t="s">
        <v>1531</v>
      </c>
      <c r="AF3748" t="s">
        <v>51</v>
      </c>
      <c r="AG3748" t="s">
        <v>50</v>
      </c>
      <c r="AH3748">
        <v>57.387056000000001</v>
      </c>
      <c r="AI3748">
        <v>75.730158000000003</v>
      </c>
      <c r="AJ3748">
        <v>76.424494999999993</v>
      </c>
      <c r="AK3748">
        <v>76.788752000000002</v>
      </c>
      <c r="AL3748" t="s">
        <v>27</v>
      </c>
      <c r="AM3748" t="s">
        <v>314</v>
      </c>
      <c r="AO3748" s="1">
        <v>45778</v>
      </c>
    </row>
    <row r="3749" spans="1:44" hidden="1" x14ac:dyDescent="0.25">
      <c r="A3749" t="s">
        <v>5135</v>
      </c>
      <c r="B3749" t="s">
        <v>5131</v>
      </c>
      <c r="C3749" t="s">
        <v>5132</v>
      </c>
      <c r="D3749" t="s">
        <v>255</v>
      </c>
      <c r="E3749" t="s">
        <v>1529</v>
      </c>
      <c r="F3749" t="s">
        <v>311</v>
      </c>
      <c r="G3749" t="s">
        <v>58</v>
      </c>
      <c r="H3749">
        <v>2</v>
      </c>
      <c r="I3749" t="s">
        <v>46</v>
      </c>
      <c r="J3749" t="s">
        <v>47</v>
      </c>
      <c r="K3749" s="1">
        <v>44645</v>
      </c>
      <c r="L3749">
        <v>24.19</v>
      </c>
      <c r="M3749" t="s">
        <v>226</v>
      </c>
      <c r="O3749" t="s">
        <v>82</v>
      </c>
      <c r="P3749" t="s">
        <v>14</v>
      </c>
      <c r="W3749" s="5">
        <v>44475</v>
      </c>
      <c r="Z3749" s="10">
        <v>44475</v>
      </c>
      <c r="AA3749" s="10">
        <v>44456</v>
      </c>
      <c r="AB3749" t="s">
        <v>311</v>
      </c>
      <c r="AC3749" t="s">
        <v>82</v>
      </c>
      <c r="AD3749" t="s">
        <v>1532</v>
      </c>
      <c r="AE3749" t="s">
        <v>1531</v>
      </c>
      <c r="AF3749" t="s">
        <v>51</v>
      </c>
      <c r="AG3749" t="s">
        <v>50</v>
      </c>
      <c r="AH3749">
        <v>57.387056000000001</v>
      </c>
      <c r="AI3749">
        <v>75.730158000000003</v>
      </c>
      <c r="AJ3749">
        <v>76.424494999999993</v>
      </c>
      <c r="AK3749">
        <v>76.788752000000002</v>
      </c>
      <c r="AL3749" t="s">
        <v>27</v>
      </c>
      <c r="AM3749" t="s">
        <v>314</v>
      </c>
      <c r="AO3749" s="1">
        <v>45778</v>
      </c>
    </row>
    <row r="3750" spans="1:44" hidden="1" x14ac:dyDescent="0.25">
      <c r="A3750" t="s">
        <v>5136</v>
      </c>
      <c r="B3750" t="s">
        <v>5131</v>
      </c>
      <c r="C3750" t="s">
        <v>5132</v>
      </c>
      <c r="D3750" t="s">
        <v>207</v>
      </c>
      <c r="E3750" t="s">
        <v>1529</v>
      </c>
      <c r="F3750" t="s">
        <v>311</v>
      </c>
      <c r="G3750" t="s">
        <v>58</v>
      </c>
      <c r="H3750">
        <v>2</v>
      </c>
      <c r="I3750" t="s">
        <v>46</v>
      </c>
      <c r="J3750" t="s">
        <v>47</v>
      </c>
      <c r="K3750" s="1">
        <v>44651</v>
      </c>
      <c r="L3750">
        <v>45.73</v>
      </c>
      <c r="M3750" t="s">
        <v>226</v>
      </c>
      <c r="O3750" t="s">
        <v>82</v>
      </c>
      <c r="P3750" t="s">
        <v>14</v>
      </c>
      <c r="W3750" s="5">
        <v>44519</v>
      </c>
      <c r="Z3750" s="10">
        <v>44519</v>
      </c>
      <c r="AA3750" s="10">
        <v>44518</v>
      </c>
      <c r="AB3750" t="s">
        <v>311</v>
      </c>
      <c r="AC3750" t="s">
        <v>82</v>
      </c>
      <c r="AD3750" t="s">
        <v>1532</v>
      </c>
      <c r="AE3750" t="s">
        <v>1531</v>
      </c>
      <c r="AF3750" t="s">
        <v>51</v>
      </c>
      <c r="AG3750" t="s">
        <v>50</v>
      </c>
      <c r="AH3750">
        <v>57.387056000000001</v>
      </c>
      <c r="AI3750">
        <v>75.730158000000003</v>
      </c>
      <c r="AJ3750">
        <v>76.424494999999993</v>
      </c>
      <c r="AK3750">
        <v>76.788752000000002</v>
      </c>
      <c r="AL3750" t="s">
        <v>27</v>
      </c>
      <c r="AM3750" t="s">
        <v>314</v>
      </c>
      <c r="AO3750" s="1">
        <v>45778</v>
      </c>
    </row>
    <row r="3751" spans="1:44" hidden="1" x14ac:dyDescent="0.25">
      <c r="A3751" t="s">
        <v>5137</v>
      </c>
      <c r="B3751" t="s">
        <v>5131</v>
      </c>
      <c r="C3751" t="s">
        <v>5132</v>
      </c>
      <c r="D3751" t="s">
        <v>102</v>
      </c>
      <c r="E3751" t="s">
        <v>1529</v>
      </c>
      <c r="F3751" t="s">
        <v>311</v>
      </c>
      <c r="G3751" t="s">
        <v>58</v>
      </c>
      <c r="H3751">
        <v>2</v>
      </c>
      <c r="I3751" t="s">
        <v>46</v>
      </c>
      <c r="J3751" t="s">
        <v>47</v>
      </c>
      <c r="K3751" s="1">
        <v>44665</v>
      </c>
      <c r="L3751">
        <v>35.67</v>
      </c>
      <c r="M3751" t="s">
        <v>226</v>
      </c>
      <c r="O3751" t="s">
        <v>82</v>
      </c>
      <c r="P3751" t="s">
        <v>14</v>
      </c>
      <c r="W3751" s="5">
        <v>44510</v>
      </c>
      <c r="Z3751" s="10">
        <v>44510</v>
      </c>
      <c r="AA3751" s="10">
        <v>44497</v>
      </c>
      <c r="AB3751" t="s">
        <v>311</v>
      </c>
      <c r="AC3751" t="s">
        <v>82</v>
      </c>
      <c r="AD3751" t="s">
        <v>1532</v>
      </c>
      <c r="AE3751" t="s">
        <v>1531</v>
      </c>
      <c r="AF3751" t="s">
        <v>51</v>
      </c>
      <c r="AG3751" t="s">
        <v>50</v>
      </c>
      <c r="AH3751">
        <v>57.387056000000001</v>
      </c>
      <c r="AI3751">
        <v>75.730158000000003</v>
      </c>
      <c r="AJ3751">
        <v>76.424494999999993</v>
      </c>
      <c r="AK3751">
        <v>76.788752000000002</v>
      </c>
      <c r="AL3751" t="s">
        <v>27</v>
      </c>
      <c r="AM3751" t="s">
        <v>314</v>
      </c>
      <c r="AO3751" s="1">
        <v>45778</v>
      </c>
    </row>
    <row r="3752" spans="1:44" hidden="1" x14ac:dyDescent="0.25">
      <c r="A3752" t="s">
        <v>5138</v>
      </c>
      <c r="B3752" t="s">
        <v>5131</v>
      </c>
      <c r="C3752" t="s">
        <v>5132</v>
      </c>
      <c r="D3752" t="s">
        <v>104</v>
      </c>
      <c r="E3752" t="s">
        <v>1529</v>
      </c>
      <c r="F3752" t="s">
        <v>311</v>
      </c>
      <c r="G3752" t="s">
        <v>58</v>
      </c>
      <c r="H3752">
        <v>2</v>
      </c>
      <c r="I3752" t="s">
        <v>46</v>
      </c>
      <c r="J3752" t="s">
        <v>47</v>
      </c>
      <c r="K3752" s="1">
        <v>44658</v>
      </c>
      <c r="L3752">
        <v>30.876999999999999</v>
      </c>
      <c r="M3752" t="s">
        <v>226</v>
      </c>
      <c r="O3752" t="s">
        <v>82</v>
      </c>
      <c r="P3752" t="s">
        <v>14</v>
      </c>
      <c r="W3752" s="5">
        <v>44510</v>
      </c>
      <c r="Z3752" s="10">
        <v>44510</v>
      </c>
      <c r="AA3752" s="10">
        <v>44497</v>
      </c>
      <c r="AB3752" t="s">
        <v>311</v>
      </c>
      <c r="AC3752" t="s">
        <v>82</v>
      </c>
      <c r="AD3752" t="s">
        <v>1532</v>
      </c>
      <c r="AE3752" t="s">
        <v>1531</v>
      </c>
      <c r="AF3752" t="s">
        <v>51</v>
      </c>
      <c r="AG3752" t="s">
        <v>50</v>
      </c>
      <c r="AH3752">
        <v>57.387056000000001</v>
      </c>
      <c r="AI3752">
        <v>75.730158000000003</v>
      </c>
      <c r="AJ3752">
        <v>76.424494999999993</v>
      </c>
      <c r="AK3752">
        <v>76.788752000000002</v>
      </c>
      <c r="AL3752" t="s">
        <v>27</v>
      </c>
      <c r="AM3752" t="s">
        <v>314</v>
      </c>
      <c r="AO3752" s="1">
        <v>45778</v>
      </c>
    </row>
    <row r="3753" spans="1:44" hidden="1" x14ac:dyDescent="0.25">
      <c r="A3753" t="s">
        <v>5139</v>
      </c>
      <c r="B3753" t="s">
        <v>5131</v>
      </c>
      <c r="C3753" t="s">
        <v>5132</v>
      </c>
      <c r="D3753" t="s">
        <v>156</v>
      </c>
      <c r="E3753" t="s">
        <v>1529</v>
      </c>
      <c r="F3753" t="s">
        <v>311</v>
      </c>
      <c r="G3753" t="s">
        <v>58</v>
      </c>
      <c r="H3753">
        <v>1</v>
      </c>
      <c r="I3753" t="s">
        <v>197</v>
      </c>
      <c r="J3753" t="s">
        <v>70</v>
      </c>
      <c r="L3753">
        <v>1.49</v>
      </c>
      <c r="M3753" t="s">
        <v>226</v>
      </c>
      <c r="W3753" s="5">
        <v>44617</v>
      </c>
      <c r="AB3753" t="s">
        <v>311</v>
      </c>
      <c r="AC3753" t="s">
        <v>311</v>
      </c>
      <c r="AD3753" t="s">
        <v>1532</v>
      </c>
      <c r="AE3753" t="s">
        <v>1531</v>
      </c>
      <c r="AF3753" t="s">
        <v>51</v>
      </c>
      <c r="AG3753" t="s">
        <v>50</v>
      </c>
      <c r="AH3753">
        <v>57.387056000000001</v>
      </c>
      <c r="AI3753">
        <v>75.730158000000003</v>
      </c>
      <c r="AJ3753">
        <v>76.424494999999993</v>
      </c>
      <c r="AK3753">
        <v>76.788752000000002</v>
      </c>
      <c r="AL3753" t="s">
        <v>73</v>
      </c>
      <c r="AM3753" t="s">
        <v>314</v>
      </c>
      <c r="AN3753" t="s">
        <v>1531</v>
      </c>
      <c r="AO3753" s="1">
        <v>45839</v>
      </c>
      <c r="AP3753" s="1" t="s">
        <v>5438</v>
      </c>
      <c r="AR3753" t="s">
        <v>1532</v>
      </c>
    </row>
    <row r="3754" spans="1:44" hidden="1" x14ac:dyDescent="0.25">
      <c r="A3754" t="s">
        <v>5140</v>
      </c>
      <c r="B3754" t="s">
        <v>5131</v>
      </c>
      <c r="C3754" t="s">
        <v>5132</v>
      </c>
      <c r="D3754" t="s">
        <v>118</v>
      </c>
      <c r="E3754" t="s">
        <v>1529</v>
      </c>
      <c r="F3754" t="s">
        <v>311</v>
      </c>
      <c r="G3754" t="s">
        <v>58</v>
      </c>
      <c r="H3754">
        <v>2</v>
      </c>
      <c r="I3754" t="s">
        <v>46</v>
      </c>
      <c r="J3754" t="s">
        <v>70</v>
      </c>
      <c r="L3754">
        <v>1.1599999999999999</v>
      </c>
      <c r="M3754" t="s">
        <v>226</v>
      </c>
      <c r="W3754" s="5">
        <v>44510</v>
      </c>
      <c r="AB3754" t="s">
        <v>311</v>
      </c>
      <c r="AC3754" t="s">
        <v>311</v>
      </c>
      <c r="AD3754" t="s">
        <v>1532</v>
      </c>
      <c r="AE3754" t="s">
        <v>1531</v>
      </c>
      <c r="AF3754" t="s">
        <v>51</v>
      </c>
      <c r="AG3754" t="s">
        <v>50</v>
      </c>
      <c r="AH3754">
        <v>57.387056000000001</v>
      </c>
      <c r="AI3754">
        <v>75.730158000000003</v>
      </c>
      <c r="AJ3754">
        <v>76.424494999999993</v>
      </c>
      <c r="AK3754">
        <v>76.788752000000002</v>
      </c>
      <c r="AL3754" t="s">
        <v>73</v>
      </c>
      <c r="AM3754" t="s">
        <v>314</v>
      </c>
      <c r="AN3754" t="s">
        <v>1531</v>
      </c>
      <c r="AO3754" s="1">
        <v>45839</v>
      </c>
      <c r="AP3754" s="1" t="s">
        <v>5438</v>
      </c>
      <c r="AR3754" t="s">
        <v>1532</v>
      </c>
    </row>
    <row r="3755" spans="1:44" hidden="1" x14ac:dyDescent="0.25">
      <c r="A3755" t="s">
        <v>5141</v>
      </c>
      <c r="B3755" t="s">
        <v>5131</v>
      </c>
      <c r="C3755" t="s">
        <v>5132</v>
      </c>
      <c r="D3755" t="s">
        <v>166</v>
      </c>
      <c r="E3755" t="s">
        <v>1529</v>
      </c>
      <c r="F3755" t="s">
        <v>311</v>
      </c>
      <c r="G3755" t="s">
        <v>58</v>
      </c>
      <c r="H3755">
        <v>2</v>
      </c>
      <c r="I3755" t="s">
        <v>46</v>
      </c>
      <c r="J3755" t="s">
        <v>70</v>
      </c>
      <c r="L3755">
        <v>0.41</v>
      </c>
      <c r="M3755" t="s">
        <v>226</v>
      </c>
      <c r="W3755" s="5">
        <v>44510</v>
      </c>
      <c r="AB3755" t="s">
        <v>311</v>
      </c>
      <c r="AC3755" t="s">
        <v>311</v>
      </c>
      <c r="AD3755" t="s">
        <v>1532</v>
      </c>
      <c r="AE3755" t="s">
        <v>1531</v>
      </c>
      <c r="AF3755" t="s">
        <v>51</v>
      </c>
      <c r="AG3755" t="s">
        <v>50</v>
      </c>
      <c r="AH3755">
        <v>57.387056000000001</v>
      </c>
      <c r="AI3755">
        <v>75.730158000000003</v>
      </c>
      <c r="AJ3755">
        <v>76.424494999999993</v>
      </c>
      <c r="AK3755">
        <v>76.788752000000002</v>
      </c>
      <c r="AL3755" t="s">
        <v>73</v>
      </c>
      <c r="AM3755" t="s">
        <v>314</v>
      </c>
      <c r="AN3755" t="s">
        <v>1531</v>
      </c>
      <c r="AO3755" s="1">
        <v>45839</v>
      </c>
      <c r="AP3755" s="1" t="s">
        <v>5438</v>
      </c>
      <c r="AR3755" t="s">
        <v>1532</v>
      </c>
    </row>
    <row r="3756" spans="1:44" hidden="1" x14ac:dyDescent="0.25">
      <c r="A3756" t="s">
        <v>5144</v>
      </c>
      <c r="B3756" t="s">
        <v>5142</v>
      </c>
      <c r="C3756" t="s">
        <v>5143</v>
      </c>
      <c r="D3756" t="s">
        <v>893</v>
      </c>
      <c r="E3756" t="s">
        <v>2297</v>
      </c>
      <c r="F3756" t="s">
        <v>245</v>
      </c>
      <c r="G3756" t="s">
        <v>45</v>
      </c>
      <c r="H3756">
        <v>1</v>
      </c>
      <c r="I3756" t="s">
        <v>197</v>
      </c>
      <c r="J3756" t="s">
        <v>236</v>
      </c>
      <c r="L3756">
        <v>3.91</v>
      </c>
      <c r="M3756" t="s">
        <v>226</v>
      </c>
      <c r="W3756" s="5">
        <v>44317</v>
      </c>
      <c r="AB3756" t="s">
        <v>245</v>
      </c>
      <c r="AC3756" t="s">
        <v>245</v>
      </c>
      <c r="AD3756" t="s">
        <v>247</v>
      </c>
      <c r="AE3756" t="s">
        <v>72</v>
      </c>
      <c r="AF3756" t="s">
        <v>53</v>
      </c>
      <c r="AG3756" t="s">
        <v>690</v>
      </c>
      <c r="AH3756">
        <v>45.901139000000001</v>
      </c>
      <c r="AI3756">
        <v>51.377679999999998</v>
      </c>
      <c r="AJ3756">
        <v>54.412762000000001</v>
      </c>
      <c r="AK3756">
        <v>64.026123999999996</v>
      </c>
      <c r="AL3756" t="s">
        <v>73</v>
      </c>
      <c r="AM3756" t="s">
        <v>248</v>
      </c>
      <c r="AN3756" t="s">
        <v>247</v>
      </c>
      <c r="AO3756" s="1">
        <v>45839</v>
      </c>
      <c r="AP3756" s="1" t="s">
        <v>5438</v>
      </c>
      <c r="AR3756" t="s">
        <v>247</v>
      </c>
    </row>
    <row r="3757" spans="1:44" hidden="1" x14ac:dyDescent="0.25">
      <c r="A3757" t="s">
        <v>5145</v>
      </c>
      <c r="B3757" t="s">
        <v>5142</v>
      </c>
      <c r="C3757" t="s">
        <v>5143</v>
      </c>
      <c r="D3757" t="s">
        <v>483</v>
      </c>
      <c r="E3757" t="s">
        <v>2297</v>
      </c>
      <c r="F3757" t="s">
        <v>245</v>
      </c>
      <c r="G3757" t="s">
        <v>45</v>
      </c>
      <c r="H3757">
        <v>1</v>
      </c>
      <c r="I3757" t="s">
        <v>197</v>
      </c>
      <c r="J3757" t="s">
        <v>236</v>
      </c>
      <c r="L3757">
        <v>1.51</v>
      </c>
      <c r="M3757" t="s">
        <v>226</v>
      </c>
      <c r="W3757" s="5">
        <v>44317</v>
      </c>
      <c r="AB3757" t="s">
        <v>245</v>
      </c>
      <c r="AC3757" t="s">
        <v>245</v>
      </c>
      <c r="AD3757" t="s">
        <v>247</v>
      </c>
      <c r="AE3757" t="s">
        <v>72</v>
      </c>
      <c r="AF3757" t="s">
        <v>53</v>
      </c>
      <c r="AG3757" t="s">
        <v>690</v>
      </c>
      <c r="AH3757">
        <v>45.901139000000001</v>
      </c>
      <c r="AI3757">
        <v>51.377679999999998</v>
      </c>
      <c r="AJ3757">
        <v>54.412762000000001</v>
      </c>
      <c r="AK3757">
        <v>64.026123999999996</v>
      </c>
      <c r="AL3757" t="s">
        <v>73</v>
      </c>
      <c r="AM3757" t="s">
        <v>248</v>
      </c>
      <c r="AN3757" t="s">
        <v>247</v>
      </c>
      <c r="AO3757" s="1">
        <v>45839</v>
      </c>
      <c r="AP3757" s="1" t="s">
        <v>5438</v>
      </c>
      <c r="AR3757" t="s">
        <v>247</v>
      </c>
    </row>
    <row r="3758" spans="1:44" hidden="1" x14ac:dyDescent="0.25">
      <c r="A3758" t="s">
        <v>5148</v>
      </c>
      <c r="B3758" t="s">
        <v>5146</v>
      </c>
      <c r="C3758" t="s">
        <v>5147</v>
      </c>
      <c r="D3758" t="s">
        <v>207</v>
      </c>
      <c r="E3758" t="s">
        <v>2176</v>
      </c>
      <c r="F3758" t="s">
        <v>245</v>
      </c>
      <c r="G3758" t="s">
        <v>80</v>
      </c>
      <c r="H3758">
        <v>1</v>
      </c>
      <c r="I3758" t="s">
        <v>197</v>
      </c>
      <c r="J3758" t="s">
        <v>70</v>
      </c>
      <c r="L3758">
        <v>0.42</v>
      </c>
      <c r="M3758" t="s">
        <v>226</v>
      </c>
      <c r="W3758" s="5">
        <v>44317</v>
      </c>
      <c r="AB3758" t="s">
        <v>245</v>
      </c>
      <c r="AC3758" t="s">
        <v>245</v>
      </c>
      <c r="AD3758" t="s">
        <v>566</v>
      </c>
      <c r="AE3758" t="s">
        <v>932</v>
      </c>
      <c r="AF3758" t="s">
        <v>690</v>
      </c>
      <c r="AG3758" t="s">
        <v>247</v>
      </c>
      <c r="AH3758">
        <v>23.269974000000001</v>
      </c>
      <c r="AI3758">
        <v>43.008702999999997</v>
      </c>
      <c r="AJ3758">
        <v>50.474130000000002</v>
      </c>
      <c r="AK3758">
        <v>66.431023999999994</v>
      </c>
      <c r="AL3758" t="s">
        <v>73</v>
      </c>
      <c r="AM3758" t="s">
        <v>248</v>
      </c>
      <c r="AN3758" t="s">
        <v>932</v>
      </c>
      <c r="AO3758" s="1">
        <v>45809</v>
      </c>
      <c r="AR3758" t="s">
        <v>932</v>
      </c>
    </row>
    <row r="3759" spans="1:44" hidden="1" x14ac:dyDescent="0.25">
      <c r="A3759" t="s">
        <v>5151</v>
      </c>
      <c r="B3759" t="s">
        <v>5149</v>
      </c>
      <c r="C3759" t="s">
        <v>5150</v>
      </c>
      <c r="D3759" t="s">
        <v>87</v>
      </c>
      <c r="E3759" t="s">
        <v>57</v>
      </c>
      <c r="F3759" t="s">
        <v>44</v>
      </c>
      <c r="G3759" t="s">
        <v>58</v>
      </c>
      <c r="H3759">
        <v>1</v>
      </c>
      <c r="I3759" t="s">
        <v>197</v>
      </c>
      <c r="J3759" t="s">
        <v>70</v>
      </c>
      <c r="L3759">
        <f>93.96-36</f>
        <v>57.959999999999994</v>
      </c>
      <c r="M3759" t="s">
        <v>48</v>
      </c>
      <c r="R3759" t="s">
        <v>98</v>
      </c>
      <c r="S3759" t="s">
        <v>98</v>
      </c>
      <c r="T3759" t="s">
        <v>98</v>
      </c>
      <c r="W3759" s="5">
        <v>45658</v>
      </c>
      <c r="AB3759" t="s">
        <v>44</v>
      </c>
      <c r="AC3759" t="s">
        <v>44</v>
      </c>
      <c r="AD3759" t="s">
        <v>52</v>
      </c>
      <c r="AE3759" t="s">
        <v>50</v>
      </c>
      <c r="AF3759" t="s">
        <v>51</v>
      </c>
      <c r="AG3759" t="s">
        <v>53</v>
      </c>
      <c r="AH3759">
        <v>39.139867000000002</v>
      </c>
      <c r="AI3759">
        <v>45.734696</v>
      </c>
      <c r="AJ3759">
        <v>64.199302000000003</v>
      </c>
      <c r="AK3759">
        <v>78.465185000000005</v>
      </c>
      <c r="AL3759" t="s">
        <v>1126</v>
      </c>
      <c r="AM3759" t="s">
        <v>55</v>
      </c>
      <c r="AN3759" t="s">
        <v>50</v>
      </c>
      <c r="AO3759" s="1">
        <v>45717</v>
      </c>
      <c r="AP3759" s="1" t="s">
        <v>5427</v>
      </c>
      <c r="AR3759" t="s">
        <v>50</v>
      </c>
    </row>
    <row r="3760" spans="1:44" hidden="1" x14ac:dyDescent="0.25">
      <c r="A3760" t="s">
        <v>5154</v>
      </c>
      <c r="B3760" t="s">
        <v>5152</v>
      </c>
      <c r="C3760" t="s">
        <v>5153</v>
      </c>
      <c r="D3760" t="s">
        <v>95</v>
      </c>
      <c r="E3760" t="s">
        <v>4209</v>
      </c>
      <c r="F3760" t="s">
        <v>311</v>
      </c>
      <c r="G3760" t="s">
        <v>58</v>
      </c>
      <c r="H3760">
        <v>1</v>
      </c>
      <c r="I3760" t="s">
        <v>197</v>
      </c>
      <c r="J3760" t="s">
        <v>70</v>
      </c>
      <c r="L3760">
        <v>17.899999999999999</v>
      </c>
      <c r="M3760" t="s">
        <v>226</v>
      </c>
      <c r="U3760" t="s">
        <v>300</v>
      </c>
      <c r="W3760" s="5">
        <v>45292</v>
      </c>
      <c r="AB3760" t="s">
        <v>311</v>
      </c>
      <c r="AC3760" t="s">
        <v>311</v>
      </c>
      <c r="AD3760" t="s">
        <v>199</v>
      </c>
      <c r="AE3760" t="s">
        <v>51</v>
      </c>
      <c r="AF3760" t="s">
        <v>50</v>
      </c>
      <c r="AG3760" t="s">
        <v>1532</v>
      </c>
      <c r="AH3760">
        <v>99.773692999999994</v>
      </c>
      <c r="AI3760">
        <v>103.36349</v>
      </c>
      <c r="AJ3760">
        <v>123.148443</v>
      </c>
      <c r="AK3760">
        <v>127.729916</v>
      </c>
      <c r="AL3760" t="s">
        <v>73</v>
      </c>
      <c r="AM3760" t="s">
        <v>314</v>
      </c>
      <c r="AN3760" t="s">
        <v>199</v>
      </c>
      <c r="AO3760" s="1">
        <v>45839</v>
      </c>
      <c r="AP3760" s="1" t="s">
        <v>5438</v>
      </c>
      <c r="AR3760" t="s">
        <v>199</v>
      </c>
    </row>
    <row r="3761" spans="1:44" hidden="1" x14ac:dyDescent="0.25">
      <c r="A3761" t="s">
        <v>5155</v>
      </c>
      <c r="B3761" t="s">
        <v>5152</v>
      </c>
      <c r="C3761" t="s">
        <v>5153</v>
      </c>
      <c r="D3761" t="s">
        <v>143</v>
      </c>
      <c r="E3761" t="s">
        <v>4209</v>
      </c>
      <c r="F3761" t="s">
        <v>311</v>
      </c>
      <c r="G3761" t="s">
        <v>58</v>
      </c>
      <c r="H3761">
        <v>1</v>
      </c>
      <c r="I3761" t="s">
        <v>197</v>
      </c>
      <c r="J3761" t="s">
        <v>70</v>
      </c>
      <c r="L3761">
        <v>5.83</v>
      </c>
      <c r="M3761" t="s">
        <v>226</v>
      </c>
      <c r="U3761" t="s">
        <v>300</v>
      </c>
      <c r="W3761" s="5">
        <v>45292</v>
      </c>
      <c r="AB3761" t="s">
        <v>311</v>
      </c>
      <c r="AC3761" t="s">
        <v>311</v>
      </c>
      <c r="AD3761" t="s">
        <v>199</v>
      </c>
      <c r="AE3761" t="s">
        <v>51</v>
      </c>
      <c r="AF3761" t="s">
        <v>50</v>
      </c>
      <c r="AG3761" t="s">
        <v>1532</v>
      </c>
      <c r="AH3761">
        <v>99.773692999999994</v>
      </c>
      <c r="AI3761">
        <v>103.36349</v>
      </c>
      <c r="AJ3761">
        <v>123.148443</v>
      </c>
      <c r="AK3761">
        <v>127.729916</v>
      </c>
      <c r="AL3761" t="s">
        <v>73</v>
      </c>
      <c r="AM3761" t="s">
        <v>314</v>
      </c>
      <c r="AN3761" t="s">
        <v>199</v>
      </c>
      <c r="AO3761" s="1">
        <v>45839</v>
      </c>
      <c r="AP3761" s="1" t="s">
        <v>5438</v>
      </c>
      <c r="AR3761" t="s">
        <v>199</v>
      </c>
    </row>
    <row r="3762" spans="1:44" hidden="1" x14ac:dyDescent="0.25">
      <c r="A3762" t="s">
        <v>5156</v>
      </c>
      <c r="B3762" t="s">
        <v>5152</v>
      </c>
      <c r="C3762" t="s">
        <v>5153</v>
      </c>
      <c r="D3762" t="s">
        <v>145</v>
      </c>
      <c r="E3762" t="s">
        <v>4209</v>
      </c>
      <c r="F3762" t="s">
        <v>311</v>
      </c>
      <c r="G3762" t="s">
        <v>58</v>
      </c>
      <c r="H3762">
        <v>1</v>
      </c>
      <c r="I3762" t="s">
        <v>197</v>
      </c>
      <c r="J3762" t="s">
        <v>70</v>
      </c>
      <c r="L3762">
        <v>10.73</v>
      </c>
      <c r="M3762" t="s">
        <v>226</v>
      </c>
      <c r="U3762" t="s">
        <v>300</v>
      </c>
      <c r="W3762" s="5">
        <v>45292</v>
      </c>
      <c r="AB3762" t="s">
        <v>311</v>
      </c>
      <c r="AC3762" t="s">
        <v>311</v>
      </c>
      <c r="AD3762" t="s">
        <v>199</v>
      </c>
      <c r="AE3762" t="s">
        <v>51</v>
      </c>
      <c r="AF3762" t="s">
        <v>50</v>
      </c>
      <c r="AG3762" t="s">
        <v>1532</v>
      </c>
      <c r="AH3762">
        <v>99.773692999999994</v>
      </c>
      <c r="AI3762">
        <v>103.36349</v>
      </c>
      <c r="AJ3762">
        <v>123.148443</v>
      </c>
      <c r="AK3762">
        <v>127.729916</v>
      </c>
      <c r="AL3762" t="s">
        <v>73</v>
      </c>
      <c r="AM3762" t="s">
        <v>314</v>
      </c>
      <c r="AN3762" t="s">
        <v>199</v>
      </c>
      <c r="AO3762" s="1">
        <v>45839</v>
      </c>
      <c r="AP3762" s="1" t="s">
        <v>5438</v>
      </c>
      <c r="AR3762" t="s">
        <v>199</v>
      </c>
    </row>
    <row r="3763" spans="1:44" hidden="1" x14ac:dyDescent="0.25">
      <c r="A3763" t="s">
        <v>5157</v>
      </c>
      <c r="B3763" t="s">
        <v>5152</v>
      </c>
      <c r="C3763" t="s">
        <v>5153</v>
      </c>
      <c r="D3763" t="s">
        <v>255</v>
      </c>
      <c r="E3763" t="s">
        <v>4209</v>
      </c>
      <c r="F3763" t="s">
        <v>311</v>
      </c>
      <c r="G3763" t="s">
        <v>58</v>
      </c>
      <c r="H3763">
        <v>1</v>
      </c>
      <c r="I3763" t="s">
        <v>197</v>
      </c>
      <c r="J3763" t="s">
        <v>70</v>
      </c>
      <c r="L3763">
        <v>3.01</v>
      </c>
      <c r="M3763" t="s">
        <v>226</v>
      </c>
      <c r="U3763" t="s">
        <v>300</v>
      </c>
      <c r="W3763" s="5">
        <v>45292</v>
      </c>
      <c r="AB3763" t="s">
        <v>311</v>
      </c>
      <c r="AC3763" t="s">
        <v>311</v>
      </c>
      <c r="AD3763" t="s">
        <v>199</v>
      </c>
      <c r="AE3763" t="s">
        <v>51</v>
      </c>
      <c r="AF3763" t="s">
        <v>50</v>
      </c>
      <c r="AG3763" t="s">
        <v>1532</v>
      </c>
      <c r="AH3763">
        <v>99.773692999999994</v>
      </c>
      <c r="AI3763">
        <v>103.36349</v>
      </c>
      <c r="AJ3763">
        <v>123.148443</v>
      </c>
      <c r="AK3763">
        <v>127.729916</v>
      </c>
      <c r="AL3763" t="s">
        <v>73</v>
      </c>
      <c r="AM3763" t="s">
        <v>314</v>
      </c>
      <c r="AN3763" t="s">
        <v>199</v>
      </c>
      <c r="AO3763" s="1">
        <v>45839</v>
      </c>
      <c r="AP3763" s="1" t="s">
        <v>5438</v>
      </c>
      <c r="AR3763" t="s">
        <v>199</v>
      </c>
    </row>
    <row r="3764" spans="1:44" hidden="1" x14ac:dyDescent="0.25">
      <c r="A3764" t="s">
        <v>5158</v>
      </c>
      <c r="B3764" t="s">
        <v>5152</v>
      </c>
      <c r="C3764" t="s">
        <v>5153</v>
      </c>
      <c r="D3764" t="s">
        <v>100</v>
      </c>
      <c r="E3764" t="s">
        <v>4209</v>
      </c>
      <c r="F3764" t="s">
        <v>311</v>
      </c>
      <c r="G3764" t="s">
        <v>58</v>
      </c>
      <c r="H3764">
        <v>1</v>
      </c>
      <c r="I3764" t="s">
        <v>197</v>
      </c>
      <c r="J3764" t="s">
        <v>70</v>
      </c>
      <c r="L3764">
        <v>5.7</v>
      </c>
      <c r="M3764" t="s">
        <v>226</v>
      </c>
      <c r="U3764" t="s">
        <v>300</v>
      </c>
      <c r="W3764" s="5">
        <v>45292</v>
      </c>
      <c r="AB3764" t="s">
        <v>311</v>
      </c>
      <c r="AC3764" t="s">
        <v>311</v>
      </c>
      <c r="AD3764" t="s">
        <v>199</v>
      </c>
      <c r="AE3764" t="s">
        <v>51</v>
      </c>
      <c r="AF3764" t="s">
        <v>50</v>
      </c>
      <c r="AG3764" t="s">
        <v>1532</v>
      </c>
      <c r="AH3764">
        <v>99.773692999999994</v>
      </c>
      <c r="AI3764">
        <v>103.36349</v>
      </c>
      <c r="AJ3764">
        <v>123.148443</v>
      </c>
      <c r="AK3764">
        <v>127.729916</v>
      </c>
      <c r="AL3764" t="s">
        <v>73</v>
      </c>
      <c r="AM3764" t="s">
        <v>314</v>
      </c>
      <c r="AN3764" t="s">
        <v>199</v>
      </c>
      <c r="AO3764" s="1">
        <v>45839</v>
      </c>
      <c r="AP3764" s="1" t="s">
        <v>5438</v>
      </c>
      <c r="AR3764" t="s">
        <v>199</v>
      </c>
    </row>
    <row r="3765" spans="1:44" hidden="1" x14ac:dyDescent="0.25">
      <c r="A3765" t="s">
        <v>5161</v>
      </c>
      <c r="B3765" t="s">
        <v>5159</v>
      </c>
      <c r="C3765" t="s">
        <v>5160</v>
      </c>
      <c r="D3765" t="s">
        <v>143</v>
      </c>
      <c r="E3765" t="s">
        <v>3562</v>
      </c>
      <c r="F3765" t="s">
        <v>311</v>
      </c>
      <c r="G3765" t="s">
        <v>3563</v>
      </c>
      <c r="H3765">
        <v>3</v>
      </c>
      <c r="I3765" t="s">
        <v>46</v>
      </c>
      <c r="J3765" t="s">
        <v>47</v>
      </c>
      <c r="K3765" s="1">
        <v>44455</v>
      </c>
      <c r="L3765">
        <v>12.12</v>
      </c>
      <c r="M3765" t="s">
        <v>226</v>
      </c>
      <c r="Q3765">
        <v>1</v>
      </c>
      <c r="W3765" s="5">
        <v>44397</v>
      </c>
      <c r="Y3765" s="5">
        <v>45870</v>
      </c>
      <c r="AB3765" t="s">
        <v>311</v>
      </c>
      <c r="AC3765" t="s">
        <v>311</v>
      </c>
      <c r="AD3765" t="s">
        <v>1712</v>
      </c>
      <c r="AE3765" t="s">
        <v>1713</v>
      </c>
      <c r="AF3765" t="s">
        <v>199</v>
      </c>
      <c r="AG3765" t="s">
        <v>51</v>
      </c>
      <c r="AH3765">
        <v>19.723866999999998</v>
      </c>
      <c r="AI3765">
        <v>21.267607000000002</v>
      </c>
      <c r="AJ3765">
        <v>166.597903</v>
      </c>
      <c r="AK3765">
        <v>238.83917199999999</v>
      </c>
      <c r="AL3765" t="s">
        <v>54</v>
      </c>
      <c r="AM3765" t="s">
        <v>314</v>
      </c>
    </row>
    <row r="3766" spans="1:44" hidden="1" x14ac:dyDescent="0.25">
      <c r="A3766" t="s">
        <v>5164</v>
      </c>
      <c r="B3766" t="s">
        <v>5162</v>
      </c>
      <c r="C3766" t="s">
        <v>5163</v>
      </c>
      <c r="D3766" t="s">
        <v>143</v>
      </c>
      <c r="E3766" t="s">
        <v>1878</v>
      </c>
      <c r="F3766" t="s">
        <v>79</v>
      </c>
      <c r="G3766" t="s">
        <v>80</v>
      </c>
      <c r="H3766">
        <v>2</v>
      </c>
      <c r="I3766" t="s">
        <v>46</v>
      </c>
      <c r="J3766" t="s">
        <v>70</v>
      </c>
      <c r="L3766">
        <v>42.72</v>
      </c>
      <c r="M3766" t="s">
        <v>226</v>
      </c>
      <c r="O3766" t="s">
        <v>473</v>
      </c>
      <c r="P3766" t="s">
        <v>14</v>
      </c>
      <c r="V3766" t="s">
        <v>83</v>
      </c>
      <c r="W3766" s="5">
        <v>45320</v>
      </c>
      <c r="AB3766" t="s">
        <v>79</v>
      </c>
      <c r="AC3766" t="s">
        <v>473</v>
      </c>
      <c r="AD3766" t="s">
        <v>52</v>
      </c>
      <c r="AE3766" t="s">
        <v>84</v>
      </c>
      <c r="AF3766" t="s">
        <v>53</v>
      </c>
      <c r="AG3766" t="s">
        <v>50</v>
      </c>
      <c r="AH3766">
        <v>50.536386999999998</v>
      </c>
      <c r="AI3766">
        <v>69.566514999999995</v>
      </c>
      <c r="AJ3766">
        <v>73.453523000000004</v>
      </c>
      <c r="AK3766">
        <v>73.543122999999994</v>
      </c>
      <c r="AL3766" t="s">
        <v>73</v>
      </c>
      <c r="AM3766" t="s">
        <v>474</v>
      </c>
      <c r="AN3766" t="s">
        <v>690</v>
      </c>
      <c r="AO3766" s="1">
        <v>45839</v>
      </c>
      <c r="AP3766" s="1" t="s">
        <v>5438</v>
      </c>
      <c r="AR3766" t="s">
        <v>690</v>
      </c>
    </row>
    <row r="3767" spans="1:44" hidden="1" x14ac:dyDescent="0.25">
      <c r="A3767" t="s">
        <v>5165</v>
      </c>
      <c r="B3767" t="s">
        <v>5162</v>
      </c>
      <c r="C3767" t="s">
        <v>5163</v>
      </c>
      <c r="D3767" t="s">
        <v>145</v>
      </c>
      <c r="E3767" t="s">
        <v>1878</v>
      </c>
      <c r="F3767" t="s">
        <v>79</v>
      </c>
      <c r="G3767" t="s">
        <v>80</v>
      </c>
      <c r="H3767">
        <v>2</v>
      </c>
      <c r="I3767" t="s">
        <v>46</v>
      </c>
      <c r="J3767" t="s">
        <v>70</v>
      </c>
      <c r="L3767">
        <v>25.13</v>
      </c>
      <c r="M3767" t="s">
        <v>226</v>
      </c>
      <c r="O3767" t="s">
        <v>473</v>
      </c>
      <c r="P3767" t="s">
        <v>14</v>
      </c>
      <c r="V3767" t="s">
        <v>83</v>
      </c>
      <c r="W3767" s="5">
        <v>45320</v>
      </c>
      <c r="AB3767" t="s">
        <v>79</v>
      </c>
      <c r="AC3767" t="s">
        <v>473</v>
      </c>
      <c r="AD3767" t="s">
        <v>52</v>
      </c>
      <c r="AE3767" t="s">
        <v>84</v>
      </c>
      <c r="AF3767" t="s">
        <v>53</v>
      </c>
      <c r="AG3767" t="s">
        <v>50</v>
      </c>
      <c r="AH3767">
        <v>50.536386999999998</v>
      </c>
      <c r="AI3767">
        <v>69.566514999999995</v>
      </c>
      <c r="AJ3767">
        <v>73.453523000000004</v>
      </c>
      <c r="AK3767">
        <v>73.543122999999994</v>
      </c>
      <c r="AL3767" t="s">
        <v>73</v>
      </c>
      <c r="AM3767" t="s">
        <v>474</v>
      </c>
      <c r="AN3767" t="s">
        <v>690</v>
      </c>
      <c r="AO3767" s="1">
        <v>45839</v>
      </c>
      <c r="AP3767" s="1" t="s">
        <v>5438</v>
      </c>
      <c r="AR3767" t="s">
        <v>690</v>
      </c>
    </row>
    <row r="3768" spans="1:44" hidden="1" x14ac:dyDescent="0.25">
      <c r="A3768" t="s">
        <v>5168</v>
      </c>
      <c r="B3768" t="s">
        <v>5166</v>
      </c>
      <c r="C3768" t="s">
        <v>5167</v>
      </c>
      <c r="D3768" t="s">
        <v>275</v>
      </c>
      <c r="E3768" t="s">
        <v>1893</v>
      </c>
      <c r="F3768" t="s">
        <v>79</v>
      </c>
      <c r="G3768" t="s">
        <v>80</v>
      </c>
      <c r="H3768">
        <v>2</v>
      </c>
      <c r="I3768" t="s">
        <v>46</v>
      </c>
      <c r="J3768" t="s">
        <v>70</v>
      </c>
      <c r="L3768">
        <v>1.08</v>
      </c>
      <c r="M3768" t="s">
        <v>226</v>
      </c>
      <c r="W3768" s="5">
        <v>44357</v>
      </c>
      <c r="AB3768" t="s">
        <v>79</v>
      </c>
      <c r="AC3768" t="s">
        <v>79</v>
      </c>
      <c r="AD3768" t="s">
        <v>52</v>
      </c>
      <c r="AE3768" t="s">
        <v>50</v>
      </c>
      <c r="AF3768" t="s">
        <v>53</v>
      </c>
      <c r="AG3768" t="s">
        <v>72</v>
      </c>
      <c r="AH3768">
        <v>54.692959999999999</v>
      </c>
      <c r="AI3768">
        <v>62.728366999999999</v>
      </c>
      <c r="AJ3768">
        <v>77.610095000000001</v>
      </c>
      <c r="AK3768">
        <v>79.369963999999996</v>
      </c>
      <c r="AL3768" t="s">
        <v>73</v>
      </c>
      <c r="AM3768" t="s">
        <v>474</v>
      </c>
      <c r="AN3768" t="s">
        <v>690</v>
      </c>
      <c r="AO3768" s="1">
        <v>45839</v>
      </c>
      <c r="AP3768" s="1" t="s">
        <v>5438</v>
      </c>
      <c r="AR3768" t="s">
        <v>690</v>
      </c>
    </row>
    <row r="3769" spans="1:44" hidden="1" x14ac:dyDescent="0.25">
      <c r="A3769" t="s">
        <v>5169</v>
      </c>
      <c r="B3769" t="s">
        <v>5166</v>
      </c>
      <c r="C3769" t="s">
        <v>5167</v>
      </c>
      <c r="D3769" t="s">
        <v>207</v>
      </c>
      <c r="E3769" t="s">
        <v>1893</v>
      </c>
      <c r="F3769" t="s">
        <v>79</v>
      </c>
      <c r="G3769" t="s">
        <v>80</v>
      </c>
      <c r="H3769">
        <v>1</v>
      </c>
      <c r="I3769" t="s">
        <v>197</v>
      </c>
      <c r="J3769" t="s">
        <v>70</v>
      </c>
      <c r="L3769">
        <v>0.06</v>
      </c>
      <c r="M3769" t="s">
        <v>226</v>
      </c>
      <c r="W3769" s="5">
        <v>44357</v>
      </c>
      <c r="AB3769" t="s">
        <v>79</v>
      </c>
      <c r="AC3769" t="s">
        <v>79</v>
      </c>
      <c r="AD3769" t="s">
        <v>52</v>
      </c>
      <c r="AE3769" t="s">
        <v>50</v>
      </c>
      <c r="AF3769" t="s">
        <v>53</v>
      </c>
      <c r="AG3769" t="s">
        <v>72</v>
      </c>
      <c r="AH3769">
        <v>54.692959999999999</v>
      </c>
      <c r="AI3769">
        <v>62.728366999999999</v>
      </c>
      <c r="AJ3769">
        <v>77.610095000000001</v>
      </c>
      <c r="AK3769">
        <v>79.369963999999996</v>
      </c>
      <c r="AL3769" t="s">
        <v>73</v>
      </c>
      <c r="AM3769" t="s">
        <v>474</v>
      </c>
      <c r="AN3769" t="s">
        <v>690</v>
      </c>
      <c r="AO3769" s="1">
        <v>45839</v>
      </c>
      <c r="AP3769" s="1" t="s">
        <v>5438</v>
      </c>
      <c r="AR3769" t="s">
        <v>690</v>
      </c>
    </row>
    <row r="3770" spans="1:44" hidden="1" x14ac:dyDescent="0.25">
      <c r="A3770" t="s">
        <v>5170</v>
      </c>
      <c r="B3770" t="s">
        <v>5166</v>
      </c>
      <c r="C3770" t="s">
        <v>5167</v>
      </c>
      <c r="D3770" t="s">
        <v>102</v>
      </c>
      <c r="E3770" t="s">
        <v>1878</v>
      </c>
      <c r="F3770" t="s">
        <v>79</v>
      </c>
      <c r="G3770" t="s">
        <v>80</v>
      </c>
      <c r="H3770">
        <v>1</v>
      </c>
      <c r="I3770" t="s">
        <v>197</v>
      </c>
      <c r="J3770" t="s">
        <v>70</v>
      </c>
      <c r="L3770">
        <v>0.11</v>
      </c>
      <c r="M3770" t="s">
        <v>226</v>
      </c>
      <c r="W3770" s="5">
        <v>44357</v>
      </c>
      <c r="AB3770" t="s">
        <v>79</v>
      </c>
      <c r="AC3770" t="s">
        <v>79</v>
      </c>
      <c r="AD3770" t="s">
        <v>52</v>
      </c>
      <c r="AE3770" t="s">
        <v>50</v>
      </c>
      <c r="AF3770" t="s">
        <v>53</v>
      </c>
      <c r="AG3770" t="s">
        <v>72</v>
      </c>
      <c r="AH3770">
        <v>54.692959999999999</v>
      </c>
      <c r="AI3770">
        <v>62.728366999999999</v>
      </c>
      <c r="AJ3770">
        <v>77.610095000000001</v>
      </c>
      <c r="AK3770">
        <v>79.369963999999996</v>
      </c>
      <c r="AL3770" t="s">
        <v>73</v>
      </c>
      <c r="AM3770" t="s">
        <v>474</v>
      </c>
      <c r="AN3770" t="s">
        <v>690</v>
      </c>
      <c r="AO3770" s="1">
        <v>45839</v>
      </c>
      <c r="AP3770" s="1" t="s">
        <v>5438</v>
      </c>
      <c r="AR3770" t="s">
        <v>690</v>
      </c>
    </row>
    <row r="3771" spans="1:44" hidden="1" x14ac:dyDescent="0.25">
      <c r="A3771" t="s">
        <v>5171</v>
      </c>
      <c r="B3771" t="s">
        <v>5166</v>
      </c>
      <c r="C3771" t="s">
        <v>5167</v>
      </c>
      <c r="D3771" t="s">
        <v>104</v>
      </c>
      <c r="E3771" t="s">
        <v>1893</v>
      </c>
      <c r="F3771" t="s">
        <v>79</v>
      </c>
      <c r="G3771" t="s">
        <v>80</v>
      </c>
      <c r="H3771">
        <v>1</v>
      </c>
      <c r="I3771" t="s">
        <v>197</v>
      </c>
      <c r="J3771" t="s">
        <v>70</v>
      </c>
      <c r="L3771">
        <v>0.19</v>
      </c>
      <c r="M3771" t="s">
        <v>226</v>
      </c>
      <c r="W3771" s="5">
        <v>44357</v>
      </c>
      <c r="AB3771" t="s">
        <v>79</v>
      </c>
      <c r="AC3771" t="s">
        <v>79</v>
      </c>
      <c r="AD3771" t="s">
        <v>52</v>
      </c>
      <c r="AE3771" t="s">
        <v>50</v>
      </c>
      <c r="AF3771" t="s">
        <v>53</v>
      </c>
      <c r="AG3771" t="s">
        <v>72</v>
      </c>
      <c r="AH3771">
        <v>54.692959999999999</v>
      </c>
      <c r="AI3771">
        <v>62.728366999999999</v>
      </c>
      <c r="AJ3771">
        <v>77.610095000000001</v>
      </c>
      <c r="AK3771">
        <v>79.369963999999996</v>
      </c>
      <c r="AL3771" t="s">
        <v>73</v>
      </c>
      <c r="AM3771" t="s">
        <v>474</v>
      </c>
      <c r="AN3771" t="s">
        <v>690</v>
      </c>
      <c r="AO3771" s="1">
        <v>45839</v>
      </c>
      <c r="AP3771" s="1" t="s">
        <v>5438</v>
      </c>
      <c r="AR3771" t="s">
        <v>690</v>
      </c>
    </row>
    <row r="3772" spans="1:44" hidden="1" x14ac:dyDescent="0.25">
      <c r="A3772" t="s">
        <v>5174</v>
      </c>
      <c r="B3772" t="s">
        <v>5172</v>
      </c>
      <c r="C3772" t="s">
        <v>5173</v>
      </c>
      <c r="D3772" t="s">
        <v>255</v>
      </c>
      <c r="E3772" t="s">
        <v>268</v>
      </c>
      <c r="F3772" t="s">
        <v>79</v>
      </c>
      <c r="G3772" t="s">
        <v>80</v>
      </c>
      <c r="H3772">
        <v>2</v>
      </c>
      <c r="I3772" t="s">
        <v>46</v>
      </c>
      <c r="J3772" t="s">
        <v>70</v>
      </c>
      <c r="L3772">
        <v>5.85</v>
      </c>
      <c r="M3772" t="s">
        <v>226</v>
      </c>
      <c r="W3772" s="5">
        <v>44562</v>
      </c>
      <c r="AB3772" t="s">
        <v>79</v>
      </c>
      <c r="AC3772" t="s">
        <v>79</v>
      </c>
      <c r="AD3772" t="s">
        <v>52</v>
      </c>
      <c r="AE3772" t="s">
        <v>84</v>
      </c>
      <c r="AF3772" t="s">
        <v>53</v>
      </c>
      <c r="AG3772" t="s">
        <v>50</v>
      </c>
      <c r="AH3772">
        <v>47.468220000000002</v>
      </c>
      <c r="AI3772">
        <v>54.982669000000001</v>
      </c>
      <c r="AJ3772">
        <v>70.385355000000004</v>
      </c>
      <c r="AK3772">
        <v>70.474954999999994</v>
      </c>
      <c r="AL3772" t="s">
        <v>73</v>
      </c>
      <c r="AM3772" t="s">
        <v>474</v>
      </c>
      <c r="AN3772" t="s">
        <v>690</v>
      </c>
      <c r="AO3772" s="1">
        <v>45839</v>
      </c>
      <c r="AP3772" s="1" t="s">
        <v>5438</v>
      </c>
      <c r="AR3772" t="s">
        <v>690</v>
      </c>
    </row>
    <row r="3773" spans="1:44" hidden="1" x14ac:dyDescent="0.25">
      <c r="A3773" t="s">
        <v>5175</v>
      </c>
      <c r="B3773" t="s">
        <v>5172</v>
      </c>
      <c r="C3773" t="s">
        <v>5173</v>
      </c>
      <c r="D3773" t="s">
        <v>149</v>
      </c>
      <c r="E3773" t="s">
        <v>268</v>
      </c>
      <c r="F3773" t="s">
        <v>79</v>
      </c>
      <c r="G3773" t="s">
        <v>80</v>
      </c>
      <c r="H3773">
        <v>1</v>
      </c>
      <c r="I3773" t="s">
        <v>197</v>
      </c>
      <c r="J3773" t="s">
        <v>47</v>
      </c>
      <c r="K3773" s="1">
        <v>44613</v>
      </c>
      <c r="L3773">
        <v>6.38</v>
      </c>
      <c r="M3773" t="s">
        <v>226</v>
      </c>
      <c r="O3773" t="s">
        <v>82</v>
      </c>
      <c r="P3773" t="s">
        <v>14</v>
      </c>
      <c r="W3773" s="5">
        <v>44562</v>
      </c>
      <c r="AB3773" t="s">
        <v>79</v>
      </c>
      <c r="AC3773" t="s">
        <v>82</v>
      </c>
      <c r="AD3773" t="s">
        <v>52</v>
      </c>
      <c r="AE3773" t="s">
        <v>84</v>
      </c>
      <c r="AF3773" t="s">
        <v>53</v>
      </c>
      <c r="AG3773" t="s">
        <v>50</v>
      </c>
      <c r="AH3773">
        <v>47.468220000000002</v>
      </c>
      <c r="AI3773">
        <v>54.982669000000001</v>
      </c>
      <c r="AJ3773">
        <v>70.385355000000004</v>
      </c>
      <c r="AK3773">
        <v>70.474954999999994</v>
      </c>
      <c r="AL3773" t="s">
        <v>1126</v>
      </c>
      <c r="AM3773" t="s">
        <v>474</v>
      </c>
      <c r="AO3773" s="1">
        <v>45809</v>
      </c>
    </row>
    <row r="3774" spans="1:44" hidden="1" x14ac:dyDescent="0.25">
      <c r="A3774" t="s">
        <v>5178</v>
      </c>
      <c r="B3774" t="s">
        <v>5176</v>
      </c>
      <c r="C3774" t="s">
        <v>5177</v>
      </c>
      <c r="D3774" t="s">
        <v>275</v>
      </c>
      <c r="E3774" t="s">
        <v>3204</v>
      </c>
      <c r="F3774" t="s">
        <v>311</v>
      </c>
      <c r="G3774" t="s">
        <v>58</v>
      </c>
      <c r="H3774">
        <v>3</v>
      </c>
      <c r="I3774" t="s">
        <v>46</v>
      </c>
      <c r="J3774" t="s">
        <v>70</v>
      </c>
      <c r="L3774">
        <v>0.39</v>
      </c>
      <c r="M3774" t="s">
        <v>226</v>
      </c>
      <c r="W3774" s="5">
        <v>44367</v>
      </c>
      <c r="AB3774" t="s">
        <v>311</v>
      </c>
      <c r="AC3774" t="s">
        <v>311</v>
      </c>
      <c r="AD3774" t="s">
        <v>1532</v>
      </c>
      <c r="AE3774" t="s">
        <v>1531</v>
      </c>
      <c r="AF3774" t="s">
        <v>51</v>
      </c>
      <c r="AG3774" t="s">
        <v>50</v>
      </c>
      <c r="AH3774">
        <v>39.788272999999997</v>
      </c>
      <c r="AI3774">
        <v>97.053799999999995</v>
      </c>
      <c r="AJ3774">
        <v>148.60119299999999</v>
      </c>
      <c r="AK3774">
        <v>155.42882299999999</v>
      </c>
      <c r="AL3774" t="s">
        <v>73</v>
      </c>
      <c r="AM3774" t="s">
        <v>314</v>
      </c>
      <c r="AN3774" t="s">
        <v>1532</v>
      </c>
      <c r="AO3774" s="1">
        <v>45748</v>
      </c>
      <c r="AP3774" s="1" t="s">
        <v>5428</v>
      </c>
      <c r="AR3774" t="s">
        <v>1532</v>
      </c>
    </row>
    <row r="3775" spans="1:44" hidden="1" x14ac:dyDescent="0.25">
      <c r="A3775" t="s">
        <v>5181</v>
      </c>
      <c r="B3775" t="s">
        <v>5179</v>
      </c>
      <c r="C3775" t="s">
        <v>5180</v>
      </c>
      <c r="D3775" t="s">
        <v>200</v>
      </c>
      <c r="E3775" t="s">
        <v>833</v>
      </c>
      <c r="F3775" t="s">
        <v>79</v>
      </c>
      <c r="G3775" t="s">
        <v>58</v>
      </c>
      <c r="H3775">
        <v>1</v>
      </c>
      <c r="I3775" t="s">
        <v>197</v>
      </c>
      <c r="J3775" t="s">
        <v>70</v>
      </c>
      <c r="L3775">
        <v>0.18</v>
      </c>
      <c r="M3775" t="s">
        <v>226</v>
      </c>
      <c r="W3775" s="5">
        <v>44397</v>
      </c>
      <c r="AB3775" t="s">
        <v>79</v>
      </c>
      <c r="AC3775" t="s">
        <v>79</v>
      </c>
      <c r="AD3775" t="s">
        <v>247</v>
      </c>
      <c r="AE3775" t="s">
        <v>53</v>
      </c>
      <c r="AF3775" t="s">
        <v>72</v>
      </c>
      <c r="AG3775" t="s">
        <v>690</v>
      </c>
      <c r="AH3775">
        <v>26.351306999999998</v>
      </c>
      <c r="AI3775">
        <v>33.761608000000003</v>
      </c>
      <c r="AJ3775">
        <v>35.521476999999997</v>
      </c>
      <c r="AK3775">
        <v>44.476291000000003</v>
      </c>
      <c r="AL3775" t="s">
        <v>73</v>
      </c>
      <c r="AM3775" t="s">
        <v>474</v>
      </c>
      <c r="AN3775" t="s">
        <v>72</v>
      </c>
      <c r="AO3775" s="1">
        <v>45839</v>
      </c>
      <c r="AP3775" s="1" t="s">
        <v>5438</v>
      </c>
      <c r="AR3775" t="s">
        <v>72</v>
      </c>
    </row>
    <row r="3776" spans="1:44" hidden="1" x14ac:dyDescent="0.25">
      <c r="A3776" t="s">
        <v>5184</v>
      </c>
      <c r="B3776" t="s">
        <v>5182</v>
      </c>
      <c r="C3776" t="s">
        <v>5183</v>
      </c>
      <c r="D3776" t="s">
        <v>95</v>
      </c>
      <c r="E3776" t="s">
        <v>69</v>
      </c>
      <c r="F3776" t="s">
        <v>44</v>
      </c>
      <c r="G3776" t="s">
        <v>58</v>
      </c>
      <c r="H3776">
        <v>1</v>
      </c>
      <c r="I3776" t="s">
        <v>197</v>
      </c>
      <c r="J3776" t="s">
        <v>47</v>
      </c>
      <c r="K3776" s="1">
        <v>44473</v>
      </c>
      <c r="L3776">
        <v>66.47</v>
      </c>
      <c r="M3776" t="s">
        <v>226</v>
      </c>
      <c r="W3776" s="5">
        <v>46113</v>
      </c>
      <c r="X3776" s="5">
        <v>46082</v>
      </c>
      <c r="AB3776" t="s">
        <v>44</v>
      </c>
      <c r="AC3776" t="s">
        <v>44</v>
      </c>
      <c r="AD3776" t="s">
        <v>52</v>
      </c>
      <c r="AE3776" t="s">
        <v>53</v>
      </c>
      <c r="AF3776" t="s">
        <v>72</v>
      </c>
      <c r="AG3776" t="s">
        <v>50</v>
      </c>
      <c r="AH3776">
        <v>32.774842999999997</v>
      </c>
      <c r="AI3776">
        <v>40.966338</v>
      </c>
      <c r="AJ3776">
        <v>44.184035999999999</v>
      </c>
      <c r="AK3776">
        <v>53.700865999999998</v>
      </c>
      <c r="AL3776" t="s">
        <v>1126</v>
      </c>
      <c r="AM3776" t="s">
        <v>55</v>
      </c>
    </row>
    <row r="3777" spans="1:44" hidden="1" x14ac:dyDescent="0.25">
      <c r="A3777" t="s">
        <v>5185</v>
      </c>
      <c r="B3777" t="s">
        <v>5182</v>
      </c>
      <c r="C3777" t="s">
        <v>5183</v>
      </c>
      <c r="D3777" t="s">
        <v>143</v>
      </c>
      <c r="E3777" t="s">
        <v>69</v>
      </c>
      <c r="F3777" t="s">
        <v>44</v>
      </c>
      <c r="G3777" t="s">
        <v>58</v>
      </c>
      <c r="H3777">
        <v>1</v>
      </c>
      <c r="I3777" t="s">
        <v>197</v>
      </c>
      <c r="J3777" t="s">
        <v>47</v>
      </c>
      <c r="K3777" s="1">
        <v>44459</v>
      </c>
      <c r="L3777">
        <v>54.39</v>
      </c>
      <c r="M3777" t="s">
        <v>226</v>
      </c>
      <c r="W3777" s="5">
        <v>46113</v>
      </c>
      <c r="X3777" s="5">
        <v>46082</v>
      </c>
      <c r="AB3777" t="s">
        <v>44</v>
      </c>
      <c r="AC3777" t="s">
        <v>44</v>
      </c>
      <c r="AD3777" t="s">
        <v>52</v>
      </c>
      <c r="AE3777" t="s">
        <v>53</v>
      </c>
      <c r="AF3777" t="s">
        <v>72</v>
      </c>
      <c r="AG3777" t="s">
        <v>50</v>
      </c>
      <c r="AH3777">
        <v>32.774842999999997</v>
      </c>
      <c r="AI3777">
        <v>40.966338</v>
      </c>
      <c r="AJ3777">
        <v>44.184035999999999</v>
      </c>
      <c r="AK3777">
        <v>53.700865999999998</v>
      </c>
      <c r="AL3777" t="s">
        <v>1126</v>
      </c>
      <c r="AM3777" t="s">
        <v>55</v>
      </c>
    </row>
    <row r="3778" spans="1:44" hidden="1" x14ac:dyDescent="0.25">
      <c r="A3778" t="s">
        <v>5186</v>
      </c>
      <c r="B3778" t="s">
        <v>5182</v>
      </c>
      <c r="C3778" t="s">
        <v>5183</v>
      </c>
      <c r="D3778" t="s">
        <v>145</v>
      </c>
      <c r="E3778" t="s">
        <v>69</v>
      </c>
      <c r="F3778" t="s">
        <v>44</v>
      </c>
      <c r="G3778" t="s">
        <v>58</v>
      </c>
      <c r="H3778">
        <v>1</v>
      </c>
      <c r="I3778" t="s">
        <v>197</v>
      </c>
      <c r="J3778" t="s">
        <v>47</v>
      </c>
      <c r="K3778" s="1">
        <v>44476</v>
      </c>
      <c r="L3778">
        <v>71.72</v>
      </c>
      <c r="M3778" t="s">
        <v>226</v>
      </c>
      <c r="W3778" s="5">
        <v>46113</v>
      </c>
      <c r="X3778" s="5">
        <v>46082</v>
      </c>
      <c r="AB3778" t="s">
        <v>44</v>
      </c>
      <c r="AC3778" t="s">
        <v>44</v>
      </c>
      <c r="AD3778" t="s">
        <v>52</v>
      </c>
      <c r="AE3778" t="s">
        <v>53</v>
      </c>
      <c r="AF3778" t="s">
        <v>72</v>
      </c>
      <c r="AG3778" t="s">
        <v>50</v>
      </c>
      <c r="AH3778">
        <v>32.774842999999997</v>
      </c>
      <c r="AI3778">
        <v>40.966338</v>
      </c>
      <c r="AJ3778">
        <v>44.184035999999999</v>
      </c>
      <c r="AK3778">
        <v>53.700865999999998</v>
      </c>
      <c r="AL3778" t="s">
        <v>1126</v>
      </c>
      <c r="AM3778" t="s">
        <v>55</v>
      </c>
    </row>
    <row r="3779" spans="1:44" hidden="1" x14ac:dyDescent="0.25">
      <c r="A3779" t="s">
        <v>5187</v>
      </c>
      <c r="B3779" t="s">
        <v>5182</v>
      </c>
      <c r="C3779" t="s">
        <v>5183</v>
      </c>
      <c r="D3779" t="s">
        <v>255</v>
      </c>
      <c r="E3779" t="s">
        <v>69</v>
      </c>
      <c r="F3779" t="s">
        <v>44</v>
      </c>
      <c r="G3779" t="s">
        <v>58</v>
      </c>
      <c r="H3779">
        <v>1</v>
      </c>
      <c r="I3779" t="s">
        <v>197</v>
      </c>
      <c r="J3779" t="s">
        <v>47</v>
      </c>
      <c r="K3779" s="1">
        <v>44459</v>
      </c>
      <c r="L3779">
        <v>47.07</v>
      </c>
      <c r="M3779" t="s">
        <v>226</v>
      </c>
      <c r="W3779" s="5">
        <v>46113</v>
      </c>
      <c r="X3779" s="5">
        <v>46082</v>
      </c>
      <c r="AB3779" t="s">
        <v>44</v>
      </c>
      <c r="AC3779" t="s">
        <v>44</v>
      </c>
      <c r="AD3779" t="s">
        <v>52</v>
      </c>
      <c r="AE3779" t="s">
        <v>53</v>
      </c>
      <c r="AF3779" t="s">
        <v>72</v>
      </c>
      <c r="AG3779" t="s">
        <v>50</v>
      </c>
      <c r="AH3779">
        <v>32.774842999999997</v>
      </c>
      <c r="AI3779">
        <v>40.966338</v>
      </c>
      <c r="AJ3779">
        <v>44.184035999999999</v>
      </c>
      <c r="AK3779">
        <v>53.700865999999998</v>
      </c>
      <c r="AL3779" t="s">
        <v>1126</v>
      </c>
      <c r="AM3779" t="s">
        <v>55</v>
      </c>
    </row>
    <row r="3780" spans="1:44" hidden="1" x14ac:dyDescent="0.25">
      <c r="A3780" t="s">
        <v>5188</v>
      </c>
      <c r="B3780" t="s">
        <v>5182</v>
      </c>
      <c r="C3780" t="s">
        <v>5183</v>
      </c>
      <c r="D3780" t="s">
        <v>87</v>
      </c>
      <c r="E3780" t="s">
        <v>69</v>
      </c>
      <c r="F3780" t="s">
        <v>44</v>
      </c>
      <c r="G3780" t="s">
        <v>58</v>
      </c>
      <c r="H3780">
        <v>1</v>
      </c>
      <c r="I3780" t="s">
        <v>197</v>
      </c>
      <c r="J3780" t="s">
        <v>47</v>
      </c>
      <c r="K3780" s="1">
        <v>44476</v>
      </c>
      <c r="L3780">
        <v>63.61</v>
      </c>
      <c r="M3780" t="s">
        <v>226</v>
      </c>
      <c r="W3780" s="5">
        <v>46113</v>
      </c>
      <c r="X3780" s="5">
        <v>46082</v>
      </c>
      <c r="AB3780" t="s">
        <v>44</v>
      </c>
      <c r="AC3780" t="s">
        <v>44</v>
      </c>
      <c r="AD3780" t="s">
        <v>52</v>
      </c>
      <c r="AE3780" t="s">
        <v>53</v>
      </c>
      <c r="AF3780" t="s">
        <v>72</v>
      </c>
      <c r="AG3780" t="s">
        <v>50</v>
      </c>
      <c r="AH3780">
        <v>32.774842999999997</v>
      </c>
      <c r="AI3780">
        <v>40.966338</v>
      </c>
      <c r="AJ3780">
        <v>44.184035999999999</v>
      </c>
      <c r="AK3780">
        <v>53.700865999999998</v>
      </c>
      <c r="AL3780" t="s">
        <v>1126</v>
      </c>
      <c r="AM3780" t="s">
        <v>55</v>
      </c>
    </row>
    <row r="3781" spans="1:44" hidden="1" x14ac:dyDescent="0.25">
      <c r="A3781" t="s">
        <v>5189</v>
      </c>
      <c r="B3781" t="s">
        <v>5182</v>
      </c>
      <c r="C3781" t="s">
        <v>5183</v>
      </c>
      <c r="D3781" t="s">
        <v>100</v>
      </c>
      <c r="E3781" t="s">
        <v>69</v>
      </c>
      <c r="F3781" t="s">
        <v>44</v>
      </c>
      <c r="G3781" t="s">
        <v>58</v>
      </c>
      <c r="H3781">
        <v>1</v>
      </c>
      <c r="I3781" t="s">
        <v>197</v>
      </c>
      <c r="J3781" t="s">
        <v>47</v>
      </c>
      <c r="K3781" s="1">
        <v>44459</v>
      </c>
      <c r="L3781">
        <v>46.07</v>
      </c>
      <c r="M3781" t="s">
        <v>226</v>
      </c>
      <c r="W3781" s="5">
        <v>46113</v>
      </c>
      <c r="X3781" s="5">
        <v>46082</v>
      </c>
      <c r="AB3781" t="s">
        <v>44</v>
      </c>
      <c r="AC3781" t="s">
        <v>44</v>
      </c>
      <c r="AD3781" t="s">
        <v>52</v>
      </c>
      <c r="AE3781" t="s">
        <v>53</v>
      </c>
      <c r="AF3781" t="s">
        <v>72</v>
      </c>
      <c r="AG3781" t="s">
        <v>50</v>
      </c>
      <c r="AH3781">
        <v>32.774842999999997</v>
      </c>
      <c r="AI3781">
        <v>40.966338</v>
      </c>
      <c r="AJ3781">
        <v>44.184035999999999</v>
      </c>
      <c r="AK3781">
        <v>53.700865999999998</v>
      </c>
      <c r="AL3781" t="s">
        <v>1126</v>
      </c>
      <c r="AM3781" t="s">
        <v>55</v>
      </c>
    </row>
    <row r="3782" spans="1:44" hidden="1" x14ac:dyDescent="0.25">
      <c r="A3782" t="s">
        <v>5190</v>
      </c>
      <c r="B3782" t="s">
        <v>5182</v>
      </c>
      <c r="C3782" t="s">
        <v>5183</v>
      </c>
      <c r="D3782" t="s">
        <v>259</v>
      </c>
      <c r="E3782" t="s">
        <v>69</v>
      </c>
      <c r="F3782" t="s">
        <v>44</v>
      </c>
      <c r="G3782" t="s">
        <v>58</v>
      </c>
      <c r="H3782">
        <v>1</v>
      </c>
      <c r="I3782" t="s">
        <v>197</v>
      </c>
      <c r="J3782" t="s">
        <v>47</v>
      </c>
      <c r="K3782" s="1">
        <v>44442</v>
      </c>
      <c r="L3782">
        <v>29.83</v>
      </c>
      <c r="M3782" t="s">
        <v>226</v>
      </c>
      <c r="W3782" s="5">
        <v>46113</v>
      </c>
      <c r="X3782" s="5">
        <v>46113</v>
      </c>
      <c r="AB3782" t="s">
        <v>44</v>
      </c>
      <c r="AC3782" t="s">
        <v>44</v>
      </c>
      <c r="AD3782" t="s">
        <v>52</v>
      </c>
      <c r="AE3782" t="s">
        <v>53</v>
      </c>
      <c r="AF3782" t="s">
        <v>72</v>
      </c>
      <c r="AG3782" t="s">
        <v>50</v>
      </c>
      <c r="AH3782">
        <v>32.774842999999997</v>
      </c>
      <c r="AI3782">
        <v>40.966338</v>
      </c>
      <c r="AJ3782">
        <v>44.184035999999999</v>
      </c>
      <c r="AK3782">
        <v>53.700865999999998</v>
      </c>
      <c r="AL3782" t="s">
        <v>1126</v>
      </c>
      <c r="AM3782" t="s">
        <v>55</v>
      </c>
    </row>
    <row r="3783" spans="1:44" hidden="1" x14ac:dyDescent="0.25">
      <c r="A3783" t="s">
        <v>5191</v>
      </c>
      <c r="B3783" t="s">
        <v>5182</v>
      </c>
      <c r="C3783" t="s">
        <v>5183</v>
      </c>
      <c r="D3783" t="s">
        <v>275</v>
      </c>
      <c r="E3783" t="s">
        <v>57</v>
      </c>
      <c r="F3783" t="s">
        <v>44</v>
      </c>
      <c r="G3783" t="s">
        <v>58</v>
      </c>
      <c r="H3783">
        <v>1</v>
      </c>
      <c r="I3783" t="s">
        <v>197</v>
      </c>
      <c r="J3783" t="s">
        <v>47</v>
      </c>
      <c r="K3783" s="1">
        <v>44428</v>
      </c>
      <c r="L3783">
        <v>58.7</v>
      </c>
      <c r="M3783" t="s">
        <v>226</v>
      </c>
      <c r="W3783" s="5">
        <v>46113</v>
      </c>
      <c r="X3783" s="5">
        <v>46113</v>
      </c>
      <c r="AB3783" t="s">
        <v>44</v>
      </c>
      <c r="AC3783" t="s">
        <v>44</v>
      </c>
      <c r="AD3783" t="s">
        <v>52</v>
      </c>
      <c r="AE3783" t="s">
        <v>53</v>
      </c>
      <c r="AF3783" t="s">
        <v>72</v>
      </c>
      <c r="AG3783" t="s">
        <v>50</v>
      </c>
      <c r="AH3783">
        <v>32.774842999999997</v>
      </c>
      <c r="AI3783">
        <v>40.966338</v>
      </c>
      <c r="AJ3783">
        <v>44.184035999999999</v>
      </c>
      <c r="AK3783">
        <v>53.700865999999998</v>
      </c>
      <c r="AL3783" t="s">
        <v>1126</v>
      </c>
      <c r="AM3783" t="s">
        <v>55</v>
      </c>
    </row>
    <row r="3784" spans="1:44" hidden="1" x14ac:dyDescent="0.25">
      <c r="A3784" t="s">
        <v>5194</v>
      </c>
      <c r="B3784" t="s">
        <v>5192</v>
      </c>
      <c r="C3784" t="s">
        <v>5193</v>
      </c>
      <c r="D3784" t="s">
        <v>95</v>
      </c>
      <c r="E3784" t="s">
        <v>69</v>
      </c>
      <c r="F3784" t="s">
        <v>44</v>
      </c>
      <c r="G3784" t="s">
        <v>58</v>
      </c>
      <c r="H3784">
        <v>1</v>
      </c>
      <c r="I3784" t="s">
        <v>197</v>
      </c>
      <c r="J3784" t="s">
        <v>47</v>
      </c>
      <c r="K3784" s="1">
        <v>44484</v>
      </c>
      <c r="L3784">
        <v>57.15</v>
      </c>
      <c r="M3784" t="s">
        <v>226</v>
      </c>
      <c r="W3784" s="5">
        <v>46082</v>
      </c>
      <c r="X3784" s="5">
        <v>46082</v>
      </c>
      <c r="AB3784" t="s">
        <v>44</v>
      </c>
      <c r="AC3784" t="s">
        <v>44</v>
      </c>
      <c r="AD3784" t="s">
        <v>52</v>
      </c>
      <c r="AE3784" t="s">
        <v>53</v>
      </c>
      <c r="AF3784" t="s">
        <v>72</v>
      </c>
      <c r="AG3784" t="s">
        <v>50</v>
      </c>
      <c r="AH3784">
        <v>29.734044999999998</v>
      </c>
      <c r="AI3784">
        <v>37.925539999999998</v>
      </c>
      <c r="AJ3784">
        <v>41.143237999999997</v>
      </c>
      <c r="AK3784">
        <v>52.867334</v>
      </c>
      <c r="AL3784" t="s">
        <v>1126</v>
      </c>
      <c r="AM3784" t="s">
        <v>55</v>
      </c>
    </row>
    <row r="3785" spans="1:44" hidden="1" x14ac:dyDescent="0.25">
      <c r="A3785" t="s">
        <v>5195</v>
      </c>
      <c r="B3785" t="s">
        <v>5192</v>
      </c>
      <c r="C3785" t="s">
        <v>5193</v>
      </c>
      <c r="D3785" t="s">
        <v>143</v>
      </c>
      <c r="E3785" t="s">
        <v>69</v>
      </c>
      <c r="F3785" t="s">
        <v>44</v>
      </c>
      <c r="G3785" t="s">
        <v>58</v>
      </c>
      <c r="H3785">
        <v>1</v>
      </c>
      <c r="I3785" t="s">
        <v>197</v>
      </c>
      <c r="J3785" t="s">
        <v>47</v>
      </c>
      <c r="K3785" s="1">
        <v>44483</v>
      </c>
      <c r="L3785">
        <v>14.62</v>
      </c>
      <c r="M3785" t="s">
        <v>226</v>
      </c>
      <c r="W3785" s="5">
        <v>46082</v>
      </c>
      <c r="X3785" s="5">
        <v>46082</v>
      </c>
      <c r="AB3785" t="s">
        <v>44</v>
      </c>
      <c r="AC3785" t="s">
        <v>44</v>
      </c>
      <c r="AD3785" t="s">
        <v>52</v>
      </c>
      <c r="AE3785" t="s">
        <v>53</v>
      </c>
      <c r="AF3785" t="s">
        <v>72</v>
      </c>
      <c r="AG3785" t="s">
        <v>50</v>
      </c>
      <c r="AH3785">
        <v>29.734044999999998</v>
      </c>
      <c r="AI3785">
        <v>37.925539999999998</v>
      </c>
      <c r="AJ3785">
        <v>41.143237999999997</v>
      </c>
      <c r="AK3785">
        <v>52.867334</v>
      </c>
      <c r="AL3785" t="s">
        <v>1126</v>
      </c>
      <c r="AM3785" t="s">
        <v>55</v>
      </c>
    </row>
    <row r="3786" spans="1:44" hidden="1" x14ac:dyDescent="0.25">
      <c r="A3786" t="s">
        <v>5196</v>
      </c>
      <c r="B3786" t="s">
        <v>5192</v>
      </c>
      <c r="C3786" t="s">
        <v>5193</v>
      </c>
      <c r="D3786" t="s">
        <v>145</v>
      </c>
      <c r="E3786" t="s">
        <v>69</v>
      </c>
      <c r="F3786" t="s">
        <v>44</v>
      </c>
      <c r="G3786" t="s">
        <v>58</v>
      </c>
      <c r="H3786">
        <v>1</v>
      </c>
      <c r="I3786" t="s">
        <v>197</v>
      </c>
      <c r="J3786" t="s">
        <v>47</v>
      </c>
      <c r="K3786" s="1">
        <v>44482</v>
      </c>
      <c r="L3786">
        <v>8.7799999999999994</v>
      </c>
      <c r="M3786" t="s">
        <v>226</v>
      </c>
      <c r="W3786" s="5">
        <v>46082</v>
      </c>
      <c r="X3786" s="5">
        <v>46082</v>
      </c>
      <c r="AB3786" t="s">
        <v>44</v>
      </c>
      <c r="AC3786" t="s">
        <v>44</v>
      </c>
      <c r="AD3786" t="s">
        <v>52</v>
      </c>
      <c r="AE3786" t="s">
        <v>53</v>
      </c>
      <c r="AF3786" t="s">
        <v>72</v>
      </c>
      <c r="AG3786" t="s">
        <v>50</v>
      </c>
      <c r="AH3786">
        <v>29.734044999999998</v>
      </c>
      <c r="AI3786">
        <v>37.925539999999998</v>
      </c>
      <c r="AJ3786">
        <v>41.143237999999997</v>
      </c>
      <c r="AK3786">
        <v>52.867334</v>
      </c>
      <c r="AL3786" t="s">
        <v>1126</v>
      </c>
      <c r="AM3786" t="s">
        <v>55</v>
      </c>
    </row>
    <row r="3787" spans="1:44" hidden="1" x14ac:dyDescent="0.25">
      <c r="A3787" t="s">
        <v>5197</v>
      </c>
      <c r="B3787" t="s">
        <v>5192</v>
      </c>
      <c r="C3787" t="s">
        <v>5193</v>
      </c>
      <c r="D3787" t="s">
        <v>255</v>
      </c>
      <c r="E3787" t="s">
        <v>69</v>
      </c>
      <c r="F3787" t="s">
        <v>44</v>
      </c>
      <c r="G3787" t="s">
        <v>58</v>
      </c>
      <c r="H3787">
        <v>1</v>
      </c>
      <c r="I3787" t="s">
        <v>197</v>
      </c>
      <c r="J3787" t="s">
        <v>47</v>
      </c>
      <c r="K3787" s="1">
        <v>44483</v>
      </c>
      <c r="L3787">
        <v>2.94</v>
      </c>
      <c r="M3787" t="s">
        <v>226</v>
      </c>
      <c r="W3787" s="5">
        <v>46082</v>
      </c>
      <c r="X3787" s="5">
        <v>46082</v>
      </c>
      <c r="AB3787" t="s">
        <v>44</v>
      </c>
      <c r="AC3787" t="s">
        <v>44</v>
      </c>
      <c r="AD3787" t="s">
        <v>52</v>
      </c>
      <c r="AE3787" t="s">
        <v>53</v>
      </c>
      <c r="AF3787" t="s">
        <v>72</v>
      </c>
      <c r="AG3787" t="s">
        <v>50</v>
      </c>
      <c r="AH3787">
        <v>29.734044999999998</v>
      </c>
      <c r="AI3787">
        <v>37.925539999999998</v>
      </c>
      <c r="AJ3787">
        <v>41.143237999999997</v>
      </c>
      <c r="AK3787">
        <v>52.867334</v>
      </c>
      <c r="AL3787" t="s">
        <v>1126</v>
      </c>
      <c r="AM3787" t="s">
        <v>55</v>
      </c>
    </row>
    <row r="3788" spans="1:44" hidden="1" x14ac:dyDescent="0.25">
      <c r="A3788" t="s">
        <v>5200</v>
      </c>
      <c r="B3788" t="s">
        <v>5198</v>
      </c>
      <c r="C3788" t="s">
        <v>5199</v>
      </c>
      <c r="D3788" t="s">
        <v>229</v>
      </c>
      <c r="E3788" t="s">
        <v>310</v>
      </c>
      <c r="F3788" t="s">
        <v>311</v>
      </c>
      <c r="G3788" t="s">
        <v>312</v>
      </c>
      <c r="H3788">
        <v>1</v>
      </c>
      <c r="I3788" t="s">
        <v>197</v>
      </c>
      <c r="J3788" t="s">
        <v>70</v>
      </c>
      <c r="L3788">
        <v>0.05</v>
      </c>
      <c r="M3788" t="s">
        <v>226</v>
      </c>
      <c r="Q3788">
        <v>2</v>
      </c>
      <c r="W3788" s="5">
        <v>44418</v>
      </c>
      <c r="AB3788" t="s">
        <v>311</v>
      </c>
      <c r="AC3788" t="s">
        <v>311</v>
      </c>
      <c r="AD3788" t="s">
        <v>51</v>
      </c>
      <c r="AE3788" t="s">
        <v>50</v>
      </c>
      <c r="AF3788" t="s">
        <v>199</v>
      </c>
      <c r="AG3788" t="s">
        <v>52</v>
      </c>
      <c r="AH3788">
        <v>32.736184000000002</v>
      </c>
      <c r="AI3788">
        <v>46.48292</v>
      </c>
      <c r="AJ3788">
        <v>50.847639000000001</v>
      </c>
      <c r="AK3788">
        <v>93.912786999999994</v>
      </c>
      <c r="AL3788" t="s">
        <v>73</v>
      </c>
      <c r="AM3788" t="s">
        <v>314</v>
      </c>
      <c r="AN3788" t="s">
        <v>199</v>
      </c>
      <c r="AO3788" s="1">
        <v>45839</v>
      </c>
      <c r="AP3788" s="1" t="s">
        <v>5438</v>
      </c>
      <c r="AR3788" t="s">
        <v>199</v>
      </c>
    </row>
    <row r="3789" spans="1:44" hidden="1" x14ac:dyDescent="0.25">
      <c r="A3789" t="s">
        <v>5201</v>
      </c>
      <c r="B3789" t="s">
        <v>5198</v>
      </c>
      <c r="C3789" t="s">
        <v>5199</v>
      </c>
      <c r="D3789" t="s">
        <v>195</v>
      </c>
      <c r="E3789" t="s">
        <v>310</v>
      </c>
      <c r="F3789" t="s">
        <v>311</v>
      </c>
      <c r="G3789" t="s">
        <v>312</v>
      </c>
      <c r="H3789">
        <v>1</v>
      </c>
      <c r="I3789" t="s">
        <v>197</v>
      </c>
      <c r="J3789" t="s">
        <v>70</v>
      </c>
      <c r="L3789">
        <v>0.22</v>
      </c>
      <c r="M3789" t="s">
        <v>226</v>
      </c>
      <c r="Q3789">
        <v>2</v>
      </c>
      <c r="W3789" s="5">
        <v>44418</v>
      </c>
      <c r="AB3789" t="s">
        <v>311</v>
      </c>
      <c r="AC3789" t="s">
        <v>311</v>
      </c>
      <c r="AD3789" t="s">
        <v>51</v>
      </c>
      <c r="AE3789" t="s">
        <v>50</v>
      </c>
      <c r="AF3789" t="s">
        <v>199</v>
      </c>
      <c r="AG3789" t="s">
        <v>52</v>
      </c>
      <c r="AH3789">
        <v>32.736184000000002</v>
      </c>
      <c r="AI3789">
        <v>46.48292</v>
      </c>
      <c r="AJ3789">
        <v>50.847639000000001</v>
      </c>
      <c r="AK3789">
        <v>93.912786999999994</v>
      </c>
      <c r="AL3789" t="s">
        <v>73</v>
      </c>
      <c r="AM3789" t="s">
        <v>314</v>
      </c>
      <c r="AN3789" t="s">
        <v>199</v>
      </c>
      <c r="AO3789" s="1">
        <v>45839</v>
      </c>
      <c r="AP3789" s="1" t="s">
        <v>5438</v>
      </c>
      <c r="AR3789" t="s">
        <v>199</v>
      </c>
    </row>
    <row r="3790" spans="1:44" hidden="1" x14ac:dyDescent="0.25">
      <c r="A3790" t="s">
        <v>5202</v>
      </c>
      <c r="B3790" t="s">
        <v>5198</v>
      </c>
      <c r="C3790" t="s">
        <v>5199</v>
      </c>
      <c r="D3790" t="s">
        <v>156</v>
      </c>
      <c r="E3790" t="s">
        <v>310</v>
      </c>
      <c r="F3790" t="s">
        <v>311</v>
      </c>
      <c r="G3790" t="s">
        <v>312</v>
      </c>
      <c r="H3790">
        <v>1</v>
      </c>
      <c r="I3790" t="s">
        <v>197</v>
      </c>
      <c r="J3790" t="s">
        <v>70</v>
      </c>
      <c r="L3790">
        <v>0.15</v>
      </c>
      <c r="M3790" t="s">
        <v>226</v>
      </c>
      <c r="Q3790">
        <v>2</v>
      </c>
      <c r="W3790" s="5">
        <v>44418</v>
      </c>
      <c r="AB3790" t="s">
        <v>311</v>
      </c>
      <c r="AC3790" t="s">
        <v>311</v>
      </c>
      <c r="AD3790" t="s">
        <v>51</v>
      </c>
      <c r="AE3790" t="s">
        <v>50</v>
      </c>
      <c r="AF3790" t="s">
        <v>199</v>
      </c>
      <c r="AG3790" t="s">
        <v>52</v>
      </c>
      <c r="AH3790">
        <v>32.736184000000002</v>
      </c>
      <c r="AI3790">
        <v>46.48292</v>
      </c>
      <c r="AJ3790">
        <v>50.847639000000001</v>
      </c>
      <c r="AK3790">
        <v>93.912786999999994</v>
      </c>
      <c r="AL3790" t="s">
        <v>73</v>
      </c>
      <c r="AM3790" t="s">
        <v>314</v>
      </c>
      <c r="AN3790" t="s">
        <v>199</v>
      </c>
      <c r="AO3790" s="1">
        <v>45839</v>
      </c>
      <c r="AP3790" s="1" t="s">
        <v>5438</v>
      </c>
      <c r="AR3790" t="s">
        <v>199</v>
      </c>
    </row>
    <row r="3791" spans="1:44" hidden="1" x14ac:dyDescent="0.25">
      <c r="A3791" t="s">
        <v>5205</v>
      </c>
      <c r="B3791" t="s">
        <v>5203</v>
      </c>
      <c r="C3791" t="s">
        <v>5204</v>
      </c>
      <c r="D3791" t="s">
        <v>104</v>
      </c>
      <c r="E3791" t="s">
        <v>4744</v>
      </c>
      <c r="F3791" t="s">
        <v>311</v>
      </c>
      <c r="G3791" t="s">
        <v>45</v>
      </c>
      <c r="H3791">
        <v>1</v>
      </c>
      <c r="I3791" t="s">
        <v>197</v>
      </c>
      <c r="J3791" t="s">
        <v>70</v>
      </c>
      <c r="L3791">
        <v>0.34</v>
      </c>
      <c r="M3791" t="s">
        <v>226</v>
      </c>
      <c r="W3791" s="5">
        <v>44449</v>
      </c>
      <c r="AB3791" t="s">
        <v>311</v>
      </c>
      <c r="AC3791" t="s">
        <v>311</v>
      </c>
      <c r="AD3791" t="s">
        <v>199</v>
      </c>
      <c r="AE3791" t="s">
        <v>51</v>
      </c>
      <c r="AF3791" t="s">
        <v>50</v>
      </c>
      <c r="AG3791" t="s">
        <v>1713</v>
      </c>
      <c r="AH3791">
        <v>33.461342999999999</v>
      </c>
      <c r="AI3791">
        <v>91.798716999999996</v>
      </c>
      <c r="AJ3791">
        <v>111.583669</v>
      </c>
      <c r="AK3791">
        <v>120.445994</v>
      </c>
      <c r="AL3791" t="s">
        <v>73</v>
      </c>
      <c r="AM3791" t="s">
        <v>314</v>
      </c>
      <c r="AN3791" t="s">
        <v>199</v>
      </c>
      <c r="AO3791" s="1">
        <v>45839</v>
      </c>
      <c r="AP3791" s="1" t="s">
        <v>5438</v>
      </c>
      <c r="AR3791" t="s">
        <v>199</v>
      </c>
    </row>
    <row r="3792" spans="1:44" hidden="1" x14ac:dyDescent="0.25">
      <c r="A3792" t="s">
        <v>5206</v>
      </c>
      <c r="B3792" t="s">
        <v>5203</v>
      </c>
      <c r="C3792" t="s">
        <v>5204</v>
      </c>
      <c r="D3792" t="s">
        <v>149</v>
      </c>
      <c r="E3792" t="s">
        <v>4744</v>
      </c>
      <c r="F3792" t="s">
        <v>311</v>
      </c>
      <c r="G3792" t="s">
        <v>45</v>
      </c>
      <c r="H3792">
        <v>1</v>
      </c>
      <c r="I3792" t="s">
        <v>197</v>
      </c>
      <c r="J3792" t="s">
        <v>70</v>
      </c>
      <c r="L3792">
        <v>0.22</v>
      </c>
      <c r="M3792" t="s">
        <v>226</v>
      </c>
      <c r="W3792" s="5">
        <v>44449</v>
      </c>
      <c r="AB3792" t="s">
        <v>311</v>
      </c>
      <c r="AC3792" t="s">
        <v>311</v>
      </c>
      <c r="AD3792" t="s">
        <v>199</v>
      </c>
      <c r="AE3792" t="s">
        <v>51</v>
      </c>
      <c r="AF3792" t="s">
        <v>50</v>
      </c>
      <c r="AG3792" t="s">
        <v>1713</v>
      </c>
      <c r="AH3792">
        <v>33.461342999999999</v>
      </c>
      <c r="AI3792">
        <v>91.798716999999996</v>
      </c>
      <c r="AJ3792">
        <v>111.583669</v>
      </c>
      <c r="AK3792">
        <v>120.445994</v>
      </c>
      <c r="AL3792" t="s">
        <v>73</v>
      </c>
      <c r="AM3792" t="s">
        <v>314</v>
      </c>
      <c r="AN3792" t="s">
        <v>199</v>
      </c>
      <c r="AO3792" s="1">
        <v>45839</v>
      </c>
      <c r="AP3792" s="1" t="s">
        <v>5438</v>
      </c>
      <c r="AR3792" t="s">
        <v>199</v>
      </c>
    </row>
    <row r="3793" spans="1:44" hidden="1" x14ac:dyDescent="0.25">
      <c r="A3793" t="s">
        <v>5207</v>
      </c>
      <c r="B3793" t="s">
        <v>5203</v>
      </c>
      <c r="C3793" t="s">
        <v>5204</v>
      </c>
      <c r="D3793" t="s">
        <v>483</v>
      </c>
      <c r="E3793" t="s">
        <v>4744</v>
      </c>
      <c r="F3793" t="s">
        <v>311</v>
      </c>
      <c r="G3793" t="s">
        <v>45</v>
      </c>
      <c r="H3793">
        <v>1</v>
      </c>
      <c r="I3793" t="s">
        <v>197</v>
      </c>
      <c r="J3793" t="s">
        <v>236</v>
      </c>
      <c r="L3793">
        <v>0.15</v>
      </c>
      <c r="M3793" t="s">
        <v>226</v>
      </c>
      <c r="W3793" s="5">
        <v>44449</v>
      </c>
      <c r="AB3793" t="s">
        <v>311</v>
      </c>
      <c r="AC3793" t="s">
        <v>311</v>
      </c>
      <c r="AD3793" t="s">
        <v>199</v>
      </c>
      <c r="AE3793" t="s">
        <v>51</v>
      </c>
      <c r="AF3793" t="s">
        <v>50</v>
      </c>
      <c r="AG3793" t="s">
        <v>1713</v>
      </c>
      <c r="AH3793">
        <v>33.461342999999999</v>
      </c>
      <c r="AI3793">
        <v>91.798716999999996</v>
      </c>
      <c r="AJ3793">
        <v>111.583669</v>
      </c>
      <c r="AK3793">
        <v>120.445994</v>
      </c>
      <c r="AL3793" t="s">
        <v>73</v>
      </c>
      <c r="AM3793" t="s">
        <v>314</v>
      </c>
      <c r="AN3793" t="s">
        <v>199</v>
      </c>
      <c r="AO3793" s="1">
        <v>45839</v>
      </c>
      <c r="AP3793" s="1" t="s">
        <v>5438</v>
      </c>
      <c r="AR3793" t="s">
        <v>199</v>
      </c>
    </row>
    <row r="3794" spans="1:44" hidden="1" x14ac:dyDescent="0.25">
      <c r="A3794" t="s">
        <v>5208</v>
      </c>
      <c r="B3794" t="s">
        <v>5203</v>
      </c>
      <c r="C3794" t="s">
        <v>5204</v>
      </c>
      <c r="D3794" t="s">
        <v>511</v>
      </c>
      <c r="E3794" t="s">
        <v>4744</v>
      </c>
      <c r="F3794" t="s">
        <v>311</v>
      </c>
      <c r="G3794" t="s">
        <v>45</v>
      </c>
      <c r="H3794">
        <v>1</v>
      </c>
      <c r="I3794" t="s">
        <v>197</v>
      </c>
      <c r="J3794" t="s">
        <v>236</v>
      </c>
      <c r="L3794">
        <v>0.6</v>
      </c>
      <c r="M3794" t="s">
        <v>226</v>
      </c>
      <c r="W3794" s="5">
        <v>44449</v>
      </c>
      <c r="AB3794" t="s">
        <v>311</v>
      </c>
      <c r="AC3794" t="s">
        <v>311</v>
      </c>
      <c r="AD3794" t="s">
        <v>199</v>
      </c>
      <c r="AE3794" t="s">
        <v>51</v>
      </c>
      <c r="AF3794" t="s">
        <v>50</v>
      </c>
      <c r="AG3794" t="s">
        <v>1713</v>
      </c>
      <c r="AH3794">
        <v>33.461342999999999</v>
      </c>
      <c r="AI3794">
        <v>91.798716999999996</v>
      </c>
      <c r="AJ3794">
        <v>111.583669</v>
      </c>
      <c r="AK3794">
        <v>120.445994</v>
      </c>
      <c r="AL3794" t="s">
        <v>73</v>
      </c>
      <c r="AM3794" t="s">
        <v>314</v>
      </c>
      <c r="AN3794" t="s">
        <v>199</v>
      </c>
      <c r="AO3794" s="1">
        <v>45839</v>
      </c>
      <c r="AP3794" s="1" t="s">
        <v>5438</v>
      </c>
      <c r="AR3794" t="s">
        <v>199</v>
      </c>
    </row>
    <row r="3795" spans="1:44" hidden="1" x14ac:dyDescent="0.25">
      <c r="A3795" t="s">
        <v>5212</v>
      </c>
      <c r="B3795" t="s">
        <v>5209</v>
      </c>
      <c r="C3795" t="s">
        <v>5210</v>
      </c>
      <c r="D3795" t="s">
        <v>104</v>
      </c>
      <c r="E3795" t="s">
        <v>5211</v>
      </c>
      <c r="F3795" t="s">
        <v>44</v>
      </c>
      <c r="G3795" t="s">
        <v>45</v>
      </c>
      <c r="H3795">
        <v>1</v>
      </c>
      <c r="I3795" t="s">
        <v>197</v>
      </c>
      <c r="J3795" t="s">
        <v>70</v>
      </c>
      <c r="L3795">
        <v>0.84</v>
      </c>
      <c r="M3795" t="s">
        <v>226</v>
      </c>
      <c r="W3795" s="5">
        <v>44484</v>
      </c>
      <c r="AB3795" t="s">
        <v>44</v>
      </c>
      <c r="AC3795" t="s">
        <v>44</v>
      </c>
      <c r="AD3795" t="s">
        <v>50</v>
      </c>
      <c r="AE3795" t="s">
        <v>51</v>
      </c>
      <c r="AF3795" t="s">
        <v>52</v>
      </c>
      <c r="AG3795" t="s">
        <v>53</v>
      </c>
      <c r="AH3795">
        <v>37.523487000000003</v>
      </c>
      <c r="AI3795">
        <v>58.219315999999999</v>
      </c>
      <c r="AJ3795">
        <v>70.959175000000002</v>
      </c>
      <c r="AK3795">
        <v>77.568817999999993</v>
      </c>
      <c r="AL3795" t="s">
        <v>73</v>
      </c>
      <c r="AM3795" t="s">
        <v>55</v>
      </c>
      <c r="AN3795" t="s">
        <v>51</v>
      </c>
      <c r="AO3795" s="1">
        <v>45992</v>
      </c>
      <c r="AR3795" t="s">
        <v>51</v>
      </c>
    </row>
    <row r="3796" spans="1:44" hidden="1" x14ac:dyDescent="0.25">
      <c r="A3796" t="s">
        <v>5215</v>
      </c>
      <c r="B3796" t="s">
        <v>5213</v>
      </c>
      <c r="C3796" t="s">
        <v>5214</v>
      </c>
      <c r="D3796" t="s">
        <v>275</v>
      </c>
      <c r="E3796" t="s">
        <v>57</v>
      </c>
      <c r="F3796" t="s">
        <v>44</v>
      </c>
      <c r="G3796" t="s">
        <v>58</v>
      </c>
      <c r="H3796">
        <v>1</v>
      </c>
      <c r="I3796" t="s">
        <v>197</v>
      </c>
      <c r="J3796" t="s">
        <v>70</v>
      </c>
      <c r="L3796">
        <v>0.79</v>
      </c>
      <c r="M3796" t="s">
        <v>226</v>
      </c>
      <c r="W3796" s="5">
        <v>45548</v>
      </c>
      <c r="AB3796" t="s">
        <v>44</v>
      </c>
      <c r="AC3796" t="s">
        <v>44</v>
      </c>
      <c r="AD3796" t="s">
        <v>52</v>
      </c>
      <c r="AE3796" t="s">
        <v>50</v>
      </c>
      <c r="AF3796" t="s">
        <v>51</v>
      </c>
      <c r="AG3796" t="s">
        <v>53</v>
      </c>
      <c r="AH3796">
        <v>34.786293000000001</v>
      </c>
      <c r="AI3796">
        <v>36.920389</v>
      </c>
      <c r="AJ3796">
        <v>55.983002999999997</v>
      </c>
      <c r="AK3796">
        <v>69.330855</v>
      </c>
      <c r="AL3796" t="s">
        <v>73</v>
      </c>
      <c r="AM3796" t="s">
        <v>55</v>
      </c>
      <c r="AN3796" t="s">
        <v>50</v>
      </c>
      <c r="AO3796" s="1">
        <v>45992</v>
      </c>
      <c r="AR3796" t="s">
        <v>50</v>
      </c>
    </row>
    <row r="3797" spans="1:44" hidden="1" x14ac:dyDescent="0.25">
      <c r="A3797" t="s">
        <v>5218</v>
      </c>
      <c r="B3797" t="s">
        <v>5216</v>
      </c>
      <c r="C3797" t="s">
        <v>5217</v>
      </c>
      <c r="D3797" t="s">
        <v>143</v>
      </c>
      <c r="E3797" t="s">
        <v>531</v>
      </c>
      <c r="F3797" t="s">
        <v>79</v>
      </c>
      <c r="G3797" t="s">
        <v>80</v>
      </c>
      <c r="H3797">
        <v>2</v>
      </c>
      <c r="I3797" t="s">
        <v>46</v>
      </c>
      <c r="J3797" t="s">
        <v>70</v>
      </c>
      <c r="L3797">
        <v>0.51</v>
      </c>
      <c r="M3797" t="s">
        <v>226</v>
      </c>
      <c r="W3797" s="5">
        <v>44704</v>
      </c>
      <c r="AB3797" t="s">
        <v>79</v>
      </c>
      <c r="AC3797" t="s">
        <v>79</v>
      </c>
      <c r="AD3797" t="s">
        <v>84</v>
      </c>
      <c r="AE3797" t="s">
        <v>52</v>
      </c>
      <c r="AF3797" t="s">
        <v>53</v>
      </c>
      <c r="AG3797" t="s">
        <v>72</v>
      </c>
      <c r="AH3797">
        <v>50.448596999999999</v>
      </c>
      <c r="AI3797">
        <v>71.376148999999998</v>
      </c>
      <c r="AJ3797">
        <v>80.674408</v>
      </c>
      <c r="AK3797">
        <v>82.434276999999994</v>
      </c>
      <c r="AL3797" t="s">
        <v>73</v>
      </c>
      <c r="AM3797" t="s">
        <v>474</v>
      </c>
      <c r="AO3797" s="1">
        <v>45778</v>
      </c>
      <c r="AR3797" t="s">
        <v>84</v>
      </c>
    </row>
    <row r="3798" spans="1:44" hidden="1" x14ac:dyDescent="0.25">
      <c r="A3798" t="s">
        <v>5221</v>
      </c>
      <c r="B3798" t="s">
        <v>5219</v>
      </c>
      <c r="C3798" t="s">
        <v>5220</v>
      </c>
      <c r="D3798" t="s">
        <v>107</v>
      </c>
      <c r="E3798" t="s">
        <v>69</v>
      </c>
      <c r="F3798" t="s">
        <v>245</v>
      </c>
      <c r="G3798" t="s">
        <v>45</v>
      </c>
      <c r="H3798">
        <v>2</v>
      </c>
      <c r="I3798" t="s">
        <v>46</v>
      </c>
      <c r="J3798" t="s">
        <v>70</v>
      </c>
      <c r="L3798">
        <v>0.76</v>
      </c>
      <c r="M3798" t="s">
        <v>226</v>
      </c>
      <c r="W3798" s="5">
        <v>44562</v>
      </c>
      <c r="AB3798" t="s">
        <v>245</v>
      </c>
      <c r="AC3798" t="s">
        <v>245</v>
      </c>
      <c r="AD3798" t="s">
        <v>72</v>
      </c>
      <c r="AE3798" t="s">
        <v>53</v>
      </c>
      <c r="AF3798" t="s">
        <v>52</v>
      </c>
      <c r="AG3798" t="s">
        <v>247</v>
      </c>
      <c r="AH3798">
        <v>28.512142000000001</v>
      </c>
      <c r="AI3798">
        <v>31.547118999999999</v>
      </c>
      <c r="AJ3798">
        <v>44.614761000000001</v>
      </c>
      <c r="AK3798">
        <v>57.879382</v>
      </c>
      <c r="AL3798" t="s">
        <v>73</v>
      </c>
      <c r="AM3798" t="s">
        <v>474</v>
      </c>
      <c r="AN3798" t="s">
        <v>72</v>
      </c>
      <c r="AO3798" s="1">
        <v>45839</v>
      </c>
      <c r="AP3798" s="1" t="s">
        <v>5438</v>
      </c>
      <c r="AR3798" t="s">
        <v>72</v>
      </c>
    </row>
    <row r="3799" spans="1:44" hidden="1" x14ac:dyDescent="0.25">
      <c r="A3799" t="s">
        <v>5222</v>
      </c>
      <c r="B3799" t="s">
        <v>5219</v>
      </c>
      <c r="C3799" t="s">
        <v>5220</v>
      </c>
      <c r="D3799" t="s">
        <v>109</v>
      </c>
      <c r="E3799" t="s">
        <v>69</v>
      </c>
      <c r="F3799" t="s">
        <v>245</v>
      </c>
      <c r="G3799" t="s">
        <v>45</v>
      </c>
      <c r="H3799">
        <v>1</v>
      </c>
      <c r="I3799" t="s">
        <v>197</v>
      </c>
      <c r="J3799" t="s">
        <v>70</v>
      </c>
      <c r="L3799">
        <v>0.98</v>
      </c>
      <c r="M3799" t="s">
        <v>226</v>
      </c>
      <c r="W3799" s="5">
        <v>44562</v>
      </c>
      <c r="AB3799" t="s">
        <v>245</v>
      </c>
      <c r="AC3799" t="s">
        <v>245</v>
      </c>
      <c r="AD3799" t="s">
        <v>72</v>
      </c>
      <c r="AE3799" t="s">
        <v>53</v>
      </c>
      <c r="AF3799" t="s">
        <v>52</v>
      </c>
      <c r="AG3799" t="s">
        <v>247</v>
      </c>
      <c r="AH3799">
        <v>28.512142000000001</v>
      </c>
      <c r="AI3799">
        <v>31.547118999999999</v>
      </c>
      <c r="AJ3799">
        <v>44.614761000000001</v>
      </c>
      <c r="AK3799">
        <v>57.879382</v>
      </c>
      <c r="AL3799" t="s">
        <v>73</v>
      </c>
      <c r="AM3799" t="s">
        <v>474</v>
      </c>
      <c r="AN3799" t="s">
        <v>72</v>
      </c>
      <c r="AO3799" s="1">
        <v>45839</v>
      </c>
      <c r="AP3799" s="1" t="s">
        <v>5438</v>
      </c>
      <c r="AR3799" t="s">
        <v>72</v>
      </c>
    </row>
    <row r="3800" spans="1:44" hidden="1" x14ac:dyDescent="0.25">
      <c r="A3800" t="s">
        <v>5225</v>
      </c>
      <c r="B3800" t="s">
        <v>5223</v>
      </c>
      <c r="C3800" t="s">
        <v>5224</v>
      </c>
      <c r="D3800" t="s">
        <v>893</v>
      </c>
      <c r="E3800" t="s">
        <v>57</v>
      </c>
      <c r="F3800" t="s">
        <v>44</v>
      </c>
      <c r="G3800" t="s">
        <v>58</v>
      </c>
      <c r="H3800">
        <v>3</v>
      </c>
      <c r="I3800" t="s">
        <v>46</v>
      </c>
      <c r="J3800" t="s">
        <v>236</v>
      </c>
      <c r="L3800">
        <v>3.58</v>
      </c>
      <c r="M3800" t="s">
        <v>226</v>
      </c>
      <c r="O3800" t="s">
        <v>473</v>
      </c>
      <c r="P3800" t="s">
        <v>14</v>
      </c>
      <c r="U3800" t="s">
        <v>496</v>
      </c>
      <c r="W3800" s="5">
        <v>45140</v>
      </c>
      <c r="AB3800" t="s">
        <v>44</v>
      </c>
      <c r="AC3800" t="s">
        <v>473</v>
      </c>
      <c r="AD3800" t="s">
        <v>50</v>
      </c>
      <c r="AE3800" t="s">
        <v>52</v>
      </c>
      <c r="AF3800" t="s">
        <v>51</v>
      </c>
      <c r="AG3800" t="s">
        <v>53</v>
      </c>
      <c r="AH3800">
        <v>35.982913000000003</v>
      </c>
      <c r="AI3800">
        <v>46.254703999999997</v>
      </c>
      <c r="AJ3800">
        <v>55.045526000000002</v>
      </c>
      <c r="AK3800">
        <v>66.504926999999995</v>
      </c>
      <c r="AL3800" t="s">
        <v>73</v>
      </c>
      <c r="AM3800" t="s">
        <v>55</v>
      </c>
      <c r="AN3800" t="s">
        <v>51</v>
      </c>
      <c r="AO3800" s="1">
        <v>45689</v>
      </c>
      <c r="AP3800" s="1" t="s">
        <v>5426</v>
      </c>
      <c r="AR3800" t="s">
        <v>51</v>
      </c>
    </row>
    <row r="3801" spans="1:44" hidden="1" x14ac:dyDescent="0.25">
      <c r="A3801" t="s">
        <v>5226</v>
      </c>
      <c r="B3801" t="s">
        <v>5223</v>
      </c>
      <c r="C3801" t="s">
        <v>5224</v>
      </c>
      <c r="D3801" t="s">
        <v>771</v>
      </c>
      <c r="E3801" t="s">
        <v>57</v>
      </c>
      <c r="F3801" t="s">
        <v>44</v>
      </c>
      <c r="G3801" t="s">
        <v>58</v>
      </c>
      <c r="H3801">
        <v>2</v>
      </c>
      <c r="I3801" t="s">
        <v>46</v>
      </c>
      <c r="J3801" t="s">
        <v>236</v>
      </c>
      <c r="L3801">
        <v>1.1000000000000001</v>
      </c>
      <c r="M3801" t="s">
        <v>226</v>
      </c>
      <c r="U3801" t="s">
        <v>496</v>
      </c>
      <c r="W3801" s="5">
        <v>45140</v>
      </c>
      <c r="AB3801" t="s">
        <v>44</v>
      </c>
      <c r="AC3801" t="s">
        <v>44</v>
      </c>
      <c r="AD3801" t="s">
        <v>50</v>
      </c>
      <c r="AE3801" t="s">
        <v>52</v>
      </c>
      <c r="AF3801" t="s">
        <v>51</v>
      </c>
      <c r="AG3801" t="s">
        <v>53</v>
      </c>
      <c r="AH3801">
        <v>35.982913000000003</v>
      </c>
      <c r="AI3801">
        <v>46.254703999999997</v>
      </c>
      <c r="AJ3801">
        <v>55.045526000000002</v>
      </c>
      <c r="AK3801">
        <v>66.504926999999995</v>
      </c>
      <c r="AL3801" t="s">
        <v>73</v>
      </c>
      <c r="AM3801" t="s">
        <v>55</v>
      </c>
      <c r="AN3801" t="s">
        <v>51</v>
      </c>
      <c r="AO3801" s="1">
        <v>45689</v>
      </c>
      <c r="AP3801" s="1" t="s">
        <v>5426</v>
      </c>
      <c r="AR3801" t="s">
        <v>51</v>
      </c>
    </row>
    <row r="3802" spans="1:44" hidden="1" x14ac:dyDescent="0.25">
      <c r="A3802" t="s">
        <v>5229</v>
      </c>
      <c r="B3802" t="s">
        <v>5227</v>
      </c>
      <c r="C3802" t="s">
        <v>5228</v>
      </c>
      <c r="D3802" t="s">
        <v>95</v>
      </c>
      <c r="E3802" t="s">
        <v>57</v>
      </c>
      <c r="F3802" t="s">
        <v>44</v>
      </c>
      <c r="G3802" t="s">
        <v>58</v>
      </c>
      <c r="H3802">
        <v>2</v>
      </c>
      <c r="I3802" t="s">
        <v>46</v>
      </c>
      <c r="J3802" t="s">
        <v>70</v>
      </c>
      <c r="L3802">
        <v>7.29</v>
      </c>
      <c r="M3802" t="s">
        <v>226</v>
      </c>
      <c r="W3802" s="5">
        <v>45296</v>
      </c>
      <c r="Z3802" s="10">
        <v>45296</v>
      </c>
      <c r="AA3802" s="10">
        <v>45265</v>
      </c>
      <c r="AB3802" t="s">
        <v>44</v>
      </c>
      <c r="AC3802" t="s">
        <v>44</v>
      </c>
      <c r="AD3802" t="s">
        <v>50</v>
      </c>
      <c r="AE3802" t="s">
        <v>52</v>
      </c>
      <c r="AF3802" t="s">
        <v>51</v>
      </c>
      <c r="AG3802" t="s">
        <v>53</v>
      </c>
      <c r="AH3802">
        <v>34.717970999999999</v>
      </c>
      <c r="AI3802">
        <v>44.559845000000003</v>
      </c>
      <c r="AJ3802">
        <v>53.780585000000002</v>
      </c>
      <c r="AK3802">
        <v>66.545310999999998</v>
      </c>
      <c r="AL3802" t="s">
        <v>73</v>
      </c>
      <c r="AM3802" t="s">
        <v>55</v>
      </c>
      <c r="AN3802" t="s">
        <v>51</v>
      </c>
      <c r="AO3802" s="1">
        <v>45689</v>
      </c>
      <c r="AP3802" s="1" t="s">
        <v>5426</v>
      </c>
      <c r="AR3802" t="s">
        <v>51</v>
      </c>
    </row>
    <row r="3803" spans="1:44" hidden="1" x14ac:dyDescent="0.25">
      <c r="A3803" t="s">
        <v>5230</v>
      </c>
      <c r="B3803" t="s">
        <v>5227</v>
      </c>
      <c r="C3803" t="s">
        <v>5228</v>
      </c>
      <c r="D3803" t="s">
        <v>143</v>
      </c>
      <c r="E3803" t="s">
        <v>57</v>
      </c>
      <c r="F3803" t="s">
        <v>44</v>
      </c>
      <c r="G3803" t="s">
        <v>58</v>
      </c>
      <c r="H3803">
        <v>2</v>
      </c>
      <c r="I3803" t="s">
        <v>46</v>
      </c>
      <c r="J3803" t="s">
        <v>70</v>
      </c>
      <c r="L3803">
        <v>13.3</v>
      </c>
      <c r="M3803" t="s">
        <v>226</v>
      </c>
      <c r="W3803" s="5">
        <v>45296</v>
      </c>
      <c r="Z3803" s="10">
        <v>45296</v>
      </c>
      <c r="AA3803" s="10">
        <v>45270</v>
      </c>
      <c r="AB3803" t="s">
        <v>44</v>
      </c>
      <c r="AC3803" t="s">
        <v>44</v>
      </c>
      <c r="AD3803" t="s">
        <v>50</v>
      </c>
      <c r="AE3803" t="s">
        <v>52</v>
      </c>
      <c r="AF3803" t="s">
        <v>51</v>
      </c>
      <c r="AG3803" t="s">
        <v>53</v>
      </c>
      <c r="AH3803">
        <v>34.717970999999999</v>
      </c>
      <c r="AI3803">
        <v>44.559845000000003</v>
      </c>
      <c r="AJ3803">
        <v>53.780585000000002</v>
      </c>
      <c r="AK3803">
        <v>66.545310999999998</v>
      </c>
      <c r="AL3803" t="s">
        <v>73</v>
      </c>
      <c r="AM3803" t="s">
        <v>55</v>
      </c>
      <c r="AN3803" t="s">
        <v>51</v>
      </c>
      <c r="AO3803" s="1">
        <v>45689</v>
      </c>
      <c r="AP3803" s="1" t="s">
        <v>5426</v>
      </c>
      <c r="AR3803" t="s">
        <v>51</v>
      </c>
    </row>
    <row r="3804" spans="1:44" hidden="1" x14ac:dyDescent="0.25">
      <c r="A3804" t="s">
        <v>5231</v>
      </c>
      <c r="B3804" t="s">
        <v>5227</v>
      </c>
      <c r="C3804" t="s">
        <v>5228</v>
      </c>
      <c r="D3804" t="s">
        <v>893</v>
      </c>
      <c r="E3804" t="s">
        <v>57</v>
      </c>
      <c r="F3804" t="s">
        <v>44</v>
      </c>
      <c r="G3804" t="s">
        <v>58</v>
      </c>
      <c r="H3804">
        <v>2</v>
      </c>
      <c r="I3804" t="s">
        <v>46</v>
      </c>
      <c r="J3804" t="s">
        <v>236</v>
      </c>
      <c r="L3804">
        <v>0.72</v>
      </c>
      <c r="M3804" t="s">
        <v>226</v>
      </c>
      <c r="W3804" s="5">
        <v>45296</v>
      </c>
      <c r="AB3804" t="s">
        <v>44</v>
      </c>
      <c r="AC3804" t="s">
        <v>44</v>
      </c>
      <c r="AD3804" t="s">
        <v>50</v>
      </c>
      <c r="AE3804" t="s">
        <v>52</v>
      </c>
      <c r="AF3804" t="s">
        <v>51</v>
      </c>
      <c r="AG3804" t="s">
        <v>53</v>
      </c>
      <c r="AH3804">
        <v>34.717970999999999</v>
      </c>
      <c r="AI3804">
        <v>44.559845000000003</v>
      </c>
      <c r="AJ3804">
        <v>53.780585000000002</v>
      </c>
      <c r="AK3804">
        <v>66.545310999999998</v>
      </c>
      <c r="AL3804" t="s">
        <v>73</v>
      </c>
      <c r="AM3804" t="s">
        <v>55</v>
      </c>
      <c r="AN3804" t="s">
        <v>51</v>
      </c>
      <c r="AO3804" s="1">
        <v>45689</v>
      </c>
      <c r="AP3804" s="1" t="s">
        <v>5426</v>
      </c>
      <c r="AR3804" t="s">
        <v>51</v>
      </c>
    </row>
    <row r="3805" spans="1:44" hidden="1" x14ac:dyDescent="0.25">
      <c r="A3805" t="s">
        <v>5234</v>
      </c>
      <c r="B3805" t="s">
        <v>5232</v>
      </c>
      <c r="C3805" t="s">
        <v>5233</v>
      </c>
      <c r="D3805" t="s">
        <v>145</v>
      </c>
      <c r="E3805" t="s">
        <v>57</v>
      </c>
      <c r="F3805" t="s">
        <v>44</v>
      </c>
      <c r="G3805" t="s">
        <v>58</v>
      </c>
      <c r="H3805">
        <v>2</v>
      </c>
      <c r="I3805" t="s">
        <v>46</v>
      </c>
      <c r="J3805" t="s">
        <v>70</v>
      </c>
      <c r="L3805">
        <v>8.27</v>
      </c>
      <c r="M3805" t="s">
        <v>226</v>
      </c>
      <c r="W3805" s="5">
        <v>45295</v>
      </c>
      <c r="Z3805" s="10">
        <v>45295</v>
      </c>
      <c r="AA3805" s="10">
        <v>45265</v>
      </c>
      <c r="AB3805" t="s">
        <v>44</v>
      </c>
      <c r="AC3805" t="s">
        <v>44</v>
      </c>
      <c r="AD3805" t="s">
        <v>50</v>
      </c>
      <c r="AE3805" t="s">
        <v>52</v>
      </c>
      <c r="AF3805" t="s">
        <v>51</v>
      </c>
      <c r="AG3805" t="s">
        <v>53</v>
      </c>
      <c r="AH3805">
        <v>35.395093000000003</v>
      </c>
      <c r="AI3805">
        <v>43.982264000000001</v>
      </c>
      <c r="AJ3805">
        <v>54.457706000000002</v>
      </c>
      <c r="AK3805">
        <v>66.014340000000004</v>
      </c>
      <c r="AL3805" t="s">
        <v>73</v>
      </c>
      <c r="AM3805" t="s">
        <v>55</v>
      </c>
      <c r="AN3805" t="s">
        <v>51</v>
      </c>
      <c r="AO3805" s="1">
        <v>45689</v>
      </c>
      <c r="AP3805" s="1" t="s">
        <v>5426</v>
      </c>
      <c r="AR3805" t="s">
        <v>51</v>
      </c>
    </row>
    <row r="3806" spans="1:44" hidden="1" x14ac:dyDescent="0.25">
      <c r="A3806" t="s">
        <v>5238</v>
      </c>
      <c r="B3806" t="s">
        <v>5235</v>
      </c>
      <c r="C3806" t="s">
        <v>5236</v>
      </c>
      <c r="D3806" t="s">
        <v>483</v>
      </c>
      <c r="E3806" t="s">
        <v>5237</v>
      </c>
      <c r="F3806" t="s">
        <v>311</v>
      </c>
      <c r="G3806" t="s">
        <v>58</v>
      </c>
      <c r="H3806">
        <v>1</v>
      </c>
      <c r="I3806" t="s">
        <v>197</v>
      </c>
      <c r="J3806" t="s">
        <v>236</v>
      </c>
      <c r="L3806">
        <v>2.06</v>
      </c>
      <c r="M3806" t="s">
        <v>226</v>
      </c>
      <c r="W3806" s="5">
        <v>44752</v>
      </c>
      <c r="AB3806" t="s">
        <v>311</v>
      </c>
      <c r="AC3806" t="s">
        <v>311</v>
      </c>
      <c r="AD3806" t="s">
        <v>51</v>
      </c>
      <c r="AE3806" t="s">
        <v>50</v>
      </c>
      <c r="AF3806" t="s">
        <v>1531</v>
      </c>
      <c r="AG3806" t="s">
        <v>52</v>
      </c>
      <c r="AH3806">
        <v>46.432997999999998</v>
      </c>
      <c r="AI3806">
        <v>46.797254000000002</v>
      </c>
      <c r="AJ3806">
        <v>70.929355999999999</v>
      </c>
      <c r="AK3806">
        <v>91.070851000000005</v>
      </c>
      <c r="AL3806" t="s">
        <v>73</v>
      </c>
      <c r="AM3806" t="s">
        <v>314</v>
      </c>
      <c r="AN3806" t="s">
        <v>199</v>
      </c>
      <c r="AO3806" s="1">
        <v>45839</v>
      </c>
      <c r="AP3806" s="1" t="s">
        <v>5438</v>
      </c>
      <c r="AR3806" t="s">
        <v>199</v>
      </c>
    </row>
    <row r="3807" spans="1:44" hidden="1" x14ac:dyDescent="0.25">
      <c r="A3807" t="s">
        <v>5241</v>
      </c>
      <c r="B3807" t="s">
        <v>5239</v>
      </c>
      <c r="C3807" t="s">
        <v>5240</v>
      </c>
      <c r="D3807" t="s">
        <v>112</v>
      </c>
      <c r="E3807" t="s">
        <v>1813</v>
      </c>
      <c r="F3807" t="s">
        <v>245</v>
      </c>
      <c r="G3807" t="s">
        <v>58</v>
      </c>
      <c r="H3807">
        <v>1</v>
      </c>
      <c r="I3807" t="s">
        <v>197</v>
      </c>
      <c r="J3807" t="s">
        <v>70</v>
      </c>
      <c r="L3807">
        <v>1.88</v>
      </c>
      <c r="M3807" t="s">
        <v>226</v>
      </c>
      <c r="W3807" s="5">
        <v>44896</v>
      </c>
      <c r="AB3807" t="s">
        <v>245</v>
      </c>
      <c r="AC3807" t="s">
        <v>245</v>
      </c>
      <c r="AD3807" t="s">
        <v>247</v>
      </c>
      <c r="AE3807" t="s">
        <v>690</v>
      </c>
      <c r="AF3807" t="s">
        <v>72</v>
      </c>
      <c r="AG3807" t="s">
        <v>53</v>
      </c>
      <c r="AH3807">
        <v>53.701732999999997</v>
      </c>
      <c r="AI3807">
        <v>68.549813</v>
      </c>
      <c r="AJ3807">
        <v>80.808104999999998</v>
      </c>
      <c r="AK3807">
        <v>82.089398000000003</v>
      </c>
      <c r="AL3807" t="s">
        <v>73</v>
      </c>
      <c r="AM3807" t="s">
        <v>248</v>
      </c>
      <c r="AN3807" t="s">
        <v>247</v>
      </c>
      <c r="AO3807" s="1">
        <v>45839</v>
      </c>
      <c r="AP3807" s="1" t="s">
        <v>5438</v>
      </c>
      <c r="AR3807" t="s">
        <v>247</v>
      </c>
    </row>
    <row r="3808" spans="1:44" hidden="1" x14ac:dyDescent="0.25">
      <c r="A3808" t="s">
        <v>5244</v>
      </c>
      <c r="B3808" t="s">
        <v>5242</v>
      </c>
      <c r="C3808" t="s">
        <v>5243</v>
      </c>
      <c r="D3808" t="s">
        <v>95</v>
      </c>
      <c r="E3808" t="s">
        <v>1268</v>
      </c>
      <c r="F3808" t="s">
        <v>245</v>
      </c>
      <c r="G3808" t="s">
        <v>58</v>
      </c>
      <c r="H3808">
        <v>1</v>
      </c>
      <c r="I3808" t="s">
        <v>197</v>
      </c>
      <c r="J3808" t="s">
        <v>70</v>
      </c>
      <c r="L3808">
        <v>0.43</v>
      </c>
      <c r="M3808" t="s">
        <v>226</v>
      </c>
      <c r="W3808" s="5">
        <v>44896</v>
      </c>
      <c r="AB3808" t="s">
        <v>245</v>
      </c>
      <c r="AC3808" t="s">
        <v>245</v>
      </c>
      <c r="AD3808" t="s">
        <v>247</v>
      </c>
      <c r="AE3808" t="s">
        <v>690</v>
      </c>
      <c r="AF3808" t="s">
        <v>566</v>
      </c>
      <c r="AG3808" t="s">
        <v>72</v>
      </c>
      <c r="AH3808">
        <v>57.756919000000003</v>
      </c>
      <c r="AI3808">
        <v>71.034029000000004</v>
      </c>
      <c r="AJ3808">
        <v>82.369508999999994</v>
      </c>
      <c r="AK3808">
        <v>90.304537999999994</v>
      </c>
      <c r="AL3808" t="s">
        <v>73</v>
      </c>
      <c r="AM3808" t="s">
        <v>248</v>
      </c>
      <c r="AN3808" t="s">
        <v>247</v>
      </c>
      <c r="AO3808" s="1">
        <v>45839</v>
      </c>
      <c r="AP3808" s="1" t="s">
        <v>5438</v>
      </c>
      <c r="AR3808" t="s">
        <v>247</v>
      </c>
    </row>
    <row r="3809" spans="1:44" hidden="1" x14ac:dyDescent="0.25">
      <c r="A3809" t="s">
        <v>5245</v>
      </c>
      <c r="B3809" t="s">
        <v>5242</v>
      </c>
      <c r="C3809" t="s">
        <v>5243</v>
      </c>
      <c r="D3809" t="s">
        <v>170</v>
      </c>
      <c r="E3809" t="s">
        <v>1268</v>
      </c>
      <c r="F3809" t="s">
        <v>245</v>
      </c>
      <c r="G3809" t="s">
        <v>58</v>
      </c>
      <c r="H3809">
        <v>1</v>
      </c>
      <c r="I3809" t="s">
        <v>197</v>
      </c>
      <c r="J3809" t="s">
        <v>70</v>
      </c>
      <c r="L3809">
        <v>0.17</v>
      </c>
      <c r="M3809" t="s">
        <v>226</v>
      </c>
      <c r="W3809" s="5">
        <v>45139</v>
      </c>
      <c r="AB3809" t="s">
        <v>245</v>
      </c>
      <c r="AC3809" t="s">
        <v>245</v>
      </c>
      <c r="AD3809" t="s">
        <v>247</v>
      </c>
      <c r="AE3809" t="s">
        <v>690</v>
      </c>
      <c r="AF3809" t="s">
        <v>566</v>
      </c>
      <c r="AG3809" t="s">
        <v>72</v>
      </c>
      <c r="AH3809">
        <v>57.756919000000003</v>
      </c>
      <c r="AI3809">
        <v>71.034029000000004</v>
      </c>
      <c r="AJ3809">
        <v>82.369508999999994</v>
      </c>
      <c r="AK3809">
        <v>90.304537999999994</v>
      </c>
      <c r="AL3809" t="s">
        <v>73</v>
      </c>
      <c r="AM3809" t="s">
        <v>248</v>
      </c>
      <c r="AN3809" t="s">
        <v>247</v>
      </c>
      <c r="AO3809" s="1">
        <v>45839</v>
      </c>
      <c r="AP3809" s="1" t="s">
        <v>5438</v>
      </c>
      <c r="AR3809" t="s">
        <v>247</v>
      </c>
    </row>
    <row r="3810" spans="1:44" hidden="1" x14ac:dyDescent="0.25">
      <c r="A3810" t="s">
        <v>5246</v>
      </c>
      <c r="B3810" t="s">
        <v>5242</v>
      </c>
      <c r="C3810" t="s">
        <v>5243</v>
      </c>
      <c r="D3810" t="s">
        <v>172</v>
      </c>
      <c r="E3810" t="s">
        <v>1268</v>
      </c>
      <c r="F3810" t="s">
        <v>245</v>
      </c>
      <c r="G3810" t="s">
        <v>58</v>
      </c>
      <c r="H3810">
        <v>1</v>
      </c>
      <c r="I3810" t="s">
        <v>197</v>
      </c>
      <c r="J3810" t="s">
        <v>70</v>
      </c>
      <c r="L3810">
        <v>0.78</v>
      </c>
      <c r="M3810" t="s">
        <v>226</v>
      </c>
      <c r="W3810" s="5">
        <v>45139</v>
      </c>
      <c r="AB3810" t="s">
        <v>245</v>
      </c>
      <c r="AC3810" t="s">
        <v>245</v>
      </c>
      <c r="AD3810" t="s">
        <v>247</v>
      </c>
      <c r="AE3810" t="s">
        <v>690</v>
      </c>
      <c r="AF3810" t="s">
        <v>566</v>
      </c>
      <c r="AG3810" t="s">
        <v>72</v>
      </c>
      <c r="AH3810">
        <v>57.756919000000003</v>
      </c>
      <c r="AI3810">
        <v>71.034029000000004</v>
      </c>
      <c r="AJ3810">
        <v>82.369508999999994</v>
      </c>
      <c r="AK3810">
        <v>90.304537999999994</v>
      </c>
      <c r="AL3810" t="s">
        <v>73</v>
      </c>
      <c r="AM3810" t="s">
        <v>248</v>
      </c>
      <c r="AN3810" t="s">
        <v>247</v>
      </c>
      <c r="AO3810" s="1">
        <v>45839</v>
      </c>
      <c r="AP3810" s="1" t="s">
        <v>5438</v>
      </c>
      <c r="AR3810" t="s">
        <v>247</v>
      </c>
    </row>
    <row r="3811" spans="1:44" hidden="1" x14ac:dyDescent="0.25">
      <c r="A3811" t="s">
        <v>5247</v>
      </c>
      <c r="B3811" t="s">
        <v>5242</v>
      </c>
      <c r="C3811" t="s">
        <v>5243</v>
      </c>
      <c r="D3811" t="s">
        <v>551</v>
      </c>
      <c r="E3811" t="s">
        <v>1268</v>
      </c>
      <c r="F3811" t="s">
        <v>245</v>
      </c>
      <c r="G3811" t="s">
        <v>58</v>
      </c>
      <c r="H3811">
        <v>1</v>
      </c>
      <c r="I3811" t="s">
        <v>197</v>
      </c>
      <c r="J3811" t="s">
        <v>47</v>
      </c>
      <c r="K3811" s="1">
        <v>44943</v>
      </c>
      <c r="L3811">
        <v>0.93</v>
      </c>
      <c r="M3811" t="s">
        <v>226</v>
      </c>
      <c r="O3811" t="s">
        <v>473</v>
      </c>
      <c r="P3811" t="s">
        <v>14</v>
      </c>
      <c r="V3811" t="s">
        <v>83</v>
      </c>
      <c r="W3811" s="5">
        <v>44896</v>
      </c>
      <c r="AB3811" t="s">
        <v>245</v>
      </c>
      <c r="AC3811" t="s">
        <v>473</v>
      </c>
      <c r="AD3811" t="s">
        <v>247</v>
      </c>
      <c r="AE3811" t="s">
        <v>690</v>
      </c>
      <c r="AF3811" t="s">
        <v>566</v>
      </c>
      <c r="AG3811" t="s">
        <v>72</v>
      </c>
      <c r="AH3811">
        <v>57.756919000000003</v>
      </c>
      <c r="AI3811">
        <v>71.034029000000004</v>
      </c>
      <c r="AJ3811">
        <v>82.369508999999994</v>
      </c>
      <c r="AK3811">
        <v>90.304537999999994</v>
      </c>
      <c r="AL3811" t="s">
        <v>1126</v>
      </c>
      <c r="AM3811" t="s">
        <v>248</v>
      </c>
      <c r="AN3811" t="s">
        <v>247</v>
      </c>
      <c r="AO3811" s="1">
        <v>45839</v>
      </c>
      <c r="AP3811" s="1" t="s">
        <v>5438</v>
      </c>
      <c r="AR3811" t="s">
        <v>247</v>
      </c>
    </row>
    <row r="3812" spans="1:44" hidden="1" x14ac:dyDescent="0.25">
      <c r="A3812" t="s">
        <v>5250</v>
      </c>
      <c r="B3812" t="s">
        <v>5248</v>
      </c>
      <c r="C3812" t="s">
        <v>5249</v>
      </c>
      <c r="D3812" t="s">
        <v>259</v>
      </c>
      <c r="E3812" t="s">
        <v>604</v>
      </c>
      <c r="F3812" t="s">
        <v>79</v>
      </c>
      <c r="G3812" t="s">
        <v>80</v>
      </c>
      <c r="H3812">
        <v>1</v>
      </c>
      <c r="I3812" t="s">
        <v>197</v>
      </c>
      <c r="J3812" t="s">
        <v>47</v>
      </c>
      <c r="K3812" s="1">
        <v>45035</v>
      </c>
      <c r="L3812">
        <v>3.7467000000000001</v>
      </c>
      <c r="M3812" t="s">
        <v>226</v>
      </c>
      <c r="O3812" t="s">
        <v>473</v>
      </c>
      <c r="P3812" t="s">
        <v>14</v>
      </c>
      <c r="W3812" s="5">
        <v>44938</v>
      </c>
      <c r="AB3812" t="s">
        <v>79</v>
      </c>
      <c r="AC3812" t="s">
        <v>473</v>
      </c>
      <c r="AD3812" t="s">
        <v>84</v>
      </c>
      <c r="AE3812" t="s">
        <v>52</v>
      </c>
      <c r="AF3812" t="s">
        <v>53</v>
      </c>
      <c r="AG3812" t="s">
        <v>72</v>
      </c>
      <c r="AH3812">
        <v>43.231746999999999</v>
      </c>
      <c r="AI3812">
        <v>67.890366999999998</v>
      </c>
      <c r="AJ3812">
        <v>69.661023</v>
      </c>
      <c r="AK3812">
        <v>71.420890999999997</v>
      </c>
      <c r="AL3812" t="s">
        <v>1126</v>
      </c>
      <c r="AM3812" t="s">
        <v>474</v>
      </c>
      <c r="AN3812" t="s">
        <v>566</v>
      </c>
      <c r="AO3812" s="1">
        <v>45839</v>
      </c>
      <c r="AP3812" s="1" t="s">
        <v>5438</v>
      </c>
      <c r="AR3812" t="s">
        <v>566</v>
      </c>
    </row>
    <row r="3813" spans="1:44" hidden="1" x14ac:dyDescent="0.25">
      <c r="A3813" t="s">
        <v>5253</v>
      </c>
      <c r="B3813" t="s">
        <v>5251</v>
      </c>
      <c r="C3813" t="s">
        <v>5252</v>
      </c>
      <c r="D3813" t="s">
        <v>95</v>
      </c>
      <c r="E3813" t="s">
        <v>2688</v>
      </c>
      <c r="F3813" t="s">
        <v>245</v>
      </c>
      <c r="G3813" t="s">
        <v>80</v>
      </c>
      <c r="H3813">
        <v>2</v>
      </c>
      <c r="I3813" t="s">
        <v>46</v>
      </c>
      <c r="J3813" t="s">
        <v>70</v>
      </c>
      <c r="L3813" s="21">
        <v>6.78</v>
      </c>
      <c r="M3813" t="s">
        <v>226</v>
      </c>
      <c r="O3813" t="s">
        <v>473</v>
      </c>
      <c r="P3813" t="s">
        <v>14</v>
      </c>
      <c r="V3813" t="s">
        <v>83</v>
      </c>
      <c r="W3813" s="5">
        <v>45412</v>
      </c>
      <c r="AB3813" t="s">
        <v>245</v>
      </c>
      <c r="AC3813" t="s">
        <v>473</v>
      </c>
      <c r="AD3813" t="s">
        <v>932</v>
      </c>
      <c r="AE3813" t="s">
        <v>566</v>
      </c>
      <c r="AF3813" t="s">
        <v>690</v>
      </c>
      <c r="AG3813" t="s">
        <v>84</v>
      </c>
      <c r="AH3813">
        <v>21.758671</v>
      </c>
      <c r="AI3813">
        <v>32.808618000000003</v>
      </c>
      <c r="AJ3813">
        <v>57.276034000000003</v>
      </c>
      <c r="AK3813">
        <v>60.749518000000002</v>
      </c>
      <c r="AL3813" t="s">
        <v>73</v>
      </c>
      <c r="AM3813" t="s">
        <v>248</v>
      </c>
      <c r="AN3813" t="s">
        <v>932</v>
      </c>
      <c r="AO3813" s="1">
        <v>45778</v>
      </c>
      <c r="AP3813" s="1" t="s">
        <v>5429</v>
      </c>
      <c r="AR3813" t="s">
        <v>932</v>
      </c>
    </row>
    <row r="3814" spans="1:44" hidden="1" x14ac:dyDescent="0.25">
      <c r="A3814" t="s">
        <v>5254</v>
      </c>
      <c r="B3814" t="s">
        <v>5251</v>
      </c>
      <c r="C3814" t="s">
        <v>5252</v>
      </c>
      <c r="D3814" t="s">
        <v>143</v>
      </c>
      <c r="E3814" t="s">
        <v>2688</v>
      </c>
      <c r="F3814" t="s">
        <v>245</v>
      </c>
      <c r="G3814" t="s">
        <v>80</v>
      </c>
      <c r="H3814">
        <v>2</v>
      </c>
      <c r="I3814" t="s">
        <v>46</v>
      </c>
      <c r="J3814" t="s">
        <v>70</v>
      </c>
      <c r="L3814" s="21">
        <v>11.13</v>
      </c>
      <c r="M3814" t="s">
        <v>226</v>
      </c>
      <c r="O3814" t="s">
        <v>473</v>
      </c>
      <c r="P3814" t="s">
        <v>14</v>
      </c>
      <c r="V3814" t="s">
        <v>83</v>
      </c>
      <c r="W3814" s="5">
        <v>45412</v>
      </c>
      <c r="AB3814" t="s">
        <v>245</v>
      </c>
      <c r="AC3814" t="s">
        <v>473</v>
      </c>
      <c r="AD3814" t="s">
        <v>932</v>
      </c>
      <c r="AE3814" t="s">
        <v>566</v>
      </c>
      <c r="AF3814" t="s">
        <v>690</v>
      </c>
      <c r="AG3814" t="s">
        <v>84</v>
      </c>
      <c r="AH3814">
        <v>21.758671</v>
      </c>
      <c r="AI3814">
        <v>32.808618000000003</v>
      </c>
      <c r="AJ3814">
        <v>57.276034000000003</v>
      </c>
      <c r="AK3814">
        <v>60.749518000000002</v>
      </c>
      <c r="AL3814" t="s">
        <v>73</v>
      </c>
      <c r="AM3814" t="s">
        <v>248</v>
      </c>
      <c r="AN3814" t="s">
        <v>932</v>
      </c>
      <c r="AO3814" s="1">
        <v>45778</v>
      </c>
      <c r="AP3814" s="1" t="s">
        <v>5429</v>
      </c>
      <c r="AR3814" t="s">
        <v>932</v>
      </c>
    </row>
    <row r="3815" spans="1:44" hidden="1" x14ac:dyDescent="0.25">
      <c r="A3815" t="s">
        <v>5255</v>
      </c>
      <c r="B3815" t="s">
        <v>5251</v>
      </c>
      <c r="C3815" t="s">
        <v>5252</v>
      </c>
      <c r="D3815" t="s">
        <v>145</v>
      </c>
      <c r="E3815" t="s">
        <v>2688</v>
      </c>
      <c r="F3815" t="s">
        <v>245</v>
      </c>
      <c r="G3815" t="s">
        <v>80</v>
      </c>
      <c r="H3815">
        <v>2</v>
      </c>
      <c r="I3815" t="s">
        <v>46</v>
      </c>
      <c r="J3815" t="s">
        <v>70</v>
      </c>
      <c r="L3815" s="21">
        <v>15.1</v>
      </c>
      <c r="M3815" t="s">
        <v>226</v>
      </c>
      <c r="O3815" t="s">
        <v>473</v>
      </c>
      <c r="P3815" t="s">
        <v>14</v>
      </c>
      <c r="V3815" t="s">
        <v>83</v>
      </c>
      <c r="W3815" s="5">
        <v>45412</v>
      </c>
      <c r="AB3815" t="s">
        <v>245</v>
      </c>
      <c r="AC3815" t="s">
        <v>473</v>
      </c>
      <c r="AD3815" t="s">
        <v>932</v>
      </c>
      <c r="AE3815" t="s">
        <v>566</v>
      </c>
      <c r="AF3815" t="s">
        <v>690</v>
      </c>
      <c r="AG3815" t="s">
        <v>84</v>
      </c>
      <c r="AH3815">
        <v>21.758671</v>
      </c>
      <c r="AI3815">
        <v>32.808618000000003</v>
      </c>
      <c r="AJ3815">
        <v>57.276034000000003</v>
      </c>
      <c r="AK3815">
        <v>60.749518000000002</v>
      </c>
      <c r="AL3815" t="s">
        <v>73</v>
      </c>
      <c r="AM3815" t="s">
        <v>248</v>
      </c>
      <c r="AN3815" t="s">
        <v>932</v>
      </c>
      <c r="AO3815" s="1">
        <v>45778</v>
      </c>
      <c r="AP3815" s="1" t="s">
        <v>5429</v>
      </c>
      <c r="AR3815" t="s">
        <v>932</v>
      </c>
    </row>
    <row r="3816" spans="1:44" hidden="1" x14ac:dyDescent="0.25">
      <c r="A3816" t="s">
        <v>5256</v>
      </c>
      <c r="B3816" t="s">
        <v>5251</v>
      </c>
      <c r="C3816" t="s">
        <v>5252</v>
      </c>
      <c r="D3816" t="s">
        <v>255</v>
      </c>
      <c r="E3816" t="s">
        <v>2688</v>
      </c>
      <c r="F3816" t="s">
        <v>245</v>
      </c>
      <c r="G3816" t="s">
        <v>80</v>
      </c>
      <c r="H3816">
        <v>2</v>
      </c>
      <c r="I3816" t="s">
        <v>46</v>
      </c>
      <c r="J3816" t="s">
        <v>70</v>
      </c>
      <c r="L3816" s="21">
        <v>11.07</v>
      </c>
      <c r="M3816" t="s">
        <v>226</v>
      </c>
      <c r="O3816" t="s">
        <v>473</v>
      </c>
      <c r="P3816" t="s">
        <v>14</v>
      </c>
      <c r="V3816" t="s">
        <v>83</v>
      </c>
      <c r="W3816" s="5">
        <v>45412</v>
      </c>
      <c r="AB3816" t="s">
        <v>245</v>
      </c>
      <c r="AC3816" t="s">
        <v>473</v>
      </c>
      <c r="AD3816" t="s">
        <v>932</v>
      </c>
      <c r="AE3816" t="s">
        <v>566</v>
      </c>
      <c r="AF3816" t="s">
        <v>690</v>
      </c>
      <c r="AG3816" t="s">
        <v>84</v>
      </c>
      <c r="AH3816">
        <v>21.758671</v>
      </c>
      <c r="AI3816">
        <v>32.808618000000003</v>
      </c>
      <c r="AJ3816">
        <v>57.276034000000003</v>
      </c>
      <c r="AK3816">
        <v>60.749518000000002</v>
      </c>
      <c r="AL3816" t="s">
        <v>73</v>
      </c>
      <c r="AM3816" t="s">
        <v>248</v>
      </c>
      <c r="AN3816" t="s">
        <v>932</v>
      </c>
      <c r="AO3816" s="1">
        <v>45778</v>
      </c>
      <c r="AP3816" s="1" t="s">
        <v>5429</v>
      </c>
      <c r="AR3816" t="s">
        <v>932</v>
      </c>
    </row>
    <row r="3817" spans="1:44" hidden="1" x14ac:dyDescent="0.25">
      <c r="A3817" t="s">
        <v>5259</v>
      </c>
      <c r="B3817" t="s">
        <v>5257</v>
      </c>
      <c r="C3817" t="s">
        <v>5258</v>
      </c>
      <c r="D3817" t="s">
        <v>162</v>
      </c>
      <c r="E3817" t="s">
        <v>4274</v>
      </c>
      <c r="F3817" t="s">
        <v>311</v>
      </c>
      <c r="G3817" t="s">
        <v>45</v>
      </c>
      <c r="H3817">
        <v>1</v>
      </c>
      <c r="I3817" t="s">
        <v>151</v>
      </c>
      <c r="J3817" t="s">
        <v>47</v>
      </c>
      <c r="K3817" s="1">
        <v>41061</v>
      </c>
      <c r="L3817">
        <v>1.47</v>
      </c>
      <c r="M3817" t="s">
        <v>226</v>
      </c>
      <c r="W3817" s="5">
        <v>45189</v>
      </c>
      <c r="Y3817" s="5">
        <v>45870</v>
      </c>
      <c r="AB3817" t="s">
        <v>311</v>
      </c>
      <c r="AC3817" t="s">
        <v>311</v>
      </c>
      <c r="AD3817" t="s">
        <v>1713</v>
      </c>
      <c r="AE3817" t="s">
        <v>1712</v>
      </c>
      <c r="AF3817" t="s">
        <v>199</v>
      </c>
      <c r="AG3817" t="s">
        <v>51</v>
      </c>
      <c r="AH3817">
        <v>71.570554999999999</v>
      </c>
      <c r="AI3817">
        <v>72.978689000000003</v>
      </c>
      <c r="AJ3817">
        <v>100.416308</v>
      </c>
      <c r="AK3817">
        <v>158.753681</v>
      </c>
      <c r="AL3817" t="s">
        <v>54</v>
      </c>
      <c r="AM3817" t="s">
        <v>314</v>
      </c>
    </row>
    <row r="3818" spans="1:44" hidden="1" x14ac:dyDescent="0.25">
      <c r="A3818" t="s">
        <v>5263</v>
      </c>
      <c r="B3818" t="s">
        <v>5260</v>
      </c>
      <c r="C3818" t="s">
        <v>5261</v>
      </c>
      <c r="D3818" t="s">
        <v>145</v>
      </c>
      <c r="E3818" t="s">
        <v>5262</v>
      </c>
      <c r="F3818" t="s">
        <v>311</v>
      </c>
      <c r="G3818" t="s">
        <v>45</v>
      </c>
      <c r="H3818">
        <v>3</v>
      </c>
      <c r="I3818" t="s">
        <v>46</v>
      </c>
      <c r="J3818" t="s">
        <v>70</v>
      </c>
      <c r="L3818">
        <v>14.79</v>
      </c>
      <c r="M3818" t="s">
        <v>48</v>
      </c>
      <c r="R3818" t="s">
        <v>97</v>
      </c>
      <c r="S3818" t="s">
        <v>98</v>
      </c>
      <c r="T3818" t="s">
        <v>98</v>
      </c>
      <c r="W3818" s="5">
        <v>45520</v>
      </c>
      <c r="Y3818" s="5">
        <v>45505</v>
      </c>
      <c r="Z3818" s="10">
        <v>45520</v>
      </c>
      <c r="AA3818" s="10">
        <v>45515</v>
      </c>
      <c r="AB3818" t="s">
        <v>311</v>
      </c>
      <c r="AC3818" t="s">
        <v>311</v>
      </c>
      <c r="AD3818" t="s">
        <v>1713</v>
      </c>
      <c r="AE3818" t="s">
        <v>1712</v>
      </c>
      <c r="AF3818" t="s">
        <v>199</v>
      </c>
      <c r="AG3818" t="s">
        <v>51</v>
      </c>
      <c r="AH3818">
        <v>123.215684</v>
      </c>
      <c r="AI3818">
        <v>124.623819</v>
      </c>
      <c r="AJ3818">
        <v>142.00564399999999</v>
      </c>
      <c r="AK3818">
        <v>164.54225500000001</v>
      </c>
      <c r="AL3818" t="s">
        <v>99</v>
      </c>
      <c r="AM3818" t="s">
        <v>314</v>
      </c>
      <c r="AN3818" t="s">
        <v>1723</v>
      </c>
      <c r="AO3818" s="1">
        <v>45689</v>
      </c>
      <c r="AP3818" s="1" t="s">
        <v>5426</v>
      </c>
      <c r="AQ3818" t="s">
        <v>4394</v>
      </c>
      <c r="AR3818" t="s">
        <v>1723</v>
      </c>
    </row>
    <row r="3819" spans="1:44" hidden="1" x14ac:dyDescent="0.25">
      <c r="A3819" t="s">
        <v>5264</v>
      </c>
      <c r="B3819" t="s">
        <v>5260</v>
      </c>
      <c r="C3819" t="s">
        <v>5261</v>
      </c>
      <c r="D3819" t="s">
        <v>255</v>
      </c>
      <c r="E3819" t="s">
        <v>5262</v>
      </c>
      <c r="F3819" t="s">
        <v>311</v>
      </c>
      <c r="G3819" t="s">
        <v>45</v>
      </c>
      <c r="H3819">
        <v>3</v>
      </c>
      <c r="I3819" t="s">
        <v>46</v>
      </c>
      <c r="J3819" t="s">
        <v>70</v>
      </c>
      <c r="L3819">
        <v>8.6199999999999992</v>
      </c>
      <c r="M3819" t="s">
        <v>48</v>
      </c>
      <c r="R3819" t="s">
        <v>97</v>
      </c>
      <c r="S3819" t="s">
        <v>98</v>
      </c>
      <c r="T3819" t="s">
        <v>98</v>
      </c>
      <c r="W3819" s="5">
        <v>45520</v>
      </c>
      <c r="Y3819" s="5">
        <v>45505</v>
      </c>
      <c r="Z3819" s="10">
        <v>45520</v>
      </c>
      <c r="AA3819" s="10">
        <v>45515</v>
      </c>
      <c r="AB3819" t="s">
        <v>311</v>
      </c>
      <c r="AC3819" t="s">
        <v>311</v>
      </c>
      <c r="AD3819" t="s">
        <v>1713</v>
      </c>
      <c r="AE3819" t="s">
        <v>1712</v>
      </c>
      <c r="AF3819" t="s">
        <v>199</v>
      </c>
      <c r="AG3819" t="s">
        <v>51</v>
      </c>
      <c r="AH3819">
        <v>123.215684</v>
      </c>
      <c r="AI3819">
        <v>124.623819</v>
      </c>
      <c r="AJ3819">
        <v>142.00564399999999</v>
      </c>
      <c r="AK3819">
        <v>164.54225500000001</v>
      </c>
      <c r="AL3819" t="s">
        <v>99</v>
      </c>
      <c r="AM3819" t="s">
        <v>314</v>
      </c>
      <c r="AN3819" t="s">
        <v>1723</v>
      </c>
      <c r="AO3819" s="1">
        <v>45689</v>
      </c>
      <c r="AP3819" s="1" t="s">
        <v>5426</v>
      </c>
      <c r="AQ3819" t="s">
        <v>4394</v>
      </c>
      <c r="AR3819" t="s">
        <v>1723</v>
      </c>
    </row>
    <row r="3820" spans="1:44" hidden="1" x14ac:dyDescent="0.25">
      <c r="A3820" t="s">
        <v>5267</v>
      </c>
      <c r="B3820" t="s">
        <v>5265</v>
      </c>
      <c r="C3820" t="s">
        <v>5266</v>
      </c>
      <c r="D3820" t="s">
        <v>95</v>
      </c>
      <c r="E3820" t="s">
        <v>930</v>
      </c>
      <c r="F3820" t="s">
        <v>79</v>
      </c>
      <c r="G3820" t="s">
        <v>58</v>
      </c>
      <c r="H3820">
        <v>2</v>
      </c>
      <c r="I3820" t="s">
        <v>46</v>
      </c>
      <c r="J3820" t="s">
        <v>70</v>
      </c>
      <c r="L3820" s="21">
        <v>1.69</v>
      </c>
      <c r="M3820" t="s">
        <v>226</v>
      </c>
      <c r="W3820" s="5">
        <v>45229</v>
      </c>
      <c r="AB3820" t="s">
        <v>79</v>
      </c>
      <c r="AC3820" t="s">
        <v>79</v>
      </c>
      <c r="AD3820" t="s">
        <v>84</v>
      </c>
      <c r="AE3820" t="s">
        <v>247</v>
      </c>
      <c r="AF3820" t="s">
        <v>690</v>
      </c>
      <c r="AG3820" t="s">
        <v>932</v>
      </c>
      <c r="AH3820">
        <v>23.502403999999999</v>
      </c>
      <c r="AI3820">
        <v>27.843924999999999</v>
      </c>
      <c r="AJ3820">
        <v>34.829464999999999</v>
      </c>
      <c r="AK3820">
        <v>62.202188</v>
      </c>
      <c r="AL3820" t="s">
        <v>73</v>
      </c>
      <c r="AM3820" t="s">
        <v>474</v>
      </c>
      <c r="AN3820" t="s">
        <v>690</v>
      </c>
      <c r="AO3820" s="1">
        <v>45748</v>
      </c>
      <c r="AP3820" s="1" t="s">
        <v>5428</v>
      </c>
      <c r="AR3820" t="s">
        <v>690</v>
      </c>
    </row>
    <row r="3821" spans="1:44" hidden="1" x14ac:dyDescent="0.25">
      <c r="A3821" t="s">
        <v>5268</v>
      </c>
      <c r="B3821" t="s">
        <v>5265</v>
      </c>
      <c r="C3821" t="s">
        <v>5266</v>
      </c>
      <c r="D3821" t="s">
        <v>143</v>
      </c>
      <c r="E3821" t="s">
        <v>930</v>
      </c>
      <c r="F3821" t="s">
        <v>79</v>
      </c>
      <c r="G3821" t="s">
        <v>58</v>
      </c>
      <c r="H3821">
        <v>2</v>
      </c>
      <c r="I3821" t="s">
        <v>46</v>
      </c>
      <c r="J3821" t="s">
        <v>70</v>
      </c>
      <c r="L3821" s="21">
        <v>7.45</v>
      </c>
      <c r="M3821" t="s">
        <v>226</v>
      </c>
      <c r="W3821" s="5">
        <v>45229</v>
      </c>
      <c r="AB3821" t="s">
        <v>79</v>
      </c>
      <c r="AC3821" t="s">
        <v>79</v>
      </c>
      <c r="AD3821" t="s">
        <v>84</v>
      </c>
      <c r="AE3821" t="s">
        <v>247</v>
      </c>
      <c r="AF3821" t="s">
        <v>690</v>
      </c>
      <c r="AG3821" t="s">
        <v>932</v>
      </c>
      <c r="AH3821">
        <v>23.502403999999999</v>
      </c>
      <c r="AI3821">
        <v>27.843924999999999</v>
      </c>
      <c r="AJ3821">
        <v>34.829464999999999</v>
      </c>
      <c r="AK3821">
        <v>62.202188</v>
      </c>
      <c r="AL3821" t="s">
        <v>73</v>
      </c>
      <c r="AM3821" t="s">
        <v>474</v>
      </c>
      <c r="AN3821" t="s">
        <v>690</v>
      </c>
      <c r="AO3821" s="1">
        <v>45748</v>
      </c>
      <c r="AP3821" s="1" t="s">
        <v>5428</v>
      </c>
      <c r="AR3821" t="s">
        <v>690</v>
      </c>
    </row>
    <row r="3822" spans="1:44" hidden="1" x14ac:dyDescent="0.25">
      <c r="A3822" t="s">
        <v>5269</v>
      </c>
      <c r="B3822" t="s">
        <v>5265</v>
      </c>
      <c r="C3822" t="s">
        <v>5266</v>
      </c>
      <c r="D3822" t="s">
        <v>145</v>
      </c>
      <c r="E3822" t="s">
        <v>930</v>
      </c>
      <c r="F3822" t="s">
        <v>79</v>
      </c>
      <c r="G3822" t="s">
        <v>58</v>
      </c>
      <c r="H3822">
        <v>2</v>
      </c>
      <c r="I3822" t="s">
        <v>46</v>
      </c>
      <c r="J3822" t="s">
        <v>70</v>
      </c>
      <c r="L3822" s="21">
        <v>1.83</v>
      </c>
      <c r="M3822" t="s">
        <v>226</v>
      </c>
      <c r="W3822" s="5">
        <v>45229</v>
      </c>
      <c r="AB3822" t="s">
        <v>79</v>
      </c>
      <c r="AC3822" t="s">
        <v>79</v>
      </c>
      <c r="AD3822" t="s">
        <v>84</v>
      </c>
      <c r="AE3822" t="s">
        <v>247</v>
      </c>
      <c r="AF3822" t="s">
        <v>690</v>
      </c>
      <c r="AG3822" t="s">
        <v>932</v>
      </c>
      <c r="AH3822">
        <v>23.502403999999999</v>
      </c>
      <c r="AI3822">
        <v>27.843924999999999</v>
      </c>
      <c r="AJ3822">
        <v>34.829464999999999</v>
      </c>
      <c r="AK3822">
        <v>62.202188</v>
      </c>
      <c r="AL3822" t="s">
        <v>73</v>
      </c>
      <c r="AM3822" t="s">
        <v>474</v>
      </c>
      <c r="AN3822" t="s">
        <v>690</v>
      </c>
      <c r="AO3822" s="1">
        <v>45748</v>
      </c>
      <c r="AP3822" s="1" t="s">
        <v>5428</v>
      </c>
      <c r="AR3822" t="s">
        <v>690</v>
      </c>
    </row>
    <row r="3823" spans="1:44" hidden="1" x14ac:dyDescent="0.25">
      <c r="A3823" t="s">
        <v>5270</v>
      </c>
      <c r="B3823" t="s">
        <v>5265</v>
      </c>
      <c r="C3823" t="s">
        <v>5266</v>
      </c>
      <c r="D3823" t="s">
        <v>255</v>
      </c>
      <c r="E3823" t="s">
        <v>930</v>
      </c>
      <c r="F3823" t="s">
        <v>79</v>
      </c>
      <c r="G3823" t="s">
        <v>58</v>
      </c>
      <c r="H3823">
        <v>2</v>
      </c>
      <c r="I3823" t="s">
        <v>46</v>
      </c>
      <c r="J3823" t="s">
        <v>70</v>
      </c>
      <c r="L3823" s="21">
        <v>10.09</v>
      </c>
      <c r="M3823" t="s">
        <v>226</v>
      </c>
      <c r="W3823" s="5">
        <v>45229</v>
      </c>
      <c r="AB3823" t="s">
        <v>79</v>
      </c>
      <c r="AC3823" t="s">
        <v>79</v>
      </c>
      <c r="AD3823" t="s">
        <v>84</v>
      </c>
      <c r="AE3823" t="s">
        <v>247</v>
      </c>
      <c r="AF3823" t="s">
        <v>690</v>
      </c>
      <c r="AG3823" t="s">
        <v>932</v>
      </c>
      <c r="AH3823">
        <v>23.502403999999999</v>
      </c>
      <c r="AI3823">
        <v>27.843924999999999</v>
      </c>
      <c r="AJ3823">
        <v>34.829464999999999</v>
      </c>
      <c r="AK3823">
        <v>62.202188</v>
      </c>
      <c r="AL3823" t="s">
        <v>73</v>
      </c>
      <c r="AM3823" t="s">
        <v>474</v>
      </c>
      <c r="AN3823" t="s">
        <v>690</v>
      </c>
      <c r="AO3823" s="1">
        <v>45748</v>
      </c>
      <c r="AP3823" s="1" t="s">
        <v>5428</v>
      </c>
      <c r="AR3823" t="s">
        <v>690</v>
      </c>
    </row>
    <row r="3824" spans="1:44" hidden="1" x14ac:dyDescent="0.25">
      <c r="A3824" t="s">
        <v>5271</v>
      </c>
      <c r="B3824" t="s">
        <v>5265</v>
      </c>
      <c r="C3824" t="s">
        <v>5266</v>
      </c>
      <c r="D3824" t="s">
        <v>87</v>
      </c>
      <c r="E3824" t="s">
        <v>930</v>
      </c>
      <c r="F3824" t="s">
        <v>79</v>
      </c>
      <c r="G3824" t="s">
        <v>58</v>
      </c>
      <c r="H3824">
        <v>2</v>
      </c>
      <c r="I3824" t="s">
        <v>46</v>
      </c>
      <c r="J3824" t="s">
        <v>70</v>
      </c>
      <c r="L3824" s="21">
        <v>7.36</v>
      </c>
      <c r="M3824" t="s">
        <v>226</v>
      </c>
      <c r="W3824" s="5">
        <v>45229</v>
      </c>
      <c r="AB3824" t="s">
        <v>79</v>
      </c>
      <c r="AC3824" t="s">
        <v>79</v>
      </c>
      <c r="AD3824" t="s">
        <v>84</v>
      </c>
      <c r="AE3824" t="s">
        <v>247</v>
      </c>
      <c r="AF3824" t="s">
        <v>690</v>
      </c>
      <c r="AG3824" t="s">
        <v>932</v>
      </c>
      <c r="AH3824">
        <v>23.502403999999999</v>
      </c>
      <c r="AI3824">
        <v>27.843924999999999</v>
      </c>
      <c r="AJ3824">
        <v>34.829464999999999</v>
      </c>
      <c r="AK3824">
        <v>62.202188</v>
      </c>
      <c r="AL3824" t="s">
        <v>73</v>
      </c>
      <c r="AM3824" t="s">
        <v>474</v>
      </c>
      <c r="AN3824" t="s">
        <v>690</v>
      </c>
      <c r="AO3824" s="1">
        <v>45748</v>
      </c>
      <c r="AP3824" s="1" t="s">
        <v>5428</v>
      </c>
      <c r="AR3824" t="s">
        <v>690</v>
      </c>
    </row>
    <row r="3825" spans="1:44" hidden="1" x14ac:dyDescent="0.25">
      <c r="A3825" t="s">
        <v>5272</v>
      </c>
      <c r="B3825" t="s">
        <v>5265</v>
      </c>
      <c r="C3825" t="s">
        <v>5266</v>
      </c>
      <c r="D3825" t="s">
        <v>100</v>
      </c>
      <c r="E3825" t="s">
        <v>930</v>
      </c>
      <c r="F3825" t="s">
        <v>79</v>
      </c>
      <c r="G3825" t="s">
        <v>58</v>
      </c>
      <c r="H3825">
        <v>2</v>
      </c>
      <c r="I3825" t="s">
        <v>46</v>
      </c>
      <c r="J3825" t="s">
        <v>70</v>
      </c>
      <c r="L3825" s="21">
        <v>13.17</v>
      </c>
      <c r="M3825" t="s">
        <v>226</v>
      </c>
      <c r="W3825" s="5">
        <v>45229</v>
      </c>
      <c r="AB3825" t="s">
        <v>79</v>
      </c>
      <c r="AC3825" t="s">
        <v>79</v>
      </c>
      <c r="AD3825" t="s">
        <v>84</v>
      </c>
      <c r="AE3825" t="s">
        <v>247</v>
      </c>
      <c r="AF3825" t="s">
        <v>690</v>
      </c>
      <c r="AG3825" t="s">
        <v>932</v>
      </c>
      <c r="AH3825">
        <v>23.502403999999999</v>
      </c>
      <c r="AI3825">
        <v>27.843924999999999</v>
      </c>
      <c r="AJ3825">
        <v>34.829464999999999</v>
      </c>
      <c r="AK3825">
        <v>62.202188</v>
      </c>
      <c r="AL3825" t="s">
        <v>73</v>
      </c>
      <c r="AM3825" t="s">
        <v>474</v>
      </c>
      <c r="AN3825" t="s">
        <v>690</v>
      </c>
      <c r="AO3825" s="1">
        <v>45748</v>
      </c>
      <c r="AP3825" s="1" t="s">
        <v>5428</v>
      </c>
      <c r="AR3825" t="s">
        <v>690</v>
      </c>
    </row>
    <row r="3826" spans="1:44" hidden="1" x14ac:dyDescent="0.25">
      <c r="A3826" t="s">
        <v>5273</v>
      </c>
      <c r="B3826" t="s">
        <v>5265</v>
      </c>
      <c r="C3826" t="s">
        <v>5266</v>
      </c>
      <c r="D3826" t="s">
        <v>259</v>
      </c>
      <c r="E3826" t="s">
        <v>930</v>
      </c>
      <c r="F3826" t="s">
        <v>79</v>
      </c>
      <c r="G3826" t="s">
        <v>58</v>
      </c>
      <c r="H3826">
        <v>2</v>
      </c>
      <c r="I3826" t="s">
        <v>46</v>
      </c>
      <c r="J3826" t="s">
        <v>70</v>
      </c>
      <c r="L3826" s="21">
        <v>16.93</v>
      </c>
      <c r="M3826" t="s">
        <v>226</v>
      </c>
      <c r="W3826" s="5">
        <v>45229</v>
      </c>
      <c r="AB3826" t="s">
        <v>79</v>
      </c>
      <c r="AC3826" t="s">
        <v>79</v>
      </c>
      <c r="AD3826" t="s">
        <v>84</v>
      </c>
      <c r="AE3826" t="s">
        <v>247</v>
      </c>
      <c r="AF3826" t="s">
        <v>690</v>
      </c>
      <c r="AG3826" t="s">
        <v>932</v>
      </c>
      <c r="AH3826">
        <v>23.502403999999999</v>
      </c>
      <c r="AI3826">
        <v>27.843924999999999</v>
      </c>
      <c r="AJ3826">
        <v>34.829464999999999</v>
      </c>
      <c r="AK3826">
        <v>62.202188</v>
      </c>
      <c r="AL3826" t="s">
        <v>73</v>
      </c>
      <c r="AM3826" t="s">
        <v>474</v>
      </c>
      <c r="AN3826" t="s">
        <v>690</v>
      </c>
      <c r="AO3826" s="1">
        <v>45748</v>
      </c>
      <c r="AP3826" s="1" t="s">
        <v>5428</v>
      </c>
      <c r="AR3826" t="s">
        <v>690</v>
      </c>
    </row>
    <row r="3827" spans="1:44" hidden="1" x14ac:dyDescent="0.25">
      <c r="A3827" t="s">
        <v>5274</v>
      </c>
      <c r="B3827" t="s">
        <v>5265</v>
      </c>
      <c r="C3827" t="s">
        <v>5266</v>
      </c>
      <c r="D3827" t="s">
        <v>275</v>
      </c>
      <c r="E3827" t="s">
        <v>930</v>
      </c>
      <c r="F3827" t="s">
        <v>79</v>
      </c>
      <c r="G3827" t="s">
        <v>58</v>
      </c>
      <c r="H3827">
        <v>2</v>
      </c>
      <c r="I3827" t="s">
        <v>46</v>
      </c>
      <c r="J3827" t="s">
        <v>70</v>
      </c>
      <c r="L3827" s="21">
        <v>15.15</v>
      </c>
      <c r="M3827" t="s">
        <v>226</v>
      </c>
      <c r="W3827" s="5">
        <v>45229</v>
      </c>
      <c r="AB3827" t="s">
        <v>79</v>
      </c>
      <c r="AC3827" t="s">
        <v>79</v>
      </c>
      <c r="AD3827" t="s">
        <v>84</v>
      </c>
      <c r="AE3827" t="s">
        <v>247</v>
      </c>
      <c r="AF3827" t="s">
        <v>690</v>
      </c>
      <c r="AG3827" t="s">
        <v>932</v>
      </c>
      <c r="AH3827">
        <v>23.502403999999999</v>
      </c>
      <c r="AI3827">
        <v>27.843924999999999</v>
      </c>
      <c r="AJ3827">
        <v>34.829464999999999</v>
      </c>
      <c r="AK3827">
        <v>62.202188</v>
      </c>
      <c r="AL3827" t="s">
        <v>73</v>
      </c>
      <c r="AM3827" t="s">
        <v>474</v>
      </c>
      <c r="AN3827" t="s">
        <v>690</v>
      </c>
      <c r="AO3827" s="1">
        <v>45748</v>
      </c>
      <c r="AP3827" s="1" t="s">
        <v>5428</v>
      </c>
      <c r="AR3827" t="s">
        <v>690</v>
      </c>
    </row>
    <row r="3828" spans="1:44" hidden="1" x14ac:dyDescent="0.25">
      <c r="A3828" t="s">
        <v>5275</v>
      </c>
      <c r="B3828" t="s">
        <v>5265</v>
      </c>
      <c r="C3828" t="s">
        <v>5266</v>
      </c>
      <c r="D3828" t="s">
        <v>207</v>
      </c>
      <c r="E3828" t="s">
        <v>930</v>
      </c>
      <c r="F3828" t="s">
        <v>79</v>
      </c>
      <c r="G3828" t="s">
        <v>58</v>
      </c>
      <c r="H3828">
        <v>2</v>
      </c>
      <c r="I3828" t="s">
        <v>46</v>
      </c>
      <c r="J3828" t="s">
        <v>70</v>
      </c>
      <c r="L3828" s="21">
        <v>19.190000000000001</v>
      </c>
      <c r="M3828" t="s">
        <v>226</v>
      </c>
      <c r="W3828" s="5">
        <v>45229</v>
      </c>
      <c r="AB3828" t="s">
        <v>79</v>
      </c>
      <c r="AC3828" t="s">
        <v>79</v>
      </c>
      <c r="AD3828" t="s">
        <v>84</v>
      </c>
      <c r="AE3828" t="s">
        <v>247</v>
      </c>
      <c r="AF3828" t="s">
        <v>690</v>
      </c>
      <c r="AG3828" t="s">
        <v>932</v>
      </c>
      <c r="AH3828">
        <v>23.502403999999999</v>
      </c>
      <c r="AI3828">
        <v>27.843924999999999</v>
      </c>
      <c r="AJ3828">
        <v>34.829464999999999</v>
      </c>
      <c r="AK3828">
        <v>62.202188</v>
      </c>
      <c r="AL3828" t="s">
        <v>73</v>
      </c>
      <c r="AM3828" t="s">
        <v>474</v>
      </c>
      <c r="AN3828" t="s">
        <v>690</v>
      </c>
      <c r="AO3828" s="1">
        <v>45748</v>
      </c>
      <c r="AP3828" s="1" t="s">
        <v>5428</v>
      </c>
      <c r="AR3828" t="s">
        <v>690</v>
      </c>
    </row>
    <row r="3829" spans="1:44" hidden="1" x14ac:dyDescent="0.25">
      <c r="A3829" t="s">
        <v>5276</v>
      </c>
      <c r="B3829" t="s">
        <v>5265</v>
      </c>
      <c r="C3829" t="s">
        <v>5266</v>
      </c>
      <c r="D3829" t="s">
        <v>102</v>
      </c>
      <c r="E3829" t="s">
        <v>930</v>
      </c>
      <c r="F3829" t="s">
        <v>79</v>
      </c>
      <c r="G3829" t="s">
        <v>58</v>
      </c>
      <c r="H3829">
        <v>2</v>
      </c>
      <c r="I3829" t="s">
        <v>46</v>
      </c>
      <c r="J3829" t="s">
        <v>70</v>
      </c>
      <c r="L3829" s="21">
        <v>11.02</v>
      </c>
      <c r="M3829" t="s">
        <v>226</v>
      </c>
      <c r="W3829" s="5">
        <v>45229</v>
      </c>
      <c r="AB3829" t="s">
        <v>79</v>
      </c>
      <c r="AC3829" t="s">
        <v>79</v>
      </c>
      <c r="AD3829" t="s">
        <v>84</v>
      </c>
      <c r="AE3829" t="s">
        <v>247</v>
      </c>
      <c r="AF3829" t="s">
        <v>690</v>
      </c>
      <c r="AG3829" t="s">
        <v>932</v>
      </c>
      <c r="AH3829">
        <v>23.502403999999999</v>
      </c>
      <c r="AI3829">
        <v>27.843924999999999</v>
      </c>
      <c r="AJ3829">
        <v>34.829464999999999</v>
      </c>
      <c r="AK3829">
        <v>62.202188</v>
      </c>
      <c r="AL3829" t="s">
        <v>73</v>
      </c>
      <c r="AM3829" t="s">
        <v>474</v>
      </c>
      <c r="AN3829" t="s">
        <v>690</v>
      </c>
      <c r="AO3829" s="1">
        <v>45748</v>
      </c>
      <c r="AP3829" s="1" t="s">
        <v>5428</v>
      </c>
      <c r="AR3829" t="s">
        <v>690</v>
      </c>
    </row>
    <row r="3830" spans="1:44" hidden="1" x14ac:dyDescent="0.25">
      <c r="A3830" t="s">
        <v>5277</v>
      </c>
      <c r="B3830" t="s">
        <v>5265</v>
      </c>
      <c r="C3830" t="s">
        <v>5266</v>
      </c>
      <c r="D3830" t="s">
        <v>104</v>
      </c>
      <c r="E3830" t="s">
        <v>930</v>
      </c>
      <c r="F3830" t="s">
        <v>79</v>
      </c>
      <c r="G3830" t="s">
        <v>58</v>
      </c>
      <c r="H3830">
        <v>2</v>
      </c>
      <c r="I3830" t="s">
        <v>46</v>
      </c>
      <c r="J3830" t="s">
        <v>70</v>
      </c>
      <c r="L3830" s="21">
        <v>7.94</v>
      </c>
      <c r="M3830" t="s">
        <v>226</v>
      </c>
      <c r="W3830" s="5">
        <v>45229</v>
      </c>
      <c r="AB3830" t="s">
        <v>79</v>
      </c>
      <c r="AC3830" t="s">
        <v>79</v>
      </c>
      <c r="AD3830" t="s">
        <v>84</v>
      </c>
      <c r="AE3830" t="s">
        <v>247</v>
      </c>
      <c r="AF3830" t="s">
        <v>690</v>
      </c>
      <c r="AG3830" t="s">
        <v>932</v>
      </c>
      <c r="AH3830">
        <v>23.502403999999999</v>
      </c>
      <c r="AI3830">
        <v>27.843924999999999</v>
      </c>
      <c r="AJ3830">
        <v>34.829464999999999</v>
      </c>
      <c r="AK3830">
        <v>62.202188</v>
      </c>
      <c r="AL3830" t="s">
        <v>73</v>
      </c>
      <c r="AM3830" t="s">
        <v>474</v>
      </c>
      <c r="AN3830" t="s">
        <v>690</v>
      </c>
      <c r="AO3830" s="1">
        <v>45748</v>
      </c>
      <c r="AP3830" s="1" t="s">
        <v>5428</v>
      </c>
      <c r="AR3830" t="s">
        <v>690</v>
      </c>
    </row>
    <row r="3831" spans="1:44" hidden="1" x14ac:dyDescent="0.25">
      <c r="A3831" t="s">
        <v>5278</v>
      </c>
      <c r="B3831" t="s">
        <v>5265</v>
      </c>
      <c r="C3831" t="s">
        <v>5266</v>
      </c>
      <c r="D3831" t="s">
        <v>149</v>
      </c>
      <c r="E3831" t="s">
        <v>930</v>
      </c>
      <c r="F3831" t="s">
        <v>79</v>
      </c>
      <c r="G3831" t="s">
        <v>58</v>
      </c>
      <c r="H3831">
        <v>2</v>
      </c>
      <c r="I3831" t="s">
        <v>46</v>
      </c>
      <c r="J3831" t="s">
        <v>70</v>
      </c>
      <c r="L3831" s="21">
        <v>0.86</v>
      </c>
      <c r="M3831" t="s">
        <v>226</v>
      </c>
      <c r="W3831" s="5">
        <v>45229</v>
      </c>
      <c r="AB3831" t="s">
        <v>79</v>
      </c>
      <c r="AC3831" t="s">
        <v>79</v>
      </c>
      <c r="AD3831" t="s">
        <v>84</v>
      </c>
      <c r="AE3831" t="s">
        <v>247</v>
      </c>
      <c r="AF3831" t="s">
        <v>690</v>
      </c>
      <c r="AG3831" t="s">
        <v>932</v>
      </c>
      <c r="AH3831">
        <v>23.502403999999999</v>
      </c>
      <c r="AI3831">
        <v>27.843924999999999</v>
      </c>
      <c r="AJ3831">
        <v>34.829464999999999</v>
      </c>
      <c r="AK3831">
        <v>62.202188</v>
      </c>
      <c r="AL3831" t="s">
        <v>73</v>
      </c>
      <c r="AM3831" t="s">
        <v>474</v>
      </c>
      <c r="AN3831" t="s">
        <v>690</v>
      </c>
      <c r="AO3831" s="1">
        <v>45748</v>
      </c>
      <c r="AP3831" s="1" t="s">
        <v>5428</v>
      </c>
      <c r="AR3831" t="s">
        <v>690</v>
      </c>
    </row>
    <row r="3832" spans="1:44" hidden="1" x14ac:dyDescent="0.25">
      <c r="A3832" t="s">
        <v>5279</v>
      </c>
      <c r="B3832" t="s">
        <v>5265</v>
      </c>
      <c r="C3832" t="s">
        <v>5266</v>
      </c>
      <c r="D3832" t="s">
        <v>107</v>
      </c>
      <c r="E3832" t="s">
        <v>930</v>
      </c>
      <c r="F3832" t="s">
        <v>79</v>
      </c>
      <c r="G3832" t="s">
        <v>58</v>
      </c>
      <c r="H3832">
        <v>2</v>
      </c>
      <c r="I3832" t="s">
        <v>46</v>
      </c>
      <c r="J3832" t="s">
        <v>70</v>
      </c>
      <c r="L3832" s="21">
        <v>5.36</v>
      </c>
      <c r="M3832" t="s">
        <v>226</v>
      </c>
      <c r="W3832" s="5">
        <v>45229</v>
      </c>
      <c r="AB3832" t="s">
        <v>79</v>
      </c>
      <c r="AC3832" t="s">
        <v>79</v>
      </c>
      <c r="AD3832" t="s">
        <v>84</v>
      </c>
      <c r="AE3832" t="s">
        <v>247</v>
      </c>
      <c r="AF3832" t="s">
        <v>690</v>
      </c>
      <c r="AG3832" t="s">
        <v>932</v>
      </c>
      <c r="AH3832">
        <v>23.502403999999999</v>
      </c>
      <c r="AI3832">
        <v>27.843924999999999</v>
      </c>
      <c r="AJ3832">
        <v>34.829464999999999</v>
      </c>
      <c r="AK3832">
        <v>62.202188</v>
      </c>
      <c r="AL3832" t="s">
        <v>73</v>
      </c>
      <c r="AM3832" t="s">
        <v>474</v>
      </c>
      <c r="AN3832" t="s">
        <v>690</v>
      </c>
      <c r="AO3832" s="1">
        <v>45748</v>
      </c>
      <c r="AP3832" s="1" t="s">
        <v>5428</v>
      </c>
      <c r="AR3832" t="s">
        <v>690</v>
      </c>
    </row>
    <row r="3833" spans="1:44" hidden="1" x14ac:dyDescent="0.25">
      <c r="A3833" t="s">
        <v>5280</v>
      </c>
      <c r="B3833" t="s">
        <v>5265</v>
      </c>
      <c r="C3833" t="s">
        <v>5266</v>
      </c>
      <c r="D3833" t="s">
        <v>109</v>
      </c>
      <c r="E3833" t="s">
        <v>930</v>
      </c>
      <c r="F3833" t="s">
        <v>79</v>
      </c>
      <c r="G3833" t="s">
        <v>58</v>
      </c>
      <c r="H3833">
        <v>2</v>
      </c>
      <c r="I3833" t="s">
        <v>46</v>
      </c>
      <c r="J3833" t="s">
        <v>70</v>
      </c>
      <c r="L3833" s="21">
        <v>13.87</v>
      </c>
      <c r="M3833" t="s">
        <v>226</v>
      </c>
      <c r="W3833" s="5">
        <v>45229</v>
      </c>
      <c r="AB3833" t="s">
        <v>79</v>
      </c>
      <c r="AC3833" t="s">
        <v>79</v>
      </c>
      <c r="AD3833" t="s">
        <v>84</v>
      </c>
      <c r="AE3833" t="s">
        <v>247</v>
      </c>
      <c r="AF3833" t="s">
        <v>690</v>
      </c>
      <c r="AG3833" t="s">
        <v>932</v>
      </c>
      <c r="AH3833">
        <v>23.502403999999999</v>
      </c>
      <c r="AI3833">
        <v>27.843924999999999</v>
      </c>
      <c r="AJ3833">
        <v>34.829464999999999</v>
      </c>
      <c r="AK3833">
        <v>62.202188</v>
      </c>
      <c r="AL3833" t="s">
        <v>73</v>
      </c>
      <c r="AM3833" t="s">
        <v>474</v>
      </c>
      <c r="AN3833" t="s">
        <v>690</v>
      </c>
      <c r="AO3833" s="1">
        <v>45748</v>
      </c>
      <c r="AP3833" s="1" t="s">
        <v>5428</v>
      </c>
      <c r="AR3833" t="s">
        <v>690</v>
      </c>
    </row>
    <row r="3834" spans="1:44" hidden="1" x14ac:dyDescent="0.25">
      <c r="A3834" t="s">
        <v>5281</v>
      </c>
      <c r="B3834" t="s">
        <v>5265</v>
      </c>
      <c r="C3834" t="s">
        <v>5266</v>
      </c>
      <c r="D3834" t="s">
        <v>154</v>
      </c>
      <c r="E3834" t="s">
        <v>930</v>
      </c>
      <c r="F3834" t="s">
        <v>79</v>
      </c>
      <c r="G3834" t="s">
        <v>58</v>
      </c>
      <c r="H3834">
        <v>2</v>
      </c>
      <c r="I3834" t="s">
        <v>46</v>
      </c>
      <c r="J3834" t="s">
        <v>70</v>
      </c>
      <c r="L3834" s="21">
        <v>2.5299999999999998</v>
      </c>
      <c r="M3834" t="s">
        <v>226</v>
      </c>
      <c r="W3834" s="5">
        <v>45229</v>
      </c>
      <c r="AB3834" t="s">
        <v>79</v>
      </c>
      <c r="AC3834" t="s">
        <v>79</v>
      </c>
      <c r="AD3834" t="s">
        <v>84</v>
      </c>
      <c r="AE3834" t="s">
        <v>247</v>
      </c>
      <c r="AF3834" t="s">
        <v>690</v>
      </c>
      <c r="AG3834" t="s">
        <v>932</v>
      </c>
      <c r="AH3834">
        <v>23.502403999999999</v>
      </c>
      <c r="AI3834">
        <v>27.843924999999999</v>
      </c>
      <c r="AJ3834">
        <v>34.829464999999999</v>
      </c>
      <c r="AK3834">
        <v>62.202188</v>
      </c>
      <c r="AL3834" t="s">
        <v>73</v>
      </c>
      <c r="AM3834" t="s">
        <v>474</v>
      </c>
      <c r="AN3834" t="s">
        <v>690</v>
      </c>
      <c r="AO3834" s="1">
        <v>45748</v>
      </c>
      <c r="AP3834" s="1" t="s">
        <v>5428</v>
      </c>
      <c r="AR3834" t="s">
        <v>690</v>
      </c>
    </row>
    <row r="3835" spans="1:44" hidden="1" x14ac:dyDescent="0.25">
      <c r="A3835" t="s">
        <v>5282</v>
      </c>
      <c r="B3835" t="s">
        <v>5265</v>
      </c>
      <c r="C3835" t="s">
        <v>5266</v>
      </c>
      <c r="D3835" t="s">
        <v>229</v>
      </c>
      <c r="E3835" t="s">
        <v>930</v>
      </c>
      <c r="F3835" t="s">
        <v>79</v>
      </c>
      <c r="G3835" t="s">
        <v>58</v>
      </c>
      <c r="H3835">
        <v>2</v>
      </c>
      <c r="I3835" t="s">
        <v>46</v>
      </c>
      <c r="J3835" t="s">
        <v>70</v>
      </c>
      <c r="L3835" s="21">
        <v>14.14</v>
      </c>
      <c r="M3835" t="s">
        <v>226</v>
      </c>
      <c r="W3835" s="5">
        <v>45229</v>
      </c>
      <c r="AB3835" t="s">
        <v>79</v>
      </c>
      <c r="AC3835" t="s">
        <v>79</v>
      </c>
      <c r="AD3835" t="s">
        <v>84</v>
      </c>
      <c r="AE3835" t="s">
        <v>247</v>
      </c>
      <c r="AF3835" t="s">
        <v>690</v>
      </c>
      <c r="AG3835" t="s">
        <v>932</v>
      </c>
      <c r="AH3835">
        <v>23.502403999999999</v>
      </c>
      <c r="AI3835">
        <v>27.843924999999999</v>
      </c>
      <c r="AJ3835">
        <v>34.829464999999999</v>
      </c>
      <c r="AK3835">
        <v>62.202188</v>
      </c>
      <c r="AL3835" t="s">
        <v>73</v>
      </c>
      <c r="AM3835" t="s">
        <v>474</v>
      </c>
      <c r="AN3835" t="s">
        <v>690</v>
      </c>
      <c r="AO3835" s="1">
        <v>45748</v>
      </c>
      <c r="AP3835" s="1" t="s">
        <v>5428</v>
      </c>
      <c r="AR3835" t="s">
        <v>690</v>
      </c>
    </row>
    <row r="3836" spans="1:44" hidden="1" x14ac:dyDescent="0.25">
      <c r="A3836" t="s">
        <v>5283</v>
      </c>
      <c r="B3836" t="s">
        <v>5265</v>
      </c>
      <c r="C3836" t="s">
        <v>5266</v>
      </c>
      <c r="D3836" t="s">
        <v>156</v>
      </c>
      <c r="E3836" t="s">
        <v>930</v>
      </c>
      <c r="F3836" t="s">
        <v>79</v>
      </c>
      <c r="G3836" t="s">
        <v>58</v>
      </c>
      <c r="H3836">
        <v>2</v>
      </c>
      <c r="I3836" t="s">
        <v>46</v>
      </c>
      <c r="J3836" t="s">
        <v>70</v>
      </c>
      <c r="L3836">
        <v>12.67</v>
      </c>
      <c r="M3836" t="s">
        <v>226</v>
      </c>
      <c r="W3836" s="5">
        <v>45229</v>
      </c>
      <c r="AB3836" t="s">
        <v>79</v>
      </c>
      <c r="AC3836" t="s">
        <v>79</v>
      </c>
      <c r="AD3836" t="s">
        <v>84</v>
      </c>
      <c r="AE3836" t="s">
        <v>247</v>
      </c>
      <c r="AF3836" t="s">
        <v>690</v>
      </c>
      <c r="AG3836" t="s">
        <v>932</v>
      </c>
      <c r="AH3836">
        <v>23.502403999999999</v>
      </c>
      <c r="AI3836">
        <v>27.843924999999999</v>
      </c>
      <c r="AJ3836">
        <v>34.829464999999999</v>
      </c>
      <c r="AK3836">
        <v>62.202188</v>
      </c>
      <c r="AL3836" t="s">
        <v>73</v>
      </c>
      <c r="AM3836" t="s">
        <v>474</v>
      </c>
      <c r="AN3836" t="s">
        <v>690</v>
      </c>
      <c r="AO3836" s="1">
        <v>45778</v>
      </c>
      <c r="AP3836" s="1" t="s">
        <v>5429</v>
      </c>
      <c r="AR3836" t="s">
        <v>690</v>
      </c>
    </row>
    <row r="3837" spans="1:44" hidden="1" x14ac:dyDescent="0.25">
      <c r="A3837" t="s">
        <v>5284</v>
      </c>
      <c r="B3837" t="s">
        <v>5265</v>
      </c>
      <c r="C3837" t="s">
        <v>5266</v>
      </c>
      <c r="D3837" s="20" t="s">
        <v>158</v>
      </c>
      <c r="E3837" t="s">
        <v>930</v>
      </c>
      <c r="F3837" t="s">
        <v>79</v>
      </c>
      <c r="G3837" t="s">
        <v>58</v>
      </c>
      <c r="H3837">
        <v>2</v>
      </c>
      <c r="I3837" t="s">
        <v>46</v>
      </c>
      <c r="J3837" t="s">
        <v>70</v>
      </c>
      <c r="L3837" s="21">
        <v>17.3</v>
      </c>
      <c r="M3837" t="s">
        <v>226</v>
      </c>
      <c r="W3837" s="5">
        <v>45229</v>
      </c>
      <c r="AB3837" t="s">
        <v>79</v>
      </c>
      <c r="AC3837" t="s">
        <v>79</v>
      </c>
      <c r="AD3837" t="s">
        <v>84</v>
      </c>
      <c r="AE3837" t="s">
        <v>247</v>
      </c>
      <c r="AF3837" t="s">
        <v>690</v>
      </c>
      <c r="AG3837" t="s">
        <v>932</v>
      </c>
      <c r="AH3837">
        <v>23.502403999999999</v>
      </c>
      <c r="AI3837">
        <v>27.843924999999999</v>
      </c>
      <c r="AJ3837">
        <v>34.829464999999999</v>
      </c>
      <c r="AK3837">
        <v>62.202188</v>
      </c>
      <c r="AL3837" t="s">
        <v>73</v>
      </c>
      <c r="AM3837" t="s">
        <v>474</v>
      </c>
      <c r="AN3837" t="s">
        <v>690</v>
      </c>
      <c r="AO3837" s="1">
        <v>45778</v>
      </c>
      <c r="AP3837" s="1" t="s">
        <v>5429</v>
      </c>
      <c r="AR3837" t="s">
        <v>690</v>
      </c>
    </row>
    <row r="3838" spans="1:44" hidden="1" x14ac:dyDescent="0.25">
      <c r="A3838" t="s">
        <v>5285</v>
      </c>
      <c r="B3838" t="s">
        <v>5265</v>
      </c>
      <c r="C3838" t="s">
        <v>5266</v>
      </c>
      <c r="D3838" s="20" t="s">
        <v>122</v>
      </c>
      <c r="E3838" t="s">
        <v>930</v>
      </c>
      <c r="F3838" t="s">
        <v>79</v>
      </c>
      <c r="G3838" t="s">
        <v>58</v>
      </c>
      <c r="H3838">
        <v>2</v>
      </c>
      <c r="I3838" t="s">
        <v>46</v>
      </c>
      <c r="J3838" t="s">
        <v>70</v>
      </c>
      <c r="L3838" s="21">
        <v>14.71</v>
      </c>
      <c r="M3838" t="s">
        <v>226</v>
      </c>
      <c r="W3838" s="5">
        <v>45229</v>
      </c>
      <c r="AB3838" t="s">
        <v>79</v>
      </c>
      <c r="AC3838" t="s">
        <v>79</v>
      </c>
      <c r="AD3838" t="s">
        <v>84</v>
      </c>
      <c r="AE3838" t="s">
        <v>247</v>
      </c>
      <c r="AF3838" t="s">
        <v>690</v>
      </c>
      <c r="AG3838" t="s">
        <v>932</v>
      </c>
      <c r="AH3838">
        <v>23.502403999999999</v>
      </c>
      <c r="AI3838">
        <v>27.843924999999999</v>
      </c>
      <c r="AJ3838">
        <v>34.829464999999999</v>
      </c>
      <c r="AK3838">
        <v>62.202188</v>
      </c>
      <c r="AL3838" t="s">
        <v>73</v>
      </c>
      <c r="AM3838" t="s">
        <v>474</v>
      </c>
      <c r="AN3838" t="s">
        <v>690</v>
      </c>
      <c r="AO3838" s="1">
        <v>45778</v>
      </c>
      <c r="AP3838" s="1" t="s">
        <v>5429</v>
      </c>
      <c r="AR3838" t="s">
        <v>690</v>
      </c>
    </row>
    <row r="3839" spans="1:44" hidden="1" x14ac:dyDescent="0.25">
      <c r="A3839" t="s">
        <v>5286</v>
      </c>
      <c r="B3839" t="s">
        <v>5265</v>
      </c>
      <c r="C3839" t="s">
        <v>5266</v>
      </c>
      <c r="D3839" s="20" t="s">
        <v>112</v>
      </c>
      <c r="E3839" t="s">
        <v>930</v>
      </c>
      <c r="F3839" t="s">
        <v>79</v>
      </c>
      <c r="G3839" t="s">
        <v>58</v>
      </c>
      <c r="H3839">
        <v>2</v>
      </c>
      <c r="I3839" t="s">
        <v>46</v>
      </c>
      <c r="J3839" t="s">
        <v>70</v>
      </c>
      <c r="L3839" s="21">
        <v>1.61</v>
      </c>
      <c r="M3839" t="s">
        <v>226</v>
      </c>
      <c r="W3839" s="5">
        <v>45516</v>
      </c>
      <c r="AB3839" t="s">
        <v>79</v>
      </c>
      <c r="AC3839" t="s">
        <v>79</v>
      </c>
      <c r="AD3839" t="s">
        <v>84</v>
      </c>
      <c r="AE3839" t="s">
        <v>247</v>
      </c>
      <c r="AF3839" t="s">
        <v>690</v>
      </c>
      <c r="AG3839" t="s">
        <v>932</v>
      </c>
      <c r="AH3839">
        <v>23.502403999999999</v>
      </c>
      <c r="AI3839">
        <v>27.843924999999999</v>
      </c>
      <c r="AJ3839">
        <v>34.829464999999999</v>
      </c>
      <c r="AK3839">
        <v>62.202188</v>
      </c>
      <c r="AL3839" t="s">
        <v>295</v>
      </c>
      <c r="AM3839" t="s">
        <v>474</v>
      </c>
      <c r="AN3839" t="s">
        <v>690</v>
      </c>
      <c r="AO3839" s="1">
        <v>45778</v>
      </c>
      <c r="AP3839" s="1" t="s">
        <v>5429</v>
      </c>
      <c r="AR3839" t="s">
        <v>690</v>
      </c>
    </row>
    <row r="3840" spans="1:44" hidden="1" x14ac:dyDescent="0.25">
      <c r="A3840" t="s">
        <v>5287</v>
      </c>
      <c r="B3840" t="s">
        <v>5265</v>
      </c>
      <c r="C3840" t="s">
        <v>5266</v>
      </c>
      <c r="D3840" s="20" t="s">
        <v>114</v>
      </c>
      <c r="E3840" t="s">
        <v>930</v>
      </c>
      <c r="F3840" t="s">
        <v>79</v>
      </c>
      <c r="G3840" t="s">
        <v>58</v>
      </c>
      <c r="H3840">
        <v>2</v>
      </c>
      <c r="I3840" t="s">
        <v>46</v>
      </c>
      <c r="J3840" t="s">
        <v>70</v>
      </c>
      <c r="L3840" s="21">
        <v>10.1</v>
      </c>
      <c r="M3840" t="s">
        <v>226</v>
      </c>
      <c r="W3840" s="5">
        <v>45229</v>
      </c>
      <c r="AB3840" t="s">
        <v>79</v>
      </c>
      <c r="AC3840" t="s">
        <v>79</v>
      </c>
      <c r="AD3840" t="s">
        <v>84</v>
      </c>
      <c r="AE3840" t="s">
        <v>247</v>
      </c>
      <c r="AF3840" t="s">
        <v>690</v>
      </c>
      <c r="AG3840" t="s">
        <v>932</v>
      </c>
      <c r="AH3840">
        <v>23.502403999999999</v>
      </c>
      <c r="AI3840">
        <v>27.843924999999999</v>
      </c>
      <c r="AJ3840">
        <v>34.829464999999999</v>
      </c>
      <c r="AK3840">
        <v>62.202188</v>
      </c>
      <c r="AL3840" t="s">
        <v>73</v>
      </c>
      <c r="AM3840" t="s">
        <v>474</v>
      </c>
      <c r="AN3840" t="s">
        <v>690</v>
      </c>
      <c r="AO3840" s="1">
        <v>45778</v>
      </c>
      <c r="AP3840" s="1" t="s">
        <v>5429</v>
      </c>
      <c r="AR3840" t="s">
        <v>690</v>
      </c>
    </row>
    <row r="3841" spans="1:44" hidden="1" x14ac:dyDescent="0.25">
      <c r="A3841" t="s">
        <v>5288</v>
      </c>
      <c r="B3841" t="s">
        <v>5265</v>
      </c>
      <c r="C3841" t="s">
        <v>5266</v>
      </c>
      <c r="D3841" s="20" t="s">
        <v>116</v>
      </c>
      <c r="E3841" t="s">
        <v>930</v>
      </c>
      <c r="F3841" t="s">
        <v>79</v>
      </c>
      <c r="G3841" t="s">
        <v>58</v>
      </c>
      <c r="H3841">
        <v>2</v>
      </c>
      <c r="I3841" t="s">
        <v>46</v>
      </c>
      <c r="J3841" t="s">
        <v>70</v>
      </c>
      <c r="L3841" s="21">
        <v>14.92</v>
      </c>
      <c r="M3841" t="s">
        <v>226</v>
      </c>
      <c r="W3841" s="5">
        <v>45229</v>
      </c>
      <c r="AB3841" t="s">
        <v>79</v>
      </c>
      <c r="AC3841" t="s">
        <v>79</v>
      </c>
      <c r="AD3841" t="s">
        <v>84</v>
      </c>
      <c r="AE3841" t="s">
        <v>247</v>
      </c>
      <c r="AF3841" t="s">
        <v>690</v>
      </c>
      <c r="AG3841" t="s">
        <v>932</v>
      </c>
      <c r="AH3841">
        <v>23.502403999999999</v>
      </c>
      <c r="AI3841">
        <v>27.843924999999999</v>
      </c>
      <c r="AJ3841">
        <v>34.829464999999999</v>
      </c>
      <c r="AK3841">
        <v>62.202188</v>
      </c>
      <c r="AL3841" t="s">
        <v>73</v>
      </c>
      <c r="AM3841" t="s">
        <v>474</v>
      </c>
      <c r="AN3841" t="s">
        <v>690</v>
      </c>
      <c r="AO3841" s="1">
        <v>45778</v>
      </c>
      <c r="AP3841" s="1" t="s">
        <v>5429</v>
      </c>
      <c r="AR3841" t="s">
        <v>690</v>
      </c>
    </row>
    <row r="3842" spans="1:44" hidden="1" x14ac:dyDescent="0.25">
      <c r="A3842" t="s">
        <v>5289</v>
      </c>
      <c r="B3842" t="s">
        <v>5265</v>
      </c>
      <c r="C3842" t="s">
        <v>5266</v>
      </c>
      <c r="D3842" t="s">
        <v>124</v>
      </c>
      <c r="E3842" t="s">
        <v>930</v>
      </c>
      <c r="F3842" t="s">
        <v>79</v>
      </c>
      <c r="G3842" t="s">
        <v>58</v>
      </c>
      <c r="H3842">
        <v>2</v>
      </c>
      <c r="I3842" t="s">
        <v>46</v>
      </c>
      <c r="J3842" t="s">
        <v>70</v>
      </c>
      <c r="L3842" s="21">
        <v>2.4300000000000002</v>
      </c>
      <c r="M3842" t="s">
        <v>226</v>
      </c>
      <c r="W3842" s="5">
        <v>45229</v>
      </c>
      <c r="AB3842" t="s">
        <v>79</v>
      </c>
      <c r="AC3842" t="s">
        <v>79</v>
      </c>
      <c r="AD3842" t="s">
        <v>84</v>
      </c>
      <c r="AE3842" t="s">
        <v>247</v>
      </c>
      <c r="AF3842" t="s">
        <v>690</v>
      </c>
      <c r="AG3842" t="s">
        <v>932</v>
      </c>
      <c r="AH3842">
        <v>23.502403999999999</v>
      </c>
      <c r="AI3842">
        <v>27.843924999999999</v>
      </c>
      <c r="AJ3842">
        <v>34.829464999999999</v>
      </c>
      <c r="AK3842">
        <v>62.202188</v>
      </c>
      <c r="AL3842" t="s">
        <v>73</v>
      </c>
      <c r="AM3842" t="s">
        <v>474</v>
      </c>
      <c r="AN3842" t="s">
        <v>690</v>
      </c>
      <c r="AO3842" s="1">
        <v>45748</v>
      </c>
      <c r="AP3842" s="1" t="s">
        <v>5428</v>
      </c>
      <c r="AR3842" t="s">
        <v>690</v>
      </c>
    </row>
    <row r="3843" spans="1:44" hidden="1" x14ac:dyDescent="0.25">
      <c r="A3843" t="s">
        <v>5290</v>
      </c>
      <c r="B3843" t="s">
        <v>5265</v>
      </c>
      <c r="C3843" t="s">
        <v>5266</v>
      </c>
      <c r="D3843" t="s">
        <v>203</v>
      </c>
      <c r="E3843" t="s">
        <v>930</v>
      </c>
      <c r="F3843" t="s">
        <v>79</v>
      </c>
      <c r="G3843" t="s">
        <v>58</v>
      </c>
      <c r="H3843">
        <v>1</v>
      </c>
      <c r="I3843" t="s">
        <v>197</v>
      </c>
      <c r="J3843" t="s">
        <v>70</v>
      </c>
      <c r="L3843" s="21">
        <v>3.95</v>
      </c>
      <c r="M3843" t="s">
        <v>226</v>
      </c>
      <c r="W3843" s="5">
        <v>45342</v>
      </c>
      <c r="AB3843" t="s">
        <v>79</v>
      </c>
      <c r="AC3843" t="s">
        <v>79</v>
      </c>
      <c r="AD3843" t="s">
        <v>84</v>
      </c>
      <c r="AE3843" t="s">
        <v>247</v>
      </c>
      <c r="AF3843" t="s">
        <v>690</v>
      </c>
      <c r="AG3843" t="s">
        <v>932</v>
      </c>
      <c r="AH3843">
        <v>23.502403999999999</v>
      </c>
      <c r="AI3843">
        <v>27.843924999999999</v>
      </c>
      <c r="AJ3843">
        <v>34.829464999999999</v>
      </c>
      <c r="AK3843">
        <v>62.202188</v>
      </c>
      <c r="AL3843" t="s">
        <v>73</v>
      </c>
      <c r="AM3843" t="s">
        <v>474</v>
      </c>
      <c r="AN3843" t="s">
        <v>690</v>
      </c>
      <c r="AO3843" s="1">
        <v>45778</v>
      </c>
      <c r="AP3843" s="1" t="s">
        <v>5429</v>
      </c>
      <c r="AR3843" t="s">
        <v>690</v>
      </c>
    </row>
    <row r="3844" spans="1:44" hidden="1" x14ac:dyDescent="0.25">
      <c r="A3844" t="s">
        <v>5293</v>
      </c>
      <c r="B3844" t="s">
        <v>5291</v>
      </c>
      <c r="C3844" s="21" t="s">
        <v>5292</v>
      </c>
      <c r="D3844" t="s">
        <v>87</v>
      </c>
      <c r="E3844" t="s">
        <v>531</v>
      </c>
      <c r="F3844" t="s">
        <v>79</v>
      </c>
      <c r="G3844" t="s">
        <v>80</v>
      </c>
      <c r="H3844">
        <v>1</v>
      </c>
      <c r="I3844" t="s">
        <v>197</v>
      </c>
      <c r="J3844" t="s">
        <v>70</v>
      </c>
      <c r="L3844" s="21">
        <v>6.61</v>
      </c>
      <c r="M3844" t="s">
        <v>226</v>
      </c>
      <c r="W3844" s="5">
        <v>45545</v>
      </c>
      <c r="AB3844" t="s">
        <v>79</v>
      </c>
      <c r="AC3844" t="s">
        <v>79</v>
      </c>
      <c r="AD3844" t="s">
        <v>84</v>
      </c>
      <c r="AE3844" t="s">
        <v>52</v>
      </c>
      <c r="AF3844" t="s">
        <v>53</v>
      </c>
      <c r="AG3844" t="s">
        <v>50</v>
      </c>
      <c r="AH3844">
        <v>54.296877000000002</v>
      </c>
      <c r="AI3844">
        <v>59.479083000000003</v>
      </c>
      <c r="AJ3844">
        <v>81.692252999999994</v>
      </c>
      <c r="AK3844">
        <v>82.485819000000006</v>
      </c>
      <c r="AL3844" t="s">
        <v>73</v>
      </c>
      <c r="AM3844" t="s">
        <v>474</v>
      </c>
      <c r="AN3844" t="s">
        <v>72</v>
      </c>
      <c r="AO3844" s="64">
        <v>45809</v>
      </c>
      <c r="AP3844" s="1" t="s">
        <v>5437</v>
      </c>
      <c r="AR3844" t="s">
        <v>84</v>
      </c>
    </row>
    <row r="3845" spans="1:44" hidden="1" x14ac:dyDescent="0.25">
      <c r="A3845" t="s">
        <v>5294</v>
      </c>
      <c r="B3845" t="s">
        <v>5291</v>
      </c>
      <c r="C3845" s="21" t="s">
        <v>5292</v>
      </c>
      <c r="D3845" t="s">
        <v>102</v>
      </c>
      <c r="E3845" t="s">
        <v>531</v>
      </c>
      <c r="F3845" t="s">
        <v>79</v>
      </c>
      <c r="G3845" t="s">
        <v>80</v>
      </c>
      <c r="H3845">
        <v>2</v>
      </c>
      <c r="I3845" t="s">
        <v>46</v>
      </c>
      <c r="J3845" t="s">
        <v>47</v>
      </c>
      <c r="K3845" s="1">
        <v>44075</v>
      </c>
      <c r="L3845" s="21">
        <v>1.28</v>
      </c>
      <c r="M3845" t="s">
        <v>226</v>
      </c>
      <c r="W3845" s="5">
        <v>45809</v>
      </c>
      <c r="X3845" s="5">
        <v>45809</v>
      </c>
      <c r="Y3845" s="5">
        <v>45778</v>
      </c>
      <c r="AB3845" t="s">
        <v>79</v>
      </c>
      <c r="AC3845" t="s">
        <v>79</v>
      </c>
      <c r="AD3845" t="s">
        <v>84</v>
      </c>
      <c r="AE3845" t="s">
        <v>52</v>
      </c>
      <c r="AF3845" t="s">
        <v>53</v>
      </c>
      <c r="AG3845" t="s">
        <v>50</v>
      </c>
      <c r="AH3845">
        <v>54.296877000000002</v>
      </c>
      <c r="AI3845">
        <v>59.479083000000003</v>
      </c>
      <c r="AJ3845">
        <v>81.692252999999994</v>
      </c>
      <c r="AK3845">
        <v>82.485819000000006</v>
      </c>
      <c r="AL3845" t="s">
        <v>54</v>
      </c>
      <c r="AM3845" t="s">
        <v>474</v>
      </c>
      <c r="AN3845" t="s">
        <v>72</v>
      </c>
      <c r="AO3845" s="64">
        <v>45809</v>
      </c>
      <c r="AP3845" s="1" t="s">
        <v>5437</v>
      </c>
      <c r="AR3845" t="s">
        <v>84</v>
      </c>
    </row>
    <row r="3846" spans="1:44" hidden="1" x14ac:dyDescent="0.25">
      <c r="A3846" t="s">
        <v>5295</v>
      </c>
      <c r="B3846" t="s">
        <v>5291</v>
      </c>
      <c r="C3846" s="21" t="s">
        <v>5292</v>
      </c>
      <c r="D3846" t="s">
        <v>107</v>
      </c>
      <c r="E3846" t="s">
        <v>531</v>
      </c>
      <c r="F3846" t="s">
        <v>79</v>
      </c>
      <c r="G3846" t="s">
        <v>80</v>
      </c>
      <c r="H3846">
        <v>2</v>
      </c>
      <c r="I3846" t="s">
        <v>46</v>
      </c>
      <c r="J3846" t="s">
        <v>47</v>
      </c>
      <c r="K3846" s="1">
        <v>44075</v>
      </c>
      <c r="L3846" s="21">
        <v>0.2</v>
      </c>
      <c r="M3846" t="s">
        <v>226</v>
      </c>
      <c r="W3846" s="5">
        <v>45809</v>
      </c>
      <c r="X3846" s="5">
        <v>45809</v>
      </c>
      <c r="Y3846" s="5">
        <v>45778</v>
      </c>
      <c r="AB3846" t="s">
        <v>79</v>
      </c>
      <c r="AC3846" t="s">
        <v>79</v>
      </c>
      <c r="AD3846" t="s">
        <v>84</v>
      </c>
      <c r="AE3846" t="s">
        <v>52</v>
      </c>
      <c r="AF3846" t="s">
        <v>53</v>
      </c>
      <c r="AG3846" t="s">
        <v>50</v>
      </c>
      <c r="AH3846">
        <v>54.296877000000002</v>
      </c>
      <c r="AI3846">
        <v>59.479083000000003</v>
      </c>
      <c r="AJ3846">
        <v>81.692252999999994</v>
      </c>
      <c r="AK3846">
        <v>82.485819000000006</v>
      </c>
      <c r="AL3846" t="s">
        <v>54</v>
      </c>
      <c r="AM3846" t="s">
        <v>474</v>
      </c>
      <c r="AN3846" t="s">
        <v>72</v>
      </c>
      <c r="AO3846" s="64">
        <v>45809</v>
      </c>
      <c r="AP3846" s="1" t="s">
        <v>5437</v>
      </c>
      <c r="AR3846" t="s">
        <v>84</v>
      </c>
    </row>
    <row r="3847" spans="1:44" hidden="1" x14ac:dyDescent="0.25">
      <c r="A3847" t="s">
        <v>5296</v>
      </c>
      <c r="B3847" t="s">
        <v>5291</v>
      </c>
      <c r="C3847" s="21" t="s">
        <v>5292</v>
      </c>
      <c r="D3847" t="s">
        <v>109</v>
      </c>
      <c r="E3847" t="s">
        <v>531</v>
      </c>
      <c r="F3847" t="s">
        <v>79</v>
      </c>
      <c r="G3847" t="s">
        <v>80</v>
      </c>
      <c r="H3847">
        <v>2</v>
      </c>
      <c r="I3847" t="s">
        <v>46</v>
      </c>
      <c r="J3847" t="s">
        <v>47</v>
      </c>
      <c r="K3847" s="1">
        <v>43709</v>
      </c>
      <c r="L3847" s="21">
        <v>1.38</v>
      </c>
      <c r="M3847" t="s">
        <v>226</v>
      </c>
      <c r="W3847" s="5">
        <v>45809</v>
      </c>
      <c r="X3847" s="5">
        <v>45809</v>
      </c>
      <c r="Y3847" s="5">
        <v>45778</v>
      </c>
      <c r="AB3847" t="s">
        <v>79</v>
      </c>
      <c r="AC3847" t="s">
        <v>79</v>
      </c>
      <c r="AD3847" t="s">
        <v>84</v>
      </c>
      <c r="AE3847" t="s">
        <v>52</v>
      </c>
      <c r="AF3847" t="s">
        <v>53</v>
      </c>
      <c r="AG3847" t="s">
        <v>50</v>
      </c>
      <c r="AH3847">
        <v>54.296877000000002</v>
      </c>
      <c r="AI3847">
        <v>59.479083000000003</v>
      </c>
      <c r="AJ3847">
        <v>81.692252999999994</v>
      </c>
      <c r="AK3847">
        <v>82.485819000000006</v>
      </c>
      <c r="AL3847" t="s">
        <v>54</v>
      </c>
      <c r="AM3847" t="s">
        <v>474</v>
      </c>
      <c r="AN3847" t="s">
        <v>72</v>
      </c>
      <c r="AO3847" s="64">
        <v>45809</v>
      </c>
      <c r="AP3847" s="1" t="s">
        <v>5437</v>
      </c>
      <c r="AR3847" t="s">
        <v>84</v>
      </c>
    </row>
    <row r="3848" spans="1:44" hidden="1" x14ac:dyDescent="0.25">
      <c r="A3848" t="s">
        <v>5297</v>
      </c>
      <c r="B3848" t="s">
        <v>5291</v>
      </c>
      <c r="C3848" s="21" t="s">
        <v>5292</v>
      </c>
      <c r="D3848" t="s">
        <v>229</v>
      </c>
      <c r="E3848" t="s">
        <v>531</v>
      </c>
      <c r="F3848" t="s">
        <v>79</v>
      </c>
      <c r="G3848" t="s">
        <v>80</v>
      </c>
      <c r="H3848">
        <v>2</v>
      </c>
      <c r="I3848" t="s">
        <v>46</v>
      </c>
      <c r="J3848" t="s">
        <v>47</v>
      </c>
      <c r="K3848" s="1">
        <v>43678</v>
      </c>
      <c r="L3848" s="21">
        <v>0.59</v>
      </c>
      <c r="M3848" t="s">
        <v>226</v>
      </c>
      <c r="W3848" s="5">
        <v>45809</v>
      </c>
      <c r="X3848" s="5">
        <v>45809</v>
      </c>
      <c r="Y3848" s="5">
        <v>45778</v>
      </c>
      <c r="AB3848" t="s">
        <v>79</v>
      </c>
      <c r="AC3848" t="s">
        <v>79</v>
      </c>
      <c r="AD3848" t="s">
        <v>84</v>
      </c>
      <c r="AE3848" t="s">
        <v>52</v>
      </c>
      <c r="AF3848" t="s">
        <v>53</v>
      </c>
      <c r="AG3848" t="s">
        <v>50</v>
      </c>
      <c r="AH3848">
        <v>54.296877000000002</v>
      </c>
      <c r="AI3848">
        <v>59.479083000000003</v>
      </c>
      <c r="AJ3848">
        <v>81.692252999999994</v>
      </c>
      <c r="AK3848">
        <v>82.485819000000006</v>
      </c>
      <c r="AL3848" t="s">
        <v>54</v>
      </c>
      <c r="AM3848" t="s">
        <v>474</v>
      </c>
      <c r="AN3848" t="s">
        <v>72</v>
      </c>
      <c r="AO3848" s="64">
        <v>45809</v>
      </c>
      <c r="AP3848" s="1" t="s">
        <v>5437</v>
      </c>
      <c r="AR3848" t="s">
        <v>84</v>
      </c>
    </row>
    <row r="3849" spans="1:44" hidden="1" x14ac:dyDescent="0.25">
      <c r="A3849" t="s">
        <v>5298</v>
      </c>
      <c r="B3849" t="s">
        <v>5291</v>
      </c>
      <c r="C3849" s="21" t="s">
        <v>5292</v>
      </c>
      <c r="D3849" t="s">
        <v>195</v>
      </c>
      <c r="E3849" t="s">
        <v>531</v>
      </c>
      <c r="F3849" t="s">
        <v>79</v>
      </c>
      <c r="G3849" t="s">
        <v>80</v>
      </c>
      <c r="H3849">
        <v>2</v>
      </c>
      <c r="I3849" t="s">
        <v>46</v>
      </c>
      <c r="J3849" t="s">
        <v>70</v>
      </c>
      <c r="L3849" s="21">
        <v>0.5</v>
      </c>
      <c r="M3849" t="s">
        <v>226</v>
      </c>
      <c r="W3849" s="5">
        <v>45579</v>
      </c>
      <c r="AB3849" t="s">
        <v>79</v>
      </c>
      <c r="AC3849" t="s">
        <v>79</v>
      </c>
      <c r="AD3849" t="s">
        <v>84</v>
      </c>
      <c r="AE3849" t="s">
        <v>52</v>
      </c>
      <c r="AF3849" t="s">
        <v>53</v>
      </c>
      <c r="AG3849" t="s">
        <v>50</v>
      </c>
      <c r="AH3849">
        <v>54.296877000000002</v>
      </c>
      <c r="AI3849">
        <v>59.479083000000003</v>
      </c>
      <c r="AJ3849">
        <v>81.692252999999994</v>
      </c>
      <c r="AK3849">
        <v>82.485819000000006</v>
      </c>
      <c r="AL3849" t="s">
        <v>73</v>
      </c>
      <c r="AM3849" t="s">
        <v>474</v>
      </c>
      <c r="AN3849" t="s">
        <v>72</v>
      </c>
      <c r="AO3849" s="64">
        <v>45809</v>
      </c>
      <c r="AP3849" s="1" t="s">
        <v>5437</v>
      </c>
      <c r="AR3849" t="s">
        <v>84</v>
      </c>
    </row>
    <row r="3850" spans="1:44" hidden="1" x14ac:dyDescent="0.25">
      <c r="A3850" t="s">
        <v>5301</v>
      </c>
      <c r="B3850" t="s">
        <v>5299</v>
      </c>
      <c r="C3850" s="21" t="s">
        <v>5300</v>
      </c>
      <c r="D3850" t="s">
        <v>430</v>
      </c>
      <c r="E3850" t="s">
        <v>531</v>
      </c>
      <c r="F3850" t="s">
        <v>79</v>
      </c>
      <c r="G3850" t="s">
        <v>80</v>
      </c>
      <c r="H3850">
        <v>2</v>
      </c>
      <c r="I3850" t="s">
        <v>46</v>
      </c>
      <c r="J3850" t="s">
        <v>70</v>
      </c>
      <c r="L3850" s="21">
        <v>0.1</v>
      </c>
      <c r="M3850" t="s">
        <v>226</v>
      </c>
      <c r="W3850" s="5">
        <v>45489</v>
      </c>
      <c r="AB3850" t="s">
        <v>79</v>
      </c>
      <c r="AC3850" t="s">
        <v>79</v>
      </c>
      <c r="AD3850" t="s">
        <v>84</v>
      </c>
      <c r="AE3850" t="s">
        <v>52</v>
      </c>
      <c r="AF3850" t="s">
        <v>50</v>
      </c>
      <c r="AG3850" t="s">
        <v>53</v>
      </c>
      <c r="AH3850">
        <v>55.442512999999998</v>
      </c>
      <c r="AI3850">
        <v>59.428700999999997</v>
      </c>
      <c r="AJ3850">
        <v>82.435436999999993</v>
      </c>
      <c r="AK3850">
        <v>82.837889000000004</v>
      </c>
      <c r="AL3850" t="s">
        <v>73</v>
      </c>
      <c r="AM3850" t="s">
        <v>474</v>
      </c>
      <c r="AN3850" t="s">
        <v>72</v>
      </c>
      <c r="AO3850" s="64">
        <v>45809</v>
      </c>
      <c r="AP3850" s="1" t="s">
        <v>5437</v>
      </c>
      <c r="AR3850" t="s">
        <v>84</v>
      </c>
    </row>
    <row r="3851" spans="1:44" hidden="1" x14ac:dyDescent="0.25">
      <c r="A3851" t="s">
        <v>5302</v>
      </c>
      <c r="B3851" t="s">
        <v>5299</v>
      </c>
      <c r="C3851" s="21" t="s">
        <v>5300</v>
      </c>
      <c r="D3851" t="s">
        <v>378</v>
      </c>
      <c r="E3851" t="s">
        <v>531</v>
      </c>
      <c r="F3851" t="s">
        <v>79</v>
      </c>
      <c r="G3851" t="s">
        <v>80</v>
      </c>
      <c r="H3851">
        <v>2</v>
      </c>
      <c r="I3851" t="s">
        <v>46</v>
      </c>
      <c r="J3851" t="s">
        <v>47</v>
      </c>
      <c r="K3851" s="1">
        <v>44075</v>
      </c>
      <c r="L3851" s="21">
        <v>1.01</v>
      </c>
      <c r="M3851" t="s">
        <v>226</v>
      </c>
      <c r="W3851" s="5">
        <v>45809</v>
      </c>
      <c r="X3851" s="5">
        <v>45809</v>
      </c>
      <c r="Y3851" s="5">
        <v>45809</v>
      </c>
      <c r="AB3851" t="s">
        <v>79</v>
      </c>
      <c r="AC3851" t="s">
        <v>79</v>
      </c>
      <c r="AD3851" t="s">
        <v>84</v>
      </c>
      <c r="AE3851" t="s">
        <v>52</v>
      </c>
      <c r="AF3851" t="s">
        <v>50</v>
      </c>
      <c r="AG3851" t="s">
        <v>53</v>
      </c>
      <c r="AH3851">
        <v>55.442512999999998</v>
      </c>
      <c r="AI3851">
        <v>59.428700999999997</v>
      </c>
      <c r="AJ3851">
        <v>82.435436999999993</v>
      </c>
      <c r="AK3851">
        <v>82.837889000000004</v>
      </c>
      <c r="AL3851" t="s">
        <v>54</v>
      </c>
      <c r="AM3851" t="s">
        <v>474</v>
      </c>
      <c r="AN3851" t="s">
        <v>72</v>
      </c>
      <c r="AO3851" s="64">
        <v>45809</v>
      </c>
      <c r="AP3851" s="1" t="s">
        <v>5437</v>
      </c>
      <c r="AR3851" t="s">
        <v>84</v>
      </c>
    </row>
    <row r="3852" spans="1:44" hidden="1" x14ac:dyDescent="0.25">
      <c r="A3852" t="s">
        <v>5303</v>
      </c>
      <c r="B3852" t="s">
        <v>5299</v>
      </c>
      <c r="C3852" s="21" t="s">
        <v>5300</v>
      </c>
      <c r="D3852" t="s">
        <v>444</v>
      </c>
      <c r="E3852" t="s">
        <v>531</v>
      </c>
      <c r="F3852" t="s">
        <v>79</v>
      </c>
      <c r="G3852" t="s">
        <v>80</v>
      </c>
      <c r="H3852">
        <v>2</v>
      </c>
      <c r="I3852" t="s">
        <v>46</v>
      </c>
      <c r="J3852" t="s">
        <v>47</v>
      </c>
      <c r="K3852" s="1">
        <v>43678</v>
      </c>
      <c r="L3852" s="21">
        <v>3.5</v>
      </c>
      <c r="M3852" t="s">
        <v>226</v>
      </c>
      <c r="W3852" s="5">
        <v>45809</v>
      </c>
      <c r="X3852" s="5">
        <v>45809</v>
      </c>
      <c r="Y3852" s="5">
        <v>45778</v>
      </c>
      <c r="AB3852" t="s">
        <v>79</v>
      </c>
      <c r="AC3852" t="s">
        <v>79</v>
      </c>
      <c r="AD3852" t="s">
        <v>84</v>
      </c>
      <c r="AE3852" t="s">
        <v>52</v>
      </c>
      <c r="AF3852" t="s">
        <v>50</v>
      </c>
      <c r="AG3852" t="s">
        <v>53</v>
      </c>
      <c r="AH3852">
        <v>55.442512999999998</v>
      </c>
      <c r="AI3852">
        <v>59.428700999999997</v>
      </c>
      <c r="AJ3852">
        <v>82.435436999999993</v>
      </c>
      <c r="AK3852">
        <v>82.837889000000004</v>
      </c>
      <c r="AL3852" t="s">
        <v>54</v>
      </c>
      <c r="AM3852" t="s">
        <v>474</v>
      </c>
      <c r="AN3852" t="s">
        <v>72</v>
      </c>
      <c r="AO3852" s="64">
        <v>45809</v>
      </c>
      <c r="AP3852" s="1" t="s">
        <v>5437</v>
      </c>
      <c r="AR3852" t="s">
        <v>84</v>
      </c>
    </row>
    <row r="3853" spans="1:44" hidden="1" x14ac:dyDescent="0.25">
      <c r="A3853" t="s">
        <v>5304</v>
      </c>
      <c r="B3853" t="s">
        <v>5299</v>
      </c>
      <c r="C3853" s="21" t="s">
        <v>5300</v>
      </c>
      <c r="D3853" t="s">
        <v>56</v>
      </c>
      <c r="E3853" t="s">
        <v>531</v>
      </c>
      <c r="F3853" t="s">
        <v>79</v>
      </c>
      <c r="G3853" t="s">
        <v>80</v>
      </c>
      <c r="H3853">
        <v>2</v>
      </c>
      <c r="I3853" t="s">
        <v>46</v>
      </c>
      <c r="J3853" t="s">
        <v>47</v>
      </c>
      <c r="K3853" s="1">
        <v>43678</v>
      </c>
      <c r="L3853" s="21">
        <v>4.7300000000000004</v>
      </c>
      <c r="M3853" t="s">
        <v>226</v>
      </c>
      <c r="W3853" s="5">
        <v>45809</v>
      </c>
      <c r="X3853" s="5">
        <v>45809</v>
      </c>
      <c r="Y3853" s="5">
        <v>45809</v>
      </c>
      <c r="AB3853" t="s">
        <v>79</v>
      </c>
      <c r="AC3853" t="s">
        <v>79</v>
      </c>
      <c r="AD3853" t="s">
        <v>84</v>
      </c>
      <c r="AE3853" t="s">
        <v>52</v>
      </c>
      <c r="AF3853" t="s">
        <v>50</v>
      </c>
      <c r="AG3853" t="s">
        <v>53</v>
      </c>
      <c r="AH3853">
        <v>55.442512999999998</v>
      </c>
      <c r="AI3853">
        <v>59.428700999999997</v>
      </c>
      <c r="AJ3853">
        <v>82.435436999999993</v>
      </c>
      <c r="AK3853">
        <v>82.837889000000004</v>
      </c>
      <c r="AL3853" t="s">
        <v>54</v>
      </c>
      <c r="AM3853" t="s">
        <v>474</v>
      </c>
      <c r="AN3853" t="s">
        <v>72</v>
      </c>
      <c r="AO3853" s="64">
        <v>45809</v>
      </c>
      <c r="AP3853" s="1" t="s">
        <v>5437</v>
      </c>
      <c r="AR3853" t="s">
        <v>84</v>
      </c>
    </row>
    <row r="3854" spans="1:44" hidden="1" x14ac:dyDescent="0.25">
      <c r="A3854" t="s">
        <v>5305</v>
      </c>
      <c r="B3854" t="s">
        <v>5299</v>
      </c>
      <c r="C3854" s="21" t="s">
        <v>5300</v>
      </c>
      <c r="D3854" t="s">
        <v>761</v>
      </c>
      <c r="E3854" t="s">
        <v>531</v>
      </c>
      <c r="F3854" t="s">
        <v>79</v>
      </c>
      <c r="G3854" t="s">
        <v>80</v>
      </c>
      <c r="H3854">
        <v>2</v>
      </c>
      <c r="I3854" t="s">
        <v>46</v>
      </c>
      <c r="J3854" t="s">
        <v>47</v>
      </c>
      <c r="K3854" s="1">
        <v>44136</v>
      </c>
      <c r="L3854" s="21">
        <v>0.38</v>
      </c>
      <c r="M3854" t="s">
        <v>226</v>
      </c>
      <c r="W3854" s="5">
        <v>45809</v>
      </c>
      <c r="X3854" s="5">
        <v>45809</v>
      </c>
      <c r="Y3854" s="5">
        <v>45809</v>
      </c>
      <c r="AB3854" t="s">
        <v>79</v>
      </c>
      <c r="AC3854" t="s">
        <v>79</v>
      </c>
      <c r="AD3854" t="s">
        <v>84</v>
      </c>
      <c r="AE3854" t="s">
        <v>52</v>
      </c>
      <c r="AF3854" t="s">
        <v>50</v>
      </c>
      <c r="AG3854" t="s">
        <v>53</v>
      </c>
      <c r="AH3854">
        <v>55.442512999999998</v>
      </c>
      <c r="AI3854">
        <v>59.428700999999997</v>
      </c>
      <c r="AJ3854">
        <v>82.435436999999993</v>
      </c>
      <c r="AK3854">
        <v>82.837889000000004</v>
      </c>
      <c r="AL3854" t="s">
        <v>54</v>
      </c>
      <c r="AM3854" t="s">
        <v>474</v>
      </c>
      <c r="AN3854" t="s">
        <v>72</v>
      </c>
      <c r="AO3854" s="64">
        <v>45809</v>
      </c>
      <c r="AP3854" s="1" t="s">
        <v>5437</v>
      </c>
      <c r="AR3854" t="s">
        <v>84</v>
      </c>
    </row>
    <row r="3855" spans="1:44" hidden="1" x14ac:dyDescent="0.25">
      <c r="A3855" t="s">
        <v>5306</v>
      </c>
      <c r="B3855" t="s">
        <v>5299</v>
      </c>
      <c r="C3855" s="21" t="s">
        <v>5300</v>
      </c>
      <c r="D3855" t="s">
        <v>189</v>
      </c>
      <c r="E3855" t="s">
        <v>531</v>
      </c>
      <c r="F3855" t="s">
        <v>79</v>
      </c>
      <c r="G3855" t="s">
        <v>80</v>
      </c>
      <c r="H3855">
        <v>2</v>
      </c>
      <c r="I3855" t="s">
        <v>46</v>
      </c>
      <c r="J3855" t="s">
        <v>47</v>
      </c>
      <c r="K3855" s="1">
        <v>44105</v>
      </c>
      <c r="L3855" s="21">
        <v>0.25</v>
      </c>
      <c r="M3855" t="s">
        <v>226</v>
      </c>
      <c r="W3855" s="5">
        <v>45809</v>
      </c>
      <c r="X3855" s="5">
        <v>45809</v>
      </c>
      <c r="Y3855" s="5">
        <v>45809</v>
      </c>
      <c r="AB3855" t="s">
        <v>79</v>
      </c>
      <c r="AC3855" t="s">
        <v>79</v>
      </c>
      <c r="AD3855" t="s">
        <v>84</v>
      </c>
      <c r="AE3855" t="s">
        <v>52</v>
      </c>
      <c r="AF3855" t="s">
        <v>50</v>
      </c>
      <c r="AG3855" t="s">
        <v>53</v>
      </c>
      <c r="AH3855">
        <v>55.442512999999998</v>
      </c>
      <c r="AI3855">
        <v>59.428700999999997</v>
      </c>
      <c r="AJ3855">
        <v>82.435436999999993</v>
      </c>
      <c r="AK3855">
        <v>82.837889000000004</v>
      </c>
      <c r="AL3855" t="s">
        <v>54</v>
      </c>
      <c r="AM3855" t="s">
        <v>474</v>
      </c>
      <c r="AN3855" t="s">
        <v>72</v>
      </c>
      <c r="AO3855" s="64">
        <v>45809</v>
      </c>
      <c r="AP3855" s="1" t="s">
        <v>5437</v>
      </c>
      <c r="AR3855" t="s">
        <v>84</v>
      </c>
    </row>
    <row r="3856" spans="1:44" hidden="1" x14ac:dyDescent="0.25">
      <c r="A3856" t="s">
        <v>5307</v>
      </c>
      <c r="B3856" t="s">
        <v>5299</v>
      </c>
      <c r="C3856" s="21" t="s">
        <v>5300</v>
      </c>
      <c r="D3856" t="s">
        <v>176</v>
      </c>
      <c r="E3856" t="s">
        <v>531</v>
      </c>
      <c r="F3856" t="s">
        <v>79</v>
      </c>
      <c r="G3856" t="s">
        <v>80</v>
      </c>
      <c r="H3856">
        <v>2</v>
      </c>
      <c r="I3856" t="s">
        <v>46</v>
      </c>
      <c r="J3856" t="s">
        <v>47</v>
      </c>
      <c r="K3856" s="1">
        <v>44075</v>
      </c>
      <c r="L3856" s="21">
        <v>0.38</v>
      </c>
      <c r="M3856" t="s">
        <v>226</v>
      </c>
      <c r="W3856" s="5">
        <v>45809</v>
      </c>
      <c r="X3856" s="5">
        <v>45809</v>
      </c>
      <c r="Y3856" s="5">
        <v>45809</v>
      </c>
      <c r="AB3856" t="s">
        <v>79</v>
      </c>
      <c r="AC3856" t="s">
        <v>79</v>
      </c>
      <c r="AD3856" t="s">
        <v>84</v>
      </c>
      <c r="AE3856" t="s">
        <v>52</v>
      </c>
      <c r="AF3856" t="s">
        <v>50</v>
      </c>
      <c r="AG3856" t="s">
        <v>53</v>
      </c>
      <c r="AH3856">
        <v>55.442512999999998</v>
      </c>
      <c r="AI3856">
        <v>59.428700999999997</v>
      </c>
      <c r="AJ3856">
        <v>82.435436999999993</v>
      </c>
      <c r="AK3856">
        <v>82.837889000000004</v>
      </c>
      <c r="AL3856" t="s">
        <v>54</v>
      </c>
      <c r="AM3856" t="s">
        <v>474</v>
      </c>
      <c r="AN3856" t="s">
        <v>72</v>
      </c>
      <c r="AO3856" s="64">
        <v>45809</v>
      </c>
      <c r="AP3856" s="1" t="s">
        <v>5437</v>
      </c>
      <c r="AR3856" t="s">
        <v>84</v>
      </c>
    </row>
    <row r="3857" spans="1:44" hidden="1" x14ac:dyDescent="0.25">
      <c r="A3857" t="s">
        <v>5308</v>
      </c>
      <c r="B3857" t="s">
        <v>5299</v>
      </c>
      <c r="C3857" s="21" t="s">
        <v>5300</v>
      </c>
      <c r="D3857" t="s">
        <v>178</v>
      </c>
      <c r="E3857" t="s">
        <v>531</v>
      </c>
      <c r="F3857" t="s">
        <v>79</v>
      </c>
      <c r="G3857" t="s">
        <v>80</v>
      </c>
      <c r="H3857">
        <v>2</v>
      </c>
      <c r="I3857" t="s">
        <v>46</v>
      </c>
      <c r="J3857" t="s">
        <v>47</v>
      </c>
      <c r="K3857" s="1">
        <v>42186</v>
      </c>
      <c r="L3857" s="21">
        <v>0.39</v>
      </c>
      <c r="M3857" t="s">
        <v>226</v>
      </c>
      <c r="W3857" s="5">
        <v>45809</v>
      </c>
      <c r="X3857" s="5">
        <v>45809</v>
      </c>
      <c r="Y3857" s="5">
        <v>45809</v>
      </c>
      <c r="AB3857" t="s">
        <v>79</v>
      </c>
      <c r="AC3857" t="s">
        <v>79</v>
      </c>
      <c r="AD3857" t="s">
        <v>84</v>
      </c>
      <c r="AE3857" t="s">
        <v>52</v>
      </c>
      <c r="AF3857" t="s">
        <v>50</v>
      </c>
      <c r="AG3857" t="s">
        <v>53</v>
      </c>
      <c r="AH3857">
        <v>55.442512999999998</v>
      </c>
      <c r="AI3857">
        <v>59.428700999999997</v>
      </c>
      <c r="AJ3857">
        <v>82.435436999999993</v>
      </c>
      <c r="AK3857">
        <v>82.837889000000004</v>
      </c>
      <c r="AL3857" t="s">
        <v>54</v>
      </c>
      <c r="AM3857" t="s">
        <v>474</v>
      </c>
      <c r="AN3857" t="s">
        <v>72</v>
      </c>
      <c r="AO3857" s="64">
        <v>45809</v>
      </c>
      <c r="AP3857" s="1" t="s">
        <v>5437</v>
      </c>
      <c r="AR3857" t="s">
        <v>84</v>
      </c>
    </row>
    <row r="3858" spans="1:44" hidden="1" x14ac:dyDescent="0.25">
      <c r="A3858" t="s">
        <v>5309</v>
      </c>
      <c r="B3858" t="s">
        <v>5299</v>
      </c>
      <c r="C3858" s="21" t="s">
        <v>5300</v>
      </c>
      <c r="D3858" t="s">
        <v>183</v>
      </c>
      <c r="E3858" t="s">
        <v>531</v>
      </c>
      <c r="F3858" t="s">
        <v>79</v>
      </c>
      <c r="G3858" t="s">
        <v>80</v>
      </c>
      <c r="H3858">
        <v>2</v>
      </c>
      <c r="I3858" t="s">
        <v>46</v>
      </c>
      <c r="J3858" t="s">
        <v>47</v>
      </c>
      <c r="K3858" s="1">
        <v>44075</v>
      </c>
      <c r="L3858" s="21">
        <v>3.75</v>
      </c>
      <c r="M3858" t="s">
        <v>226</v>
      </c>
      <c r="W3858" s="5">
        <v>45809</v>
      </c>
      <c r="X3858" s="5">
        <v>45809</v>
      </c>
      <c r="Y3858" s="5">
        <v>45809</v>
      </c>
      <c r="AB3858" t="s">
        <v>79</v>
      </c>
      <c r="AC3858" t="s">
        <v>79</v>
      </c>
      <c r="AD3858" t="s">
        <v>84</v>
      </c>
      <c r="AE3858" t="s">
        <v>52</v>
      </c>
      <c r="AF3858" t="s">
        <v>50</v>
      </c>
      <c r="AG3858" t="s">
        <v>53</v>
      </c>
      <c r="AH3858">
        <v>55.442512999999998</v>
      </c>
      <c r="AI3858">
        <v>59.428700999999997</v>
      </c>
      <c r="AJ3858">
        <v>82.435436999999993</v>
      </c>
      <c r="AK3858">
        <v>82.837889000000004</v>
      </c>
      <c r="AL3858" t="s">
        <v>54</v>
      </c>
      <c r="AM3858" t="s">
        <v>474</v>
      </c>
      <c r="AN3858" t="s">
        <v>72</v>
      </c>
      <c r="AO3858" s="64">
        <v>45809</v>
      </c>
      <c r="AP3858" s="1" t="s">
        <v>5437</v>
      </c>
      <c r="AR3858" t="s">
        <v>84</v>
      </c>
    </row>
    <row r="3859" spans="1:44" hidden="1" x14ac:dyDescent="0.25">
      <c r="A3859" t="s">
        <v>5310</v>
      </c>
      <c r="B3859" t="s">
        <v>5299</v>
      </c>
      <c r="C3859" s="21" t="s">
        <v>5300</v>
      </c>
      <c r="D3859" t="s">
        <v>870</v>
      </c>
      <c r="E3859" t="s">
        <v>531</v>
      </c>
      <c r="F3859" t="s">
        <v>79</v>
      </c>
      <c r="G3859" t="s">
        <v>80</v>
      </c>
      <c r="H3859">
        <v>2</v>
      </c>
      <c r="I3859" t="s">
        <v>46</v>
      </c>
      <c r="J3859" t="s">
        <v>47</v>
      </c>
      <c r="K3859" s="1">
        <v>44075</v>
      </c>
      <c r="L3859" s="21">
        <v>0.94</v>
      </c>
      <c r="M3859" t="s">
        <v>226</v>
      </c>
      <c r="W3859" s="5">
        <v>45809</v>
      </c>
      <c r="X3859" s="5">
        <v>45809</v>
      </c>
      <c r="Y3859" s="5">
        <v>45809</v>
      </c>
      <c r="AB3859" t="s">
        <v>79</v>
      </c>
      <c r="AC3859" t="s">
        <v>79</v>
      </c>
      <c r="AD3859" t="s">
        <v>84</v>
      </c>
      <c r="AE3859" t="s">
        <v>52</v>
      </c>
      <c r="AF3859" t="s">
        <v>50</v>
      </c>
      <c r="AG3859" t="s">
        <v>53</v>
      </c>
      <c r="AH3859">
        <v>55.442512999999998</v>
      </c>
      <c r="AI3859">
        <v>59.428700999999997</v>
      </c>
      <c r="AJ3859">
        <v>82.435436999999993</v>
      </c>
      <c r="AK3859">
        <v>82.837889000000004</v>
      </c>
      <c r="AL3859" t="s">
        <v>54</v>
      </c>
      <c r="AM3859" t="s">
        <v>474</v>
      </c>
      <c r="AN3859" t="s">
        <v>72</v>
      </c>
      <c r="AO3859" s="64">
        <v>45809</v>
      </c>
      <c r="AP3859" s="1" t="s">
        <v>5437</v>
      </c>
      <c r="AR3859" t="s">
        <v>84</v>
      </c>
    </row>
    <row r="3860" spans="1:44" hidden="1" x14ac:dyDescent="0.25">
      <c r="A3860" t="s">
        <v>5311</v>
      </c>
      <c r="B3860" t="s">
        <v>5299</v>
      </c>
      <c r="C3860" s="21" t="s">
        <v>5300</v>
      </c>
      <c r="D3860" t="s">
        <v>185</v>
      </c>
      <c r="E3860" t="s">
        <v>531</v>
      </c>
      <c r="F3860" t="s">
        <v>79</v>
      </c>
      <c r="G3860" t="s">
        <v>80</v>
      </c>
      <c r="H3860">
        <v>2</v>
      </c>
      <c r="I3860" t="s">
        <v>46</v>
      </c>
      <c r="J3860" t="s">
        <v>47</v>
      </c>
      <c r="K3860" s="1">
        <v>43709</v>
      </c>
      <c r="L3860" s="21">
        <v>0.13</v>
      </c>
      <c r="M3860" t="s">
        <v>226</v>
      </c>
      <c r="W3860" s="5">
        <v>45809</v>
      </c>
      <c r="X3860" s="5">
        <v>45809</v>
      </c>
      <c r="Y3860" s="5">
        <v>45809</v>
      </c>
      <c r="AB3860" t="s">
        <v>79</v>
      </c>
      <c r="AC3860" t="s">
        <v>79</v>
      </c>
      <c r="AD3860" t="s">
        <v>84</v>
      </c>
      <c r="AE3860" t="s">
        <v>52</v>
      </c>
      <c r="AF3860" t="s">
        <v>50</v>
      </c>
      <c r="AG3860" t="s">
        <v>53</v>
      </c>
      <c r="AH3860">
        <v>55.442512999999998</v>
      </c>
      <c r="AI3860">
        <v>59.428700999999997</v>
      </c>
      <c r="AJ3860">
        <v>82.435436999999993</v>
      </c>
      <c r="AK3860">
        <v>82.837889000000004</v>
      </c>
      <c r="AL3860" t="s">
        <v>54</v>
      </c>
      <c r="AM3860" t="s">
        <v>474</v>
      </c>
      <c r="AN3860" t="s">
        <v>72</v>
      </c>
      <c r="AO3860" s="64">
        <v>45809</v>
      </c>
      <c r="AP3860" s="1" t="s">
        <v>5437</v>
      </c>
      <c r="AR3860" t="s">
        <v>84</v>
      </c>
    </row>
    <row r="3861" spans="1:44" hidden="1" x14ac:dyDescent="0.25">
      <c r="A3861" t="s">
        <v>5312</v>
      </c>
      <c r="B3861" t="s">
        <v>5299</v>
      </c>
      <c r="C3861" s="21" t="s">
        <v>5300</v>
      </c>
      <c r="D3861" t="s">
        <v>766</v>
      </c>
      <c r="E3861" t="s">
        <v>531</v>
      </c>
      <c r="F3861" t="s">
        <v>79</v>
      </c>
      <c r="G3861" t="s">
        <v>80</v>
      </c>
      <c r="H3861">
        <v>2</v>
      </c>
      <c r="I3861" t="s">
        <v>46</v>
      </c>
      <c r="J3861" t="s">
        <v>47</v>
      </c>
      <c r="K3861" s="1">
        <v>43678</v>
      </c>
      <c r="L3861" s="21">
        <v>0.21</v>
      </c>
      <c r="M3861" t="s">
        <v>226</v>
      </c>
      <c r="W3861" s="5">
        <v>45809</v>
      </c>
      <c r="X3861" s="5">
        <v>45809</v>
      </c>
      <c r="Y3861" s="5">
        <v>45809</v>
      </c>
      <c r="AB3861" t="s">
        <v>79</v>
      </c>
      <c r="AC3861" t="s">
        <v>79</v>
      </c>
      <c r="AD3861" t="s">
        <v>84</v>
      </c>
      <c r="AE3861" t="s">
        <v>52</v>
      </c>
      <c r="AF3861" t="s">
        <v>50</v>
      </c>
      <c r="AG3861" t="s">
        <v>53</v>
      </c>
      <c r="AH3861">
        <v>55.442512999999998</v>
      </c>
      <c r="AI3861">
        <v>59.428700999999997</v>
      </c>
      <c r="AJ3861">
        <v>82.435436999999993</v>
      </c>
      <c r="AK3861">
        <v>82.837889000000004</v>
      </c>
      <c r="AL3861" t="s">
        <v>54</v>
      </c>
      <c r="AM3861" t="s">
        <v>474</v>
      </c>
      <c r="AN3861" t="s">
        <v>72</v>
      </c>
      <c r="AO3861" s="64">
        <v>45809</v>
      </c>
      <c r="AP3861" s="1" t="s">
        <v>5437</v>
      </c>
      <c r="AR3861" t="s">
        <v>84</v>
      </c>
    </row>
    <row r="3862" spans="1:44" hidden="1" x14ac:dyDescent="0.25">
      <c r="A3862" t="s">
        <v>5315</v>
      </c>
      <c r="B3862" t="s">
        <v>5313</v>
      </c>
      <c r="C3862" s="21" t="s">
        <v>5314</v>
      </c>
      <c r="D3862" t="s">
        <v>154</v>
      </c>
      <c r="E3862" t="s">
        <v>531</v>
      </c>
      <c r="F3862" t="s">
        <v>79</v>
      </c>
      <c r="G3862" t="s">
        <v>80</v>
      </c>
      <c r="H3862">
        <v>1</v>
      </c>
      <c r="I3862" t="s">
        <v>197</v>
      </c>
      <c r="J3862" t="s">
        <v>70</v>
      </c>
      <c r="L3862" s="21">
        <v>0.13</v>
      </c>
      <c r="M3862" t="s">
        <v>226</v>
      </c>
      <c r="W3862" s="5">
        <v>45433</v>
      </c>
      <c r="AB3862" t="s">
        <v>79</v>
      </c>
      <c r="AC3862" t="s">
        <v>79</v>
      </c>
      <c r="AD3862" t="s">
        <v>84</v>
      </c>
      <c r="AE3862" t="s">
        <v>52</v>
      </c>
      <c r="AF3862" t="s">
        <v>53</v>
      </c>
      <c r="AG3862" t="s">
        <v>72</v>
      </c>
      <c r="AH3862">
        <v>54.834066</v>
      </c>
      <c r="AI3862">
        <v>61.655397999999998</v>
      </c>
      <c r="AJ3862">
        <v>82.229442000000006</v>
      </c>
      <c r="AK3862">
        <v>83.989310000000003</v>
      </c>
      <c r="AL3862" t="s">
        <v>73</v>
      </c>
      <c r="AM3862" t="s">
        <v>474</v>
      </c>
      <c r="AN3862" t="s">
        <v>72</v>
      </c>
      <c r="AO3862" s="64">
        <v>45809</v>
      </c>
      <c r="AP3862" s="1" t="s">
        <v>5437</v>
      </c>
      <c r="AR3862" t="s">
        <v>84</v>
      </c>
    </row>
    <row r="3863" spans="1:44" hidden="1" x14ac:dyDescent="0.25">
      <c r="A3863" t="s">
        <v>5316</v>
      </c>
      <c r="B3863" t="s">
        <v>5313</v>
      </c>
      <c r="C3863" s="21" t="s">
        <v>5314</v>
      </c>
      <c r="D3863" t="s">
        <v>156</v>
      </c>
      <c r="E3863" t="s">
        <v>531</v>
      </c>
      <c r="F3863" t="s">
        <v>79</v>
      </c>
      <c r="G3863" t="s">
        <v>80</v>
      </c>
      <c r="H3863">
        <v>2</v>
      </c>
      <c r="I3863" t="s">
        <v>46</v>
      </c>
      <c r="J3863" t="s">
        <v>47</v>
      </c>
      <c r="K3863" s="1">
        <v>43678</v>
      </c>
      <c r="L3863" s="21">
        <v>0.46</v>
      </c>
      <c r="M3863" t="s">
        <v>226</v>
      </c>
      <c r="W3863" s="5">
        <v>45809</v>
      </c>
      <c r="X3863" s="5">
        <v>45809</v>
      </c>
      <c r="Y3863" s="5">
        <v>45809</v>
      </c>
      <c r="AB3863" t="s">
        <v>79</v>
      </c>
      <c r="AC3863" t="s">
        <v>79</v>
      </c>
      <c r="AD3863" t="s">
        <v>84</v>
      </c>
      <c r="AE3863" t="s">
        <v>52</v>
      </c>
      <c r="AF3863" t="s">
        <v>53</v>
      </c>
      <c r="AG3863" t="s">
        <v>72</v>
      </c>
      <c r="AH3863">
        <v>54.834066</v>
      </c>
      <c r="AI3863">
        <v>61.655397999999998</v>
      </c>
      <c r="AJ3863">
        <v>82.229442000000006</v>
      </c>
      <c r="AK3863">
        <v>83.989310000000003</v>
      </c>
      <c r="AL3863" t="s">
        <v>54</v>
      </c>
      <c r="AM3863" t="s">
        <v>474</v>
      </c>
      <c r="AN3863" t="s">
        <v>72</v>
      </c>
      <c r="AO3863" s="64">
        <v>45809</v>
      </c>
      <c r="AP3863" s="1" t="s">
        <v>5437</v>
      </c>
      <c r="AR3863" t="s">
        <v>84</v>
      </c>
    </row>
    <row r="3864" spans="1:44" hidden="1" x14ac:dyDescent="0.25">
      <c r="A3864" t="s">
        <v>5317</v>
      </c>
      <c r="B3864" t="s">
        <v>5313</v>
      </c>
      <c r="C3864" s="21" t="s">
        <v>5314</v>
      </c>
      <c r="D3864" t="s">
        <v>158</v>
      </c>
      <c r="E3864" t="s">
        <v>531</v>
      </c>
      <c r="F3864" t="s">
        <v>79</v>
      </c>
      <c r="G3864" t="s">
        <v>80</v>
      </c>
      <c r="H3864">
        <v>3</v>
      </c>
      <c r="I3864" t="s">
        <v>46</v>
      </c>
      <c r="J3864" t="s">
        <v>70</v>
      </c>
      <c r="L3864" s="21">
        <v>1.45</v>
      </c>
      <c r="M3864" t="s">
        <v>226</v>
      </c>
      <c r="W3864" s="5">
        <v>45439</v>
      </c>
      <c r="Y3864" s="5">
        <v>45383</v>
      </c>
      <c r="Z3864" s="10">
        <v>45396</v>
      </c>
      <c r="AA3864" s="10">
        <v>45386</v>
      </c>
      <c r="AB3864" t="s">
        <v>79</v>
      </c>
      <c r="AC3864" t="s">
        <v>79</v>
      </c>
      <c r="AD3864" t="s">
        <v>84</v>
      </c>
      <c r="AE3864" t="s">
        <v>52</v>
      </c>
      <c r="AF3864" t="s">
        <v>53</v>
      </c>
      <c r="AG3864" t="s">
        <v>72</v>
      </c>
      <c r="AH3864">
        <v>54.834066</v>
      </c>
      <c r="AI3864">
        <v>61.655397999999998</v>
      </c>
      <c r="AJ3864">
        <v>82.229442000000006</v>
      </c>
      <c r="AK3864">
        <v>83.989310000000003</v>
      </c>
      <c r="AL3864" t="s">
        <v>73</v>
      </c>
      <c r="AM3864" t="s">
        <v>474</v>
      </c>
      <c r="AN3864" t="s">
        <v>72</v>
      </c>
      <c r="AO3864" s="64">
        <v>45809</v>
      </c>
      <c r="AP3864" s="1" t="s">
        <v>5437</v>
      </c>
      <c r="AR3864" t="s">
        <v>84</v>
      </c>
    </row>
    <row r="3865" spans="1:44" hidden="1" x14ac:dyDescent="0.25">
      <c r="A3865" t="s">
        <v>5318</v>
      </c>
      <c r="B3865" t="s">
        <v>5313</v>
      </c>
      <c r="C3865" s="21" t="s">
        <v>5314</v>
      </c>
      <c r="D3865" t="s">
        <v>114</v>
      </c>
      <c r="E3865" t="s">
        <v>531</v>
      </c>
      <c r="F3865" t="s">
        <v>79</v>
      </c>
      <c r="G3865" t="s">
        <v>80</v>
      </c>
      <c r="H3865">
        <v>2</v>
      </c>
      <c r="I3865" t="s">
        <v>46</v>
      </c>
      <c r="J3865" t="s">
        <v>47</v>
      </c>
      <c r="K3865" s="1">
        <v>43739</v>
      </c>
      <c r="L3865" s="21">
        <v>1.1399999999999999</v>
      </c>
      <c r="M3865" t="s">
        <v>226</v>
      </c>
      <c r="W3865" s="5">
        <v>45809</v>
      </c>
      <c r="X3865" s="5">
        <v>45809</v>
      </c>
      <c r="Y3865" s="5">
        <v>45809</v>
      </c>
      <c r="AB3865" t="s">
        <v>79</v>
      </c>
      <c r="AC3865" t="s">
        <v>79</v>
      </c>
      <c r="AD3865" t="s">
        <v>84</v>
      </c>
      <c r="AE3865" t="s">
        <v>52</v>
      </c>
      <c r="AF3865" t="s">
        <v>53</v>
      </c>
      <c r="AG3865" t="s">
        <v>72</v>
      </c>
      <c r="AH3865">
        <v>54.834066</v>
      </c>
      <c r="AI3865">
        <v>61.655397999999998</v>
      </c>
      <c r="AJ3865">
        <v>82.229442000000006</v>
      </c>
      <c r="AK3865">
        <v>83.989310000000003</v>
      </c>
      <c r="AL3865" t="s">
        <v>54</v>
      </c>
      <c r="AM3865" t="s">
        <v>474</v>
      </c>
      <c r="AN3865" t="s">
        <v>72</v>
      </c>
      <c r="AO3865" s="64">
        <v>45809</v>
      </c>
      <c r="AP3865" s="1" t="s">
        <v>5437</v>
      </c>
      <c r="AR3865" t="s">
        <v>84</v>
      </c>
    </row>
    <row r="3866" spans="1:44" hidden="1" x14ac:dyDescent="0.25">
      <c r="A3866" t="s">
        <v>5319</v>
      </c>
      <c r="B3866" t="s">
        <v>5313</v>
      </c>
      <c r="C3866" s="21" t="s">
        <v>5314</v>
      </c>
      <c r="D3866" t="s">
        <v>116</v>
      </c>
      <c r="E3866" t="s">
        <v>531</v>
      </c>
      <c r="F3866" t="s">
        <v>79</v>
      </c>
      <c r="G3866" t="s">
        <v>80</v>
      </c>
      <c r="H3866">
        <v>2</v>
      </c>
      <c r="I3866" t="s">
        <v>46</v>
      </c>
      <c r="J3866" t="s">
        <v>47</v>
      </c>
      <c r="K3866" s="1">
        <v>43739</v>
      </c>
      <c r="L3866" s="21">
        <v>0.15</v>
      </c>
      <c r="M3866" t="s">
        <v>226</v>
      </c>
      <c r="W3866" s="5">
        <v>45809</v>
      </c>
      <c r="X3866" s="5">
        <v>45809</v>
      </c>
      <c r="Y3866" s="5">
        <v>45809</v>
      </c>
      <c r="AB3866" t="s">
        <v>79</v>
      </c>
      <c r="AC3866" t="s">
        <v>79</v>
      </c>
      <c r="AD3866" t="s">
        <v>84</v>
      </c>
      <c r="AE3866" t="s">
        <v>52</v>
      </c>
      <c r="AF3866" t="s">
        <v>53</v>
      </c>
      <c r="AG3866" t="s">
        <v>72</v>
      </c>
      <c r="AH3866">
        <v>54.834066</v>
      </c>
      <c r="AI3866">
        <v>61.655397999999998</v>
      </c>
      <c r="AJ3866">
        <v>82.229442000000006</v>
      </c>
      <c r="AK3866">
        <v>83.989310000000003</v>
      </c>
      <c r="AL3866" t="s">
        <v>54</v>
      </c>
      <c r="AM3866" t="s">
        <v>474</v>
      </c>
      <c r="AN3866" t="s">
        <v>72</v>
      </c>
      <c r="AO3866" s="64">
        <v>45809</v>
      </c>
      <c r="AP3866" s="1" t="s">
        <v>5437</v>
      </c>
      <c r="AR3866" t="s">
        <v>84</v>
      </c>
    </row>
    <row r="3867" spans="1:44" hidden="1" x14ac:dyDescent="0.25">
      <c r="A3867" t="s">
        <v>5320</v>
      </c>
      <c r="B3867" t="s">
        <v>5313</v>
      </c>
      <c r="C3867" s="21" t="s">
        <v>5314</v>
      </c>
      <c r="D3867" t="s">
        <v>200</v>
      </c>
      <c r="E3867" t="s">
        <v>531</v>
      </c>
      <c r="F3867" t="s">
        <v>79</v>
      </c>
      <c r="G3867" t="s">
        <v>80</v>
      </c>
      <c r="H3867">
        <v>2</v>
      </c>
      <c r="I3867" t="s">
        <v>46</v>
      </c>
      <c r="J3867" t="s">
        <v>47</v>
      </c>
      <c r="K3867" s="1">
        <v>43678</v>
      </c>
      <c r="L3867" s="21">
        <v>0.09</v>
      </c>
      <c r="M3867" t="s">
        <v>226</v>
      </c>
      <c r="W3867" s="5">
        <v>45809</v>
      </c>
      <c r="X3867" s="5">
        <v>45809</v>
      </c>
      <c r="Y3867" s="5">
        <v>45809</v>
      </c>
      <c r="AB3867" t="s">
        <v>79</v>
      </c>
      <c r="AC3867" t="s">
        <v>79</v>
      </c>
      <c r="AD3867" t="s">
        <v>84</v>
      </c>
      <c r="AE3867" t="s">
        <v>52</v>
      </c>
      <c r="AF3867" t="s">
        <v>53</v>
      </c>
      <c r="AG3867" t="s">
        <v>72</v>
      </c>
      <c r="AH3867">
        <v>54.834066</v>
      </c>
      <c r="AI3867">
        <v>61.655397999999998</v>
      </c>
      <c r="AJ3867">
        <v>82.229442000000006</v>
      </c>
      <c r="AK3867">
        <v>83.989310000000003</v>
      </c>
      <c r="AL3867" t="s">
        <v>54</v>
      </c>
      <c r="AM3867" t="s">
        <v>474</v>
      </c>
      <c r="AN3867" t="s">
        <v>72</v>
      </c>
      <c r="AO3867" s="64">
        <v>45809</v>
      </c>
      <c r="AP3867" s="1" t="s">
        <v>5437</v>
      </c>
      <c r="AR3867" t="s">
        <v>84</v>
      </c>
    </row>
    <row r="3868" spans="1:44" hidden="1" x14ac:dyDescent="0.25">
      <c r="A3868" t="s">
        <v>5321</v>
      </c>
      <c r="B3868" t="s">
        <v>5313</v>
      </c>
      <c r="C3868" s="21" t="s">
        <v>5314</v>
      </c>
      <c r="D3868" t="s">
        <v>124</v>
      </c>
      <c r="E3868" t="s">
        <v>531</v>
      </c>
      <c r="F3868" t="s">
        <v>79</v>
      </c>
      <c r="G3868" t="s">
        <v>80</v>
      </c>
      <c r="H3868">
        <v>2</v>
      </c>
      <c r="I3868" t="s">
        <v>46</v>
      </c>
      <c r="J3868" t="s">
        <v>47</v>
      </c>
      <c r="K3868" s="1">
        <v>43709</v>
      </c>
      <c r="L3868" s="21">
        <v>0.08</v>
      </c>
      <c r="M3868" t="s">
        <v>226</v>
      </c>
      <c r="W3868" s="5">
        <v>45809</v>
      </c>
      <c r="X3868" s="5">
        <v>45809</v>
      </c>
      <c r="Y3868" s="5">
        <v>45809</v>
      </c>
      <c r="AB3868" t="s">
        <v>79</v>
      </c>
      <c r="AC3868" t="s">
        <v>79</v>
      </c>
      <c r="AD3868" t="s">
        <v>84</v>
      </c>
      <c r="AE3868" t="s">
        <v>52</v>
      </c>
      <c r="AF3868" t="s">
        <v>53</v>
      </c>
      <c r="AG3868" t="s">
        <v>72</v>
      </c>
      <c r="AH3868">
        <v>54.834066</v>
      </c>
      <c r="AI3868">
        <v>61.655397999999998</v>
      </c>
      <c r="AJ3868">
        <v>82.229442000000006</v>
      </c>
      <c r="AK3868">
        <v>83.989310000000003</v>
      </c>
      <c r="AL3868" t="s">
        <v>54</v>
      </c>
      <c r="AM3868" t="s">
        <v>474</v>
      </c>
      <c r="AN3868" t="s">
        <v>72</v>
      </c>
      <c r="AO3868" s="64">
        <v>45809</v>
      </c>
      <c r="AP3868" s="1" t="s">
        <v>5437</v>
      </c>
      <c r="AR3868" t="s">
        <v>84</v>
      </c>
    </row>
    <row r="3869" spans="1:44" hidden="1" x14ac:dyDescent="0.25">
      <c r="A3869" t="s">
        <v>5322</v>
      </c>
      <c r="B3869" t="s">
        <v>5313</v>
      </c>
      <c r="C3869" s="21" t="s">
        <v>5314</v>
      </c>
      <c r="D3869" t="s">
        <v>203</v>
      </c>
      <c r="E3869" t="s">
        <v>531</v>
      </c>
      <c r="F3869" t="s">
        <v>79</v>
      </c>
      <c r="G3869" t="s">
        <v>80</v>
      </c>
      <c r="H3869">
        <v>3</v>
      </c>
      <c r="I3869" t="s">
        <v>46</v>
      </c>
      <c r="J3869" t="s">
        <v>70</v>
      </c>
      <c r="L3869" s="21">
        <v>0.69</v>
      </c>
      <c r="M3869" t="s">
        <v>226</v>
      </c>
      <c r="R3869" t="s">
        <v>98</v>
      </c>
      <c r="S3869" t="s">
        <v>98</v>
      </c>
      <c r="T3869" t="s">
        <v>98</v>
      </c>
      <c r="W3869" s="5">
        <v>45433</v>
      </c>
      <c r="Y3869" s="5">
        <v>45383</v>
      </c>
      <c r="Z3869" s="10">
        <v>45397</v>
      </c>
      <c r="AA3869" s="10">
        <v>45386</v>
      </c>
      <c r="AB3869" t="s">
        <v>79</v>
      </c>
      <c r="AC3869" t="s">
        <v>79</v>
      </c>
      <c r="AD3869" t="s">
        <v>84</v>
      </c>
      <c r="AE3869" t="s">
        <v>52</v>
      </c>
      <c r="AF3869" t="s">
        <v>53</v>
      </c>
      <c r="AG3869" t="s">
        <v>72</v>
      </c>
      <c r="AH3869">
        <v>54.834066</v>
      </c>
      <c r="AI3869">
        <v>61.655397999999998</v>
      </c>
      <c r="AJ3869">
        <v>82.229442000000006</v>
      </c>
      <c r="AK3869">
        <v>83.989310000000003</v>
      </c>
      <c r="AL3869" t="s">
        <v>73</v>
      </c>
      <c r="AM3869" t="s">
        <v>474</v>
      </c>
      <c r="AN3869" t="s">
        <v>72</v>
      </c>
      <c r="AO3869" s="64">
        <v>45809</v>
      </c>
      <c r="AP3869" s="1" t="s">
        <v>5437</v>
      </c>
      <c r="AR3869" t="s">
        <v>84</v>
      </c>
    </row>
    <row r="3870" spans="1:44" hidden="1" x14ac:dyDescent="0.25">
      <c r="A3870" t="s">
        <v>5323</v>
      </c>
      <c r="B3870" t="s">
        <v>5313</v>
      </c>
      <c r="C3870" s="21" t="s">
        <v>5314</v>
      </c>
      <c r="D3870" t="s">
        <v>162</v>
      </c>
      <c r="E3870" t="s">
        <v>531</v>
      </c>
      <c r="F3870" t="s">
        <v>79</v>
      </c>
      <c r="G3870" t="s">
        <v>80</v>
      </c>
      <c r="H3870">
        <v>3</v>
      </c>
      <c r="I3870" t="s">
        <v>46</v>
      </c>
      <c r="J3870" t="s">
        <v>70</v>
      </c>
      <c r="L3870" s="21">
        <v>46.09</v>
      </c>
      <c r="M3870" t="s">
        <v>226</v>
      </c>
      <c r="R3870" t="s">
        <v>98</v>
      </c>
      <c r="S3870" t="s">
        <v>98</v>
      </c>
      <c r="T3870" t="s">
        <v>98</v>
      </c>
      <c r="W3870" s="5">
        <v>45433</v>
      </c>
      <c r="Y3870" s="5">
        <v>45383</v>
      </c>
      <c r="Z3870" s="10">
        <v>45397</v>
      </c>
      <c r="AA3870" s="10">
        <v>45391</v>
      </c>
      <c r="AB3870" t="s">
        <v>79</v>
      </c>
      <c r="AC3870" t="s">
        <v>79</v>
      </c>
      <c r="AD3870" t="s">
        <v>84</v>
      </c>
      <c r="AE3870" t="s">
        <v>52</v>
      </c>
      <c r="AF3870" t="s">
        <v>53</v>
      </c>
      <c r="AG3870" t="s">
        <v>72</v>
      </c>
      <c r="AH3870">
        <v>54.834066</v>
      </c>
      <c r="AI3870">
        <v>61.655397999999998</v>
      </c>
      <c r="AJ3870">
        <v>82.229442000000006</v>
      </c>
      <c r="AK3870">
        <v>83.989310000000003</v>
      </c>
      <c r="AL3870" t="s">
        <v>73</v>
      </c>
      <c r="AM3870" t="s">
        <v>474</v>
      </c>
      <c r="AN3870" t="s">
        <v>72</v>
      </c>
      <c r="AO3870" s="64">
        <v>45809</v>
      </c>
      <c r="AP3870" s="1" t="s">
        <v>5437</v>
      </c>
      <c r="AR3870" t="s">
        <v>84</v>
      </c>
    </row>
    <row r="3871" spans="1:44" hidden="1" x14ac:dyDescent="0.25">
      <c r="A3871" t="s">
        <v>5324</v>
      </c>
      <c r="B3871" t="s">
        <v>5313</v>
      </c>
      <c r="C3871" s="21" t="s">
        <v>5314</v>
      </c>
      <c r="D3871" t="s">
        <v>128</v>
      </c>
      <c r="E3871" t="s">
        <v>531</v>
      </c>
      <c r="F3871" t="s">
        <v>79</v>
      </c>
      <c r="G3871" t="s">
        <v>80</v>
      </c>
      <c r="H3871">
        <v>1</v>
      </c>
      <c r="I3871" t="s">
        <v>197</v>
      </c>
      <c r="J3871" t="s">
        <v>70</v>
      </c>
      <c r="L3871" s="21">
        <v>0.23</v>
      </c>
      <c r="M3871" t="s">
        <v>226</v>
      </c>
      <c r="W3871" s="5">
        <v>45575</v>
      </c>
      <c r="AB3871" t="s">
        <v>79</v>
      </c>
      <c r="AC3871" t="s">
        <v>79</v>
      </c>
      <c r="AD3871" t="s">
        <v>84</v>
      </c>
      <c r="AE3871" t="s">
        <v>52</v>
      </c>
      <c r="AF3871" t="s">
        <v>53</v>
      </c>
      <c r="AG3871" t="s">
        <v>72</v>
      </c>
      <c r="AH3871">
        <v>54.834066</v>
      </c>
      <c r="AI3871">
        <v>61.655397999999998</v>
      </c>
      <c r="AJ3871">
        <v>82.229442000000006</v>
      </c>
      <c r="AK3871">
        <v>83.989310000000003</v>
      </c>
      <c r="AL3871" t="s">
        <v>73</v>
      </c>
      <c r="AM3871" t="s">
        <v>474</v>
      </c>
      <c r="AN3871" t="s">
        <v>72</v>
      </c>
      <c r="AO3871" s="64">
        <v>45809</v>
      </c>
      <c r="AP3871" s="1" t="s">
        <v>5437</v>
      </c>
      <c r="AR3871" t="s">
        <v>84</v>
      </c>
    </row>
    <row r="3872" spans="1:44" hidden="1" x14ac:dyDescent="0.25">
      <c r="A3872" t="s">
        <v>5325</v>
      </c>
      <c r="B3872" t="s">
        <v>5313</v>
      </c>
      <c r="C3872" s="21" t="s">
        <v>5314</v>
      </c>
      <c r="D3872" t="s">
        <v>130</v>
      </c>
      <c r="E3872" t="s">
        <v>531</v>
      </c>
      <c r="F3872" t="s">
        <v>79</v>
      </c>
      <c r="G3872" t="s">
        <v>80</v>
      </c>
      <c r="H3872">
        <v>1</v>
      </c>
      <c r="I3872" t="s">
        <v>197</v>
      </c>
      <c r="J3872" t="s">
        <v>70</v>
      </c>
      <c r="L3872" s="21">
        <v>31.55</v>
      </c>
      <c r="M3872" t="s">
        <v>226</v>
      </c>
      <c r="R3872" t="s">
        <v>98</v>
      </c>
      <c r="S3872" t="s">
        <v>98</v>
      </c>
      <c r="T3872" t="s">
        <v>98</v>
      </c>
      <c r="AB3872" t="s">
        <v>79</v>
      </c>
      <c r="AC3872" t="s">
        <v>79</v>
      </c>
      <c r="AD3872" t="s">
        <v>84</v>
      </c>
      <c r="AE3872" t="s">
        <v>52</v>
      </c>
      <c r="AF3872" t="s">
        <v>53</v>
      </c>
      <c r="AG3872" t="s">
        <v>72</v>
      </c>
      <c r="AH3872">
        <v>54.834066</v>
      </c>
      <c r="AI3872">
        <v>61.655397999999998</v>
      </c>
      <c r="AJ3872">
        <v>82.229442000000006</v>
      </c>
      <c r="AK3872">
        <v>83.989310000000003</v>
      </c>
      <c r="AM3872" t="s">
        <v>474</v>
      </c>
      <c r="AN3872" t="s">
        <v>72</v>
      </c>
      <c r="AO3872" s="64">
        <v>45809</v>
      </c>
      <c r="AP3872" s="1" t="s">
        <v>5437</v>
      </c>
      <c r="AR3872" t="s">
        <v>84</v>
      </c>
    </row>
    <row r="3873" spans="1:44" hidden="1" x14ac:dyDescent="0.25">
      <c r="A3873" t="s">
        <v>5329</v>
      </c>
      <c r="B3873" t="s">
        <v>5326</v>
      </c>
      <c r="C3873" t="s">
        <v>5327</v>
      </c>
      <c r="D3873" t="s">
        <v>5328</v>
      </c>
      <c r="E3873" t="s">
        <v>3334</v>
      </c>
      <c r="F3873" t="s">
        <v>311</v>
      </c>
      <c r="G3873" t="s">
        <v>45</v>
      </c>
      <c r="H3873">
        <v>2</v>
      </c>
      <c r="I3873" t="s">
        <v>46</v>
      </c>
      <c r="J3873" t="s">
        <v>47</v>
      </c>
      <c r="K3873" s="1">
        <v>42156</v>
      </c>
      <c r="L3873">
        <v>0.53</v>
      </c>
      <c r="M3873" t="s">
        <v>226</v>
      </c>
      <c r="W3873" s="5">
        <v>45870</v>
      </c>
      <c r="X3873" s="5">
        <v>45870</v>
      </c>
      <c r="Y3873" s="5">
        <v>45870</v>
      </c>
      <c r="AB3873" t="s">
        <v>311</v>
      </c>
      <c r="AC3873" t="s">
        <v>311</v>
      </c>
      <c r="AD3873" t="s">
        <v>1713</v>
      </c>
      <c r="AE3873" t="s">
        <v>1712</v>
      </c>
      <c r="AF3873" t="s">
        <v>199</v>
      </c>
      <c r="AG3873" t="s">
        <v>51</v>
      </c>
      <c r="AH3873">
        <v>88.554601000000005</v>
      </c>
      <c r="AI3873">
        <v>89.962736000000007</v>
      </c>
      <c r="AJ3873">
        <v>100.414013</v>
      </c>
      <c r="AK3873">
        <v>153.86182099999999</v>
      </c>
      <c r="AL3873" t="s">
        <v>54</v>
      </c>
      <c r="AM3873" t="s">
        <v>314</v>
      </c>
    </row>
    <row r="3874" spans="1:44" hidden="1" x14ac:dyDescent="0.25">
      <c r="A3874" t="s">
        <v>5332</v>
      </c>
      <c r="B3874" t="s">
        <v>5330</v>
      </c>
      <c r="C3874" t="s">
        <v>5331</v>
      </c>
      <c r="D3874" t="s">
        <v>5328</v>
      </c>
      <c r="E3874" t="s">
        <v>3334</v>
      </c>
      <c r="F3874" t="s">
        <v>311</v>
      </c>
      <c r="G3874" t="s">
        <v>45</v>
      </c>
      <c r="H3874">
        <v>2</v>
      </c>
      <c r="I3874" t="s">
        <v>46</v>
      </c>
      <c r="J3874" t="s">
        <v>47</v>
      </c>
      <c r="K3874" s="1">
        <v>40625</v>
      </c>
      <c r="L3874">
        <v>0.51</v>
      </c>
      <c r="M3874" t="s">
        <v>226</v>
      </c>
      <c r="W3874" s="5">
        <v>45870</v>
      </c>
      <c r="X3874" s="5">
        <v>45870</v>
      </c>
      <c r="Y3874" s="5">
        <v>45870</v>
      </c>
      <c r="AB3874" t="s">
        <v>311</v>
      </c>
      <c r="AC3874" t="s">
        <v>311</v>
      </c>
      <c r="AD3874" t="s">
        <v>1713</v>
      </c>
      <c r="AE3874" t="s">
        <v>1712</v>
      </c>
      <c r="AF3874" t="s">
        <v>199</v>
      </c>
      <c r="AG3874" t="s">
        <v>51</v>
      </c>
      <c r="AH3874">
        <v>87.319524999999999</v>
      </c>
      <c r="AI3874">
        <v>88.72766</v>
      </c>
      <c r="AJ3874">
        <v>99.178937000000005</v>
      </c>
      <c r="AK3874">
        <v>152.626746</v>
      </c>
      <c r="AL3874" t="s">
        <v>54</v>
      </c>
      <c r="AM3874" t="s">
        <v>314</v>
      </c>
    </row>
    <row r="3875" spans="1:44" hidden="1" x14ac:dyDescent="0.25">
      <c r="A3875" t="s">
        <v>5335</v>
      </c>
      <c r="B3875" t="s">
        <v>5333</v>
      </c>
      <c r="C3875" t="s">
        <v>5334</v>
      </c>
      <c r="D3875" t="s">
        <v>5328</v>
      </c>
      <c r="E3875" t="s">
        <v>3334</v>
      </c>
      <c r="F3875" t="s">
        <v>311</v>
      </c>
      <c r="G3875" t="s">
        <v>45</v>
      </c>
      <c r="H3875">
        <v>2</v>
      </c>
      <c r="I3875" t="s">
        <v>46</v>
      </c>
      <c r="J3875" t="s">
        <v>47</v>
      </c>
      <c r="K3875" s="1">
        <v>40625</v>
      </c>
      <c r="L3875">
        <v>0.17</v>
      </c>
      <c r="M3875" t="s">
        <v>226</v>
      </c>
      <c r="W3875" s="5">
        <v>45870</v>
      </c>
      <c r="X3875" s="5">
        <v>45870</v>
      </c>
      <c r="Y3875" s="5">
        <v>45870</v>
      </c>
      <c r="AB3875" t="s">
        <v>311</v>
      </c>
      <c r="AC3875" t="s">
        <v>311</v>
      </c>
      <c r="AD3875" t="s">
        <v>1713</v>
      </c>
      <c r="AE3875" t="s">
        <v>1712</v>
      </c>
      <c r="AF3875" t="s">
        <v>199</v>
      </c>
      <c r="AG3875" t="s">
        <v>51</v>
      </c>
      <c r="AH3875">
        <v>88.312566000000004</v>
      </c>
      <c r="AI3875">
        <v>89.720701000000005</v>
      </c>
      <c r="AJ3875">
        <v>100.171978</v>
      </c>
      <c r="AK3875">
        <v>153.619786</v>
      </c>
      <c r="AL3875" t="s">
        <v>54</v>
      </c>
      <c r="AM3875" t="s">
        <v>314</v>
      </c>
    </row>
    <row r="3876" spans="1:44" hidden="1" x14ac:dyDescent="0.25">
      <c r="A3876" t="s">
        <v>5338</v>
      </c>
      <c r="B3876" t="s">
        <v>5336</v>
      </c>
      <c r="C3876" t="s">
        <v>5337</v>
      </c>
      <c r="D3876" t="s">
        <v>5328</v>
      </c>
      <c r="E3876" t="s">
        <v>3334</v>
      </c>
      <c r="F3876" t="s">
        <v>311</v>
      </c>
      <c r="G3876" t="s">
        <v>45</v>
      </c>
      <c r="H3876">
        <v>2</v>
      </c>
      <c r="I3876" t="s">
        <v>46</v>
      </c>
      <c r="J3876" t="s">
        <v>47</v>
      </c>
      <c r="K3876" s="1">
        <v>40695</v>
      </c>
      <c r="L3876">
        <v>0.1</v>
      </c>
      <c r="M3876" t="s">
        <v>226</v>
      </c>
      <c r="W3876" s="5">
        <v>45870</v>
      </c>
      <c r="X3876" s="5">
        <v>45870</v>
      </c>
      <c r="Y3876" s="5">
        <v>45870</v>
      </c>
      <c r="AB3876" t="s">
        <v>311</v>
      </c>
      <c r="AC3876" t="s">
        <v>311</v>
      </c>
      <c r="AD3876" t="s">
        <v>1713</v>
      </c>
      <c r="AE3876" t="s">
        <v>1712</v>
      </c>
      <c r="AF3876" t="s">
        <v>199</v>
      </c>
      <c r="AG3876" t="s">
        <v>51</v>
      </c>
      <c r="AH3876">
        <v>88.441134000000005</v>
      </c>
      <c r="AI3876">
        <v>89.849267999999995</v>
      </c>
      <c r="AJ3876">
        <v>100.300545</v>
      </c>
      <c r="AK3876">
        <v>153.74835400000001</v>
      </c>
      <c r="AL3876" t="s">
        <v>54</v>
      </c>
      <c r="AM3876" t="s">
        <v>314</v>
      </c>
    </row>
    <row r="3877" spans="1:44" hidden="1" x14ac:dyDescent="0.25">
      <c r="A3877" t="s">
        <v>5341</v>
      </c>
      <c r="B3877" t="s">
        <v>5339</v>
      </c>
      <c r="C3877" t="s">
        <v>5340</v>
      </c>
      <c r="D3877" t="s">
        <v>95</v>
      </c>
      <c r="E3877" t="s">
        <v>3334</v>
      </c>
      <c r="F3877" t="s">
        <v>311</v>
      </c>
      <c r="G3877" t="s">
        <v>45</v>
      </c>
      <c r="H3877">
        <v>2</v>
      </c>
      <c r="I3877" t="s">
        <v>46</v>
      </c>
      <c r="J3877" t="s">
        <v>70</v>
      </c>
      <c r="L3877">
        <v>15.31</v>
      </c>
      <c r="M3877" t="s">
        <v>226</v>
      </c>
      <c r="W3877" s="5">
        <v>45361</v>
      </c>
      <c r="AB3877" t="s">
        <v>311</v>
      </c>
      <c r="AC3877" t="s">
        <v>311</v>
      </c>
      <c r="AD3877" t="s">
        <v>1713</v>
      </c>
      <c r="AE3877" t="s">
        <v>1712</v>
      </c>
      <c r="AF3877" t="s">
        <v>199</v>
      </c>
      <c r="AG3877" t="s">
        <v>51</v>
      </c>
      <c r="AH3877">
        <v>88.808728000000002</v>
      </c>
      <c r="AI3877">
        <v>90.216862000000006</v>
      </c>
      <c r="AJ3877">
        <v>104.52332800000001</v>
      </c>
      <c r="AK3877">
        <v>157.971136</v>
      </c>
      <c r="AL3877" t="s">
        <v>73</v>
      </c>
      <c r="AM3877" t="s">
        <v>314</v>
      </c>
      <c r="AN3877" t="s">
        <v>1723</v>
      </c>
      <c r="AO3877" s="1">
        <v>45689</v>
      </c>
      <c r="AP3877" s="1" t="s">
        <v>5426</v>
      </c>
      <c r="AQ3877" t="s">
        <v>4394</v>
      </c>
      <c r="AR3877" t="s">
        <v>1723</v>
      </c>
    </row>
    <row r="3878" spans="1:44" hidden="1" x14ac:dyDescent="0.25">
      <c r="A3878" t="s">
        <v>5342</v>
      </c>
      <c r="B3878" t="s">
        <v>5339</v>
      </c>
      <c r="C3878" t="s">
        <v>5340</v>
      </c>
      <c r="D3878" t="s">
        <v>143</v>
      </c>
      <c r="E3878" t="s">
        <v>3334</v>
      </c>
      <c r="F3878" t="s">
        <v>311</v>
      </c>
      <c r="G3878" t="s">
        <v>45</v>
      </c>
      <c r="H3878">
        <v>2</v>
      </c>
      <c r="I3878" t="s">
        <v>46</v>
      </c>
      <c r="J3878" t="s">
        <v>70</v>
      </c>
      <c r="L3878">
        <v>10.26</v>
      </c>
      <c r="M3878" t="s">
        <v>226</v>
      </c>
      <c r="W3878" s="5">
        <v>45361</v>
      </c>
      <c r="AB3878" t="s">
        <v>311</v>
      </c>
      <c r="AC3878" t="s">
        <v>311</v>
      </c>
      <c r="AD3878" t="s">
        <v>1713</v>
      </c>
      <c r="AE3878" t="s">
        <v>1712</v>
      </c>
      <c r="AF3878" t="s">
        <v>199</v>
      </c>
      <c r="AG3878" t="s">
        <v>51</v>
      </c>
      <c r="AH3878">
        <v>88.808728000000002</v>
      </c>
      <c r="AI3878">
        <v>90.216862000000006</v>
      </c>
      <c r="AJ3878">
        <v>104.52332800000001</v>
      </c>
      <c r="AK3878">
        <v>157.971136</v>
      </c>
      <c r="AL3878" t="s">
        <v>73</v>
      </c>
      <c r="AM3878" t="s">
        <v>314</v>
      </c>
      <c r="AN3878" t="s">
        <v>1723</v>
      </c>
      <c r="AO3878" s="1">
        <v>45689</v>
      </c>
      <c r="AP3878" s="1" t="s">
        <v>5426</v>
      </c>
      <c r="AQ3878" t="s">
        <v>4394</v>
      </c>
      <c r="AR3878" t="s">
        <v>1723</v>
      </c>
    </row>
    <row r="3879" spans="1:44" hidden="1" x14ac:dyDescent="0.25">
      <c r="A3879" t="s">
        <v>5343</v>
      </c>
      <c r="B3879" t="s">
        <v>5339</v>
      </c>
      <c r="C3879" t="s">
        <v>5340</v>
      </c>
      <c r="D3879" t="s">
        <v>145</v>
      </c>
      <c r="E3879" t="s">
        <v>3334</v>
      </c>
      <c r="F3879" t="s">
        <v>311</v>
      </c>
      <c r="G3879" t="s">
        <v>45</v>
      </c>
      <c r="H3879">
        <v>2</v>
      </c>
      <c r="I3879" t="s">
        <v>46</v>
      </c>
      <c r="J3879" t="s">
        <v>70</v>
      </c>
      <c r="L3879">
        <v>7.99</v>
      </c>
      <c r="M3879" t="s">
        <v>226</v>
      </c>
      <c r="W3879" s="5">
        <v>45361</v>
      </c>
      <c r="AB3879" t="s">
        <v>311</v>
      </c>
      <c r="AC3879" t="s">
        <v>311</v>
      </c>
      <c r="AD3879" t="s">
        <v>1713</v>
      </c>
      <c r="AE3879" t="s">
        <v>1712</v>
      </c>
      <c r="AF3879" t="s">
        <v>199</v>
      </c>
      <c r="AG3879" t="s">
        <v>51</v>
      </c>
      <c r="AH3879">
        <v>88.808728000000002</v>
      </c>
      <c r="AI3879">
        <v>90.216862000000006</v>
      </c>
      <c r="AJ3879">
        <v>104.52332800000001</v>
      </c>
      <c r="AK3879">
        <v>157.971136</v>
      </c>
      <c r="AL3879" t="s">
        <v>73</v>
      </c>
      <c r="AM3879" t="s">
        <v>314</v>
      </c>
      <c r="AN3879" t="s">
        <v>1723</v>
      </c>
      <c r="AO3879" s="1">
        <v>45689</v>
      </c>
      <c r="AP3879" s="1" t="s">
        <v>5426</v>
      </c>
      <c r="AQ3879" t="s">
        <v>4394</v>
      </c>
      <c r="AR3879" t="s">
        <v>1723</v>
      </c>
    </row>
    <row r="3880" spans="1:44" hidden="1" x14ac:dyDescent="0.25">
      <c r="A3880" t="s">
        <v>5346</v>
      </c>
      <c r="B3880" t="s">
        <v>5344</v>
      </c>
      <c r="C3880" t="s">
        <v>5345</v>
      </c>
      <c r="D3880" s="21" t="s">
        <v>195</v>
      </c>
      <c r="E3880" t="s">
        <v>604</v>
      </c>
      <c r="F3880" t="s">
        <v>79</v>
      </c>
      <c r="G3880" t="s">
        <v>80</v>
      </c>
      <c r="H3880">
        <v>3</v>
      </c>
      <c r="I3880" t="s">
        <v>46</v>
      </c>
      <c r="J3880" t="s">
        <v>70</v>
      </c>
      <c r="L3880" s="21">
        <v>12.6</v>
      </c>
      <c r="M3880" t="s">
        <v>226</v>
      </c>
      <c r="R3880" t="s">
        <v>98</v>
      </c>
      <c r="S3880" t="s">
        <v>97</v>
      </c>
      <c r="T3880" t="s">
        <v>97</v>
      </c>
      <c r="W3880" s="5">
        <v>45597</v>
      </c>
      <c r="X3880" s="5">
        <v>45597</v>
      </c>
      <c r="Y3880" s="5">
        <v>45566</v>
      </c>
      <c r="Z3880" s="10">
        <v>45601</v>
      </c>
      <c r="AA3880" s="10">
        <v>45585</v>
      </c>
      <c r="AB3880" t="s">
        <v>79</v>
      </c>
      <c r="AC3880" t="s">
        <v>79</v>
      </c>
      <c r="AD3880" t="s">
        <v>84</v>
      </c>
      <c r="AE3880" t="s">
        <v>53</v>
      </c>
      <c r="AF3880" t="s">
        <v>72</v>
      </c>
      <c r="AG3880" t="s">
        <v>52</v>
      </c>
      <c r="AH3880">
        <v>42.484876999999997</v>
      </c>
      <c r="AI3880">
        <v>62.052072000000003</v>
      </c>
      <c r="AJ3880">
        <v>63.81194</v>
      </c>
      <c r="AK3880">
        <v>68.219751000000002</v>
      </c>
      <c r="AL3880" t="s">
        <v>404</v>
      </c>
      <c r="AM3880" t="s">
        <v>474</v>
      </c>
      <c r="AN3880" t="s">
        <v>5451</v>
      </c>
      <c r="AO3880" s="1">
        <v>45689</v>
      </c>
      <c r="AP3880" s="1" t="s">
        <v>5426</v>
      </c>
      <c r="AR3880" t="s">
        <v>5451</v>
      </c>
    </row>
    <row r="3881" spans="1:44" hidden="1" x14ac:dyDescent="0.25">
      <c r="A3881" t="s">
        <v>5347</v>
      </c>
      <c r="B3881" t="s">
        <v>5344</v>
      </c>
      <c r="C3881" t="s">
        <v>5345</v>
      </c>
      <c r="D3881" s="21" t="s">
        <v>156</v>
      </c>
      <c r="E3881" t="s">
        <v>604</v>
      </c>
      <c r="F3881" t="s">
        <v>79</v>
      </c>
      <c r="G3881" t="s">
        <v>80</v>
      </c>
      <c r="H3881">
        <v>2</v>
      </c>
      <c r="I3881" t="s">
        <v>46</v>
      </c>
      <c r="J3881" t="s">
        <v>70</v>
      </c>
      <c r="L3881" s="21">
        <v>16.190000000000001</v>
      </c>
      <c r="M3881" t="s">
        <v>226</v>
      </c>
      <c r="R3881" t="s">
        <v>98</v>
      </c>
      <c r="S3881" t="s">
        <v>97</v>
      </c>
      <c r="T3881" t="s">
        <v>97</v>
      </c>
      <c r="W3881" s="5">
        <v>45597</v>
      </c>
      <c r="X3881" s="5">
        <v>45597</v>
      </c>
      <c r="Y3881" s="5">
        <v>45566</v>
      </c>
      <c r="Z3881" s="10">
        <v>45601</v>
      </c>
      <c r="AA3881" s="10">
        <v>45583</v>
      </c>
      <c r="AB3881" t="s">
        <v>79</v>
      </c>
      <c r="AC3881" t="s">
        <v>79</v>
      </c>
      <c r="AD3881" t="s">
        <v>84</v>
      </c>
      <c r="AE3881" t="s">
        <v>53</v>
      </c>
      <c r="AF3881" t="s">
        <v>72</v>
      </c>
      <c r="AG3881" t="s">
        <v>52</v>
      </c>
      <c r="AH3881">
        <v>42.484876999999997</v>
      </c>
      <c r="AI3881">
        <v>62.052072000000003</v>
      </c>
      <c r="AJ3881">
        <v>63.81194</v>
      </c>
      <c r="AK3881">
        <v>68.219751000000002</v>
      </c>
      <c r="AL3881" t="s">
        <v>404</v>
      </c>
      <c r="AM3881" t="s">
        <v>474</v>
      </c>
      <c r="AN3881" t="s">
        <v>5451</v>
      </c>
      <c r="AO3881" s="1">
        <v>45689</v>
      </c>
      <c r="AP3881" s="1" t="s">
        <v>5426</v>
      </c>
      <c r="AR3881" t="s">
        <v>5451</v>
      </c>
    </row>
    <row r="3882" spans="1:44" hidden="1" x14ac:dyDescent="0.25">
      <c r="A3882" t="s">
        <v>5348</v>
      </c>
      <c r="B3882" t="s">
        <v>5344</v>
      </c>
      <c r="C3882" t="s">
        <v>5345</v>
      </c>
      <c r="D3882" s="21" t="s">
        <v>158</v>
      </c>
      <c r="E3882" t="s">
        <v>604</v>
      </c>
      <c r="F3882" t="s">
        <v>79</v>
      </c>
      <c r="G3882" t="s">
        <v>80</v>
      </c>
      <c r="H3882">
        <v>2</v>
      </c>
      <c r="I3882" t="s">
        <v>46</v>
      </c>
      <c r="J3882" t="s">
        <v>70</v>
      </c>
      <c r="L3882" s="21">
        <v>17.399999999999999</v>
      </c>
      <c r="M3882" t="s">
        <v>226</v>
      </c>
      <c r="R3882" t="s">
        <v>98</v>
      </c>
      <c r="S3882" t="s">
        <v>97</v>
      </c>
      <c r="T3882" t="s">
        <v>97</v>
      </c>
      <c r="W3882" s="5">
        <v>45597</v>
      </c>
      <c r="X3882" s="5">
        <v>45597</v>
      </c>
      <c r="Y3882" s="5">
        <v>45566</v>
      </c>
      <c r="Z3882" s="10">
        <v>45599</v>
      </c>
      <c r="AA3882" s="10">
        <v>45581</v>
      </c>
      <c r="AB3882" t="s">
        <v>79</v>
      </c>
      <c r="AC3882" t="s">
        <v>79</v>
      </c>
      <c r="AD3882" t="s">
        <v>84</v>
      </c>
      <c r="AE3882" t="s">
        <v>53</v>
      </c>
      <c r="AF3882" t="s">
        <v>72</v>
      </c>
      <c r="AG3882" t="s">
        <v>52</v>
      </c>
      <c r="AH3882">
        <v>42.484876999999997</v>
      </c>
      <c r="AI3882">
        <v>62.052072000000003</v>
      </c>
      <c r="AJ3882">
        <v>63.81194</v>
      </c>
      <c r="AK3882">
        <v>68.219751000000002</v>
      </c>
      <c r="AL3882" t="s">
        <v>404</v>
      </c>
      <c r="AM3882" t="s">
        <v>474</v>
      </c>
      <c r="AN3882" t="s">
        <v>5451</v>
      </c>
      <c r="AO3882" s="1">
        <v>45689</v>
      </c>
      <c r="AP3882" s="1" t="s">
        <v>5426</v>
      </c>
      <c r="AR3882" t="s">
        <v>5451</v>
      </c>
    </row>
    <row r="3883" spans="1:44" hidden="1" x14ac:dyDescent="0.25">
      <c r="A3883" t="s">
        <v>5349</v>
      </c>
      <c r="B3883" t="s">
        <v>5344</v>
      </c>
      <c r="C3883" t="s">
        <v>5345</v>
      </c>
      <c r="D3883" s="21" t="s">
        <v>122</v>
      </c>
      <c r="E3883" t="s">
        <v>604</v>
      </c>
      <c r="F3883" t="s">
        <v>79</v>
      </c>
      <c r="G3883" t="s">
        <v>80</v>
      </c>
      <c r="H3883">
        <v>2</v>
      </c>
      <c r="I3883" t="s">
        <v>46</v>
      </c>
      <c r="J3883" t="s">
        <v>70</v>
      </c>
      <c r="L3883" s="21">
        <v>16.510000000000002</v>
      </c>
      <c r="M3883" t="s">
        <v>226</v>
      </c>
      <c r="R3883" t="s">
        <v>98</v>
      </c>
      <c r="S3883" t="s">
        <v>97</v>
      </c>
      <c r="T3883" t="s">
        <v>97</v>
      </c>
      <c r="W3883" s="5">
        <v>45597</v>
      </c>
      <c r="X3883" s="5">
        <v>45597</v>
      </c>
      <c r="Y3883" s="5">
        <v>45566</v>
      </c>
      <c r="Z3883" s="10">
        <v>45600</v>
      </c>
      <c r="AA3883" s="10">
        <v>45583</v>
      </c>
      <c r="AB3883" t="s">
        <v>79</v>
      </c>
      <c r="AC3883" t="s">
        <v>79</v>
      </c>
      <c r="AD3883" t="s">
        <v>84</v>
      </c>
      <c r="AE3883" t="s">
        <v>53</v>
      </c>
      <c r="AF3883" t="s">
        <v>72</v>
      </c>
      <c r="AG3883" t="s">
        <v>52</v>
      </c>
      <c r="AH3883">
        <v>42.484876999999997</v>
      </c>
      <c r="AI3883">
        <v>62.052072000000003</v>
      </c>
      <c r="AJ3883">
        <v>63.81194</v>
      </c>
      <c r="AK3883">
        <v>68.219751000000002</v>
      </c>
      <c r="AL3883" t="s">
        <v>404</v>
      </c>
      <c r="AM3883" t="s">
        <v>474</v>
      </c>
      <c r="AN3883" t="s">
        <v>5451</v>
      </c>
      <c r="AO3883" s="1">
        <v>45689</v>
      </c>
      <c r="AP3883" s="1" t="s">
        <v>5426</v>
      </c>
      <c r="AR3883" t="s">
        <v>5451</v>
      </c>
    </row>
    <row r="3884" spans="1:44" hidden="1" x14ac:dyDescent="0.25">
      <c r="A3884" t="s">
        <v>5350</v>
      </c>
      <c r="B3884" t="s">
        <v>5344</v>
      </c>
      <c r="C3884" t="s">
        <v>5345</v>
      </c>
      <c r="D3884" s="21" t="s">
        <v>112</v>
      </c>
      <c r="E3884" t="s">
        <v>604</v>
      </c>
      <c r="F3884" t="s">
        <v>79</v>
      </c>
      <c r="G3884" t="s">
        <v>80</v>
      </c>
      <c r="H3884">
        <v>2</v>
      </c>
      <c r="I3884" t="s">
        <v>46</v>
      </c>
      <c r="J3884" t="s">
        <v>70</v>
      </c>
      <c r="L3884" s="21">
        <v>23.24</v>
      </c>
      <c r="M3884" t="s">
        <v>226</v>
      </c>
      <c r="R3884" t="s">
        <v>98</v>
      </c>
      <c r="S3884" t="s">
        <v>97</v>
      </c>
      <c r="T3884" t="s">
        <v>97</v>
      </c>
      <c r="W3884" s="5">
        <v>45597</v>
      </c>
      <c r="X3884" s="5">
        <v>45597</v>
      </c>
      <c r="Y3884" s="5">
        <v>45566</v>
      </c>
      <c r="Z3884" s="10">
        <v>45600</v>
      </c>
      <c r="AA3884" s="10">
        <v>45586</v>
      </c>
      <c r="AB3884" t="s">
        <v>79</v>
      </c>
      <c r="AC3884" t="s">
        <v>79</v>
      </c>
      <c r="AD3884" t="s">
        <v>84</v>
      </c>
      <c r="AE3884" t="s">
        <v>53</v>
      </c>
      <c r="AF3884" t="s">
        <v>72</v>
      </c>
      <c r="AG3884" t="s">
        <v>52</v>
      </c>
      <c r="AH3884">
        <v>42.484876999999997</v>
      </c>
      <c r="AI3884">
        <v>62.052072000000003</v>
      </c>
      <c r="AJ3884">
        <v>63.81194</v>
      </c>
      <c r="AK3884">
        <v>68.219751000000002</v>
      </c>
      <c r="AL3884" t="s">
        <v>404</v>
      </c>
      <c r="AM3884" t="s">
        <v>474</v>
      </c>
      <c r="AN3884" t="s">
        <v>5451</v>
      </c>
      <c r="AO3884" s="1">
        <v>45689</v>
      </c>
      <c r="AP3884" s="1" t="s">
        <v>5426</v>
      </c>
      <c r="AR3884" t="s">
        <v>5451</v>
      </c>
    </row>
    <row r="3885" spans="1:44" hidden="1" x14ac:dyDescent="0.25">
      <c r="A3885" t="s">
        <v>5353</v>
      </c>
      <c r="B3885" t="s">
        <v>5351</v>
      </c>
      <c r="C3885" t="s">
        <v>5352</v>
      </c>
      <c r="D3885" s="21" t="s">
        <v>160</v>
      </c>
      <c r="E3885" t="s">
        <v>604</v>
      </c>
      <c r="F3885" t="s">
        <v>79</v>
      </c>
      <c r="G3885" t="s">
        <v>80</v>
      </c>
      <c r="H3885">
        <v>2</v>
      </c>
      <c r="I3885" t="s">
        <v>46</v>
      </c>
      <c r="J3885" t="s">
        <v>70</v>
      </c>
      <c r="L3885" s="21">
        <v>8.98</v>
      </c>
      <c r="M3885" t="s">
        <v>226</v>
      </c>
      <c r="R3885" t="s">
        <v>98</v>
      </c>
      <c r="S3885" t="s">
        <v>97</v>
      </c>
      <c r="T3885" t="s">
        <v>97</v>
      </c>
      <c r="W3885" s="5">
        <v>45597</v>
      </c>
      <c r="X3885" s="5">
        <v>45597</v>
      </c>
      <c r="Y3885" s="5">
        <v>45566</v>
      </c>
      <c r="Z3885" s="10">
        <v>45601</v>
      </c>
      <c r="AA3885" s="10">
        <v>45577</v>
      </c>
      <c r="AB3885" t="s">
        <v>79</v>
      </c>
      <c r="AC3885" t="s">
        <v>79</v>
      </c>
      <c r="AD3885" t="s">
        <v>84</v>
      </c>
      <c r="AE3885" t="s">
        <v>52</v>
      </c>
      <c r="AF3885" t="s">
        <v>53</v>
      </c>
      <c r="AG3885" t="s">
        <v>72</v>
      </c>
      <c r="AH3885">
        <v>42.943201000000002</v>
      </c>
      <c r="AI3885">
        <v>63.791079000000003</v>
      </c>
      <c r="AJ3885">
        <v>64.696973</v>
      </c>
      <c r="AK3885">
        <v>66.456841999999995</v>
      </c>
      <c r="AL3885" t="s">
        <v>404</v>
      </c>
      <c r="AM3885" t="s">
        <v>474</v>
      </c>
      <c r="AN3885" t="s">
        <v>5451</v>
      </c>
      <c r="AO3885" s="1">
        <v>45689</v>
      </c>
      <c r="AP3885" s="1" t="s">
        <v>5426</v>
      </c>
      <c r="AR3885" t="s">
        <v>5451</v>
      </c>
    </row>
    <row r="3886" spans="1:44" hidden="1" x14ac:dyDescent="0.25">
      <c r="A3886" t="s">
        <v>5354</v>
      </c>
      <c r="B3886" t="s">
        <v>5351</v>
      </c>
      <c r="C3886" t="s">
        <v>5352</v>
      </c>
      <c r="D3886" s="21" t="s">
        <v>124</v>
      </c>
      <c r="E3886" t="s">
        <v>604</v>
      </c>
      <c r="F3886" t="s">
        <v>79</v>
      </c>
      <c r="G3886" t="s">
        <v>80</v>
      </c>
      <c r="H3886">
        <v>3</v>
      </c>
      <c r="I3886" t="s">
        <v>46</v>
      </c>
      <c r="J3886" t="s">
        <v>70</v>
      </c>
      <c r="L3886" s="21">
        <v>5.43</v>
      </c>
      <c r="M3886" t="s">
        <v>226</v>
      </c>
      <c r="R3886" t="s">
        <v>97</v>
      </c>
      <c r="S3886" t="s">
        <v>98</v>
      </c>
      <c r="T3886" t="s">
        <v>98</v>
      </c>
      <c r="W3886" s="5">
        <v>45597</v>
      </c>
      <c r="X3886" s="5">
        <v>45597</v>
      </c>
      <c r="Y3886" s="5">
        <v>45566</v>
      </c>
      <c r="Z3886" s="10">
        <v>45604</v>
      </c>
      <c r="AA3886" s="10">
        <v>45580</v>
      </c>
      <c r="AB3886" t="s">
        <v>79</v>
      </c>
      <c r="AC3886" t="s">
        <v>79</v>
      </c>
      <c r="AD3886" t="s">
        <v>84</v>
      </c>
      <c r="AE3886" t="s">
        <v>52</v>
      </c>
      <c r="AF3886" t="s">
        <v>53</v>
      </c>
      <c r="AG3886" t="s">
        <v>72</v>
      </c>
      <c r="AH3886">
        <v>42.943201000000002</v>
      </c>
      <c r="AI3886">
        <v>63.791079000000003</v>
      </c>
      <c r="AJ3886">
        <v>64.696973</v>
      </c>
      <c r="AK3886">
        <v>66.456841999999995</v>
      </c>
      <c r="AL3886" t="s">
        <v>99</v>
      </c>
      <c r="AM3886" t="s">
        <v>474</v>
      </c>
      <c r="AN3886" t="s">
        <v>5451</v>
      </c>
      <c r="AO3886" s="1">
        <v>45689</v>
      </c>
      <c r="AP3886" s="1" t="s">
        <v>5426</v>
      </c>
      <c r="AR3886" t="s">
        <v>5451</v>
      </c>
    </row>
    <row r="3887" spans="1:44" hidden="1" x14ac:dyDescent="0.25">
      <c r="A3887" t="s">
        <v>5355</v>
      </c>
      <c r="B3887" t="s">
        <v>5351</v>
      </c>
      <c r="C3887" t="s">
        <v>5352</v>
      </c>
      <c r="D3887" s="21" t="s">
        <v>203</v>
      </c>
      <c r="E3887" t="s">
        <v>604</v>
      </c>
      <c r="F3887" t="s">
        <v>79</v>
      </c>
      <c r="G3887" t="s">
        <v>80</v>
      </c>
      <c r="H3887">
        <v>2</v>
      </c>
      <c r="I3887" t="s">
        <v>151</v>
      </c>
      <c r="J3887" t="s">
        <v>70</v>
      </c>
      <c r="L3887" s="21">
        <v>29.94</v>
      </c>
      <c r="M3887" t="s">
        <v>226</v>
      </c>
      <c r="R3887" t="s">
        <v>98</v>
      </c>
      <c r="S3887" t="s">
        <v>97</v>
      </c>
      <c r="T3887" t="s">
        <v>97</v>
      </c>
      <c r="W3887" s="5">
        <v>45597</v>
      </c>
      <c r="X3887" s="5">
        <v>45597</v>
      </c>
      <c r="Y3887" s="5">
        <v>45566</v>
      </c>
      <c r="Z3887" s="10">
        <v>45606</v>
      </c>
      <c r="AA3887" s="10">
        <v>45581</v>
      </c>
      <c r="AB3887" t="s">
        <v>79</v>
      </c>
      <c r="AC3887" t="s">
        <v>79</v>
      </c>
      <c r="AD3887" t="s">
        <v>84</v>
      </c>
      <c r="AE3887" t="s">
        <v>52</v>
      </c>
      <c r="AF3887" t="s">
        <v>53</v>
      </c>
      <c r="AG3887" t="s">
        <v>72</v>
      </c>
      <c r="AH3887">
        <v>42.943201000000002</v>
      </c>
      <c r="AI3887">
        <v>63.791079000000003</v>
      </c>
      <c r="AJ3887">
        <v>64.696973</v>
      </c>
      <c r="AK3887">
        <v>66.456841999999995</v>
      </c>
      <c r="AL3887" t="s">
        <v>404</v>
      </c>
      <c r="AM3887" t="s">
        <v>474</v>
      </c>
      <c r="AN3887" t="s">
        <v>5451</v>
      </c>
      <c r="AO3887" s="1">
        <v>45689</v>
      </c>
      <c r="AP3887" s="1" t="s">
        <v>5426</v>
      </c>
      <c r="AR3887" t="s">
        <v>5451</v>
      </c>
    </row>
    <row r="3888" spans="1:44" hidden="1" x14ac:dyDescent="0.25">
      <c r="A3888" t="s">
        <v>5356</v>
      </c>
      <c r="B3888" t="s">
        <v>5351</v>
      </c>
      <c r="C3888" t="s">
        <v>5352</v>
      </c>
      <c r="D3888" s="21" t="s">
        <v>162</v>
      </c>
      <c r="E3888" t="s">
        <v>604</v>
      </c>
      <c r="F3888" t="s">
        <v>79</v>
      </c>
      <c r="G3888" t="s">
        <v>80</v>
      </c>
      <c r="H3888">
        <v>2</v>
      </c>
      <c r="I3888" t="s">
        <v>46</v>
      </c>
      <c r="J3888" t="s">
        <v>70</v>
      </c>
      <c r="L3888" s="21">
        <v>25.77</v>
      </c>
      <c r="M3888" t="s">
        <v>226</v>
      </c>
      <c r="R3888" t="s">
        <v>98</v>
      </c>
      <c r="S3888" t="s">
        <v>97</v>
      </c>
      <c r="T3888" t="s">
        <v>97</v>
      </c>
      <c r="W3888" s="5">
        <v>45597</v>
      </c>
      <c r="X3888" s="5">
        <v>45597</v>
      </c>
      <c r="Y3888" s="5">
        <v>45566</v>
      </c>
      <c r="Z3888" s="10">
        <v>45603</v>
      </c>
      <c r="AA3888" s="10">
        <v>45581</v>
      </c>
      <c r="AB3888" t="s">
        <v>79</v>
      </c>
      <c r="AC3888" t="s">
        <v>79</v>
      </c>
      <c r="AD3888" t="s">
        <v>84</v>
      </c>
      <c r="AE3888" t="s">
        <v>52</v>
      </c>
      <c r="AF3888" t="s">
        <v>53</v>
      </c>
      <c r="AG3888" t="s">
        <v>72</v>
      </c>
      <c r="AH3888">
        <v>42.943201000000002</v>
      </c>
      <c r="AI3888">
        <v>63.791079000000003</v>
      </c>
      <c r="AJ3888">
        <v>64.696973</v>
      </c>
      <c r="AK3888">
        <v>66.456841999999995</v>
      </c>
      <c r="AL3888" t="s">
        <v>404</v>
      </c>
      <c r="AM3888" t="s">
        <v>474</v>
      </c>
      <c r="AN3888" t="s">
        <v>5451</v>
      </c>
      <c r="AO3888" s="1">
        <v>45689</v>
      </c>
      <c r="AP3888" s="1" t="s">
        <v>5426</v>
      </c>
      <c r="AR3888" t="s">
        <v>5451</v>
      </c>
    </row>
    <row r="3889" spans="1:44" hidden="1" x14ac:dyDescent="0.25">
      <c r="A3889" t="s">
        <v>5357</v>
      </c>
      <c r="B3889" t="s">
        <v>5351</v>
      </c>
      <c r="C3889" t="s">
        <v>5352</v>
      </c>
      <c r="D3889" s="21" t="s">
        <v>126</v>
      </c>
      <c r="E3889" t="s">
        <v>604</v>
      </c>
      <c r="F3889" t="s">
        <v>79</v>
      </c>
      <c r="G3889" t="s">
        <v>80</v>
      </c>
      <c r="H3889">
        <v>3</v>
      </c>
      <c r="I3889" t="s">
        <v>46</v>
      </c>
      <c r="J3889" t="s">
        <v>70</v>
      </c>
      <c r="L3889" s="21">
        <v>12.27</v>
      </c>
      <c r="M3889" t="s">
        <v>226</v>
      </c>
      <c r="R3889" t="s">
        <v>97</v>
      </c>
      <c r="S3889" t="s">
        <v>98</v>
      </c>
      <c r="T3889" t="s">
        <v>98</v>
      </c>
      <c r="W3889" s="5">
        <v>45597</v>
      </c>
      <c r="X3889" s="5">
        <v>45597</v>
      </c>
      <c r="Y3889" s="5">
        <v>45566</v>
      </c>
      <c r="Z3889" s="10">
        <v>45603</v>
      </c>
      <c r="AA3889" s="10">
        <v>45576</v>
      </c>
      <c r="AB3889" t="s">
        <v>79</v>
      </c>
      <c r="AC3889" t="s">
        <v>79</v>
      </c>
      <c r="AD3889" t="s">
        <v>84</v>
      </c>
      <c r="AE3889" t="s">
        <v>52</v>
      </c>
      <c r="AF3889" t="s">
        <v>53</v>
      </c>
      <c r="AG3889" t="s">
        <v>72</v>
      </c>
      <c r="AH3889">
        <v>42.943201000000002</v>
      </c>
      <c r="AI3889">
        <v>63.791079000000003</v>
      </c>
      <c r="AJ3889">
        <v>64.696973</v>
      </c>
      <c r="AK3889">
        <v>66.456841999999995</v>
      </c>
      <c r="AL3889" t="s">
        <v>99</v>
      </c>
      <c r="AM3889" t="s">
        <v>474</v>
      </c>
      <c r="AN3889" t="s">
        <v>5451</v>
      </c>
      <c r="AO3889" s="1">
        <v>45689</v>
      </c>
      <c r="AP3889" s="1" t="s">
        <v>5426</v>
      </c>
      <c r="AR3889" t="s">
        <v>5451</v>
      </c>
    </row>
    <row r="3890" spans="1:44" hidden="1" x14ac:dyDescent="0.25">
      <c r="A3890" t="s">
        <v>5358</v>
      </c>
      <c r="B3890" t="s">
        <v>5351</v>
      </c>
      <c r="C3890" t="s">
        <v>5352</v>
      </c>
      <c r="D3890" s="21" t="s">
        <v>118</v>
      </c>
      <c r="E3890" t="s">
        <v>604</v>
      </c>
      <c r="F3890" t="s">
        <v>79</v>
      </c>
      <c r="G3890" t="s">
        <v>80</v>
      </c>
      <c r="H3890">
        <v>3</v>
      </c>
      <c r="I3890" t="s">
        <v>46</v>
      </c>
      <c r="J3890" t="s">
        <v>70</v>
      </c>
      <c r="L3890" s="21">
        <v>11.61</v>
      </c>
      <c r="M3890" t="s">
        <v>226</v>
      </c>
      <c r="R3890" t="s">
        <v>97</v>
      </c>
      <c r="S3890" t="s">
        <v>98</v>
      </c>
      <c r="T3890" t="s">
        <v>98</v>
      </c>
      <c r="W3890" s="5">
        <v>45597</v>
      </c>
      <c r="X3890" s="5">
        <v>45597</v>
      </c>
      <c r="Y3890" s="5">
        <v>45566</v>
      </c>
      <c r="Z3890" s="10">
        <v>45611</v>
      </c>
      <c r="AA3890" s="10">
        <v>45586</v>
      </c>
      <c r="AB3890" t="s">
        <v>79</v>
      </c>
      <c r="AC3890" t="s">
        <v>79</v>
      </c>
      <c r="AD3890" t="s">
        <v>84</v>
      </c>
      <c r="AE3890" t="s">
        <v>52</v>
      </c>
      <c r="AF3890" t="s">
        <v>53</v>
      </c>
      <c r="AG3890" t="s">
        <v>72</v>
      </c>
      <c r="AH3890">
        <v>42.943201000000002</v>
      </c>
      <c r="AI3890">
        <v>63.791079000000003</v>
      </c>
      <c r="AJ3890">
        <v>64.696973</v>
      </c>
      <c r="AK3890">
        <v>66.456841999999995</v>
      </c>
      <c r="AL3890" t="s">
        <v>99</v>
      </c>
      <c r="AM3890" t="s">
        <v>474</v>
      </c>
      <c r="AN3890" t="s">
        <v>5451</v>
      </c>
      <c r="AO3890" s="1">
        <v>45689</v>
      </c>
      <c r="AP3890" s="1" t="s">
        <v>5426</v>
      </c>
      <c r="AR3890" t="s">
        <v>5451</v>
      </c>
    </row>
    <row r="3891" spans="1:44" hidden="1" x14ac:dyDescent="0.25">
      <c r="A3891" t="s">
        <v>5359</v>
      </c>
      <c r="B3891" t="s">
        <v>5351</v>
      </c>
      <c r="C3891" t="s">
        <v>5352</v>
      </c>
      <c r="D3891" s="21" t="s">
        <v>166</v>
      </c>
      <c r="E3891" t="s">
        <v>604</v>
      </c>
      <c r="F3891" t="s">
        <v>79</v>
      </c>
      <c r="G3891" t="s">
        <v>80</v>
      </c>
      <c r="H3891">
        <v>2</v>
      </c>
      <c r="I3891" t="s">
        <v>46</v>
      </c>
      <c r="J3891" t="s">
        <v>70</v>
      </c>
      <c r="L3891" s="21">
        <v>15.09</v>
      </c>
      <c r="M3891" t="s">
        <v>226</v>
      </c>
      <c r="R3891" t="s">
        <v>98</v>
      </c>
      <c r="S3891" t="s">
        <v>97</v>
      </c>
      <c r="T3891" t="s">
        <v>97</v>
      </c>
      <c r="W3891" s="5">
        <v>45597</v>
      </c>
      <c r="X3891" s="5">
        <v>45597</v>
      </c>
      <c r="Y3891" s="5">
        <v>45566</v>
      </c>
      <c r="Z3891" s="10">
        <v>45611</v>
      </c>
      <c r="AA3891" s="10">
        <v>45585</v>
      </c>
      <c r="AB3891" t="s">
        <v>79</v>
      </c>
      <c r="AC3891" t="s">
        <v>79</v>
      </c>
      <c r="AD3891" t="s">
        <v>84</v>
      </c>
      <c r="AE3891" t="s">
        <v>52</v>
      </c>
      <c r="AF3891" t="s">
        <v>53</v>
      </c>
      <c r="AG3891" t="s">
        <v>72</v>
      </c>
      <c r="AH3891">
        <v>42.943201000000002</v>
      </c>
      <c r="AI3891">
        <v>63.791079000000003</v>
      </c>
      <c r="AJ3891">
        <v>64.696973</v>
      </c>
      <c r="AK3891">
        <v>66.456841999999995</v>
      </c>
      <c r="AL3891" t="s">
        <v>404</v>
      </c>
      <c r="AM3891" t="s">
        <v>474</v>
      </c>
      <c r="AN3891" t="s">
        <v>5451</v>
      </c>
      <c r="AO3891" s="1">
        <v>45689</v>
      </c>
      <c r="AP3891" s="1" t="s">
        <v>5426</v>
      </c>
      <c r="AR3891" t="s">
        <v>5451</v>
      </c>
    </row>
    <row r="3892" spans="1:44" hidden="1" x14ac:dyDescent="0.25">
      <c r="A3892" t="s">
        <v>5360</v>
      </c>
      <c r="B3892" t="s">
        <v>5351</v>
      </c>
      <c r="C3892" t="s">
        <v>5352</v>
      </c>
      <c r="D3892" s="21" t="s">
        <v>128</v>
      </c>
      <c r="E3892" t="s">
        <v>604</v>
      </c>
      <c r="F3892" t="s">
        <v>79</v>
      </c>
      <c r="G3892" t="s">
        <v>80</v>
      </c>
      <c r="H3892">
        <v>2</v>
      </c>
      <c r="I3892" t="s">
        <v>46</v>
      </c>
      <c r="J3892" t="s">
        <v>70</v>
      </c>
      <c r="L3892" s="21">
        <v>12.14</v>
      </c>
      <c r="M3892" t="s">
        <v>226</v>
      </c>
      <c r="R3892" t="s">
        <v>98</v>
      </c>
      <c r="S3892" t="s">
        <v>97</v>
      </c>
      <c r="T3892" t="s">
        <v>97</v>
      </c>
      <c r="W3892" s="5">
        <v>45597</v>
      </c>
      <c r="X3892" s="5">
        <v>45597</v>
      </c>
      <c r="Y3892" s="5">
        <v>45566</v>
      </c>
      <c r="Z3892" s="10">
        <v>45610</v>
      </c>
      <c r="AA3892" s="10">
        <v>45586</v>
      </c>
      <c r="AB3892" t="s">
        <v>79</v>
      </c>
      <c r="AC3892" t="s">
        <v>79</v>
      </c>
      <c r="AD3892" t="s">
        <v>84</v>
      </c>
      <c r="AE3892" t="s">
        <v>52</v>
      </c>
      <c r="AF3892" t="s">
        <v>53</v>
      </c>
      <c r="AG3892" t="s">
        <v>72</v>
      </c>
      <c r="AH3892">
        <v>42.943201000000002</v>
      </c>
      <c r="AI3892">
        <v>63.791079000000003</v>
      </c>
      <c r="AJ3892">
        <v>64.696973</v>
      </c>
      <c r="AK3892">
        <v>66.456841999999995</v>
      </c>
      <c r="AL3892" t="s">
        <v>404</v>
      </c>
      <c r="AM3892" t="s">
        <v>474</v>
      </c>
      <c r="AN3892" t="s">
        <v>5451</v>
      </c>
      <c r="AO3892" s="1">
        <v>45689</v>
      </c>
      <c r="AP3892" s="1" t="s">
        <v>5426</v>
      </c>
      <c r="AR3892" t="s">
        <v>5451</v>
      </c>
    </row>
    <row r="3893" spans="1:44" hidden="1" x14ac:dyDescent="0.25">
      <c r="A3893" t="s">
        <v>5361</v>
      </c>
      <c r="B3893" t="s">
        <v>5351</v>
      </c>
      <c r="C3893" t="s">
        <v>5352</v>
      </c>
      <c r="D3893" s="21" t="s">
        <v>130</v>
      </c>
      <c r="E3893" t="s">
        <v>604</v>
      </c>
      <c r="F3893" t="s">
        <v>79</v>
      </c>
      <c r="G3893" t="s">
        <v>80</v>
      </c>
      <c r="H3893">
        <v>2</v>
      </c>
      <c r="I3893" t="s">
        <v>46</v>
      </c>
      <c r="J3893" t="s">
        <v>70</v>
      </c>
      <c r="L3893" s="21">
        <v>23.08</v>
      </c>
      <c r="M3893" t="s">
        <v>226</v>
      </c>
      <c r="R3893" t="s">
        <v>98</v>
      </c>
      <c r="S3893" t="s">
        <v>97</v>
      </c>
      <c r="T3893" t="s">
        <v>97</v>
      </c>
      <c r="W3893" s="5">
        <v>45597</v>
      </c>
      <c r="X3893" s="5">
        <v>45597</v>
      </c>
      <c r="Y3893" s="5">
        <v>45566</v>
      </c>
      <c r="Z3893" s="10">
        <v>45603</v>
      </c>
      <c r="AA3893" s="10">
        <v>45577</v>
      </c>
      <c r="AB3893" t="s">
        <v>79</v>
      </c>
      <c r="AC3893" t="s">
        <v>79</v>
      </c>
      <c r="AD3893" t="s">
        <v>84</v>
      </c>
      <c r="AE3893" t="s">
        <v>52</v>
      </c>
      <c r="AF3893" t="s">
        <v>53</v>
      </c>
      <c r="AG3893" t="s">
        <v>72</v>
      </c>
      <c r="AH3893">
        <v>42.943201000000002</v>
      </c>
      <c r="AI3893">
        <v>63.791079000000003</v>
      </c>
      <c r="AJ3893">
        <v>64.696973</v>
      </c>
      <c r="AK3893">
        <v>66.456841999999995</v>
      </c>
      <c r="AL3893" t="s">
        <v>404</v>
      </c>
      <c r="AM3893" t="s">
        <v>474</v>
      </c>
      <c r="AN3893" t="s">
        <v>5451</v>
      </c>
      <c r="AO3893" s="1">
        <v>45689</v>
      </c>
      <c r="AP3893" s="1" t="s">
        <v>5426</v>
      </c>
      <c r="AR3893" t="s">
        <v>5451</v>
      </c>
    </row>
    <row r="3894" spans="1:44" hidden="1" x14ac:dyDescent="0.25">
      <c r="A3894" t="s">
        <v>5364</v>
      </c>
      <c r="B3894" t="s">
        <v>5362</v>
      </c>
      <c r="C3894" s="21" t="s">
        <v>5363</v>
      </c>
      <c r="D3894" t="s">
        <v>95</v>
      </c>
      <c r="E3894" t="s">
        <v>702</v>
      </c>
      <c r="F3894" t="s">
        <v>79</v>
      </c>
      <c r="G3894" t="s">
        <v>80</v>
      </c>
      <c r="H3894">
        <v>2</v>
      </c>
      <c r="I3894" t="s">
        <v>46</v>
      </c>
      <c r="J3894" t="s">
        <v>70</v>
      </c>
      <c r="L3894" s="21">
        <v>5.58</v>
      </c>
      <c r="M3894" t="s">
        <v>391</v>
      </c>
      <c r="R3894" t="s">
        <v>97</v>
      </c>
      <c r="S3894" t="s">
        <v>97</v>
      </c>
      <c r="T3894" t="s">
        <v>98</v>
      </c>
      <c r="W3894" s="5">
        <v>45493</v>
      </c>
      <c r="AB3894" t="s">
        <v>79</v>
      </c>
      <c r="AC3894" t="s">
        <v>79</v>
      </c>
      <c r="AD3894" t="s">
        <v>84</v>
      </c>
      <c r="AE3894" t="s">
        <v>247</v>
      </c>
      <c r="AF3894" t="s">
        <v>53</v>
      </c>
      <c r="AG3894" t="s">
        <v>72</v>
      </c>
      <c r="AH3894">
        <v>20.417892999999999</v>
      </c>
      <c r="AI3894">
        <v>41.503335</v>
      </c>
      <c r="AJ3894">
        <v>45.848495</v>
      </c>
      <c r="AK3894">
        <v>47.608364000000002</v>
      </c>
      <c r="AL3894" t="s">
        <v>106</v>
      </c>
      <c r="AM3894" t="s">
        <v>474</v>
      </c>
      <c r="AN3894" t="s">
        <v>72</v>
      </c>
      <c r="AO3894" s="1">
        <v>45748</v>
      </c>
      <c r="AP3894" s="1" t="s">
        <v>5428</v>
      </c>
      <c r="AR3894" t="s">
        <v>690</v>
      </c>
    </row>
    <row r="3895" spans="1:44" hidden="1" x14ac:dyDescent="0.25">
      <c r="A3895" t="s">
        <v>5365</v>
      </c>
      <c r="B3895" t="s">
        <v>5362</v>
      </c>
      <c r="C3895" s="21" t="s">
        <v>5363</v>
      </c>
      <c r="D3895" t="s">
        <v>143</v>
      </c>
      <c r="E3895" t="s">
        <v>702</v>
      </c>
      <c r="F3895" t="s">
        <v>79</v>
      </c>
      <c r="G3895" t="s">
        <v>80</v>
      </c>
      <c r="H3895">
        <v>2</v>
      </c>
      <c r="I3895" t="s">
        <v>46</v>
      </c>
      <c r="J3895" t="s">
        <v>70</v>
      </c>
      <c r="L3895" s="21">
        <v>25.11</v>
      </c>
      <c r="M3895" t="s">
        <v>391</v>
      </c>
      <c r="R3895" t="s">
        <v>97</v>
      </c>
      <c r="S3895" t="s">
        <v>97</v>
      </c>
      <c r="T3895" t="s">
        <v>98</v>
      </c>
      <c r="W3895" s="5">
        <v>45493</v>
      </c>
      <c r="AB3895" t="s">
        <v>79</v>
      </c>
      <c r="AC3895" t="s">
        <v>79</v>
      </c>
      <c r="AD3895" t="s">
        <v>84</v>
      </c>
      <c r="AE3895" t="s">
        <v>247</v>
      </c>
      <c r="AF3895" t="s">
        <v>53</v>
      </c>
      <c r="AG3895" t="s">
        <v>72</v>
      </c>
      <c r="AH3895">
        <v>20.417892999999999</v>
      </c>
      <c r="AI3895">
        <v>41.503335</v>
      </c>
      <c r="AJ3895">
        <v>45.848495</v>
      </c>
      <c r="AK3895">
        <v>47.608364000000002</v>
      </c>
      <c r="AL3895" t="s">
        <v>106</v>
      </c>
      <c r="AM3895" t="s">
        <v>474</v>
      </c>
      <c r="AN3895" t="s">
        <v>72</v>
      </c>
      <c r="AO3895" s="1">
        <v>45748</v>
      </c>
      <c r="AP3895" s="1" t="s">
        <v>5428</v>
      </c>
      <c r="AR3895" t="s">
        <v>690</v>
      </c>
    </row>
    <row r="3896" spans="1:44" hidden="1" x14ac:dyDescent="0.25">
      <c r="A3896" t="s">
        <v>5366</v>
      </c>
      <c r="B3896" t="s">
        <v>5362</v>
      </c>
      <c r="C3896" s="21" t="s">
        <v>5363</v>
      </c>
      <c r="D3896" t="s">
        <v>145</v>
      </c>
      <c r="E3896" t="s">
        <v>702</v>
      </c>
      <c r="F3896" t="s">
        <v>79</v>
      </c>
      <c r="G3896" t="s">
        <v>80</v>
      </c>
      <c r="H3896">
        <v>2</v>
      </c>
      <c r="I3896" t="s">
        <v>46</v>
      </c>
      <c r="J3896" t="s">
        <v>70</v>
      </c>
      <c r="L3896" s="21">
        <v>12.29</v>
      </c>
      <c r="M3896" t="s">
        <v>391</v>
      </c>
      <c r="R3896" t="s">
        <v>97</v>
      </c>
      <c r="S3896" t="s">
        <v>97</v>
      </c>
      <c r="T3896" t="s">
        <v>98</v>
      </c>
      <c r="W3896" s="5">
        <v>45493</v>
      </c>
      <c r="AB3896" t="s">
        <v>79</v>
      </c>
      <c r="AC3896" t="s">
        <v>79</v>
      </c>
      <c r="AD3896" t="s">
        <v>84</v>
      </c>
      <c r="AE3896" t="s">
        <v>247</v>
      </c>
      <c r="AF3896" t="s">
        <v>53</v>
      </c>
      <c r="AG3896" t="s">
        <v>72</v>
      </c>
      <c r="AH3896">
        <v>20.417892999999999</v>
      </c>
      <c r="AI3896">
        <v>41.503335</v>
      </c>
      <c r="AJ3896">
        <v>45.848495</v>
      </c>
      <c r="AK3896">
        <v>47.608364000000002</v>
      </c>
      <c r="AL3896" t="s">
        <v>106</v>
      </c>
      <c r="AM3896" t="s">
        <v>474</v>
      </c>
      <c r="AN3896" t="s">
        <v>72</v>
      </c>
      <c r="AO3896" s="1">
        <v>45748</v>
      </c>
      <c r="AP3896" s="1" t="s">
        <v>5428</v>
      </c>
      <c r="AR3896" t="s">
        <v>690</v>
      </c>
    </row>
    <row r="3897" spans="1:44" hidden="1" x14ac:dyDescent="0.25">
      <c r="A3897" t="s">
        <v>5367</v>
      </c>
      <c r="B3897" t="s">
        <v>5362</v>
      </c>
      <c r="C3897" s="21" t="s">
        <v>5363</v>
      </c>
      <c r="D3897" t="s">
        <v>255</v>
      </c>
      <c r="E3897" t="s">
        <v>702</v>
      </c>
      <c r="F3897" t="s">
        <v>79</v>
      </c>
      <c r="G3897" t="s">
        <v>80</v>
      </c>
      <c r="H3897">
        <v>2</v>
      </c>
      <c r="I3897" t="s">
        <v>46</v>
      </c>
      <c r="J3897" t="s">
        <v>70</v>
      </c>
      <c r="L3897" s="21">
        <v>5.17</v>
      </c>
      <c r="M3897" t="s">
        <v>391</v>
      </c>
      <c r="R3897" t="s">
        <v>97</v>
      </c>
      <c r="S3897" t="s">
        <v>97</v>
      </c>
      <c r="T3897" t="s">
        <v>98</v>
      </c>
      <c r="W3897" s="5">
        <v>45493</v>
      </c>
      <c r="AB3897" t="s">
        <v>79</v>
      </c>
      <c r="AC3897" t="s">
        <v>79</v>
      </c>
      <c r="AD3897" t="s">
        <v>84</v>
      </c>
      <c r="AE3897" t="s">
        <v>247</v>
      </c>
      <c r="AF3897" t="s">
        <v>53</v>
      </c>
      <c r="AG3897" t="s">
        <v>72</v>
      </c>
      <c r="AH3897">
        <v>20.417892999999999</v>
      </c>
      <c r="AI3897">
        <v>41.503335</v>
      </c>
      <c r="AJ3897">
        <v>45.848495</v>
      </c>
      <c r="AK3897">
        <v>47.608364000000002</v>
      </c>
      <c r="AL3897" t="s">
        <v>106</v>
      </c>
      <c r="AM3897" t="s">
        <v>474</v>
      </c>
      <c r="AN3897" t="s">
        <v>72</v>
      </c>
      <c r="AO3897" s="1">
        <v>45748</v>
      </c>
      <c r="AP3897" s="1" t="s">
        <v>5428</v>
      </c>
      <c r="AR3897" t="s">
        <v>690</v>
      </c>
    </row>
    <row r="3898" spans="1:44" hidden="1" x14ac:dyDescent="0.25">
      <c r="A3898" t="s">
        <v>5368</v>
      </c>
      <c r="B3898" t="s">
        <v>5362</v>
      </c>
      <c r="C3898" s="21" t="s">
        <v>5363</v>
      </c>
      <c r="D3898" t="s">
        <v>87</v>
      </c>
      <c r="E3898" t="s">
        <v>702</v>
      </c>
      <c r="F3898" t="s">
        <v>79</v>
      </c>
      <c r="G3898" t="s">
        <v>80</v>
      </c>
      <c r="H3898">
        <v>2</v>
      </c>
      <c r="I3898" t="s">
        <v>46</v>
      </c>
      <c r="J3898" t="s">
        <v>70</v>
      </c>
      <c r="L3898" s="21">
        <v>4.3499999999999996</v>
      </c>
      <c r="M3898" t="s">
        <v>391</v>
      </c>
      <c r="R3898" t="s">
        <v>97</v>
      </c>
      <c r="S3898" t="s">
        <v>97</v>
      </c>
      <c r="T3898" t="s">
        <v>98</v>
      </c>
      <c r="W3898" s="5">
        <v>45493</v>
      </c>
      <c r="AB3898" t="s">
        <v>79</v>
      </c>
      <c r="AC3898" t="s">
        <v>79</v>
      </c>
      <c r="AD3898" t="s">
        <v>84</v>
      </c>
      <c r="AE3898" t="s">
        <v>247</v>
      </c>
      <c r="AF3898" t="s">
        <v>53</v>
      </c>
      <c r="AG3898" t="s">
        <v>72</v>
      </c>
      <c r="AH3898">
        <v>20.417892999999999</v>
      </c>
      <c r="AI3898">
        <v>41.503335</v>
      </c>
      <c r="AJ3898">
        <v>45.848495</v>
      </c>
      <c r="AK3898">
        <v>47.608364000000002</v>
      </c>
      <c r="AL3898" t="s">
        <v>106</v>
      </c>
      <c r="AM3898" t="s">
        <v>474</v>
      </c>
      <c r="AN3898" t="s">
        <v>72</v>
      </c>
      <c r="AO3898" s="1">
        <v>45748</v>
      </c>
      <c r="AP3898" s="1" t="s">
        <v>5428</v>
      </c>
      <c r="AR3898" t="s">
        <v>690</v>
      </c>
    </row>
    <row r="3899" spans="1:44" hidden="1" x14ac:dyDescent="0.25">
      <c r="A3899" t="s">
        <v>5372</v>
      </c>
      <c r="B3899" t="s">
        <v>5369</v>
      </c>
      <c r="C3899" t="s">
        <v>5370</v>
      </c>
      <c r="D3899" t="s">
        <v>95</v>
      </c>
      <c r="E3899" t="s">
        <v>5371</v>
      </c>
      <c r="F3899" t="s">
        <v>44</v>
      </c>
      <c r="G3899" t="s">
        <v>45</v>
      </c>
      <c r="H3899">
        <v>1</v>
      </c>
      <c r="I3899" t="s">
        <v>197</v>
      </c>
      <c r="J3899" t="s">
        <v>70</v>
      </c>
      <c r="L3899">
        <v>12.53</v>
      </c>
      <c r="M3899" t="s">
        <v>226</v>
      </c>
      <c r="R3899" t="s">
        <v>98</v>
      </c>
      <c r="S3899" t="s">
        <v>98</v>
      </c>
      <c r="T3899" t="s">
        <v>98</v>
      </c>
      <c r="W3899" s="5">
        <v>45595</v>
      </c>
      <c r="AB3899" t="s">
        <v>44</v>
      </c>
      <c r="AC3899" t="s">
        <v>44</v>
      </c>
      <c r="AD3899" t="s">
        <v>199</v>
      </c>
      <c r="AE3899" t="s">
        <v>50</v>
      </c>
      <c r="AF3899" t="s">
        <v>53</v>
      </c>
      <c r="AG3899" t="s">
        <v>72</v>
      </c>
      <c r="AH3899">
        <v>131.91842500000001</v>
      </c>
      <c r="AI3899">
        <v>133.340338</v>
      </c>
      <c r="AJ3899">
        <v>137.93627799999999</v>
      </c>
      <c r="AK3899">
        <v>141.153976</v>
      </c>
      <c r="AL3899" t="s">
        <v>73</v>
      </c>
      <c r="AM3899" t="s">
        <v>314</v>
      </c>
      <c r="AN3899" t="s">
        <v>1712</v>
      </c>
      <c r="AO3899" s="1">
        <v>45809</v>
      </c>
      <c r="AP3899" s="1" t="s">
        <v>5437</v>
      </c>
      <c r="AR3899" t="s">
        <v>1723</v>
      </c>
    </row>
    <row r="3900" spans="1:44" hidden="1" x14ac:dyDescent="0.25">
      <c r="A3900" t="s">
        <v>5373</v>
      </c>
      <c r="B3900" t="s">
        <v>5369</v>
      </c>
      <c r="C3900" t="s">
        <v>5370</v>
      </c>
      <c r="D3900" t="s">
        <v>145</v>
      </c>
      <c r="E3900" t="s">
        <v>5371</v>
      </c>
      <c r="F3900" t="s">
        <v>44</v>
      </c>
      <c r="G3900" t="s">
        <v>45</v>
      </c>
      <c r="H3900">
        <v>1</v>
      </c>
      <c r="I3900" t="s">
        <v>197</v>
      </c>
      <c r="J3900" t="s">
        <v>70</v>
      </c>
      <c r="L3900">
        <v>11.29</v>
      </c>
      <c r="M3900" t="s">
        <v>226</v>
      </c>
      <c r="R3900" t="s">
        <v>98</v>
      </c>
      <c r="S3900" t="s">
        <v>98</v>
      </c>
      <c r="T3900" t="s">
        <v>98</v>
      </c>
      <c r="AB3900" t="s">
        <v>44</v>
      </c>
      <c r="AC3900" t="s">
        <v>44</v>
      </c>
      <c r="AD3900" t="s">
        <v>199</v>
      </c>
      <c r="AE3900" t="s">
        <v>50</v>
      </c>
      <c r="AF3900" t="s">
        <v>53</v>
      </c>
      <c r="AG3900" t="s">
        <v>72</v>
      </c>
      <c r="AH3900">
        <v>131.91842500000001</v>
      </c>
      <c r="AI3900">
        <v>133.340338</v>
      </c>
      <c r="AJ3900">
        <v>137.93627799999999</v>
      </c>
      <c r="AK3900">
        <v>141.153976</v>
      </c>
      <c r="AM3900" t="s">
        <v>314</v>
      </c>
      <c r="AN3900" t="s">
        <v>1712</v>
      </c>
      <c r="AO3900" s="1">
        <v>45809</v>
      </c>
      <c r="AP3900" s="1" t="s">
        <v>5437</v>
      </c>
      <c r="AR3900" t="s">
        <v>1723</v>
      </c>
    </row>
    <row r="3901" spans="1:44" hidden="1" x14ac:dyDescent="0.25">
      <c r="A3901" t="s">
        <v>5374</v>
      </c>
      <c r="B3901" t="s">
        <v>5369</v>
      </c>
      <c r="C3901" t="s">
        <v>5370</v>
      </c>
      <c r="D3901" t="s">
        <v>255</v>
      </c>
      <c r="E3901" t="s">
        <v>5371</v>
      </c>
      <c r="F3901" t="s">
        <v>44</v>
      </c>
      <c r="G3901" t="s">
        <v>45</v>
      </c>
      <c r="H3901">
        <v>1</v>
      </c>
      <c r="I3901" t="s">
        <v>197</v>
      </c>
      <c r="J3901" t="s">
        <v>70</v>
      </c>
      <c r="L3901">
        <v>35.85</v>
      </c>
      <c r="M3901" t="s">
        <v>226</v>
      </c>
      <c r="R3901" t="s">
        <v>98</v>
      </c>
      <c r="S3901" t="s">
        <v>98</v>
      </c>
      <c r="T3901" t="s">
        <v>98</v>
      </c>
      <c r="AB3901" t="s">
        <v>44</v>
      </c>
      <c r="AC3901" t="s">
        <v>44</v>
      </c>
      <c r="AD3901" t="s">
        <v>199</v>
      </c>
      <c r="AE3901" t="s">
        <v>50</v>
      </c>
      <c r="AF3901" t="s">
        <v>53</v>
      </c>
      <c r="AG3901" t="s">
        <v>72</v>
      </c>
      <c r="AH3901">
        <v>131.91842500000001</v>
      </c>
      <c r="AI3901">
        <v>133.340338</v>
      </c>
      <c r="AJ3901">
        <v>137.93627799999999</v>
      </c>
      <c r="AK3901">
        <v>141.153976</v>
      </c>
      <c r="AM3901" t="s">
        <v>314</v>
      </c>
      <c r="AN3901" t="s">
        <v>1712</v>
      </c>
      <c r="AO3901" s="1">
        <v>45809</v>
      </c>
      <c r="AP3901" s="1" t="s">
        <v>5437</v>
      </c>
      <c r="AR3901" t="s">
        <v>1723</v>
      </c>
    </row>
    <row r="3902" spans="1:44" hidden="1" x14ac:dyDescent="0.25">
      <c r="A3902" t="s">
        <v>5376</v>
      </c>
      <c r="B3902" t="s">
        <v>5369</v>
      </c>
      <c r="C3902" t="s">
        <v>5370</v>
      </c>
      <c r="D3902" t="s">
        <v>87</v>
      </c>
      <c r="E3902" t="s">
        <v>5375</v>
      </c>
      <c r="F3902" t="s">
        <v>44</v>
      </c>
      <c r="G3902" t="s">
        <v>45</v>
      </c>
      <c r="H3902">
        <v>1</v>
      </c>
      <c r="I3902" t="s">
        <v>197</v>
      </c>
      <c r="J3902" t="s">
        <v>70</v>
      </c>
      <c r="L3902">
        <v>15.74</v>
      </c>
      <c r="M3902" t="s">
        <v>226</v>
      </c>
      <c r="R3902" t="s">
        <v>98</v>
      </c>
      <c r="S3902" t="s">
        <v>98</v>
      </c>
      <c r="T3902" t="s">
        <v>98</v>
      </c>
      <c r="AB3902" t="s">
        <v>44</v>
      </c>
      <c r="AC3902" t="s">
        <v>44</v>
      </c>
      <c r="AD3902" t="s">
        <v>199</v>
      </c>
      <c r="AE3902" t="s">
        <v>50</v>
      </c>
      <c r="AF3902" t="s">
        <v>53</v>
      </c>
      <c r="AG3902" t="s">
        <v>72</v>
      </c>
      <c r="AH3902">
        <v>131.91842500000001</v>
      </c>
      <c r="AI3902">
        <v>133.340338</v>
      </c>
      <c r="AJ3902">
        <v>137.93627799999999</v>
      </c>
      <c r="AK3902">
        <v>141.153976</v>
      </c>
      <c r="AM3902" t="s">
        <v>314</v>
      </c>
      <c r="AN3902" t="s">
        <v>1712</v>
      </c>
      <c r="AO3902" s="1">
        <v>45809</v>
      </c>
      <c r="AP3902" s="1" t="s">
        <v>5437</v>
      </c>
      <c r="AR3902" t="s">
        <v>1723</v>
      </c>
    </row>
    <row r="3903" spans="1:44" hidden="1" x14ac:dyDescent="0.25">
      <c r="A3903" t="s">
        <v>5377</v>
      </c>
      <c r="B3903" t="s">
        <v>5369</v>
      </c>
      <c r="C3903" t="s">
        <v>5370</v>
      </c>
      <c r="D3903" t="s">
        <v>100</v>
      </c>
      <c r="E3903" t="s">
        <v>5371</v>
      </c>
      <c r="F3903" t="s">
        <v>44</v>
      </c>
      <c r="G3903" t="s">
        <v>45</v>
      </c>
      <c r="H3903">
        <v>1</v>
      </c>
      <c r="I3903" t="s">
        <v>197</v>
      </c>
      <c r="J3903" t="s">
        <v>70</v>
      </c>
      <c r="L3903">
        <v>2.29</v>
      </c>
      <c r="M3903" t="s">
        <v>226</v>
      </c>
      <c r="R3903" t="s">
        <v>98</v>
      </c>
      <c r="S3903" t="s">
        <v>98</v>
      </c>
      <c r="T3903" t="s">
        <v>98</v>
      </c>
      <c r="AB3903" t="s">
        <v>44</v>
      </c>
      <c r="AC3903" t="s">
        <v>44</v>
      </c>
      <c r="AD3903" t="s">
        <v>199</v>
      </c>
      <c r="AE3903" t="s">
        <v>50</v>
      </c>
      <c r="AF3903" t="s">
        <v>53</v>
      </c>
      <c r="AG3903" t="s">
        <v>72</v>
      </c>
      <c r="AH3903">
        <v>131.91842500000001</v>
      </c>
      <c r="AI3903">
        <v>133.340338</v>
      </c>
      <c r="AJ3903">
        <v>137.93627799999999</v>
      </c>
      <c r="AK3903">
        <v>141.153976</v>
      </c>
      <c r="AM3903" t="s">
        <v>314</v>
      </c>
      <c r="AN3903" t="s">
        <v>1712</v>
      </c>
      <c r="AO3903" s="1">
        <v>45809</v>
      </c>
      <c r="AP3903" s="1" t="s">
        <v>5437</v>
      </c>
      <c r="AR3903" t="s">
        <v>1723</v>
      </c>
    </row>
    <row r="3904" spans="1:44" hidden="1" x14ac:dyDescent="0.25">
      <c r="A3904" t="s">
        <v>5378</v>
      </c>
      <c r="B3904" t="s">
        <v>5369</v>
      </c>
      <c r="C3904" t="s">
        <v>5370</v>
      </c>
      <c r="D3904" t="s">
        <v>259</v>
      </c>
      <c r="E3904" t="s">
        <v>5371</v>
      </c>
      <c r="F3904" t="s">
        <v>44</v>
      </c>
      <c r="G3904" t="s">
        <v>45</v>
      </c>
      <c r="H3904">
        <v>1</v>
      </c>
      <c r="I3904" t="s">
        <v>197</v>
      </c>
      <c r="J3904" t="s">
        <v>70</v>
      </c>
      <c r="L3904">
        <v>7.98</v>
      </c>
      <c r="M3904" t="s">
        <v>226</v>
      </c>
      <c r="R3904" t="s">
        <v>98</v>
      </c>
      <c r="S3904" t="s">
        <v>98</v>
      </c>
      <c r="T3904" t="s">
        <v>98</v>
      </c>
      <c r="AB3904" t="s">
        <v>44</v>
      </c>
      <c r="AC3904" t="s">
        <v>44</v>
      </c>
      <c r="AD3904" t="s">
        <v>199</v>
      </c>
      <c r="AE3904" t="s">
        <v>50</v>
      </c>
      <c r="AF3904" t="s">
        <v>53</v>
      </c>
      <c r="AG3904" t="s">
        <v>72</v>
      </c>
      <c r="AH3904">
        <v>131.91842500000001</v>
      </c>
      <c r="AI3904">
        <v>133.340338</v>
      </c>
      <c r="AJ3904">
        <v>137.93627799999999</v>
      </c>
      <c r="AK3904">
        <v>141.153976</v>
      </c>
      <c r="AM3904" t="s">
        <v>314</v>
      </c>
      <c r="AN3904" t="s">
        <v>1712</v>
      </c>
      <c r="AO3904" s="1">
        <v>45809</v>
      </c>
      <c r="AP3904" s="1" t="s">
        <v>5437</v>
      </c>
      <c r="AR3904" t="s">
        <v>1723</v>
      </c>
    </row>
    <row r="3905" spans="1:44" hidden="1" x14ac:dyDescent="0.25">
      <c r="A3905" t="s">
        <v>5379</v>
      </c>
      <c r="B3905" t="s">
        <v>5369</v>
      </c>
      <c r="C3905" t="s">
        <v>5370</v>
      </c>
      <c r="D3905" t="s">
        <v>275</v>
      </c>
      <c r="E3905" t="s">
        <v>4459</v>
      </c>
      <c r="F3905" t="s">
        <v>44</v>
      </c>
      <c r="G3905" t="s">
        <v>45</v>
      </c>
      <c r="H3905">
        <v>1</v>
      </c>
      <c r="I3905" t="s">
        <v>197</v>
      </c>
      <c r="J3905" t="s">
        <v>70</v>
      </c>
      <c r="L3905">
        <v>11.81</v>
      </c>
      <c r="M3905" t="s">
        <v>226</v>
      </c>
      <c r="R3905" t="s">
        <v>98</v>
      </c>
      <c r="S3905" t="s">
        <v>98</v>
      </c>
      <c r="T3905" t="s">
        <v>98</v>
      </c>
      <c r="AB3905" t="s">
        <v>44</v>
      </c>
      <c r="AC3905" t="s">
        <v>44</v>
      </c>
      <c r="AD3905" t="s">
        <v>199</v>
      </c>
      <c r="AE3905" t="s">
        <v>50</v>
      </c>
      <c r="AF3905" t="s">
        <v>53</v>
      </c>
      <c r="AG3905" t="s">
        <v>72</v>
      </c>
      <c r="AH3905">
        <v>131.91842500000001</v>
      </c>
      <c r="AI3905">
        <v>133.340338</v>
      </c>
      <c r="AJ3905">
        <v>137.93627799999999</v>
      </c>
      <c r="AK3905">
        <v>141.153976</v>
      </c>
      <c r="AM3905" t="s">
        <v>314</v>
      </c>
      <c r="AN3905" t="s">
        <v>1712</v>
      </c>
      <c r="AO3905" s="1">
        <v>45809</v>
      </c>
      <c r="AP3905" s="1" t="s">
        <v>5437</v>
      </c>
      <c r="AR3905" t="s">
        <v>1723</v>
      </c>
    </row>
    <row r="3906" spans="1:44" hidden="1" x14ac:dyDescent="0.25">
      <c r="A3906" t="s">
        <v>5380</v>
      </c>
      <c r="B3906" t="s">
        <v>5369</v>
      </c>
      <c r="C3906" t="s">
        <v>5370</v>
      </c>
      <c r="D3906" t="s">
        <v>207</v>
      </c>
      <c r="E3906" t="s">
        <v>5371</v>
      </c>
      <c r="F3906" t="s">
        <v>44</v>
      </c>
      <c r="G3906" t="s">
        <v>45</v>
      </c>
      <c r="H3906">
        <v>1</v>
      </c>
      <c r="I3906" t="s">
        <v>197</v>
      </c>
      <c r="J3906" t="s">
        <v>70</v>
      </c>
      <c r="L3906">
        <v>37.520000000000003</v>
      </c>
      <c r="M3906" t="s">
        <v>226</v>
      </c>
      <c r="R3906" t="s">
        <v>98</v>
      </c>
      <c r="S3906" t="s">
        <v>98</v>
      </c>
      <c r="T3906" t="s">
        <v>98</v>
      </c>
      <c r="AB3906" t="s">
        <v>44</v>
      </c>
      <c r="AC3906" t="s">
        <v>44</v>
      </c>
      <c r="AD3906" t="s">
        <v>199</v>
      </c>
      <c r="AE3906" t="s">
        <v>50</v>
      </c>
      <c r="AF3906" t="s">
        <v>53</v>
      </c>
      <c r="AG3906" t="s">
        <v>72</v>
      </c>
      <c r="AH3906">
        <v>131.91842500000001</v>
      </c>
      <c r="AI3906">
        <v>133.340338</v>
      </c>
      <c r="AJ3906">
        <v>137.93627799999999</v>
      </c>
      <c r="AK3906">
        <v>141.153976</v>
      </c>
      <c r="AM3906" t="s">
        <v>314</v>
      </c>
      <c r="AN3906" t="s">
        <v>1712</v>
      </c>
      <c r="AO3906" s="1">
        <v>45809</v>
      </c>
      <c r="AP3906" s="1" t="s">
        <v>5437</v>
      </c>
      <c r="AR3906" t="s">
        <v>1723</v>
      </c>
    </row>
    <row r="3907" spans="1:44" hidden="1" x14ac:dyDescent="0.25">
      <c r="A3907" t="s">
        <v>5381</v>
      </c>
      <c r="B3907" t="s">
        <v>5369</v>
      </c>
      <c r="C3907" t="s">
        <v>5370</v>
      </c>
      <c r="D3907" t="s">
        <v>102</v>
      </c>
      <c r="E3907" t="s">
        <v>5371</v>
      </c>
      <c r="F3907" t="s">
        <v>44</v>
      </c>
      <c r="G3907" t="s">
        <v>45</v>
      </c>
      <c r="H3907">
        <v>1</v>
      </c>
      <c r="I3907" t="s">
        <v>197</v>
      </c>
      <c r="J3907" t="s">
        <v>70</v>
      </c>
      <c r="L3907">
        <v>15.05</v>
      </c>
      <c r="M3907" t="s">
        <v>226</v>
      </c>
      <c r="R3907" t="s">
        <v>98</v>
      </c>
      <c r="S3907" t="s">
        <v>98</v>
      </c>
      <c r="T3907" t="s">
        <v>98</v>
      </c>
      <c r="AB3907" t="s">
        <v>44</v>
      </c>
      <c r="AC3907" t="s">
        <v>44</v>
      </c>
      <c r="AD3907" t="s">
        <v>199</v>
      </c>
      <c r="AE3907" t="s">
        <v>50</v>
      </c>
      <c r="AF3907" t="s">
        <v>53</v>
      </c>
      <c r="AG3907" t="s">
        <v>72</v>
      </c>
      <c r="AH3907">
        <v>131.91842500000001</v>
      </c>
      <c r="AI3907">
        <v>133.340338</v>
      </c>
      <c r="AJ3907">
        <v>137.93627799999999</v>
      </c>
      <c r="AK3907">
        <v>141.153976</v>
      </c>
      <c r="AM3907" t="s">
        <v>314</v>
      </c>
      <c r="AN3907" t="s">
        <v>1712</v>
      </c>
      <c r="AO3907" s="1">
        <v>45839</v>
      </c>
      <c r="AP3907" s="1" t="s">
        <v>5438</v>
      </c>
      <c r="AR3907" t="s">
        <v>1723</v>
      </c>
    </row>
    <row r="3908" spans="1:44" hidden="1" x14ac:dyDescent="0.25">
      <c r="A3908" t="s">
        <v>5382</v>
      </c>
      <c r="B3908" t="s">
        <v>5369</v>
      </c>
      <c r="C3908" t="s">
        <v>5370</v>
      </c>
      <c r="D3908" t="s">
        <v>104</v>
      </c>
      <c r="E3908" t="s">
        <v>5371</v>
      </c>
      <c r="F3908" t="s">
        <v>44</v>
      </c>
      <c r="G3908" t="s">
        <v>45</v>
      </c>
      <c r="H3908">
        <v>1</v>
      </c>
      <c r="I3908" t="s">
        <v>197</v>
      </c>
      <c r="J3908" t="s">
        <v>70</v>
      </c>
      <c r="L3908">
        <v>6.42</v>
      </c>
      <c r="M3908" t="s">
        <v>226</v>
      </c>
      <c r="R3908" t="s">
        <v>98</v>
      </c>
      <c r="S3908" t="s">
        <v>98</v>
      </c>
      <c r="T3908" t="s">
        <v>98</v>
      </c>
      <c r="AB3908" t="s">
        <v>44</v>
      </c>
      <c r="AC3908" t="s">
        <v>44</v>
      </c>
      <c r="AD3908" t="s">
        <v>199</v>
      </c>
      <c r="AE3908" t="s">
        <v>50</v>
      </c>
      <c r="AF3908" t="s">
        <v>53</v>
      </c>
      <c r="AG3908" t="s">
        <v>72</v>
      </c>
      <c r="AH3908">
        <v>131.91842500000001</v>
      </c>
      <c r="AI3908">
        <v>133.340338</v>
      </c>
      <c r="AJ3908">
        <v>137.93627799999999</v>
      </c>
      <c r="AK3908">
        <v>141.153976</v>
      </c>
      <c r="AM3908" t="s">
        <v>314</v>
      </c>
      <c r="AN3908" t="s">
        <v>1712</v>
      </c>
      <c r="AO3908" s="1">
        <v>45839</v>
      </c>
      <c r="AP3908" s="1" t="s">
        <v>5438</v>
      </c>
      <c r="AR3908" t="s">
        <v>1723</v>
      </c>
    </row>
    <row r="3909" spans="1:44" hidden="1" x14ac:dyDescent="0.25">
      <c r="A3909" t="s">
        <v>5383</v>
      </c>
      <c r="B3909" t="s">
        <v>5369</v>
      </c>
      <c r="C3909" t="s">
        <v>5370</v>
      </c>
      <c r="D3909" t="s">
        <v>149</v>
      </c>
      <c r="E3909" t="s">
        <v>5371</v>
      </c>
      <c r="F3909" t="s">
        <v>44</v>
      </c>
      <c r="G3909" t="s">
        <v>45</v>
      </c>
      <c r="H3909">
        <v>1</v>
      </c>
      <c r="I3909" t="s">
        <v>197</v>
      </c>
      <c r="J3909" t="s">
        <v>70</v>
      </c>
      <c r="L3909">
        <v>52.43</v>
      </c>
      <c r="M3909" t="s">
        <v>226</v>
      </c>
      <c r="R3909" t="s">
        <v>98</v>
      </c>
      <c r="S3909" t="s">
        <v>98</v>
      </c>
      <c r="T3909" t="s">
        <v>98</v>
      </c>
      <c r="AB3909" t="s">
        <v>44</v>
      </c>
      <c r="AC3909" t="s">
        <v>44</v>
      </c>
      <c r="AD3909" t="s">
        <v>199</v>
      </c>
      <c r="AE3909" t="s">
        <v>50</v>
      </c>
      <c r="AF3909" t="s">
        <v>53</v>
      </c>
      <c r="AG3909" t="s">
        <v>72</v>
      </c>
      <c r="AH3909">
        <v>131.91842500000001</v>
      </c>
      <c r="AI3909">
        <v>133.340338</v>
      </c>
      <c r="AJ3909">
        <v>137.93627799999999</v>
      </c>
      <c r="AK3909">
        <v>141.153976</v>
      </c>
      <c r="AM3909" t="s">
        <v>314</v>
      </c>
      <c r="AN3909" t="s">
        <v>1712</v>
      </c>
      <c r="AO3909" s="1">
        <v>45839</v>
      </c>
      <c r="AP3909" s="1" t="s">
        <v>5438</v>
      </c>
      <c r="AR3909" t="s">
        <v>1723</v>
      </c>
    </row>
    <row r="3910" spans="1:44" hidden="1" x14ac:dyDescent="0.25">
      <c r="A3910" t="s">
        <v>5384</v>
      </c>
      <c r="B3910" t="s">
        <v>5369</v>
      </c>
      <c r="C3910" t="s">
        <v>5370</v>
      </c>
      <c r="D3910" t="s">
        <v>107</v>
      </c>
      <c r="E3910" t="s">
        <v>5371</v>
      </c>
      <c r="F3910" t="s">
        <v>44</v>
      </c>
      <c r="G3910" t="s">
        <v>45</v>
      </c>
      <c r="H3910">
        <v>1</v>
      </c>
      <c r="I3910" t="s">
        <v>197</v>
      </c>
      <c r="J3910" t="s">
        <v>70</v>
      </c>
      <c r="L3910">
        <v>23.15</v>
      </c>
      <c r="M3910" t="s">
        <v>226</v>
      </c>
      <c r="AB3910" t="s">
        <v>44</v>
      </c>
      <c r="AC3910" t="s">
        <v>44</v>
      </c>
      <c r="AD3910" t="s">
        <v>199</v>
      </c>
      <c r="AE3910" t="s">
        <v>50</v>
      </c>
      <c r="AF3910" t="s">
        <v>53</v>
      </c>
      <c r="AG3910" t="s">
        <v>72</v>
      </c>
      <c r="AH3910">
        <v>131.91842500000001</v>
      </c>
      <c r="AI3910">
        <v>133.340338</v>
      </c>
      <c r="AJ3910">
        <v>137.93627799999999</v>
      </c>
      <c r="AK3910">
        <v>141.153976</v>
      </c>
      <c r="AM3910" t="s">
        <v>314</v>
      </c>
      <c r="AN3910" t="s">
        <v>1712</v>
      </c>
      <c r="AO3910" s="1">
        <v>45839</v>
      </c>
      <c r="AP3910" s="1" t="s">
        <v>5438</v>
      </c>
      <c r="AR3910" t="s">
        <v>1723</v>
      </c>
    </row>
    <row r="3911" spans="1:44" hidden="1" x14ac:dyDescent="0.25">
      <c r="A3911" t="s">
        <v>5387</v>
      </c>
      <c r="B3911" t="s">
        <v>5385</v>
      </c>
      <c r="C3911" t="s">
        <v>5386</v>
      </c>
      <c r="D3911" t="s">
        <v>95</v>
      </c>
      <c r="E3911" t="s">
        <v>3571</v>
      </c>
      <c r="F3911" t="s">
        <v>44</v>
      </c>
      <c r="G3911" t="s">
        <v>45</v>
      </c>
      <c r="H3911">
        <v>2</v>
      </c>
      <c r="I3911" t="s">
        <v>46</v>
      </c>
      <c r="J3911" t="s">
        <v>70</v>
      </c>
      <c r="L3911">
        <v>40.299999999999997</v>
      </c>
      <c r="M3911" t="s">
        <v>226</v>
      </c>
      <c r="R3911" t="s">
        <v>97</v>
      </c>
      <c r="S3911" t="s">
        <v>98</v>
      </c>
      <c r="T3911" t="s">
        <v>98</v>
      </c>
      <c r="U3911" t="s">
        <v>300</v>
      </c>
      <c r="W3911" s="5">
        <v>45585</v>
      </c>
      <c r="AB3911" t="s">
        <v>44</v>
      </c>
      <c r="AC3911" t="s">
        <v>44</v>
      </c>
      <c r="AD3911" t="s">
        <v>199</v>
      </c>
      <c r="AE3911" t="s">
        <v>50</v>
      </c>
      <c r="AF3911" t="s">
        <v>53</v>
      </c>
      <c r="AG3911" t="s">
        <v>51</v>
      </c>
      <c r="AH3911">
        <v>107.81502399999999</v>
      </c>
      <c r="AI3911">
        <v>120.662032</v>
      </c>
      <c r="AJ3911">
        <v>126.54517199999999</v>
      </c>
      <c r="AK3911">
        <v>127.85781299999999</v>
      </c>
      <c r="AL3911" t="s">
        <v>99</v>
      </c>
      <c r="AM3911" t="s">
        <v>314</v>
      </c>
      <c r="AN3911" t="s">
        <v>1723</v>
      </c>
      <c r="AO3911" s="1">
        <v>45839</v>
      </c>
      <c r="AP3911" s="1" t="s">
        <v>5438</v>
      </c>
      <c r="AR3911" t="s">
        <v>1723</v>
      </c>
    </row>
    <row r="3912" spans="1:44" hidden="1" x14ac:dyDescent="0.25">
      <c r="A3912" t="s">
        <v>5388</v>
      </c>
      <c r="B3912" t="s">
        <v>5385</v>
      </c>
      <c r="C3912" t="s">
        <v>5386</v>
      </c>
      <c r="D3912" t="s">
        <v>143</v>
      </c>
      <c r="E3912" t="s">
        <v>3571</v>
      </c>
      <c r="F3912" t="s">
        <v>44</v>
      </c>
      <c r="G3912" t="s">
        <v>45</v>
      </c>
      <c r="H3912">
        <v>2</v>
      </c>
      <c r="I3912" t="s">
        <v>46</v>
      </c>
      <c r="J3912" t="s">
        <v>70</v>
      </c>
      <c r="L3912">
        <v>37</v>
      </c>
      <c r="M3912" t="s">
        <v>226</v>
      </c>
      <c r="R3912" t="s">
        <v>97</v>
      </c>
      <c r="S3912" t="s">
        <v>98</v>
      </c>
      <c r="T3912" t="s">
        <v>98</v>
      </c>
      <c r="U3912" t="s">
        <v>300</v>
      </c>
      <c r="AB3912" t="s">
        <v>44</v>
      </c>
      <c r="AC3912" t="s">
        <v>44</v>
      </c>
      <c r="AD3912" t="s">
        <v>199</v>
      </c>
      <c r="AE3912" t="s">
        <v>50</v>
      </c>
      <c r="AF3912" t="s">
        <v>53</v>
      </c>
      <c r="AG3912" t="s">
        <v>51</v>
      </c>
      <c r="AH3912">
        <v>107.81502399999999</v>
      </c>
      <c r="AI3912">
        <v>120.662032</v>
      </c>
      <c r="AJ3912">
        <v>126.54517199999999</v>
      </c>
      <c r="AK3912">
        <v>127.85781299999999</v>
      </c>
      <c r="AL3912" t="s">
        <v>99</v>
      </c>
      <c r="AM3912" t="s">
        <v>314</v>
      </c>
      <c r="AN3912" t="s">
        <v>1723</v>
      </c>
      <c r="AO3912" s="1">
        <v>45870</v>
      </c>
      <c r="AP3912" s="1" t="s">
        <v>5454</v>
      </c>
      <c r="AR3912" t="s">
        <v>1723</v>
      </c>
    </row>
    <row r="3913" spans="1:44" hidden="1" x14ac:dyDescent="0.25">
      <c r="A3913" t="s">
        <v>5389</v>
      </c>
      <c r="B3913" t="s">
        <v>5385</v>
      </c>
      <c r="C3913" t="s">
        <v>5386</v>
      </c>
      <c r="D3913" t="s">
        <v>145</v>
      </c>
      <c r="E3913" t="s">
        <v>3571</v>
      </c>
      <c r="F3913" t="s">
        <v>44</v>
      </c>
      <c r="G3913" t="s">
        <v>45</v>
      </c>
      <c r="H3913">
        <v>2</v>
      </c>
      <c r="I3913" t="s">
        <v>46</v>
      </c>
      <c r="J3913" t="s">
        <v>70</v>
      </c>
      <c r="L3913">
        <v>15.49</v>
      </c>
      <c r="M3913" t="s">
        <v>226</v>
      </c>
      <c r="R3913" t="s">
        <v>97</v>
      </c>
      <c r="S3913" t="s">
        <v>98</v>
      </c>
      <c r="T3913" t="s">
        <v>98</v>
      </c>
      <c r="U3913" t="s">
        <v>300</v>
      </c>
      <c r="AB3913" t="s">
        <v>44</v>
      </c>
      <c r="AC3913" t="s">
        <v>44</v>
      </c>
      <c r="AD3913" t="s">
        <v>199</v>
      </c>
      <c r="AE3913" t="s">
        <v>50</v>
      </c>
      <c r="AF3913" t="s">
        <v>53</v>
      </c>
      <c r="AG3913" t="s">
        <v>51</v>
      </c>
      <c r="AH3913">
        <v>107.81502399999999</v>
      </c>
      <c r="AI3913">
        <v>120.662032</v>
      </c>
      <c r="AJ3913">
        <v>126.54517199999999</v>
      </c>
      <c r="AK3913">
        <v>127.85781299999999</v>
      </c>
      <c r="AL3913" t="s">
        <v>99</v>
      </c>
      <c r="AM3913" t="s">
        <v>314</v>
      </c>
      <c r="AN3913" t="s">
        <v>1723</v>
      </c>
      <c r="AO3913" s="1">
        <v>45839</v>
      </c>
      <c r="AP3913" s="1" t="s">
        <v>5438</v>
      </c>
      <c r="AR3913" t="s">
        <v>1723</v>
      </c>
    </row>
    <row r="3914" spans="1:44" hidden="1" x14ac:dyDescent="0.25">
      <c r="A3914" t="s">
        <v>5390</v>
      </c>
      <c r="B3914" t="s">
        <v>5385</v>
      </c>
      <c r="C3914" t="s">
        <v>5386</v>
      </c>
      <c r="D3914" t="s">
        <v>255</v>
      </c>
      <c r="E3914" t="s">
        <v>3571</v>
      </c>
      <c r="F3914" t="s">
        <v>44</v>
      </c>
      <c r="G3914" t="s">
        <v>45</v>
      </c>
      <c r="H3914">
        <v>2</v>
      </c>
      <c r="I3914" t="s">
        <v>46</v>
      </c>
      <c r="J3914" t="s">
        <v>70</v>
      </c>
      <c r="L3914">
        <v>15.37</v>
      </c>
      <c r="M3914" t="s">
        <v>226</v>
      </c>
      <c r="R3914" t="s">
        <v>97</v>
      </c>
      <c r="S3914" t="s">
        <v>98</v>
      </c>
      <c r="T3914" t="s">
        <v>98</v>
      </c>
      <c r="U3914" t="s">
        <v>300</v>
      </c>
      <c r="AB3914" t="s">
        <v>44</v>
      </c>
      <c r="AC3914" t="s">
        <v>44</v>
      </c>
      <c r="AD3914" t="s">
        <v>199</v>
      </c>
      <c r="AE3914" t="s">
        <v>50</v>
      </c>
      <c r="AF3914" t="s">
        <v>53</v>
      </c>
      <c r="AG3914" t="s">
        <v>51</v>
      </c>
      <c r="AH3914">
        <v>107.81502399999999</v>
      </c>
      <c r="AI3914">
        <v>120.662032</v>
      </c>
      <c r="AJ3914">
        <v>126.54517199999999</v>
      </c>
      <c r="AK3914">
        <v>127.85781299999999</v>
      </c>
      <c r="AL3914" t="s">
        <v>99</v>
      </c>
      <c r="AM3914" t="s">
        <v>314</v>
      </c>
      <c r="AN3914" t="s">
        <v>1723</v>
      </c>
      <c r="AO3914" s="1">
        <v>45870</v>
      </c>
      <c r="AP3914" s="1" t="s">
        <v>5454</v>
      </c>
      <c r="AR3914" t="s">
        <v>1723</v>
      </c>
    </row>
    <row r="3915" spans="1:44" hidden="1" x14ac:dyDescent="0.25">
      <c r="A3915" t="s">
        <v>5393</v>
      </c>
      <c r="B3915" t="s">
        <v>5391</v>
      </c>
      <c r="C3915" s="21" t="s">
        <v>5392</v>
      </c>
      <c r="D3915" t="s">
        <v>95</v>
      </c>
      <c r="E3915" t="s">
        <v>268</v>
      </c>
      <c r="F3915" t="s">
        <v>79</v>
      </c>
      <c r="G3915" t="s">
        <v>80</v>
      </c>
      <c r="H3915">
        <v>1</v>
      </c>
      <c r="I3915" t="s">
        <v>197</v>
      </c>
      <c r="J3915" t="s">
        <v>70</v>
      </c>
      <c r="L3915" s="21">
        <v>17.28</v>
      </c>
      <c r="M3915" t="s">
        <v>226</v>
      </c>
      <c r="R3915" t="s">
        <v>98</v>
      </c>
      <c r="S3915" t="s">
        <v>98</v>
      </c>
      <c r="T3915" t="s">
        <v>98</v>
      </c>
      <c r="AB3915" t="s">
        <v>79</v>
      </c>
      <c r="AC3915" t="s">
        <v>79</v>
      </c>
      <c r="AD3915" t="s">
        <v>52</v>
      </c>
      <c r="AE3915" t="s">
        <v>84</v>
      </c>
      <c r="AF3915" t="s">
        <v>53</v>
      </c>
      <c r="AG3915" t="s">
        <v>72</v>
      </c>
      <c r="AH3915">
        <v>41.781291000000003</v>
      </c>
      <c r="AI3915">
        <v>42.789307999999998</v>
      </c>
      <c r="AJ3915">
        <v>47.076777</v>
      </c>
      <c r="AK3915">
        <v>48.836644999999997</v>
      </c>
      <c r="AM3915" t="s">
        <v>474</v>
      </c>
      <c r="AN3915" t="s">
        <v>72</v>
      </c>
      <c r="AO3915" s="1">
        <v>45748</v>
      </c>
      <c r="AP3915" s="1" t="s">
        <v>5428</v>
      </c>
      <c r="AR3915" t="s">
        <v>72</v>
      </c>
    </row>
    <row r="3916" spans="1:44" hidden="1" x14ac:dyDescent="0.25">
      <c r="A3916" t="s">
        <v>5394</v>
      </c>
      <c r="B3916" t="s">
        <v>5391</v>
      </c>
      <c r="C3916" s="21" t="s">
        <v>5392</v>
      </c>
      <c r="D3916" t="s">
        <v>143</v>
      </c>
      <c r="E3916" t="s">
        <v>268</v>
      </c>
      <c r="F3916" t="s">
        <v>79</v>
      </c>
      <c r="G3916" t="s">
        <v>80</v>
      </c>
      <c r="H3916">
        <v>1</v>
      </c>
      <c r="I3916" t="s">
        <v>197</v>
      </c>
      <c r="J3916" t="s">
        <v>70</v>
      </c>
      <c r="L3916" s="21">
        <v>13.92</v>
      </c>
      <c r="M3916" t="s">
        <v>226</v>
      </c>
      <c r="R3916" t="s">
        <v>98</v>
      </c>
      <c r="S3916" t="s">
        <v>98</v>
      </c>
      <c r="T3916" t="s">
        <v>98</v>
      </c>
      <c r="AB3916" t="s">
        <v>79</v>
      </c>
      <c r="AC3916" t="s">
        <v>79</v>
      </c>
      <c r="AD3916" t="s">
        <v>52</v>
      </c>
      <c r="AE3916" t="s">
        <v>84</v>
      </c>
      <c r="AF3916" t="s">
        <v>53</v>
      </c>
      <c r="AG3916" t="s">
        <v>72</v>
      </c>
      <c r="AH3916">
        <v>41.781291000000003</v>
      </c>
      <c r="AI3916">
        <v>42.789307999999998</v>
      </c>
      <c r="AJ3916">
        <v>47.076777</v>
      </c>
      <c r="AK3916">
        <v>48.836644999999997</v>
      </c>
      <c r="AM3916" t="s">
        <v>474</v>
      </c>
      <c r="AN3916" t="s">
        <v>72</v>
      </c>
      <c r="AO3916" s="1">
        <v>45748</v>
      </c>
      <c r="AP3916" s="1" t="s">
        <v>5428</v>
      </c>
      <c r="AR3916" t="s">
        <v>72</v>
      </c>
    </row>
    <row r="3917" spans="1:44" hidden="1" x14ac:dyDescent="0.25">
      <c r="A3917" t="s">
        <v>5395</v>
      </c>
      <c r="B3917" t="s">
        <v>5391</v>
      </c>
      <c r="C3917" s="21" t="s">
        <v>5392</v>
      </c>
      <c r="D3917" t="s">
        <v>145</v>
      </c>
      <c r="E3917" t="s">
        <v>268</v>
      </c>
      <c r="F3917" t="s">
        <v>79</v>
      </c>
      <c r="G3917" t="s">
        <v>80</v>
      </c>
      <c r="H3917">
        <v>1</v>
      </c>
      <c r="I3917" t="s">
        <v>197</v>
      </c>
      <c r="J3917" t="s">
        <v>70</v>
      </c>
      <c r="L3917" s="21">
        <v>8.48</v>
      </c>
      <c r="M3917" t="s">
        <v>226</v>
      </c>
      <c r="R3917" t="s">
        <v>98</v>
      </c>
      <c r="S3917" t="s">
        <v>98</v>
      </c>
      <c r="T3917" t="s">
        <v>98</v>
      </c>
      <c r="AB3917" t="s">
        <v>79</v>
      </c>
      <c r="AC3917" t="s">
        <v>79</v>
      </c>
      <c r="AD3917" t="s">
        <v>52</v>
      </c>
      <c r="AE3917" t="s">
        <v>84</v>
      </c>
      <c r="AF3917" t="s">
        <v>53</v>
      </c>
      <c r="AG3917" t="s">
        <v>72</v>
      </c>
      <c r="AH3917">
        <v>41.781291000000003</v>
      </c>
      <c r="AI3917">
        <v>42.789307999999998</v>
      </c>
      <c r="AJ3917">
        <v>47.076777</v>
      </c>
      <c r="AK3917">
        <v>48.836644999999997</v>
      </c>
      <c r="AM3917" t="s">
        <v>474</v>
      </c>
      <c r="AN3917" t="s">
        <v>72</v>
      </c>
      <c r="AO3917" s="1">
        <v>45748</v>
      </c>
      <c r="AP3917" s="1" t="s">
        <v>5428</v>
      </c>
      <c r="AR3917" t="s">
        <v>72</v>
      </c>
    </row>
    <row r="3918" spans="1:44" hidden="1" x14ac:dyDescent="0.25">
      <c r="A3918" t="s">
        <v>5398</v>
      </c>
      <c r="B3918" t="s">
        <v>5396</v>
      </c>
      <c r="C3918" t="s">
        <v>5397</v>
      </c>
      <c r="D3918" t="s">
        <v>95</v>
      </c>
      <c r="E3918" t="s">
        <v>649</v>
      </c>
      <c r="F3918" t="s">
        <v>44</v>
      </c>
      <c r="G3918" t="s">
        <v>45</v>
      </c>
      <c r="H3918">
        <v>2</v>
      </c>
      <c r="I3918" t="s">
        <v>46</v>
      </c>
      <c r="J3918" t="s">
        <v>70</v>
      </c>
      <c r="L3918">
        <v>23.81</v>
      </c>
      <c r="M3918" t="s">
        <v>226</v>
      </c>
      <c r="R3918" t="s">
        <v>97</v>
      </c>
      <c r="S3918" t="s">
        <v>97</v>
      </c>
      <c r="T3918" t="s">
        <v>98</v>
      </c>
      <c r="AB3918" t="s">
        <v>44</v>
      </c>
      <c r="AC3918" t="s">
        <v>44</v>
      </c>
      <c r="AD3918" t="s">
        <v>53</v>
      </c>
      <c r="AE3918" t="s">
        <v>72</v>
      </c>
      <c r="AF3918" t="s">
        <v>52</v>
      </c>
      <c r="AG3918" t="s">
        <v>50</v>
      </c>
      <c r="AH3918">
        <v>40.431727000000002</v>
      </c>
      <c r="AI3918">
        <v>43.649425000000001</v>
      </c>
      <c r="AJ3918">
        <v>48.725645999999998</v>
      </c>
      <c r="AK3918">
        <v>78.785454999999999</v>
      </c>
      <c r="AL3918" t="s">
        <v>106</v>
      </c>
      <c r="AM3918" t="s">
        <v>55</v>
      </c>
      <c r="AN3918" t="s">
        <v>51</v>
      </c>
      <c r="AO3918" s="1">
        <v>45748</v>
      </c>
      <c r="AP3918" s="1" t="s">
        <v>5428</v>
      </c>
      <c r="AR3918" t="s">
        <v>51</v>
      </c>
    </row>
    <row r="3919" spans="1:44" hidden="1" x14ac:dyDescent="0.25">
      <c r="A3919" t="s">
        <v>5401</v>
      </c>
      <c r="B3919" t="s">
        <v>5399</v>
      </c>
      <c r="C3919" t="s">
        <v>5400</v>
      </c>
      <c r="D3919" t="s">
        <v>95</v>
      </c>
      <c r="E3919" t="s">
        <v>69</v>
      </c>
      <c r="F3919" t="s">
        <v>44</v>
      </c>
      <c r="G3919" t="s">
        <v>58</v>
      </c>
      <c r="H3919">
        <v>1</v>
      </c>
      <c r="I3919" t="s">
        <v>197</v>
      </c>
      <c r="J3919" t="s">
        <v>70</v>
      </c>
      <c r="L3919">
        <v>19.7</v>
      </c>
      <c r="M3919" t="s">
        <v>226</v>
      </c>
      <c r="R3919" t="s">
        <v>98</v>
      </c>
      <c r="S3919" t="s">
        <v>98</v>
      </c>
      <c r="T3919" t="s">
        <v>98</v>
      </c>
      <c r="AB3919" t="s">
        <v>44</v>
      </c>
      <c r="AC3919" t="s">
        <v>44</v>
      </c>
      <c r="AM3919" t="s">
        <v>55</v>
      </c>
      <c r="AN3919" t="s">
        <v>50</v>
      </c>
      <c r="AO3919" s="1">
        <v>45748</v>
      </c>
      <c r="AP3919" s="1" t="s">
        <v>5428</v>
      </c>
      <c r="AR3919" t="s">
        <v>50</v>
      </c>
    </row>
    <row r="3920" spans="1:44" hidden="1" x14ac:dyDescent="0.25">
      <c r="A3920" t="s">
        <v>5402</v>
      </c>
      <c r="B3920" t="s">
        <v>5399</v>
      </c>
      <c r="C3920" t="s">
        <v>5400</v>
      </c>
      <c r="D3920" t="s">
        <v>143</v>
      </c>
      <c r="E3920" t="s">
        <v>69</v>
      </c>
      <c r="F3920" t="s">
        <v>44</v>
      </c>
      <c r="G3920" t="s">
        <v>58</v>
      </c>
      <c r="H3920">
        <v>1</v>
      </c>
      <c r="I3920" t="s">
        <v>197</v>
      </c>
      <c r="J3920" t="s">
        <v>70</v>
      </c>
      <c r="L3920">
        <v>18.43</v>
      </c>
      <c r="M3920" t="s">
        <v>226</v>
      </c>
      <c r="R3920" t="s">
        <v>98</v>
      </c>
      <c r="S3920" t="s">
        <v>98</v>
      </c>
      <c r="T3920" t="s">
        <v>98</v>
      </c>
      <c r="AB3920" t="s">
        <v>44</v>
      </c>
      <c r="AC3920" t="s">
        <v>44</v>
      </c>
      <c r="AM3920" t="s">
        <v>55</v>
      </c>
      <c r="AN3920" t="s">
        <v>50</v>
      </c>
      <c r="AO3920" s="1">
        <v>45778</v>
      </c>
      <c r="AP3920" s="1" t="s">
        <v>5429</v>
      </c>
      <c r="AR3920" t="s">
        <v>50</v>
      </c>
    </row>
    <row r="3921" spans="1:45" hidden="1" x14ac:dyDescent="0.25">
      <c r="A3921" t="s">
        <v>5403</v>
      </c>
      <c r="B3921" t="s">
        <v>5399</v>
      </c>
      <c r="C3921" t="s">
        <v>5400</v>
      </c>
      <c r="D3921" t="s">
        <v>145</v>
      </c>
      <c r="E3921" t="s">
        <v>69</v>
      </c>
      <c r="F3921" t="s">
        <v>44</v>
      </c>
      <c r="G3921" t="s">
        <v>58</v>
      </c>
      <c r="H3921">
        <v>2</v>
      </c>
      <c r="I3921" t="s">
        <v>46</v>
      </c>
      <c r="J3921" t="s">
        <v>70</v>
      </c>
      <c r="L3921">
        <v>15.07</v>
      </c>
      <c r="M3921" t="s">
        <v>226</v>
      </c>
      <c r="R3921" t="s">
        <v>97</v>
      </c>
      <c r="S3921" t="s">
        <v>97</v>
      </c>
      <c r="T3921" t="s">
        <v>98</v>
      </c>
      <c r="AB3921" t="s">
        <v>44</v>
      </c>
      <c r="AC3921" t="s">
        <v>44</v>
      </c>
      <c r="AL3921" t="s">
        <v>106</v>
      </c>
      <c r="AM3921" t="s">
        <v>55</v>
      </c>
      <c r="AN3921" t="s">
        <v>50</v>
      </c>
      <c r="AO3921" s="1">
        <v>45778</v>
      </c>
      <c r="AP3921" s="1" t="s">
        <v>5429</v>
      </c>
      <c r="AR3921" t="s">
        <v>50</v>
      </c>
    </row>
    <row r="3922" spans="1:45" hidden="1" x14ac:dyDescent="0.25">
      <c r="A3922" t="s">
        <v>5404</v>
      </c>
      <c r="B3922" t="s">
        <v>5399</v>
      </c>
      <c r="C3922" t="s">
        <v>5400</v>
      </c>
      <c r="D3922" t="s">
        <v>255</v>
      </c>
      <c r="E3922" t="s">
        <v>69</v>
      </c>
      <c r="F3922" t="s">
        <v>44</v>
      </c>
      <c r="G3922" t="s">
        <v>58</v>
      </c>
      <c r="H3922">
        <v>2</v>
      </c>
      <c r="I3922" t="s">
        <v>46</v>
      </c>
      <c r="J3922" t="s">
        <v>70</v>
      </c>
      <c r="L3922">
        <v>33.03</v>
      </c>
      <c r="M3922" t="s">
        <v>226</v>
      </c>
      <c r="R3922" t="s">
        <v>97</v>
      </c>
      <c r="S3922" t="s">
        <v>97</v>
      </c>
      <c r="T3922" t="s">
        <v>98</v>
      </c>
      <c r="AB3922" t="s">
        <v>44</v>
      </c>
      <c r="AC3922" t="s">
        <v>44</v>
      </c>
      <c r="AL3922" t="s">
        <v>106</v>
      </c>
      <c r="AM3922" t="s">
        <v>55</v>
      </c>
      <c r="AN3922" t="s">
        <v>50</v>
      </c>
      <c r="AO3922" s="1">
        <v>45778</v>
      </c>
      <c r="AP3922" s="1" t="s">
        <v>5429</v>
      </c>
      <c r="AR3922" t="s">
        <v>50</v>
      </c>
    </row>
    <row r="3923" spans="1:45" hidden="1" x14ac:dyDescent="0.25">
      <c r="A3923" t="s">
        <v>5405</v>
      </c>
      <c r="B3923" t="s">
        <v>5399</v>
      </c>
      <c r="C3923" t="s">
        <v>5400</v>
      </c>
      <c r="D3923" t="s">
        <v>87</v>
      </c>
      <c r="E3923" t="s">
        <v>69</v>
      </c>
      <c r="F3923" t="s">
        <v>44</v>
      </c>
      <c r="G3923" t="s">
        <v>58</v>
      </c>
      <c r="H3923">
        <v>2</v>
      </c>
      <c r="I3923" t="s">
        <v>46</v>
      </c>
      <c r="J3923" t="s">
        <v>70</v>
      </c>
      <c r="L3923">
        <v>48.51</v>
      </c>
      <c r="M3923" t="s">
        <v>226</v>
      </c>
      <c r="R3923" t="s">
        <v>97</v>
      </c>
      <c r="S3923" t="s">
        <v>97</v>
      </c>
      <c r="T3923" t="s">
        <v>98</v>
      </c>
      <c r="AB3923" t="s">
        <v>44</v>
      </c>
      <c r="AC3923" t="s">
        <v>44</v>
      </c>
      <c r="AL3923" t="s">
        <v>106</v>
      </c>
      <c r="AM3923" t="s">
        <v>55</v>
      </c>
      <c r="AN3923" t="s">
        <v>50</v>
      </c>
      <c r="AO3923" s="1">
        <v>45778</v>
      </c>
      <c r="AP3923" s="1" t="s">
        <v>5429</v>
      </c>
      <c r="AR3923" t="s">
        <v>50</v>
      </c>
    </row>
    <row r="3924" spans="1:45" hidden="1" x14ac:dyDescent="0.25">
      <c r="A3924" t="s">
        <v>5406</v>
      </c>
      <c r="B3924" t="s">
        <v>5399</v>
      </c>
      <c r="C3924" t="s">
        <v>5400</v>
      </c>
      <c r="D3924" t="s">
        <v>100</v>
      </c>
      <c r="E3924" t="s">
        <v>69</v>
      </c>
      <c r="F3924" t="s">
        <v>44</v>
      </c>
      <c r="G3924" t="s">
        <v>58</v>
      </c>
      <c r="H3924">
        <v>2</v>
      </c>
      <c r="I3924" t="s">
        <v>46</v>
      </c>
      <c r="J3924" t="s">
        <v>70</v>
      </c>
      <c r="L3924">
        <v>45.99</v>
      </c>
      <c r="M3924" t="s">
        <v>226</v>
      </c>
      <c r="R3924" t="s">
        <v>97</v>
      </c>
      <c r="S3924" t="s">
        <v>97</v>
      </c>
      <c r="T3924" t="s">
        <v>98</v>
      </c>
      <c r="AB3924" t="s">
        <v>44</v>
      </c>
      <c r="AC3924" t="s">
        <v>44</v>
      </c>
      <c r="AL3924" t="s">
        <v>106</v>
      </c>
      <c r="AM3924" t="s">
        <v>55</v>
      </c>
      <c r="AN3924" t="s">
        <v>50</v>
      </c>
      <c r="AO3924" s="1">
        <v>45778</v>
      </c>
      <c r="AP3924" s="1" t="s">
        <v>5429</v>
      </c>
      <c r="AR3924" t="s">
        <v>50</v>
      </c>
    </row>
    <row r="3925" spans="1:45" hidden="1" x14ac:dyDescent="0.25">
      <c r="A3925" t="s">
        <v>4836</v>
      </c>
      <c r="B3925" t="s">
        <v>4833</v>
      </c>
      <c r="C3925" t="s">
        <v>4834</v>
      </c>
      <c r="D3925" s="19" t="s">
        <v>145</v>
      </c>
      <c r="E3925" t="s">
        <v>3316</v>
      </c>
      <c r="G3925" t="s">
        <v>80</v>
      </c>
      <c r="L3925" s="18">
        <v>6.8</v>
      </c>
      <c r="R3925" t="s">
        <v>97</v>
      </c>
      <c r="S3925" t="s">
        <v>98</v>
      </c>
      <c r="T3925" t="s">
        <v>98</v>
      </c>
      <c r="AB3925" t="s">
        <v>311</v>
      </c>
      <c r="AC3925" t="s">
        <v>311</v>
      </c>
      <c r="AL3925" t="s">
        <v>99</v>
      </c>
      <c r="AM3925" t="s">
        <v>314</v>
      </c>
      <c r="AN3925" t="s">
        <v>1531</v>
      </c>
      <c r="AO3925" s="1">
        <v>45717</v>
      </c>
      <c r="AP3925" s="1" t="s">
        <v>5427</v>
      </c>
      <c r="AR3925" t="s">
        <v>5501</v>
      </c>
    </row>
    <row r="3926" spans="1:45" hidden="1" x14ac:dyDescent="0.25">
      <c r="A3926" t="s">
        <v>4836</v>
      </c>
      <c r="B3926" t="s">
        <v>4833</v>
      </c>
      <c r="C3926" t="s">
        <v>4834</v>
      </c>
      <c r="D3926" s="19" t="s">
        <v>255</v>
      </c>
      <c r="E3926" t="s">
        <v>3316</v>
      </c>
      <c r="G3926" t="s">
        <v>80</v>
      </c>
      <c r="L3926" s="18">
        <v>6.77</v>
      </c>
      <c r="R3926" t="s">
        <v>97</v>
      </c>
      <c r="S3926" t="s">
        <v>98</v>
      </c>
      <c r="T3926" t="s">
        <v>98</v>
      </c>
      <c r="AB3926" t="s">
        <v>311</v>
      </c>
      <c r="AC3926" t="s">
        <v>311</v>
      </c>
      <c r="AL3926" t="s">
        <v>99</v>
      </c>
      <c r="AM3926" t="s">
        <v>314</v>
      </c>
      <c r="AN3926" t="s">
        <v>1531</v>
      </c>
      <c r="AO3926" s="1">
        <v>45717</v>
      </c>
      <c r="AP3926" s="1" t="s">
        <v>5427</v>
      </c>
      <c r="AR3926" t="s">
        <v>5501</v>
      </c>
    </row>
    <row r="3927" spans="1:45" hidden="1" x14ac:dyDescent="0.25">
      <c r="A3927" t="str">
        <f>B3927&amp;D3927</f>
        <v>2081112</v>
      </c>
      <c r="B3927" s="27" t="s">
        <v>5049</v>
      </c>
      <c r="C3927" s="27" t="s">
        <v>5050</v>
      </c>
      <c r="D3927" s="28" t="s">
        <v>2429</v>
      </c>
      <c r="G3927" t="s">
        <v>80</v>
      </c>
      <c r="L3927" s="29">
        <v>17.96</v>
      </c>
      <c r="AB3927" t="s">
        <v>311</v>
      </c>
      <c r="AM3927" t="s">
        <v>314</v>
      </c>
      <c r="AN3927" t="s">
        <v>1532</v>
      </c>
      <c r="AO3927" s="1">
        <v>45748</v>
      </c>
      <c r="AP3927" s="1" t="s">
        <v>5428</v>
      </c>
      <c r="AR3927" t="s">
        <v>1531</v>
      </c>
    </row>
    <row r="3928" spans="1:45" hidden="1" x14ac:dyDescent="0.25">
      <c r="A3928" t="str">
        <f>B3928&amp;D3928</f>
        <v>2081114</v>
      </c>
      <c r="B3928" s="27" t="s">
        <v>5049</v>
      </c>
      <c r="C3928" s="27" t="s">
        <v>5050</v>
      </c>
      <c r="D3928" s="28" t="s">
        <v>2433</v>
      </c>
      <c r="G3928" t="s">
        <v>80</v>
      </c>
      <c r="L3928" s="39">
        <v>43.74</v>
      </c>
      <c r="AB3928" t="s">
        <v>311</v>
      </c>
      <c r="AM3928" t="s">
        <v>314</v>
      </c>
      <c r="AN3928" t="s">
        <v>1531</v>
      </c>
      <c r="AO3928" s="1">
        <v>45748</v>
      </c>
      <c r="AP3928" s="1" t="s">
        <v>5428</v>
      </c>
      <c r="AR3928" t="s">
        <v>1531</v>
      </c>
      <c r="AS3928" s="26"/>
    </row>
    <row r="3929" spans="1:45" hidden="1" x14ac:dyDescent="0.25">
      <c r="A3929" t="str">
        <f t="shared" ref="A3929:A3930" si="0">B3929&amp;D3929</f>
        <v>2081011</v>
      </c>
      <c r="B3929" s="27" t="s">
        <v>5049</v>
      </c>
      <c r="C3929" s="27" t="s">
        <v>5050</v>
      </c>
      <c r="D3929" s="28" t="s">
        <v>104</v>
      </c>
      <c r="E3929" s="18"/>
      <c r="G3929" t="s">
        <v>5072</v>
      </c>
      <c r="L3929" s="39">
        <v>78.849999999999994</v>
      </c>
      <c r="AB3929" t="s">
        <v>311</v>
      </c>
      <c r="AM3929" t="s">
        <v>314</v>
      </c>
      <c r="AN3929" t="s">
        <v>1531</v>
      </c>
      <c r="AO3929" s="1">
        <v>45748</v>
      </c>
      <c r="AP3929" s="1" t="s">
        <v>5428</v>
      </c>
      <c r="AR3929" t="s">
        <v>1531</v>
      </c>
      <c r="AS3929" s="26"/>
    </row>
    <row r="3930" spans="1:45" hidden="1" x14ac:dyDescent="0.25">
      <c r="A3930" t="str">
        <f t="shared" si="0"/>
        <v>2081070</v>
      </c>
      <c r="B3930" s="27" t="s">
        <v>5049</v>
      </c>
      <c r="C3930" s="27" t="s">
        <v>5050</v>
      </c>
      <c r="D3930" s="28" t="s">
        <v>768</v>
      </c>
      <c r="E3930" s="18">
        <v>70.099999999999994</v>
      </c>
      <c r="G3930" t="s">
        <v>80</v>
      </c>
      <c r="L3930" s="39">
        <v>70.099999999999994</v>
      </c>
      <c r="AB3930" t="s">
        <v>311</v>
      </c>
      <c r="AM3930" t="s">
        <v>314</v>
      </c>
      <c r="AN3930" t="s">
        <v>1531</v>
      </c>
      <c r="AO3930" s="1">
        <v>45778</v>
      </c>
      <c r="AP3930" s="1" t="s">
        <v>5429</v>
      </c>
      <c r="AR3930" t="s">
        <v>1531</v>
      </c>
      <c r="AS3930" s="26"/>
    </row>
    <row r="3931" spans="1:45" hidden="1" x14ac:dyDescent="0.25">
      <c r="D3931" s="19"/>
      <c r="AS3931" s="26"/>
    </row>
    <row r="3932" spans="1:45" hidden="1" x14ac:dyDescent="0.25">
      <c r="A3932" s="19" t="s">
        <v>5496</v>
      </c>
      <c r="B3932" s="19" t="s">
        <v>5497</v>
      </c>
      <c r="C3932" t="s">
        <v>5495</v>
      </c>
      <c r="D3932" s="44" t="s">
        <v>95</v>
      </c>
      <c r="G3932" t="s">
        <v>45</v>
      </c>
      <c r="L3932" s="39">
        <v>79</v>
      </c>
      <c r="AB3932" t="s">
        <v>44</v>
      </c>
      <c r="AM3932" t="s">
        <v>55</v>
      </c>
      <c r="AN3932" t="s">
        <v>50</v>
      </c>
      <c r="AO3932" s="1">
        <v>45748</v>
      </c>
      <c r="AP3932" s="1" t="s">
        <v>5428</v>
      </c>
      <c r="AR3932" t="s">
        <v>50</v>
      </c>
      <c r="AS3932" s="26"/>
    </row>
    <row r="3933" spans="1:45" hidden="1" x14ac:dyDescent="0.25">
      <c r="C3933" s="21" t="s">
        <v>5499</v>
      </c>
      <c r="AM3933" s="21" t="s">
        <v>474</v>
      </c>
      <c r="AN3933" s="21"/>
      <c r="AO3933" s="21"/>
      <c r="AP3933" s="21" t="s">
        <v>5499</v>
      </c>
      <c r="AR3933" s="21" t="s">
        <v>84</v>
      </c>
      <c r="AS3933" s="46">
        <v>176</v>
      </c>
    </row>
    <row r="3934" spans="1:45" hidden="1" x14ac:dyDescent="0.25">
      <c r="C3934" s="21" t="s">
        <v>5499</v>
      </c>
      <c r="AM3934" s="21" t="s">
        <v>474</v>
      </c>
      <c r="AN3934" s="21"/>
      <c r="AO3934" s="21"/>
      <c r="AP3934" s="21" t="s">
        <v>5499</v>
      </c>
      <c r="AR3934" s="21" t="s">
        <v>690</v>
      </c>
      <c r="AS3934" s="46">
        <v>175</v>
      </c>
    </row>
    <row r="3935" spans="1:45" hidden="1" x14ac:dyDescent="0.25">
      <c r="C3935" s="21" t="s">
        <v>5499</v>
      </c>
      <c r="AM3935" s="21" t="s">
        <v>474</v>
      </c>
      <c r="AN3935" s="21"/>
      <c r="AO3935" s="21"/>
      <c r="AP3935" s="21" t="s">
        <v>5499</v>
      </c>
      <c r="AR3935" s="21" t="s">
        <v>566</v>
      </c>
      <c r="AS3935" s="46">
        <v>275</v>
      </c>
    </row>
    <row r="3936" spans="1:45" hidden="1" x14ac:dyDescent="0.25">
      <c r="C3936" s="21" t="s">
        <v>5499</v>
      </c>
      <c r="AM3936" s="21" t="s">
        <v>474</v>
      </c>
      <c r="AN3936" s="21"/>
      <c r="AO3936" s="21"/>
      <c r="AP3936" s="21" t="s">
        <v>5499</v>
      </c>
      <c r="AR3936" s="21" t="s">
        <v>72</v>
      </c>
      <c r="AS3936" s="46">
        <v>280.18057285180578</v>
      </c>
    </row>
    <row r="3937" spans="3:46" hidden="1" x14ac:dyDescent="0.25">
      <c r="C3937" s="21" t="s">
        <v>5499</v>
      </c>
      <c r="AM3937" s="21" t="s">
        <v>474</v>
      </c>
      <c r="AN3937" s="21"/>
      <c r="AO3937" s="21"/>
      <c r="AP3937" s="21" t="s">
        <v>5499</v>
      </c>
      <c r="AR3937" s="21" t="s">
        <v>5451</v>
      </c>
      <c r="AS3937" s="46">
        <v>750</v>
      </c>
    </row>
    <row r="3938" spans="3:46" hidden="1" x14ac:dyDescent="0.25">
      <c r="C3938" s="21" t="s">
        <v>5499</v>
      </c>
      <c r="AM3938" s="21" t="s">
        <v>248</v>
      </c>
      <c r="AN3938" s="21"/>
      <c r="AO3938" s="21"/>
      <c r="AP3938" s="21" t="s">
        <v>5499</v>
      </c>
      <c r="AR3938" s="21" t="s">
        <v>932</v>
      </c>
      <c r="AS3938" s="46">
        <v>500</v>
      </c>
    </row>
    <row r="3939" spans="3:46" hidden="1" x14ac:dyDescent="0.25">
      <c r="C3939" s="21" t="s">
        <v>5499</v>
      </c>
      <c r="AM3939" s="21" t="s">
        <v>248</v>
      </c>
      <c r="AN3939" s="21"/>
      <c r="AO3939" s="21"/>
      <c r="AP3939" s="21" t="s">
        <v>5499</v>
      </c>
      <c r="AR3939" s="21" t="s">
        <v>53</v>
      </c>
      <c r="AS3939" s="46">
        <v>312</v>
      </c>
    </row>
    <row r="3940" spans="3:46" hidden="1" x14ac:dyDescent="0.25">
      <c r="C3940" s="21" t="s">
        <v>5499</v>
      </c>
      <c r="AM3940" s="21" t="s">
        <v>248</v>
      </c>
      <c r="AN3940" s="21"/>
      <c r="AO3940" s="21"/>
      <c r="AP3940" s="21" t="s">
        <v>5499</v>
      </c>
      <c r="AR3940" s="21" t="s">
        <v>247</v>
      </c>
      <c r="AS3940" s="46">
        <v>550</v>
      </c>
    </row>
    <row r="3941" spans="3:46" hidden="1" x14ac:dyDescent="0.25">
      <c r="C3941" s="21" t="s">
        <v>5499</v>
      </c>
      <c r="AM3941" s="21" t="s">
        <v>55</v>
      </c>
      <c r="AN3941" s="21"/>
      <c r="AO3941" s="21"/>
      <c r="AP3941" s="21" t="s">
        <v>5499</v>
      </c>
      <c r="AR3941" s="21" t="s">
        <v>50</v>
      </c>
      <c r="AS3941" s="26">
        <v>463.80999999999983</v>
      </c>
    </row>
    <row r="3942" spans="3:46" hidden="1" x14ac:dyDescent="0.25">
      <c r="C3942" s="21" t="s">
        <v>5499</v>
      </c>
      <c r="AM3942" s="21" t="s">
        <v>55</v>
      </c>
      <c r="AN3942" s="21"/>
      <c r="AO3942" s="21"/>
      <c r="AP3942" s="21" t="s">
        <v>5499</v>
      </c>
      <c r="AR3942" s="21" t="s">
        <v>51</v>
      </c>
      <c r="AS3942" s="26">
        <v>354</v>
      </c>
    </row>
    <row r="3943" spans="3:46" hidden="1" x14ac:dyDescent="0.25">
      <c r="C3943" s="21" t="s">
        <v>5499</v>
      </c>
      <c r="AM3943" s="21" t="s">
        <v>314</v>
      </c>
      <c r="AN3943" s="21"/>
      <c r="AO3943" s="21"/>
      <c r="AP3943" s="21" t="s">
        <v>5499</v>
      </c>
      <c r="AR3943" s="21" t="s">
        <v>1532</v>
      </c>
      <c r="AS3943" s="26">
        <v>43</v>
      </c>
    </row>
    <row r="3944" spans="3:46" hidden="1" x14ac:dyDescent="0.25">
      <c r="C3944" s="21" t="s">
        <v>5499</v>
      </c>
      <c r="AM3944" s="21" t="s">
        <v>314</v>
      </c>
      <c r="AN3944" s="21"/>
      <c r="AO3944" s="21"/>
      <c r="AP3944" s="21" t="s">
        <v>5499</v>
      </c>
      <c r="AR3944" s="21" t="s">
        <v>1723</v>
      </c>
      <c r="AS3944" s="26">
        <v>151</v>
      </c>
    </row>
    <row r="3945" spans="3:46" hidden="1" x14ac:dyDescent="0.25">
      <c r="C3945" s="21" t="s">
        <v>5499</v>
      </c>
      <c r="AM3945" s="21" t="s">
        <v>314</v>
      </c>
      <c r="AN3945" s="21"/>
      <c r="AO3945" s="21"/>
      <c r="AP3945" s="21" t="s">
        <v>5499</v>
      </c>
      <c r="AR3945" t="s">
        <v>5501</v>
      </c>
      <c r="AS3945" s="26">
        <v>514.81942714819422</v>
      </c>
    </row>
    <row r="3946" spans="3:46" hidden="1" x14ac:dyDescent="0.25">
      <c r="C3946" s="21" t="s">
        <v>5500</v>
      </c>
      <c r="AM3946" s="21" t="s">
        <v>474</v>
      </c>
      <c r="AN3946" s="21"/>
      <c r="AO3946" s="21"/>
      <c r="AP3946" s="21" t="s">
        <v>5500</v>
      </c>
      <c r="AR3946" s="21" t="s">
        <v>84</v>
      </c>
      <c r="AS3946" s="47"/>
      <c r="AT3946" s="26">
        <v>523.81000000000006</v>
      </c>
    </row>
    <row r="3947" spans="3:46" hidden="1" x14ac:dyDescent="0.25">
      <c r="C3947" s="21" t="s">
        <v>5500</v>
      </c>
      <c r="AM3947" s="21" t="s">
        <v>474</v>
      </c>
      <c r="AN3947" s="21"/>
      <c r="AO3947" s="21"/>
      <c r="AP3947" s="21" t="s">
        <v>5500</v>
      </c>
      <c r="AR3947" s="21" t="s">
        <v>690</v>
      </c>
      <c r="AS3947" s="47"/>
      <c r="AT3947" s="26">
        <v>150.16</v>
      </c>
    </row>
    <row r="3948" spans="3:46" hidden="1" x14ac:dyDescent="0.25">
      <c r="C3948" s="21" t="s">
        <v>5500</v>
      </c>
      <c r="AM3948" s="21" t="s">
        <v>474</v>
      </c>
      <c r="AN3948" s="21"/>
      <c r="AO3948" s="21"/>
      <c r="AP3948" s="21" t="s">
        <v>5500</v>
      </c>
      <c r="AR3948" s="21" t="s">
        <v>566</v>
      </c>
      <c r="AS3948" s="47"/>
      <c r="AT3948" s="26">
        <v>201.13</v>
      </c>
    </row>
    <row r="3949" spans="3:46" hidden="1" x14ac:dyDescent="0.25">
      <c r="C3949" s="21" t="s">
        <v>5500</v>
      </c>
      <c r="AM3949" s="21" t="s">
        <v>474</v>
      </c>
      <c r="AN3949" s="21"/>
      <c r="AO3949" s="21"/>
      <c r="AP3949" s="21" t="s">
        <v>5500</v>
      </c>
      <c r="AR3949" s="21" t="s">
        <v>72</v>
      </c>
      <c r="AS3949" s="47"/>
      <c r="AT3949" s="26">
        <v>389.77</v>
      </c>
    </row>
    <row r="3950" spans="3:46" hidden="1" x14ac:dyDescent="0.25">
      <c r="C3950" s="21" t="s">
        <v>5500</v>
      </c>
      <c r="AM3950" s="21" t="s">
        <v>474</v>
      </c>
      <c r="AN3950" s="21"/>
      <c r="AO3950" s="21"/>
      <c r="AP3950" s="21" t="s">
        <v>5500</v>
      </c>
      <c r="AR3950" s="21" t="s">
        <v>5451</v>
      </c>
      <c r="AS3950" s="26"/>
      <c r="AT3950" s="26">
        <v>899.27</v>
      </c>
    </row>
    <row r="3951" spans="3:46" hidden="1" x14ac:dyDescent="0.25">
      <c r="C3951" s="21" t="s">
        <v>5500</v>
      </c>
      <c r="AM3951" s="21" t="s">
        <v>248</v>
      </c>
      <c r="AN3951" s="21"/>
      <c r="AO3951" s="21"/>
      <c r="AP3951" s="21" t="s">
        <v>5500</v>
      </c>
      <c r="AR3951" s="21" t="s">
        <v>932</v>
      </c>
      <c r="AS3951" s="26"/>
      <c r="AT3951" s="26">
        <v>396.06347826086954</v>
      </c>
    </row>
    <row r="3952" spans="3:46" hidden="1" x14ac:dyDescent="0.25">
      <c r="C3952" s="21" t="s">
        <v>5500</v>
      </c>
      <c r="AM3952" s="21" t="s">
        <v>248</v>
      </c>
      <c r="AN3952" s="21"/>
      <c r="AO3952" s="21"/>
      <c r="AP3952" s="21" t="s">
        <v>5500</v>
      </c>
      <c r="AR3952" s="21" t="s">
        <v>53</v>
      </c>
      <c r="AS3952" s="26"/>
      <c r="AT3952" s="26">
        <v>505.62913043478255</v>
      </c>
    </row>
    <row r="3953" spans="1:46" hidden="1" x14ac:dyDescent="0.25">
      <c r="C3953" s="21" t="s">
        <v>5500</v>
      </c>
      <c r="AM3953" s="21" t="s">
        <v>248</v>
      </c>
      <c r="AN3953" s="21"/>
      <c r="AO3953" s="21"/>
      <c r="AP3953" s="21" t="s">
        <v>5500</v>
      </c>
      <c r="AR3953" s="21" t="s">
        <v>247</v>
      </c>
      <c r="AT3953" s="26">
        <v>377.65956521739128</v>
      </c>
    </row>
    <row r="3954" spans="1:46" hidden="1" x14ac:dyDescent="0.25">
      <c r="C3954" s="21" t="s">
        <v>5500</v>
      </c>
      <c r="AM3954" s="21" t="s">
        <v>55</v>
      </c>
      <c r="AN3954" s="21"/>
      <c r="AO3954" s="21"/>
      <c r="AP3954" s="21" t="s">
        <v>5500</v>
      </c>
      <c r="AR3954" s="21" t="s">
        <v>50</v>
      </c>
      <c r="AT3954" s="7">
        <v>683.12095238095242</v>
      </c>
    </row>
    <row r="3955" spans="1:46" hidden="1" x14ac:dyDescent="0.25">
      <c r="C3955" s="21" t="s">
        <v>5500</v>
      </c>
      <c r="AM3955" s="21" t="s">
        <v>55</v>
      </c>
      <c r="AN3955" s="21"/>
      <c r="AO3955" s="21"/>
      <c r="AP3955" s="21" t="s">
        <v>5500</v>
      </c>
      <c r="AR3955" s="21" t="s">
        <v>51</v>
      </c>
      <c r="AT3955" s="7">
        <v>335.28666666666669</v>
      </c>
    </row>
    <row r="3956" spans="1:46" hidden="1" x14ac:dyDescent="0.25">
      <c r="C3956" s="21" t="s">
        <v>5500</v>
      </c>
      <c r="AM3956" s="21" t="s">
        <v>314</v>
      </c>
      <c r="AN3956" s="21"/>
      <c r="AO3956" s="21"/>
      <c r="AP3956" s="21" t="s">
        <v>5500</v>
      </c>
      <c r="AR3956" s="21" t="s">
        <v>1532</v>
      </c>
      <c r="AT3956" s="7">
        <v>111.87</v>
      </c>
    </row>
    <row r="3957" spans="1:46" hidden="1" x14ac:dyDescent="0.25">
      <c r="C3957" s="21" t="s">
        <v>5500</v>
      </c>
      <c r="AM3957" s="21" t="s">
        <v>314</v>
      </c>
      <c r="AN3957" s="21"/>
      <c r="AO3957" s="21"/>
      <c r="AP3957" s="21" t="s">
        <v>5500</v>
      </c>
      <c r="AR3957" s="21" t="s">
        <v>1723</v>
      </c>
      <c r="AT3957" s="7">
        <v>10.050000000000001</v>
      </c>
    </row>
    <row r="3958" spans="1:46" hidden="1" x14ac:dyDescent="0.25">
      <c r="C3958" s="21" t="s">
        <v>5500</v>
      </c>
      <c r="AM3958" s="21" t="s">
        <v>314</v>
      </c>
      <c r="AN3958" s="21"/>
      <c r="AO3958" s="21"/>
      <c r="AP3958" s="21" t="s">
        <v>5500</v>
      </c>
      <c r="AR3958" t="s">
        <v>5501</v>
      </c>
      <c r="AT3958" s="7">
        <v>750</v>
      </c>
    </row>
    <row r="3959" spans="1:46" hidden="1" x14ac:dyDescent="0.25">
      <c r="A3959" s="19" t="s">
        <v>5513</v>
      </c>
      <c r="B3959" t="s">
        <v>266</v>
      </c>
      <c r="C3959" t="s">
        <v>267</v>
      </c>
      <c r="D3959" s="19" t="s">
        <v>116</v>
      </c>
      <c r="G3959" t="s">
        <v>80</v>
      </c>
      <c r="L3959">
        <v>24.89</v>
      </c>
      <c r="AM3959" t="s">
        <v>474</v>
      </c>
      <c r="AN3959" t="s">
        <v>5451</v>
      </c>
      <c r="AO3959" s="1">
        <v>45717</v>
      </c>
      <c r="AP3959" s="1" t="s">
        <v>5427</v>
      </c>
      <c r="AR3959" t="s">
        <v>5451</v>
      </c>
      <c r="AT3959" s="7"/>
    </row>
    <row r="3960" spans="1:46" hidden="1" x14ac:dyDescent="0.25">
      <c r="B3960" t="s">
        <v>5149</v>
      </c>
      <c r="C3960" t="s">
        <v>5150</v>
      </c>
      <c r="D3960" t="s">
        <v>87</v>
      </c>
      <c r="G3960" t="s">
        <v>58</v>
      </c>
      <c r="L3960">
        <f>93.96-57</f>
        <v>36.959999999999994</v>
      </c>
      <c r="R3960" t="s">
        <v>98</v>
      </c>
      <c r="S3960" t="s">
        <v>98</v>
      </c>
      <c r="T3960" t="s">
        <v>98</v>
      </c>
      <c r="AB3960" t="s">
        <v>44</v>
      </c>
      <c r="AC3960" t="s">
        <v>44</v>
      </c>
      <c r="AL3960" t="s">
        <v>1126</v>
      </c>
      <c r="AM3960" t="s">
        <v>55</v>
      </c>
      <c r="AN3960" t="s">
        <v>50</v>
      </c>
      <c r="AO3960" s="1">
        <v>45748</v>
      </c>
      <c r="AP3960" s="1" t="s">
        <v>5428</v>
      </c>
    </row>
    <row r="3964" spans="1:46" x14ac:dyDescent="0.25">
      <c r="AT3964" s="21"/>
    </row>
    <row r="3965" spans="1:46" x14ac:dyDescent="0.25">
      <c r="AT3965" s="45"/>
    </row>
    <row r="3966" spans="1:46" x14ac:dyDescent="0.25">
      <c r="AT3966" s="45"/>
    </row>
    <row r="3967" spans="1:46" x14ac:dyDescent="0.25">
      <c r="AT3967" s="45"/>
    </row>
    <row r="3968" spans="1:46" x14ac:dyDescent="0.25">
      <c r="AT3968" s="45"/>
    </row>
    <row r="3969" spans="46:46" x14ac:dyDescent="0.25">
      <c r="AT3969" s="45"/>
    </row>
    <row r="3970" spans="46:46" x14ac:dyDescent="0.25">
      <c r="AT3970" s="45"/>
    </row>
    <row r="3971" spans="46:46" x14ac:dyDescent="0.25">
      <c r="AT3971" s="45"/>
    </row>
    <row r="3972" spans="46:46" x14ac:dyDescent="0.25">
      <c r="AT3972" s="45"/>
    </row>
  </sheetData>
  <autoFilter ref="A1:AT3960" xr:uid="{41883028-A26D-45C1-A28B-F72C604CC694}">
    <filterColumn colId="2">
      <filters>
        <filter val="DAS FLORES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2DFB2-D214-4124-AD08-29F55B79F420}">
  <dimension ref="A2:V23"/>
  <sheetViews>
    <sheetView showGridLines="0" workbookViewId="0">
      <selection activeCell="I4" sqref="I4:I14"/>
    </sheetView>
  </sheetViews>
  <sheetFormatPr defaultRowHeight="15" x14ac:dyDescent="0.25"/>
  <cols>
    <col min="2" max="2" width="10.140625" bestFit="1" customWidth="1"/>
    <col min="10" max="10" width="10.7109375" bestFit="1" customWidth="1"/>
    <col min="13" max="13" width="13.28515625" bestFit="1" customWidth="1"/>
    <col min="14" max="14" width="10.140625" bestFit="1" customWidth="1"/>
    <col min="15" max="15" width="31.5703125" bestFit="1" customWidth="1"/>
    <col min="16" max="16" width="6.85546875" bestFit="1" customWidth="1"/>
    <col min="22" max="22" width="10.7109375" bestFit="1" customWidth="1"/>
  </cols>
  <sheetData>
    <row r="2" spans="1:22" x14ac:dyDescent="0.25">
      <c r="A2" t="s">
        <v>5621</v>
      </c>
      <c r="M2" t="s">
        <v>5622</v>
      </c>
    </row>
    <row r="3" spans="1:22" ht="15.75" thickBot="1" x14ac:dyDescent="0.3">
      <c r="A3" s="137" t="s">
        <v>5606</v>
      </c>
      <c r="B3" s="137" t="s">
        <v>5607</v>
      </c>
      <c r="C3" s="137" t="s">
        <v>5608</v>
      </c>
      <c r="D3" s="137" t="s">
        <v>5609</v>
      </c>
      <c r="E3" s="137" t="s">
        <v>5610</v>
      </c>
      <c r="F3" s="137" t="s">
        <v>5611</v>
      </c>
      <c r="G3" s="137" t="s">
        <v>5612</v>
      </c>
      <c r="H3" s="137" t="s">
        <v>5613</v>
      </c>
      <c r="I3" s="137" t="s">
        <v>5614</v>
      </c>
      <c r="J3" s="137" t="s">
        <v>5424</v>
      </c>
      <c r="M3" s="147" t="s">
        <v>5617</v>
      </c>
      <c r="N3" s="147"/>
      <c r="O3" s="147"/>
      <c r="P3" s="147" t="s">
        <v>5618</v>
      </c>
      <c r="Q3" s="147"/>
      <c r="R3" s="147"/>
      <c r="S3" s="147"/>
      <c r="T3" s="147"/>
      <c r="U3" s="147"/>
      <c r="V3" s="147"/>
    </row>
    <row r="4" spans="1:22" x14ac:dyDescent="0.25">
      <c r="A4" s="138" t="s">
        <v>5615</v>
      </c>
      <c r="B4" s="139">
        <v>1</v>
      </c>
      <c r="C4" s="140" t="s">
        <v>317</v>
      </c>
      <c r="D4" s="141"/>
      <c r="E4" s="142">
        <v>30</v>
      </c>
      <c r="F4" s="141"/>
      <c r="G4" s="141"/>
      <c r="H4" s="141"/>
      <c r="I4" s="141"/>
      <c r="J4" s="142">
        <v>30</v>
      </c>
      <c r="M4" s="148" t="s">
        <v>5606</v>
      </c>
      <c r="N4" s="148" t="s">
        <v>5607</v>
      </c>
      <c r="O4" s="148" t="s">
        <v>5608</v>
      </c>
      <c r="P4" s="148" t="s">
        <v>5609</v>
      </c>
      <c r="Q4" s="148" t="s">
        <v>5610</v>
      </c>
      <c r="R4" s="148" t="s">
        <v>5611</v>
      </c>
      <c r="S4" s="148" t="s">
        <v>5612</v>
      </c>
      <c r="T4" s="148" t="s">
        <v>5613</v>
      </c>
      <c r="U4" s="148" t="s">
        <v>5614</v>
      </c>
      <c r="V4" s="148" t="s">
        <v>5424</v>
      </c>
    </row>
    <row r="5" spans="1:22" x14ac:dyDescent="0.25">
      <c r="A5" s="138" t="s">
        <v>5615</v>
      </c>
      <c r="B5" s="139">
        <v>2</v>
      </c>
      <c r="C5" s="140" t="s">
        <v>5050</v>
      </c>
      <c r="D5" s="141"/>
      <c r="E5" s="142">
        <v>77</v>
      </c>
      <c r="F5" s="141"/>
      <c r="G5" s="141"/>
      <c r="H5" s="141"/>
      <c r="I5" s="141"/>
      <c r="J5" s="142">
        <v>77</v>
      </c>
      <c r="M5" s="149" t="s">
        <v>5619</v>
      </c>
      <c r="N5" s="149">
        <v>1</v>
      </c>
      <c r="O5" t="s">
        <v>4014</v>
      </c>
      <c r="P5" s="150"/>
      <c r="Q5" s="150">
        <v>30.240405807668001</v>
      </c>
      <c r="R5" s="150"/>
      <c r="S5" s="150"/>
      <c r="T5" s="150"/>
      <c r="U5" s="150"/>
      <c r="V5" s="150">
        <v>30.240405807668001</v>
      </c>
    </row>
    <row r="6" spans="1:22" x14ac:dyDescent="0.25">
      <c r="A6" s="138" t="s">
        <v>5615</v>
      </c>
      <c r="B6" s="139">
        <v>3</v>
      </c>
      <c r="C6" s="140" t="s">
        <v>1877</v>
      </c>
      <c r="D6" s="141"/>
      <c r="E6" s="142">
        <v>57</v>
      </c>
      <c r="F6" s="141"/>
      <c r="G6" s="141"/>
      <c r="H6" s="141"/>
      <c r="I6" s="141"/>
      <c r="J6" s="142">
        <v>57</v>
      </c>
      <c r="M6" s="149" t="s">
        <v>5619</v>
      </c>
      <c r="N6" s="149">
        <v>2</v>
      </c>
      <c r="O6" t="s">
        <v>5037</v>
      </c>
      <c r="P6" s="150"/>
      <c r="Q6" s="150">
        <v>7.9779999999999998</v>
      </c>
      <c r="R6" s="150"/>
      <c r="S6" s="150"/>
      <c r="T6" s="150"/>
      <c r="U6" s="150"/>
      <c r="V6" s="150">
        <v>7.9779999999999998</v>
      </c>
    </row>
    <row r="7" spans="1:22" x14ac:dyDescent="0.25">
      <c r="A7" s="138" t="s">
        <v>5615</v>
      </c>
      <c r="B7" s="139">
        <v>4</v>
      </c>
      <c r="C7" s="140" t="s">
        <v>693</v>
      </c>
      <c r="D7" s="141"/>
      <c r="E7" s="142">
        <v>64</v>
      </c>
      <c r="F7" s="141"/>
      <c r="G7" s="141"/>
      <c r="H7" s="141"/>
      <c r="I7" s="141"/>
      <c r="J7" s="142">
        <v>64</v>
      </c>
      <c r="M7" s="149" t="s">
        <v>5619</v>
      </c>
      <c r="N7" s="149">
        <v>3</v>
      </c>
      <c r="O7" t="s">
        <v>243</v>
      </c>
      <c r="P7" s="150"/>
      <c r="Q7" s="150">
        <v>15.715</v>
      </c>
      <c r="R7" s="150"/>
      <c r="S7" s="150"/>
      <c r="T7" s="150"/>
      <c r="U7" s="150"/>
      <c r="V7" s="150">
        <v>15.715</v>
      </c>
    </row>
    <row r="8" spans="1:22" x14ac:dyDescent="0.25">
      <c r="A8" s="138" t="s">
        <v>5615</v>
      </c>
      <c r="B8" s="139">
        <v>5</v>
      </c>
      <c r="C8" s="140" t="s">
        <v>735</v>
      </c>
      <c r="D8" s="141"/>
      <c r="E8" s="141"/>
      <c r="F8" s="142">
        <v>36</v>
      </c>
      <c r="G8" s="141"/>
      <c r="H8" s="141"/>
      <c r="I8" s="141"/>
      <c r="J8" s="142">
        <v>36</v>
      </c>
      <c r="M8" s="149" t="s">
        <v>5619</v>
      </c>
      <c r="N8" s="149">
        <v>4</v>
      </c>
      <c r="O8" t="s">
        <v>5026</v>
      </c>
      <c r="P8" s="150"/>
      <c r="Q8" s="150">
        <v>8.74</v>
      </c>
      <c r="R8" s="150"/>
      <c r="S8" s="150"/>
      <c r="T8" s="150"/>
      <c r="U8" s="150"/>
      <c r="V8" s="150">
        <v>8.74</v>
      </c>
    </row>
    <row r="9" spans="1:22" x14ac:dyDescent="0.25">
      <c r="A9" s="138" t="s">
        <v>5615</v>
      </c>
      <c r="B9" s="139">
        <v>6</v>
      </c>
      <c r="C9" s="140" t="s">
        <v>1220</v>
      </c>
      <c r="D9" s="141"/>
      <c r="E9" s="141"/>
      <c r="F9" s="142">
        <v>13</v>
      </c>
      <c r="G9" s="141"/>
      <c r="H9" s="141"/>
      <c r="I9" s="141"/>
      <c r="J9" s="142">
        <v>13</v>
      </c>
      <c r="M9" s="149" t="s">
        <v>5619</v>
      </c>
      <c r="N9" s="149">
        <v>5</v>
      </c>
      <c r="O9" t="s">
        <v>5132</v>
      </c>
      <c r="P9" s="150"/>
      <c r="Q9" s="150">
        <v>144.595</v>
      </c>
      <c r="R9" s="150">
        <v>66.546999999999997</v>
      </c>
      <c r="S9" s="150"/>
      <c r="T9" s="150"/>
      <c r="U9" s="150"/>
      <c r="V9" s="150">
        <v>211.142</v>
      </c>
    </row>
    <row r="10" spans="1:22" x14ac:dyDescent="0.25">
      <c r="A10" s="138" t="s">
        <v>5615</v>
      </c>
      <c r="B10" s="139">
        <v>7</v>
      </c>
      <c r="C10" s="140" t="s">
        <v>1046</v>
      </c>
      <c r="D10" s="141"/>
      <c r="E10" s="141"/>
      <c r="F10" s="142">
        <v>85</v>
      </c>
      <c r="G10" s="141"/>
      <c r="H10" s="141"/>
      <c r="I10" s="141"/>
      <c r="J10" s="142">
        <v>85</v>
      </c>
      <c r="M10" s="149" t="s">
        <v>5619</v>
      </c>
      <c r="N10" s="149">
        <v>6</v>
      </c>
      <c r="O10" t="s">
        <v>5050</v>
      </c>
      <c r="P10" s="150"/>
      <c r="Q10" s="150"/>
      <c r="R10" s="150">
        <v>331.61</v>
      </c>
      <c r="S10" s="150">
        <v>26.625</v>
      </c>
      <c r="T10" s="150"/>
      <c r="U10" s="150"/>
      <c r="V10" s="150">
        <v>358.23500000000001</v>
      </c>
    </row>
    <row r="11" spans="1:22" x14ac:dyDescent="0.25">
      <c r="A11" s="138" t="s">
        <v>5615</v>
      </c>
      <c r="B11" s="139">
        <v>8</v>
      </c>
      <c r="C11" s="140" t="s">
        <v>588</v>
      </c>
      <c r="D11" s="141"/>
      <c r="E11" s="141"/>
      <c r="F11" s="142">
        <v>72</v>
      </c>
      <c r="G11" s="142">
        <v>33</v>
      </c>
      <c r="H11" s="141"/>
      <c r="I11" s="141"/>
      <c r="J11" s="142">
        <v>104</v>
      </c>
      <c r="M11" s="149" t="s">
        <v>5619</v>
      </c>
      <c r="N11" s="149">
        <v>7</v>
      </c>
      <c r="O11" t="s">
        <v>4720</v>
      </c>
      <c r="P11" s="150"/>
      <c r="Q11" s="150"/>
      <c r="R11" s="150"/>
      <c r="S11" s="150">
        <v>16.445</v>
      </c>
      <c r="T11" s="150"/>
      <c r="U11" s="150"/>
      <c r="V11" s="150">
        <v>16.445</v>
      </c>
    </row>
    <row r="12" spans="1:22" x14ac:dyDescent="0.25">
      <c r="A12" s="138" t="s">
        <v>5615</v>
      </c>
      <c r="B12" s="139">
        <v>9</v>
      </c>
      <c r="C12" s="140" t="s">
        <v>470</v>
      </c>
      <c r="D12" s="141"/>
      <c r="E12" s="141"/>
      <c r="F12" s="141"/>
      <c r="G12" s="142">
        <v>15</v>
      </c>
      <c r="H12" s="141"/>
      <c r="I12" s="141"/>
      <c r="J12" s="142">
        <v>15</v>
      </c>
      <c r="M12" s="149" t="s">
        <v>5619</v>
      </c>
      <c r="N12" s="149">
        <v>8</v>
      </c>
      <c r="O12" t="s">
        <v>5173</v>
      </c>
      <c r="P12" s="150"/>
      <c r="Q12" s="150"/>
      <c r="R12" s="150"/>
      <c r="S12" s="150">
        <v>6.38</v>
      </c>
      <c r="T12" s="150"/>
      <c r="U12" s="150"/>
      <c r="V12" s="150">
        <v>6.38</v>
      </c>
    </row>
    <row r="13" spans="1:22" x14ac:dyDescent="0.25">
      <c r="A13" s="138" t="s">
        <v>5615</v>
      </c>
      <c r="B13" s="139">
        <v>10</v>
      </c>
      <c r="C13" s="140" t="s">
        <v>972</v>
      </c>
      <c r="D13" s="141"/>
      <c r="E13" s="141"/>
      <c r="F13" s="141"/>
      <c r="G13" s="142">
        <v>58</v>
      </c>
      <c r="H13" s="141"/>
      <c r="I13" s="141"/>
      <c r="J13" s="142">
        <v>58</v>
      </c>
      <c r="M13" s="149" t="s">
        <v>5619</v>
      </c>
      <c r="N13" s="149">
        <v>9</v>
      </c>
      <c r="O13" t="s">
        <v>693</v>
      </c>
      <c r="P13" s="150"/>
      <c r="Q13" s="150"/>
      <c r="R13" s="150"/>
      <c r="S13" s="150">
        <v>23.265000000000001</v>
      </c>
      <c r="T13" s="150"/>
      <c r="U13" s="150"/>
      <c r="V13" s="150">
        <v>23.265000000000001</v>
      </c>
    </row>
    <row r="14" spans="1:22" x14ac:dyDescent="0.25">
      <c r="A14" s="138" t="s">
        <v>5615</v>
      </c>
      <c r="B14" s="139">
        <v>11</v>
      </c>
      <c r="C14" s="140" t="s">
        <v>706</v>
      </c>
      <c r="D14" s="141"/>
      <c r="E14" s="141"/>
      <c r="F14" s="141"/>
      <c r="G14" s="142">
        <v>92</v>
      </c>
      <c r="H14" s="141"/>
      <c r="I14" s="141"/>
      <c r="J14" s="142">
        <v>92</v>
      </c>
      <c r="M14" s="149" t="s">
        <v>5619</v>
      </c>
      <c r="N14" s="149">
        <v>10</v>
      </c>
      <c r="O14" t="s">
        <v>4838</v>
      </c>
      <c r="P14" s="150"/>
      <c r="Q14" s="150"/>
      <c r="R14" s="150"/>
      <c r="S14" s="150">
        <v>9.4600000000000009</v>
      </c>
      <c r="T14" s="150"/>
      <c r="U14" s="150"/>
      <c r="V14" s="150">
        <v>9.4600000000000009</v>
      </c>
    </row>
    <row r="15" spans="1:22" x14ac:dyDescent="0.25">
      <c r="A15" s="138" t="s">
        <v>5615</v>
      </c>
      <c r="B15" s="139">
        <v>12</v>
      </c>
      <c r="C15" s="140" t="s">
        <v>1098</v>
      </c>
      <c r="D15" s="141"/>
      <c r="E15" s="141"/>
      <c r="F15" s="141"/>
      <c r="G15" s="141"/>
      <c r="H15" s="142">
        <v>23</v>
      </c>
      <c r="I15" s="141"/>
      <c r="J15" s="142">
        <v>23</v>
      </c>
      <c r="M15" s="149" t="s">
        <v>5619</v>
      </c>
      <c r="N15" s="149">
        <v>10</v>
      </c>
      <c r="O15" t="s">
        <v>76</v>
      </c>
      <c r="P15" s="150"/>
      <c r="Q15" s="150"/>
      <c r="R15" s="150"/>
      <c r="S15" s="150">
        <v>9.77</v>
      </c>
      <c r="T15" s="150"/>
      <c r="U15" s="150"/>
      <c r="V15" s="150">
        <v>9.77</v>
      </c>
    </row>
    <row r="16" spans="1:22" x14ac:dyDescent="0.25">
      <c r="A16" s="138" t="s">
        <v>5615</v>
      </c>
      <c r="B16" s="139">
        <v>13</v>
      </c>
      <c r="C16" s="140" t="s">
        <v>1368</v>
      </c>
      <c r="D16" s="141"/>
      <c r="E16" s="141"/>
      <c r="F16" s="141"/>
      <c r="G16" s="141"/>
      <c r="H16" s="142">
        <v>180</v>
      </c>
      <c r="I16" s="142">
        <v>30</v>
      </c>
      <c r="J16" s="142">
        <v>210</v>
      </c>
      <c r="M16" s="149" t="s">
        <v>5619</v>
      </c>
      <c r="N16" s="149">
        <v>11</v>
      </c>
      <c r="O16" t="s">
        <v>1883</v>
      </c>
      <c r="P16" s="150"/>
      <c r="Q16" s="150"/>
      <c r="R16" s="150"/>
      <c r="S16" s="150">
        <v>157.16300000000001</v>
      </c>
      <c r="T16" s="150"/>
      <c r="U16" s="150"/>
      <c r="V16" s="150">
        <v>157.16300000000001</v>
      </c>
    </row>
    <row r="17" spans="1:22" x14ac:dyDescent="0.25">
      <c r="A17" s="138" t="s">
        <v>5615</v>
      </c>
      <c r="B17" s="139">
        <v>14</v>
      </c>
      <c r="C17" s="140" t="s">
        <v>1346</v>
      </c>
      <c r="D17" s="141"/>
      <c r="E17" s="141"/>
      <c r="F17" s="141"/>
      <c r="G17" s="141"/>
      <c r="H17" s="141"/>
      <c r="I17" s="142">
        <v>63</v>
      </c>
      <c r="J17" s="142">
        <v>63</v>
      </c>
      <c r="M17" s="149" t="s">
        <v>5619</v>
      </c>
      <c r="N17" s="149">
        <v>12</v>
      </c>
      <c r="O17" t="s">
        <v>748</v>
      </c>
      <c r="P17" s="150"/>
      <c r="Q17" s="150"/>
      <c r="R17" s="150"/>
      <c r="S17" s="150">
        <v>8.4</v>
      </c>
      <c r="T17" s="150"/>
      <c r="U17" s="150"/>
      <c r="V17" s="150">
        <v>8.4</v>
      </c>
    </row>
    <row r="18" spans="1:22" ht="15.75" thickBot="1" x14ac:dyDescent="0.3">
      <c r="A18" s="143" t="s">
        <v>5615</v>
      </c>
      <c r="B18" s="139">
        <v>15</v>
      </c>
      <c r="C18" s="140" t="s">
        <v>4859</v>
      </c>
      <c r="D18" s="141"/>
      <c r="E18" s="141"/>
      <c r="F18" s="141"/>
      <c r="G18" s="141"/>
      <c r="H18" s="141"/>
      <c r="I18" s="142">
        <v>32</v>
      </c>
      <c r="J18" s="142">
        <v>32</v>
      </c>
      <c r="M18" s="149" t="s">
        <v>5619</v>
      </c>
      <c r="N18" s="149">
        <v>13</v>
      </c>
      <c r="O18" t="s">
        <v>741</v>
      </c>
      <c r="P18" s="150"/>
      <c r="Q18" s="150"/>
      <c r="R18" s="150"/>
      <c r="S18" s="150">
        <v>24.05</v>
      </c>
      <c r="T18" s="150"/>
      <c r="U18" s="150"/>
      <c r="V18" s="150">
        <v>24.05</v>
      </c>
    </row>
    <row r="19" spans="1:22" ht="15.75" thickBot="1" x14ac:dyDescent="0.3">
      <c r="A19" s="144" t="s">
        <v>5616</v>
      </c>
      <c r="B19" s="145"/>
      <c r="C19" s="145"/>
      <c r="D19" s="145"/>
      <c r="E19" s="146">
        <v>228</v>
      </c>
      <c r="F19" s="146">
        <v>205</v>
      </c>
      <c r="G19" s="146">
        <v>197</v>
      </c>
      <c r="H19" s="146">
        <v>203</v>
      </c>
      <c r="I19" s="146">
        <v>125</v>
      </c>
      <c r="J19" s="146">
        <v>958</v>
      </c>
      <c r="M19" s="149" t="s">
        <v>5619</v>
      </c>
      <c r="N19" s="149">
        <v>14</v>
      </c>
      <c r="O19" t="s">
        <v>1098</v>
      </c>
      <c r="P19" s="150"/>
      <c r="Q19" s="150"/>
      <c r="R19" s="150"/>
      <c r="S19" s="150">
        <v>114.77700000000002</v>
      </c>
      <c r="T19" s="150">
        <v>216.78245454545458</v>
      </c>
      <c r="U19" s="150"/>
      <c r="V19" s="150">
        <v>331.55945454545463</v>
      </c>
    </row>
    <row r="20" spans="1:22" x14ac:dyDescent="0.25">
      <c r="M20" s="149" t="s">
        <v>5619</v>
      </c>
      <c r="N20" s="149">
        <v>15</v>
      </c>
      <c r="O20" t="s">
        <v>5126</v>
      </c>
      <c r="P20" s="150"/>
      <c r="Q20" s="150"/>
      <c r="R20" s="150"/>
      <c r="S20" s="150"/>
      <c r="T20" s="150">
        <v>29.26</v>
      </c>
      <c r="U20" s="150"/>
      <c r="V20" s="150">
        <v>29.26</v>
      </c>
    </row>
    <row r="21" spans="1:22" x14ac:dyDescent="0.25">
      <c r="M21" s="149" t="s">
        <v>5619</v>
      </c>
      <c r="N21" s="149">
        <v>16</v>
      </c>
      <c r="O21" t="s">
        <v>4859</v>
      </c>
      <c r="P21" s="150"/>
      <c r="Q21" s="150"/>
      <c r="R21" s="150"/>
      <c r="S21" s="150"/>
      <c r="T21" s="150">
        <v>119.854</v>
      </c>
      <c r="U21" s="150"/>
      <c r="V21" s="150">
        <v>119.854</v>
      </c>
    </row>
    <row r="22" spans="1:22" x14ac:dyDescent="0.25">
      <c r="M22" s="151" t="s">
        <v>5619</v>
      </c>
      <c r="N22" s="149">
        <v>17</v>
      </c>
      <c r="O22" t="s">
        <v>1206</v>
      </c>
      <c r="P22" s="150"/>
      <c r="Q22" s="150"/>
      <c r="R22" s="150"/>
      <c r="S22" s="150"/>
      <c r="T22" s="150">
        <v>32.56</v>
      </c>
      <c r="U22" s="150"/>
      <c r="V22" s="150">
        <v>32.56</v>
      </c>
    </row>
    <row r="23" spans="1:22" x14ac:dyDescent="0.25">
      <c r="M23" s="152" t="s">
        <v>5620</v>
      </c>
      <c r="N23" s="152"/>
      <c r="O23" s="152"/>
      <c r="P23" s="153"/>
      <c r="Q23" s="153">
        <v>207.26840580766799</v>
      </c>
      <c r="R23" s="153">
        <v>398.15700000000004</v>
      </c>
      <c r="S23" s="153">
        <v>396.33500000000004</v>
      </c>
      <c r="T23" s="153">
        <v>398.45645454545456</v>
      </c>
      <c r="U23" s="153"/>
      <c r="V23" s="153">
        <v>1400.2168603531227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6895-B92A-43F1-A993-D73D6FE52E08}">
  <dimension ref="A1:L118"/>
  <sheetViews>
    <sheetView zoomScaleNormal="100" workbookViewId="0">
      <selection sqref="A1:XFD1048576"/>
    </sheetView>
  </sheetViews>
  <sheetFormatPr defaultColWidth="0" defaultRowHeight="15" x14ac:dyDescent="0.25"/>
  <cols>
    <col min="1" max="1" width="18.140625" customWidth="1"/>
    <col min="2" max="2" width="9.7109375" bestFit="1" customWidth="1"/>
    <col min="3" max="3" width="24.42578125" bestFit="1" customWidth="1"/>
    <col min="4" max="4" width="6.85546875" bestFit="1" customWidth="1"/>
    <col min="5" max="5" width="8.7109375" bestFit="1" customWidth="1"/>
    <col min="6" max="6" width="12.5703125" customWidth="1"/>
    <col min="7" max="7" width="17.5703125" bestFit="1" customWidth="1"/>
    <col min="8" max="8" width="30.42578125" bestFit="1" customWidth="1"/>
    <col min="9" max="9" width="8.42578125" bestFit="1" customWidth="1"/>
    <col min="10" max="10" width="28" bestFit="1" customWidth="1"/>
    <col min="11" max="11" width="6.85546875" bestFit="1" customWidth="1"/>
    <col min="12" max="12" width="19.5703125" bestFit="1" customWidth="1"/>
    <col min="13" max="16384" width="9.140625" hidden="1"/>
  </cols>
  <sheetData>
    <row r="1" spans="1:12" x14ac:dyDescent="0.25">
      <c r="A1" s="35" t="s">
        <v>5459</v>
      </c>
      <c r="B1" s="35" t="s">
        <v>0</v>
      </c>
      <c r="C1" s="35" t="s">
        <v>1</v>
      </c>
      <c r="D1" s="35" t="s">
        <v>2</v>
      </c>
      <c r="E1" s="35" t="s">
        <v>10</v>
      </c>
      <c r="F1" s="36" t="s">
        <v>5425</v>
      </c>
      <c r="G1" s="36" t="s">
        <v>5407</v>
      </c>
      <c r="H1" s="36" t="s">
        <v>5460</v>
      </c>
      <c r="I1" s="36" t="s">
        <v>5440</v>
      </c>
      <c r="J1" s="36" t="s">
        <v>5461</v>
      </c>
      <c r="K1" s="36" t="s">
        <v>5462</v>
      </c>
      <c r="L1" s="36" t="s">
        <v>5568</v>
      </c>
    </row>
    <row r="2" spans="1:12" x14ac:dyDescent="0.25">
      <c r="A2" t="s">
        <v>123</v>
      </c>
      <c r="B2" t="s">
        <v>120</v>
      </c>
      <c r="C2" t="s">
        <v>121</v>
      </c>
      <c r="D2" t="s">
        <v>122</v>
      </c>
      <c r="E2">
        <v>11.71</v>
      </c>
      <c r="F2" t="s">
        <v>5427</v>
      </c>
      <c r="G2" t="s">
        <v>474</v>
      </c>
      <c r="H2" t="s">
        <v>5466</v>
      </c>
      <c r="I2" t="s">
        <v>52</v>
      </c>
      <c r="J2" t="s">
        <v>5473</v>
      </c>
      <c r="K2" t="s">
        <v>5465</v>
      </c>
      <c r="L2" t="s">
        <v>5427</v>
      </c>
    </row>
    <row r="3" spans="1:12" x14ac:dyDescent="0.25">
      <c r="A3" t="s">
        <v>125</v>
      </c>
      <c r="B3" t="s">
        <v>120</v>
      </c>
      <c r="C3" t="s">
        <v>121</v>
      </c>
      <c r="D3" t="s">
        <v>124</v>
      </c>
      <c r="E3">
        <v>5.18</v>
      </c>
      <c r="F3" t="s">
        <v>5427</v>
      </c>
      <c r="G3" t="s">
        <v>474</v>
      </c>
      <c r="H3" t="s">
        <v>5466</v>
      </c>
      <c r="I3" t="s">
        <v>52</v>
      </c>
      <c r="J3" t="s">
        <v>5473</v>
      </c>
      <c r="K3" t="s">
        <v>5465</v>
      </c>
      <c r="L3" t="s">
        <v>5427</v>
      </c>
    </row>
    <row r="4" spans="1:12" x14ac:dyDescent="0.25">
      <c r="A4" t="s">
        <v>127</v>
      </c>
      <c r="B4" t="s">
        <v>120</v>
      </c>
      <c r="C4" t="s">
        <v>121</v>
      </c>
      <c r="D4" t="s">
        <v>126</v>
      </c>
      <c r="E4">
        <v>6.29</v>
      </c>
      <c r="F4" t="s">
        <v>5427</v>
      </c>
      <c r="G4" t="s">
        <v>474</v>
      </c>
      <c r="H4" t="s">
        <v>5466</v>
      </c>
      <c r="I4" t="s">
        <v>52</v>
      </c>
      <c r="J4" t="s">
        <v>5473</v>
      </c>
      <c r="K4" t="s">
        <v>5465</v>
      </c>
      <c r="L4" t="s">
        <v>5427</v>
      </c>
    </row>
    <row r="5" spans="1:12" x14ac:dyDescent="0.25">
      <c r="A5" t="s">
        <v>129</v>
      </c>
      <c r="B5" t="s">
        <v>120</v>
      </c>
      <c r="C5" t="s">
        <v>121</v>
      </c>
      <c r="D5" t="s">
        <v>128</v>
      </c>
      <c r="E5">
        <v>16.07</v>
      </c>
      <c r="F5" t="s">
        <v>5427</v>
      </c>
      <c r="G5" t="s">
        <v>474</v>
      </c>
      <c r="H5" t="s">
        <v>5466</v>
      </c>
      <c r="I5" t="s">
        <v>52</v>
      </c>
      <c r="J5" t="s">
        <v>5473</v>
      </c>
      <c r="K5" t="s">
        <v>5465</v>
      </c>
      <c r="L5" t="s">
        <v>5427</v>
      </c>
    </row>
    <row r="6" spans="1:12" x14ac:dyDescent="0.25">
      <c r="A6" t="s">
        <v>131</v>
      </c>
      <c r="B6" t="s">
        <v>120</v>
      </c>
      <c r="C6" t="s">
        <v>121</v>
      </c>
      <c r="D6" t="s">
        <v>130</v>
      </c>
      <c r="E6">
        <v>20.260000000000002</v>
      </c>
      <c r="F6" t="s">
        <v>5427</v>
      </c>
      <c r="G6" t="s">
        <v>474</v>
      </c>
      <c r="H6" t="s">
        <v>5466</v>
      </c>
      <c r="I6" t="s">
        <v>52</v>
      </c>
      <c r="J6" t="s">
        <v>5473</v>
      </c>
      <c r="K6" t="s">
        <v>5465</v>
      </c>
      <c r="L6" t="s">
        <v>5427</v>
      </c>
    </row>
    <row r="7" spans="1:12" x14ac:dyDescent="0.25">
      <c r="A7" t="s">
        <v>133</v>
      </c>
      <c r="B7" t="s">
        <v>120</v>
      </c>
      <c r="C7" t="s">
        <v>121</v>
      </c>
      <c r="D7" t="s">
        <v>132</v>
      </c>
      <c r="E7">
        <v>18.52</v>
      </c>
      <c r="F7" t="s">
        <v>5427</v>
      </c>
      <c r="G7" t="s">
        <v>474</v>
      </c>
      <c r="H7" t="s">
        <v>5466</v>
      </c>
      <c r="I7" t="s">
        <v>52</v>
      </c>
      <c r="J7" t="s">
        <v>5473</v>
      </c>
      <c r="K7" t="s">
        <v>5465</v>
      </c>
      <c r="L7" t="s">
        <v>5427</v>
      </c>
    </row>
    <row r="8" spans="1:12" x14ac:dyDescent="0.25">
      <c r="A8" t="s">
        <v>135</v>
      </c>
      <c r="B8" t="s">
        <v>120</v>
      </c>
      <c r="C8" t="s">
        <v>121</v>
      </c>
      <c r="D8" t="s">
        <v>134</v>
      </c>
      <c r="E8">
        <v>11.77</v>
      </c>
      <c r="F8" t="s">
        <v>5427</v>
      </c>
      <c r="G8" t="s">
        <v>474</v>
      </c>
      <c r="H8" t="s">
        <v>5466</v>
      </c>
      <c r="I8" t="s">
        <v>52</v>
      </c>
      <c r="J8" t="s">
        <v>5473</v>
      </c>
      <c r="K8" t="s">
        <v>5465</v>
      </c>
      <c r="L8" t="s">
        <v>5427</v>
      </c>
    </row>
    <row r="9" spans="1:12" x14ac:dyDescent="0.25">
      <c r="A9" t="s">
        <v>136</v>
      </c>
      <c r="B9" t="s">
        <v>120</v>
      </c>
      <c r="C9" t="s">
        <v>121</v>
      </c>
      <c r="D9" t="s">
        <v>42</v>
      </c>
      <c r="E9">
        <v>1.04</v>
      </c>
      <c r="F9" t="s">
        <v>5427</v>
      </c>
      <c r="G9" t="s">
        <v>474</v>
      </c>
      <c r="H9" t="s">
        <v>5466</v>
      </c>
      <c r="I9" t="s">
        <v>52</v>
      </c>
      <c r="J9" t="s">
        <v>5473</v>
      </c>
      <c r="K9" t="s">
        <v>5465</v>
      </c>
      <c r="L9" t="s">
        <v>5427</v>
      </c>
    </row>
    <row r="10" spans="1:12" x14ac:dyDescent="0.25">
      <c r="A10" t="s">
        <v>138</v>
      </c>
      <c r="B10" t="s">
        <v>120</v>
      </c>
      <c r="C10" t="s">
        <v>121</v>
      </c>
      <c r="D10" t="s">
        <v>137</v>
      </c>
      <c r="E10">
        <v>1.68</v>
      </c>
      <c r="F10" t="s">
        <v>5427</v>
      </c>
      <c r="G10" t="s">
        <v>474</v>
      </c>
      <c r="H10" t="s">
        <v>5466</v>
      </c>
      <c r="I10" t="s">
        <v>52</v>
      </c>
      <c r="J10" t="s">
        <v>5473</v>
      </c>
      <c r="K10" t="s">
        <v>5465</v>
      </c>
      <c r="L10" t="s">
        <v>5427</v>
      </c>
    </row>
    <row r="11" spans="1:12" x14ac:dyDescent="0.25">
      <c r="A11" t="s">
        <v>140</v>
      </c>
      <c r="B11" t="s">
        <v>120</v>
      </c>
      <c r="C11" t="s">
        <v>121</v>
      </c>
      <c r="D11" t="s">
        <v>139</v>
      </c>
      <c r="E11">
        <v>0.01</v>
      </c>
      <c r="F11" t="s">
        <v>5427</v>
      </c>
      <c r="G11" t="s">
        <v>474</v>
      </c>
      <c r="H11" t="s">
        <v>5466</v>
      </c>
      <c r="I11" t="s">
        <v>52</v>
      </c>
      <c r="J11" t="s">
        <v>5473</v>
      </c>
      <c r="K11" t="s">
        <v>5465</v>
      </c>
      <c r="L11" t="s">
        <v>5427</v>
      </c>
    </row>
    <row r="12" spans="1:12" x14ac:dyDescent="0.25">
      <c r="A12" t="s">
        <v>497</v>
      </c>
      <c r="B12" t="s">
        <v>493</v>
      </c>
      <c r="C12" t="s">
        <v>494</v>
      </c>
      <c r="D12" t="s">
        <v>154</v>
      </c>
      <c r="E12">
        <v>16.579999999999998</v>
      </c>
      <c r="F12" t="s">
        <v>5427</v>
      </c>
      <c r="G12" t="s">
        <v>474</v>
      </c>
      <c r="H12" t="s">
        <v>5466</v>
      </c>
      <c r="I12" t="s">
        <v>52</v>
      </c>
      <c r="J12" t="s">
        <v>5473</v>
      </c>
      <c r="K12" t="s">
        <v>5465</v>
      </c>
      <c r="L12" t="s">
        <v>5427</v>
      </c>
    </row>
    <row r="13" spans="1:12" x14ac:dyDescent="0.25">
      <c r="A13" t="s">
        <v>498</v>
      </c>
      <c r="B13" t="s">
        <v>493</v>
      </c>
      <c r="C13" t="s">
        <v>494</v>
      </c>
      <c r="D13" t="s">
        <v>229</v>
      </c>
      <c r="E13">
        <v>16.2</v>
      </c>
      <c r="F13" t="s">
        <v>5427</v>
      </c>
      <c r="G13" t="s">
        <v>474</v>
      </c>
      <c r="H13" t="s">
        <v>5466</v>
      </c>
      <c r="I13" t="s">
        <v>52</v>
      </c>
      <c r="J13" t="s">
        <v>5473</v>
      </c>
      <c r="K13" t="s">
        <v>5465</v>
      </c>
      <c r="L13" t="s">
        <v>5427</v>
      </c>
    </row>
    <row r="14" spans="1:12" x14ac:dyDescent="0.25">
      <c r="A14" t="s">
        <v>499</v>
      </c>
      <c r="B14" t="s">
        <v>493</v>
      </c>
      <c r="C14" t="s">
        <v>494</v>
      </c>
      <c r="D14" t="s">
        <v>195</v>
      </c>
      <c r="E14">
        <v>15.66</v>
      </c>
      <c r="F14" t="s">
        <v>5427</v>
      </c>
      <c r="G14" t="s">
        <v>474</v>
      </c>
      <c r="H14" t="s">
        <v>5466</v>
      </c>
      <c r="I14" t="s">
        <v>52</v>
      </c>
      <c r="J14" t="s">
        <v>5473</v>
      </c>
      <c r="K14" t="s">
        <v>5465</v>
      </c>
      <c r="L14" t="s">
        <v>5427</v>
      </c>
    </row>
    <row r="15" spans="1:12" x14ac:dyDescent="0.25">
      <c r="A15" t="s">
        <v>500</v>
      </c>
      <c r="B15" t="s">
        <v>493</v>
      </c>
      <c r="C15" t="s">
        <v>494</v>
      </c>
      <c r="D15" t="s">
        <v>156</v>
      </c>
      <c r="E15">
        <v>20.66</v>
      </c>
      <c r="F15" t="s">
        <v>5427</v>
      </c>
      <c r="G15" t="s">
        <v>474</v>
      </c>
      <c r="H15" t="s">
        <v>5466</v>
      </c>
      <c r="I15" t="s">
        <v>52</v>
      </c>
      <c r="J15" t="s">
        <v>5473</v>
      </c>
      <c r="K15" t="s">
        <v>5465</v>
      </c>
      <c r="L15" t="s">
        <v>5427</v>
      </c>
    </row>
    <row r="16" spans="1:12" x14ac:dyDescent="0.25">
      <c r="A16" t="s">
        <v>501</v>
      </c>
      <c r="B16" t="s">
        <v>493</v>
      </c>
      <c r="C16" t="s">
        <v>494</v>
      </c>
      <c r="D16" t="s">
        <v>122</v>
      </c>
      <c r="E16">
        <v>20.53</v>
      </c>
      <c r="F16" t="s">
        <v>5427</v>
      </c>
      <c r="G16" t="s">
        <v>474</v>
      </c>
      <c r="H16" t="s">
        <v>5466</v>
      </c>
      <c r="I16" t="s">
        <v>52</v>
      </c>
      <c r="J16" t="s">
        <v>5473</v>
      </c>
      <c r="K16" t="s">
        <v>5465</v>
      </c>
      <c r="L16" t="s">
        <v>5427</v>
      </c>
    </row>
    <row r="17" spans="1:12" x14ac:dyDescent="0.25">
      <c r="A17" t="s">
        <v>633</v>
      </c>
      <c r="B17" t="s">
        <v>631</v>
      </c>
      <c r="C17" t="s">
        <v>632</v>
      </c>
      <c r="D17" t="s">
        <v>95</v>
      </c>
      <c r="E17">
        <v>21.89</v>
      </c>
      <c r="F17" t="s">
        <v>5427</v>
      </c>
      <c r="G17" t="s">
        <v>474</v>
      </c>
      <c r="H17" t="s">
        <v>5466</v>
      </c>
      <c r="I17" t="s">
        <v>52</v>
      </c>
      <c r="J17" t="s">
        <v>5473</v>
      </c>
      <c r="K17" t="s">
        <v>5465</v>
      </c>
      <c r="L17" t="s">
        <v>5427</v>
      </c>
    </row>
    <row r="18" spans="1:12" x14ac:dyDescent="0.25">
      <c r="A18" t="s">
        <v>634</v>
      </c>
      <c r="B18" t="s">
        <v>631</v>
      </c>
      <c r="C18" t="s">
        <v>632</v>
      </c>
      <c r="D18" t="s">
        <v>143</v>
      </c>
      <c r="E18">
        <v>14.92</v>
      </c>
      <c r="F18" t="s">
        <v>5427</v>
      </c>
      <c r="G18" t="s">
        <v>474</v>
      </c>
      <c r="H18" t="s">
        <v>5466</v>
      </c>
      <c r="I18" t="s">
        <v>52</v>
      </c>
      <c r="J18" t="s">
        <v>5473</v>
      </c>
      <c r="K18" t="s">
        <v>5465</v>
      </c>
      <c r="L18" t="s">
        <v>5427</v>
      </c>
    </row>
    <row r="19" spans="1:12" x14ac:dyDescent="0.25">
      <c r="A19" t="s">
        <v>635</v>
      </c>
      <c r="B19" t="s">
        <v>631</v>
      </c>
      <c r="C19" t="s">
        <v>632</v>
      </c>
      <c r="D19" t="s">
        <v>145</v>
      </c>
      <c r="E19">
        <v>17.23</v>
      </c>
      <c r="F19" t="s">
        <v>5427</v>
      </c>
      <c r="G19" t="s">
        <v>474</v>
      </c>
      <c r="H19" t="s">
        <v>5466</v>
      </c>
      <c r="I19" t="s">
        <v>52</v>
      </c>
      <c r="J19" t="s">
        <v>5473</v>
      </c>
      <c r="K19" t="s">
        <v>5465</v>
      </c>
      <c r="L19" t="s">
        <v>5427</v>
      </c>
    </row>
    <row r="20" spans="1:12" x14ac:dyDescent="0.25">
      <c r="A20" t="s">
        <v>636</v>
      </c>
      <c r="B20" t="s">
        <v>631</v>
      </c>
      <c r="C20" t="s">
        <v>632</v>
      </c>
      <c r="D20" t="s">
        <v>255</v>
      </c>
      <c r="E20">
        <v>24.09</v>
      </c>
      <c r="F20" t="s">
        <v>5427</v>
      </c>
      <c r="G20" t="s">
        <v>474</v>
      </c>
      <c r="H20" t="s">
        <v>5466</v>
      </c>
      <c r="I20" t="s">
        <v>52</v>
      </c>
      <c r="J20" t="s">
        <v>5473</v>
      </c>
      <c r="K20" t="s">
        <v>5465</v>
      </c>
      <c r="L20" t="s">
        <v>5427</v>
      </c>
    </row>
    <row r="21" spans="1:12" x14ac:dyDescent="0.25">
      <c r="A21" t="s">
        <v>637</v>
      </c>
      <c r="B21" t="s">
        <v>631</v>
      </c>
      <c r="C21" t="s">
        <v>632</v>
      </c>
      <c r="D21" t="s">
        <v>87</v>
      </c>
      <c r="E21">
        <v>34.97</v>
      </c>
      <c r="F21" t="s">
        <v>5427</v>
      </c>
      <c r="G21" t="s">
        <v>474</v>
      </c>
      <c r="H21" t="s">
        <v>5466</v>
      </c>
      <c r="I21" t="s">
        <v>52</v>
      </c>
      <c r="J21" t="s">
        <v>5473</v>
      </c>
      <c r="K21" t="s">
        <v>5465</v>
      </c>
      <c r="L21" t="s">
        <v>5427</v>
      </c>
    </row>
    <row r="22" spans="1:12" x14ac:dyDescent="0.25">
      <c r="A22" t="s">
        <v>638</v>
      </c>
      <c r="B22" t="s">
        <v>631</v>
      </c>
      <c r="C22" t="s">
        <v>632</v>
      </c>
      <c r="D22" t="s">
        <v>100</v>
      </c>
      <c r="E22">
        <v>6.77</v>
      </c>
      <c r="F22" t="s">
        <v>5427</v>
      </c>
      <c r="G22" t="s">
        <v>474</v>
      </c>
      <c r="H22" t="s">
        <v>5466</v>
      </c>
      <c r="I22" t="s">
        <v>52</v>
      </c>
      <c r="J22" t="s">
        <v>5473</v>
      </c>
      <c r="K22" t="s">
        <v>5465</v>
      </c>
      <c r="L22" t="s">
        <v>5427</v>
      </c>
    </row>
    <row r="23" spans="1:12" x14ac:dyDescent="0.25">
      <c r="A23" t="s">
        <v>639</v>
      </c>
      <c r="B23" t="s">
        <v>631</v>
      </c>
      <c r="C23" t="s">
        <v>632</v>
      </c>
      <c r="D23" t="s">
        <v>259</v>
      </c>
      <c r="E23">
        <v>3.79</v>
      </c>
      <c r="F23" t="s">
        <v>5427</v>
      </c>
      <c r="G23" t="s">
        <v>474</v>
      </c>
      <c r="H23" t="s">
        <v>5466</v>
      </c>
      <c r="I23" t="s">
        <v>52</v>
      </c>
      <c r="J23" t="s">
        <v>5473</v>
      </c>
      <c r="K23" t="s">
        <v>5465</v>
      </c>
      <c r="L23" t="s">
        <v>5427</v>
      </c>
    </row>
    <row r="24" spans="1:12" x14ac:dyDescent="0.25">
      <c r="A24" t="s">
        <v>640</v>
      </c>
      <c r="B24" t="s">
        <v>631</v>
      </c>
      <c r="C24" t="s">
        <v>632</v>
      </c>
      <c r="D24" t="s">
        <v>275</v>
      </c>
      <c r="E24">
        <v>13.05</v>
      </c>
      <c r="F24" t="s">
        <v>5427</v>
      </c>
      <c r="G24" t="s">
        <v>474</v>
      </c>
      <c r="H24" t="s">
        <v>5466</v>
      </c>
      <c r="I24" t="s">
        <v>52</v>
      </c>
      <c r="J24" t="s">
        <v>5473</v>
      </c>
      <c r="K24" t="s">
        <v>5465</v>
      </c>
      <c r="L24" t="s">
        <v>5427</v>
      </c>
    </row>
    <row r="25" spans="1:12" x14ac:dyDescent="0.25">
      <c r="A25" t="s">
        <v>641</v>
      </c>
      <c r="B25" t="s">
        <v>631</v>
      </c>
      <c r="C25" t="s">
        <v>632</v>
      </c>
      <c r="D25" t="s">
        <v>207</v>
      </c>
      <c r="E25">
        <v>2.64</v>
      </c>
      <c r="F25" t="s">
        <v>5427</v>
      </c>
      <c r="G25" t="s">
        <v>474</v>
      </c>
      <c r="H25" t="s">
        <v>5466</v>
      </c>
      <c r="I25" t="s">
        <v>52</v>
      </c>
      <c r="J25" t="s">
        <v>5473</v>
      </c>
      <c r="K25" t="s">
        <v>5465</v>
      </c>
      <c r="L25" t="s">
        <v>5427</v>
      </c>
    </row>
    <row r="26" spans="1:12" x14ac:dyDescent="0.25">
      <c r="A26" t="s">
        <v>642</v>
      </c>
      <c r="B26" t="s">
        <v>631</v>
      </c>
      <c r="C26" t="s">
        <v>632</v>
      </c>
      <c r="D26" t="s">
        <v>102</v>
      </c>
      <c r="E26">
        <v>22.99</v>
      </c>
      <c r="F26" t="s">
        <v>5427</v>
      </c>
      <c r="G26" t="s">
        <v>474</v>
      </c>
      <c r="H26" t="s">
        <v>5466</v>
      </c>
      <c r="I26" t="s">
        <v>52</v>
      </c>
      <c r="J26" t="s">
        <v>5473</v>
      </c>
      <c r="K26" t="s">
        <v>5465</v>
      </c>
      <c r="L26" t="s">
        <v>5427</v>
      </c>
    </row>
    <row r="27" spans="1:12" x14ac:dyDescent="0.25">
      <c r="A27" t="s">
        <v>643</v>
      </c>
      <c r="B27" t="s">
        <v>631</v>
      </c>
      <c r="C27" t="s">
        <v>632</v>
      </c>
      <c r="D27" t="s">
        <v>104</v>
      </c>
      <c r="E27">
        <v>18.48</v>
      </c>
      <c r="F27" t="s">
        <v>5427</v>
      </c>
      <c r="G27" t="s">
        <v>474</v>
      </c>
      <c r="H27" t="s">
        <v>5466</v>
      </c>
      <c r="I27" t="s">
        <v>52</v>
      </c>
      <c r="J27" t="s">
        <v>5473</v>
      </c>
      <c r="K27" t="s">
        <v>5465</v>
      </c>
      <c r="L27" t="s">
        <v>5427</v>
      </c>
    </row>
    <row r="28" spans="1:12" x14ac:dyDescent="0.25">
      <c r="A28" t="s">
        <v>644</v>
      </c>
      <c r="B28" t="s">
        <v>631</v>
      </c>
      <c r="C28" t="s">
        <v>632</v>
      </c>
      <c r="D28" t="s">
        <v>149</v>
      </c>
      <c r="E28">
        <v>10.57</v>
      </c>
      <c r="F28" t="s">
        <v>5427</v>
      </c>
      <c r="G28" t="s">
        <v>474</v>
      </c>
      <c r="H28" t="s">
        <v>5466</v>
      </c>
      <c r="I28" t="s">
        <v>52</v>
      </c>
      <c r="J28" t="s">
        <v>5473</v>
      </c>
      <c r="K28" t="s">
        <v>5465</v>
      </c>
      <c r="L28" t="s">
        <v>5427</v>
      </c>
    </row>
    <row r="29" spans="1:12" x14ac:dyDescent="0.25">
      <c r="A29" t="s">
        <v>645</v>
      </c>
      <c r="B29" t="s">
        <v>631</v>
      </c>
      <c r="C29" t="s">
        <v>632</v>
      </c>
      <c r="D29" t="s">
        <v>107</v>
      </c>
      <c r="E29">
        <v>20.5</v>
      </c>
      <c r="F29" t="s">
        <v>5427</v>
      </c>
      <c r="G29" t="s">
        <v>474</v>
      </c>
      <c r="H29" t="s">
        <v>5466</v>
      </c>
      <c r="I29" t="s">
        <v>52</v>
      </c>
      <c r="J29" t="s">
        <v>5473</v>
      </c>
      <c r="K29" t="s">
        <v>5465</v>
      </c>
      <c r="L29" t="s">
        <v>5427</v>
      </c>
    </row>
    <row r="30" spans="1:12" x14ac:dyDescent="0.25">
      <c r="A30" t="s">
        <v>646</v>
      </c>
      <c r="B30" t="s">
        <v>631</v>
      </c>
      <c r="C30" t="s">
        <v>632</v>
      </c>
      <c r="D30" t="s">
        <v>109</v>
      </c>
      <c r="E30">
        <v>23.94</v>
      </c>
      <c r="F30" t="s">
        <v>5427</v>
      </c>
      <c r="G30" t="s">
        <v>474</v>
      </c>
      <c r="H30" t="s">
        <v>5466</v>
      </c>
      <c r="I30" t="s">
        <v>52</v>
      </c>
      <c r="J30" t="s">
        <v>5473</v>
      </c>
      <c r="K30" t="s">
        <v>5465</v>
      </c>
      <c r="L30" t="s">
        <v>5427</v>
      </c>
    </row>
    <row r="31" spans="1:12" x14ac:dyDescent="0.25">
      <c r="A31" t="s">
        <v>689</v>
      </c>
      <c r="B31" t="s">
        <v>687</v>
      </c>
      <c r="C31" t="s">
        <v>688</v>
      </c>
      <c r="D31" t="s">
        <v>95</v>
      </c>
      <c r="E31">
        <v>13.9</v>
      </c>
      <c r="F31" t="s">
        <v>5427</v>
      </c>
      <c r="G31" t="s">
        <v>474</v>
      </c>
      <c r="H31" t="s">
        <v>5466</v>
      </c>
      <c r="I31" t="s">
        <v>52</v>
      </c>
      <c r="J31" t="s">
        <v>5473</v>
      </c>
      <c r="K31" t="s">
        <v>5465</v>
      </c>
      <c r="L31" t="s">
        <v>5427</v>
      </c>
    </row>
    <row r="32" spans="1:12" x14ac:dyDescent="0.25">
      <c r="A32" t="s">
        <v>691</v>
      </c>
      <c r="B32" t="s">
        <v>687</v>
      </c>
      <c r="C32" t="s">
        <v>688</v>
      </c>
      <c r="D32" t="s">
        <v>143</v>
      </c>
      <c r="E32">
        <v>7.95</v>
      </c>
      <c r="F32" t="s">
        <v>5427</v>
      </c>
      <c r="G32" t="s">
        <v>474</v>
      </c>
      <c r="H32" t="s">
        <v>5466</v>
      </c>
      <c r="I32" t="s">
        <v>52</v>
      </c>
      <c r="J32" t="s">
        <v>5473</v>
      </c>
      <c r="K32" t="s">
        <v>5465</v>
      </c>
      <c r="L32" t="s">
        <v>5427</v>
      </c>
    </row>
    <row r="33" spans="1:12" x14ac:dyDescent="0.25">
      <c r="A33" t="s">
        <v>4621</v>
      </c>
      <c r="B33" t="s">
        <v>4619</v>
      </c>
      <c r="C33" t="s">
        <v>4620</v>
      </c>
      <c r="D33" t="s">
        <v>95</v>
      </c>
      <c r="E33">
        <v>16.04</v>
      </c>
      <c r="F33" t="s">
        <v>5427</v>
      </c>
      <c r="G33" t="s">
        <v>474</v>
      </c>
      <c r="H33" t="s">
        <v>5466</v>
      </c>
      <c r="I33" t="s">
        <v>52</v>
      </c>
      <c r="J33" t="s">
        <v>5473</v>
      </c>
      <c r="K33" t="s">
        <v>5465</v>
      </c>
      <c r="L33" t="s">
        <v>5427</v>
      </c>
    </row>
    <row r="34" spans="1:12" x14ac:dyDescent="0.25">
      <c r="A34" t="s">
        <v>4622</v>
      </c>
      <c r="B34" t="s">
        <v>4619</v>
      </c>
      <c r="C34" t="s">
        <v>4620</v>
      </c>
      <c r="D34" t="s">
        <v>143</v>
      </c>
      <c r="E34">
        <v>29.49</v>
      </c>
      <c r="F34" t="s">
        <v>5427</v>
      </c>
      <c r="G34" t="s">
        <v>474</v>
      </c>
      <c r="H34" t="s">
        <v>5466</v>
      </c>
      <c r="I34" t="s">
        <v>52</v>
      </c>
      <c r="J34" t="s">
        <v>5473</v>
      </c>
      <c r="K34" t="s">
        <v>5465</v>
      </c>
      <c r="L34" t="s">
        <v>5427</v>
      </c>
    </row>
    <row r="35" spans="1:12" x14ac:dyDescent="0.25">
      <c r="A35" t="s">
        <v>5284</v>
      </c>
      <c r="B35" t="s">
        <v>5265</v>
      </c>
      <c r="C35" t="s">
        <v>5266</v>
      </c>
      <c r="D35" s="21" t="s">
        <v>158</v>
      </c>
      <c r="E35" s="21">
        <v>17.3</v>
      </c>
      <c r="F35" t="s">
        <v>5427</v>
      </c>
      <c r="G35" t="s">
        <v>474</v>
      </c>
      <c r="H35" t="s">
        <v>5466</v>
      </c>
      <c r="I35" t="s">
        <v>52</v>
      </c>
      <c r="J35" t="s">
        <v>5473</v>
      </c>
      <c r="K35" t="s">
        <v>5465</v>
      </c>
      <c r="L35" t="s">
        <v>5569</v>
      </c>
    </row>
    <row r="36" spans="1:12" x14ac:dyDescent="0.25">
      <c r="A36" t="s">
        <v>5285</v>
      </c>
      <c r="B36" t="s">
        <v>5265</v>
      </c>
      <c r="C36" t="s">
        <v>5266</v>
      </c>
      <c r="D36" s="21" t="s">
        <v>122</v>
      </c>
      <c r="E36" s="21">
        <v>14.71</v>
      </c>
      <c r="F36" t="s">
        <v>5427</v>
      </c>
      <c r="G36" t="s">
        <v>474</v>
      </c>
      <c r="H36" t="s">
        <v>5466</v>
      </c>
      <c r="I36" t="s">
        <v>52</v>
      </c>
      <c r="J36" t="s">
        <v>5473</v>
      </c>
      <c r="K36" t="s">
        <v>5465</v>
      </c>
      <c r="L36" t="s">
        <v>5569</v>
      </c>
    </row>
    <row r="37" spans="1:12" x14ac:dyDescent="0.25">
      <c r="A37" t="s">
        <v>5286</v>
      </c>
      <c r="B37" t="s">
        <v>5265</v>
      </c>
      <c r="C37" t="s">
        <v>5266</v>
      </c>
      <c r="D37" s="21" t="s">
        <v>112</v>
      </c>
      <c r="E37" s="21">
        <v>1.61</v>
      </c>
      <c r="F37" t="s">
        <v>5427</v>
      </c>
      <c r="G37" t="s">
        <v>474</v>
      </c>
      <c r="H37" t="s">
        <v>5466</v>
      </c>
      <c r="I37" t="s">
        <v>52</v>
      </c>
      <c r="J37" t="s">
        <v>5473</v>
      </c>
      <c r="K37" t="s">
        <v>5465</v>
      </c>
      <c r="L37" t="s">
        <v>5569</v>
      </c>
    </row>
    <row r="38" spans="1:12" x14ac:dyDescent="0.25">
      <c r="A38" t="s">
        <v>5287</v>
      </c>
      <c r="B38" t="s">
        <v>5265</v>
      </c>
      <c r="C38" t="s">
        <v>5266</v>
      </c>
      <c r="D38" s="21" t="s">
        <v>114</v>
      </c>
      <c r="E38" s="21">
        <v>10.1</v>
      </c>
      <c r="F38" t="s">
        <v>5427</v>
      </c>
      <c r="G38" t="s">
        <v>474</v>
      </c>
      <c r="H38" t="s">
        <v>5466</v>
      </c>
      <c r="I38" t="s">
        <v>52</v>
      </c>
      <c r="J38" t="s">
        <v>5473</v>
      </c>
      <c r="K38" t="s">
        <v>5465</v>
      </c>
      <c r="L38" t="s">
        <v>5569</v>
      </c>
    </row>
    <row r="39" spans="1:12" x14ac:dyDescent="0.25">
      <c r="A39" t="s">
        <v>5288</v>
      </c>
      <c r="B39" t="s">
        <v>5265</v>
      </c>
      <c r="C39" t="s">
        <v>5266</v>
      </c>
      <c r="D39" s="21" t="s">
        <v>116</v>
      </c>
      <c r="E39" s="21">
        <v>14.92</v>
      </c>
      <c r="F39" t="s">
        <v>5427</v>
      </c>
      <c r="G39" t="s">
        <v>474</v>
      </c>
      <c r="H39" t="s">
        <v>5466</v>
      </c>
      <c r="I39" t="s">
        <v>52</v>
      </c>
      <c r="J39" t="s">
        <v>5473</v>
      </c>
      <c r="K39" t="s">
        <v>5465</v>
      </c>
      <c r="L39" t="s">
        <v>5569</v>
      </c>
    </row>
    <row r="40" spans="1:12" x14ac:dyDescent="0.25">
      <c r="A40" t="s">
        <v>326</v>
      </c>
      <c r="B40" t="s">
        <v>323</v>
      </c>
      <c r="C40" t="s">
        <v>324</v>
      </c>
      <c r="D40" t="s">
        <v>95</v>
      </c>
      <c r="E40">
        <v>15.09</v>
      </c>
      <c r="F40" t="s">
        <v>5427</v>
      </c>
      <c r="G40" t="s">
        <v>248</v>
      </c>
      <c r="H40" t="s">
        <v>5466</v>
      </c>
      <c r="I40" t="s">
        <v>52</v>
      </c>
      <c r="J40" t="s">
        <v>5473</v>
      </c>
      <c r="K40" t="s">
        <v>5465</v>
      </c>
      <c r="L40" t="s">
        <v>5569</v>
      </c>
    </row>
    <row r="41" spans="1:12" x14ac:dyDescent="0.25">
      <c r="A41" t="s">
        <v>327</v>
      </c>
      <c r="B41" t="s">
        <v>323</v>
      </c>
      <c r="C41" t="s">
        <v>324</v>
      </c>
      <c r="D41" t="s">
        <v>143</v>
      </c>
      <c r="E41">
        <v>15.71</v>
      </c>
      <c r="F41" t="s">
        <v>5427</v>
      </c>
      <c r="G41" t="s">
        <v>248</v>
      </c>
      <c r="H41" t="s">
        <v>5466</v>
      </c>
      <c r="I41" t="s">
        <v>52</v>
      </c>
      <c r="J41" t="s">
        <v>5473</v>
      </c>
      <c r="K41" t="s">
        <v>5465</v>
      </c>
      <c r="L41" t="s">
        <v>5569</v>
      </c>
    </row>
    <row r="42" spans="1:12" x14ac:dyDescent="0.25">
      <c r="A42" t="s">
        <v>328</v>
      </c>
      <c r="B42" t="s">
        <v>323</v>
      </c>
      <c r="C42" t="s">
        <v>324</v>
      </c>
      <c r="D42" t="s">
        <v>145</v>
      </c>
      <c r="E42">
        <v>15.72</v>
      </c>
      <c r="F42" t="s">
        <v>5427</v>
      </c>
      <c r="G42" t="s">
        <v>248</v>
      </c>
      <c r="H42" t="s">
        <v>5466</v>
      </c>
      <c r="I42" t="s">
        <v>52</v>
      </c>
      <c r="J42" t="s">
        <v>5473</v>
      </c>
      <c r="K42" t="s">
        <v>5465</v>
      </c>
      <c r="L42" t="s">
        <v>5569</v>
      </c>
    </row>
    <row r="43" spans="1:12" x14ac:dyDescent="0.25">
      <c r="A43" t="s">
        <v>329</v>
      </c>
      <c r="B43" t="s">
        <v>323</v>
      </c>
      <c r="C43" t="s">
        <v>324</v>
      </c>
      <c r="D43" t="s">
        <v>255</v>
      </c>
      <c r="E43">
        <v>18.170000000000002</v>
      </c>
      <c r="F43" t="s">
        <v>5427</v>
      </c>
      <c r="G43" t="s">
        <v>248</v>
      </c>
      <c r="H43" t="s">
        <v>5466</v>
      </c>
      <c r="I43" t="s">
        <v>52</v>
      </c>
      <c r="J43" t="s">
        <v>5473</v>
      </c>
      <c r="K43" t="s">
        <v>5465</v>
      </c>
      <c r="L43" t="s">
        <v>5569</v>
      </c>
    </row>
    <row r="44" spans="1:12" x14ac:dyDescent="0.25">
      <c r="A44" t="s">
        <v>331</v>
      </c>
      <c r="B44" t="s">
        <v>323</v>
      </c>
      <c r="C44" t="s">
        <v>324</v>
      </c>
      <c r="D44" t="s">
        <v>100</v>
      </c>
      <c r="E44">
        <v>10.27</v>
      </c>
      <c r="F44" t="s">
        <v>5427</v>
      </c>
      <c r="G44" t="s">
        <v>248</v>
      </c>
      <c r="H44" t="s">
        <v>5466</v>
      </c>
      <c r="I44" t="s">
        <v>52</v>
      </c>
      <c r="J44" t="s">
        <v>5473</v>
      </c>
      <c r="K44" t="s">
        <v>5465</v>
      </c>
      <c r="L44" t="s">
        <v>5569</v>
      </c>
    </row>
    <row r="45" spans="1:12" x14ac:dyDescent="0.25">
      <c r="A45" t="s">
        <v>332</v>
      </c>
      <c r="B45" t="s">
        <v>323</v>
      </c>
      <c r="C45" t="s">
        <v>324</v>
      </c>
      <c r="D45" t="s">
        <v>259</v>
      </c>
      <c r="E45">
        <v>13.04</v>
      </c>
      <c r="F45" t="s">
        <v>5427</v>
      </c>
      <c r="G45" t="s">
        <v>248</v>
      </c>
      <c r="H45" t="s">
        <v>5466</v>
      </c>
      <c r="I45" t="s">
        <v>52</v>
      </c>
      <c r="J45" t="s">
        <v>5473</v>
      </c>
      <c r="K45" t="s">
        <v>5465</v>
      </c>
      <c r="L45" t="s">
        <v>5569</v>
      </c>
    </row>
    <row r="46" spans="1:12" x14ac:dyDescent="0.25">
      <c r="A46" t="s">
        <v>333</v>
      </c>
      <c r="B46" t="s">
        <v>323</v>
      </c>
      <c r="C46" t="s">
        <v>324</v>
      </c>
      <c r="D46" t="s">
        <v>275</v>
      </c>
      <c r="E46">
        <v>10.8</v>
      </c>
      <c r="F46" t="s">
        <v>5427</v>
      </c>
      <c r="G46" t="s">
        <v>248</v>
      </c>
      <c r="H46" t="s">
        <v>5466</v>
      </c>
      <c r="I46" t="s">
        <v>52</v>
      </c>
      <c r="J46" t="s">
        <v>5473</v>
      </c>
      <c r="K46" t="s">
        <v>5465</v>
      </c>
      <c r="L46" t="s">
        <v>5569</v>
      </c>
    </row>
    <row r="47" spans="1:12" x14ac:dyDescent="0.25">
      <c r="A47" t="s">
        <v>334</v>
      </c>
      <c r="B47" t="s">
        <v>323</v>
      </c>
      <c r="C47" t="s">
        <v>324</v>
      </c>
      <c r="D47" t="s">
        <v>207</v>
      </c>
      <c r="E47">
        <v>6.51</v>
      </c>
      <c r="F47" t="s">
        <v>5427</v>
      </c>
      <c r="G47" t="s">
        <v>248</v>
      </c>
      <c r="H47" t="s">
        <v>5466</v>
      </c>
      <c r="I47" t="s">
        <v>52</v>
      </c>
      <c r="J47" t="s">
        <v>5473</v>
      </c>
      <c r="K47" t="s">
        <v>5465</v>
      </c>
      <c r="L47" t="s">
        <v>5569</v>
      </c>
    </row>
    <row r="48" spans="1:12" x14ac:dyDescent="0.25">
      <c r="A48" t="s">
        <v>340</v>
      </c>
      <c r="B48" t="s">
        <v>323</v>
      </c>
      <c r="C48" t="s">
        <v>324</v>
      </c>
      <c r="D48" t="s">
        <v>229</v>
      </c>
      <c r="E48">
        <v>5.83</v>
      </c>
      <c r="F48" t="s">
        <v>5427</v>
      </c>
      <c r="G48" t="s">
        <v>248</v>
      </c>
      <c r="H48" t="s">
        <v>5466</v>
      </c>
      <c r="I48" t="s">
        <v>52</v>
      </c>
      <c r="J48" t="s">
        <v>5473</v>
      </c>
      <c r="K48" t="s">
        <v>5465</v>
      </c>
      <c r="L48" t="s">
        <v>5569</v>
      </c>
    </row>
    <row r="49" spans="1:12" x14ac:dyDescent="0.25">
      <c r="A49" t="s">
        <v>341</v>
      </c>
      <c r="B49" t="s">
        <v>323</v>
      </c>
      <c r="C49" t="s">
        <v>324</v>
      </c>
      <c r="D49" t="s">
        <v>195</v>
      </c>
      <c r="E49">
        <v>0.92</v>
      </c>
      <c r="F49" t="s">
        <v>5427</v>
      </c>
      <c r="G49" t="s">
        <v>248</v>
      </c>
      <c r="H49" t="s">
        <v>5466</v>
      </c>
      <c r="I49" t="s">
        <v>52</v>
      </c>
      <c r="J49" t="s">
        <v>5473</v>
      </c>
      <c r="K49" t="s">
        <v>5465</v>
      </c>
      <c r="L49" t="s">
        <v>5569</v>
      </c>
    </row>
    <row r="50" spans="1:12" x14ac:dyDescent="0.25">
      <c r="A50" t="s">
        <v>345</v>
      </c>
      <c r="B50" t="s">
        <v>323</v>
      </c>
      <c r="C50" t="s">
        <v>324</v>
      </c>
      <c r="D50" s="21" t="s">
        <v>112</v>
      </c>
      <c r="E50" s="21">
        <v>5.81</v>
      </c>
      <c r="F50" t="s">
        <v>5427</v>
      </c>
      <c r="G50" t="s">
        <v>248</v>
      </c>
      <c r="H50" t="s">
        <v>5466</v>
      </c>
      <c r="I50" t="s">
        <v>52</v>
      </c>
      <c r="J50" t="s">
        <v>5473</v>
      </c>
      <c r="K50" t="s">
        <v>5465</v>
      </c>
      <c r="L50" t="s">
        <v>5569</v>
      </c>
    </row>
    <row r="51" spans="1:12" x14ac:dyDescent="0.25">
      <c r="A51" t="s">
        <v>346</v>
      </c>
      <c r="B51" t="s">
        <v>323</v>
      </c>
      <c r="C51" t="s">
        <v>324</v>
      </c>
      <c r="D51" s="21" t="s">
        <v>114</v>
      </c>
      <c r="E51" s="21">
        <v>7.82</v>
      </c>
      <c r="F51" t="s">
        <v>5427</v>
      </c>
      <c r="G51" t="s">
        <v>248</v>
      </c>
      <c r="H51" t="s">
        <v>5466</v>
      </c>
      <c r="I51" t="s">
        <v>52</v>
      </c>
      <c r="J51" t="s">
        <v>5473</v>
      </c>
      <c r="K51" t="s">
        <v>5465</v>
      </c>
      <c r="L51" t="s">
        <v>5569</v>
      </c>
    </row>
    <row r="52" spans="1:12" x14ac:dyDescent="0.25">
      <c r="A52" t="s">
        <v>352</v>
      </c>
      <c r="B52" t="s">
        <v>323</v>
      </c>
      <c r="C52" t="s">
        <v>324</v>
      </c>
      <c r="D52" s="21" t="s">
        <v>162</v>
      </c>
      <c r="E52" s="21">
        <v>22.91</v>
      </c>
      <c r="F52" t="s">
        <v>5427</v>
      </c>
      <c r="G52" t="s">
        <v>248</v>
      </c>
      <c r="H52" t="s">
        <v>5466</v>
      </c>
      <c r="I52" t="s">
        <v>52</v>
      </c>
      <c r="J52" t="s">
        <v>5473</v>
      </c>
      <c r="K52" t="s">
        <v>5465</v>
      </c>
      <c r="L52" t="s">
        <v>5569</v>
      </c>
    </row>
    <row r="53" spans="1:12" x14ac:dyDescent="0.25">
      <c r="A53" t="s">
        <v>354</v>
      </c>
      <c r="B53" t="s">
        <v>323</v>
      </c>
      <c r="C53" t="s">
        <v>324</v>
      </c>
      <c r="D53" s="21" t="s">
        <v>118</v>
      </c>
      <c r="E53" s="21">
        <v>15.79</v>
      </c>
      <c r="F53" t="s">
        <v>5427</v>
      </c>
      <c r="G53" t="s">
        <v>248</v>
      </c>
      <c r="H53" t="s">
        <v>5466</v>
      </c>
      <c r="I53" t="s">
        <v>52</v>
      </c>
      <c r="J53" t="s">
        <v>5473</v>
      </c>
      <c r="K53" t="s">
        <v>5465</v>
      </c>
      <c r="L53" t="s">
        <v>5569</v>
      </c>
    </row>
    <row r="54" spans="1:12" x14ac:dyDescent="0.25">
      <c r="A54" t="s">
        <v>355</v>
      </c>
      <c r="B54" t="s">
        <v>323</v>
      </c>
      <c r="C54" t="s">
        <v>324</v>
      </c>
      <c r="D54" s="21" t="s">
        <v>166</v>
      </c>
      <c r="E54" s="21">
        <v>10.75</v>
      </c>
      <c r="F54" t="s">
        <v>5427</v>
      </c>
      <c r="G54" t="s">
        <v>248</v>
      </c>
      <c r="H54" t="s">
        <v>5466</v>
      </c>
      <c r="I54" t="s">
        <v>52</v>
      </c>
      <c r="J54" t="s">
        <v>5473</v>
      </c>
      <c r="K54" t="s">
        <v>5465</v>
      </c>
      <c r="L54" t="s">
        <v>5569</v>
      </c>
    </row>
    <row r="55" spans="1:12" x14ac:dyDescent="0.25">
      <c r="A55" t="s">
        <v>356</v>
      </c>
      <c r="B55" t="s">
        <v>323</v>
      </c>
      <c r="C55" t="s">
        <v>324</v>
      </c>
      <c r="D55" s="21" t="s">
        <v>128</v>
      </c>
      <c r="E55" s="21">
        <v>6.47</v>
      </c>
      <c r="F55" t="s">
        <v>5427</v>
      </c>
      <c r="G55" t="s">
        <v>248</v>
      </c>
      <c r="H55" t="s">
        <v>5466</v>
      </c>
      <c r="I55" t="s">
        <v>52</v>
      </c>
      <c r="J55" t="s">
        <v>5473</v>
      </c>
      <c r="K55" t="s">
        <v>5465</v>
      </c>
      <c r="L55" t="s">
        <v>5569</v>
      </c>
    </row>
    <row r="56" spans="1:12" x14ac:dyDescent="0.25">
      <c r="A56" t="s">
        <v>357</v>
      </c>
      <c r="B56" t="s">
        <v>323</v>
      </c>
      <c r="C56" t="s">
        <v>324</v>
      </c>
      <c r="D56" s="21" t="s">
        <v>130</v>
      </c>
      <c r="E56" s="21">
        <v>8.39</v>
      </c>
      <c r="F56" t="s">
        <v>5427</v>
      </c>
      <c r="G56" t="s">
        <v>248</v>
      </c>
      <c r="H56" t="s">
        <v>5466</v>
      </c>
      <c r="I56" t="s">
        <v>52</v>
      </c>
      <c r="J56" t="s">
        <v>5473</v>
      </c>
      <c r="K56" t="s">
        <v>5465</v>
      </c>
      <c r="L56" t="s">
        <v>5569</v>
      </c>
    </row>
    <row r="57" spans="1:12" x14ac:dyDescent="0.25">
      <c r="A57" t="s">
        <v>379</v>
      </c>
      <c r="B57" t="s">
        <v>323</v>
      </c>
      <c r="C57" t="s">
        <v>324</v>
      </c>
      <c r="D57" s="21" t="s">
        <v>378</v>
      </c>
      <c r="E57" s="21">
        <v>0.85</v>
      </c>
      <c r="F57" t="s">
        <v>5427</v>
      </c>
      <c r="G57" t="s">
        <v>248</v>
      </c>
      <c r="H57" t="s">
        <v>5466</v>
      </c>
      <c r="I57" t="s">
        <v>52</v>
      </c>
      <c r="J57" t="s">
        <v>5473</v>
      </c>
      <c r="K57" t="s">
        <v>5465</v>
      </c>
      <c r="L57" t="s">
        <v>5569</v>
      </c>
    </row>
    <row r="58" spans="1:12" x14ac:dyDescent="0.25">
      <c r="A58" t="s">
        <v>429</v>
      </c>
      <c r="B58" t="s">
        <v>425</v>
      </c>
      <c r="C58" t="s">
        <v>426</v>
      </c>
      <c r="D58" s="21" t="s">
        <v>77</v>
      </c>
      <c r="E58" s="21">
        <v>23.88</v>
      </c>
      <c r="F58" t="s">
        <v>5427</v>
      </c>
      <c r="G58" t="s">
        <v>248</v>
      </c>
      <c r="H58" t="s">
        <v>5466</v>
      </c>
      <c r="I58" t="s">
        <v>52</v>
      </c>
      <c r="J58" t="s">
        <v>5473</v>
      </c>
      <c r="K58" t="s">
        <v>5465</v>
      </c>
      <c r="L58" t="s">
        <v>5569</v>
      </c>
    </row>
    <row r="59" spans="1:12" x14ac:dyDescent="0.25">
      <c r="A59" t="s">
        <v>431</v>
      </c>
      <c r="B59" t="s">
        <v>425</v>
      </c>
      <c r="C59" t="s">
        <v>426</v>
      </c>
      <c r="D59" t="s">
        <v>430</v>
      </c>
      <c r="E59">
        <v>16.62</v>
      </c>
      <c r="F59" t="s">
        <v>5427</v>
      </c>
      <c r="G59" t="s">
        <v>248</v>
      </c>
      <c r="H59" t="s">
        <v>5466</v>
      </c>
      <c r="I59" t="s">
        <v>52</v>
      </c>
      <c r="J59" t="s">
        <v>5473</v>
      </c>
      <c r="K59" t="s">
        <v>5465</v>
      </c>
      <c r="L59" t="s">
        <v>5569</v>
      </c>
    </row>
    <row r="60" spans="1:12" x14ac:dyDescent="0.25">
      <c r="A60" t="s">
        <v>433</v>
      </c>
      <c r="B60" t="s">
        <v>425</v>
      </c>
      <c r="C60" t="s">
        <v>426</v>
      </c>
      <c r="D60" t="s">
        <v>432</v>
      </c>
      <c r="E60">
        <v>8.42</v>
      </c>
      <c r="F60" t="s">
        <v>5427</v>
      </c>
      <c r="G60" t="s">
        <v>248</v>
      </c>
      <c r="H60" t="s">
        <v>5466</v>
      </c>
      <c r="I60" t="s">
        <v>52</v>
      </c>
      <c r="J60" t="s">
        <v>5473</v>
      </c>
      <c r="K60" t="s">
        <v>5465</v>
      </c>
      <c r="L60" t="s">
        <v>5569</v>
      </c>
    </row>
    <row r="61" spans="1:12" x14ac:dyDescent="0.25">
      <c r="A61" t="s">
        <v>435</v>
      </c>
      <c r="B61" t="s">
        <v>425</v>
      </c>
      <c r="C61" t="s">
        <v>426</v>
      </c>
      <c r="D61" t="s">
        <v>434</v>
      </c>
      <c r="E61">
        <v>8.15</v>
      </c>
      <c r="F61" t="s">
        <v>5427</v>
      </c>
      <c r="G61" t="s">
        <v>248</v>
      </c>
      <c r="H61" t="s">
        <v>5466</v>
      </c>
      <c r="I61" t="s">
        <v>52</v>
      </c>
      <c r="J61" t="s">
        <v>5473</v>
      </c>
      <c r="K61" t="s">
        <v>5465</v>
      </c>
      <c r="L61" t="s">
        <v>5569</v>
      </c>
    </row>
    <row r="62" spans="1:12" x14ac:dyDescent="0.25">
      <c r="A62" t="s">
        <v>436</v>
      </c>
      <c r="B62" t="s">
        <v>425</v>
      </c>
      <c r="C62" t="s">
        <v>426</v>
      </c>
      <c r="D62" t="s">
        <v>376</v>
      </c>
      <c r="E62">
        <v>3.12</v>
      </c>
      <c r="F62" t="s">
        <v>5427</v>
      </c>
      <c r="G62" t="s">
        <v>248</v>
      </c>
      <c r="H62" t="s">
        <v>5466</v>
      </c>
      <c r="I62" t="s">
        <v>52</v>
      </c>
      <c r="J62" t="s">
        <v>5473</v>
      </c>
      <c r="K62" t="s">
        <v>5465</v>
      </c>
      <c r="L62" t="s">
        <v>5569</v>
      </c>
    </row>
    <row r="63" spans="1:12" x14ac:dyDescent="0.25">
      <c r="A63" t="s">
        <v>437</v>
      </c>
      <c r="B63" t="s">
        <v>425</v>
      </c>
      <c r="C63" t="s">
        <v>426</v>
      </c>
      <c r="D63" t="s">
        <v>378</v>
      </c>
      <c r="E63">
        <v>17.21</v>
      </c>
      <c r="F63" t="s">
        <v>5427</v>
      </c>
      <c r="G63" t="s">
        <v>248</v>
      </c>
      <c r="H63" t="s">
        <v>5466</v>
      </c>
      <c r="I63" t="s">
        <v>52</v>
      </c>
      <c r="J63" t="s">
        <v>5473</v>
      </c>
      <c r="K63" t="s">
        <v>5465</v>
      </c>
      <c r="L63" t="s">
        <v>5569</v>
      </c>
    </row>
    <row r="64" spans="1:12" x14ac:dyDescent="0.25">
      <c r="A64" t="s">
        <v>439</v>
      </c>
      <c r="B64" t="s">
        <v>425</v>
      </c>
      <c r="C64" t="s">
        <v>426</v>
      </c>
      <c r="D64" t="s">
        <v>438</v>
      </c>
      <c r="E64">
        <v>13.39</v>
      </c>
      <c r="F64" t="s">
        <v>5427</v>
      </c>
      <c r="G64" t="s">
        <v>248</v>
      </c>
      <c r="H64" t="s">
        <v>5466</v>
      </c>
      <c r="I64" t="s">
        <v>52</v>
      </c>
      <c r="J64" t="s">
        <v>5473</v>
      </c>
      <c r="K64" t="s">
        <v>5465</v>
      </c>
      <c r="L64" t="s">
        <v>5569</v>
      </c>
    </row>
    <row r="65" spans="1:12" x14ac:dyDescent="0.25">
      <c r="A65" t="s">
        <v>443</v>
      </c>
      <c r="B65" t="s">
        <v>425</v>
      </c>
      <c r="C65" t="s">
        <v>426</v>
      </c>
      <c r="D65" t="s">
        <v>442</v>
      </c>
      <c r="E65">
        <v>0.28000000000000003</v>
      </c>
      <c r="F65" t="s">
        <v>5427</v>
      </c>
      <c r="G65" t="s">
        <v>248</v>
      </c>
      <c r="H65" t="s">
        <v>5466</v>
      </c>
      <c r="I65" t="s">
        <v>52</v>
      </c>
      <c r="J65" t="s">
        <v>5473</v>
      </c>
      <c r="K65" t="s">
        <v>5465</v>
      </c>
      <c r="L65" t="s">
        <v>5569</v>
      </c>
    </row>
    <row r="66" spans="1:12" x14ac:dyDescent="0.25">
      <c r="A66" t="s">
        <v>445</v>
      </c>
      <c r="B66" t="s">
        <v>425</v>
      </c>
      <c r="C66" t="s">
        <v>426</v>
      </c>
      <c r="D66" t="s">
        <v>444</v>
      </c>
      <c r="E66">
        <v>0.02</v>
      </c>
      <c r="F66" t="s">
        <v>5427</v>
      </c>
      <c r="G66" t="s">
        <v>248</v>
      </c>
      <c r="H66" t="s">
        <v>5466</v>
      </c>
      <c r="I66" t="s">
        <v>52</v>
      </c>
      <c r="J66" t="s">
        <v>5473</v>
      </c>
      <c r="K66" t="s">
        <v>5465</v>
      </c>
      <c r="L66" t="s">
        <v>5569</v>
      </c>
    </row>
    <row r="67" spans="1:12" x14ac:dyDescent="0.25">
      <c r="A67" t="s">
        <v>284</v>
      </c>
      <c r="B67" t="s">
        <v>266</v>
      </c>
      <c r="C67" t="s">
        <v>267</v>
      </c>
      <c r="D67" t="s">
        <v>229</v>
      </c>
      <c r="E67">
        <v>12.41</v>
      </c>
      <c r="F67" t="s">
        <v>5427</v>
      </c>
      <c r="G67" t="s">
        <v>474</v>
      </c>
      <c r="H67" t="s">
        <v>5466</v>
      </c>
      <c r="I67" t="s">
        <v>52</v>
      </c>
      <c r="J67" t="s">
        <v>5473</v>
      </c>
      <c r="K67" t="s">
        <v>5467</v>
      </c>
      <c r="L67" t="s">
        <v>5427</v>
      </c>
    </row>
    <row r="68" spans="1:12" x14ac:dyDescent="0.25">
      <c r="A68" t="s">
        <v>285</v>
      </c>
      <c r="B68" t="s">
        <v>266</v>
      </c>
      <c r="C68" t="s">
        <v>267</v>
      </c>
      <c r="D68" t="s">
        <v>195</v>
      </c>
      <c r="E68">
        <v>5.15</v>
      </c>
      <c r="F68" t="s">
        <v>5427</v>
      </c>
      <c r="G68" t="s">
        <v>474</v>
      </c>
      <c r="H68" t="s">
        <v>5466</v>
      </c>
      <c r="I68" t="s">
        <v>52</v>
      </c>
      <c r="J68" t="s">
        <v>5473</v>
      </c>
      <c r="K68" t="s">
        <v>5467</v>
      </c>
      <c r="L68" t="s">
        <v>5427</v>
      </c>
    </row>
    <row r="69" spans="1:12" x14ac:dyDescent="0.25">
      <c r="A69" t="s">
        <v>286</v>
      </c>
      <c r="B69" t="s">
        <v>266</v>
      </c>
      <c r="C69" t="s">
        <v>267</v>
      </c>
      <c r="D69" t="s">
        <v>158</v>
      </c>
      <c r="E69">
        <v>16.079999999999998</v>
      </c>
      <c r="F69" t="s">
        <v>5427</v>
      </c>
      <c r="G69" t="s">
        <v>474</v>
      </c>
      <c r="H69" t="s">
        <v>5466</v>
      </c>
      <c r="I69" t="s">
        <v>52</v>
      </c>
      <c r="J69" t="s">
        <v>5473</v>
      </c>
      <c r="K69" t="s">
        <v>5467</v>
      </c>
      <c r="L69" t="s">
        <v>5427</v>
      </c>
    </row>
    <row r="70" spans="1:12" x14ac:dyDescent="0.25">
      <c r="A70" t="s">
        <v>287</v>
      </c>
      <c r="B70" t="s">
        <v>266</v>
      </c>
      <c r="C70" t="s">
        <v>267</v>
      </c>
      <c r="D70" s="21" t="s">
        <v>122</v>
      </c>
      <c r="E70" s="34">
        <v>22.62</v>
      </c>
      <c r="F70" t="s">
        <v>5427</v>
      </c>
      <c r="G70" t="s">
        <v>474</v>
      </c>
      <c r="H70" t="s">
        <v>5466</v>
      </c>
      <c r="I70" t="s">
        <v>52</v>
      </c>
      <c r="J70" t="s">
        <v>5473</v>
      </c>
      <c r="K70" t="s">
        <v>5467</v>
      </c>
      <c r="L70" t="s">
        <v>5427</v>
      </c>
    </row>
    <row r="71" spans="1:12" x14ac:dyDescent="0.25">
      <c r="A71" t="s">
        <v>288</v>
      </c>
      <c r="B71" t="s">
        <v>266</v>
      </c>
      <c r="C71" t="s">
        <v>267</v>
      </c>
      <c r="D71" s="21" t="s">
        <v>112</v>
      </c>
      <c r="E71" s="34">
        <v>27.77</v>
      </c>
      <c r="F71" t="s">
        <v>5427</v>
      </c>
      <c r="G71" t="s">
        <v>474</v>
      </c>
      <c r="H71" t="s">
        <v>5466</v>
      </c>
      <c r="I71" t="s">
        <v>52</v>
      </c>
      <c r="J71" t="s">
        <v>5473</v>
      </c>
      <c r="K71" t="s">
        <v>5467</v>
      </c>
      <c r="L71" t="s">
        <v>5427</v>
      </c>
    </row>
    <row r="72" spans="1:12" x14ac:dyDescent="0.25">
      <c r="A72" t="s">
        <v>289</v>
      </c>
      <c r="B72" t="s">
        <v>266</v>
      </c>
      <c r="C72" t="s">
        <v>267</v>
      </c>
      <c r="D72" s="21" t="s">
        <v>114</v>
      </c>
      <c r="E72" s="34">
        <v>9.68</v>
      </c>
      <c r="F72" t="s">
        <v>5427</v>
      </c>
      <c r="G72" t="s">
        <v>474</v>
      </c>
      <c r="H72" t="s">
        <v>5466</v>
      </c>
      <c r="I72" t="s">
        <v>52</v>
      </c>
      <c r="J72" t="s">
        <v>5473</v>
      </c>
      <c r="K72" t="s">
        <v>5467</v>
      </c>
      <c r="L72" t="s">
        <v>5427</v>
      </c>
    </row>
    <row r="73" spans="1:12" x14ac:dyDescent="0.25">
      <c r="A73" t="s">
        <v>290</v>
      </c>
      <c r="B73" t="s">
        <v>266</v>
      </c>
      <c r="C73" t="s">
        <v>267</v>
      </c>
      <c r="D73" s="21" t="s">
        <v>160</v>
      </c>
      <c r="E73" s="34">
        <v>49.57</v>
      </c>
      <c r="F73" t="s">
        <v>5427</v>
      </c>
      <c r="G73" t="s">
        <v>474</v>
      </c>
      <c r="H73" t="s">
        <v>5466</v>
      </c>
      <c r="I73" t="s">
        <v>52</v>
      </c>
      <c r="J73" t="s">
        <v>5473</v>
      </c>
      <c r="K73" t="s">
        <v>5467</v>
      </c>
      <c r="L73" t="s">
        <v>5427</v>
      </c>
    </row>
    <row r="74" spans="1:12" x14ac:dyDescent="0.25">
      <c r="A74" t="s">
        <v>291</v>
      </c>
      <c r="B74" t="s">
        <v>266</v>
      </c>
      <c r="C74" t="s">
        <v>267</v>
      </c>
      <c r="D74" s="21" t="s">
        <v>200</v>
      </c>
      <c r="E74" s="34">
        <v>3.03</v>
      </c>
      <c r="F74" t="s">
        <v>5427</v>
      </c>
      <c r="G74" t="s">
        <v>474</v>
      </c>
      <c r="H74" t="s">
        <v>5466</v>
      </c>
      <c r="I74" t="s">
        <v>52</v>
      </c>
      <c r="J74" t="s">
        <v>5473</v>
      </c>
      <c r="K74" t="s">
        <v>5467</v>
      </c>
      <c r="L74" t="s">
        <v>5427</v>
      </c>
    </row>
    <row r="75" spans="1:12" x14ac:dyDescent="0.25">
      <c r="A75" t="s">
        <v>292</v>
      </c>
      <c r="B75" t="s">
        <v>266</v>
      </c>
      <c r="C75" t="s">
        <v>267</v>
      </c>
      <c r="D75" s="21" t="s">
        <v>124</v>
      </c>
      <c r="E75" s="34">
        <v>2.13</v>
      </c>
      <c r="F75" t="s">
        <v>5427</v>
      </c>
      <c r="G75" t="s">
        <v>474</v>
      </c>
      <c r="H75" t="s">
        <v>5466</v>
      </c>
      <c r="I75" t="s">
        <v>52</v>
      </c>
      <c r="J75" t="s">
        <v>5473</v>
      </c>
      <c r="K75" t="s">
        <v>5467</v>
      </c>
      <c r="L75" t="s">
        <v>5427</v>
      </c>
    </row>
    <row r="76" spans="1:12" x14ac:dyDescent="0.25">
      <c r="A76" t="s">
        <v>294</v>
      </c>
      <c r="B76" t="s">
        <v>266</v>
      </c>
      <c r="C76" t="s">
        <v>267</v>
      </c>
      <c r="D76" t="s">
        <v>293</v>
      </c>
      <c r="E76">
        <v>0.98</v>
      </c>
      <c r="F76" t="s">
        <v>5427</v>
      </c>
      <c r="G76" t="s">
        <v>474</v>
      </c>
      <c r="H76" t="s">
        <v>5466</v>
      </c>
      <c r="I76" t="s">
        <v>52</v>
      </c>
      <c r="J76" t="s">
        <v>5473</v>
      </c>
      <c r="K76" t="s">
        <v>5467</v>
      </c>
      <c r="L76" t="s">
        <v>5427</v>
      </c>
    </row>
    <row r="77" spans="1:12" x14ac:dyDescent="0.25">
      <c r="A77" t="s">
        <v>3439</v>
      </c>
      <c r="B77" t="s">
        <v>3437</v>
      </c>
      <c r="C77" t="s">
        <v>3438</v>
      </c>
      <c r="D77" t="s">
        <v>95</v>
      </c>
      <c r="E77">
        <v>11.23</v>
      </c>
      <c r="F77" t="s">
        <v>5427</v>
      </c>
      <c r="G77" t="s">
        <v>314</v>
      </c>
      <c r="H77" t="s">
        <v>5466</v>
      </c>
      <c r="I77" t="s">
        <v>52</v>
      </c>
      <c r="J77" t="s">
        <v>5473</v>
      </c>
      <c r="K77" t="s">
        <v>5467</v>
      </c>
      <c r="L77" t="s">
        <v>5427</v>
      </c>
    </row>
    <row r="78" spans="1:12" x14ac:dyDescent="0.25">
      <c r="A78" t="s">
        <v>3440</v>
      </c>
      <c r="B78" t="s">
        <v>3437</v>
      </c>
      <c r="C78" t="s">
        <v>3438</v>
      </c>
      <c r="D78" t="s">
        <v>143</v>
      </c>
      <c r="E78">
        <v>10.78</v>
      </c>
      <c r="F78" t="s">
        <v>5427</v>
      </c>
      <c r="G78" t="s">
        <v>314</v>
      </c>
      <c r="H78" t="s">
        <v>5466</v>
      </c>
      <c r="I78" t="s">
        <v>52</v>
      </c>
      <c r="J78" t="s">
        <v>5473</v>
      </c>
      <c r="K78" t="s">
        <v>5467</v>
      </c>
      <c r="L78" t="s">
        <v>5427</v>
      </c>
    </row>
    <row r="79" spans="1:12" x14ac:dyDescent="0.25">
      <c r="A79" t="s">
        <v>3441</v>
      </c>
      <c r="B79" t="s">
        <v>3437</v>
      </c>
      <c r="C79" t="s">
        <v>3438</v>
      </c>
      <c r="D79" t="s">
        <v>255</v>
      </c>
      <c r="E79">
        <v>7.67</v>
      </c>
      <c r="F79" t="s">
        <v>5427</v>
      </c>
      <c r="G79" t="s">
        <v>314</v>
      </c>
      <c r="H79" t="s">
        <v>5466</v>
      </c>
      <c r="I79" t="s">
        <v>52</v>
      </c>
      <c r="J79" t="s">
        <v>5473</v>
      </c>
      <c r="K79" t="s">
        <v>5467</v>
      </c>
      <c r="L79" t="s">
        <v>5427</v>
      </c>
    </row>
    <row r="80" spans="1:12" x14ac:dyDescent="0.25">
      <c r="A80" t="s">
        <v>3442</v>
      </c>
      <c r="B80" t="s">
        <v>3437</v>
      </c>
      <c r="C80" t="s">
        <v>3438</v>
      </c>
      <c r="D80" t="s">
        <v>207</v>
      </c>
      <c r="E80">
        <v>18.87</v>
      </c>
      <c r="F80" t="s">
        <v>5427</v>
      </c>
      <c r="G80" t="s">
        <v>314</v>
      </c>
      <c r="H80" t="s">
        <v>5466</v>
      </c>
      <c r="I80" t="s">
        <v>52</v>
      </c>
      <c r="J80" t="s">
        <v>5473</v>
      </c>
      <c r="K80" t="s">
        <v>5467</v>
      </c>
      <c r="L80" t="s">
        <v>5427</v>
      </c>
    </row>
    <row r="81" spans="1:12" x14ac:dyDescent="0.25">
      <c r="A81" t="s">
        <v>3443</v>
      </c>
      <c r="B81" t="s">
        <v>3437</v>
      </c>
      <c r="C81" t="s">
        <v>3438</v>
      </c>
      <c r="D81" t="s">
        <v>102</v>
      </c>
      <c r="E81">
        <v>20.079999999999998</v>
      </c>
      <c r="F81" t="s">
        <v>5427</v>
      </c>
      <c r="G81" t="s">
        <v>314</v>
      </c>
      <c r="H81" t="s">
        <v>5466</v>
      </c>
      <c r="I81" t="s">
        <v>52</v>
      </c>
      <c r="J81" t="s">
        <v>5473</v>
      </c>
      <c r="K81" t="s">
        <v>5467</v>
      </c>
      <c r="L81" t="s">
        <v>5427</v>
      </c>
    </row>
    <row r="82" spans="1:12" x14ac:dyDescent="0.25">
      <c r="A82" t="s">
        <v>3444</v>
      </c>
      <c r="B82" t="s">
        <v>3437</v>
      </c>
      <c r="C82" t="s">
        <v>3438</v>
      </c>
      <c r="D82" t="s">
        <v>104</v>
      </c>
      <c r="E82">
        <v>23.2</v>
      </c>
      <c r="F82" t="s">
        <v>5427</v>
      </c>
      <c r="G82" t="s">
        <v>314</v>
      </c>
      <c r="H82" t="s">
        <v>5466</v>
      </c>
      <c r="I82" t="s">
        <v>52</v>
      </c>
      <c r="J82" t="s">
        <v>5473</v>
      </c>
      <c r="K82" t="s">
        <v>5467</v>
      </c>
      <c r="L82" t="s">
        <v>5427</v>
      </c>
    </row>
    <row r="83" spans="1:12" x14ac:dyDescent="0.25">
      <c r="A83" t="s">
        <v>3445</v>
      </c>
      <c r="B83" t="s">
        <v>3437</v>
      </c>
      <c r="C83" t="s">
        <v>3438</v>
      </c>
      <c r="D83" t="s">
        <v>149</v>
      </c>
      <c r="E83">
        <v>13.65</v>
      </c>
      <c r="F83" t="s">
        <v>5427</v>
      </c>
      <c r="G83" t="s">
        <v>314</v>
      </c>
      <c r="H83" t="s">
        <v>5466</v>
      </c>
      <c r="I83" t="s">
        <v>52</v>
      </c>
      <c r="J83" t="s">
        <v>5473</v>
      </c>
      <c r="K83" t="s">
        <v>5467</v>
      </c>
      <c r="L83" t="s">
        <v>5427</v>
      </c>
    </row>
    <row r="84" spans="1:12" x14ac:dyDescent="0.25">
      <c r="A84" t="s">
        <v>3446</v>
      </c>
      <c r="B84" t="s">
        <v>3437</v>
      </c>
      <c r="C84" t="s">
        <v>3438</v>
      </c>
      <c r="D84" t="s">
        <v>107</v>
      </c>
      <c r="E84">
        <v>17.34</v>
      </c>
      <c r="F84" t="s">
        <v>5427</v>
      </c>
      <c r="G84" t="s">
        <v>314</v>
      </c>
      <c r="H84" t="s">
        <v>5466</v>
      </c>
      <c r="I84" t="s">
        <v>52</v>
      </c>
      <c r="J84" t="s">
        <v>5473</v>
      </c>
      <c r="K84" t="s">
        <v>5467</v>
      </c>
      <c r="L84" t="s">
        <v>5427</v>
      </c>
    </row>
    <row r="85" spans="1:12" x14ac:dyDescent="0.25">
      <c r="A85" t="s">
        <v>3447</v>
      </c>
      <c r="B85" t="s">
        <v>3437</v>
      </c>
      <c r="C85" t="s">
        <v>3438</v>
      </c>
      <c r="D85" t="s">
        <v>109</v>
      </c>
      <c r="E85">
        <v>18.100000000000001</v>
      </c>
      <c r="F85" t="s">
        <v>5427</v>
      </c>
      <c r="G85" t="s">
        <v>314</v>
      </c>
      <c r="H85" t="s">
        <v>5466</v>
      </c>
      <c r="I85" t="s">
        <v>52</v>
      </c>
      <c r="J85" t="s">
        <v>5473</v>
      </c>
      <c r="K85" t="s">
        <v>5467</v>
      </c>
      <c r="L85" t="s">
        <v>5427</v>
      </c>
    </row>
    <row r="86" spans="1:12" x14ac:dyDescent="0.25">
      <c r="A86" t="s">
        <v>3448</v>
      </c>
      <c r="B86" t="s">
        <v>3437</v>
      </c>
      <c r="C86" t="s">
        <v>3438</v>
      </c>
      <c r="D86" t="s">
        <v>154</v>
      </c>
      <c r="E86">
        <v>27.6</v>
      </c>
      <c r="F86" t="s">
        <v>5427</v>
      </c>
      <c r="G86" t="s">
        <v>314</v>
      </c>
      <c r="H86" t="s">
        <v>5466</v>
      </c>
      <c r="I86" t="s">
        <v>52</v>
      </c>
      <c r="J86" t="s">
        <v>5473</v>
      </c>
      <c r="K86" t="s">
        <v>5467</v>
      </c>
      <c r="L86" t="s">
        <v>5427</v>
      </c>
    </row>
    <row r="87" spans="1:12" x14ac:dyDescent="0.25">
      <c r="A87" t="s">
        <v>3449</v>
      </c>
      <c r="B87" t="s">
        <v>3437</v>
      </c>
      <c r="C87" t="s">
        <v>3438</v>
      </c>
      <c r="D87" t="s">
        <v>229</v>
      </c>
      <c r="E87">
        <v>21.77</v>
      </c>
      <c r="F87" t="s">
        <v>5427</v>
      </c>
      <c r="G87" t="s">
        <v>314</v>
      </c>
      <c r="H87" t="s">
        <v>5466</v>
      </c>
      <c r="I87" t="s">
        <v>52</v>
      </c>
      <c r="J87" t="s">
        <v>5473</v>
      </c>
      <c r="K87" t="s">
        <v>5467</v>
      </c>
      <c r="L87" t="s">
        <v>5427</v>
      </c>
    </row>
    <row r="88" spans="1:12" x14ac:dyDescent="0.25">
      <c r="A88" t="s">
        <v>3450</v>
      </c>
      <c r="B88" t="s">
        <v>3437</v>
      </c>
      <c r="C88" t="s">
        <v>3438</v>
      </c>
      <c r="D88" t="s">
        <v>195</v>
      </c>
      <c r="E88">
        <v>29.34</v>
      </c>
      <c r="F88" t="s">
        <v>5427</v>
      </c>
      <c r="G88" t="s">
        <v>314</v>
      </c>
      <c r="H88" t="s">
        <v>5466</v>
      </c>
      <c r="I88" t="s">
        <v>52</v>
      </c>
      <c r="J88" t="s">
        <v>5473</v>
      </c>
      <c r="K88" t="s">
        <v>5467</v>
      </c>
      <c r="L88" t="s">
        <v>5427</v>
      </c>
    </row>
    <row r="89" spans="1:12" x14ac:dyDescent="0.25">
      <c r="A89" t="s">
        <v>3451</v>
      </c>
      <c r="B89" t="s">
        <v>3437</v>
      </c>
      <c r="C89" t="s">
        <v>3438</v>
      </c>
      <c r="D89" t="s">
        <v>156</v>
      </c>
      <c r="E89">
        <v>24</v>
      </c>
      <c r="F89" t="s">
        <v>5427</v>
      </c>
      <c r="G89" t="s">
        <v>314</v>
      </c>
      <c r="H89" t="s">
        <v>5466</v>
      </c>
      <c r="I89" t="s">
        <v>52</v>
      </c>
      <c r="J89" t="s">
        <v>5473</v>
      </c>
      <c r="K89" t="s">
        <v>5467</v>
      </c>
      <c r="L89" t="s">
        <v>5427</v>
      </c>
    </row>
    <row r="90" spans="1:12" x14ac:dyDescent="0.25">
      <c r="A90" t="s">
        <v>3452</v>
      </c>
      <c r="B90" t="s">
        <v>3437</v>
      </c>
      <c r="C90" t="s">
        <v>3438</v>
      </c>
      <c r="D90" t="s">
        <v>158</v>
      </c>
      <c r="E90">
        <v>27.49</v>
      </c>
      <c r="F90" t="s">
        <v>5427</v>
      </c>
      <c r="G90" t="s">
        <v>314</v>
      </c>
      <c r="H90" t="s">
        <v>5466</v>
      </c>
      <c r="I90" t="s">
        <v>52</v>
      </c>
      <c r="J90" t="s">
        <v>5473</v>
      </c>
      <c r="K90" t="s">
        <v>5467</v>
      </c>
      <c r="L90" t="s">
        <v>5427</v>
      </c>
    </row>
    <row r="91" spans="1:12" x14ac:dyDescent="0.25">
      <c r="A91" t="s">
        <v>319</v>
      </c>
      <c r="B91" t="s">
        <v>316</v>
      </c>
      <c r="C91" t="s">
        <v>317</v>
      </c>
      <c r="D91" t="s">
        <v>162</v>
      </c>
      <c r="E91">
        <v>1.69</v>
      </c>
      <c r="F91" t="s">
        <v>5427</v>
      </c>
      <c r="G91" t="s">
        <v>55</v>
      </c>
      <c r="H91" t="s">
        <v>5466</v>
      </c>
      <c r="I91" t="s">
        <v>52</v>
      </c>
      <c r="J91" t="s">
        <v>5473</v>
      </c>
      <c r="K91" t="s">
        <v>5467</v>
      </c>
      <c r="L91" t="s">
        <v>5427</v>
      </c>
    </row>
    <row r="92" spans="1:12" x14ac:dyDescent="0.25">
      <c r="A92" t="s">
        <v>5038</v>
      </c>
      <c r="B92" t="s">
        <v>5036</v>
      </c>
      <c r="C92" t="s">
        <v>5037</v>
      </c>
      <c r="D92" t="s">
        <v>160</v>
      </c>
      <c r="E92">
        <v>7.9779999999999998</v>
      </c>
      <c r="F92" t="s">
        <v>5427</v>
      </c>
      <c r="G92" t="s">
        <v>55</v>
      </c>
      <c r="H92" t="s">
        <v>5466</v>
      </c>
      <c r="I92" t="s">
        <v>52</v>
      </c>
      <c r="J92" t="s">
        <v>5473</v>
      </c>
      <c r="K92" t="s">
        <v>5467</v>
      </c>
      <c r="L92" t="s">
        <v>5427</v>
      </c>
    </row>
    <row r="93" spans="1:12" x14ac:dyDescent="0.25">
      <c r="A93" t="s">
        <v>5039</v>
      </c>
      <c r="B93" t="s">
        <v>5036</v>
      </c>
      <c r="C93" t="s">
        <v>5037</v>
      </c>
      <c r="D93" t="s">
        <v>372</v>
      </c>
      <c r="E93">
        <v>24.2</v>
      </c>
      <c r="F93" t="s">
        <v>5427</v>
      </c>
      <c r="G93" t="s">
        <v>55</v>
      </c>
      <c r="H93" t="s">
        <v>5466</v>
      </c>
      <c r="I93" t="s">
        <v>52</v>
      </c>
      <c r="J93" t="s">
        <v>5473</v>
      </c>
      <c r="K93" t="s">
        <v>5467</v>
      </c>
      <c r="L93" t="s">
        <v>5427</v>
      </c>
    </row>
    <row r="94" spans="1:12" x14ac:dyDescent="0.25">
      <c r="A94" t="s">
        <v>5040</v>
      </c>
      <c r="B94" t="s">
        <v>5036</v>
      </c>
      <c r="C94" t="s">
        <v>5037</v>
      </c>
      <c r="D94" t="s">
        <v>374</v>
      </c>
      <c r="E94">
        <v>31.06</v>
      </c>
      <c r="F94" t="s">
        <v>5427</v>
      </c>
      <c r="G94" t="s">
        <v>55</v>
      </c>
      <c r="H94" t="s">
        <v>5466</v>
      </c>
      <c r="I94" t="s">
        <v>52</v>
      </c>
      <c r="J94" t="s">
        <v>5473</v>
      </c>
      <c r="K94" t="s">
        <v>5467</v>
      </c>
      <c r="L94" t="s">
        <v>5427</v>
      </c>
    </row>
    <row r="95" spans="1:12" x14ac:dyDescent="0.25">
      <c r="A95" t="s">
        <v>5041</v>
      </c>
      <c r="B95" t="s">
        <v>5036</v>
      </c>
      <c r="C95" t="s">
        <v>5037</v>
      </c>
      <c r="D95" t="s">
        <v>427</v>
      </c>
      <c r="E95">
        <v>10.83</v>
      </c>
      <c r="F95" t="s">
        <v>5427</v>
      </c>
      <c r="G95" t="s">
        <v>55</v>
      </c>
      <c r="H95" t="s">
        <v>5466</v>
      </c>
      <c r="I95" t="s">
        <v>52</v>
      </c>
      <c r="J95" t="s">
        <v>5473</v>
      </c>
      <c r="K95" t="s">
        <v>5467</v>
      </c>
      <c r="L95" t="s">
        <v>5427</v>
      </c>
    </row>
    <row r="96" spans="1:12" x14ac:dyDescent="0.25">
      <c r="A96" t="s">
        <v>5042</v>
      </c>
      <c r="B96" t="s">
        <v>5036</v>
      </c>
      <c r="C96" t="s">
        <v>5037</v>
      </c>
      <c r="D96" t="s">
        <v>77</v>
      </c>
      <c r="E96">
        <v>23.58</v>
      </c>
      <c r="F96" t="s">
        <v>5427</v>
      </c>
      <c r="G96" t="s">
        <v>55</v>
      </c>
      <c r="H96" t="s">
        <v>5466</v>
      </c>
      <c r="I96" t="s">
        <v>52</v>
      </c>
      <c r="J96" t="s">
        <v>5473</v>
      </c>
      <c r="K96" t="s">
        <v>5467</v>
      </c>
      <c r="L96" t="s">
        <v>5427</v>
      </c>
    </row>
    <row r="97" spans="1:12" x14ac:dyDescent="0.25">
      <c r="A97" t="s">
        <v>5043</v>
      </c>
      <c r="B97" t="s">
        <v>5036</v>
      </c>
      <c r="C97" t="s">
        <v>5037</v>
      </c>
      <c r="D97" t="s">
        <v>430</v>
      </c>
      <c r="E97">
        <v>38.61</v>
      </c>
      <c r="F97" t="s">
        <v>5427</v>
      </c>
      <c r="G97" t="s">
        <v>55</v>
      </c>
      <c r="H97" t="s">
        <v>5466</v>
      </c>
      <c r="I97" t="s">
        <v>52</v>
      </c>
      <c r="J97" t="s">
        <v>5473</v>
      </c>
      <c r="K97" t="s">
        <v>5467</v>
      </c>
      <c r="L97" t="s">
        <v>5427</v>
      </c>
    </row>
    <row r="98" spans="1:12" x14ac:dyDescent="0.25">
      <c r="A98" t="s">
        <v>5044</v>
      </c>
      <c r="B98" t="s">
        <v>5036</v>
      </c>
      <c r="C98" t="s">
        <v>5037</v>
      </c>
      <c r="D98" t="s">
        <v>432</v>
      </c>
      <c r="E98">
        <v>24.14</v>
      </c>
      <c r="F98" t="s">
        <v>5427</v>
      </c>
      <c r="G98" t="s">
        <v>55</v>
      </c>
      <c r="H98" t="s">
        <v>5466</v>
      </c>
      <c r="I98" t="s">
        <v>52</v>
      </c>
      <c r="J98" t="s">
        <v>5473</v>
      </c>
      <c r="K98" t="s">
        <v>5467</v>
      </c>
      <c r="L98" t="s">
        <v>5427</v>
      </c>
    </row>
    <row r="99" spans="1:12" x14ac:dyDescent="0.25">
      <c r="A99" t="s">
        <v>5045</v>
      </c>
      <c r="B99" t="s">
        <v>5036</v>
      </c>
      <c r="C99" t="s">
        <v>5037</v>
      </c>
      <c r="D99" t="s">
        <v>376</v>
      </c>
      <c r="E99">
        <v>21.56</v>
      </c>
      <c r="F99" t="s">
        <v>5427</v>
      </c>
      <c r="G99" t="s">
        <v>55</v>
      </c>
      <c r="H99" t="s">
        <v>5466</v>
      </c>
      <c r="I99" t="s">
        <v>52</v>
      </c>
      <c r="J99" t="s">
        <v>5473</v>
      </c>
      <c r="K99" t="s">
        <v>5467</v>
      </c>
      <c r="L99" t="s">
        <v>5427</v>
      </c>
    </row>
    <row r="100" spans="1:12" x14ac:dyDescent="0.25">
      <c r="A100" t="s">
        <v>5046</v>
      </c>
      <c r="B100" t="s">
        <v>5036</v>
      </c>
      <c r="C100" t="s">
        <v>5037</v>
      </c>
      <c r="D100" t="s">
        <v>378</v>
      </c>
      <c r="E100">
        <v>15.15</v>
      </c>
      <c r="F100" t="s">
        <v>5427</v>
      </c>
      <c r="G100" t="s">
        <v>55</v>
      </c>
      <c r="H100" t="s">
        <v>5466</v>
      </c>
      <c r="I100" t="s">
        <v>52</v>
      </c>
      <c r="J100" t="s">
        <v>5473</v>
      </c>
      <c r="K100" t="s">
        <v>5467</v>
      </c>
      <c r="L100" t="s">
        <v>5427</v>
      </c>
    </row>
    <row r="101" spans="1:12" x14ac:dyDescent="0.25">
      <c r="A101" t="s">
        <v>5047</v>
      </c>
      <c r="B101" t="s">
        <v>5036</v>
      </c>
      <c r="C101" t="s">
        <v>5037</v>
      </c>
      <c r="D101" s="21" t="s">
        <v>438</v>
      </c>
      <c r="E101">
        <v>22.3</v>
      </c>
      <c r="F101" t="s">
        <v>5427</v>
      </c>
      <c r="G101" t="s">
        <v>55</v>
      </c>
      <c r="H101" t="s">
        <v>5466</v>
      </c>
      <c r="I101" t="s">
        <v>52</v>
      </c>
      <c r="J101" t="s">
        <v>5473</v>
      </c>
      <c r="K101" t="s">
        <v>5467</v>
      </c>
      <c r="L101" t="s">
        <v>5427</v>
      </c>
    </row>
    <row r="102" spans="1:12" x14ac:dyDescent="0.25">
      <c r="A102" t="s">
        <v>5048</v>
      </c>
      <c r="B102" t="s">
        <v>5036</v>
      </c>
      <c r="C102" t="s">
        <v>5037</v>
      </c>
      <c r="D102" s="21" t="s">
        <v>442</v>
      </c>
      <c r="E102">
        <v>22.95</v>
      </c>
      <c r="F102" t="s">
        <v>5427</v>
      </c>
      <c r="G102" t="s">
        <v>55</v>
      </c>
      <c r="H102" t="s">
        <v>5466</v>
      </c>
      <c r="I102" t="s">
        <v>52</v>
      </c>
      <c r="J102" t="s">
        <v>5473</v>
      </c>
      <c r="K102" t="s">
        <v>5467</v>
      </c>
      <c r="L102" t="s">
        <v>5427</v>
      </c>
    </row>
    <row r="103" spans="1:12" x14ac:dyDescent="0.25">
      <c r="A103" t="s">
        <v>5403</v>
      </c>
      <c r="B103" t="s">
        <v>5399</v>
      </c>
      <c r="C103" t="s">
        <v>5400</v>
      </c>
      <c r="D103" t="s">
        <v>145</v>
      </c>
      <c r="E103">
        <v>15.07</v>
      </c>
      <c r="F103" t="s">
        <v>5427</v>
      </c>
      <c r="G103" t="s">
        <v>55</v>
      </c>
      <c r="H103" t="s">
        <v>5466</v>
      </c>
      <c r="I103" t="s">
        <v>52</v>
      </c>
      <c r="J103" t="s">
        <v>5473</v>
      </c>
      <c r="K103" t="s">
        <v>5467</v>
      </c>
      <c r="L103" t="s">
        <v>5569</v>
      </c>
    </row>
    <row r="104" spans="1:12" x14ac:dyDescent="0.25">
      <c r="A104" t="s">
        <v>5404</v>
      </c>
      <c r="B104" t="s">
        <v>5399</v>
      </c>
      <c r="C104" t="s">
        <v>5400</v>
      </c>
      <c r="D104" t="s">
        <v>255</v>
      </c>
      <c r="E104">
        <v>33.03</v>
      </c>
      <c r="F104" t="s">
        <v>5427</v>
      </c>
      <c r="G104" t="s">
        <v>55</v>
      </c>
      <c r="H104" t="s">
        <v>5466</v>
      </c>
      <c r="I104" t="s">
        <v>52</v>
      </c>
      <c r="J104" t="s">
        <v>5473</v>
      </c>
      <c r="K104" t="s">
        <v>5467</v>
      </c>
      <c r="L104" t="s">
        <v>5569</v>
      </c>
    </row>
    <row r="105" spans="1:12" x14ac:dyDescent="0.25">
      <c r="A105" t="s">
        <v>5405</v>
      </c>
      <c r="B105" t="s">
        <v>5399</v>
      </c>
      <c r="C105" t="s">
        <v>5400</v>
      </c>
      <c r="D105" t="s">
        <v>87</v>
      </c>
      <c r="E105">
        <v>48.51</v>
      </c>
      <c r="F105" t="s">
        <v>5427</v>
      </c>
      <c r="G105" t="s">
        <v>55</v>
      </c>
      <c r="H105" t="s">
        <v>5466</v>
      </c>
      <c r="I105" t="s">
        <v>52</v>
      </c>
      <c r="J105" t="s">
        <v>5473</v>
      </c>
      <c r="K105" t="s">
        <v>5467</v>
      </c>
      <c r="L105" t="s">
        <v>5569</v>
      </c>
    </row>
    <row r="106" spans="1:12" x14ac:dyDescent="0.25">
      <c r="A106" t="s">
        <v>5406</v>
      </c>
      <c r="B106" t="s">
        <v>5399</v>
      </c>
      <c r="C106" t="s">
        <v>5400</v>
      </c>
      <c r="D106" t="s">
        <v>100</v>
      </c>
      <c r="E106">
        <v>45.99</v>
      </c>
      <c r="F106" t="s">
        <v>5427</v>
      </c>
      <c r="G106" t="s">
        <v>55</v>
      </c>
      <c r="H106" t="s">
        <v>5466</v>
      </c>
      <c r="I106" t="s">
        <v>52</v>
      </c>
      <c r="J106" t="s">
        <v>5473</v>
      </c>
      <c r="K106" t="s">
        <v>5467</v>
      </c>
      <c r="L106" t="s">
        <v>5569</v>
      </c>
    </row>
    <row r="107" spans="1:12" x14ac:dyDescent="0.25">
      <c r="A107" t="s">
        <v>5398</v>
      </c>
      <c r="B107" t="s">
        <v>5396</v>
      </c>
      <c r="C107" t="s">
        <v>5397</v>
      </c>
      <c r="D107" t="s">
        <v>95</v>
      </c>
      <c r="E107">
        <v>23.81</v>
      </c>
      <c r="F107" t="s">
        <v>5427</v>
      </c>
      <c r="G107" t="s">
        <v>55</v>
      </c>
      <c r="H107" t="s">
        <v>5466</v>
      </c>
      <c r="I107" t="s">
        <v>52</v>
      </c>
      <c r="J107" t="s">
        <v>5473</v>
      </c>
      <c r="K107" t="s">
        <v>5467</v>
      </c>
      <c r="L107" t="s">
        <v>5569</v>
      </c>
    </row>
    <row r="108" spans="1:12" x14ac:dyDescent="0.25">
      <c r="A108" t="s">
        <v>5468</v>
      </c>
      <c r="B108" s="27" t="s">
        <v>5049</v>
      </c>
      <c r="C108" s="27" t="s">
        <v>5050</v>
      </c>
      <c r="D108" s="38" t="s">
        <v>2429</v>
      </c>
      <c r="E108" s="39">
        <v>17.96</v>
      </c>
      <c r="F108" t="s">
        <v>5427</v>
      </c>
      <c r="G108" t="s">
        <v>314</v>
      </c>
      <c r="H108" t="s">
        <v>5466</v>
      </c>
      <c r="I108" t="s">
        <v>52</v>
      </c>
      <c r="J108" t="s">
        <v>5473</v>
      </c>
      <c r="K108" t="s">
        <v>5467</v>
      </c>
      <c r="L108" t="s">
        <v>5569</v>
      </c>
    </row>
    <row r="109" spans="1:12" x14ac:dyDescent="0.25">
      <c r="A109" t="s">
        <v>5469</v>
      </c>
      <c r="B109" s="27" t="s">
        <v>5049</v>
      </c>
      <c r="C109" s="27" t="s">
        <v>5050</v>
      </c>
      <c r="D109" s="38" t="s">
        <v>2433</v>
      </c>
      <c r="E109" s="39">
        <v>43.74</v>
      </c>
      <c r="F109" t="s">
        <v>5427</v>
      </c>
      <c r="G109" t="s">
        <v>314</v>
      </c>
      <c r="H109" t="s">
        <v>5466</v>
      </c>
      <c r="I109" t="s">
        <v>52</v>
      </c>
      <c r="J109" t="s">
        <v>5473</v>
      </c>
      <c r="K109" t="s">
        <v>5467</v>
      </c>
      <c r="L109" t="s">
        <v>5569</v>
      </c>
    </row>
    <row r="110" spans="1:12" x14ac:dyDescent="0.25">
      <c r="A110" t="s">
        <v>5470</v>
      </c>
      <c r="B110" s="27" t="s">
        <v>5049</v>
      </c>
      <c r="C110" s="27" t="s">
        <v>5050</v>
      </c>
      <c r="D110" s="38" t="s">
        <v>104</v>
      </c>
      <c r="E110" s="39">
        <v>78.849999999999994</v>
      </c>
      <c r="F110" t="s">
        <v>5427</v>
      </c>
      <c r="G110" t="s">
        <v>314</v>
      </c>
      <c r="H110" t="s">
        <v>5466</v>
      </c>
      <c r="I110" t="s">
        <v>52</v>
      </c>
      <c r="J110" t="s">
        <v>5473</v>
      </c>
      <c r="K110" t="s">
        <v>5467</v>
      </c>
      <c r="L110" t="s">
        <v>5569</v>
      </c>
    </row>
    <row r="111" spans="1:12" x14ac:dyDescent="0.25">
      <c r="A111" t="s">
        <v>5471</v>
      </c>
      <c r="B111" t="s">
        <v>5049</v>
      </c>
      <c r="C111" t="s">
        <v>5050</v>
      </c>
      <c r="D111" t="s">
        <v>768</v>
      </c>
      <c r="F111" t="s">
        <v>5427</v>
      </c>
      <c r="G111" t="s">
        <v>314</v>
      </c>
      <c r="H111" t="s">
        <v>5466</v>
      </c>
      <c r="I111" t="s">
        <v>52</v>
      </c>
      <c r="J111" t="s">
        <v>5473</v>
      </c>
      <c r="K111" t="s">
        <v>5467</v>
      </c>
      <c r="L111" t="s">
        <v>5569</v>
      </c>
    </row>
    <row r="112" spans="1:12" x14ac:dyDescent="0.25">
      <c r="A112" t="s">
        <v>2932</v>
      </c>
      <c r="B112" t="s">
        <v>2930</v>
      </c>
      <c r="C112" t="s">
        <v>2931</v>
      </c>
      <c r="D112" t="s">
        <v>145</v>
      </c>
      <c r="E112">
        <v>14.29</v>
      </c>
      <c r="F112" t="s">
        <v>5427</v>
      </c>
      <c r="G112" t="s">
        <v>314</v>
      </c>
      <c r="H112" t="s">
        <v>5466</v>
      </c>
      <c r="I112" t="s">
        <v>52</v>
      </c>
      <c r="J112" t="s">
        <v>5473</v>
      </c>
      <c r="K112" t="s">
        <v>5467</v>
      </c>
      <c r="L112" t="s">
        <v>5569</v>
      </c>
    </row>
    <row r="113" spans="1:12" x14ac:dyDescent="0.25">
      <c r="A113" t="s">
        <v>2933</v>
      </c>
      <c r="B113" t="s">
        <v>2930</v>
      </c>
      <c r="C113" t="s">
        <v>2931</v>
      </c>
      <c r="D113" t="s">
        <v>255</v>
      </c>
      <c r="E113">
        <v>10.220000000000001</v>
      </c>
      <c r="F113" t="s">
        <v>5427</v>
      </c>
      <c r="G113" t="s">
        <v>314</v>
      </c>
      <c r="H113" t="s">
        <v>5466</v>
      </c>
      <c r="I113" t="s">
        <v>52</v>
      </c>
      <c r="J113" t="s">
        <v>5473</v>
      </c>
      <c r="K113" t="s">
        <v>5467</v>
      </c>
      <c r="L113" t="s">
        <v>5569</v>
      </c>
    </row>
    <row r="114" spans="1:12" x14ac:dyDescent="0.25">
      <c r="A114" t="s">
        <v>2934</v>
      </c>
      <c r="B114" t="s">
        <v>2930</v>
      </c>
      <c r="C114" t="s">
        <v>2931</v>
      </c>
      <c r="D114" t="s">
        <v>87</v>
      </c>
      <c r="E114">
        <v>11.92</v>
      </c>
      <c r="F114" t="s">
        <v>5427</v>
      </c>
      <c r="G114" t="s">
        <v>314</v>
      </c>
      <c r="H114" t="s">
        <v>5466</v>
      </c>
      <c r="I114" t="s">
        <v>52</v>
      </c>
      <c r="J114" t="s">
        <v>5473</v>
      </c>
      <c r="K114" t="s">
        <v>5467</v>
      </c>
      <c r="L114" t="s">
        <v>5569</v>
      </c>
    </row>
    <row r="115" spans="1:12" x14ac:dyDescent="0.25">
      <c r="A115" t="s">
        <v>2935</v>
      </c>
      <c r="B115" t="s">
        <v>2930</v>
      </c>
      <c r="C115" t="s">
        <v>2931</v>
      </c>
      <c r="D115" t="s">
        <v>100</v>
      </c>
      <c r="E115">
        <v>9.75</v>
      </c>
      <c r="F115" t="s">
        <v>5427</v>
      </c>
      <c r="G115" t="s">
        <v>314</v>
      </c>
      <c r="H115" t="s">
        <v>5466</v>
      </c>
      <c r="I115" t="s">
        <v>52</v>
      </c>
      <c r="J115" t="s">
        <v>5473</v>
      </c>
      <c r="K115" t="s">
        <v>5467</v>
      </c>
      <c r="L115" t="s">
        <v>5569</v>
      </c>
    </row>
    <row r="116" spans="1:12" x14ac:dyDescent="0.25">
      <c r="A116" t="s">
        <v>2936</v>
      </c>
      <c r="B116" t="s">
        <v>2930</v>
      </c>
      <c r="C116" t="s">
        <v>2931</v>
      </c>
      <c r="D116" t="s">
        <v>107</v>
      </c>
      <c r="E116">
        <v>8.73</v>
      </c>
      <c r="F116" t="s">
        <v>5427</v>
      </c>
      <c r="G116" t="s">
        <v>314</v>
      </c>
      <c r="H116" t="s">
        <v>5466</v>
      </c>
      <c r="I116" t="s">
        <v>52</v>
      </c>
      <c r="J116" t="s">
        <v>5473</v>
      </c>
      <c r="K116" t="s">
        <v>5467</v>
      </c>
      <c r="L116" t="s">
        <v>5569</v>
      </c>
    </row>
    <row r="117" spans="1:12" x14ac:dyDescent="0.25">
      <c r="A117" t="s">
        <v>2937</v>
      </c>
      <c r="B117" t="s">
        <v>2930</v>
      </c>
      <c r="C117" t="s">
        <v>2931</v>
      </c>
      <c r="D117" t="s">
        <v>229</v>
      </c>
      <c r="E117">
        <v>8.91</v>
      </c>
      <c r="F117" t="s">
        <v>5427</v>
      </c>
      <c r="G117" t="s">
        <v>314</v>
      </c>
      <c r="H117" t="s">
        <v>5466</v>
      </c>
      <c r="I117" t="s">
        <v>52</v>
      </c>
      <c r="J117" t="s">
        <v>5473</v>
      </c>
      <c r="K117" t="s">
        <v>5467</v>
      </c>
      <c r="L117" t="s">
        <v>5569</v>
      </c>
    </row>
    <row r="118" spans="1:12" x14ac:dyDescent="0.25">
      <c r="A118" t="s">
        <v>2938</v>
      </c>
      <c r="B118" t="s">
        <v>2930</v>
      </c>
      <c r="C118" t="s">
        <v>2931</v>
      </c>
      <c r="D118" t="s">
        <v>158</v>
      </c>
      <c r="E118">
        <v>4.8</v>
      </c>
      <c r="F118" t="s">
        <v>5427</v>
      </c>
      <c r="G118" t="s">
        <v>314</v>
      </c>
      <c r="H118" t="s">
        <v>5466</v>
      </c>
      <c r="I118" t="s">
        <v>52</v>
      </c>
      <c r="J118" t="s">
        <v>5473</v>
      </c>
      <c r="K118" t="s">
        <v>5467</v>
      </c>
      <c r="L118" t="s">
        <v>5569</v>
      </c>
    </row>
  </sheetData>
  <autoFilter ref="A1:L1" xr:uid="{E6F398F2-AD5B-408D-810E-D843F72E4F2C}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C16D-39FF-44B0-A1D5-49F253D5C7EA}">
  <dimension ref="A1:K31"/>
  <sheetViews>
    <sheetView zoomScaleNormal="100" workbookViewId="0">
      <selection activeCell="I11" sqref="I11"/>
    </sheetView>
  </sheetViews>
  <sheetFormatPr defaultColWidth="0" defaultRowHeight="15" x14ac:dyDescent="0.25"/>
  <cols>
    <col min="1" max="1" width="8" bestFit="1" customWidth="1"/>
    <col min="2" max="2" width="9.7109375" bestFit="1" customWidth="1"/>
    <col min="3" max="3" width="24.5703125" bestFit="1" customWidth="1"/>
    <col min="4" max="4" width="6.85546875" bestFit="1" customWidth="1"/>
    <col min="5" max="5" width="8.7109375" bestFit="1" customWidth="1"/>
    <col min="6" max="6" width="5.140625" bestFit="1" customWidth="1"/>
    <col min="7" max="7" width="17.5703125" bestFit="1" customWidth="1"/>
    <col min="8" max="8" width="30.42578125" bestFit="1" customWidth="1"/>
    <col min="9" max="9" width="30.42578125" customWidth="1"/>
    <col min="10" max="10" width="8.42578125" bestFit="1" customWidth="1"/>
    <col min="11" max="11" width="17.7109375" hidden="1" customWidth="1"/>
    <col min="12" max="16384" width="9.140625" hidden="1"/>
  </cols>
  <sheetData>
    <row r="1" spans="1:11" x14ac:dyDescent="0.25">
      <c r="A1" s="35" t="s">
        <v>5459</v>
      </c>
      <c r="B1" s="35" t="s">
        <v>0</v>
      </c>
      <c r="C1" s="35" t="s">
        <v>1</v>
      </c>
      <c r="D1" s="35" t="s">
        <v>2</v>
      </c>
      <c r="E1" s="35" t="s">
        <v>10</v>
      </c>
      <c r="F1" s="36" t="s">
        <v>5425</v>
      </c>
      <c r="G1" s="36" t="s">
        <v>5407</v>
      </c>
      <c r="H1" s="36" t="s">
        <v>5460</v>
      </c>
      <c r="I1" s="36" t="s">
        <v>5461</v>
      </c>
      <c r="J1" s="36" t="s">
        <v>5440</v>
      </c>
      <c r="K1" s="36" t="s">
        <v>5461</v>
      </c>
    </row>
    <row r="2" spans="1:11" x14ac:dyDescent="0.25">
      <c r="A2" t="s">
        <v>3279</v>
      </c>
      <c r="B2" t="s">
        <v>3277</v>
      </c>
      <c r="C2" t="s">
        <v>3278</v>
      </c>
      <c r="D2" t="s">
        <v>95</v>
      </c>
      <c r="E2">
        <v>7.12</v>
      </c>
      <c r="F2" t="s">
        <v>5427</v>
      </c>
      <c r="G2" t="s">
        <v>474</v>
      </c>
      <c r="H2" t="s">
        <v>5472</v>
      </c>
      <c r="I2" t="s">
        <v>5474</v>
      </c>
      <c r="J2" t="s">
        <v>52</v>
      </c>
    </row>
    <row r="3" spans="1:11" x14ac:dyDescent="0.25">
      <c r="A3" t="s">
        <v>3280</v>
      </c>
      <c r="B3" t="s">
        <v>3277</v>
      </c>
      <c r="C3" t="s">
        <v>3278</v>
      </c>
      <c r="D3" t="s">
        <v>143</v>
      </c>
      <c r="E3">
        <v>20.51</v>
      </c>
      <c r="F3" t="s">
        <v>5427</v>
      </c>
      <c r="G3" t="s">
        <v>474</v>
      </c>
      <c r="H3" t="s">
        <v>5472</v>
      </c>
      <c r="I3" t="s">
        <v>5474</v>
      </c>
      <c r="J3" t="s">
        <v>52</v>
      </c>
    </row>
    <row r="4" spans="1:11" x14ac:dyDescent="0.25">
      <c r="A4" t="s">
        <v>3281</v>
      </c>
      <c r="B4" t="s">
        <v>3277</v>
      </c>
      <c r="C4" t="s">
        <v>3278</v>
      </c>
      <c r="D4" t="s">
        <v>145</v>
      </c>
      <c r="E4">
        <v>24.07</v>
      </c>
      <c r="F4" t="s">
        <v>5427</v>
      </c>
      <c r="G4" t="s">
        <v>474</v>
      </c>
      <c r="H4" t="s">
        <v>5472</v>
      </c>
      <c r="I4" t="s">
        <v>5474</v>
      </c>
      <c r="J4" t="s">
        <v>52</v>
      </c>
    </row>
    <row r="5" spans="1:11" x14ac:dyDescent="0.25">
      <c r="A5" t="s">
        <v>3282</v>
      </c>
      <c r="B5" t="s">
        <v>3277</v>
      </c>
      <c r="C5" t="s">
        <v>3278</v>
      </c>
      <c r="D5" t="s">
        <v>255</v>
      </c>
      <c r="E5">
        <v>47.6</v>
      </c>
      <c r="F5" t="s">
        <v>5427</v>
      </c>
      <c r="G5" t="s">
        <v>474</v>
      </c>
      <c r="H5" t="s">
        <v>5472</v>
      </c>
      <c r="I5" t="s">
        <v>5474</v>
      </c>
      <c r="J5" t="s">
        <v>52</v>
      </c>
    </row>
    <row r="6" spans="1:11" x14ac:dyDescent="0.25">
      <c r="A6" t="s">
        <v>3283</v>
      </c>
      <c r="B6" t="s">
        <v>3277</v>
      </c>
      <c r="C6" t="s">
        <v>3278</v>
      </c>
      <c r="D6" t="s">
        <v>87</v>
      </c>
      <c r="E6">
        <v>54.71</v>
      </c>
      <c r="F6" t="s">
        <v>5427</v>
      </c>
      <c r="G6" t="s">
        <v>474</v>
      </c>
      <c r="H6" t="s">
        <v>5472</v>
      </c>
      <c r="I6" t="s">
        <v>5474</v>
      </c>
      <c r="J6" t="s">
        <v>52</v>
      </c>
    </row>
    <row r="7" spans="1:11" x14ac:dyDescent="0.25">
      <c r="A7" t="s">
        <v>3284</v>
      </c>
      <c r="B7" t="s">
        <v>3277</v>
      </c>
      <c r="C7" t="s">
        <v>3278</v>
      </c>
      <c r="D7" t="s">
        <v>259</v>
      </c>
      <c r="E7">
        <v>29.8</v>
      </c>
      <c r="F7" t="s">
        <v>5427</v>
      </c>
      <c r="G7" t="s">
        <v>474</v>
      </c>
      <c r="H7" t="s">
        <v>5472</v>
      </c>
      <c r="I7" t="s">
        <v>5474</v>
      </c>
      <c r="J7" t="s">
        <v>52</v>
      </c>
    </row>
    <row r="8" spans="1:11" x14ac:dyDescent="0.25">
      <c r="A8" t="s">
        <v>3285</v>
      </c>
      <c r="B8" t="s">
        <v>3277</v>
      </c>
      <c r="C8" t="s">
        <v>3278</v>
      </c>
      <c r="D8" t="s">
        <v>275</v>
      </c>
      <c r="E8">
        <v>34.869999999999997</v>
      </c>
      <c r="F8" t="s">
        <v>5427</v>
      </c>
      <c r="G8" t="s">
        <v>474</v>
      </c>
      <c r="H8" t="s">
        <v>5472</v>
      </c>
      <c r="I8" t="s">
        <v>5474</v>
      </c>
      <c r="J8" t="s">
        <v>52</v>
      </c>
    </row>
    <row r="9" spans="1:11" x14ac:dyDescent="0.25">
      <c r="A9" t="s">
        <v>3286</v>
      </c>
      <c r="B9" t="s">
        <v>3277</v>
      </c>
      <c r="C9" t="s">
        <v>3278</v>
      </c>
      <c r="D9" t="s">
        <v>207</v>
      </c>
      <c r="E9">
        <v>38.35</v>
      </c>
      <c r="F9" t="s">
        <v>5427</v>
      </c>
      <c r="G9" t="s">
        <v>474</v>
      </c>
      <c r="H9" t="s">
        <v>5472</v>
      </c>
      <c r="I9" t="s">
        <v>5474</v>
      </c>
      <c r="J9" t="s">
        <v>52</v>
      </c>
    </row>
    <row r="10" spans="1:11" x14ac:dyDescent="0.25">
      <c r="A10" t="s">
        <v>3108</v>
      </c>
      <c r="B10" t="s">
        <v>3106</v>
      </c>
      <c r="C10" t="s">
        <v>3107</v>
      </c>
      <c r="D10" s="21" t="s">
        <v>95</v>
      </c>
      <c r="E10">
        <v>25.8</v>
      </c>
      <c r="F10" t="s">
        <v>5427</v>
      </c>
      <c r="G10" t="s">
        <v>314</v>
      </c>
      <c r="H10" t="s">
        <v>5472</v>
      </c>
      <c r="I10" t="s">
        <v>5474</v>
      </c>
      <c r="J10" t="s">
        <v>52</v>
      </c>
    </row>
    <row r="11" spans="1:11" x14ac:dyDescent="0.25">
      <c r="A11" t="s">
        <v>3109</v>
      </c>
      <c r="B11" t="s">
        <v>3106</v>
      </c>
      <c r="C11" t="s">
        <v>3107</v>
      </c>
      <c r="D11" s="21" t="s">
        <v>143</v>
      </c>
      <c r="E11">
        <v>18.649999999999999</v>
      </c>
      <c r="F11" t="s">
        <v>5427</v>
      </c>
      <c r="G11" t="s">
        <v>314</v>
      </c>
      <c r="H11" t="s">
        <v>5472</v>
      </c>
      <c r="I11" t="s">
        <v>5474</v>
      </c>
      <c r="J11" t="s">
        <v>52</v>
      </c>
    </row>
    <row r="12" spans="1:11" x14ac:dyDescent="0.25">
      <c r="A12" t="s">
        <v>3110</v>
      </c>
      <c r="B12" t="s">
        <v>3106</v>
      </c>
      <c r="C12" t="s">
        <v>3107</v>
      </c>
      <c r="D12" s="21" t="s">
        <v>145</v>
      </c>
      <c r="E12">
        <v>42.4</v>
      </c>
      <c r="F12" t="s">
        <v>5427</v>
      </c>
      <c r="G12" t="s">
        <v>314</v>
      </c>
      <c r="H12" t="s">
        <v>5472</v>
      </c>
      <c r="I12" t="s">
        <v>5474</v>
      </c>
      <c r="J12" t="s">
        <v>52</v>
      </c>
    </row>
    <row r="13" spans="1:11" x14ac:dyDescent="0.25">
      <c r="A13" t="s">
        <v>3111</v>
      </c>
      <c r="B13" t="s">
        <v>3106</v>
      </c>
      <c r="C13" t="s">
        <v>3107</v>
      </c>
      <c r="D13" t="s">
        <v>255</v>
      </c>
      <c r="E13">
        <v>27.37</v>
      </c>
      <c r="F13" t="s">
        <v>5427</v>
      </c>
      <c r="G13" t="s">
        <v>314</v>
      </c>
      <c r="H13" t="s">
        <v>5472</v>
      </c>
      <c r="I13" t="s">
        <v>5474</v>
      </c>
      <c r="J13" t="s">
        <v>52</v>
      </c>
    </row>
    <row r="14" spans="1:11" x14ac:dyDescent="0.25">
      <c r="A14" t="s">
        <v>3112</v>
      </c>
      <c r="B14" t="s">
        <v>3106</v>
      </c>
      <c r="C14" t="s">
        <v>3107</v>
      </c>
      <c r="D14" t="s">
        <v>87</v>
      </c>
      <c r="E14">
        <v>29.11</v>
      </c>
      <c r="F14" t="s">
        <v>5427</v>
      </c>
      <c r="G14" t="s">
        <v>314</v>
      </c>
      <c r="H14" t="s">
        <v>5472</v>
      </c>
      <c r="I14" t="s">
        <v>5474</v>
      </c>
      <c r="J14" t="s">
        <v>52</v>
      </c>
    </row>
    <row r="15" spans="1:11" x14ac:dyDescent="0.25">
      <c r="A15" t="s">
        <v>3113</v>
      </c>
      <c r="B15" t="s">
        <v>3106</v>
      </c>
      <c r="C15" t="s">
        <v>3107</v>
      </c>
      <c r="D15" t="s">
        <v>100</v>
      </c>
      <c r="E15">
        <v>21.82</v>
      </c>
      <c r="F15" t="s">
        <v>5427</v>
      </c>
      <c r="G15" t="s">
        <v>314</v>
      </c>
      <c r="H15" t="s">
        <v>5472</v>
      </c>
      <c r="I15" t="s">
        <v>5474</v>
      </c>
      <c r="J15" t="s">
        <v>52</v>
      </c>
    </row>
    <row r="16" spans="1:11" x14ac:dyDescent="0.25">
      <c r="A16" t="s">
        <v>3114</v>
      </c>
      <c r="B16" t="s">
        <v>3106</v>
      </c>
      <c r="C16" t="s">
        <v>3107</v>
      </c>
      <c r="D16" t="s">
        <v>259</v>
      </c>
      <c r="E16">
        <v>77.67</v>
      </c>
      <c r="F16" t="s">
        <v>5427</v>
      </c>
      <c r="G16" t="s">
        <v>314</v>
      </c>
      <c r="H16" t="s">
        <v>5472</v>
      </c>
      <c r="I16" t="s">
        <v>5474</v>
      </c>
      <c r="J16" t="s">
        <v>52</v>
      </c>
    </row>
    <row r="17" spans="1:10" x14ac:dyDescent="0.25">
      <c r="A17" t="s">
        <v>3115</v>
      </c>
      <c r="B17" t="s">
        <v>3106</v>
      </c>
      <c r="C17" t="s">
        <v>3107</v>
      </c>
      <c r="D17" t="s">
        <v>207</v>
      </c>
      <c r="E17">
        <v>24.58</v>
      </c>
      <c r="F17" t="s">
        <v>5427</v>
      </c>
      <c r="G17" t="s">
        <v>314</v>
      </c>
      <c r="H17" t="s">
        <v>5472</v>
      </c>
      <c r="I17" t="s">
        <v>5474</v>
      </c>
      <c r="J17" t="s">
        <v>52</v>
      </c>
    </row>
    <row r="18" spans="1:10" x14ac:dyDescent="0.25">
      <c r="A18" t="s">
        <v>3116</v>
      </c>
      <c r="B18" t="s">
        <v>3106</v>
      </c>
      <c r="C18" t="s">
        <v>3107</v>
      </c>
      <c r="D18" s="21" t="s">
        <v>102</v>
      </c>
      <c r="E18">
        <v>13.16</v>
      </c>
      <c r="F18" t="s">
        <v>5427</v>
      </c>
      <c r="G18" t="s">
        <v>314</v>
      </c>
      <c r="H18" t="s">
        <v>5472</v>
      </c>
      <c r="I18" t="s">
        <v>5474</v>
      </c>
      <c r="J18" t="s">
        <v>52</v>
      </c>
    </row>
    <row r="19" spans="1:10" x14ac:dyDescent="0.25">
      <c r="A19" t="s">
        <v>3117</v>
      </c>
      <c r="B19" t="s">
        <v>3106</v>
      </c>
      <c r="C19" t="s">
        <v>3107</v>
      </c>
      <c r="D19" t="s">
        <v>104</v>
      </c>
      <c r="E19">
        <v>27.28</v>
      </c>
      <c r="F19" t="s">
        <v>5427</v>
      </c>
      <c r="G19" t="s">
        <v>314</v>
      </c>
      <c r="H19" t="s">
        <v>5472</v>
      </c>
      <c r="I19" t="s">
        <v>5474</v>
      </c>
      <c r="J19" t="s">
        <v>52</v>
      </c>
    </row>
    <row r="20" spans="1:10" x14ac:dyDescent="0.25">
      <c r="A20" t="s">
        <v>3118</v>
      </c>
      <c r="B20" t="s">
        <v>3106</v>
      </c>
      <c r="C20" t="s">
        <v>3107</v>
      </c>
      <c r="D20" t="s">
        <v>149</v>
      </c>
      <c r="E20">
        <v>41.67</v>
      </c>
      <c r="F20" t="s">
        <v>5427</v>
      </c>
      <c r="G20" t="s">
        <v>314</v>
      </c>
      <c r="H20" t="s">
        <v>5472</v>
      </c>
      <c r="I20" t="s">
        <v>5474</v>
      </c>
      <c r="J20" t="s">
        <v>52</v>
      </c>
    </row>
    <row r="21" spans="1:10" x14ac:dyDescent="0.25">
      <c r="A21" t="s">
        <v>2096</v>
      </c>
      <c r="B21" t="s">
        <v>2093</v>
      </c>
      <c r="C21" t="s">
        <v>2094</v>
      </c>
      <c r="D21" t="s">
        <v>95</v>
      </c>
      <c r="F21" t="s">
        <v>5427</v>
      </c>
      <c r="G21" t="s">
        <v>248</v>
      </c>
      <c r="H21" t="s">
        <v>5472</v>
      </c>
      <c r="I21" t="s">
        <v>5474</v>
      </c>
      <c r="J21" t="s">
        <v>52</v>
      </c>
    </row>
    <row r="22" spans="1:10" x14ac:dyDescent="0.25">
      <c r="A22" t="s">
        <v>2098</v>
      </c>
      <c r="B22" t="s">
        <v>2093</v>
      </c>
      <c r="C22" t="s">
        <v>2094</v>
      </c>
      <c r="D22" t="s">
        <v>145</v>
      </c>
      <c r="E22">
        <v>19.66</v>
      </c>
      <c r="F22" t="s">
        <v>5427</v>
      </c>
      <c r="G22" t="s">
        <v>248</v>
      </c>
      <c r="H22" t="s">
        <v>5472</v>
      </c>
      <c r="I22" t="s">
        <v>5474</v>
      </c>
      <c r="J22" t="s">
        <v>52</v>
      </c>
    </row>
    <row r="23" spans="1:10" x14ac:dyDescent="0.25">
      <c r="A23" t="s">
        <v>2103</v>
      </c>
      <c r="B23" t="s">
        <v>2093</v>
      </c>
      <c r="C23" t="s">
        <v>2094</v>
      </c>
      <c r="D23" t="s">
        <v>275</v>
      </c>
      <c r="F23" t="s">
        <v>5427</v>
      </c>
      <c r="G23" t="s">
        <v>248</v>
      </c>
      <c r="H23" t="s">
        <v>5472</v>
      </c>
      <c r="I23" t="s">
        <v>5474</v>
      </c>
      <c r="J23" t="s">
        <v>52</v>
      </c>
    </row>
    <row r="24" spans="1:10" x14ac:dyDescent="0.25">
      <c r="A24" t="s">
        <v>2104</v>
      </c>
      <c r="B24" t="s">
        <v>2093</v>
      </c>
      <c r="C24" t="s">
        <v>2094</v>
      </c>
      <c r="D24" t="s">
        <v>207</v>
      </c>
      <c r="F24" t="s">
        <v>5427</v>
      </c>
      <c r="G24" t="s">
        <v>248</v>
      </c>
      <c r="H24" t="s">
        <v>5472</v>
      </c>
      <c r="I24" t="s">
        <v>5474</v>
      </c>
      <c r="J24" t="s">
        <v>52</v>
      </c>
    </row>
    <row r="25" spans="1:10" x14ac:dyDescent="0.25">
      <c r="A25" t="s">
        <v>2105</v>
      </c>
      <c r="B25" t="s">
        <v>2093</v>
      </c>
      <c r="C25" t="s">
        <v>2094</v>
      </c>
      <c r="D25" t="s">
        <v>102</v>
      </c>
      <c r="E25">
        <v>21.46</v>
      </c>
      <c r="F25" t="s">
        <v>5427</v>
      </c>
      <c r="G25" t="s">
        <v>248</v>
      </c>
      <c r="H25" t="s">
        <v>5472</v>
      </c>
      <c r="I25" t="s">
        <v>5474</v>
      </c>
      <c r="J25" t="s">
        <v>52</v>
      </c>
    </row>
    <row r="26" spans="1:10" x14ac:dyDescent="0.25">
      <c r="A26" t="s">
        <v>2106</v>
      </c>
      <c r="B26" t="s">
        <v>2093</v>
      </c>
      <c r="C26" t="s">
        <v>2094</v>
      </c>
      <c r="D26" t="s">
        <v>104</v>
      </c>
      <c r="E26">
        <v>26.97</v>
      </c>
      <c r="F26" t="s">
        <v>5427</v>
      </c>
      <c r="G26" t="s">
        <v>248</v>
      </c>
      <c r="H26" t="s">
        <v>5472</v>
      </c>
      <c r="I26" t="s">
        <v>5474</v>
      </c>
      <c r="J26" t="s">
        <v>52</v>
      </c>
    </row>
    <row r="27" spans="1:10" x14ac:dyDescent="0.25">
      <c r="A27" t="s">
        <v>2107</v>
      </c>
      <c r="B27" t="s">
        <v>2093</v>
      </c>
      <c r="C27" t="s">
        <v>2094</v>
      </c>
      <c r="D27" t="s">
        <v>149</v>
      </c>
      <c r="E27">
        <v>30.68</v>
      </c>
      <c r="F27" t="s">
        <v>5427</v>
      </c>
      <c r="G27" t="s">
        <v>248</v>
      </c>
      <c r="H27" t="s">
        <v>5472</v>
      </c>
      <c r="I27" t="s">
        <v>5474</v>
      </c>
      <c r="J27" t="s">
        <v>52</v>
      </c>
    </row>
    <row r="28" spans="1:10" x14ac:dyDescent="0.25">
      <c r="A28" t="s">
        <v>2108</v>
      </c>
      <c r="B28" t="s">
        <v>2093</v>
      </c>
      <c r="C28" t="s">
        <v>2094</v>
      </c>
      <c r="D28" t="s">
        <v>107</v>
      </c>
      <c r="E28">
        <v>17.079999999999998</v>
      </c>
      <c r="F28" t="s">
        <v>5427</v>
      </c>
      <c r="G28" t="s">
        <v>248</v>
      </c>
      <c r="H28" t="s">
        <v>5472</v>
      </c>
      <c r="I28" t="s">
        <v>5474</v>
      </c>
      <c r="J28" t="s">
        <v>52</v>
      </c>
    </row>
    <row r="29" spans="1:10" x14ac:dyDescent="0.25">
      <c r="A29" t="s">
        <v>2109</v>
      </c>
      <c r="B29" t="s">
        <v>2093</v>
      </c>
      <c r="C29" t="s">
        <v>2094</v>
      </c>
      <c r="D29" t="s">
        <v>109</v>
      </c>
      <c r="E29">
        <v>33.44</v>
      </c>
      <c r="F29" t="s">
        <v>5427</v>
      </c>
      <c r="G29" t="s">
        <v>248</v>
      </c>
      <c r="H29" t="s">
        <v>5472</v>
      </c>
      <c r="I29" t="s">
        <v>5474</v>
      </c>
      <c r="J29" t="s">
        <v>52</v>
      </c>
    </row>
    <row r="30" spans="1:10" x14ac:dyDescent="0.25">
      <c r="A30" t="s">
        <v>2110</v>
      </c>
      <c r="B30" t="s">
        <v>2093</v>
      </c>
      <c r="C30" t="s">
        <v>2094</v>
      </c>
      <c r="D30" t="s">
        <v>154</v>
      </c>
      <c r="E30">
        <v>2.61</v>
      </c>
      <c r="F30" t="s">
        <v>5427</v>
      </c>
      <c r="G30" t="s">
        <v>248</v>
      </c>
      <c r="H30" t="s">
        <v>5472</v>
      </c>
      <c r="I30" t="s">
        <v>5474</v>
      </c>
      <c r="J30" t="s">
        <v>52</v>
      </c>
    </row>
    <row r="31" spans="1:10" x14ac:dyDescent="0.25">
      <c r="A31" t="s">
        <v>2111</v>
      </c>
      <c r="B31" t="s">
        <v>2093</v>
      </c>
      <c r="C31" t="s">
        <v>2094</v>
      </c>
      <c r="D31" t="s">
        <v>158</v>
      </c>
      <c r="E31">
        <v>11.49</v>
      </c>
      <c r="F31" t="s">
        <v>5427</v>
      </c>
      <c r="G31" t="s">
        <v>248</v>
      </c>
      <c r="H31" t="s">
        <v>5472</v>
      </c>
      <c r="I31" t="s">
        <v>5474</v>
      </c>
      <c r="J31" t="s">
        <v>52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53F5-1522-4C97-8D84-9237A292F88C}">
  <dimension ref="A1:K9"/>
  <sheetViews>
    <sheetView workbookViewId="0">
      <selection activeCell="D1" sqref="D1:D1048576"/>
    </sheetView>
  </sheetViews>
  <sheetFormatPr defaultColWidth="0" defaultRowHeight="15" x14ac:dyDescent="0.25"/>
  <cols>
    <col min="1" max="1" width="9.7109375" style="40" bestFit="1" customWidth="1"/>
    <col min="2" max="2" width="27.5703125" bestFit="1" customWidth="1"/>
    <col min="3" max="3" width="6.85546875" bestFit="1" customWidth="1"/>
    <col min="4" max="4" width="8.7109375" bestFit="1" customWidth="1"/>
    <col min="5" max="5" width="18.42578125" customWidth="1"/>
    <col min="6" max="6" width="17.5703125" bestFit="1" customWidth="1"/>
    <col min="7" max="7" width="30.42578125" bestFit="1" customWidth="1"/>
    <col min="8" max="8" width="30.42578125" customWidth="1"/>
    <col min="9" max="9" width="9.140625" customWidth="1"/>
    <col min="10" max="10" width="21.140625" bestFit="1" customWidth="1"/>
    <col min="11" max="11" width="0" hidden="1" customWidth="1"/>
    <col min="12" max="16384" width="9.140625" hidden="1"/>
  </cols>
  <sheetData>
    <row r="1" spans="1:10" x14ac:dyDescent="0.25">
      <c r="A1" s="35" t="s">
        <v>0</v>
      </c>
      <c r="B1" s="35" t="s">
        <v>1</v>
      </c>
      <c r="C1" s="35" t="s">
        <v>2</v>
      </c>
      <c r="D1" s="35" t="s">
        <v>10</v>
      </c>
      <c r="E1" s="36" t="s">
        <v>5425</v>
      </c>
      <c r="F1" s="36" t="s">
        <v>5407</v>
      </c>
      <c r="G1" s="36" t="s">
        <v>5460</v>
      </c>
      <c r="H1" s="36" t="s">
        <v>5461</v>
      </c>
      <c r="I1" s="36" t="s">
        <v>5462</v>
      </c>
      <c r="J1" s="36" t="s">
        <v>5572</v>
      </c>
    </row>
    <row r="2" spans="1:10" x14ac:dyDescent="0.25">
      <c r="A2" s="40" t="s">
        <v>3305</v>
      </c>
      <c r="B2" t="s">
        <v>3306</v>
      </c>
      <c r="C2" t="s">
        <v>100</v>
      </c>
      <c r="D2">
        <v>17</v>
      </c>
      <c r="E2" t="s">
        <v>5427</v>
      </c>
      <c r="F2" t="s">
        <v>474</v>
      </c>
      <c r="G2" t="s">
        <v>5475</v>
      </c>
      <c r="H2" t="s">
        <v>5476</v>
      </c>
      <c r="I2" t="s">
        <v>5477</v>
      </c>
      <c r="J2" t="s">
        <v>5573</v>
      </c>
    </row>
    <row r="3" spans="1:10" x14ac:dyDescent="0.25">
      <c r="A3" s="40" t="s">
        <v>3591</v>
      </c>
      <c r="B3" t="s">
        <v>3592</v>
      </c>
      <c r="D3">
        <v>24</v>
      </c>
      <c r="E3" t="s">
        <v>5427</v>
      </c>
      <c r="F3" t="s">
        <v>474</v>
      </c>
      <c r="G3" t="s">
        <v>5475</v>
      </c>
      <c r="H3" t="s">
        <v>5476</v>
      </c>
      <c r="I3" t="s">
        <v>5477</v>
      </c>
      <c r="J3" t="s">
        <v>5573</v>
      </c>
    </row>
    <row r="4" spans="1:10" x14ac:dyDescent="0.25">
      <c r="A4" s="40" t="s">
        <v>1891</v>
      </c>
      <c r="B4" s="38" t="s">
        <v>1892</v>
      </c>
      <c r="C4" s="38"/>
      <c r="D4" s="41">
        <v>51</v>
      </c>
      <c r="E4" t="s">
        <v>5427</v>
      </c>
      <c r="F4" t="s">
        <v>474</v>
      </c>
      <c r="G4" t="s">
        <v>5475</v>
      </c>
      <c r="H4" t="s">
        <v>5476</v>
      </c>
      <c r="I4" t="s">
        <v>5477</v>
      </c>
      <c r="J4" t="s">
        <v>5574</v>
      </c>
    </row>
    <row r="5" spans="1:10" x14ac:dyDescent="0.25">
      <c r="A5" s="40">
        <v>2435</v>
      </c>
      <c r="B5" s="38" t="s">
        <v>5400</v>
      </c>
      <c r="C5" s="38"/>
      <c r="D5" s="38">
        <v>32</v>
      </c>
      <c r="E5" t="s">
        <v>5427</v>
      </c>
      <c r="F5" t="s">
        <v>55</v>
      </c>
      <c r="G5" t="s">
        <v>5475</v>
      </c>
      <c r="H5" t="s">
        <v>5476</v>
      </c>
      <c r="I5" t="s">
        <v>5478</v>
      </c>
      <c r="J5" t="s">
        <v>5573</v>
      </c>
    </row>
    <row r="6" spans="1:10" x14ac:dyDescent="0.25">
      <c r="A6" s="40" t="s">
        <v>971</v>
      </c>
      <c r="B6" s="38" t="s">
        <v>972</v>
      </c>
      <c r="C6" s="38"/>
      <c r="D6" s="38">
        <v>40</v>
      </c>
      <c r="E6" t="s">
        <v>5427</v>
      </c>
      <c r="F6" t="s">
        <v>474</v>
      </c>
      <c r="G6" t="s">
        <v>5475</v>
      </c>
      <c r="H6" t="s">
        <v>5476</v>
      </c>
      <c r="I6" t="s">
        <v>5478</v>
      </c>
      <c r="J6" t="s">
        <v>5574</v>
      </c>
    </row>
    <row r="7" spans="1:10" x14ac:dyDescent="0.25">
      <c r="A7" s="40" t="s">
        <v>3591</v>
      </c>
      <c r="B7" t="s">
        <v>3592</v>
      </c>
      <c r="D7">
        <v>32</v>
      </c>
      <c r="E7" t="s">
        <v>5427</v>
      </c>
      <c r="F7" t="s">
        <v>474</v>
      </c>
      <c r="G7" t="s">
        <v>5475</v>
      </c>
      <c r="H7" t="s">
        <v>5476</v>
      </c>
      <c r="I7" t="s">
        <v>5479</v>
      </c>
      <c r="J7" t="s">
        <v>5573</v>
      </c>
    </row>
    <row r="8" spans="1:10" x14ac:dyDescent="0.25">
      <c r="A8" s="40" t="s">
        <v>2806</v>
      </c>
      <c r="B8" t="s">
        <v>2807</v>
      </c>
      <c r="D8">
        <v>5</v>
      </c>
      <c r="E8" t="s">
        <v>5427</v>
      </c>
      <c r="F8" t="s">
        <v>248</v>
      </c>
      <c r="G8" t="s">
        <v>5475</v>
      </c>
      <c r="H8" t="s">
        <v>5476</v>
      </c>
      <c r="I8" t="s">
        <v>5479</v>
      </c>
      <c r="J8" t="s">
        <v>5573</v>
      </c>
    </row>
    <row r="9" spans="1:10" x14ac:dyDescent="0.25">
      <c r="A9" s="40" t="s">
        <v>1591</v>
      </c>
      <c r="B9" t="s">
        <v>1368</v>
      </c>
      <c r="D9">
        <v>24</v>
      </c>
      <c r="E9" t="s">
        <v>5427</v>
      </c>
      <c r="F9" t="s">
        <v>248</v>
      </c>
      <c r="G9" t="s">
        <v>5475</v>
      </c>
      <c r="H9" t="s">
        <v>5476</v>
      </c>
      <c r="I9" t="s">
        <v>5479</v>
      </c>
      <c r="J9" t="s">
        <v>5574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769B-07CB-4F5E-AA40-23971E929C45}">
  <dimension ref="A1:N372"/>
  <sheetViews>
    <sheetView zoomScale="90" zoomScaleNormal="90" workbookViewId="0">
      <selection activeCell="L13" sqref="L13"/>
    </sheetView>
  </sheetViews>
  <sheetFormatPr defaultColWidth="0" defaultRowHeight="15" x14ac:dyDescent="0.25"/>
  <cols>
    <col min="1" max="1" width="8" bestFit="1" customWidth="1"/>
    <col min="2" max="2" width="9.7109375" bestFit="1" customWidth="1"/>
    <col min="3" max="3" width="31.85546875" bestFit="1" customWidth="1"/>
    <col min="4" max="4" width="6.85546875" bestFit="1" customWidth="1"/>
    <col min="5" max="5" width="8.7109375" bestFit="1" customWidth="1"/>
    <col min="6" max="6" width="14.5703125" customWidth="1"/>
    <col min="7" max="7" width="17.5703125" bestFit="1" customWidth="1"/>
    <col min="8" max="8" width="30.42578125" bestFit="1" customWidth="1"/>
    <col min="9" max="9" width="8.42578125" bestFit="1" customWidth="1"/>
    <col min="10" max="10" width="30.85546875" bestFit="1" customWidth="1"/>
    <col min="11" max="11" width="7.85546875" bestFit="1" customWidth="1"/>
    <col min="12" max="12" width="20.28515625" style="40" bestFit="1" customWidth="1"/>
    <col min="13" max="13" width="22.5703125" style="40" bestFit="1" customWidth="1"/>
    <col min="14" max="14" width="0" hidden="1" customWidth="1"/>
    <col min="15" max="16384" width="9.140625" hidden="1"/>
  </cols>
  <sheetData>
    <row r="1" spans="1:13" x14ac:dyDescent="0.25">
      <c r="A1" s="35" t="s">
        <v>5459</v>
      </c>
      <c r="B1" s="35" t="s">
        <v>0</v>
      </c>
      <c r="C1" s="35" t="s">
        <v>1</v>
      </c>
      <c r="D1" s="35" t="s">
        <v>2</v>
      </c>
      <c r="E1" s="35" t="s">
        <v>10</v>
      </c>
      <c r="F1" s="36" t="s">
        <v>5425</v>
      </c>
      <c r="G1" s="36" t="s">
        <v>5407</v>
      </c>
      <c r="H1" s="36" t="s">
        <v>5460</v>
      </c>
      <c r="I1" s="36" t="s">
        <v>5440</v>
      </c>
      <c r="J1" s="36" t="s">
        <v>5461</v>
      </c>
      <c r="K1" s="36" t="s">
        <v>5462</v>
      </c>
      <c r="L1" s="37" t="s">
        <v>5463</v>
      </c>
      <c r="M1" s="37" t="s">
        <v>5464</v>
      </c>
    </row>
    <row r="2" spans="1:13" x14ac:dyDescent="0.25">
      <c r="A2" t="s">
        <v>3425</v>
      </c>
      <c r="B2" t="s">
        <v>3423</v>
      </c>
      <c r="C2" t="s">
        <v>3424</v>
      </c>
      <c r="D2" t="s">
        <v>95</v>
      </c>
      <c r="E2">
        <v>45.09</v>
      </c>
      <c r="F2" t="s">
        <v>5427</v>
      </c>
      <c r="G2" t="s">
        <v>314</v>
      </c>
      <c r="H2" t="s">
        <v>5466</v>
      </c>
      <c r="I2" t="s">
        <v>52</v>
      </c>
      <c r="J2" t="s">
        <v>5481</v>
      </c>
      <c r="K2" t="s">
        <v>5480</v>
      </c>
      <c r="L2" s="40" t="s">
        <v>5491</v>
      </c>
      <c r="M2" s="40" t="s">
        <v>553</v>
      </c>
    </row>
    <row r="3" spans="1:13" x14ac:dyDescent="0.25">
      <c r="A3" t="s">
        <v>3426</v>
      </c>
      <c r="B3" t="s">
        <v>3423</v>
      </c>
      <c r="C3" t="s">
        <v>3424</v>
      </c>
      <c r="D3" t="s">
        <v>143</v>
      </c>
      <c r="E3">
        <v>34.200000000000003</v>
      </c>
      <c r="F3" t="s">
        <v>5427</v>
      </c>
      <c r="G3" t="s">
        <v>314</v>
      </c>
      <c r="H3" t="s">
        <v>5466</v>
      </c>
      <c r="I3" t="s">
        <v>52</v>
      </c>
      <c r="J3" t="s">
        <v>5481</v>
      </c>
      <c r="K3" t="s">
        <v>5480</v>
      </c>
      <c r="L3" s="40" t="s">
        <v>5491</v>
      </c>
      <c r="M3" s="40" t="s">
        <v>553</v>
      </c>
    </row>
    <row r="4" spans="1:13" x14ac:dyDescent="0.25">
      <c r="A4" t="s">
        <v>3429</v>
      </c>
      <c r="B4" t="s">
        <v>3427</v>
      </c>
      <c r="C4" t="s">
        <v>3428</v>
      </c>
      <c r="D4" t="s">
        <v>259</v>
      </c>
      <c r="E4">
        <v>21.35</v>
      </c>
      <c r="F4" t="s">
        <v>5427</v>
      </c>
      <c r="G4" t="s">
        <v>314</v>
      </c>
      <c r="H4" t="s">
        <v>5466</v>
      </c>
      <c r="I4" t="s">
        <v>52</v>
      </c>
      <c r="J4" t="s">
        <v>5481</v>
      </c>
      <c r="K4" t="s">
        <v>5480</v>
      </c>
      <c r="L4" s="40" t="s">
        <v>5491</v>
      </c>
      <c r="M4" s="40">
        <v>300</v>
      </c>
    </row>
    <row r="5" spans="1:13" x14ac:dyDescent="0.25">
      <c r="A5" t="s">
        <v>3430</v>
      </c>
      <c r="B5" t="s">
        <v>3427</v>
      </c>
      <c r="C5" t="s">
        <v>3428</v>
      </c>
      <c r="D5" t="s">
        <v>207</v>
      </c>
      <c r="E5">
        <v>15.65</v>
      </c>
      <c r="F5" t="s">
        <v>5427</v>
      </c>
      <c r="G5" t="s">
        <v>314</v>
      </c>
      <c r="H5" t="s">
        <v>5466</v>
      </c>
      <c r="I5" t="s">
        <v>52</v>
      </c>
      <c r="J5" t="s">
        <v>5481</v>
      </c>
      <c r="K5" t="s">
        <v>5480</v>
      </c>
      <c r="L5" s="40" t="s">
        <v>5491</v>
      </c>
      <c r="M5" s="40" t="s">
        <v>553</v>
      </c>
    </row>
    <row r="6" spans="1:13" x14ac:dyDescent="0.25">
      <c r="A6" t="s">
        <v>3431</v>
      </c>
      <c r="B6" t="s">
        <v>3427</v>
      </c>
      <c r="C6" t="s">
        <v>3428</v>
      </c>
      <c r="D6" t="s">
        <v>102</v>
      </c>
      <c r="E6">
        <v>33.520000000000003</v>
      </c>
      <c r="F6" t="s">
        <v>5427</v>
      </c>
      <c r="G6" t="s">
        <v>314</v>
      </c>
      <c r="H6" t="s">
        <v>5466</v>
      </c>
      <c r="I6" t="s">
        <v>52</v>
      </c>
      <c r="J6" t="s">
        <v>5481</v>
      </c>
      <c r="K6" t="s">
        <v>5480</v>
      </c>
      <c r="L6" s="130" t="s">
        <v>5491</v>
      </c>
      <c r="M6" s="130">
        <v>350</v>
      </c>
    </row>
    <row r="7" spans="1:13" x14ac:dyDescent="0.25">
      <c r="A7" t="s">
        <v>3432</v>
      </c>
      <c r="B7" t="s">
        <v>3427</v>
      </c>
      <c r="C7" t="s">
        <v>3428</v>
      </c>
      <c r="D7" t="s">
        <v>104</v>
      </c>
      <c r="E7">
        <v>32.369999999999997</v>
      </c>
      <c r="F7" t="s">
        <v>5427</v>
      </c>
      <c r="G7" t="s">
        <v>314</v>
      </c>
      <c r="H7" t="s">
        <v>5466</v>
      </c>
      <c r="I7" t="s">
        <v>52</v>
      </c>
      <c r="J7" t="s">
        <v>5481</v>
      </c>
      <c r="K7" t="s">
        <v>5480</v>
      </c>
      <c r="L7" s="40" t="s">
        <v>5491</v>
      </c>
      <c r="M7" s="40" t="s">
        <v>553</v>
      </c>
    </row>
    <row r="8" spans="1:13" x14ac:dyDescent="0.25">
      <c r="A8" t="s">
        <v>3433</v>
      </c>
      <c r="B8" t="s">
        <v>3427</v>
      </c>
      <c r="C8" t="s">
        <v>3428</v>
      </c>
      <c r="D8" t="s">
        <v>149</v>
      </c>
      <c r="E8">
        <v>44.64</v>
      </c>
      <c r="F8" t="s">
        <v>5427</v>
      </c>
      <c r="G8" t="s">
        <v>314</v>
      </c>
      <c r="H8" t="s">
        <v>5466</v>
      </c>
      <c r="I8" t="s">
        <v>52</v>
      </c>
      <c r="J8" t="s">
        <v>5481</v>
      </c>
      <c r="K8" t="s">
        <v>5480</v>
      </c>
      <c r="L8" s="40" t="s">
        <v>5491</v>
      </c>
      <c r="M8" s="40" t="s">
        <v>553</v>
      </c>
    </row>
    <row r="9" spans="1:13" x14ac:dyDescent="0.25">
      <c r="A9" t="s">
        <v>3434</v>
      </c>
      <c r="B9" t="s">
        <v>3427</v>
      </c>
      <c r="C9" t="s">
        <v>3428</v>
      </c>
      <c r="D9" t="s">
        <v>154</v>
      </c>
      <c r="E9">
        <v>27.19</v>
      </c>
      <c r="F9" t="s">
        <v>5427</v>
      </c>
      <c r="G9" t="s">
        <v>314</v>
      </c>
      <c r="H9" t="s">
        <v>5466</v>
      </c>
      <c r="I9" t="s">
        <v>52</v>
      </c>
      <c r="J9" t="s">
        <v>5481</v>
      </c>
      <c r="K9" t="s">
        <v>5480</v>
      </c>
      <c r="L9" s="40" t="s">
        <v>5491</v>
      </c>
      <c r="M9" s="40" t="s">
        <v>5492</v>
      </c>
    </row>
    <row r="10" spans="1:13" x14ac:dyDescent="0.25">
      <c r="A10" t="s">
        <v>3435</v>
      </c>
      <c r="B10" t="s">
        <v>3427</v>
      </c>
      <c r="C10" t="s">
        <v>3428</v>
      </c>
      <c r="D10" t="s">
        <v>156</v>
      </c>
      <c r="E10">
        <v>32.159999999999997</v>
      </c>
      <c r="F10" t="s">
        <v>5427</v>
      </c>
      <c r="G10" t="s">
        <v>314</v>
      </c>
      <c r="H10" t="s">
        <v>5466</v>
      </c>
      <c r="I10" t="s">
        <v>52</v>
      </c>
      <c r="J10" t="s">
        <v>5481</v>
      </c>
      <c r="K10" t="s">
        <v>5480</v>
      </c>
      <c r="L10" s="40" t="s">
        <v>5491</v>
      </c>
      <c r="M10" s="40" t="s">
        <v>5492</v>
      </c>
    </row>
    <row r="11" spans="1:13" x14ac:dyDescent="0.25">
      <c r="A11" t="s">
        <v>3436</v>
      </c>
      <c r="B11" t="s">
        <v>3427</v>
      </c>
      <c r="C11" t="s">
        <v>3428</v>
      </c>
      <c r="D11" t="s">
        <v>158</v>
      </c>
      <c r="E11">
        <v>27.97</v>
      </c>
      <c r="F11" t="s">
        <v>5427</v>
      </c>
      <c r="G11" t="s">
        <v>314</v>
      </c>
      <c r="H11" t="s">
        <v>5466</v>
      </c>
      <c r="I11" t="s">
        <v>52</v>
      </c>
      <c r="J11" t="s">
        <v>5481</v>
      </c>
      <c r="K11" t="s">
        <v>5480</v>
      </c>
      <c r="L11" s="40" t="s">
        <v>5491</v>
      </c>
      <c r="M11" s="40" t="s">
        <v>553</v>
      </c>
    </row>
    <row r="12" spans="1:13" x14ac:dyDescent="0.25">
      <c r="A12" t="s">
        <v>3439</v>
      </c>
      <c r="B12" t="s">
        <v>3437</v>
      </c>
      <c r="C12" t="s">
        <v>3438</v>
      </c>
      <c r="D12" t="s">
        <v>95</v>
      </c>
      <c r="E12">
        <v>11.23</v>
      </c>
      <c r="F12" t="s">
        <v>5427</v>
      </c>
      <c r="G12" t="s">
        <v>314</v>
      </c>
      <c r="H12" t="s">
        <v>5466</v>
      </c>
      <c r="I12" t="s">
        <v>52</v>
      </c>
      <c r="J12" t="s">
        <v>5481</v>
      </c>
      <c r="K12" t="s">
        <v>5480</v>
      </c>
      <c r="L12" s="40" t="s">
        <v>5491</v>
      </c>
      <c r="M12" s="40" t="s">
        <v>5492</v>
      </c>
    </row>
    <row r="13" spans="1:13" x14ac:dyDescent="0.25">
      <c r="A13" t="s">
        <v>3440</v>
      </c>
      <c r="B13" t="s">
        <v>3437</v>
      </c>
      <c r="C13" t="s">
        <v>3438</v>
      </c>
      <c r="D13" t="s">
        <v>143</v>
      </c>
      <c r="E13">
        <v>10.78</v>
      </c>
      <c r="F13" t="s">
        <v>5427</v>
      </c>
      <c r="G13" t="s">
        <v>314</v>
      </c>
      <c r="H13" t="s">
        <v>5466</v>
      </c>
      <c r="I13" t="s">
        <v>52</v>
      </c>
      <c r="J13" t="s">
        <v>5481</v>
      </c>
      <c r="K13" t="s">
        <v>5480</v>
      </c>
      <c r="L13" s="40" t="s">
        <v>5491</v>
      </c>
      <c r="M13" s="40" t="s">
        <v>5492</v>
      </c>
    </row>
    <row r="14" spans="1:13" x14ac:dyDescent="0.25">
      <c r="A14" t="s">
        <v>3441</v>
      </c>
      <c r="B14" t="s">
        <v>3437</v>
      </c>
      <c r="C14" t="s">
        <v>3438</v>
      </c>
      <c r="D14" t="s">
        <v>255</v>
      </c>
      <c r="E14">
        <v>7.67</v>
      </c>
      <c r="F14" t="s">
        <v>5427</v>
      </c>
      <c r="G14" t="s">
        <v>314</v>
      </c>
      <c r="H14" t="s">
        <v>5466</v>
      </c>
      <c r="I14" t="s">
        <v>52</v>
      </c>
      <c r="J14" t="s">
        <v>5481</v>
      </c>
      <c r="K14" t="s">
        <v>5480</v>
      </c>
      <c r="L14" s="40" t="s">
        <v>5491</v>
      </c>
      <c r="M14" s="40" t="s">
        <v>5492</v>
      </c>
    </row>
    <row r="15" spans="1:13" x14ac:dyDescent="0.25">
      <c r="A15" t="s">
        <v>3442</v>
      </c>
      <c r="B15" t="s">
        <v>3437</v>
      </c>
      <c r="C15" t="s">
        <v>3438</v>
      </c>
      <c r="D15" t="s">
        <v>207</v>
      </c>
      <c r="E15">
        <v>18.87</v>
      </c>
      <c r="F15" t="s">
        <v>5427</v>
      </c>
      <c r="G15" t="s">
        <v>314</v>
      </c>
      <c r="H15" t="s">
        <v>5466</v>
      </c>
      <c r="I15" t="s">
        <v>52</v>
      </c>
      <c r="J15" t="s">
        <v>5481</v>
      </c>
      <c r="K15" t="s">
        <v>5480</v>
      </c>
      <c r="L15" s="40" t="s">
        <v>5491</v>
      </c>
      <c r="M15" s="40" t="s">
        <v>5492</v>
      </c>
    </row>
    <row r="16" spans="1:13" x14ac:dyDescent="0.25">
      <c r="A16" t="s">
        <v>3443</v>
      </c>
      <c r="B16" t="s">
        <v>3437</v>
      </c>
      <c r="C16" t="s">
        <v>3438</v>
      </c>
      <c r="D16" t="s">
        <v>102</v>
      </c>
      <c r="E16">
        <v>20.079999999999998</v>
      </c>
      <c r="F16" t="s">
        <v>5427</v>
      </c>
      <c r="G16" t="s">
        <v>314</v>
      </c>
      <c r="H16" t="s">
        <v>5466</v>
      </c>
      <c r="I16" t="s">
        <v>52</v>
      </c>
      <c r="J16" t="s">
        <v>5481</v>
      </c>
      <c r="K16" t="s">
        <v>5480</v>
      </c>
      <c r="L16" s="40" t="s">
        <v>5491</v>
      </c>
      <c r="M16" s="40" t="s">
        <v>5492</v>
      </c>
    </row>
    <row r="17" spans="1:13" x14ac:dyDescent="0.25">
      <c r="A17" t="s">
        <v>3444</v>
      </c>
      <c r="B17" t="s">
        <v>3437</v>
      </c>
      <c r="C17" t="s">
        <v>3438</v>
      </c>
      <c r="D17" t="s">
        <v>104</v>
      </c>
      <c r="E17">
        <v>23.2</v>
      </c>
      <c r="F17" t="s">
        <v>5427</v>
      </c>
      <c r="G17" t="s">
        <v>314</v>
      </c>
      <c r="H17" t="s">
        <v>5466</v>
      </c>
      <c r="I17" t="s">
        <v>52</v>
      </c>
      <c r="J17" t="s">
        <v>5481</v>
      </c>
      <c r="K17" t="s">
        <v>5480</v>
      </c>
      <c r="L17" s="40" t="s">
        <v>5491</v>
      </c>
      <c r="M17" s="40" t="s">
        <v>5492</v>
      </c>
    </row>
    <row r="18" spans="1:13" x14ac:dyDescent="0.25">
      <c r="A18" t="s">
        <v>3445</v>
      </c>
      <c r="B18" t="s">
        <v>3437</v>
      </c>
      <c r="C18" t="s">
        <v>3438</v>
      </c>
      <c r="D18" t="s">
        <v>149</v>
      </c>
      <c r="E18">
        <v>13.65</v>
      </c>
      <c r="F18" t="s">
        <v>5427</v>
      </c>
      <c r="G18" t="s">
        <v>314</v>
      </c>
      <c r="H18" t="s">
        <v>5466</v>
      </c>
      <c r="I18" t="s">
        <v>52</v>
      </c>
      <c r="J18" t="s">
        <v>5481</v>
      </c>
      <c r="K18" t="s">
        <v>5480</v>
      </c>
      <c r="L18" s="40" t="s">
        <v>5491</v>
      </c>
      <c r="M18" s="40" t="s">
        <v>5492</v>
      </c>
    </row>
    <row r="19" spans="1:13" x14ac:dyDescent="0.25">
      <c r="A19" t="s">
        <v>3446</v>
      </c>
      <c r="B19" t="s">
        <v>3437</v>
      </c>
      <c r="C19" t="s">
        <v>3438</v>
      </c>
      <c r="D19" t="s">
        <v>107</v>
      </c>
      <c r="E19">
        <v>17.34</v>
      </c>
      <c r="F19" t="s">
        <v>5427</v>
      </c>
      <c r="G19" t="s">
        <v>314</v>
      </c>
      <c r="H19" t="s">
        <v>5466</v>
      </c>
      <c r="I19" t="s">
        <v>52</v>
      </c>
      <c r="J19" t="s">
        <v>5481</v>
      </c>
      <c r="K19" t="s">
        <v>5480</v>
      </c>
      <c r="L19" s="40" t="s">
        <v>5491</v>
      </c>
      <c r="M19" s="40" t="s">
        <v>5492</v>
      </c>
    </row>
    <row r="20" spans="1:13" x14ac:dyDescent="0.25">
      <c r="A20" t="s">
        <v>3447</v>
      </c>
      <c r="B20" t="s">
        <v>3437</v>
      </c>
      <c r="C20" t="s">
        <v>3438</v>
      </c>
      <c r="D20" t="s">
        <v>109</v>
      </c>
      <c r="E20">
        <v>18.100000000000001</v>
      </c>
      <c r="F20" t="s">
        <v>5427</v>
      </c>
      <c r="G20" t="s">
        <v>314</v>
      </c>
      <c r="H20" t="s">
        <v>5466</v>
      </c>
      <c r="I20" t="s">
        <v>52</v>
      </c>
      <c r="J20" t="s">
        <v>5481</v>
      </c>
      <c r="K20" t="s">
        <v>5480</v>
      </c>
      <c r="L20" s="40" t="s">
        <v>5491</v>
      </c>
      <c r="M20" s="40" t="s">
        <v>5492</v>
      </c>
    </row>
    <row r="21" spans="1:13" x14ac:dyDescent="0.25">
      <c r="A21" t="s">
        <v>3448</v>
      </c>
      <c r="B21" t="s">
        <v>3437</v>
      </c>
      <c r="C21" t="s">
        <v>3438</v>
      </c>
      <c r="D21" t="s">
        <v>154</v>
      </c>
      <c r="E21">
        <v>27.6</v>
      </c>
      <c r="F21" t="s">
        <v>5427</v>
      </c>
      <c r="G21" t="s">
        <v>314</v>
      </c>
      <c r="H21" t="s">
        <v>5466</v>
      </c>
      <c r="I21" t="s">
        <v>52</v>
      </c>
      <c r="J21" t="s">
        <v>5481</v>
      </c>
      <c r="K21" t="s">
        <v>5480</v>
      </c>
      <c r="L21" s="40" t="s">
        <v>5491</v>
      </c>
      <c r="M21" s="40" t="s">
        <v>5492</v>
      </c>
    </row>
    <row r="22" spans="1:13" x14ac:dyDescent="0.25">
      <c r="A22" t="s">
        <v>3449</v>
      </c>
      <c r="B22" t="s">
        <v>3437</v>
      </c>
      <c r="C22" t="s">
        <v>3438</v>
      </c>
      <c r="D22" t="s">
        <v>229</v>
      </c>
      <c r="E22">
        <v>21.77</v>
      </c>
      <c r="F22" t="s">
        <v>5427</v>
      </c>
      <c r="G22" t="s">
        <v>314</v>
      </c>
      <c r="H22" t="s">
        <v>5466</v>
      </c>
      <c r="I22" t="s">
        <v>52</v>
      </c>
      <c r="J22" t="s">
        <v>5481</v>
      </c>
      <c r="K22" t="s">
        <v>5480</v>
      </c>
      <c r="L22" s="40" t="s">
        <v>5491</v>
      </c>
      <c r="M22" s="40" t="s">
        <v>553</v>
      </c>
    </row>
    <row r="23" spans="1:13" x14ac:dyDescent="0.25">
      <c r="A23" t="s">
        <v>3450</v>
      </c>
      <c r="B23" t="s">
        <v>3437</v>
      </c>
      <c r="C23" t="s">
        <v>3438</v>
      </c>
      <c r="D23" t="s">
        <v>195</v>
      </c>
      <c r="E23">
        <v>29.34</v>
      </c>
      <c r="F23" t="s">
        <v>5427</v>
      </c>
      <c r="G23" t="s">
        <v>314</v>
      </c>
      <c r="H23" t="s">
        <v>5466</v>
      </c>
      <c r="I23" t="s">
        <v>52</v>
      </c>
      <c r="J23" t="s">
        <v>5481</v>
      </c>
      <c r="K23" t="s">
        <v>5480</v>
      </c>
      <c r="L23" s="40" t="s">
        <v>5491</v>
      </c>
      <c r="M23" s="40" t="s">
        <v>5492</v>
      </c>
    </row>
    <row r="24" spans="1:13" x14ac:dyDescent="0.25">
      <c r="A24" t="s">
        <v>3451</v>
      </c>
      <c r="B24" t="s">
        <v>3437</v>
      </c>
      <c r="C24" t="s">
        <v>3438</v>
      </c>
      <c r="D24" t="s">
        <v>156</v>
      </c>
      <c r="E24">
        <v>24</v>
      </c>
      <c r="F24" t="s">
        <v>5427</v>
      </c>
      <c r="G24" t="s">
        <v>314</v>
      </c>
      <c r="H24" t="s">
        <v>5466</v>
      </c>
      <c r="I24" t="s">
        <v>52</v>
      </c>
      <c r="J24" t="s">
        <v>5481</v>
      </c>
      <c r="K24" t="s">
        <v>5480</v>
      </c>
      <c r="L24" s="40" t="s">
        <v>5491</v>
      </c>
      <c r="M24" s="40" t="s">
        <v>5492</v>
      </c>
    </row>
    <row r="25" spans="1:13" x14ac:dyDescent="0.25">
      <c r="A25" t="s">
        <v>3452</v>
      </c>
      <c r="B25" t="s">
        <v>3437</v>
      </c>
      <c r="C25" t="s">
        <v>3438</v>
      </c>
      <c r="D25" t="s">
        <v>158</v>
      </c>
      <c r="E25">
        <v>27.49</v>
      </c>
      <c r="F25" t="s">
        <v>5427</v>
      </c>
      <c r="G25" t="s">
        <v>314</v>
      </c>
      <c r="H25" t="s">
        <v>5466</v>
      </c>
      <c r="I25" t="s">
        <v>52</v>
      </c>
      <c r="J25" t="s">
        <v>5481</v>
      </c>
      <c r="K25" t="s">
        <v>5480</v>
      </c>
      <c r="L25" s="40" t="s">
        <v>5491</v>
      </c>
      <c r="M25" s="40" t="s">
        <v>5492</v>
      </c>
    </row>
    <row r="26" spans="1:13" x14ac:dyDescent="0.25">
      <c r="A26" t="s">
        <v>319</v>
      </c>
      <c r="B26" t="s">
        <v>316</v>
      </c>
      <c r="C26" t="s">
        <v>317</v>
      </c>
      <c r="D26" t="s">
        <v>162</v>
      </c>
      <c r="E26">
        <v>1.69</v>
      </c>
      <c r="F26" t="s">
        <v>5427</v>
      </c>
      <c r="G26" t="s">
        <v>55</v>
      </c>
      <c r="H26" t="s">
        <v>5466</v>
      </c>
      <c r="I26" t="s">
        <v>52</v>
      </c>
      <c r="J26" t="s">
        <v>5481</v>
      </c>
      <c r="K26" t="s">
        <v>5480</v>
      </c>
      <c r="L26" s="40" t="s">
        <v>5491</v>
      </c>
      <c r="M26" s="40" t="s">
        <v>5493</v>
      </c>
    </row>
    <row r="27" spans="1:13" x14ac:dyDescent="0.25">
      <c r="A27" t="s">
        <v>5039</v>
      </c>
      <c r="B27" t="s">
        <v>5036</v>
      </c>
      <c r="C27" t="s">
        <v>5037</v>
      </c>
      <c r="D27" t="s">
        <v>372</v>
      </c>
      <c r="E27">
        <v>24.2</v>
      </c>
      <c r="F27" t="s">
        <v>5427</v>
      </c>
      <c r="G27" t="s">
        <v>55</v>
      </c>
      <c r="H27" t="s">
        <v>5466</v>
      </c>
      <c r="I27" t="s">
        <v>52</v>
      </c>
      <c r="J27" t="s">
        <v>5481</v>
      </c>
      <c r="K27" t="s">
        <v>5480</v>
      </c>
      <c r="L27" s="40" t="s">
        <v>5491</v>
      </c>
      <c r="M27" s="40">
        <v>300</v>
      </c>
    </row>
    <row r="28" spans="1:13" x14ac:dyDescent="0.25">
      <c r="A28" t="s">
        <v>5040</v>
      </c>
      <c r="B28" t="s">
        <v>5036</v>
      </c>
      <c r="C28" t="s">
        <v>5037</v>
      </c>
      <c r="D28" t="s">
        <v>374</v>
      </c>
      <c r="E28">
        <v>31.06</v>
      </c>
      <c r="F28" t="s">
        <v>5427</v>
      </c>
      <c r="G28" t="s">
        <v>55</v>
      </c>
      <c r="H28" t="s">
        <v>5466</v>
      </c>
      <c r="I28" t="s">
        <v>52</v>
      </c>
      <c r="J28" t="s">
        <v>5481</v>
      </c>
      <c r="K28" t="s">
        <v>5480</v>
      </c>
      <c r="L28" s="40" t="s">
        <v>5491</v>
      </c>
      <c r="M28" s="40" t="s">
        <v>553</v>
      </c>
    </row>
    <row r="29" spans="1:13" x14ac:dyDescent="0.25">
      <c r="A29" t="s">
        <v>5041</v>
      </c>
      <c r="B29" t="s">
        <v>5036</v>
      </c>
      <c r="C29" t="s">
        <v>5037</v>
      </c>
      <c r="D29" t="s">
        <v>427</v>
      </c>
      <c r="E29">
        <v>10.83</v>
      </c>
      <c r="F29" t="s">
        <v>5427</v>
      </c>
      <c r="G29" t="s">
        <v>55</v>
      </c>
      <c r="H29" t="s">
        <v>5466</v>
      </c>
      <c r="I29" t="s">
        <v>52</v>
      </c>
      <c r="J29" t="s">
        <v>5481</v>
      </c>
      <c r="K29" t="s">
        <v>5480</v>
      </c>
      <c r="L29" s="40" t="s">
        <v>5491</v>
      </c>
      <c r="M29" s="40" t="s">
        <v>553</v>
      </c>
    </row>
    <row r="30" spans="1:13" x14ac:dyDescent="0.25">
      <c r="A30" t="s">
        <v>5042</v>
      </c>
      <c r="B30" t="s">
        <v>5036</v>
      </c>
      <c r="C30" t="s">
        <v>5037</v>
      </c>
      <c r="D30" t="s">
        <v>77</v>
      </c>
      <c r="E30">
        <v>23.58</v>
      </c>
      <c r="F30" t="s">
        <v>5427</v>
      </c>
      <c r="G30" t="s">
        <v>55</v>
      </c>
      <c r="H30" t="s">
        <v>5466</v>
      </c>
      <c r="I30" t="s">
        <v>52</v>
      </c>
      <c r="J30" t="s">
        <v>5481</v>
      </c>
      <c r="K30" t="s">
        <v>5480</v>
      </c>
      <c r="L30" s="40" t="s">
        <v>5491</v>
      </c>
      <c r="M30" s="40" t="s">
        <v>553</v>
      </c>
    </row>
    <row r="31" spans="1:13" x14ac:dyDescent="0.25">
      <c r="A31" t="s">
        <v>5043</v>
      </c>
      <c r="B31" t="s">
        <v>5036</v>
      </c>
      <c r="C31" t="s">
        <v>5037</v>
      </c>
      <c r="D31" t="s">
        <v>430</v>
      </c>
      <c r="E31">
        <v>38.61</v>
      </c>
      <c r="F31" t="s">
        <v>5427</v>
      </c>
      <c r="G31" t="s">
        <v>55</v>
      </c>
      <c r="H31" t="s">
        <v>5466</v>
      </c>
      <c r="I31" t="s">
        <v>52</v>
      </c>
      <c r="J31" t="s">
        <v>5481</v>
      </c>
      <c r="K31" t="s">
        <v>5480</v>
      </c>
      <c r="L31" s="40" t="s">
        <v>5491</v>
      </c>
      <c r="M31" s="40" t="s">
        <v>553</v>
      </c>
    </row>
    <row r="32" spans="1:13" x14ac:dyDescent="0.25">
      <c r="A32" t="s">
        <v>5044</v>
      </c>
      <c r="B32" t="s">
        <v>5036</v>
      </c>
      <c r="C32" t="s">
        <v>5037</v>
      </c>
      <c r="D32" t="s">
        <v>432</v>
      </c>
      <c r="E32">
        <v>24.14</v>
      </c>
      <c r="F32" t="s">
        <v>5427</v>
      </c>
      <c r="G32" t="s">
        <v>55</v>
      </c>
      <c r="H32" t="s">
        <v>5466</v>
      </c>
      <c r="I32" t="s">
        <v>52</v>
      </c>
      <c r="J32" t="s">
        <v>5481</v>
      </c>
      <c r="K32" t="s">
        <v>5480</v>
      </c>
      <c r="L32" s="40" t="s">
        <v>5491</v>
      </c>
      <c r="M32" s="40" t="s">
        <v>553</v>
      </c>
    </row>
    <row r="33" spans="1:13" x14ac:dyDescent="0.25">
      <c r="A33" t="s">
        <v>5045</v>
      </c>
      <c r="B33" t="s">
        <v>5036</v>
      </c>
      <c r="C33" t="s">
        <v>5037</v>
      </c>
      <c r="D33" t="s">
        <v>376</v>
      </c>
      <c r="E33">
        <v>21.56</v>
      </c>
      <c r="F33" t="s">
        <v>5427</v>
      </c>
      <c r="G33" t="s">
        <v>55</v>
      </c>
      <c r="H33" t="s">
        <v>5466</v>
      </c>
      <c r="I33" t="s">
        <v>52</v>
      </c>
      <c r="J33" t="s">
        <v>5481</v>
      </c>
      <c r="K33" t="s">
        <v>5480</v>
      </c>
      <c r="L33" s="40" t="s">
        <v>5491</v>
      </c>
      <c r="M33" s="40" t="s">
        <v>553</v>
      </c>
    </row>
    <row r="34" spans="1:13" x14ac:dyDescent="0.25">
      <c r="A34" t="s">
        <v>5046</v>
      </c>
      <c r="B34" t="s">
        <v>5036</v>
      </c>
      <c r="C34" t="s">
        <v>5037</v>
      </c>
      <c r="D34" t="s">
        <v>378</v>
      </c>
      <c r="E34">
        <v>15.15</v>
      </c>
      <c r="F34" t="s">
        <v>5427</v>
      </c>
      <c r="G34" t="s">
        <v>55</v>
      </c>
      <c r="H34" t="s">
        <v>5466</v>
      </c>
      <c r="I34" t="s">
        <v>52</v>
      </c>
      <c r="J34" t="s">
        <v>5481</v>
      </c>
      <c r="K34" t="s">
        <v>5480</v>
      </c>
      <c r="L34" s="40" t="s">
        <v>5491</v>
      </c>
      <c r="M34" s="40" t="s">
        <v>553</v>
      </c>
    </row>
    <row r="35" spans="1:13" x14ac:dyDescent="0.25">
      <c r="A35" t="s">
        <v>5047</v>
      </c>
      <c r="B35" t="s">
        <v>5036</v>
      </c>
      <c r="C35" t="s">
        <v>5037</v>
      </c>
      <c r="D35" s="21" t="s">
        <v>438</v>
      </c>
      <c r="E35">
        <v>22.3</v>
      </c>
      <c r="F35" t="s">
        <v>5427</v>
      </c>
      <c r="G35" t="s">
        <v>55</v>
      </c>
      <c r="H35" t="s">
        <v>5466</v>
      </c>
      <c r="I35" t="s">
        <v>52</v>
      </c>
      <c r="J35" t="s">
        <v>5481</v>
      </c>
      <c r="K35" t="s">
        <v>5480</v>
      </c>
      <c r="L35" s="40" t="s">
        <v>5491</v>
      </c>
      <c r="M35" s="40" t="s">
        <v>553</v>
      </c>
    </row>
    <row r="36" spans="1:13" x14ac:dyDescent="0.25">
      <c r="A36" t="s">
        <v>5048</v>
      </c>
      <c r="B36" t="s">
        <v>5036</v>
      </c>
      <c r="C36" t="s">
        <v>5037</v>
      </c>
      <c r="D36" s="21" t="s">
        <v>442</v>
      </c>
      <c r="E36">
        <v>22.95</v>
      </c>
      <c r="F36" t="s">
        <v>5427</v>
      </c>
      <c r="G36" t="s">
        <v>55</v>
      </c>
      <c r="H36" t="s">
        <v>5466</v>
      </c>
      <c r="I36" t="s">
        <v>52</v>
      </c>
      <c r="J36" t="s">
        <v>5481</v>
      </c>
      <c r="K36" t="s">
        <v>5480</v>
      </c>
      <c r="L36" s="40" t="s">
        <v>5491</v>
      </c>
      <c r="M36" s="40" t="s">
        <v>553</v>
      </c>
    </row>
    <row r="37" spans="1:13" x14ac:dyDescent="0.25">
      <c r="A37" t="s">
        <v>5468</v>
      </c>
      <c r="B37" s="27" t="s">
        <v>5049</v>
      </c>
      <c r="C37" s="27" t="s">
        <v>5050</v>
      </c>
      <c r="D37" s="38" t="s">
        <v>2429</v>
      </c>
      <c r="E37" s="39">
        <v>17.96</v>
      </c>
      <c r="F37" t="s">
        <v>5427</v>
      </c>
      <c r="G37" t="s">
        <v>314</v>
      </c>
      <c r="H37" t="s">
        <v>5466</v>
      </c>
      <c r="I37" t="s">
        <v>52</v>
      </c>
      <c r="J37" t="s">
        <v>5481</v>
      </c>
      <c r="K37" t="s">
        <v>5480</v>
      </c>
      <c r="L37" s="40" t="s">
        <v>5491</v>
      </c>
      <c r="M37" s="40">
        <v>300</v>
      </c>
    </row>
    <row r="38" spans="1:13" x14ac:dyDescent="0.25">
      <c r="A38" t="s">
        <v>5469</v>
      </c>
      <c r="B38" s="27" t="s">
        <v>5049</v>
      </c>
      <c r="C38" s="27" t="s">
        <v>5050</v>
      </c>
      <c r="D38" s="38" t="s">
        <v>2433</v>
      </c>
      <c r="E38" s="39">
        <v>43.74</v>
      </c>
      <c r="F38" t="s">
        <v>5427</v>
      </c>
      <c r="G38" t="s">
        <v>314</v>
      </c>
      <c r="H38" t="s">
        <v>5466</v>
      </c>
      <c r="I38" t="s">
        <v>52</v>
      </c>
      <c r="J38" t="s">
        <v>5481</v>
      </c>
      <c r="K38" t="s">
        <v>5480</v>
      </c>
      <c r="L38" s="40" t="s">
        <v>5491</v>
      </c>
      <c r="M38" s="40">
        <v>300</v>
      </c>
    </row>
    <row r="39" spans="1:13" x14ac:dyDescent="0.25">
      <c r="A39" t="s">
        <v>5470</v>
      </c>
      <c r="B39" s="27" t="s">
        <v>5049</v>
      </c>
      <c r="C39" s="27" t="s">
        <v>5050</v>
      </c>
      <c r="D39" s="38" t="s">
        <v>104</v>
      </c>
      <c r="E39" s="39">
        <v>78.849999999999994</v>
      </c>
      <c r="F39" t="s">
        <v>5427</v>
      </c>
      <c r="G39" t="s">
        <v>314</v>
      </c>
      <c r="H39" t="s">
        <v>5466</v>
      </c>
      <c r="I39" t="s">
        <v>52</v>
      </c>
      <c r="J39" t="s">
        <v>5481</v>
      </c>
      <c r="K39" t="s">
        <v>5480</v>
      </c>
      <c r="L39" s="40" t="s">
        <v>5491</v>
      </c>
      <c r="M39" s="40">
        <v>350</v>
      </c>
    </row>
    <row r="40" spans="1:13" x14ac:dyDescent="0.25">
      <c r="A40" t="s">
        <v>5471</v>
      </c>
      <c r="B40" t="s">
        <v>5049</v>
      </c>
      <c r="C40" t="s">
        <v>5050</v>
      </c>
      <c r="D40" t="s">
        <v>768</v>
      </c>
      <c r="F40" t="s">
        <v>5427</v>
      </c>
      <c r="G40" t="s">
        <v>314</v>
      </c>
      <c r="H40" t="s">
        <v>5466</v>
      </c>
      <c r="I40" t="s">
        <v>52</v>
      </c>
      <c r="J40" t="s">
        <v>5481</v>
      </c>
      <c r="K40" t="s">
        <v>5480</v>
      </c>
      <c r="L40" s="40" t="s">
        <v>5491</v>
      </c>
      <c r="M40" s="40">
        <v>350</v>
      </c>
    </row>
    <row r="41" spans="1:13" x14ac:dyDescent="0.25">
      <c r="A41" t="s">
        <v>633</v>
      </c>
      <c r="B41" t="s">
        <v>631</v>
      </c>
      <c r="C41" t="s">
        <v>632</v>
      </c>
      <c r="D41" t="s">
        <v>95</v>
      </c>
      <c r="E41">
        <v>21.89</v>
      </c>
      <c r="F41" t="s">
        <v>5427</v>
      </c>
      <c r="G41" t="s">
        <v>474</v>
      </c>
      <c r="H41" t="s">
        <v>5466</v>
      </c>
      <c r="I41" t="s">
        <v>52</v>
      </c>
      <c r="J41" t="s">
        <v>5481</v>
      </c>
      <c r="K41" t="s">
        <v>5482</v>
      </c>
      <c r="L41" s="40" t="s">
        <v>5491</v>
      </c>
      <c r="M41" s="40">
        <v>350</v>
      </c>
    </row>
    <row r="42" spans="1:13" x14ac:dyDescent="0.25">
      <c r="A42" t="s">
        <v>634</v>
      </c>
      <c r="B42" t="s">
        <v>631</v>
      </c>
      <c r="C42" t="s">
        <v>632</v>
      </c>
      <c r="D42" t="s">
        <v>143</v>
      </c>
      <c r="E42">
        <v>14.92</v>
      </c>
      <c r="F42" t="s">
        <v>5427</v>
      </c>
      <c r="G42" t="s">
        <v>474</v>
      </c>
      <c r="H42" t="s">
        <v>5466</v>
      </c>
      <c r="I42" t="s">
        <v>52</v>
      </c>
      <c r="J42" t="s">
        <v>5481</v>
      </c>
      <c r="K42" t="s">
        <v>5482</v>
      </c>
      <c r="L42" s="40" t="s">
        <v>5491</v>
      </c>
      <c r="M42" s="40">
        <v>350</v>
      </c>
    </row>
    <row r="43" spans="1:13" x14ac:dyDescent="0.25">
      <c r="A43" t="s">
        <v>635</v>
      </c>
      <c r="B43" t="s">
        <v>631</v>
      </c>
      <c r="C43" t="s">
        <v>632</v>
      </c>
      <c r="D43" t="s">
        <v>145</v>
      </c>
      <c r="E43">
        <v>17.23</v>
      </c>
      <c r="F43" t="s">
        <v>5427</v>
      </c>
      <c r="G43" t="s">
        <v>474</v>
      </c>
      <c r="H43" t="s">
        <v>5466</v>
      </c>
      <c r="I43" t="s">
        <v>52</v>
      </c>
      <c r="J43" t="s">
        <v>5481</v>
      </c>
      <c r="K43" t="s">
        <v>5482</v>
      </c>
      <c r="L43" s="40" t="s">
        <v>5491</v>
      </c>
      <c r="M43" s="40">
        <v>350</v>
      </c>
    </row>
    <row r="44" spans="1:13" x14ac:dyDescent="0.25">
      <c r="A44" t="s">
        <v>636</v>
      </c>
      <c r="B44" t="s">
        <v>631</v>
      </c>
      <c r="C44" t="s">
        <v>632</v>
      </c>
      <c r="D44" t="s">
        <v>255</v>
      </c>
      <c r="E44">
        <v>24.09</v>
      </c>
      <c r="F44" t="s">
        <v>5427</v>
      </c>
      <c r="G44" t="s">
        <v>474</v>
      </c>
      <c r="H44" t="s">
        <v>5466</v>
      </c>
      <c r="I44" t="s">
        <v>52</v>
      </c>
      <c r="J44" t="s">
        <v>5481</v>
      </c>
      <c r="K44" t="s">
        <v>5482</v>
      </c>
      <c r="L44" s="40" t="s">
        <v>5491</v>
      </c>
      <c r="M44" s="40">
        <v>350</v>
      </c>
    </row>
    <row r="45" spans="1:13" x14ac:dyDescent="0.25">
      <c r="A45" t="s">
        <v>637</v>
      </c>
      <c r="B45" t="s">
        <v>631</v>
      </c>
      <c r="C45" t="s">
        <v>632</v>
      </c>
      <c r="D45" t="s">
        <v>87</v>
      </c>
      <c r="E45">
        <v>34.97</v>
      </c>
      <c r="F45" t="s">
        <v>5427</v>
      </c>
      <c r="G45" t="s">
        <v>474</v>
      </c>
      <c r="H45" t="s">
        <v>5466</v>
      </c>
      <c r="I45" t="s">
        <v>52</v>
      </c>
      <c r="J45" t="s">
        <v>5481</v>
      </c>
      <c r="K45" t="s">
        <v>5482</v>
      </c>
      <c r="L45" s="40" t="s">
        <v>5491</v>
      </c>
      <c r="M45" s="40">
        <v>350</v>
      </c>
    </row>
    <row r="46" spans="1:13" x14ac:dyDescent="0.25">
      <c r="A46" t="s">
        <v>638</v>
      </c>
      <c r="B46" t="s">
        <v>631</v>
      </c>
      <c r="C46" t="s">
        <v>632</v>
      </c>
      <c r="D46" t="s">
        <v>100</v>
      </c>
      <c r="E46">
        <v>6.77</v>
      </c>
      <c r="F46" t="s">
        <v>5427</v>
      </c>
      <c r="G46" t="s">
        <v>474</v>
      </c>
      <c r="H46" t="s">
        <v>5466</v>
      </c>
      <c r="I46" t="s">
        <v>52</v>
      </c>
      <c r="J46" t="s">
        <v>5481</v>
      </c>
      <c r="K46" t="s">
        <v>5482</v>
      </c>
      <c r="L46" s="40" t="s">
        <v>5491</v>
      </c>
      <c r="M46" s="40">
        <v>350</v>
      </c>
    </row>
    <row r="47" spans="1:13" x14ac:dyDescent="0.25">
      <c r="A47" t="s">
        <v>639</v>
      </c>
      <c r="B47" t="s">
        <v>631</v>
      </c>
      <c r="C47" t="s">
        <v>632</v>
      </c>
      <c r="D47" t="s">
        <v>259</v>
      </c>
      <c r="E47">
        <v>3.79</v>
      </c>
      <c r="F47" t="s">
        <v>5427</v>
      </c>
      <c r="G47" t="s">
        <v>474</v>
      </c>
      <c r="H47" t="s">
        <v>5466</v>
      </c>
      <c r="I47" t="s">
        <v>52</v>
      </c>
      <c r="J47" t="s">
        <v>5481</v>
      </c>
      <c r="K47" t="s">
        <v>5482</v>
      </c>
      <c r="L47" s="40" t="s">
        <v>5491</v>
      </c>
      <c r="M47" s="40">
        <v>350</v>
      </c>
    </row>
    <row r="48" spans="1:13" x14ac:dyDescent="0.25">
      <c r="A48" t="s">
        <v>640</v>
      </c>
      <c r="B48" t="s">
        <v>631</v>
      </c>
      <c r="C48" t="s">
        <v>632</v>
      </c>
      <c r="D48" t="s">
        <v>275</v>
      </c>
      <c r="E48">
        <v>13.05</v>
      </c>
      <c r="F48" t="s">
        <v>5427</v>
      </c>
      <c r="G48" t="s">
        <v>474</v>
      </c>
      <c r="H48" t="s">
        <v>5466</v>
      </c>
      <c r="I48" t="s">
        <v>52</v>
      </c>
      <c r="J48" t="s">
        <v>5481</v>
      </c>
      <c r="K48" t="s">
        <v>5482</v>
      </c>
      <c r="L48" s="40" t="s">
        <v>5491</v>
      </c>
      <c r="M48" s="40">
        <v>350</v>
      </c>
    </row>
    <row r="49" spans="1:13" x14ac:dyDescent="0.25">
      <c r="A49" t="s">
        <v>641</v>
      </c>
      <c r="B49" t="s">
        <v>631</v>
      </c>
      <c r="C49" t="s">
        <v>632</v>
      </c>
      <c r="D49" t="s">
        <v>207</v>
      </c>
      <c r="E49">
        <v>2.64</v>
      </c>
      <c r="F49" t="s">
        <v>5427</v>
      </c>
      <c r="G49" t="s">
        <v>474</v>
      </c>
      <c r="H49" t="s">
        <v>5466</v>
      </c>
      <c r="I49" t="s">
        <v>52</v>
      </c>
      <c r="J49" t="s">
        <v>5481</v>
      </c>
      <c r="K49" t="s">
        <v>5482</v>
      </c>
      <c r="L49" s="40" t="s">
        <v>5491</v>
      </c>
      <c r="M49" s="40">
        <v>300</v>
      </c>
    </row>
    <row r="50" spans="1:13" x14ac:dyDescent="0.25">
      <c r="A50" t="s">
        <v>642</v>
      </c>
      <c r="B50" t="s">
        <v>631</v>
      </c>
      <c r="C50" t="s">
        <v>632</v>
      </c>
      <c r="D50" t="s">
        <v>102</v>
      </c>
      <c r="E50">
        <v>22.99</v>
      </c>
      <c r="F50" t="s">
        <v>5427</v>
      </c>
      <c r="G50" t="s">
        <v>474</v>
      </c>
      <c r="H50" t="s">
        <v>5466</v>
      </c>
      <c r="I50" t="s">
        <v>52</v>
      </c>
      <c r="J50" t="s">
        <v>5481</v>
      </c>
      <c r="K50" t="s">
        <v>5482</v>
      </c>
      <c r="L50" s="40" t="s">
        <v>5491</v>
      </c>
      <c r="M50" s="40">
        <v>300</v>
      </c>
    </row>
    <row r="51" spans="1:13" x14ac:dyDescent="0.25">
      <c r="A51" t="s">
        <v>643</v>
      </c>
      <c r="B51" t="s">
        <v>631</v>
      </c>
      <c r="C51" t="s">
        <v>632</v>
      </c>
      <c r="D51" t="s">
        <v>104</v>
      </c>
      <c r="E51">
        <v>18.48</v>
      </c>
      <c r="F51" t="s">
        <v>5427</v>
      </c>
      <c r="G51" t="s">
        <v>474</v>
      </c>
      <c r="H51" t="s">
        <v>5466</v>
      </c>
      <c r="I51" t="s">
        <v>52</v>
      </c>
      <c r="J51" t="s">
        <v>5481</v>
      </c>
      <c r="K51" t="s">
        <v>5482</v>
      </c>
      <c r="L51" s="40" t="s">
        <v>5491</v>
      </c>
      <c r="M51" s="40">
        <v>300</v>
      </c>
    </row>
    <row r="52" spans="1:13" x14ac:dyDescent="0.25">
      <c r="A52" t="s">
        <v>644</v>
      </c>
      <c r="B52" t="s">
        <v>631</v>
      </c>
      <c r="C52" t="s">
        <v>632</v>
      </c>
      <c r="D52" t="s">
        <v>149</v>
      </c>
      <c r="E52">
        <v>10.57</v>
      </c>
      <c r="F52" t="s">
        <v>5427</v>
      </c>
      <c r="G52" t="s">
        <v>474</v>
      </c>
      <c r="H52" t="s">
        <v>5466</v>
      </c>
      <c r="I52" t="s">
        <v>52</v>
      </c>
      <c r="J52" t="s">
        <v>5481</v>
      </c>
      <c r="K52" t="s">
        <v>5482</v>
      </c>
      <c r="L52" s="40" t="s">
        <v>5491</v>
      </c>
      <c r="M52" s="40">
        <v>350</v>
      </c>
    </row>
    <row r="53" spans="1:13" x14ac:dyDescent="0.25">
      <c r="A53" t="s">
        <v>645</v>
      </c>
      <c r="B53" t="s">
        <v>631</v>
      </c>
      <c r="C53" t="s">
        <v>632</v>
      </c>
      <c r="D53" t="s">
        <v>107</v>
      </c>
      <c r="E53">
        <v>20.5</v>
      </c>
      <c r="F53" t="s">
        <v>5427</v>
      </c>
      <c r="G53" t="s">
        <v>474</v>
      </c>
      <c r="H53" t="s">
        <v>5466</v>
      </c>
      <c r="I53" t="s">
        <v>52</v>
      </c>
      <c r="J53" t="s">
        <v>5481</v>
      </c>
      <c r="K53" t="s">
        <v>5482</v>
      </c>
      <c r="L53" s="40" t="s">
        <v>5491</v>
      </c>
      <c r="M53" s="40">
        <v>350</v>
      </c>
    </row>
    <row r="54" spans="1:13" x14ac:dyDescent="0.25">
      <c r="A54" t="s">
        <v>646</v>
      </c>
      <c r="B54" t="s">
        <v>631</v>
      </c>
      <c r="C54" t="s">
        <v>632</v>
      </c>
      <c r="D54" t="s">
        <v>109</v>
      </c>
      <c r="E54">
        <v>23.94</v>
      </c>
      <c r="F54" t="s">
        <v>5427</v>
      </c>
      <c r="G54" t="s">
        <v>474</v>
      </c>
      <c r="H54" t="s">
        <v>5466</v>
      </c>
      <c r="I54" t="s">
        <v>52</v>
      </c>
      <c r="J54" t="s">
        <v>5481</v>
      </c>
      <c r="K54" t="s">
        <v>5482</v>
      </c>
      <c r="L54" s="40" t="s">
        <v>5491</v>
      </c>
      <c r="M54" s="40">
        <v>300</v>
      </c>
    </row>
    <row r="55" spans="1:13" x14ac:dyDescent="0.25">
      <c r="A55" t="s">
        <v>689</v>
      </c>
      <c r="B55" t="s">
        <v>687</v>
      </c>
      <c r="C55" t="s">
        <v>688</v>
      </c>
      <c r="D55" t="s">
        <v>95</v>
      </c>
      <c r="E55">
        <v>13.9</v>
      </c>
      <c r="F55" t="s">
        <v>5427</v>
      </c>
      <c r="G55" t="s">
        <v>474</v>
      </c>
      <c r="H55" t="s">
        <v>5466</v>
      </c>
      <c r="I55" t="s">
        <v>52</v>
      </c>
      <c r="J55" t="s">
        <v>5481</v>
      </c>
      <c r="K55" t="s">
        <v>5482</v>
      </c>
      <c r="L55" s="40" t="s">
        <v>5491</v>
      </c>
      <c r="M55" s="40">
        <v>350</v>
      </c>
    </row>
    <row r="56" spans="1:13" x14ac:dyDescent="0.25">
      <c r="A56" t="s">
        <v>691</v>
      </c>
      <c r="B56" t="s">
        <v>687</v>
      </c>
      <c r="C56" t="s">
        <v>688</v>
      </c>
      <c r="D56" t="s">
        <v>143</v>
      </c>
      <c r="E56">
        <v>7.95</v>
      </c>
      <c r="F56" t="s">
        <v>5427</v>
      </c>
      <c r="G56" t="s">
        <v>474</v>
      </c>
      <c r="H56" t="s">
        <v>5466</v>
      </c>
      <c r="I56" t="s">
        <v>52</v>
      </c>
      <c r="J56" t="s">
        <v>5481</v>
      </c>
      <c r="K56" t="s">
        <v>5482</v>
      </c>
      <c r="L56" s="40" t="s">
        <v>5491</v>
      </c>
      <c r="M56" s="40">
        <v>350</v>
      </c>
    </row>
    <row r="57" spans="1:13" x14ac:dyDescent="0.25">
      <c r="A57" t="s">
        <v>4621</v>
      </c>
      <c r="B57" t="s">
        <v>4619</v>
      </c>
      <c r="C57" t="s">
        <v>4620</v>
      </c>
      <c r="D57" t="s">
        <v>95</v>
      </c>
      <c r="E57">
        <v>16.04</v>
      </c>
      <c r="F57" t="s">
        <v>5427</v>
      </c>
      <c r="G57" t="s">
        <v>474</v>
      </c>
      <c r="H57" t="s">
        <v>5466</v>
      </c>
      <c r="I57" t="s">
        <v>52</v>
      </c>
      <c r="J57" t="s">
        <v>5481</v>
      </c>
      <c r="K57" t="s">
        <v>5482</v>
      </c>
      <c r="L57" s="40" t="s">
        <v>5491</v>
      </c>
      <c r="M57" s="40">
        <v>350</v>
      </c>
    </row>
    <row r="58" spans="1:13" x14ac:dyDescent="0.25">
      <c r="A58" t="s">
        <v>4622</v>
      </c>
      <c r="B58" t="s">
        <v>4619</v>
      </c>
      <c r="C58" t="s">
        <v>4620</v>
      </c>
      <c r="D58" t="s">
        <v>143</v>
      </c>
      <c r="E58">
        <v>29.49</v>
      </c>
      <c r="F58" t="s">
        <v>5427</v>
      </c>
      <c r="G58" t="s">
        <v>474</v>
      </c>
      <c r="H58" t="s">
        <v>5466</v>
      </c>
      <c r="I58" t="s">
        <v>52</v>
      </c>
      <c r="J58" t="s">
        <v>5481</v>
      </c>
      <c r="K58" t="s">
        <v>5482</v>
      </c>
      <c r="L58" s="40" t="s">
        <v>5491</v>
      </c>
      <c r="M58" s="40">
        <v>350</v>
      </c>
    </row>
    <row r="59" spans="1:13" x14ac:dyDescent="0.25">
      <c r="A59" t="s">
        <v>123</v>
      </c>
      <c r="B59" t="s">
        <v>120</v>
      </c>
      <c r="C59" t="s">
        <v>121</v>
      </c>
      <c r="D59" t="s">
        <v>122</v>
      </c>
      <c r="E59">
        <v>11.71</v>
      </c>
      <c r="F59" t="s">
        <v>5427</v>
      </c>
      <c r="G59" t="s">
        <v>474</v>
      </c>
      <c r="H59" t="s">
        <v>5466</v>
      </c>
      <c r="I59" t="s">
        <v>52</v>
      </c>
      <c r="J59" t="s">
        <v>5481</v>
      </c>
      <c r="K59" t="s">
        <v>5482</v>
      </c>
      <c r="L59" s="40" t="s">
        <v>5491</v>
      </c>
      <c r="M59" s="40">
        <v>350</v>
      </c>
    </row>
    <row r="60" spans="1:13" x14ac:dyDescent="0.25">
      <c r="A60" t="s">
        <v>125</v>
      </c>
      <c r="B60" t="s">
        <v>120</v>
      </c>
      <c r="C60" t="s">
        <v>121</v>
      </c>
      <c r="D60" t="s">
        <v>124</v>
      </c>
      <c r="E60">
        <v>5.18</v>
      </c>
      <c r="F60" t="s">
        <v>5427</v>
      </c>
      <c r="G60" t="s">
        <v>474</v>
      </c>
      <c r="H60" t="s">
        <v>5466</v>
      </c>
      <c r="I60" t="s">
        <v>52</v>
      </c>
      <c r="J60" t="s">
        <v>5481</v>
      </c>
      <c r="K60" t="s">
        <v>5482</v>
      </c>
      <c r="L60" s="40" t="s">
        <v>5491</v>
      </c>
      <c r="M60" s="40">
        <v>350</v>
      </c>
    </row>
    <row r="61" spans="1:13" x14ac:dyDescent="0.25">
      <c r="A61" t="s">
        <v>127</v>
      </c>
      <c r="B61" t="s">
        <v>120</v>
      </c>
      <c r="C61" t="s">
        <v>121</v>
      </c>
      <c r="D61" t="s">
        <v>126</v>
      </c>
      <c r="E61">
        <v>6.29</v>
      </c>
      <c r="F61" t="s">
        <v>5427</v>
      </c>
      <c r="G61" t="s">
        <v>474</v>
      </c>
      <c r="H61" t="s">
        <v>5466</v>
      </c>
      <c r="I61" t="s">
        <v>52</v>
      </c>
      <c r="J61" t="s">
        <v>5481</v>
      </c>
      <c r="K61" t="s">
        <v>5482</v>
      </c>
      <c r="L61" s="40" t="s">
        <v>5491</v>
      </c>
      <c r="M61" s="40">
        <v>350</v>
      </c>
    </row>
    <row r="62" spans="1:13" x14ac:dyDescent="0.25">
      <c r="A62" t="s">
        <v>129</v>
      </c>
      <c r="B62" t="s">
        <v>120</v>
      </c>
      <c r="C62" t="s">
        <v>121</v>
      </c>
      <c r="D62" t="s">
        <v>128</v>
      </c>
      <c r="E62">
        <v>16.07</v>
      </c>
      <c r="F62" t="s">
        <v>5427</v>
      </c>
      <c r="G62" t="s">
        <v>474</v>
      </c>
      <c r="H62" t="s">
        <v>5466</v>
      </c>
      <c r="I62" t="s">
        <v>52</v>
      </c>
      <c r="J62" t="s">
        <v>5481</v>
      </c>
      <c r="K62" t="s">
        <v>5482</v>
      </c>
      <c r="L62" s="40" t="s">
        <v>5491</v>
      </c>
      <c r="M62" s="40">
        <v>350</v>
      </c>
    </row>
    <row r="63" spans="1:13" x14ac:dyDescent="0.25">
      <c r="A63" t="s">
        <v>131</v>
      </c>
      <c r="B63" t="s">
        <v>120</v>
      </c>
      <c r="C63" t="s">
        <v>121</v>
      </c>
      <c r="D63" t="s">
        <v>130</v>
      </c>
      <c r="E63">
        <v>20.260000000000002</v>
      </c>
      <c r="F63" t="s">
        <v>5427</v>
      </c>
      <c r="G63" t="s">
        <v>474</v>
      </c>
      <c r="H63" t="s">
        <v>5466</v>
      </c>
      <c r="I63" t="s">
        <v>52</v>
      </c>
      <c r="J63" t="s">
        <v>5481</v>
      </c>
      <c r="K63" t="s">
        <v>5482</v>
      </c>
      <c r="L63" s="40" t="s">
        <v>5491</v>
      </c>
      <c r="M63" s="40">
        <v>350</v>
      </c>
    </row>
    <row r="64" spans="1:13" x14ac:dyDescent="0.25">
      <c r="A64" t="s">
        <v>133</v>
      </c>
      <c r="B64" t="s">
        <v>120</v>
      </c>
      <c r="C64" t="s">
        <v>121</v>
      </c>
      <c r="D64" t="s">
        <v>132</v>
      </c>
      <c r="E64">
        <v>18.52</v>
      </c>
      <c r="F64" t="s">
        <v>5427</v>
      </c>
      <c r="G64" t="s">
        <v>474</v>
      </c>
      <c r="H64" t="s">
        <v>5466</v>
      </c>
      <c r="I64" t="s">
        <v>52</v>
      </c>
      <c r="J64" t="s">
        <v>5481</v>
      </c>
      <c r="K64" t="s">
        <v>5482</v>
      </c>
      <c r="L64" s="40" t="s">
        <v>5491</v>
      </c>
      <c r="M64" s="40">
        <v>350</v>
      </c>
    </row>
    <row r="65" spans="1:13" x14ac:dyDescent="0.25">
      <c r="A65" t="s">
        <v>135</v>
      </c>
      <c r="B65" t="s">
        <v>120</v>
      </c>
      <c r="C65" t="s">
        <v>121</v>
      </c>
      <c r="D65" t="s">
        <v>134</v>
      </c>
      <c r="E65">
        <v>11.77</v>
      </c>
      <c r="F65" t="s">
        <v>5427</v>
      </c>
      <c r="G65" t="s">
        <v>474</v>
      </c>
      <c r="H65" t="s">
        <v>5466</v>
      </c>
      <c r="I65" t="s">
        <v>52</v>
      </c>
      <c r="J65" t="s">
        <v>5481</v>
      </c>
      <c r="K65" t="s">
        <v>5482</v>
      </c>
      <c r="L65" s="40" t="s">
        <v>5491</v>
      </c>
      <c r="M65" s="40">
        <v>350</v>
      </c>
    </row>
    <row r="66" spans="1:13" x14ac:dyDescent="0.25">
      <c r="A66" t="s">
        <v>136</v>
      </c>
      <c r="B66" t="s">
        <v>120</v>
      </c>
      <c r="C66" t="s">
        <v>121</v>
      </c>
      <c r="D66" t="s">
        <v>42</v>
      </c>
      <c r="E66">
        <v>1.04</v>
      </c>
      <c r="F66" t="s">
        <v>5427</v>
      </c>
      <c r="G66" t="s">
        <v>474</v>
      </c>
      <c r="H66" t="s">
        <v>5466</v>
      </c>
      <c r="I66" t="s">
        <v>52</v>
      </c>
      <c r="J66" t="s">
        <v>5481</v>
      </c>
      <c r="K66" t="s">
        <v>5482</v>
      </c>
      <c r="L66" s="40" t="s">
        <v>5491</v>
      </c>
      <c r="M66" s="40">
        <v>350</v>
      </c>
    </row>
    <row r="67" spans="1:13" x14ac:dyDescent="0.25">
      <c r="A67" t="s">
        <v>138</v>
      </c>
      <c r="B67" t="s">
        <v>120</v>
      </c>
      <c r="C67" t="s">
        <v>121</v>
      </c>
      <c r="D67" t="s">
        <v>137</v>
      </c>
      <c r="E67">
        <v>1.68</v>
      </c>
      <c r="F67" t="s">
        <v>5427</v>
      </c>
      <c r="G67" t="s">
        <v>474</v>
      </c>
      <c r="H67" t="s">
        <v>5466</v>
      </c>
      <c r="I67" t="s">
        <v>52</v>
      </c>
      <c r="J67" t="s">
        <v>5481</v>
      </c>
      <c r="K67" t="s">
        <v>5482</v>
      </c>
      <c r="L67" s="40" t="s">
        <v>5491</v>
      </c>
      <c r="M67" s="40">
        <v>350</v>
      </c>
    </row>
    <row r="68" spans="1:13" x14ac:dyDescent="0.25">
      <c r="A68" t="s">
        <v>4654</v>
      </c>
      <c r="B68" t="s">
        <v>4652</v>
      </c>
      <c r="C68" t="s">
        <v>4653</v>
      </c>
      <c r="D68" t="s">
        <v>95</v>
      </c>
      <c r="E68">
        <v>12.59</v>
      </c>
      <c r="F68" t="s">
        <v>5427</v>
      </c>
      <c r="G68" t="s">
        <v>474</v>
      </c>
      <c r="H68" t="s">
        <v>5466</v>
      </c>
      <c r="I68" t="s">
        <v>52</v>
      </c>
      <c r="J68" t="s">
        <v>5481</v>
      </c>
      <c r="K68" t="s">
        <v>5482</v>
      </c>
      <c r="L68" s="40" t="s">
        <v>5491</v>
      </c>
      <c r="M68" s="40">
        <v>300</v>
      </c>
    </row>
    <row r="69" spans="1:13" x14ac:dyDescent="0.25">
      <c r="A69" t="s">
        <v>4655</v>
      </c>
      <c r="B69" t="s">
        <v>4652</v>
      </c>
      <c r="C69" t="s">
        <v>4653</v>
      </c>
      <c r="D69" t="s">
        <v>143</v>
      </c>
      <c r="E69">
        <v>3.66</v>
      </c>
      <c r="F69" t="s">
        <v>5427</v>
      </c>
      <c r="G69" t="s">
        <v>474</v>
      </c>
      <c r="H69" t="s">
        <v>5466</v>
      </c>
      <c r="I69" t="s">
        <v>52</v>
      </c>
      <c r="J69" t="s">
        <v>5481</v>
      </c>
      <c r="K69" t="s">
        <v>5482</v>
      </c>
      <c r="L69" s="40" t="s">
        <v>5491</v>
      </c>
      <c r="M69" s="40">
        <v>300</v>
      </c>
    </row>
    <row r="70" spans="1:13" x14ac:dyDescent="0.25">
      <c r="A70" t="s">
        <v>4656</v>
      </c>
      <c r="B70" t="s">
        <v>4652</v>
      </c>
      <c r="C70" t="s">
        <v>4653</v>
      </c>
      <c r="D70" t="s">
        <v>145</v>
      </c>
      <c r="E70">
        <v>7.58</v>
      </c>
      <c r="F70" t="s">
        <v>5427</v>
      </c>
      <c r="G70" t="s">
        <v>474</v>
      </c>
      <c r="H70" t="s">
        <v>5466</v>
      </c>
      <c r="I70" t="s">
        <v>52</v>
      </c>
      <c r="J70" t="s">
        <v>5481</v>
      </c>
      <c r="K70" t="s">
        <v>5482</v>
      </c>
      <c r="L70" s="40" t="s">
        <v>5491</v>
      </c>
      <c r="M70" s="40">
        <v>300</v>
      </c>
    </row>
    <row r="71" spans="1:13" x14ac:dyDescent="0.25">
      <c r="A71" t="s">
        <v>4657</v>
      </c>
      <c r="B71" t="s">
        <v>4652</v>
      </c>
      <c r="C71" t="s">
        <v>4653</v>
      </c>
      <c r="D71" t="s">
        <v>255</v>
      </c>
      <c r="E71">
        <v>5.84</v>
      </c>
      <c r="F71" t="s">
        <v>5427</v>
      </c>
      <c r="G71" t="s">
        <v>474</v>
      </c>
      <c r="H71" t="s">
        <v>5466</v>
      </c>
      <c r="I71" t="s">
        <v>52</v>
      </c>
      <c r="J71" t="s">
        <v>5481</v>
      </c>
      <c r="K71" t="s">
        <v>5482</v>
      </c>
      <c r="L71" s="40" t="s">
        <v>5491</v>
      </c>
      <c r="M71" s="40">
        <v>300</v>
      </c>
    </row>
    <row r="72" spans="1:13" x14ac:dyDescent="0.25">
      <c r="A72" t="s">
        <v>4658</v>
      </c>
      <c r="B72" t="s">
        <v>4652</v>
      </c>
      <c r="C72" t="s">
        <v>4653</v>
      </c>
      <c r="D72" t="s">
        <v>87</v>
      </c>
      <c r="E72">
        <v>16.010000000000002</v>
      </c>
      <c r="F72" t="s">
        <v>5427</v>
      </c>
      <c r="G72" t="s">
        <v>474</v>
      </c>
      <c r="H72" t="s">
        <v>5466</v>
      </c>
      <c r="I72" t="s">
        <v>52</v>
      </c>
      <c r="J72" t="s">
        <v>5481</v>
      </c>
      <c r="K72" t="s">
        <v>5482</v>
      </c>
      <c r="L72" s="40" t="s">
        <v>5491</v>
      </c>
      <c r="M72" s="40">
        <v>300</v>
      </c>
    </row>
    <row r="73" spans="1:13" x14ac:dyDescent="0.25">
      <c r="A73" t="s">
        <v>4659</v>
      </c>
      <c r="B73" t="s">
        <v>4652</v>
      </c>
      <c r="C73" t="s">
        <v>4653</v>
      </c>
      <c r="D73" t="s">
        <v>100</v>
      </c>
      <c r="E73">
        <v>10.95</v>
      </c>
      <c r="F73" t="s">
        <v>5427</v>
      </c>
      <c r="G73" t="s">
        <v>474</v>
      </c>
      <c r="H73" t="s">
        <v>5466</v>
      </c>
      <c r="I73" t="s">
        <v>52</v>
      </c>
      <c r="J73" t="s">
        <v>5481</v>
      </c>
      <c r="K73" t="s">
        <v>5482</v>
      </c>
      <c r="L73" s="40" t="s">
        <v>5491</v>
      </c>
      <c r="M73" s="40">
        <v>300</v>
      </c>
    </row>
    <row r="74" spans="1:13" x14ac:dyDescent="0.25">
      <c r="A74" t="s">
        <v>4660</v>
      </c>
      <c r="B74" t="s">
        <v>4652</v>
      </c>
      <c r="C74" t="s">
        <v>4653</v>
      </c>
      <c r="D74" t="s">
        <v>259</v>
      </c>
      <c r="E74">
        <v>8.94</v>
      </c>
      <c r="F74" t="s">
        <v>5427</v>
      </c>
      <c r="G74" t="s">
        <v>474</v>
      </c>
      <c r="H74" t="s">
        <v>5466</v>
      </c>
      <c r="I74" t="s">
        <v>52</v>
      </c>
      <c r="J74" t="s">
        <v>5481</v>
      </c>
      <c r="K74" t="s">
        <v>5482</v>
      </c>
      <c r="L74" s="40" t="s">
        <v>5491</v>
      </c>
      <c r="M74" s="40">
        <v>300</v>
      </c>
    </row>
    <row r="75" spans="1:13" x14ac:dyDescent="0.25">
      <c r="A75" t="s">
        <v>4661</v>
      </c>
      <c r="B75" t="s">
        <v>4652</v>
      </c>
      <c r="C75" t="s">
        <v>4653</v>
      </c>
      <c r="D75" t="s">
        <v>275</v>
      </c>
      <c r="E75">
        <v>27.61</v>
      </c>
      <c r="F75" t="s">
        <v>5427</v>
      </c>
      <c r="G75" t="s">
        <v>474</v>
      </c>
      <c r="H75" t="s">
        <v>5466</v>
      </c>
      <c r="I75" t="s">
        <v>52</v>
      </c>
      <c r="J75" t="s">
        <v>5481</v>
      </c>
      <c r="K75" t="s">
        <v>5482</v>
      </c>
      <c r="L75" s="40" t="s">
        <v>5491</v>
      </c>
      <c r="M75" s="40">
        <v>300</v>
      </c>
    </row>
    <row r="76" spans="1:13" x14ac:dyDescent="0.25">
      <c r="A76" t="s">
        <v>4662</v>
      </c>
      <c r="B76" t="s">
        <v>4652</v>
      </c>
      <c r="C76" t="s">
        <v>4653</v>
      </c>
      <c r="D76" t="s">
        <v>207</v>
      </c>
      <c r="E76" s="21">
        <v>29.53</v>
      </c>
      <c r="F76" t="s">
        <v>5427</v>
      </c>
      <c r="G76" t="s">
        <v>474</v>
      </c>
      <c r="H76" t="s">
        <v>5466</v>
      </c>
      <c r="I76" t="s">
        <v>52</v>
      </c>
      <c r="J76" t="s">
        <v>5481</v>
      </c>
      <c r="K76" t="s">
        <v>5482</v>
      </c>
      <c r="L76" s="40" t="s">
        <v>5491</v>
      </c>
      <c r="M76" s="40">
        <v>400</v>
      </c>
    </row>
    <row r="77" spans="1:13" x14ac:dyDescent="0.25">
      <c r="A77" t="s">
        <v>4663</v>
      </c>
      <c r="B77" t="s">
        <v>4652</v>
      </c>
      <c r="C77" t="s">
        <v>4653</v>
      </c>
      <c r="D77" t="s">
        <v>102</v>
      </c>
      <c r="E77" s="21">
        <v>29.07</v>
      </c>
      <c r="F77" t="s">
        <v>5427</v>
      </c>
      <c r="G77" t="s">
        <v>474</v>
      </c>
      <c r="H77" t="s">
        <v>5466</v>
      </c>
      <c r="I77" t="s">
        <v>52</v>
      </c>
      <c r="J77" t="s">
        <v>5481</v>
      </c>
      <c r="K77" t="s">
        <v>5482</v>
      </c>
      <c r="L77" s="40" t="s">
        <v>5491</v>
      </c>
      <c r="M77" s="40">
        <v>300</v>
      </c>
    </row>
    <row r="78" spans="1:13" x14ac:dyDescent="0.25">
      <c r="A78" t="s">
        <v>4664</v>
      </c>
      <c r="B78" t="s">
        <v>4652</v>
      </c>
      <c r="C78" t="s">
        <v>4653</v>
      </c>
      <c r="D78" t="s">
        <v>104</v>
      </c>
      <c r="E78" s="21">
        <v>17.88</v>
      </c>
      <c r="F78" t="s">
        <v>5427</v>
      </c>
      <c r="G78" t="s">
        <v>474</v>
      </c>
      <c r="H78" t="s">
        <v>5466</v>
      </c>
      <c r="I78" t="s">
        <v>52</v>
      </c>
      <c r="J78" t="s">
        <v>5481</v>
      </c>
      <c r="K78" t="s">
        <v>5482</v>
      </c>
      <c r="L78" s="40" t="s">
        <v>5491</v>
      </c>
      <c r="M78" s="40">
        <v>300</v>
      </c>
    </row>
    <row r="79" spans="1:13" x14ac:dyDescent="0.25">
      <c r="A79" t="s">
        <v>4665</v>
      </c>
      <c r="B79" t="s">
        <v>4652</v>
      </c>
      <c r="C79" t="s">
        <v>4653</v>
      </c>
      <c r="D79" t="s">
        <v>149</v>
      </c>
      <c r="E79" s="21">
        <v>15.38</v>
      </c>
      <c r="F79" t="s">
        <v>5427</v>
      </c>
      <c r="G79" t="s">
        <v>474</v>
      </c>
      <c r="H79" t="s">
        <v>5466</v>
      </c>
      <c r="I79" t="s">
        <v>52</v>
      </c>
      <c r="J79" t="s">
        <v>5481</v>
      </c>
      <c r="K79" t="s">
        <v>5482</v>
      </c>
      <c r="L79" s="40" t="s">
        <v>5491</v>
      </c>
      <c r="M79" s="40">
        <v>300</v>
      </c>
    </row>
    <row r="80" spans="1:13" x14ac:dyDescent="0.25">
      <c r="A80" t="s">
        <v>4666</v>
      </c>
      <c r="B80" t="s">
        <v>4652</v>
      </c>
      <c r="C80" t="s">
        <v>4653</v>
      </c>
      <c r="D80" t="s">
        <v>107</v>
      </c>
      <c r="E80" s="21">
        <v>9.7200000000000006</v>
      </c>
      <c r="F80" t="s">
        <v>5427</v>
      </c>
      <c r="G80" t="s">
        <v>474</v>
      </c>
      <c r="H80" t="s">
        <v>5466</v>
      </c>
      <c r="I80" t="s">
        <v>52</v>
      </c>
      <c r="J80" t="s">
        <v>5481</v>
      </c>
      <c r="K80" t="s">
        <v>5482</v>
      </c>
      <c r="L80" s="40" t="s">
        <v>5491</v>
      </c>
      <c r="M80" s="40">
        <v>300</v>
      </c>
    </row>
    <row r="81" spans="1:13" x14ac:dyDescent="0.25">
      <c r="A81" t="s">
        <v>4667</v>
      </c>
      <c r="B81" t="s">
        <v>4652</v>
      </c>
      <c r="C81" t="s">
        <v>4653</v>
      </c>
      <c r="D81" t="s">
        <v>109</v>
      </c>
      <c r="E81" s="21">
        <v>0.73</v>
      </c>
      <c r="F81" t="s">
        <v>5427</v>
      </c>
      <c r="G81" t="s">
        <v>474</v>
      </c>
      <c r="H81" t="s">
        <v>5466</v>
      </c>
      <c r="I81" t="s">
        <v>52</v>
      </c>
      <c r="J81" t="s">
        <v>5481</v>
      </c>
      <c r="K81" t="s">
        <v>5482</v>
      </c>
      <c r="L81" s="40" t="s">
        <v>5491</v>
      </c>
      <c r="M81" s="40">
        <v>300</v>
      </c>
    </row>
    <row r="82" spans="1:13" x14ac:dyDescent="0.25">
      <c r="A82" t="s">
        <v>4668</v>
      </c>
      <c r="B82" t="s">
        <v>4652</v>
      </c>
      <c r="C82" t="s">
        <v>4653</v>
      </c>
      <c r="D82" t="s">
        <v>154</v>
      </c>
      <c r="E82" s="21">
        <v>22.62</v>
      </c>
      <c r="F82" t="s">
        <v>5427</v>
      </c>
      <c r="G82" t="s">
        <v>474</v>
      </c>
      <c r="H82" t="s">
        <v>5466</v>
      </c>
      <c r="I82" t="s">
        <v>52</v>
      </c>
      <c r="J82" t="s">
        <v>5481</v>
      </c>
      <c r="K82" t="s">
        <v>5482</v>
      </c>
      <c r="L82" s="40" t="s">
        <v>5491</v>
      </c>
      <c r="M82" s="40">
        <v>300</v>
      </c>
    </row>
    <row r="83" spans="1:13" x14ac:dyDescent="0.25">
      <c r="A83" t="s">
        <v>4669</v>
      </c>
      <c r="B83" t="s">
        <v>4652</v>
      </c>
      <c r="C83" t="s">
        <v>4653</v>
      </c>
      <c r="D83" t="s">
        <v>229</v>
      </c>
      <c r="E83" s="21">
        <v>24.69</v>
      </c>
      <c r="F83" t="s">
        <v>5427</v>
      </c>
      <c r="G83" t="s">
        <v>474</v>
      </c>
      <c r="H83" t="s">
        <v>5466</v>
      </c>
      <c r="I83" t="s">
        <v>52</v>
      </c>
      <c r="J83" t="s">
        <v>5481</v>
      </c>
      <c r="K83" t="s">
        <v>5482</v>
      </c>
      <c r="L83" s="40" t="s">
        <v>5491</v>
      </c>
      <c r="M83" s="40">
        <v>300</v>
      </c>
    </row>
    <row r="84" spans="1:13" x14ac:dyDescent="0.25">
      <c r="A84" t="s">
        <v>4670</v>
      </c>
      <c r="B84" t="s">
        <v>4652</v>
      </c>
      <c r="C84" t="s">
        <v>4653</v>
      </c>
      <c r="D84" t="s">
        <v>195</v>
      </c>
      <c r="E84" s="21">
        <v>16.88</v>
      </c>
      <c r="F84" t="s">
        <v>5427</v>
      </c>
      <c r="G84" t="s">
        <v>474</v>
      </c>
      <c r="H84" t="s">
        <v>5466</v>
      </c>
      <c r="I84" t="s">
        <v>52</v>
      </c>
      <c r="J84" t="s">
        <v>5481</v>
      </c>
      <c r="K84" t="s">
        <v>5482</v>
      </c>
      <c r="L84" s="40" t="s">
        <v>5491</v>
      </c>
      <c r="M84" s="40">
        <v>350</v>
      </c>
    </row>
    <row r="85" spans="1:13" x14ac:dyDescent="0.25">
      <c r="A85" t="s">
        <v>4671</v>
      </c>
      <c r="B85" t="s">
        <v>4652</v>
      </c>
      <c r="C85" t="s">
        <v>4653</v>
      </c>
      <c r="D85" t="s">
        <v>156</v>
      </c>
      <c r="E85" s="21">
        <v>13.41</v>
      </c>
      <c r="F85" t="s">
        <v>5427</v>
      </c>
      <c r="G85" t="s">
        <v>474</v>
      </c>
      <c r="H85" t="s">
        <v>5466</v>
      </c>
      <c r="I85" t="s">
        <v>52</v>
      </c>
      <c r="J85" t="s">
        <v>5481</v>
      </c>
      <c r="K85" t="s">
        <v>5482</v>
      </c>
      <c r="L85" s="40" t="s">
        <v>5491</v>
      </c>
      <c r="M85" s="40">
        <v>300</v>
      </c>
    </row>
    <row r="86" spans="1:13" x14ac:dyDescent="0.25">
      <c r="A86" t="s">
        <v>4672</v>
      </c>
      <c r="B86" t="s">
        <v>4652</v>
      </c>
      <c r="C86" t="s">
        <v>4653</v>
      </c>
      <c r="D86" t="s">
        <v>861</v>
      </c>
      <c r="E86">
        <v>7.13</v>
      </c>
      <c r="F86" t="s">
        <v>5427</v>
      </c>
      <c r="G86" t="s">
        <v>474</v>
      </c>
      <c r="H86" t="s">
        <v>5466</v>
      </c>
      <c r="I86" t="s">
        <v>52</v>
      </c>
      <c r="J86" t="s">
        <v>5481</v>
      </c>
      <c r="K86" t="s">
        <v>5482</v>
      </c>
      <c r="L86" s="130" t="s">
        <v>5491</v>
      </c>
      <c r="M86" s="130">
        <v>300</v>
      </c>
    </row>
    <row r="87" spans="1:13" x14ac:dyDescent="0.25">
      <c r="A87" t="s">
        <v>4673</v>
      </c>
      <c r="B87" t="s">
        <v>4652</v>
      </c>
      <c r="C87" t="s">
        <v>4653</v>
      </c>
      <c r="D87" t="s">
        <v>773</v>
      </c>
      <c r="E87">
        <v>0.71</v>
      </c>
      <c r="F87" t="s">
        <v>5427</v>
      </c>
      <c r="G87" t="s">
        <v>474</v>
      </c>
      <c r="H87" t="s">
        <v>5466</v>
      </c>
      <c r="I87" t="s">
        <v>52</v>
      </c>
      <c r="J87" t="s">
        <v>5481</v>
      </c>
      <c r="K87" t="s">
        <v>5482</v>
      </c>
      <c r="L87" s="130" t="s">
        <v>5491</v>
      </c>
      <c r="M87" s="130">
        <v>300</v>
      </c>
    </row>
    <row r="88" spans="1:13" x14ac:dyDescent="0.25">
      <c r="A88" t="s">
        <v>2932</v>
      </c>
      <c r="B88" t="s">
        <v>2930</v>
      </c>
      <c r="C88" t="s">
        <v>2931</v>
      </c>
      <c r="D88" t="s">
        <v>145</v>
      </c>
      <c r="E88">
        <v>14.29</v>
      </c>
      <c r="F88" t="s">
        <v>5427</v>
      </c>
      <c r="G88" t="s">
        <v>314</v>
      </c>
      <c r="H88" t="s">
        <v>5466</v>
      </c>
      <c r="I88" t="s">
        <v>52</v>
      </c>
      <c r="J88" t="s">
        <v>5481</v>
      </c>
      <c r="K88" t="s">
        <v>5482</v>
      </c>
      <c r="L88" s="40" t="s">
        <v>5491</v>
      </c>
      <c r="M88" s="40" t="s">
        <v>553</v>
      </c>
    </row>
    <row r="89" spans="1:13" x14ac:dyDescent="0.25">
      <c r="A89" t="s">
        <v>2933</v>
      </c>
      <c r="B89" t="s">
        <v>2930</v>
      </c>
      <c r="C89" t="s">
        <v>2931</v>
      </c>
      <c r="D89" t="s">
        <v>255</v>
      </c>
      <c r="E89">
        <v>10.220000000000001</v>
      </c>
      <c r="F89" t="s">
        <v>5427</v>
      </c>
      <c r="G89" t="s">
        <v>314</v>
      </c>
      <c r="H89" t="s">
        <v>5466</v>
      </c>
      <c r="I89" t="s">
        <v>52</v>
      </c>
      <c r="J89" t="s">
        <v>5481</v>
      </c>
      <c r="K89" t="s">
        <v>5482</v>
      </c>
      <c r="L89" s="40" t="s">
        <v>5491</v>
      </c>
      <c r="M89" s="40" t="s">
        <v>5492</v>
      </c>
    </row>
    <row r="90" spans="1:13" x14ac:dyDescent="0.25">
      <c r="A90" t="s">
        <v>2934</v>
      </c>
      <c r="B90" t="s">
        <v>2930</v>
      </c>
      <c r="C90" t="s">
        <v>2931</v>
      </c>
      <c r="D90" t="s">
        <v>87</v>
      </c>
      <c r="E90">
        <v>11.92</v>
      </c>
      <c r="F90" t="s">
        <v>5427</v>
      </c>
      <c r="G90" t="s">
        <v>314</v>
      </c>
      <c r="H90" t="s">
        <v>5466</v>
      </c>
      <c r="I90" t="s">
        <v>52</v>
      </c>
      <c r="J90" t="s">
        <v>5481</v>
      </c>
      <c r="K90" t="s">
        <v>5482</v>
      </c>
      <c r="L90" s="40" t="s">
        <v>5491</v>
      </c>
      <c r="M90" s="40" t="s">
        <v>5492</v>
      </c>
    </row>
    <row r="91" spans="1:13" x14ac:dyDescent="0.25">
      <c r="A91" t="s">
        <v>2935</v>
      </c>
      <c r="B91" t="s">
        <v>2930</v>
      </c>
      <c r="C91" t="s">
        <v>2931</v>
      </c>
      <c r="D91" t="s">
        <v>100</v>
      </c>
      <c r="E91">
        <v>9.75</v>
      </c>
      <c r="F91" t="s">
        <v>5427</v>
      </c>
      <c r="G91" t="s">
        <v>314</v>
      </c>
      <c r="H91" t="s">
        <v>5466</v>
      </c>
      <c r="I91" t="s">
        <v>52</v>
      </c>
      <c r="J91" t="s">
        <v>5481</v>
      </c>
      <c r="K91" t="s">
        <v>5482</v>
      </c>
      <c r="L91" s="40" t="s">
        <v>5491</v>
      </c>
      <c r="M91" s="40" t="s">
        <v>5492</v>
      </c>
    </row>
    <row r="92" spans="1:13" x14ac:dyDescent="0.25">
      <c r="A92" t="s">
        <v>283</v>
      </c>
      <c r="B92" t="s">
        <v>266</v>
      </c>
      <c r="C92" t="s">
        <v>267</v>
      </c>
      <c r="D92" t="s">
        <v>154</v>
      </c>
      <c r="F92" t="s">
        <v>5427</v>
      </c>
      <c r="G92" t="s">
        <v>474</v>
      </c>
      <c r="H92" t="s">
        <v>5466</v>
      </c>
      <c r="I92" t="s">
        <v>52</v>
      </c>
      <c r="J92" t="s">
        <v>5481</v>
      </c>
      <c r="K92" t="s">
        <v>5482</v>
      </c>
      <c r="L92" s="40" t="s">
        <v>5491</v>
      </c>
      <c r="M92" s="40">
        <v>300</v>
      </c>
    </row>
    <row r="93" spans="1:13" x14ac:dyDescent="0.25">
      <c r="A93" t="s">
        <v>284</v>
      </c>
      <c r="B93" t="s">
        <v>266</v>
      </c>
      <c r="C93" t="s">
        <v>267</v>
      </c>
      <c r="D93" t="s">
        <v>229</v>
      </c>
      <c r="E93">
        <v>12.41</v>
      </c>
      <c r="F93" t="s">
        <v>5427</v>
      </c>
      <c r="G93" t="s">
        <v>474</v>
      </c>
      <c r="H93" t="s">
        <v>5466</v>
      </c>
      <c r="I93" t="s">
        <v>52</v>
      </c>
      <c r="J93" t="s">
        <v>5481</v>
      </c>
      <c r="K93" t="s">
        <v>5482</v>
      </c>
      <c r="L93" s="40" t="s">
        <v>5491</v>
      </c>
      <c r="M93" s="40">
        <v>300</v>
      </c>
    </row>
    <row r="94" spans="1:13" x14ac:dyDescent="0.25">
      <c r="A94" t="s">
        <v>285</v>
      </c>
      <c r="B94" t="s">
        <v>266</v>
      </c>
      <c r="C94" t="s">
        <v>267</v>
      </c>
      <c r="D94" t="s">
        <v>195</v>
      </c>
      <c r="E94">
        <v>5.15</v>
      </c>
      <c r="F94" t="s">
        <v>5427</v>
      </c>
      <c r="G94" t="s">
        <v>474</v>
      </c>
      <c r="H94" t="s">
        <v>5466</v>
      </c>
      <c r="I94" t="s">
        <v>52</v>
      </c>
      <c r="J94" t="s">
        <v>5481</v>
      </c>
      <c r="K94" t="s">
        <v>5482</v>
      </c>
      <c r="L94" s="40" t="s">
        <v>5491</v>
      </c>
      <c r="M94" s="40">
        <v>300</v>
      </c>
    </row>
    <row r="95" spans="1:13" x14ac:dyDescent="0.25">
      <c r="A95" t="s">
        <v>286</v>
      </c>
      <c r="B95" t="s">
        <v>266</v>
      </c>
      <c r="C95" t="s">
        <v>267</v>
      </c>
      <c r="D95" t="s">
        <v>158</v>
      </c>
      <c r="E95">
        <v>16.079999999999998</v>
      </c>
      <c r="F95" t="s">
        <v>5427</v>
      </c>
      <c r="G95" t="s">
        <v>474</v>
      </c>
      <c r="H95" t="s">
        <v>5466</v>
      </c>
      <c r="I95" t="s">
        <v>52</v>
      </c>
      <c r="J95" t="s">
        <v>5481</v>
      </c>
      <c r="K95" t="s">
        <v>5482</v>
      </c>
      <c r="L95" s="40" t="s">
        <v>5491</v>
      </c>
      <c r="M95" s="40">
        <v>300</v>
      </c>
    </row>
    <row r="96" spans="1:13" x14ac:dyDescent="0.25">
      <c r="A96" t="s">
        <v>287</v>
      </c>
      <c r="B96" t="s">
        <v>266</v>
      </c>
      <c r="C96" t="s">
        <v>267</v>
      </c>
      <c r="D96" s="21" t="s">
        <v>122</v>
      </c>
      <c r="E96" s="34">
        <v>22.62</v>
      </c>
      <c r="F96" t="s">
        <v>5427</v>
      </c>
      <c r="G96" t="s">
        <v>474</v>
      </c>
      <c r="H96" t="s">
        <v>5466</v>
      </c>
      <c r="I96" t="s">
        <v>52</v>
      </c>
      <c r="J96" t="s">
        <v>5481</v>
      </c>
      <c r="K96" t="s">
        <v>5482</v>
      </c>
      <c r="L96" s="40" t="s">
        <v>5491</v>
      </c>
      <c r="M96" s="40">
        <v>300</v>
      </c>
    </row>
    <row r="97" spans="1:13" x14ac:dyDescent="0.25">
      <c r="A97" t="s">
        <v>288</v>
      </c>
      <c r="B97" t="s">
        <v>266</v>
      </c>
      <c r="C97" t="s">
        <v>267</v>
      </c>
      <c r="D97" s="21" t="s">
        <v>112</v>
      </c>
      <c r="E97" s="34">
        <v>27.77</v>
      </c>
      <c r="F97" t="s">
        <v>5427</v>
      </c>
      <c r="G97" t="s">
        <v>474</v>
      </c>
      <c r="H97" t="s">
        <v>5466</v>
      </c>
      <c r="I97" t="s">
        <v>52</v>
      </c>
      <c r="J97" t="s">
        <v>5481</v>
      </c>
      <c r="K97" t="s">
        <v>5482</v>
      </c>
      <c r="L97" s="40" t="s">
        <v>5491</v>
      </c>
      <c r="M97" s="40">
        <v>350</v>
      </c>
    </row>
    <row r="98" spans="1:13" x14ac:dyDescent="0.25">
      <c r="A98" t="s">
        <v>289</v>
      </c>
      <c r="B98" t="s">
        <v>266</v>
      </c>
      <c r="C98" t="s">
        <v>267</v>
      </c>
      <c r="D98" s="21" t="s">
        <v>114</v>
      </c>
      <c r="E98" s="34">
        <v>9.68</v>
      </c>
      <c r="F98" t="s">
        <v>5427</v>
      </c>
      <c r="G98" t="s">
        <v>474</v>
      </c>
      <c r="H98" t="s">
        <v>5466</v>
      </c>
      <c r="I98" t="s">
        <v>52</v>
      </c>
      <c r="J98" t="s">
        <v>5481</v>
      </c>
      <c r="K98" t="s">
        <v>5482</v>
      </c>
      <c r="L98" s="40" t="s">
        <v>5491</v>
      </c>
      <c r="M98" s="40">
        <v>300</v>
      </c>
    </row>
    <row r="99" spans="1:13" x14ac:dyDescent="0.25">
      <c r="A99" t="s">
        <v>290</v>
      </c>
      <c r="B99" t="s">
        <v>266</v>
      </c>
      <c r="C99" t="s">
        <v>267</v>
      </c>
      <c r="D99" s="21" t="s">
        <v>160</v>
      </c>
      <c r="E99" s="34">
        <v>49.57</v>
      </c>
      <c r="F99" t="s">
        <v>5427</v>
      </c>
      <c r="G99" t="s">
        <v>474</v>
      </c>
      <c r="H99" t="s">
        <v>5466</v>
      </c>
      <c r="I99" t="s">
        <v>52</v>
      </c>
      <c r="J99" t="s">
        <v>5481</v>
      </c>
      <c r="K99" t="s">
        <v>5482</v>
      </c>
      <c r="L99" s="40" t="s">
        <v>5491</v>
      </c>
      <c r="M99" s="40">
        <v>300</v>
      </c>
    </row>
    <row r="100" spans="1:13" x14ac:dyDescent="0.25">
      <c r="A100" t="s">
        <v>291</v>
      </c>
      <c r="B100" t="s">
        <v>266</v>
      </c>
      <c r="C100" t="s">
        <v>267</v>
      </c>
      <c r="D100" s="21" t="s">
        <v>200</v>
      </c>
      <c r="E100" s="34">
        <v>3.03</v>
      </c>
      <c r="F100" t="s">
        <v>5427</v>
      </c>
      <c r="G100" t="s">
        <v>474</v>
      </c>
      <c r="H100" t="s">
        <v>5466</v>
      </c>
      <c r="I100" t="s">
        <v>52</v>
      </c>
      <c r="J100" t="s">
        <v>5481</v>
      </c>
      <c r="K100" t="s">
        <v>5482</v>
      </c>
      <c r="L100" s="40" t="s">
        <v>5491</v>
      </c>
      <c r="M100" s="40">
        <v>350</v>
      </c>
    </row>
    <row r="101" spans="1:13" x14ac:dyDescent="0.25">
      <c r="A101" t="s">
        <v>292</v>
      </c>
      <c r="B101" t="s">
        <v>266</v>
      </c>
      <c r="C101" t="s">
        <v>267</v>
      </c>
      <c r="D101" s="21" t="s">
        <v>124</v>
      </c>
      <c r="E101" s="34">
        <v>2.13</v>
      </c>
      <c r="F101" t="s">
        <v>5427</v>
      </c>
      <c r="G101" t="s">
        <v>474</v>
      </c>
      <c r="H101" t="s">
        <v>5466</v>
      </c>
      <c r="I101" t="s">
        <v>52</v>
      </c>
      <c r="J101" t="s">
        <v>5481</v>
      </c>
      <c r="K101" t="s">
        <v>5482</v>
      </c>
      <c r="L101" s="40" t="s">
        <v>5491</v>
      </c>
      <c r="M101" s="40">
        <v>350</v>
      </c>
    </row>
    <row r="102" spans="1:13" x14ac:dyDescent="0.25">
      <c r="A102" t="s">
        <v>294</v>
      </c>
      <c r="B102" t="s">
        <v>266</v>
      </c>
      <c r="C102" t="s">
        <v>267</v>
      </c>
      <c r="D102" t="s">
        <v>293</v>
      </c>
      <c r="E102">
        <v>0.98</v>
      </c>
      <c r="F102" t="s">
        <v>5427</v>
      </c>
      <c r="G102" t="s">
        <v>474</v>
      </c>
      <c r="H102" t="s">
        <v>5466</v>
      </c>
      <c r="I102" t="s">
        <v>52</v>
      </c>
      <c r="J102" t="s">
        <v>5481</v>
      </c>
      <c r="K102" t="s">
        <v>5482</v>
      </c>
      <c r="L102" s="40" t="s">
        <v>5491</v>
      </c>
      <c r="M102" s="40">
        <v>350</v>
      </c>
    </row>
    <row r="103" spans="1:13" x14ac:dyDescent="0.25">
      <c r="A103" t="str">
        <f>B103&amp;D103</f>
        <v>0392001</v>
      </c>
      <c r="B103" t="s">
        <v>2771</v>
      </c>
      <c r="C103" t="s">
        <v>2772</v>
      </c>
      <c r="D103" t="s">
        <v>95</v>
      </c>
      <c r="E103">
        <v>18.350000000000001</v>
      </c>
      <c r="F103" t="s">
        <v>5427</v>
      </c>
      <c r="G103" t="s">
        <v>248</v>
      </c>
      <c r="H103" t="s">
        <v>5472</v>
      </c>
      <c r="I103" t="s">
        <v>52</v>
      </c>
      <c r="J103" t="s">
        <v>5485</v>
      </c>
      <c r="K103" t="s">
        <v>5483</v>
      </c>
      <c r="L103" s="40" t="s">
        <v>5491</v>
      </c>
      <c r="M103" s="40" t="s">
        <v>5492</v>
      </c>
    </row>
    <row r="104" spans="1:13" x14ac:dyDescent="0.25">
      <c r="A104" t="str">
        <f t="shared" ref="A104:A121" si="0">B104&amp;D104</f>
        <v>0392002</v>
      </c>
      <c r="B104" t="s">
        <v>2771</v>
      </c>
      <c r="C104" t="s">
        <v>2772</v>
      </c>
      <c r="D104" t="s">
        <v>143</v>
      </c>
      <c r="E104">
        <v>12.18</v>
      </c>
      <c r="F104" t="s">
        <v>5427</v>
      </c>
      <c r="G104" t="s">
        <v>248</v>
      </c>
      <c r="H104" t="s">
        <v>5472</v>
      </c>
      <c r="I104" t="s">
        <v>52</v>
      </c>
      <c r="J104" t="s">
        <v>5485</v>
      </c>
      <c r="K104" t="s">
        <v>5483</v>
      </c>
      <c r="L104" s="40" t="s">
        <v>5491</v>
      </c>
      <c r="M104" s="40" t="s">
        <v>5492</v>
      </c>
    </row>
    <row r="105" spans="1:13" x14ac:dyDescent="0.25">
      <c r="A105" t="str">
        <f t="shared" si="0"/>
        <v>0392003</v>
      </c>
      <c r="B105" t="s">
        <v>2771</v>
      </c>
      <c r="C105" t="s">
        <v>2772</v>
      </c>
      <c r="D105" t="s">
        <v>145</v>
      </c>
      <c r="E105">
        <v>18.170000000000002</v>
      </c>
      <c r="F105" t="s">
        <v>5427</v>
      </c>
      <c r="G105" t="s">
        <v>248</v>
      </c>
      <c r="H105" t="s">
        <v>5472</v>
      </c>
      <c r="I105" t="s">
        <v>52</v>
      </c>
      <c r="J105" t="s">
        <v>5485</v>
      </c>
      <c r="K105" t="s">
        <v>5483</v>
      </c>
      <c r="L105" s="40" t="s">
        <v>5491</v>
      </c>
      <c r="M105" s="40">
        <v>300</v>
      </c>
    </row>
    <row r="106" spans="1:13" x14ac:dyDescent="0.25">
      <c r="A106" t="str">
        <f t="shared" si="0"/>
        <v>0392004</v>
      </c>
      <c r="B106" t="s">
        <v>2771</v>
      </c>
      <c r="C106" t="s">
        <v>2772</v>
      </c>
      <c r="D106" t="s">
        <v>255</v>
      </c>
      <c r="E106">
        <v>27.21</v>
      </c>
      <c r="F106" t="s">
        <v>5427</v>
      </c>
      <c r="G106" t="s">
        <v>248</v>
      </c>
      <c r="H106" t="s">
        <v>5472</v>
      </c>
      <c r="I106" t="s">
        <v>52</v>
      </c>
      <c r="J106" t="s">
        <v>5485</v>
      </c>
      <c r="K106" t="s">
        <v>5483</v>
      </c>
      <c r="L106" s="40" t="s">
        <v>5491</v>
      </c>
      <c r="M106" s="40">
        <v>300</v>
      </c>
    </row>
    <row r="107" spans="1:13" x14ac:dyDescent="0.25">
      <c r="A107" t="str">
        <f t="shared" si="0"/>
        <v>0392005</v>
      </c>
      <c r="B107" t="s">
        <v>2771</v>
      </c>
      <c r="C107" t="s">
        <v>2772</v>
      </c>
      <c r="D107" t="s">
        <v>87</v>
      </c>
      <c r="E107">
        <v>12.34</v>
      </c>
      <c r="F107" t="s">
        <v>5427</v>
      </c>
      <c r="G107" t="s">
        <v>248</v>
      </c>
      <c r="H107" t="s">
        <v>5472</v>
      </c>
      <c r="I107" t="s">
        <v>52</v>
      </c>
      <c r="J107" t="s">
        <v>5485</v>
      </c>
      <c r="K107" t="s">
        <v>5483</v>
      </c>
      <c r="L107" s="40" t="s">
        <v>5491</v>
      </c>
      <c r="M107" s="40">
        <v>300</v>
      </c>
    </row>
    <row r="108" spans="1:13" x14ac:dyDescent="0.25">
      <c r="A108" t="str">
        <f t="shared" si="0"/>
        <v>0392006</v>
      </c>
      <c r="B108" t="s">
        <v>2771</v>
      </c>
      <c r="C108" t="s">
        <v>2772</v>
      </c>
      <c r="D108" t="s">
        <v>100</v>
      </c>
      <c r="E108">
        <v>15.94</v>
      </c>
      <c r="F108" t="s">
        <v>5427</v>
      </c>
      <c r="G108" t="s">
        <v>248</v>
      </c>
      <c r="H108" t="s">
        <v>5472</v>
      </c>
      <c r="I108" t="s">
        <v>52</v>
      </c>
      <c r="J108" t="s">
        <v>5485</v>
      </c>
      <c r="K108" t="s">
        <v>5483</v>
      </c>
      <c r="L108" s="40" t="s">
        <v>5491</v>
      </c>
      <c r="M108" s="40">
        <v>300</v>
      </c>
    </row>
    <row r="109" spans="1:13" x14ac:dyDescent="0.25">
      <c r="A109" t="str">
        <f t="shared" si="0"/>
        <v>0392008</v>
      </c>
      <c r="B109" t="s">
        <v>2771</v>
      </c>
      <c r="C109" t="s">
        <v>2772</v>
      </c>
      <c r="D109" t="s">
        <v>275</v>
      </c>
      <c r="E109">
        <v>8.4499999999999993</v>
      </c>
      <c r="F109" t="s">
        <v>5427</v>
      </c>
      <c r="G109" t="s">
        <v>248</v>
      </c>
      <c r="H109" t="s">
        <v>5472</v>
      </c>
      <c r="I109" t="s">
        <v>52</v>
      </c>
      <c r="J109" t="s">
        <v>5485</v>
      </c>
      <c r="K109" t="s">
        <v>5483</v>
      </c>
      <c r="L109" s="40" t="s">
        <v>5491</v>
      </c>
      <c r="M109" s="40">
        <v>300</v>
      </c>
    </row>
    <row r="110" spans="1:13" x14ac:dyDescent="0.25">
      <c r="A110" t="str">
        <f t="shared" si="0"/>
        <v>0392010</v>
      </c>
      <c r="B110" t="s">
        <v>2771</v>
      </c>
      <c r="C110" t="s">
        <v>2772</v>
      </c>
      <c r="D110" t="s">
        <v>102</v>
      </c>
      <c r="E110">
        <v>19.600000000000001</v>
      </c>
      <c r="F110" t="s">
        <v>5427</v>
      </c>
      <c r="G110" t="s">
        <v>248</v>
      </c>
      <c r="H110" t="s">
        <v>5472</v>
      </c>
      <c r="I110" t="s">
        <v>52</v>
      </c>
      <c r="J110" t="s">
        <v>5485</v>
      </c>
      <c r="K110" t="s">
        <v>5483</v>
      </c>
      <c r="L110" s="40" t="s">
        <v>5491</v>
      </c>
      <c r="M110" s="40">
        <v>300</v>
      </c>
    </row>
    <row r="111" spans="1:13" x14ac:dyDescent="0.25">
      <c r="A111" t="str">
        <f t="shared" si="0"/>
        <v>0392011</v>
      </c>
      <c r="B111" t="s">
        <v>2771</v>
      </c>
      <c r="C111" t="s">
        <v>2772</v>
      </c>
      <c r="D111" t="s">
        <v>104</v>
      </c>
      <c r="E111">
        <v>18.11</v>
      </c>
      <c r="F111" t="s">
        <v>5427</v>
      </c>
      <c r="G111" t="s">
        <v>248</v>
      </c>
      <c r="H111" t="s">
        <v>5472</v>
      </c>
      <c r="I111" t="s">
        <v>52</v>
      </c>
      <c r="J111" t="s">
        <v>5485</v>
      </c>
      <c r="K111" t="s">
        <v>5483</v>
      </c>
      <c r="L111" s="40" t="s">
        <v>5491</v>
      </c>
      <c r="M111" s="40">
        <v>350</v>
      </c>
    </row>
    <row r="112" spans="1:13" x14ac:dyDescent="0.25">
      <c r="A112" t="str">
        <f t="shared" si="0"/>
        <v>0395001</v>
      </c>
      <c r="B112" t="s">
        <v>2799</v>
      </c>
      <c r="C112" t="s">
        <v>2800</v>
      </c>
      <c r="D112" t="s">
        <v>95</v>
      </c>
      <c r="E112">
        <v>11.32</v>
      </c>
      <c r="F112" t="s">
        <v>5427</v>
      </c>
      <c r="G112" t="s">
        <v>248</v>
      </c>
      <c r="H112" t="s">
        <v>5472</v>
      </c>
      <c r="I112" t="s">
        <v>52</v>
      </c>
      <c r="J112" t="s">
        <v>5485</v>
      </c>
      <c r="K112" t="s">
        <v>5483</v>
      </c>
      <c r="L112" s="40" t="s">
        <v>5491</v>
      </c>
      <c r="M112" s="40">
        <v>300</v>
      </c>
    </row>
    <row r="113" spans="1:13" x14ac:dyDescent="0.25">
      <c r="A113" t="str">
        <f t="shared" si="0"/>
        <v>0395002</v>
      </c>
      <c r="B113" t="s">
        <v>2799</v>
      </c>
      <c r="C113" t="s">
        <v>2800</v>
      </c>
      <c r="D113" t="s">
        <v>143</v>
      </c>
      <c r="E113">
        <v>18.28</v>
      </c>
      <c r="F113" t="s">
        <v>5427</v>
      </c>
      <c r="G113" t="s">
        <v>248</v>
      </c>
      <c r="H113" t="s">
        <v>5472</v>
      </c>
      <c r="I113" t="s">
        <v>52</v>
      </c>
      <c r="J113" t="s">
        <v>5485</v>
      </c>
      <c r="K113" t="s">
        <v>5483</v>
      </c>
      <c r="L113" s="40" t="s">
        <v>5491</v>
      </c>
      <c r="M113" s="40">
        <v>300</v>
      </c>
    </row>
    <row r="114" spans="1:13" x14ac:dyDescent="0.25">
      <c r="A114" t="str">
        <f t="shared" si="0"/>
        <v>0395003</v>
      </c>
      <c r="B114" t="s">
        <v>2799</v>
      </c>
      <c r="C114" t="s">
        <v>2800</v>
      </c>
      <c r="D114" t="s">
        <v>145</v>
      </c>
      <c r="E114">
        <v>7.75</v>
      </c>
      <c r="F114" t="s">
        <v>5427</v>
      </c>
      <c r="G114" t="s">
        <v>248</v>
      </c>
      <c r="H114" t="s">
        <v>5472</v>
      </c>
      <c r="I114" t="s">
        <v>52</v>
      </c>
      <c r="J114" t="s">
        <v>5485</v>
      </c>
      <c r="K114" t="s">
        <v>5483</v>
      </c>
      <c r="L114" s="40" t="s">
        <v>5491</v>
      </c>
      <c r="M114" s="40">
        <v>300</v>
      </c>
    </row>
    <row r="115" spans="1:13" x14ac:dyDescent="0.25">
      <c r="A115" t="str">
        <f t="shared" si="0"/>
        <v>0395004</v>
      </c>
      <c r="B115" t="s">
        <v>2799</v>
      </c>
      <c r="C115" t="s">
        <v>2800</v>
      </c>
      <c r="D115" t="s">
        <v>255</v>
      </c>
      <c r="E115">
        <v>19.86</v>
      </c>
      <c r="F115" t="s">
        <v>5427</v>
      </c>
      <c r="G115" t="s">
        <v>248</v>
      </c>
      <c r="H115" t="s">
        <v>5472</v>
      </c>
      <c r="I115" t="s">
        <v>52</v>
      </c>
      <c r="J115" t="s">
        <v>5485</v>
      </c>
      <c r="K115" t="s">
        <v>5483</v>
      </c>
      <c r="L115" s="40" t="s">
        <v>5491</v>
      </c>
      <c r="M115" s="40">
        <v>300</v>
      </c>
    </row>
    <row r="116" spans="1:13" x14ac:dyDescent="0.25">
      <c r="A116" t="str">
        <f t="shared" si="0"/>
        <v>0395005</v>
      </c>
      <c r="B116" t="s">
        <v>2799</v>
      </c>
      <c r="C116" t="s">
        <v>2800</v>
      </c>
      <c r="D116" t="s">
        <v>87</v>
      </c>
      <c r="F116" t="s">
        <v>5427</v>
      </c>
      <c r="G116" t="s">
        <v>248</v>
      </c>
      <c r="H116" t="s">
        <v>5472</v>
      </c>
      <c r="I116" t="s">
        <v>52</v>
      </c>
      <c r="J116" t="s">
        <v>5485</v>
      </c>
      <c r="K116" t="s">
        <v>5483</v>
      </c>
      <c r="L116" s="40" t="s">
        <v>5491</v>
      </c>
      <c r="M116" s="40">
        <v>300</v>
      </c>
    </row>
    <row r="117" spans="1:13" x14ac:dyDescent="0.25">
      <c r="A117" t="str">
        <f t="shared" si="0"/>
        <v>0396001</v>
      </c>
      <c r="B117" t="s">
        <v>2806</v>
      </c>
      <c r="C117" t="s">
        <v>2807</v>
      </c>
      <c r="D117" t="s">
        <v>95</v>
      </c>
      <c r="E117">
        <v>29.26</v>
      </c>
      <c r="F117" t="s">
        <v>5427</v>
      </c>
      <c r="G117" t="s">
        <v>248</v>
      </c>
      <c r="H117" t="s">
        <v>5472</v>
      </c>
      <c r="I117" t="s">
        <v>52</v>
      </c>
      <c r="J117" t="s">
        <v>5485</v>
      </c>
      <c r="K117" t="s">
        <v>5483</v>
      </c>
      <c r="L117" s="40" t="s">
        <v>5491</v>
      </c>
      <c r="M117" s="40">
        <v>300</v>
      </c>
    </row>
    <row r="118" spans="1:13" x14ac:dyDescent="0.25">
      <c r="A118" t="str">
        <f t="shared" si="0"/>
        <v>0396002</v>
      </c>
      <c r="B118" t="s">
        <v>2806</v>
      </c>
      <c r="C118" t="s">
        <v>2807</v>
      </c>
      <c r="D118" t="s">
        <v>143</v>
      </c>
      <c r="E118">
        <v>24.37</v>
      </c>
      <c r="F118" t="s">
        <v>5427</v>
      </c>
      <c r="G118" t="s">
        <v>248</v>
      </c>
      <c r="H118" t="s">
        <v>5472</v>
      </c>
      <c r="I118" t="s">
        <v>52</v>
      </c>
      <c r="J118" t="s">
        <v>5485</v>
      </c>
      <c r="K118" t="s">
        <v>5483</v>
      </c>
      <c r="L118" s="40" t="s">
        <v>5491</v>
      </c>
      <c r="M118" s="40">
        <v>300</v>
      </c>
    </row>
    <row r="119" spans="1:13" x14ac:dyDescent="0.25">
      <c r="A119" t="str">
        <f t="shared" si="0"/>
        <v>0396005</v>
      </c>
      <c r="B119" t="s">
        <v>2806</v>
      </c>
      <c r="C119" t="s">
        <v>2807</v>
      </c>
      <c r="D119" t="s">
        <v>87</v>
      </c>
      <c r="E119">
        <v>40.01</v>
      </c>
      <c r="F119" t="s">
        <v>5427</v>
      </c>
      <c r="G119" t="s">
        <v>248</v>
      </c>
      <c r="H119" t="s">
        <v>5472</v>
      </c>
      <c r="I119" t="s">
        <v>52</v>
      </c>
      <c r="J119" t="s">
        <v>5485</v>
      </c>
      <c r="K119" t="s">
        <v>5483</v>
      </c>
      <c r="L119" s="40" t="s">
        <v>5491</v>
      </c>
      <c r="M119" s="40">
        <v>300</v>
      </c>
    </row>
    <row r="120" spans="1:13" x14ac:dyDescent="0.25">
      <c r="A120" t="str">
        <f t="shared" si="0"/>
        <v>0396006</v>
      </c>
      <c r="B120" t="s">
        <v>2806</v>
      </c>
      <c r="C120" t="s">
        <v>2807</v>
      </c>
      <c r="D120" t="s">
        <v>100</v>
      </c>
      <c r="E120">
        <v>16.54</v>
      </c>
      <c r="F120" t="s">
        <v>5427</v>
      </c>
      <c r="G120" t="s">
        <v>248</v>
      </c>
      <c r="H120" t="s">
        <v>5472</v>
      </c>
      <c r="I120" t="s">
        <v>52</v>
      </c>
      <c r="J120" t="s">
        <v>5485</v>
      </c>
      <c r="K120" t="s">
        <v>5483</v>
      </c>
      <c r="L120" s="40" t="s">
        <v>5491</v>
      </c>
      <c r="M120" s="40">
        <v>300</v>
      </c>
    </row>
    <row r="121" spans="1:13" x14ac:dyDescent="0.25">
      <c r="A121" t="str">
        <f t="shared" si="0"/>
        <v>0396007</v>
      </c>
      <c r="B121" t="s">
        <v>2806</v>
      </c>
      <c r="C121" t="s">
        <v>2807</v>
      </c>
      <c r="D121" t="s">
        <v>259</v>
      </c>
      <c r="E121">
        <v>4.95</v>
      </c>
      <c r="F121" t="s">
        <v>5427</v>
      </c>
      <c r="G121" t="s">
        <v>248</v>
      </c>
      <c r="H121" t="s">
        <v>5472</v>
      </c>
      <c r="I121" t="s">
        <v>52</v>
      </c>
      <c r="J121" t="s">
        <v>5485</v>
      </c>
      <c r="K121" t="s">
        <v>5483</v>
      </c>
      <c r="L121" s="40" t="s">
        <v>5491</v>
      </c>
      <c r="M121" s="40">
        <v>350</v>
      </c>
    </row>
    <row r="122" spans="1:13" x14ac:dyDescent="0.25">
      <c r="A122" t="s">
        <v>1414</v>
      </c>
      <c r="B122" t="s">
        <v>1412</v>
      </c>
      <c r="C122" t="s">
        <v>1413</v>
      </c>
      <c r="D122" t="s">
        <v>95</v>
      </c>
      <c r="E122">
        <v>10.32</v>
      </c>
      <c r="F122" t="s">
        <v>5427</v>
      </c>
      <c r="G122" t="s">
        <v>248</v>
      </c>
      <c r="H122" t="s">
        <v>5472</v>
      </c>
      <c r="I122" t="s">
        <v>52</v>
      </c>
      <c r="J122" t="s">
        <v>5485</v>
      </c>
      <c r="K122" t="s">
        <v>5483</v>
      </c>
      <c r="L122" s="40" t="s">
        <v>5491</v>
      </c>
      <c r="M122" s="40">
        <v>300</v>
      </c>
    </row>
    <row r="123" spans="1:13" x14ac:dyDescent="0.25">
      <c r="A123" t="s">
        <v>1415</v>
      </c>
      <c r="B123" t="s">
        <v>1412</v>
      </c>
      <c r="C123" t="s">
        <v>1413</v>
      </c>
      <c r="D123" s="21" t="s">
        <v>143</v>
      </c>
      <c r="E123">
        <v>11.34</v>
      </c>
      <c r="F123" t="s">
        <v>5427</v>
      </c>
      <c r="G123" t="s">
        <v>248</v>
      </c>
      <c r="H123" t="s">
        <v>5472</v>
      </c>
      <c r="I123" t="s">
        <v>52</v>
      </c>
      <c r="J123" t="s">
        <v>5485</v>
      </c>
      <c r="K123" t="s">
        <v>5483</v>
      </c>
      <c r="L123" s="40" t="s">
        <v>5491</v>
      </c>
      <c r="M123" s="40">
        <v>300</v>
      </c>
    </row>
    <row r="124" spans="1:13" x14ac:dyDescent="0.25">
      <c r="A124" t="s">
        <v>1416</v>
      </c>
      <c r="B124" t="s">
        <v>1412</v>
      </c>
      <c r="C124" t="s">
        <v>1413</v>
      </c>
      <c r="D124" s="21" t="s">
        <v>145</v>
      </c>
      <c r="E124">
        <v>15.33</v>
      </c>
      <c r="F124" t="s">
        <v>5427</v>
      </c>
      <c r="G124" t="s">
        <v>248</v>
      </c>
      <c r="H124" t="s">
        <v>5472</v>
      </c>
      <c r="I124" t="s">
        <v>52</v>
      </c>
      <c r="J124" t="s">
        <v>5485</v>
      </c>
      <c r="K124" t="s">
        <v>5483</v>
      </c>
      <c r="L124" s="40" t="s">
        <v>5491</v>
      </c>
      <c r="M124" s="40">
        <v>350</v>
      </c>
    </row>
    <row r="125" spans="1:13" x14ac:dyDescent="0.25">
      <c r="A125" t="s">
        <v>1421</v>
      </c>
      <c r="B125" t="s">
        <v>1412</v>
      </c>
      <c r="C125" t="s">
        <v>1413</v>
      </c>
      <c r="D125" s="21" t="s">
        <v>275</v>
      </c>
      <c r="E125">
        <v>12.62</v>
      </c>
      <c r="F125" t="s">
        <v>5427</v>
      </c>
      <c r="G125" t="s">
        <v>248</v>
      </c>
      <c r="H125" t="s">
        <v>5472</v>
      </c>
      <c r="I125" t="s">
        <v>52</v>
      </c>
      <c r="J125" t="s">
        <v>5485</v>
      </c>
      <c r="K125" t="s">
        <v>5483</v>
      </c>
      <c r="L125" s="40" t="s">
        <v>5491</v>
      </c>
      <c r="M125" s="40">
        <v>300</v>
      </c>
    </row>
    <row r="126" spans="1:13" x14ac:dyDescent="0.25">
      <c r="A126" t="s">
        <v>1422</v>
      </c>
      <c r="B126" t="s">
        <v>1412</v>
      </c>
      <c r="C126" t="s">
        <v>1413</v>
      </c>
      <c r="D126" s="21" t="s">
        <v>207</v>
      </c>
      <c r="E126">
        <v>3.07</v>
      </c>
      <c r="F126" t="s">
        <v>5427</v>
      </c>
      <c r="G126" t="s">
        <v>248</v>
      </c>
      <c r="H126" t="s">
        <v>5472</v>
      </c>
      <c r="I126" t="s">
        <v>52</v>
      </c>
      <c r="J126" t="s">
        <v>5485</v>
      </c>
      <c r="K126" t="s">
        <v>5483</v>
      </c>
      <c r="L126" s="40" t="s">
        <v>5491</v>
      </c>
      <c r="M126" s="40">
        <v>300</v>
      </c>
    </row>
    <row r="127" spans="1:13" x14ac:dyDescent="0.25">
      <c r="A127" t="s">
        <v>1423</v>
      </c>
      <c r="B127" t="s">
        <v>1412</v>
      </c>
      <c r="C127" t="s">
        <v>1413</v>
      </c>
      <c r="D127" s="21" t="s">
        <v>102</v>
      </c>
      <c r="E127">
        <v>9.14</v>
      </c>
      <c r="F127" t="s">
        <v>5427</v>
      </c>
      <c r="G127" t="s">
        <v>248</v>
      </c>
      <c r="H127" t="s">
        <v>5472</v>
      </c>
      <c r="I127" t="s">
        <v>52</v>
      </c>
      <c r="J127" t="s">
        <v>5485</v>
      </c>
      <c r="K127" t="s">
        <v>5483</v>
      </c>
      <c r="L127" s="40" t="s">
        <v>5491</v>
      </c>
      <c r="M127" s="40">
        <v>300</v>
      </c>
    </row>
    <row r="128" spans="1:13" x14ac:dyDescent="0.25">
      <c r="A128" t="s">
        <v>1424</v>
      </c>
      <c r="B128" t="s">
        <v>1412</v>
      </c>
      <c r="C128" t="s">
        <v>1413</v>
      </c>
      <c r="D128" s="21" t="s">
        <v>104</v>
      </c>
      <c r="E128">
        <v>14.35</v>
      </c>
      <c r="F128" t="s">
        <v>5427</v>
      </c>
      <c r="G128" t="s">
        <v>248</v>
      </c>
      <c r="H128" t="s">
        <v>5472</v>
      </c>
      <c r="I128" t="s">
        <v>52</v>
      </c>
      <c r="J128" t="s">
        <v>5485</v>
      </c>
      <c r="K128" t="s">
        <v>5483</v>
      </c>
      <c r="L128" s="40" t="s">
        <v>5491</v>
      </c>
      <c r="M128" s="40">
        <v>300</v>
      </c>
    </row>
    <row r="129" spans="1:13" x14ac:dyDescent="0.25">
      <c r="A129" t="s">
        <v>1425</v>
      </c>
      <c r="B129" t="s">
        <v>1412</v>
      </c>
      <c r="C129" t="s">
        <v>1413</v>
      </c>
      <c r="D129" s="21" t="s">
        <v>149</v>
      </c>
      <c r="E129">
        <v>5.09</v>
      </c>
      <c r="F129" t="s">
        <v>5427</v>
      </c>
      <c r="G129" t="s">
        <v>248</v>
      </c>
      <c r="H129" t="s">
        <v>5472</v>
      </c>
      <c r="I129" t="s">
        <v>52</v>
      </c>
      <c r="J129" t="s">
        <v>5485</v>
      </c>
      <c r="K129" t="s">
        <v>5483</v>
      </c>
      <c r="L129" s="40" t="s">
        <v>5491</v>
      </c>
      <c r="M129" s="40">
        <v>300</v>
      </c>
    </row>
    <row r="130" spans="1:13" x14ac:dyDescent="0.25">
      <c r="A130" t="s">
        <v>495</v>
      </c>
      <c r="B130" t="s">
        <v>493</v>
      </c>
      <c r="C130" t="s">
        <v>494</v>
      </c>
      <c r="D130" t="s">
        <v>87</v>
      </c>
      <c r="E130">
        <v>17.38</v>
      </c>
      <c r="F130" t="s">
        <v>5427</v>
      </c>
      <c r="G130" t="s">
        <v>474</v>
      </c>
      <c r="H130" t="s">
        <v>5472</v>
      </c>
      <c r="I130" t="s">
        <v>52</v>
      </c>
      <c r="J130" t="s">
        <v>5485</v>
      </c>
      <c r="K130" t="s">
        <v>5483</v>
      </c>
      <c r="L130" s="40" t="s">
        <v>5491</v>
      </c>
      <c r="M130" s="40">
        <v>350</v>
      </c>
    </row>
    <row r="131" spans="1:13" x14ac:dyDescent="0.25">
      <c r="A131" t="s">
        <v>497</v>
      </c>
      <c r="B131" t="s">
        <v>493</v>
      </c>
      <c r="C131" t="s">
        <v>494</v>
      </c>
      <c r="D131" t="s">
        <v>154</v>
      </c>
      <c r="E131">
        <v>16.579999999999998</v>
      </c>
      <c r="F131" t="s">
        <v>5427</v>
      </c>
      <c r="G131" t="s">
        <v>474</v>
      </c>
      <c r="H131" t="s">
        <v>5472</v>
      </c>
      <c r="I131" t="s">
        <v>52</v>
      </c>
      <c r="J131" t="s">
        <v>5485</v>
      </c>
      <c r="K131" t="s">
        <v>5483</v>
      </c>
      <c r="L131" s="40" t="s">
        <v>5491</v>
      </c>
      <c r="M131" s="40">
        <v>350</v>
      </c>
    </row>
    <row r="132" spans="1:13" x14ac:dyDescent="0.25">
      <c r="A132" t="s">
        <v>498</v>
      </c>
      <c r="B132" t="s">
        <v>493</v>
      </c>
      <c r="C132" t="s">
        <v>494</v>
      </c>
      <c r="D132" t="s">
        <v>229</v>
      </c>
      <c r="E132">
        <v>16.2</v>
      </c>
      <c r="F132" t="s">
        <v>5427</v>
      </c>
      <c r="G132" t="s">
        <v>474</v>
      </c>
      <c r="H132" t="s">
        <v>5472</v>
      </c>
      <c r="I132" t="s">
        <v>52</v>
      </c>
      <c r="J132" t="s">
        <v>5485</v>
      </c>
      <c r="K132" t="s">
        <v>5483</v>
      </c>
      <c r="L132" s="40" t="s">
        <v>5491</v>
      </c>
      <c r="M132" s="40">
        <v>350</v>
      </c>
    </row>
    <row r="133" spans="1:13" x14ac:dyDescent="0.25">
      <c r="A133" t="s">
        <v>499</v>
      </c>
      <c r="B133" t="s">
        <v>493</v>
      </c>
      <c r="C133" t="s">
        <v>494</v>
      </c>
      <c r="D133" t="s">
        <v>195</v>
      </c>
      <c r="E133">
        <v>15.66</v>
      </c>
      <c r="F133" t="s">
        <v>5427</v>
      </c>
      <c r="G133" t="s">
        <v>474</v>
      </c>
      <c r="H133" t="s">
        <v>5472</v>
      </c>
      <c r="I133" t="s">
        <v>52</v>
      </c>
      <c r="J133" t="s">
        <v>5485</v>
      </c>
      <c r="K133" t="s">
        <v>5483</v>
      </c>
      <c r="L133" s="40" t="s">
        <v>5491</v>
      </c>
      <c r="M133" s="40">
        <v>350</v>
      </c>
    </row>
    <row r="134" spans="1:13" x14ac:dyDescent="0.25">
      <c r="A134" t="s">
        <v>500</v>
      </c>
      <c r="B134" t="s">
        <v>493</v>
      </c>
      <c r="C134" t="s">
        <v>494</v>
      </c>
      <c r="D134" t="s">
        <v>156</v>
      </c>
      <c r="E134">
        <v>20.66</v>
      </c>
      <c r="F134" t="s">
        <v>5427</v>
      </c>
      <c r="G134" t="s">
        <v>474</v>
      </c>
      <c r="H134" t="s">
        <v>5472</v>
      </c>
      <c r="I134" t="s">
        <v>52</v>
      </c>
      <c r="J134" t="s">
        <v>5485</v>
      </c>
      <c r="K134" t="s">
        <v>5483</v>
      </c>
      <c r="L134" s="40" t="s">
        <v>5491</v>
      </c>
      <c r="M134" s="40">
        <v>350</v>
      </c>
    </row>
    <row r="135" spans="1:13" x14ac:dyDescent="0.25">
      <c r="A135" t="s">
        <v>501</v>
      </c>
      <c r="B135" t="s">
        <v>493</v>
      </c>
      <c r="C135" t="s">
        <v>494</v>
      </c>
      <c r="D135" t="s">
        <v>122</v>
      </c>
      <c r="E135">
        <v>20.53</v>
      </c>
      <c r="F135" t="s">
        <v>5427</v>
      </c>
      <c r="G135" t="s">
        <v>474</v>
      </c>
      <c r="H135" t="s">
        <v>5472</v>
      </c>
      <c r="I135" t="s">
        <v>52</v>
      </c>
      <c r="J135" t="s">
        <v>5485</v>
      </c>
      <c r="K135" t="s">
        <v>5483</v>
      </c>
      <c r="L135" s="40" t="s">
        <v>5491</v>
      </c>
      <c r="M135" s="40">
        <v>350</v>
      </c>
    </row>
    <row r="136" spans="1:13" x14ac:dyDescent="0.25">
      <c r="A136" t="s">
        <v>502</v>
      </c>
      <c r="B136" t="s">
        <v>493</v>
      </c>
      <c r="C136" t="s">
        <v>494</v>
      </c>
      <c r="D136" t="s">
        <v>130</v>
      </c>
      <c r="E136">
        <v>20.09</v>
      </c>
      <c r="F136" t="s">
        <v>5427</v>
      </c>
      <c r="G136" t="s">
        <v>474</v>
      </c>
      <c r="H136" t="s">
        <v>5472</v>
      </c>
      <c r="I136" t="s">
        <v>52</v>
      </c>
      <c r="J136" t="s">
        <v>5485</v>
      </c>
      <c r="K136" t="s">
        <v>5483</v>
      </c>
      <c r="L136" s="40" t="s">
        <v>5491</v>
      </c>
      <c r="M136" s="40" t="s">
        <v>553</v>
      </c>
    </row>
    <row r="137" spans="1:13" x14ac:dyDescent="0.25">
      <c r="A137" t="s">
        <v>503</v>
      </c>
      <c r="B137" t="s">
        <v>493</v>
      </c>
      <c r="C137" t="s">
        <v>494</v>
      </c>
      <c r="D137" t="s">
        <v>170</v>
      </c>
      <c r="E137">
        <v>9.81</v>
      </c>
      <c r="F137" t="s">
        <v>5427</v>
      </c>
      <c r="G137" t="s">
        <v>474</v>
      </c>
      <c r="H137" t="s">
        <v>5472</v>
      </c>
      <c r="I137" t="s">
        <v>52</v>
      </c>
      <c r="J137" t="s">
        <v>5485</v>
      </c>
      <c r="K137" t="s">
        <v>5483</v>
      </c>
      <c r="L137" s="40" t="s">
        <v>5491</v>
      </c>
      <c r="M137" s="40">
        <v>350</v>
      </c>
    </row>
    <row r="138" spans="1:13" x14ac:dyDescent="0.25">
      <c r="A138" t="s">
        <v>1462</v>
      </c>
      <c r="B138" t="s">
        <v>1460</v>
      </c>
      <c r="C138" t="s">
        <v>1461</v>
      </c>
      <c r="D138" t="s">
        <v>95</v>
      </c>
      <c r="E138">
        <v>9.27</v>
      </c>
      <c r="F138" t="s">
        <v>5427</v>
      </c>
      <c r="G138" t="s">
        <v>474</v>
      </c>
      <c r="H138" t="s">
        <v>5472</v>
      </c>
      <c r="I138" t="s">
        <v>52</v>
      </c>
      <c r="J138" t="s">
        <v>5485</v>
      </c>
      <c r="K138" t="s">
        <v>5483</v>
      </c>
      <c r="L138" s="40" t="s">
        <v>5491</v>
      </c>
      <c r="M138" s="40">
        <v>350</v>
      </c>
    </row>
    <row r="139" spans="1:13" x14ac:dyDescent="0.25">
      <c r="A139" t="s">
        <v>1463</v>
      </c>
      <c r="B139" t="s">
        <v>1460</v>
      </c>
      <c r="C139" t="s">
        <v>1461</v>
      </c>
      <c r="D139" t="s">
        <v>143</v>
      </c>
      <c r="E139">
        <v>4.4000000000000004</v>
      </c>
      <c r="F139" t="s">
        <v>5427</v>
      </c>
      <c r="G139" t="s">
        <v>474</v>
      </c>
      <c r="H139" t="s">
        <v>5472</v>
      </c>
      <c r="I139" t="s">
        <v>52</v>
      </c>
      <c r="J139" t="s">
        <v>5485</v>
      </c>
      <c r="K139" t="s">
        <v>5483</v>
      </c>
      <c r="L139" s="40" t="s">
        <v>5491</v>
      </c>
      <c r="M139" s="40">
        <v>350</v>
      </c>
    </row>
    <row r="140" spans="1:13" x14ac:dyDescent="0.25">
      <c r="A140" t="s">
        <v>1464</v>
      </c>
      <c r="B140" t="s">
        <v>1460</v>
      </c>
      <c r="C140" t="s">
        <v>1461</v>
      </c>
      <c r="D140" t="s">
        <v>255</v>
      </c>
      <c r="E140">
        <v>15.03</v>
      </c>
      <c r="F140" t="s">
        <v>5427</v>
      </c>
      <c r="G140" t="s">
        <v>474</v>
      </c>
      <c r="H140" t="s">
        <v>5472</v>
      </c>
      <c r="I140" t="s">
        <v>52</v>
      </c>
      <c r="J140" t="s">
        <v>5485</v>
      </c>
      <c r="K140" t="s">
        <v>5483</v>
      </c>
      <c r="L140" s="40" t="s">
        <v>5491</v>
      </c>
      <c r="M140" s="40">
        <v>400</v>
      </c>
    </row>
    <row r="141" spans="1:13" x14ac:dyDescent="0.25">
      <c r="A141" t="s">
        <v>1465</v>
      </c>
      <c r="B141" t="s">
        <v>1460</v>
      </c>
      <c r="C141" t="s">
        <v>1461</v>
      </c>
      <c r="D141" t="s">
        <v>87</v>
      </c>
      <c r="E141">
        <v>11.34</v>
      </c>
      <c r="F141" t="s">
        <v>5427</v>
      </c>
      <c r="G141" t="s">
        <v>474</v>
      </c>
      <c r="H141" t="s">
        <v>5472</v>
      </c>
      <c r="I141" t="s">
        <v>52</v>
      </c>
      <c r="J141" t="s">
        <v>5485</v>
      </c>
      <c r="K141" t="s">
        <v>5483</v>
      </c>
      <c r="L141" s="40" t="s">
        <v>5491</v>
      </c>
      <c r="M141" s="40">
        <v>400</v>
      </c>
    </row>
    <row r="142" spans="1:13" x14ac:dyDescent="0.25">
      <c r="A142" t="s">
        <v>1466</v>
      </c>
      <c r="B142" t="s">
        <v>1460</v>
      </c>
      <c r="C142" t="s">
        <v>1461</v>
      </c>
      <c r="D142" t="s">
        <v>100</v>
      </c>
      <c r="E142">
        <v>11.3</v>
      </c>
      <c r="F142" t="s">
        <v>5427</v>
      </c>
      <c r="G142" t="s">
        <v>474</v>
      </c>
      <c r="H142" t="s">
        <v>5472</v>
      </c>
      <c r="I142" t="s">
        <v>52</v>
      </c>
      <c r="J142" t="s">
        <v>5485</v>
      </c>
      <c r="K142" t="s">
        <v>5483</v>
      </c>
      <c r="L142" s="40" t="s">
        <v>5491</v>
      </c>
      <c r="M142" s="40">
        <v>350</v>
      </c>
    </row>
    <row r="143" spans="1:13" x14ac:dyDescent="0.25">
      <c r="A143" t="s">
        <v>2096</v>
      </c>
      <c r="B143" t="s">
        <v>2093</v>
      </c>
      <c r="C143" t="s">
        <v>2094</v>
      </c>
      <c r="D143" s="21" t="s">
        <v>95</v>
      </c>
      <c r="E143" s="21">
        <v>23.65</v>
      </c>
      <c r="F143" s="21" t="s">
        <v>5427</v>
      </c>
      <c r="G143" t="s">
        <v>248</v>
      </c>
      <c r="H143" t="s">
        <v>5472</v>
      </c>
      <c r="I143" t="s">
        <v>52</v>
      </c>
      <c r="J143" t="s">
        <v>5485</v>
      </c>
      <c r="K143" t="s">
        <v>5484</v>
      </c>
      <c r="L143" s="40" t="s">
        <v>5491</v>
      </c>
      <c r="M143" s="40">
        <v>300</v>
      </c>
    </row>
    <row r="144" spans="1:13" x14ac:dyDescent="0.25">
      <c r="A144" t="s">
        <v>2098</v>
      </c>
      <c r="B144" t="s">
        <v>2093</v>
      </c>
      <c r="C144" t="s">
        <v>2094</v>
      </c>
      <c r="D144" t="s">
        <v>145</v>
      </c>
      <c r="E144">
        <v>19.66</v>
      </c>
      <c r="F144" t="s">
        <v>5427</v>
      </c>
      <c r="G144" t="s">
        <v>248</v>
      </c>
      <c r="H144" t="s">
        <v>5472</v>
      </c>
      <c r="I144" t="s">
        <v>52</v>
      </c>
      <c r="J144" t="s">
        <v>5485</v>
      </c>
      <c r="K144" t="s">
        <v>5484</v>
      </c>
      <c r="L144" s="40" t="s">
        <v>5491</v>
      </c>
      <c r="M144" s="40">
        <v>350</v>
      </c>
    </row>
    <row r="145" spans="1:13" x14ac:dyDescent="0.25">
      <c r="A145" t="s">
        <v>2103</v>
      </c>
      <c r="B145" t="s">
        <v>2093</v>
      </c>
      <c r="C145" t="s">
        <v>2094</v>
      </c>
      <c r="D145" t="s">
        <v>275</v>
      </c>
      <c r="E145">
        <v>43.28</v>
      </c>
      <c r="F145" t="s">
        <v>5427</v>
      </c>
      <c r="G145" t="s">
        <v>248</v>
      </c>
      <c r="H145" t="s">
        <v>5472</v>
      </c>
      <c r="I145" t="s">
        <v>52</v>
      </c>
      <c r="J145" t="s">
        <v>5485</v>
      </c>
      <c r="K145" t="s">
        <v>5484</v>
      </c>
      <c r="L145" s="40" t="s">
        <v>5491</v>
      </c>
      <c r="M145" s="40">
        <v>300</v>
      </c>
    </row>
    <row r="146" spans="1:13" x14ac:dyDescent="0.25">
      <c r="A146" t="s">
        <v>2104</v>
      </c>
      <c r="B146" t="s">
        <v>2093</v>
      </c>
      <c r="C146" t="s">
        <v>2094</v>
      </c>
      <c r="D146" t="s">
        <v>207</v>
      </c>
      <c r="E146">
        <v>35.97</v>
      </c>
      <c r="F146" t="s">
        <v>5427</v>
      </c>
      <c r="G146" t="s">
        <v>248</v>
      </c>
      <c r="H146" t="s">
        <v>5472</v>
      </c>
      <c r="I146" t="s">
        <v>52</v>
      </c>
      <c r="J146" t="s">
        <v>5485</v>
      </c>
      <c r="K146" t="s">
        <v>5484</v>
      </c>
      <c r="L146" s="40" t="s">
        <v>5491</v>
      </c>
      <c r="M146" s="40">
        <v>300</v>
      </c>
    </row>
    <row r="147" spans="1:13" x14ac:dyDescent="0.25">
      <c r="A147" t="s">
        <v>2105</v>
      </c>
      <c r="B147" t="s">
        <v>2093</v>
      </c>
      <c r="C147" t="s">
        <v>2094</v>
      </c>
      <c r="D147" t="s">
        <v>102</v>
      </c>
      <c r="E147">
        <v>21.46</v>
      </c>
      <c r="F147" t="s">
        <v>5427</v>
      </c>
      <c r="G147" t="s">
        <v>248</v>
      </c>
      <c r="H147" t="s">
        <v>5472</v>
      </c>
      <c r="I147" t="s">
        <v>52</v>
      </c>
      <c r="J147" t="s">
        <v>5485</v>
      </c>
      <c r="K147" t="s">
        <v>5484</v>
      </c>
      <c r="L147" s="40" t="s">
        <v>5491</v>
      </c>
      <c r="M147" s="40">
        <v>350</v>
      </c>
    </row>
    <row r="148" spans="1:13" x14ac:dyDescent="0.25">
      <c r="A148" t="s">
        <v>2106</v>
      </c>
      <c r="B148" t="s">
        <v>2093</v>
      </c>
      <c r="C148" t="s">
        <v>2094</v>
      </c>
      <c r="D148" t="s">
        <v>104</v>
      </c>
      <c r="E148">
        <v>26.97</v>
      </c>
      <c r="F148" t="s">
        <v>5427</v>
      </c>
      <c r="G148" t="s">
        <v>248</v>
      </c>
      <c r="H148" t="s">
        <v>5472</v>
      </c>
      <c r="I148" t="s">
        <v>52</v>
      </c>
      <c r="J148" t="s">
        <v>5485</v>
      </c>
      <c r="K148" t="s">
        <v>5484</v>
      </c>
      <c r="L148" s="40" t="s">
        <v>5491</v>
      </c>
      <c r="M148" s="40">
        <v>350</v>
      </c>
    </row>
    <row r="149" spans="1:13" x14ac:dyDescent="0.25">
      <c r="A149" t="s">
        <v>2107</v>
      </c>
      <c r="B149" t="s">
        <v>2093</v>
      </c>
      <c r="C149" t="s">
        <v>2094</v>
      </c>
      <c r="D149" t="s">
        <v>149</v>
      </c>
      <c r="E149">
        <v>30.68</v>
      </c>
      <c r="F149" t="s">
        <v>5427</v>
      </c>
      <c r="G149" t="s">
        <v>248</v>
      </c>
      <c r="H149" t="s">
        <v>5472</v>
      </c>
      <c r="I149" t="s">
        <v>52</v>
      </c>
      <c r="J149" t="s">
        <v>5485</v>
      </c>
      <c r="K149" t="s">
        <v>5484</v>
      </c>
      <c r="L149" s="40" t="s">
        <v>5491</v>
      </c>
      <c r="M149" s="40">
        <v>350</v>
      </c>
    </row>
    <row r="150" spans="1:13" x14ac:dyDescent="0.25">
      <c r="A150" t="s">
        <v>2108</v>
      </c>
      <c r="B150" t="s">
        <v>2093</v>
      </c>
      <c r="C150" t="s">
        <v>2094</v>
      </c>
      <c r="D150" t="s">
        <v>107</v>
      </c>
      <c r="E150">
        <v>17.079999999999998</v>
      </c>
      <c r="F150" t="s">
        <v>5427</v>
      </c>
      <c r="G150" t="s">
        <v>248</v>
      </c>
      <c r="H150" t="s">
        <v>5472</v>
      </c>
      <c r="I150" t="s">
        <v>52</v>
      </c>
      <c r="J150" t="s">
        <v>5485</v>
      </c>
      <c r="K150" t="s">
        <v>5484</v>
      </c>
      <c r="L150" s="40" t="s">
        <v>5491</v>
      </c>
      <c r="M150" s="40">
        <v>350</v>
      </c>
    </row>
    <row r="151" spans="1:13" x14ac:dyDescent="0.25">
      <c r="A151" t="s">
        <v>2109</v>
      </c>
      <c r="B151" t="s">
        <v>2093</v>
      </c>
      <c r="C151" t="s">
        <v>2094</v>
      </c>
      <c r="D151" t="s">
        <v>109</v>
      </c>
      <c r="E151">
        <v>33.44</v>
      </c>
      <c r="F151" t="s">
        <v>5427</v>
      </c>
      <c r="G151" t="s">
        <v>248</v>
      </c>
      <c r="H151" t="s">
        <v>5472</v>
      </c>
      <c r="I151" t="s">
        <v>52</v>
      </c>
      <c r="J151" t="s">
        <v>5485</v>
      </c>
      <c r="K151" t="s">
        <v>5484</v>
      </c>
      <c r="L151" s="40" t="s">
        <v>5491</v>
      </c>
      <c r="M151" s="40">
        <v>350</v>
      </c>
    </row>
    <row r="152" spans="1:13" x14ac:dyDescent="0.25">
      <c r="A152" t="s">
        <v>2110</v>
      </c>
      <c r="B152" t="s">
        <v>2093</v>
      </c>
      <c r="C152" t="s">
        <v>2094</v>
      </c>
      <c r="D152" t="s">
        <v>154</v>
      </c>
      <c r="E152">
        <v>2.61</v>
      </c>
      <c r="F152" t="s">
        <v>5427</v>
      </c>
      <c r="G152" t="s">
        <v>248</v>
      </c>
      <c r="H152" t="s">
        <v>5472</v>
      </c>
      <c r="I152" t="s">
        <v>52</v>
      </c>
      <c r="J152" t="s">
        <v>5485</v>
      </c>
      <c r="K152" t="s">
        <v>5484</v>
      </c>
      <c r="L152" s="40" t="s">
        <v>5491</v>
      </c>
      <c r="M152" s="40">
        <v>350</v>
      </c>
    </row>
    <row r="153" spans="1:13" x14ac:dyDescent="0.25">
      <c r="A153" t="s">
        <v>2111</v>
      </c>
      <c r="B153" t="s">
        <v>2093</v>
      </c>
      <c r="C153" t="s">
        <v>2094</v>
      </c>
      <c r="D153" t="s">
        <v>158</v>
      </c>
      <c r="E153">
        <v>11.49</v>
      </c>
      <c r="F153" t="s">
        <v>5427</v>
      </c>
      <c r="G153" t="s">
        <v>248</v>
      </c>
      <c r="H153" t="s">
        <v>5472</v>
      </c>
      <c r="I153" t="s">
        <v>52</v>
      </c>
      <c r="J153" t="s">
        <v>5485</v>
      </c>
      <c r="K153" t="s">
        <v>5484</v>
      </c>
      <c r="L153" s="130" t="s">
        <v>5491</v>
      </c>
      <c r="M153" s="130">
        <v>340</v>
      </c>
    </row>
    <row r="154" spans="1:13" x14ac:dyDescent="0.25">
      <c r="A154" t="s">
        <v>2815</v>
      </c>
      <c r="B154" t="s">
        <v>2813</v>
      </c>
      <c r="C154" t="s">
        <v>2814</v>
      </c>
      <c r="D154" t="s">
        <v>95</v>
      </c>
      <c r="E154">
        <v>8.43</v>
      </c>
      <c r="F154" t="s">
        <v>5427</v>
      </c>
      <c r="G154" t="s">
        <v>474</v>
      </c>
      <c r="H154" t="s">
        <v>5472</v>
      </c>
      <c r="I154" t="s">
        <v>52</v>
      </c>
      <c r="J154" t="s">
        <v>5485</v>
      </c>
      <c r="K154" t="s">
        <v>5484</v>
      </c>
      <c r="L154" s="42" t="s">
        <v>5491</v>
      </c>
      <c r="M154" s="42">
        <v>340</v>
      </c>
    </row>
    <row r="155" spans="1:13" x14ac:dyDescent="0.25">
      <c r="A155" t="s">
        <v>2816</v>
      </c>
      <c r="B155" t="s">
        <v>2813</v>
      </c>
      <c r="C155" t="s">
        <v>2814</v>
      </c>
      <c r="D155" t="s">
        <v>143</v>
      </c>
      <c r="E155">
        <v>19.79</v>
      </c>
      <c r="F155" t="s">
        <v>5427</v>
      </c>
      <c r="G155" t="s">
        <v>474</v>
      </c>
      <c r="H155" t="s">
        <v>5472</v>
      </c>
      <c r="I155" t="s">
        <v>52</v>
      </c>
      <c r="J155" t="s">
        <v>5485</v>
      </c>
      <c r="K155" t="s">
        <v>5484</v>
      </c>
      <c r="L155" s="42" t="s">
        <v>5491</v>
      </c>
      <c r="M155" s="42">
        <v>340</v>
      </c>
    </row>
    <row r="156" spans="1:13" x14ac:dyDescent="0.25">
      <c r="A156" t="s">
        <v>2817</v>
      </c>
      <c r="B156" t="s">
        <v>2813</v>
      </c>
      <c r="C156" t="s">
        <v>2814</v>
      </c>
      <c r="D156" t="s">
        <v>145</v>
      </c>
      <c r="E156">
        <v>24.25</v>
      </c>
      <c r="F156" t="s">
        <v>5427</v>
      </c>
      <c r="G156" t="s">
        <v>474</v>
      </c>
      <c r="H156" t="s">
        <v>5472</v>
      </c>
      <c r="I156" t="s">
        <v>52</v>
      </c>
      <c r="J156" t="s">
        <v>5485</v>
      </c>
      <c r="K156" t="s">
        <v>5484</v>
      </c>
      <c r="L156" s="42" t="s">
        <v>5491</v>
      </c>
      <c r="M156" s="42">
        <v>340</v>
      </c>
    </row>
    <row r="157" spans="1:13" x14ac:dyDescent="0.25">
      <c r="A157" t="s">
        <v>2818</v>
      </c>
      <c r="B157" t="s">
        <v>2813</v>
      </c>
      <c r="C157" t="s">
        <v>2814</v>
      </c>
      <c r="D157" t="s">
        <v>255</v>
      </c>
      <c r="E157">
        <v>28.47</v>
      </c>
      <c r="F157" t="s">
        <v>5427</v>
      </c>
      <c r="G157" t="s">
        <v>474</v>
      </c>
      <c r="H157" t="s">
        <v>5472</v>
      </c>
      <c r="I157" t="s">
        <v>52</v>
      </c>
      <c r="J157" t="s">
        <v>5485</v>
      </c>
      <c r="K157" t="s">
        <v>5484</v>
      </c>
      <c r="L157" s="42" t="s">
        <v>5491</v>
      </c>
      <c r="M157" s="42">
        <v>340</v>
      </c>
    </row>
    <row r="158" spans="1:13" x14ac:dyDescent="0.25">
      <c r="A158" t="s">
        <v>2819</v>
      </c>
      <c r="B158" t="s">
        <v>2813</v>
      </c>
      <c r="C158" t="s">
        <v>2814</v>
      </c>
      <c r="D158" t="s">
        <v>87</v>
      </c>
      <c r="E158">
        <v>26.73</v>
      </c>
      <c r="F158" t="s">
        <v>5427</v>
      </c>
      <c r="G158" t="s">
        <v>474</v>
      </c>
      <c r="H158" t="s">
        <v>5472</v>
      </c>
      <c r="I158" t="s">
        <v>52</v>
      </c>
      <c r="J158" t="s">
        <v>5485</v>
      </c>
      <c r="K158" t="s">
        <v>5484</v>
      </c>
      <c r="L158" s="42" t="s">
        <v>5491</v>
      </c>
      <c r="M158" s="42">
        <v>340</v>
      </c>
    </row>
    <row r="159" spans="1:13" x14ac:dyDescent="0.25">
      <c r="A159" t="s">
        <v>2820</v>
      </c>
      <c r="B159" t="s">
        <v>2813</v>
      </c>
      <c r="C159" t="s">
        <v>2814</v>
      </c>
      <c r="D159" t="s">
        <v>100</v>
      </c>
      <c r="E159">
        <v>11.77</v>
      </c>
      <c r="F159" t="s">
        <v>5427</v>
      </c>
      <c r="G159" t="s">
        <v>474</v>
      </c>
      <c r="H159" t="s">
        <v>5472</v>
      </c>
      <c r="I159" t="s">
        <v>52</v>
      </c>
      <c r="J159" t="s">
        <v>5485</v>
      </c>
      <c r="K159" t="s">
        <v>5484</v>
      </c>
      <c r="L159" s="42" t="s">
        <v>5491</v>
      </c>
      <c r="M159" s="42">
        <v>340</v>
      </c>
    </row>
    <row r="160" spans="1:13" x14ac:dyDescent="0.25">
      <c r="A160" t="s">
        <v>2821</v>
      </c>
      <c r="B160" t="s">
        <v>2813</v>
      </c>
      <c r="C160" t="s">
        <v>2814</v>
      </c>
      <c r="D160" t="s">
        <v>275</v>
      </c>
      <c r="E160">
        <v>2.4700000000000002</v>
      </c>
      <c r="F160" t="s">
        <v>5427</v>
      </c>
      <c r="G160" t="s">
        <v>474</v>
      </c>
      <c r="H160" t="s">
        <v>5472</v>
      </c>
      <c r="I160" t="s">
        <v>52</v>
      </c>
      <c r="J160" t="s">
        <v>5485</v>
      </c>
      <c r="K160" t="s">
        <v>5484</v>
      </c>
      <c r="L160" s="42" t="s">
        <v>5491</v>
      </c>
      <c r="M160" s="42">
        <v>340</v>
      </c>
    </row>
    <row r="161" spans="1:13" x14ac:dyDescent="0.25">
      <c r="A161" t="s">
        <v>2822</v>
      </c>
      <c r="B161" t="s">
        <v>2813</v>
      </c>
      <c r="C161" t="s">
        <v>2814</v>
      </c>
      <c r="D161" t="s">
        <v>207</v>
      </c>
      <c r="E161">
        <v>2.13</v>
      </c>
      <c r="F161" t="s">
        <v>5427</v>
      </c>
      <c r="G161" t="s">
        <v>474</v>
      </c>
      <c r="H161" t="s">
        <v>5472</v>
      </c>
      <c r="I161" t="s">
        <v>52</v>
      </c>
      <c r="J161" t="s">
        <v>5485</v>
      </c>
      <c r="K161" t="s">
        <v>5484</v>
      </c>
      <c r="L161" s="40" t="s">
        <v>5491</v>
      </c>
      <c r="M161" s="40">
        <v>350</v>
      </c>
    </row>
    <row r="162" spans="1:13" x14ac:dyDescent="0.25">
      <c r="A162" t="s">
        <v>2823</v>
      </c>
      <c r="B162" t="s">
        <v>2813</v>
      </c>
      <c r="C162" t="s">
        <v>2814</v>
      </c>
      <c r="D162" t="s">
        <v>102</v>
      </c>
      <c r="E162">
        <v>3.8</v>
      </c>
      <c r="F162" t="s">
        <v>5427</v>
      </c>
      <c r="G162" t="s">
        <v>474</v>
      </c>
      <c r="H162" t="s">
        <v>5472</v>
      </c>
      <c r="I162" t="s">
        <v>52</v>
      </c>
      <c r="J162" t="s">
        <v>5485</v>
      </c>
      <c r="K162" t="s">
        <v>5484</v>
      </c>
      <c r="L162" s="42" t="s">
        <v>5491</v>
      </c>
      <c r="M162" s="42">
        <v>340</v>
      </c>
    </row>
    <row r="163" spans="1:13" x14ac:dyDescent="0.25">
      <c r="A163" t="s">
        <v>2824</v>
      </c>
      <c r="B163" t="s">
        <v>2813</v>
      </c>
      <c r="C163" t="s">
        <v>2814</v>
      </c>
      <c r="D163" t="s">
        <v>104</v>
      </c>
      <c r="E163">
        <v>2.39</v>
      </c>
      <c r="F163" t="s">
        <v>5427</v>
      </c>
      <c r="G163" t="s">
        <v>474</v>
      </c>
      <c r="H163" t="s">
        <v>5472</v>
      </c>
      <c r="I163" t="s">
        <v>52</v>
      </c>
      <c r="J163" t="s">
        <v>5485</v>
      </c>
      <c r="K163" t="s">
        <v>5484</v>
      </c>
      <c r="L163" s="40" t="s">
        <v>5491</v>
      </c>
      <c r="M163" s="40">
        <v>350</v>
      </c>
    </row>
    <row r="164" spans="1:13" x14ac:dyDescent="0.25">
      <c r="A164" t="s">
        <v>2825</v>
      </c>
      <c r="B164" t="s">
        <v>2813</v>
      </c>
      <c r="C164" t="s">
        <v>2814</v>
      </c>
      <c r="D164" t="s">
        <v>149</v>
      </c>
      <c r="E164">
        <v>1.23</v>
      </c>
      <c r="F164" t="s">
        <v>5427</v>
      </c>
      <c r="G164" t="s">
        <v>474</v>
      </c>
      <c r="H164" t="s">
        <v>5472</v>
      </c>
      <c r="I164" t="s">
        <v>52</v>
      </c>
      <c r="J164" t="s">
        <v>5485</v>
      </c>
      <c r="K164" t="s">
        <v>5484</v>
      </c>
      <c r="L164" s="42" t="s">
        <v>5491</v>
      </c>
      <c r="M164" s="42">
        <v>340</v>
      </c>
    </row>
    <row r="165" spans="1:13" x14ac:dyDescent="0.25">
      <c r="A165" t="s">
        <v>2826</v>
      </c>
      <c r="B165" t="s">
        <v>2813</v>
      </c>
      <c r="C165" t="s">
        <v>2814</v>
      </c>
      <c r="D165" t="s">
        <v>107</v>
      </c>
      <c r="E165">
        <v>15.34</v>
      </c>
      <c r="F165" t="s">
        <v>5427</v>
      </c>
      <c r="G165" t="s">
        <v>474</v>
      </c>
      <c r="H165" t="s">
        <v>5472</v>
      </c>
      <c r="I165" t="s">
        <v>52</v>
      </c>
      <c r="J165" t="s">
        <v>5485</v>
      </c>
      <c r="K165" t="s">
        <v>5484</v>
      </c>
      <c r="L165" s="42" t="s">
        <v>5491</v>
      </c>
      <c r="M165" s="42">
        <v>340</v>
      </c>
    </row>
    <row r="166" spans="1:13" x14ac:dyDescent="0.25">
      <c r="A166" t="s">
        <v>2827</v>
      </c>
      <c r="B166" t="s">
        <v>2813</v>
      </c>
      <c r="C166" t="s">
        <v>2814</v>
      </c>
      <c r="D166" t="s">
        <v>158</v>
      </c>
      <c r="E166">
        <v>1.81</v>
      </c>
      <c r="F166" t="s">
        <v>5427</v>
      </c>
      <c r="G166" t="s">
        <v>474</v>
      </c>
      <c r="H166" t="s">
        <v>5472</v>
      </c>
      <c r="I166" t="s">
        <v>52</v>
      </c>
      <c r="J166" t="s">
        <v>5485</v>
      </c>
      <c r="K166" t="s">
        <v>5484</v>
      </c>
      <c r="L166" s="42" t="s">
        <v>5491</v>
      </c>
      <c r="M166" s="42">
        <v>340</v>
      </c>
    </row>
    <row r="167" spans="1:13" x14ac:dyDescent="0.25">
      <c r="A167" t="s">
        <v>2114</v>
      </c>
      <c r="B167" t="s">
        <v>2112</v>
      </c>
      <c r="C167" t="s">
        <v>2113</v>
      </c>
      <c r="D167" t="s">
        <v>95</v>
      </c>
      <c r="E167">
        <v>28.34</v>
      </c>
      <c r="F167" t="s">
        <v>5427</v>
      </c>
      <c r="G167" t="s">
        <v>474</v>
      </c>
      <c r="H167" t="s">
        <v>5472</v>
      </c>
      <c r="I167" t="s">
        <v>52</v>
      </c>
      <c r="J167" t="s">
        <v>5485</v>
      </c>
      <c r="K167" t="s">
        <v>5484</v>
      </c>
      <c r="L167" s="40" t="s">
        <v>5491</v>
      </c>
      <c r="M167" s="40">
        <v>300</v>
      </c>
    </row>
    <row r="168" spans="1:13" x14ac:dyDescent="0.25">
      <c r="A168" t="s">
        <v>2118</v>
      </c>
      <c r="B168" t="s">
        <v>2112</v>
      </c>
      <c r="C168" t="s">
        <v>2113</v>
      </c>
      <c r="D168" t="s">
        <v>87</v>
      </c>
      <c r="E168">
        <v>48.22</v>
      </c>
      <c r="F168" t="s">
        <v>5427</v>
      </c>
      <c r="G168" t="s">
        <v>474</v>
      </c>
      <c r="H168" t="s">
        <v>5472</v>
      </c>
      <c r="I168" t="s">
        <v>52</v>
      </c>
      <c r="J168" t="s">
        <v>5485</v>
      </c>
      <c r="K168" t="s">
        <v>5484</v>
      </c>
      <c r="L168" s="40" t="s">
        <v>5491</v>
      </c>
      <c r="M168" s="40">
        <v>300</v>
      </c>
    </row>
    <row r="169" spans="1:13" x14ac:dyDescent="0.25">
      <c r="A169" t="s">
        <v>2119</v>
      </c>
      <c r="B169" t="s">
        <v>2112</v>
      </c>
      <c r="C169" t="s">
        <v>2113</v>
      </c>
      <c r="D169" t="s">
        <v>259</v>
      </c>
      <c r="E169">
        <v>22.46</v>
      </c>
      <c r="F169" t="s">
        <v>5427</v>
      </c>
      <c r="G169" t="s">
        <v>474</v>
      </c>
      <c r="H169" t="s">
        <v>5472</v>
      </c>
      <c r="I169" t="s">
        <v>52</v>
      </c>
      <c r="J169" t="s">
        <v>5485</v>
      </c>
      <c r="K169" t="s">
        <v>5484</v>
      </c>
      <c r="L169" s="40" t="s">
        <v>5491</v>
      </c>
      <c r="M169" s="40">
        <v>300</v>
      </c>
    </row>
    <row r="170" spans="1:13" x14ac:dyDescent="0.25">
      <c r="A170" t="s">
        <v>1995</v>
      </c>
      <c r="B170" t="s">
        <v>1992</v>
      </c>
      <c r="C170" t="s">
        <v>1993</v>
      </c>
      <c r="D170" t="s">
        <v>143</v>
      </c>
      <c r="E170">
        <v>31.29</v>
      </c>
      <c r="F170" t="s">
        <v>5427</v>
      </c>
      <c r="G170" t="s">
        <v>55</v>
      </c>
      <c r="H170" t="s">
        <v>5472</v>
      </c>
      <c r="I170" t="s">
        <v>52</v>
      </c>
      <c r="J170" t="s">
        <v>5485</v>
      </c>
      <c r="K170" t="s">
        <v>5484</v>
      </c>
      <c r="L170" s="40" t="s">
        <v>5491</v>
      </c>
      <c r="M170" s="40">
        <v>350</v>
      </c>
    </row>
    <row r="171" spans="1:13" x14ac:dyDescent="0.25">
      <c r="A171" t="s">
        <v>1996</v>
      </c>
      <c r="B171" t="s">
        <v>1992</v>
      </c>
      <c r="C171" t="s">
        <v>1993</v>
      </c>
      <c r="D171" t="s">
        <v>275</v>
      </c>
      <c r="E171">
        <v>17.36</v>
      </c>
      <c r="F171" t="s">
        <v>5427</v>
      </c>
      <c r="G171" t="s">
        <v>55</v>
      </c>
      <c r="H171" t="s">
        <v>5472</v>
      </c>
      <c r="I171" t="s">
        <v>52</v>
      </c>
      <c r="J171" t="s">
        <v>5485</v>
      </c>
      <c r="K171" t="s">
        <v>5484</v>
      </c>
      <c r="L171" s="40" t="s">
        <v>5491</v>
      </c>
      <c r="M171" s="40">
        <v>300</v>
      </c>
    </row>
    <row r="172" spans="1:13" x14ac:dyDescent="0.25">
      <c r="A172" t="s">
        <v>1997</v>
      </c>
      <c r="B172" t="s">
        <v>1992</v>
      </c>
      <c r="C172" t="s">
        <v>1993</v>
      </c>
      <c r="D172" t="s">
        <v>207</v>
      </c>
      <c r="E172">
        <v>18.989999999999998</v>
      </c>
      <c r="F172" t="s">
        <v>5427</v>
      </c>
      <c r="G172" t="s">
        <v>55</v>
      </c>
      <c r="H172" t="s">
        <v>5472</v>
      </c>
      <c r="I172" t="s">
        <v>52</v>
      </c>
      <c r="J172" t="s">
        <v>5485</v>
      </c>
      <c r="K172" t="s">
        <v>5484</v>
      </c>
      <c r="L172" s="40" t="s">
        <v>5491</v>
      </c>
      <c r="M172" s="40">
        <v>300</v>
      </c>
    </row>
    <row r="173" spans="1:13" x14ac:dyDescent="0.25">
      <c r="A173" t="s">
        <v>1998</v>
      </c>
      <c r="B173" t="s">
        <v>1992</v>
      </c>
      <c r="C173" t="s">
        <v>1993</v>
      </c>
      <c r="D173" t="s">
        <v>107</v>
      </c>
      <c r="E173">
        <v>8.31</v>
      </c>
      <c r="F173" t="s">
        <v>5427</v>
      </c>
      <c r="G173" t="s">
        <v>55</v>
      </c>
      <c r="H173" t="s">
        <v>5472</v>
      </c>
      <c r="I173" t="s">
        <v>52</v>
      </c>
      <c r="J173" t="s">
        <v>5485</v>
      </c>
      <c r="K173" t="s">
        <v>5484</v>
      </c>
      <c r="L173" s="40" t="s">
        <v>5491</v>
      </c>
      <c r="M173" s="40">
        <v>350</v>
      </c>
    </row>
    <row r="174" spans="1:13" x14ac:dyDescent="0.25">
      <c r="A174" t="s">
        <v>1999</v>
      </c>
      <c r="B174" t="s">
        <v>1992</v>
      </c>
      <c r="C174" t="s">
        <v>1993</v>
      </c>
      <c r="D174" t="s">
        <v>109</v>
      </c>
      <c r="E174">
        <v>5.58</v>
      </c>
      <c r="F174" t="s">
        <v>5427</v>
      </c>
      <c r="G174" t="s">
        <v>55</v>
      </c>
      <c r="H174" t="s">
        <v>5472</v>
      </c>
      <c r="I174" t="s">
        <v>52</v>
      </c>
      <c r="J174" t="s">
        <v>5485</v>
      </c>
      <c r="K174" t="s">
        <v>5484</v>
      </c>
      <c r="L174" s="40" t="s">
        <v>5491</v>
      </c>
      <c r="M174" s="40">
        <v>350</v>
      </c>
    </row>
    <row r="175" spans="1:13" x14ac:dyDescent="0.25">
      <c r="A175" t="s">
        <v>2001</v>
      </c>
      <c r="B175" t="s">
        <v>1992</v>
      </c>
      <c r="C175" t="s">
        <v>1993</v>
      </c>
      <c r="D175" t="s">
        <v>195</v>
      </c>
      <c r="E175">
        <v>21.05</v>
      </c>
      <c r="F175" t="s">
        <v>5427</v>
      </c>
      <c r="G175" t="s">
        <v>55</v>
      </c>
      <c r="H175" t="s">
        <v>5472</v>
      </c>
      <c r="I175" t="s">
        <v>52</v>
      </c>
      <c r="J175" t="s">
        <v>5485</v>
      </c>
      <c r="K175" t="s">
        <v>5484</v>
      </c>
      <c r="L175" s="40" t="s">
        <v>5491</v>
      </c>
      <c r="M175" s="40">
        <v>350</v>
      </c>
    </row>
    <row r="176" spans="1:13" x14ac:dyDescent="0.25">
      <c r="A176" t="s">
        <v>1994</v>
      </c>
      <c r="B176" t="s">
        <v>1992</v>
      </c>
      <c r="C176" t="s">
        <v>1993</v>
      </c>
      <c r="D176" t="s">
        <v>95</v>
      </c>
      <c r="F176" t="s">
        <v>5427</v>
      </c>
      <c r="G176" t="s">
        <v>55</v>
      </c>
      <c r="H176" t="s">
        <v>5472</v>
      </c>
      <c r="I176" t="s">
        <v>52</v>
      </c>
      <c r="J176" t="s">
        <v>5485</v>
      </c>
      <c r="K176" t="s">
        <v>5484</v>
      </c>
      <c r="L176" s="40" t="s">
        <v>5491</v>
      </c>
      <c r="M176" s="40">
        <v>350</v>
      </c>
    </row>
    <row r="177" spans="1:13" x14ac:dyDescent="0.25">
      <c r="A177" t="s">
        <v>2004</v>
      </c>
      <c r="B177" t="s">
        <v>1992</v>
      </c>
      <c r="C177" t="s">
        <v>1993</v>
      </c>
      <c r="D177" s="21" t="s">
        <v>122</v>
      </c>
      <c r="F177" t="s">
        <v>5427</v>
      </c>
      <c r="G177" t="s">
        <v>55</v>
      </c>
      <c r="H177" t="s">
        <v>5472</v>
      </c>
      <c r="I177" t="s">
        <v>52</v>
      </c>
      <c r="J177" t="s">
        <v>5485</v>
      </c>
      <c r="K177" t="s">
        <v>5484</v>
      </c>
      <c r="L177" s="40" t="s">
        <v>5491</v>
      </c>
      <c r="M177" s="40">
        <v>350</v>
      </c>
    </row>
    <row r="178" spans="1:13" x14ac:dyDescent="0.25">
      <c r="A178" t="s">
        <v>2005</v>
      </c>
      <c r="B178" t="s">
        <v>1992</v>
      </c>
      <c r="C178" t="s">
        <v>1993</v>
      </c>
      <c r="D178" s="21" t="s">
        <v>116</v>
      </c>
      <c r="F178" t="s">
        <v>5427</v>
      </c>
      <c r="G178" t="s">
        <v>55</v>
      </c>
      <c r="H178" t="s">
        <v>5472</v>
      </c>
      <c r="I178" t="s">
        <v>52</v>
      </c>
      <c r="J178" t="s">
        <v>5485</v>
      </c>
      <c r="K178" t="s">
        <v>5484</v>
      </c>
      <c r="L178" s="40" t="s">
        <v>5491</v>
      </c>
      <c r="M178" s="40">
        <v>350</v>
      </c>
    </row>
    <row r="179" spans="1:13" x14ac:dyDescent="0.25">
      <c r="A179" t="s">
        <v>2006</v>
      </c>
      <c r="B179" t="s">
        <v>1992</v>
      </c>
      <c r="C179" t="s">
        <v>1993</v>
      </c>
      <c r="D179" s="21" t="s">
        <v>160</v>
      </c>
      <c r="F179" t="s">
        <v>5427</v>
      </c>
      <c r="G179" t="s">
        <v>55</v>
      </c>
      <c r="H179" t="s">
        <v>5472</v>
      </c>
      <c r="I179" t="s">
        <v>52</v>
      </c>
      <c r="J179" t="s">
        <v>5485</v>
      </c>
      <c r="K179" t="s">
        <v>5484</v>
      </c>
      <c r="L179" s="40" t="s">
        <v>5491</v>
      </c>
      <c r="M179" s="40">
        <v>350</v>
      </c>
    </row>
    <row r="180" spans="1:13" x14ac:dyDescent="0.25">
      <c r="A180" t="s">
        <v>2007</v>
      </c>
      <c r="B180" t="s">
        <v>1992</v>
      </c>
      <c r="C180" t="s">
        <v>1993</v>
      </c>
      <c r="D180" s="21" t="s">
        <v>200</v>
      </c>
      <c r="F180" t="s">
        <v>5427</v>
      </c>
      <c r="G180" t="s">
        <v>55</v>
      </c>
      <c r="H180" t="s">
        <v>5472</v>
      </c>
      <c r="I180" t="s">
        <v>52</v>
      </c>
      <c r="J180" t="s">
        <v>5485</v>
      </c>
      <c r="K180" t="s">
        <v>5484</v>
      </c>
      <c r="L180" s="40" t="s">
        <v>5491</v>
      </c>
      <c r="M180" s="40">
        <v>350</v>
      </c>
    </row>
    <row r="181" spans="1:13" x14ac:dyDescent="0.25">
      <c r="A181" t="s">
        <v>2008</v>
      </c>
      <c r="B181" t="s">
        <v>1992</v>
      </c>
      <c r="C181" t="s">
        <v>1993</v>
      </c>
      <c r="D181" s="21" t="s">
        <v>124</v>
      </c>
      <c r="F181" t="s">
        <v>5427</v>
      </c>
      <c r="G181" t="s">
        <v>55</v>
      </c>
      <c r="H181" t="s">
        <v>5472</v>
      </c>
      <c r="I181" t="s">
        <v>52</v>
      </c>
      <c r="J181" t="s">
        <v>5485</v>
      </c>
      <c r="K181" t="s">
        <v>5484</v>
      </c>
      <c r="L181" s="40" t="s">
        <v>5491</v>
      </c>
      <c r="M181" s="40">
        <v>350</v>
      </c>
    </row>
    <row r="182" spans="1:13" x14ac:dyDescent="0.25">
      <c r="A182" t="s">
        <v>2009</v>
      </c>
      <c r="B182" t="s">
        <v>1992</v>
      </c>
      <c r="C182" t="s">
        <v>1993</v>
      </c>
      <c r="D182" s="21" t="s">
        <v>203</v>
      </c>
      <c r="F182" t="s">
        <v>5427</v>
      </c>
      <c r="G182" t="s">
        <v>55</v>
      </c>
      <c r="H182" t="s">
        <v>5472</v>
      </c>
      <c r="I182" t="s">
        <v>52</v>
      </c>
      <c r="J182" t="s">
        <v>5485</v>
      </c>
      <c r="K182" t="s">
        <v>5484</v>
      </c>
      <c r="L182" s="40" t="s">
        <v>5491</v>
      </c>
      <c r="M182" s="40">
        <v>350</v>
      </c>
    </row>
    <row r="183" spans="1:13" x14ac:dyDescent="0.25">
      <c r="A183" t="s">
        <v>2010</v>
      </c>
      <c r="B183" t="s">
        <v>1992</v>
      </c>
      <c r="C183" t="s">
        <v>1993</v>
      </c>
      <c r="D183" s="21" t="s">
        <v>166</v>
      </c>
      <c r="F183" t="s">
        <v>5427</v>
      </c>
      <c r="G183" t="s">
        <v>55</v>
      </c>
      <c r="H183" t="s">
        <v>5472</v>
      </c>
      <c r="I183" t="s">
        <v>52</v>
      </c>
      <c r="J183" t="s">
        <v>5485</v>
      </c>
      <c r="K183" t="s">
        <v>5484</v>
      </c>
      <c r="L183" s="40" t="s">
        <v>5491</v>
      </c>
      <c r="M183" s="40">
        <v>350</v>
      </c>
    </row>
    <row r="184" spans="1:13" x14ac:dyDescent="0.25">
      <c r="A184" t="s">
        <v>2011</v>
      </c>
      <c r="B184" t="s">
        <v>1992</v>
      </c>
      <c r="C184" t="s">
        <v>1993</v>
      </c>
      <c r="D184" s="21" t="s">
        <v>128</v>
      </c>
      <c r="F184" t="s">
        <v>5427</v>
      </c>
      <c r="G184" t="s">
        <v>55</v>
      </c>
      <c r="H184" t="s">
        <v>5472</v>
      </c>
      <c r="I184" t="s">
        <v>52</v>
      </c>
      <c r="J184" t="s">
        <v>5485</v>
      </c>
      <c r="K184" t="s">
        <v>5484</v>
      </c>
      <c r="L184" s="40" t="s">
        <v>5491</v>
      </c>
      <c r="M184" s="40">
        <v>350</v>
      </c>
    </row>
    <row r="185" spans="1:13" x14ac:dyDescent="0.25">
      <c r="A185" t="s">
        <v>2012</v>
      </c>
      <c r="B185" t="s">
        <v>1992</v>
      </c>
      <c r="C185" t="s">
        <v>1993</v>
      </c>
      <c r="D185" s="21" t="s">
        <v>130</v>
      </c>
      <c r="F185" t="s">
        <v>5427</v>
      </c>
      <c r="G185" t="s">
        <v>55</v>
      </c>
      <c r="H185" t="s">
        <v>5472</v>
      </c>
      <c r="I185" t="s">
        <v>52</v>
      </c>
      <c r="J185" t="s">
        <v>5485</v>
      </c>
      <c r="K185" t="s">
        <v>5484</v>
      </c>
      <c r="L185" s="40" t="s">
        <v>5491</v>
      </c>
      <c r="M185" s="40">
        <v>350</v>
      </c>
    </row>
    <row r="186" spans="1:13" x14ac:dyDescent="0.25">
      <c r="A186" t="s">
        <v>2013</v>
      </c>
      <c r="B186" t="s">
        <v>1992</v>
      </c>
      <c r="C186" t="s">
        <v>1993</v>
      </c>
      <c r="D186" s="21" t="s">
        <v>170</v>
      </c>
      <c r="F186" t="s">
        <v>5427</v>
      </c>
      <c r="G186" t="s">
        <v>55</v>
      </c>
      <c r="H186" t="s">
        <v>5472</v>
      </c>
      <c r="I186" t="s">
        <v>52</v>
      </c>
      <c r="J186" t="s">
        <v>5485</v>
      </c>
      <c r="K186" t="s">
        <v>5484</v>
      </c>
      <c r="L186" s="40" t="s">
        <v>5491</v>
      </c>
      <c r="M186" s="40">
        <v>350</v>
      </c>
    </row>
    <row r="187" spans="1:13" x14ac:dyDescent="0.25">
      <c r="A187" t="s">
        <v>2014</v>
      </c>
      <c r="B187" t="s">
        <v>1992</v>
      </c>
      <c r="C187" t="s">
        <v>1993</v>
      </c>
      <c r="D187" s="21" t="s">
        <v>174</v>
      </c>
      <c r="F187" t="s">
        <v>5427</v>
      </c>
      <c r="G187" t="s">
        <v>55</v>
      </c>
      <c r="H187" t="s">
        <v>5472</v>
      </c>
      <c r="I187" t="s">
        <v>52</v>
      </c>
      <c r="J187" t="s">
        <v>5485</v>
      </c>
      <c r="K187" t="s">
        <v>5484</v>
      </c>
      <c r="L187" s="40" t="s">
        <v>5491</v>
      </c>
      <c r="M187" s="40">
        <v>350</v>
      </c>
    </row>
    <row r="188" spans="1:13" x14ac:dyDescent="0.25">
      <c r="A188" t="s">
        <v>2015</v>
      </c>
      <c r="B188" t="s">
        <v>1992</v>
      </c>
      <c r="C188" t="s">
        <v>1993</v>
      </c>
      <c r="D188" s="21" t="s">
        <v>132</v>
      </c>
      <c r="F188" t="s">
        <v>5427</v>
      </c>
      <c r="G188" t="s">
        <v>55</v>
      </c>
      <c r="H188" t="s">
        <v>5472</v>
      </c>
      <c r="I188" t="s">
        <v>52</v>
      </c>
      <c r="J188" t="s">
        <v>5485</v>
      </c>
      <c r="K188" t="s">
        <v>5484</v>
      </c>
      <c r="L188" s="40" t="s">
        <v>5491</v>
      </c>
      <c r="M188" s="40">
        <v>350</v>
      </c>
    </row>
    <row r="189" spans="1:13" x14ac:dyDescent="0.25">
      <c r="A189" t="s">
        <v>2016</v>
      </c>
      <c r="B189" t="s">
        <v>1992</v>
      </c>
      <c r="C189" t="s">
        <v>1993</v>
      </c>
      <c r="D189" s="21" t="s">
        <v>42</v>
      </c>
      <c r="F189" t="s">
        <v>5427</v>
      </c>
      <c r="G189" t="s">
        <v>55</v>
      </c>
      <c r="H189" t="s">
        <v>5472</v>
      </c>
      <c r="I189" t="s">
        <v>52</v>
      </c>
      <c r="J189" t="s">
        <v>5485</v>
      </c>
      <c r="K189" t="s">
        <v>5484</v>
      </c>
      <c r="L189" s="40" t="s">
        <v>5491</v>
      </c>
      <c r="M189" s="40">
        <v>350</v>
      </c>
    </row>
    <row r="190" spans="1:13" x14ac:dyDescent="0.25">
      <c r="A190" t="s">
        <v>2017</v>
      </c>
      <c r="B190" t="s">
        <v>1992</v>
      </c>
      <c r="C190" t="s">
        <v>1993</v>
      </c>
      <c r="D190" s="21" t="s">
        <v>137</v>
      </c>
      <c r="E190">
        <v>8.61</v>
      </c>
      <c r="F190" t="s">
        <v>5427</v>
      </c>
      <c r="G190" t="s">
        <v>55</v>
      </c>
      <c r="H190" t="s">
        <v>5472</v>
      </c>
      <c r="I190" t="s">
        <v>52</v>
      </c>
      <c r="J190" t="s">
        <v>5485</v>
      </c>
      <c r="K190" t="s">
        <v>5484</v>
      </c>
      <c r="L190" s="40" t="s">
        <v>5491</v>
      </c>
      <c r="M190" s="40">
        <v>350</v>
      </c>
    </row>
    <row r="191" spans="1:13" x14ac:dyDescent="0.25">
      <c r="A191" t="s">
        <v>2018</v>
      </c>
      <c r="B191" t="s">
        <v>1992</v>
      </c>
      <c r="C191" t="s">
        <v>1993</v>
      </c>
      <c r="D191" s="21" t="s">
        <v>370</v>
      </c>
      <c r="E191">
        <v>16.29</v>
      </c>
      <c r="F191" t="s">
        <v>5427</v>
      </c>
      <c r="G191" t="s">
        <v>55</v>
      </c>
      <c r="H191" t="s">
        <v>5472</v>
      </c>
      <c r="I191" t="s">
        <v>52</v>
      </c>
      <c r="J191" t="s">
        <v>5485</v>
      </c>
      <c r="K191" t="s">
        <v>5484</v>
      </c>
      <c r="L191" s="40" t="s">
        <v>5491</v>
      </c>
      <c r="M191" s="40">
        <v>350</v>
      </c>
    </row>
    <row r="192" spans="1:13" x14ac:dyDescent="0.25">
      <c r="A192" t="s">
        <v>2019</v>
      </c>
      <c r="B192" t="s">
        <v>1992</v>
      </c>
      <c r="C192" t="s">
        <v>1993</v>
      </c>
      <c r="D192" s="21" t="s">
        <v>374</v>
      </c>
      <c r="E192">
        <v>14.2</v>
      </c>
      <c r="F192" t="s">
        <v>5427</v>
      </c>
      <c r="G192" t="s">
        <v>55</v>
      </c>
      <c r="H192" t="s">
        <v>5472</v>
      </c>
      <c r="I192" t="s">
        <v>52</v>
      </c>
      <c r="J192" t="s">
        <v>5485</v>
      </c>
      <c r="K192" t="s">
        <v>5484</v>
      </c>
      <c r="L192" s="40" t="s">
        <v>5491</v>
      </c>
      <c r="M192" s="40">
        <v>350</v>
      </c>
    </row>
    <row r="193" spans="1:13" x14ac:dyDescent="0.25">
      <c r="A193" t="s">
        <v>2020</v>
      </c>
      <c r="B193" t="s">
        <v>1992</v>
      </c>
      <c r="C193" t="s">
        <v>1993</v>
      </c>
      <c r="D193" s="21" t="s">
        <v>427</v>
      </c>
      <c r="E193">
        <v>28.76</v>
      </c>
      <c r="F193" t="s">
        <v>5427</v>
      </c>
      <c r="G193" t="s">
        <v>55</v>
      </c>
      <c r="H193" t="s">
        <v>5472</v>
      </c>
      <c r="I193" t="s">
        <v>52</v>
      </c>
      <c r="J193" t="s">
        <v>5485</v>
      </c>
      <c r="K193" t="s">
        <v>5484</v>
      </c>
      <c r="L193" s="40" t="s">
        <v>5491</v>
      </c>
      <c r="M193" s="40">
        <v>350</v>
      </c>
    </row>
    <row r="194" spans="1:13" x14ac:dyDescent="0.25">
      <c r="A194" t="s">
        <v>2021</v>
      </c>
      <c r="B194" t="s">
        <v>1992</v>
      </c>
      <c r="C194" t="s">
        <v>1993</v>
      </c>
      <c r="D194" s="21" t="s">
        <v>77</v>
      </c>
      <c r="E194">
        <v>19.18</v>
      </c>
      <c r="F194" t="s">
        <v>5427</v>
      </c>
      <c r="G194" t="s">
        <v>55</v>
      </c>
      <c r="H194" t="s">
        <v>5472</v>
      </c>
      <c r="I194" t="s">
        <v>52</v>
      </c>
      <c r="J194" t="s">
        <v>5485</v>
      </c>
      <c r="K194" t="s">
        <v>5484</v>
      </c>
      <c r="L194" s="40" t="s">
        <v>5491</v>
      </c>
      <c r="M194" s="40">
        <v>350</v>
      </c>
    </row>
    <row r="195" spans="1:13" x14ac:dyDescent="0.25">
      <c r="A195" t="s">
        <v>2022</v>
      </c>
      <c r="B195" t="s">
        <v>1992</v>
      </c>
      <c r="C195" t="s">
        <v>1993</v>
      </c>
      <c r="D195" s="21" t="s">
        <v>430</v>
      </c>
      <c r="E195">
        <v>7.6</v>
      </c>
      <c r="F195" t="s">
        <v>5427</v>
      </c>
      <c r="G195" t="s">
        <v>55</v>
      </c>
      <c r="H195" t="s">
        <v>5472</v>
      </c>
      <c r="I195" t="s">
        <v>52</v>
      </c>
      <c r="J195" t="s">
        <v>5485</v>
      </c>
      <c r="K195" t="s">
        <v>5484</v>
      </c>
      <c r="L195" s="40" t="s">
        <v>5491</v>
      </c>
      <c r="M195" s="40">
        <v>350</v>
      </c>
    </row>
    <row r="196" spans="1:13" x14ac:dyDescent="0.25">
      <c r="A196" t="s">
        <v>4835</v>
      </c>
      <c r="B196" t="s">
        <v>4833</v>
      </c>
      <c r="C196" t="s">
        <v>4834</v>
      </c>
      <c r="D196" t="s">
        <v>95</v>
      </c>
      <c r="E196">
        <v>26.77</v>
      </c>
      <c r="F196" t="s">
        <v>5427</v>
      </c>
      <c r="G196" t="s">
        <v>314</v>
      </c>
      <c r="H196" t="s">
        <v>5486</v>
      </c>
      <c r="I196" t="s">
        <v>52</v>
      </c>
      <c r="J196" t="s">
        <v>5485</v>
      </c>
      <c r="K196" t="s">
        <v>5487</v>
      </c>
      <c r="L196" s="40" t="s">
        <v>5491</v>
      </c>
      <c r="M196" s="40">
        <v>300</v>
      </c>
    </row>
    <row r="197" spans="1:13" x14ac:dyDescent="0.25">
      <c r="A197" t="s">
        <v>4836</v>
      </c>
      <c r="B197" t="s">
        <v>4833</v>
      </c>
      <c r="C197" t="s">
        <v>4834</v>
      </c>
      <c r="D197" t="s">
        <v>143</v>
      </c>
      <c r="E197">
        <v>13.44</v>
      </c>
      <c r="F197" t="s">
        <v>5427</v>
      </c>
      <c r="G197" t="s">
        <v>314</v>
      </c>
      <c r="H197" t="s">
        <v>5486</v>
      </c>
      <c r="I197" t="s">
        <v>52</v>
      </c>
      <c r="J197" t="s">
        <v>5485</v>
      </c>
      <c r="K197" t="s">
        <v>5487</v>
      </c>
      <c r="L197" s="40" t="s">
        <v>5491</v>
      </c>
      <c r="M197" s="40">
        <v>300</v>
      </c>
    </row>
    <row r="198" spans="1:13" x14ac:dyDescent="0.25">
      <c r="A198" t="s">
        <v>4836</v>
      </c>
      <c r="B198" t="s">
        <v>4833</v>
      </c>
      <c r="C198" t="s">
        <v>4834</v>
      </c>
      <c r="D198" s="19" t="s">
        <v>145</v>
      </c>
      <c r="E198" s="18">
        <v>6.8</v>
      </c>
      <c r="F198" t="s">
        <v>5427</v>
      </c>
      <c r="G198" t="s">
        <v>314</v>
      </c>
      <c r="H198" t="s">
        <v>5486</v>
      </c>
      <c r="I198" t="s">
        <v>52</v>
      </c>
      <c r="J198" t="s">
        <v>5485</v>
      </c>
      <c r="K198" t="s">
        <v>5487</v>
      </c>
      <c r="L198" s="40" t="s">
        <v>5491</v>
      </c>
      <c r="M198" s="40">
        <v>300</v>
      </c>
    </row>
    <row r="199" spans="1:13" x14ac:dyDescent="0.25">
      <c r="A199" t="s">
        <v>4836</v>
      </c>
      <c r="B199" t="s">
        <v>4833</v>
      </c>
      <c r="C199" t="s">
        <v>4834</v>
      </c>
      <c r="D199" s="19" t="s">
        <v>255</v>
      </c>
      <c r="E199" s="18">
        <v>6.77</v>
      </c>
      <c r="F199" t="s">
        <v>5427</v>
      </c>
      <c r="G199" t="s">
        <v>314</v>
      </c>
      <c r="H199" t="s">
        <v>5486</v>
      </c>
      <c r="I199" t="s">
        <v>52</v>
      </c>
      <c r="J199" t="s">
        <v>5485</v>
      </c>
      <c r="K199" t="s">
        <v>5487</v>
      </c>
      <c r="L199" s="40" t="s">
        <v>5491</v>
      </c>
      <c r="M199" s="40">
        <v>300</v>
      </c>
    </row>
    <row r="200" spans="1:13" x14ac:dyDescent="0.25">
      <c r="A200" t="s">
        <v>1718</v>
      </c>
      <c r="B200" t="s">
        <v>1708</v>
      </c>
      <c r="C200" t="s">
        <v>1709</v>
      </c>
      <c r="D200" s="21" t="s">
        <v>87</v>
      </c>
      <c r="E200">
        <v>20.62</v>
      </c>
      <c r="F200" t="s">
        <v>5427</v>
      </c>
      <c r="G200" t="s">
        <v>314</v>
      </c>
      <c r="H200" t="s">
        <v>5486</v>
      </c>
      <c r="I200" t="s">
        <v>52</v>
      </c>
      <c r="J200" t="s">
        <v>5485</v>
      </c>
      <c r="K200" t="s">
        <v>5487</v>
      </c>
      <c r="L200" s="40" t="s">
        <v>5491</v>
      </c>
      <c r="M200" s="40">
        <v>400</v>
      </c>
    </row>
    <row r="201" spans="1:13" x14ac:dyDescent="0.25">
      <c r="A201" t="s">
        <v>1721</v>
      </c>
      <c r="B201" t="s">
        <v>1708</v>
      </c>
      <c r="C201" t="s">
        <v>1709</v>
      </c>
      <c r="D201" s="21" t="s">
        <v>275</v>
      </c>
      <c r="E201">
        <v>22.48</v>
      </c>
      <c r="F201" t="s">
        <v>5427</v>
      </c>
      <c r="G201" t="s">
        <v>314</v>
      </c>
      <c r="H201" t="s">
        <v>5486</v>
      </c>
      <c r="I201" t="s">
        <v>52</v>
      </c>
      <c r="J201" t="s">
        <v>5485</v>
      </c>
      <c r="K201" t="s">
        <v>5487</v>
      </c>
      <c r="L201" s="40" t="s">
        <v>5491</v>
      </c>
      <c r="M201" s="40">
        <v>300</v>
      </c>
    </row>
    <row r="202" spans="1:13" x14ac:dyDescent="0.25">
      <c r="A202" t="s">
        <v>1724</v>
      </c>
      <c r="B202" t="s">
        <v>1708</v>
      </c>
      <c r="C202" t="s">
        <v>1709</v>
      </c>
      <c r="D202" s="21" t="s">
        <v>102</v>
      </c>
      <c r="E202">
        <v>20.92</v>
      </c>
      <c r="F202" t="s">
        <v>5427</v>
      </c>
      <c r="G202" t="s">
        <v>314</v>
      </c>
      <c r="H202" t="s">
        <v>5486</v>
      </c>
      <c r="I202" t="s">
        <v>52</v>
      </c>
      <c r="J202" t="s">
        <v>5485</v>
      </c>
      <c r="K202" t="s">
        <v>5487</v>
      </c>
      <c r="L202" s="40" t="s">
        <v>5491</v>
      </c>
      <c r="M202" s="40">
        <v>350</v>
      </c>
    </row>
    <row r="203" spans="1:13" x14ac:dyDescent="0.25">
      <c r="A203" t="s">
        <v>1727</v>
      </c>
      <c r="B203" t="s">
        <v>1708</v>
      </c>
      <c r="C203" t="s">
        <v>1709</v>
      </c>
      <c r="D203" s="21" t="s">
        <v>107</v>
      </c>
      <c r="E203">
        <v>1</v>
      </c>
      <c r="F203" t="s">
        <v>5427</v>
      </c>
      <c r="G203" t="s">
        <v>314</v>
      </c>
      <c r="H203" t="s">
        <v>5486</v>
      </c>
      <c r="I203" t="s">
        <v>52</v>
      </c>
      <c r="J203" t="s">
        <v>5485</v>
      </c>
      <c r="K203" t="s">
        <v>5487</v>
      </c>
      <c r="L203" s="40" t="s">
        <v>5491</v>
      </c>
      <c r="M203" s="40">
        <v>350</v>
      </c>
    </row>
    <row r="204" spans="1:13" x14ac:dyDescent="0.25">
      <c r="A204" t="s">
        <v>1728</v>
      </c>
      <c r="B204" t="s">
        <v>1708</v>
      </c>
      <c r="C204" t="s">
        <v>1709</v>
      </c>
      <c r="D204" s="21" t="s">
        <v>109</v>
      </c>
      <c r="E204">
        <v>3.72</v>
      </c>
      <c r="F204" t="s">
        <v>5427</v>
      </c>
      <c r="G204" t="s">
        <v>314</v>
      </c>
      <c r="H204" t="s">
        <v>5486</v>
      </c>
      <c r="I204" t="s">
        <v>52</v>
      </c>
      <c r="J204" t="s">
        <v>5485</v>
      </c>
      <c r="K204" t="s">
        <v>5487</v>
      </c>
      <c r="L204" s="40" t="s">
        <v>5491</v>
      </c>
      <c r="M204" s="40">
        <v>450</v>
      </c>
    </row>
    <row r="205" spans="1:13" x14ac:dyDescent="0.25">
      <c r="A205" t="s">
        <v>1729</v>
      </c>
      <c r="B205" t="s">
        <v>1708</v>
      </c>
      <c r="C205" t="s">
        <v>1709</v>
      </c>
      <c r="D205" s="21" t="s">
        <v>154</v>
      </c>
      <c r="E205">
        <v>0.99</v>
      </c>
      <c r="F205" t="s">
        <v>5427</v>
      </c>
      <c r="G205" t="s">
        <v>314</v>
      </c>
      <c r="H205" t="s">
        <v>5486</v>
      </c>
      <c r="I205" t="s">
        <v>52</v>
      </c>
      <c r="J205" t="s">
        <v>5485</v>
      </c>
      <c r="K205" t="s">
        <v>5487</v>
      </c>
      <c r="L205" s="40" t="s">
        <v>5491</v>
      </c>
      <c r="M205" s="40">
        <v>350</v>
      </c>
    </row>
    <row r="206" spans="1:13" x14ac:dyDescent="0.25">
      <c r="A206" t="s">
        <v>1730</v>
      </c>
      <c r="B206" t="s">
        <v>1708</v>
      </c>
      <c r="C206" t="s">
        <v>1709</v>
      </c>
      <c r="D206" s="21" t="s">
        <v>229</v>
      </c>
      <c r="E206">
        <v>1.89</v>
      </c>
      <c r="F206" t="s">
        <v>5427</v>
      </c>
      <c r="G206" t="s">
        <v>314</v>
      </c>
      <c r="H206" t="s">
        <v>5486</v>
      </c>
      <c r="I206" t="s">
        <v>52</v>
      </c>
      <c r="J206" t="s">
        <v>5485</v>
      </c>
      <c r="K206" t="s">
        <v>5487</v>
      </c>
      <c r="L206" s="40" t="s">
        <v>5491</v>
      </c>
      <c r="M206" s="40">
        <v>350</v>
      </c>
    </row>
    <row r="207" spans="1:13" x14ac:dyDescent="0.25">
      <c r="A207" t="s">
        <v>1731</v>
      </c>
      <c r="B207" t="s">
        <v>1708</v>
      </c>
      <c r="C207" t="s">
        <v>1709</v>
      </c>
      <c r="D207" s="21" t="s">
        <v>156</v>
      </c>
      <c r="E207">
        <v>0.94</v>
      </c>
      <c r="F207" t="s">
        <v>5427</v>
      </c>
      <c r="G207" t="s">
        <v>314</v>
      </c>
      <c r="H207" t="s">
        <v>5486</v>
      </c>
      <c r="I207" t="s">
        <v>52</v>
      </c>
      <c r="J207" t="s">
        <v>5485</v>
      </c>
      <c r="K207" t="s">
        <v>5487</v>
      </c>
      <c r="L207" s="40" t="s">
        <v>5491</v>
      </c>
      <c r="M207" s="40">
        <v>350</v>
      </c>
    </row>
    <row r="208" spans="1:13" x14ac:dyDescent="0.25">
      <c r="A208" t="s">
        <v>1732</v>
      </c>
      <c r="B208" t="s">
        <v>1708</v>
      </c>
      <c r="C208" t="s">
        <v>1709</v>
      </c>
      <c r="D208" s="21" t="s">
        <v>158</v>
      </c>
      <c r="E208">
        <v>2.74</v>
      </c>
      <c r="F208" t="s">
        <v>5427</v>
      </c>
      <c r="G208" t="s">
        <v>314</v>
      </c>
      <c r="H208" t="s">
        <v>5486</v>
      </c>
      <c r="I208" t="s">
        <v>52</v>
      </c>
      <c r="J208" t="s">
        <v>5485</v>
      </c>
      <c r="K208" t="s">
        <v>5487</v>
      </c>
      <c r="L208" s="40" t="s">
        <v>5491</v>
      </c>
      <c r="M208" s="40">
        <v>400</v>
      </c>
    </row>
    <row r="209" spans="1:13" x14ac:dyDescent="0.25">
      <c r="A209" t="s">
        <v>1733</v>
      </c>
      <c r="B209" t="s">
        <v>1708</v>
      </c>
      <c r="C209" t="s">
        <v>1709</v>
      </c>
      <c r="D209" s="21" t="s">
        <v>122</v>
      </c>
      <c r="E209">
        <v>2.71</v>
      </c>
      <c r="F209" t="s">
        <v>5427</v>
      </c>
      <c r="G209" t="s">
        <v>314</v>
      </c>
      <c r="H209" t="s">
        <v>5486</v>
      </c>
      <c r="I209" t="s">
        <v>52</v>
      </c>
      <c r="J209" t="s">
        <v>5485</v>
      </c>
      <c r="K209" t="s">
        <v>5487</v>
      </c>
      <c r="L209" s="40" t="s">
        <v>5491</v>
      </c>
      <c r="M209" s="40">
        <v>400</v>
      </c>
    </row>
    <row r="210" spans="1:13" x14ac:dyDescent="0.25">
      <c r="A210" t="s">
        <v>1734</v>
      </c>
      <c r="B210" t="s">
        <v>1708</v>
      </c>
      <c r="C210" t="s">
        <v>1709</v>
      </c>
      <c r="D210" s="21" t="s">
        <v>112</v>
      </c>
      <c r="E210">
        <v>7.6</v>
      </c>
      <c r="F210" t="s">
        <v>5427</v>
      </c>
      <c r="G210" t="s">
        <v>314</v>
      </c>
      <c r="H210" t="s">
        <v>5486</v>
      </c>
      <c r="I210" t="s">
        <v>52</v>
      </c>
      <c r="J210" t="s">
        <v>5485</v>
      </c>
      <c r="K210" t="s">
        <v>5487</v>
      </c>
      <c r="L210" s="40" t="s">
        <v>5491</v>
      </c>
      <c r="M210" s="40">
        <v>400</v>
      </c>
    </row>
    <row r="211" spans="1:13" x14ac:dyDescent="0.25">
      <c r="A211" t="s">
        <v>1735</v>
      </c>
      <c r="B211" t="s">
        <v>1708</v>
      </c>
      <c r="C211" t="s">
        <v>1709</v>
      </c>
      <c r="D211" s="21" t="s">
        <v>114</v>
      </c>
      <c r="E211">
        <v>6.06</v>
      </c>
      <c r="F211" t="s">
        <v>5427</v>
      </c>
      <c r="G211" t="s">
        <v>314</v>
      </c>
      <c r="H211" t="s">
        <v>5486</v>
      </c>
      <c r="I211" t="s">
        <v>52</v>
      </c>
      <c r="J211" t="s">
        <v>5485</v>
      </c>
      <c r="K211" t="s">
        <v>5487</v>
      </c>
      <c r="L211" s="40" t="s">
        <v>5491</v>
      </c>
      <c r="M211" s="40">
        <v>400</v>
      </c>
    </row>
    <row r="212" spans="1:13" x14ac:dyDescent="0.25">
      <c r="A212" t="s">
        <v>1736</v>
      </c>
      <c r="B212" t="s">
        <v>1708</v>
      </c>
      <c r="C212" t="s">
        <v>1709</v>
      </c>
      <c r="D212" s="21" t="s">
        <v>160</v>
      </c>
      <c r="E212">
        <v>1.65</v>
      </c>
      <c r="F212" t="s">
        <v>5427</v>
      </c>
      <c r="G212" t="s">
        <v>314</v>
      </c>
      <c r="H212" t="s">
        <v>5486</v>
      </c>
      <c r="I212" t="s">
        <v>52</v>
      </c>
      <c r="J212" t="s">
        <v>5485</v>
      </c>
      <c r="K212" t="s">
        <v>5487</v>
      </c>
      <c r="L212" s="40" t="s">
        <v>5491</v>
      </c>
      <c r="M212" s="40">
        <v>350</v>
      </c>
    </row>
    <row r="213" spans="1:13" x14ac:dyDescent="0.25">
      <c r="A213" t="s">
        <v>1737</v>
      </c>
      <c r="B213" t="s">
        <v>1708</v>
      </c>
      <c r="C213" t="s">
        <v>1709</v>
      </c>
      <c r="D213" s="21" t="s">
        <v>200</v>
      </c>
      <c r="E213">
        <v>1.87</v>
      </c>
      <c r="F213" t="s">
        <v>5427</v>
      </c>
      <c r="G213" t="s">
        <v>314</v>
      </c>
      <c r="H213" t="s">
        <v>5486</v>
      </c>
      <c r="I213" t="s">
        <v>52</v>
      </c>
      <c r="J213" t="s">
        <v>5485</v>
      </c>
      <c r="K213" t="s">
        <v>5487</v>
      </c>
      <c r="L213" s="40" t="s">
        <v>5491</v>
      </c>
      <c r="M213" s="40">
        <v>350</v>
      </c>
    </row>
    <row r="214" spans="1:13" x14ac:dyDescent="0.25">
      <c r="A214" t="s">
        <v>1738</v>
      </c>
      <c r="B214" t="s">
        <v>1708</v>
      </c>
      <c r="C214" t="s">
        <v>1709</v>
      </c>
      <c r="D214" s="21" t="s">
        <v>124</v>
      </c>
      <c r="E214">
        <v>0.71</v>
      </c>
      <c r="F214" t="s">
        <v>5427</v>
      </c>
      <c r="G214" t="s">
        <v>314</v>
      </c>
      <c r="H214" t="s">
        <v>5486</v>
      </c>
      <c r="I214" t="s">
        <v>52</v>
      </c>
      <c r="J214" t="s">
        <v>5485</v>
      </c>
      <c r="K214" t="s">
        <v>5487</v>
      </c>
      <c r="L214" s="40" t="s">
        <v>5491</v>
      </c>
      <c r="M214" s="40">
        <v>350</v>
      </c>
    </row>
    <row r="215" spans="1:13" x14ac:dyDescent="0.25">
      <c r="A215" t="s">
        <v>1739</v>
      </c>
      <c r="B215" t="s">
        <v>1708</v>
      </c>
      <c r="C215" t="s">
        <v>1709</v>
      </c>
      <c r="D215" s="21" t="s">
        <v>203</v>
      </c>
      <c r="E215">
        <v>10.62</v>
      </c>
      <c r="F215" t="s">
        <v>5427</v>
      </c>
      <c r="G215" t="s">
        <v>314</v>
      </c>
      <c r="H215" t="s">
        <v>5486</v>
      </c>
      <c r="I215" t="s">
        <v>52</v>
      </c>
      <c r="J215" t="s">
        <v>5485</v>
      </c>
      <c r="K215" t="s">
        <v>5487</v>
      </c>
      <c r="L215" s="40" t="s">
        <v>5491</v>
      </c>
      <c r="M215" s="40">
        <v>300</v>
      </c>
    </row>
    <row r="216" spans="1:13" x14ac:dyDescent="0.25">
      <c r="A216" t="s">
        <v>1740</v>
      </c>
      <c r="B216" t="s">
        <v>1708</v>
      </c>
      <c r="C216" t="s">
        <v>1709</v>
      </c>
      <c r="D216" s="21" t="s">
        <v>162</v>
      </c>
      <c r="E216">
        <v>5.19</v>
      </c>
      <c r="F216" t="s">
        <v>5427</v>
      </c>
      <c r="G216" t="s">
        <v>314</v>
      </c>
      <c r="H216" t="s">
        <v>5486</v>
      </c>
      <c r="I216" t="s">
        <v>52</v>
      </c>
      <c r="J216" t="s">
        <v>5485</v>
      </c>
      <c r="K216" t="s">
        <v>5487</v>
      </c>
      <c r="L216" s="40" t="s">
        <v>5491</v>
      </c>
      <c r="M216" s="40">
        <v>400</v>
      </c>
    </row>
    <row r="217" spans="1:13" x14ac:dyDescent="0.25">
      <c r="A217" t="s">
        <v>1741</v>
      </c>
      <c r="B217" t="s">
        <v>1708</v>
      </c>
      <c r="C217" t="s">
        <v>1709</v>
      </c>
      <c r="D217" s="21" t="s">
        <v>126</v>
      </c>
      <c r="E217">
        <v>3.13</v>
      </c>
      <c r="F217" t="s">
        <v>5427</v>
      </c>
      <c r="G217" t="s">
        <v>314</v>
      </c>
      <c r="H217" t="s">
        <v>5486</v>
      </c>
      <c r="I217" t="s">
        <v>52</v>
      </c>
      <c r="J217" t="s">
        <v>5485</v>
      </c>
      <c r="K217" t="s">
        <v>5487</v>
      </c>
      <c r="L217" s="40" t="s">
        <v>5491</v>
      </c>
      <c r="M217" s="40">
        <v>300</v>
      </c>
    </row>
    <row r="218" spans="1:13" x14ac:dyDescent="0.25">
      <c r="A218" t="s">
        <v>1765</v>
      </c>
      <c r="B218" t="s">
        <v>1708</v>
      </c>
      <c r="C218" t="s">
        <v>1709</v>
      </c>
      <c r="D218" s="21" t="s">
        <v>191</v>
      </c>
      <c r="E218">
        <v>0.34</v>
      </c>
      <c r="F218" t="s">
        <v>5427</v>
      </c>
      <c r="G218" t="s">
        <v>314</v>
      </c>
      <c r="H218" t="s">
        <v>5486</v>
      </c>
      <c r="I218" t="s">
        <v>52</v>
      </c>
      <c r="J218" t="s">
        <v>5485</v>
      </c>
      <c r="K218" t="s">
        <v>5487</v>
      </c>
      <c r="L218" s="40" t="s">
        <v>5491</v>
      </c>
      <c r="M218" s="40">
        <v>400</v>
      </c>
    </row>
    <row r="219" spans="1:13" x14ac:dyDescent="0.25">
      <c r="A219" t="s">
        <v>1768</v>
      </c>
      <c r="B219" t="s">
        <v>1708</v>
      </c>
      <c r="C219" t="s">
        <v>1709</v>
      </c>
      <c r="D219" s="21" t="s">
        <v>178</v>
      </c>
      <c r="E219">
        <v>0.84</v>
      </c>
      <c r="F219" t="s">
        <v>5427</v>
      </c>
      <c r="G219" t="s">
        <v>314</v>
      </c>
      <c r="H219" t="s">
        <v>5486</v>
      </c>
      <c r="I219" t="s">
        <v>52</v>
      </c>
      <c r="J219" t="s">
        <v>5485</v>
      </c>
      <c r="K219" t="s">
        <v>5487</v>
      </c>
      <c r="L219" s="40" t="s">
        <v>5491</v>
      </c>
      <c r="M219" s="40">
        <v>400</v>
      </c>
    </row>
    <row r="220" spans="1:13" x14ac:dyDescent="0.25">
      <c r="A220" t="s">
        <v>1771</v>
      </c>
      <c r="B220" t="s">
        <v>1708</v>
      </c>
      <c r="C220" t="s">
        <v>1709</v>
      </c>
      <c r="D220" s="21" t="s">
        <v>870</v>
      </c>
      <c r="E220">
        <v>1.34</v>
      </c>
      <c r="F220" t="s">
        <v>5427</v>
      </c>
      <c r="G220" t="s">
        <v>314</v>
      </c>
      <c r="H220" t="s">
        <v>5486</v>
      </c>
      <c r="I220" t="s">
        <v>52</v>
      </c>
      <c r="J220" t="s">
        <v>5485</v>
      </c>
      <c r="K220" t="s">
        <v>5487</v>
      </c>
      <c r="L220" s="40" t="s">
        <v>5491</v>
      </c>
      <c r="M220" s="40">
        <v>400</v>
      </c>
    </row>
    <row r="221" spans="1:13" x14ac:dyDescent="0.25">
      <c r="A221" t="s">
        <v>1711</v>
      </c>
      <c r="B221" t="s">
        <v>1708</v>
      </c>
      <c r="C221" t="s">
        <v>1709</v>
      </c>
      <c r="D221" t="s">
        <v>95</v>
      </c>
      <c r="E221">
        <v>25.15</v>
      </c>
      <c r="F221" t="s">
        <v>5427</v>
      </c>
      <c r="G221" t="s">
        <v>314</v>
      </c>
      <c r="H221" t="s">
        <v>5486</v>
      </c>
      <c r="I221" t="s">
        <v>52</v>
      </c>
      <c r="J221" t="s">
        <v>5485</v>
      </c>
      <c r="K221" t="s">
        <v>5487</v>
      </c>
      <c r="L221" s="40" t="s">
        <v>5491</v>
      </c>
      <c r="M221" s="40">
        <v>400</v>
      </c>
    </row>
    <row r="222" spans="1:13" x14ac:dyDescent="0.25">
      <c r="A222" t="s">
        <v>1714</v>
      </c>
      <c r="B222" t="s">
        <v>1708</v>
      </c>
      <c r="C222" t="s">
        <v>1709</v>
      </c>
      <c r="D222" t="s">
        <v>143</v>
      </c>
      <c r="E222">
        <v>10.65</v>
      </c>
      <c r="F222" t="s">
        <v>5427</v>
      </c>
      <c r="G222" t="s">
        <v>314</v>
      </c>
      <c r="H222" t="s">
        <v>5486</v>
      </c>
      <c r="I222" t="s">
        <v>52</v>
      </c>
      <c r="J222" t="s">
        <v>5485</v>
      </c>
      <c r="K222" t="s">
        <v>5487</v>
      </c>
      <c r="L222" s="40" t="s">
        <v>5491</v>
      </c>
      <c r="M222" s="40">
        <v>400</v>
      </c>
    </row>
    <row r="223" spans="1:13" x14ac:dyDescent="0.25">
      <c r="A223" t="s">
        <v>1726</v>
      </c>
      <c r="B223" t="s">
        <v>1708</v>
      </c>
      <c r="C223" t="s">
        <v>1709</v>
      </c>
      <c r="D223" t="s">
        <v>149</v>
      </c>
      <c r="E223">
        <v>20.190000000000001</v>
      </c>
      <c r="F223" t="s">
        <v>5427</v>
      </c>
      <c r="G223" t="s">
        <v>314</v>
      </c>
      <c r="H223" t="s">
        <v>5486</v>
      </c>
      <c r="I223" t="s">
        <v>52</v>
      </c>
      <c r="J223" t="s">
        <v>5485</v>
      </c>
      <c r="K223" t="s">
        <v>5487</v>
      </c>
      <c r="L223" s="40" t="s">
        <v>5491</v>
      </c>
      <c r="M223" s="40">
        <v>400</v>
      </c>
    </row>
    <row r="224" spans="1:13" x14ac:dyDescent="0.25">
      <c r="A224" t="s">
        <v>1742</v>
      </c>
      <c r="B224" t="s">
        <v>1708</v>
      </c>
      <c r="C224" t="s">
        <v>1709</v>
      </c>
      <c r="D224" t="s">
        <v>118</v>
      </c>
      <c r="E224">
        <v>9.69</v>
      </c>
      <c r="F224" t="s">
        <v>5427</v>
      </c>
      <c r="G224" t="s">
        <v>314</v>
      </c>
      <c r="H224" t="s">
        <v>5486</v>
      </c>
      <c r="I224" t="s">
        <v>52</v>
      </c>
      <c r="J224" t="s">
        <v>5485</v>
      </c>
      <c r="K224" t="s">
        <v>5487</v>
      </c>
      <c r="L224" s="40" t="s">
        <v>5491</v>
      </c>
      <c r="M224" s="40">
        <v>400</v>
      </c>
    </row>
    <row r="225" spans="1:13" x14ac:dyDescent="0.25">
      <c r="A225" t="s">
        <v>1743</v>
      </c>
      <c r="B225" t="s">
        <v>1708</v>
      </c>
      <c r="C225" t="s">
        <v>1709</v>
      </c>
      <c r="D225" t="s">
        <v>166</v>
      </c>
      <c r="E225">
        <v>0.56999999999999995</v>
      </c>
      <c r="F225" t="s">
        <v>5427</v>
      </c>
      <c r="G225" t="s">
        <v>314</v>
      </c>
      <c r="H225" t="s">
        <v>5486</v>
      </c>
      <c r="I225" t="s">
        <v>52</v>
      </c>
      <c r="J225" t="s">
        <v>5485</v>
      </c>
      <c r="K225" t="s">
        <v>5487</v>
      </c>
      <c r="L225" s="40" t="s">
        <v>5491</v>
      </c>
      <c r="M225" s="40">
        <v>350</v>
      </c>
    </row>
    <row r="226" spans="1:13" x14ac:dyDescent="0.25">
      <c r="A226" t="s">
        <v>1744</v>
      </c>
      <c r="B226" t="s">
        <v>1708</v>
      </c>
      <c r="C226" t="s">
        <v>1709</v>
      </c>
      <c r="D226" t="s">
        <v>128</v>
      </c>
      <c r="E226">
        <v>13.25</v>
      </c>
      <c r="F226" t="s">
        <v>5427</v>
      </c>
      <c r="G226" t="s">
        <v>314</v>
      </c>
      <c r="H226" t="s">
        <v>5486</v>
      </c>
      <c r="I226" t="s">
        <v>52</v>
      </c>
      <c r="J226" t="s">
        <v>5485</v>
      </c>
      <c r="K226" t="s">
        <v>5487</v>
      </c>
      <c r="L226" s="40" t="s">
        <v>5491</v>
      </c>
      <c r="M226" s="40">
        <v>400</v>
      </c>
    </row>
    <row r="227" spans="1:13" x14ac:dyDescent="0.25">
      <c r="A227" t="s">
        <v>973</v>
      </c>
      <c r="B227" t="s">
        <v>971</v>
      </c>
      <c r="C227" t="s">
        <v>972</v>
      </c>
      <c r="D227" t="s">
        <v>95</v>
      </c>
      <c r="E227">
        <v>0.16407001095500001</v>
      </c>
      <c r="F227" t="s">
        <v>5427</v>
      </c>
      <c r="G227" t="s">
        <v>248</v>
      </c>
      <c r="H227" t="s">
        <v>5486</v>
      </c>
      <c r="I227" t="s">
        <v>52</v>
      </c>
      <c r="J227" t="s">
        <v>5485</v>
      </c>
      <c r="K227" t="s">
        <v>5487</v>
      </c>
      <c r="L227" s="40" t="s">
        <v>5491</v>
      </c>
      <c r="M227" s="40" t="s">
        <v>553</v>
      </c>
    </row>
    <row r="228" spans="1:13" x14ac:dyDescent="0.25">
      <c r="A228" t="s">
        <v>975</v>
      </c>
      <c r="B228" t="s">
        <v>971</v>
      </c>
      <c r="C228" t="s">
        <v>972</v>
      </c>
      <c r="D228" t="s">
        <v>87</v>
      </c>
      <c r="E228">
        <v>0.79</v>
      </c>
      <c r="F228" t="s">
        <v>5427</v>
      </c>
      <c r="G228" t="s">
        <v>248</v>
      </c>
      <c r="H228" t="s">
        <v>5486</v>
      </c>
      <c r="I228" t="s">
        <v>52</v>
      </c>
      <c r="J228" t="s">
        <v>5485</v>
      </c>
      <c r="K228" t="s">
        <v>5487</v>
      </c>
      <c r="L228" s="40" t="s">
        <v>5491</v>
      </c>
      <c r="M228" s="40" t="s">
        <v>5492</v>
      </c>
    </row>
    <row r="229" spans="1:13" x14ac:dyDescent="0.25">
      <c r="A229" t="s">
        <v>976</v>
      </c>
      <c r="B229" t="s">
        <v>971</v>
      </c>
      <c r="C229" t="s">
        <v>972</v>
      </c>
      <c r="D229" t="s">
        <v>100</v>
      </c>
      <c r="E229">
        <v>10.98</v>
      </c>
      <c r="F229" t="s">
        <v>5427</v>
      </c>
      <c r="G229" t="s">
        <v>248</v>
      </c>
      <c r="H229" t="s">
        <v>5486</v>
      </c>
      <c r="I229" t="s">
        <v>52</v>
      </c>
      <c r="J229" t="s">
        <v>5485</v>
      </c>
      <c r="K229" t="s">
        <v>5487</v>
      </c>
      <c r="L229" s="40" t="s">
        <v>5491</v>
      </c>
      <c r="M229" s="40">
        <v>350</v>
      </c>
    </row>
    <row r="230" spans="1:13" x14ac:dyDescent="0.25">
      <c r="A230" t="s">
        <v>977</v>
      </c>
      <c r="B230" t="s">
        <v>971</v>
      </c>
      <c r="C230" t="s">
        <v>972</v>
      </c>
      <c r="D230" t="s">
        <v>259</v>
      </c>
      <c r="E230">
        <v>5.38</v>
      </c>
      <c r="F230" t="s">
        <v>5427</v>
      </c>
      <c r="G230" t="s">
        <v>248</v>
      </c>
      <c r="H230" t="s">
        <v>5486</v>
      </c>
      <c r="I230" t="s">
        <v>52</v>
      </c>
      <c r="J230" t="s">
        <v>5485</v>
      </c>
      <c r="K230" t="s">
        <v>5487</v>
      </c>
      <c r="L230" s="40" t="s">
        <v>5491</v>
      </c>
      <c r="M230" s="40">
        <v>350</v>
      </c>
    </row>
    <row r="231" spans="1:13" x14ac:dyDescent="0.25">
      <c r="A231" t="s">
        <v>978</v>
      </c>
      <c r="B231" t="s">
        <v>971</v>
      </c>
      <c r="C231" t="s">
        <v>972</v>
      </c>
      <c r="D231" t="s">
        <v>275</v>
      </c>
      <c r="E231">
        <v>5.54</v>
      </c>
      <c r="F231" t="s">
        <v>5427</v>
      </c>
      <c r="G231" t="s">
        <v>248</v>
      </c>
      <c r="H231" t="s">
        <v>5486</v>
      </c>
      <c r="I231" t="s">
        <v>52</v>
      </c>
      <c r="J231" t="s">
        <v>5485</v>
      </c>
      <c r="K231" t="s">
        <v>5487</v>
      </c>
      <c r="L231" s="40" t="s">
        <v>5491</v>
      </c>
      <c r="M231" s="40">
        <v>300</v>
      </c>
    </row>
    <row r="232" spans="1:13" x14ac:dyDescent="0.25">
      <c r="A232" t="s">
        <v>979</v>
      </c>
      <c r="B232" t="s">
        <v>971</v>
      </c>
      <c r="C232" t="s">
        <v>972</v>
      </c>
      <c r="D232" t="s">
        <v>207</v>
      </c>
      <c r="E232">
        <v>38.549999999999997</v>
      </c>
      <c r="F232" t="s">
        <v>5427</v>
      </c>
      <c r="G232" t="s">
        <v>248</v>
      </c>
      <c r="H232" t="s">
        <v>5486</v>
      </c>
      <c r="I232" t="s">
        <v>52</v>
      </c>
      <c r="J232" t="s">
        <v>5485</v>
      </c>
      <c r="K232" t="s">
        <v>5487</v>
      </c>
      <c r="L232" s="40" t="s">
        <v>5491</v>
      </c>
      <c r="M232" s="40">
        <v>350</v>
      </c>
    </row>
    <row r="233" spans="1:13" x14ac:dyDescent="0.25">
      <c r="A233" t="s">
        <v>980</v>
      </c>
      <c r="B233" t="s">
        <v>971</v>
      </c>
      <c r="C233" t="s">
        <v>972</v>
      </c>
      <c r="D233" t="s">
        <v>102</v>
      </c>
      <c r="E233">
        <v>31.57</v>
      </c>
      <c r="F233" t="s">
        <v>5427</v>
      </c>
      <c r="G233" t="s">
        <v>248</v>
      </c>
      <c r="H233" t="s">
        <v>5486</v>
      </c>
      <c r="I233" t="s">
        <v>52</v>
      </c>
      <c r="J233" t="s">
        <v>5485</v>
      </c>
      <c r="K233" t="s">
        <v>5487</v>
      </c>
      <c r="L233" s="40" t="s">
        <v>5491</v>
      </c>
      <c r="M233" s="40">
        <v>350</v>
      </c>
    </row>
    <row r="234" spans="1:13" x14ac:dyDescent="0.25">
      <c r="A234" t="s">
        <v>981</v>
      </c>
      <c r="B234" t="s">
        <v>971</v>
      </c>
      <c r="C234" t="s">
        <v>972</v>
      </c>
      <c r="D234" t="s">
        <v>104</v>
      </c>
      <c r="E234">
        <v>31.81</v>
      </c>
      <c r="F234" t="s">
        <v>5427</v>
      </c>
      <c r="G234" t="s">
        <v>248</v>
      </c>
      <c r="H234" t="s">
        <v>5486</v>
      </c>
      <c r="I234" t="s">
        <v>52</v>
      </c>
      <c r="J234" t="s">
        <v>5485</v>
      </c>
      <c r="K234" t="s">
        <v>5487</v>
      </c>
      <c r="L234" s="40" t="s">
        <v>5491</v>
      </c>
      <c r="M234" s="40">
        <v>300</v>
      </c>
    </row>
    <row r="235" spans="1:13" x14ac:dyDescent="0.25">
      <c r="A235" t="s">
        <v>983</v>
      </c>
      <c r="B235" t="s">
        <v>971</v>
      </c>
      <c r="C235" t="s">
        <v>972</v>
      </c>
      <c r="D235" t="s">
        <v>107</v>
      </c>
      <c r="E235">
        <v>23.58</v>
      </c>
      <c r="F235" t="s">
        <v>5427</v>
      </c>
      <c r="G235" t="s">
        <v>248</v>
      </c>
      <c r="H235" t="s">
        <v>5486</v>
      </c>
      <c r="I235" t="s">
        <v>52</v>
      </c>
      <c r="J235" t="s">
        <v>5485</v>
      </c>
      <c r="K235" t="s">
        <v>5487</v>
      </c>
      <c r="L235" s="40" t="s">
        <v>5491</v>
      </c>
      <c r="M235" s="40">
        <v>300</v>
      </c>
    </row>
    <row r="236" spans="1:13" x14ac:dyDescent="0.25">
      <c r="A236" t="s">
        <v>984</v>
      </c>
      <c r="B236" t="s">
        <v>971</v>
      </c>
      <c r="C236" t="s">
        <v>972</v>
      </c>
      <c r="D236" t="s">
        <v>109</v>
      </c>
      <c r="F236" t="s">
        <v>5427</v>
      </c>
      <c r="G236" t="s">
        <v>248</v>
      </c>
      <c r="H236" t="s">
        <v>5486</v>
      </c>
      <c r="I236" t="s">
        <v>52</v>
      </c>
      <c r="J236" t="s">
        <v>5485</v>
      </c>
      <c r="K236" t="s">
        <v>5487</v>
      </c>
      <c r="L236" s="40" t="s">
        <v>5491</v>
      </c>
      <c r="M236" s="40" t="s">
        <v>5492</v>
      </c>
    </row>
    <row r="237" spans="1:13" x14ac:dyDescent="0.25">
      <c r="A237" t="s">
        <v>985</v>
      </c>
      <c r="B237" t="s">
        <v>971</v>
      </c>
      <c r="C237" t="s">
        <v>972</v>
      </c>
      <c r="D237" t="s">
        <v>195</v>
      </c>
      <c r="E237">
        <v>3.1410062171200002</v>
      </c>
      <c r="F237" t="s">
        <v>5427</v>
      </c>
      <c r="G237" t="s">
        <v>248</v>
      </c>
      <c r="H237" t="s">
        <v>5486</v>
      </c>
      <c r="I237" t="s">
        <v>52</v>
      </c>
      <c r="J237" t="s">
        <v>5485</v>
      </c>
      <c r="K237" t="s">
        <v>5487</v>
      </c>
      <c r="L237" s="40" t="s">
        <v>5491</v>
      </c>
      <c r="M237" s="40">
        <v>350</v>
      </c>
    </row>
    <row r="238" spans="1:13" x14ac:dyDescent="0.25">
      <c r="A238" t="s">
        <v>987</v>
      </c>
      <c r="B238" t="s">
        <v>971</v>
      </c>
      <c r="C238" t="s">
        <v>972</v>
      </c>
      <c r="D238" t="s">
        <v>112</v>
      </c>
      <c r="F238" t="s">
        <v>5427</v>
      </c>
      <c r="G238" t="s">
        <v>248</v>
      </c>
      <c r="H238" t="s">
        <v>5486</v>
      </c>
      <c r="I238" t="s">
        <v>52</v>
      </c>
      <c r="J238" t="s">
        <v>5485</v>
      </c>
      <c r="K238" t="s">
        <v>5487</v>
      </c>
      <c r="L238" s="40" t="s">
        <v>5491</v>
      </c>
      <c r="M238" s="40" t="s">
        <v>5492</v>
      </c>
    </row>
    <row r="239" spans="1:13" x14ac:dyDescent="0.25">
      <c r="A239" t="s">
        <v>988</v>
      </c>
      <c r="B239" t="s">
        <v>971</v>
      </c>
      <c r="C239" t="s">
        <v>972</v>
      </c>
      <c r="D239" t="s">
        <v>116</v>
      </c>
      <c r="F239" t="s">
        <v>5427</v>
      </c>
      <c r="G239" t="s">
        <v>248</v>
      </c>
      <c r="H239" t="s">
        <v>5486</v>
      </c>
      <c r="I239" t="s">
        <v>52</v>
      </c>
      <c r="J239" t="s">
        <v>5485</v>
      </c>
      <c r="K239" t="s">
        <v>5487</v>
      </c>
      <c r="L239" s="40" t="s">
        <v>5491</v>
      </c>
      <c r="M239" s="40" t="s">
        <v>553</v>
      </c>
    </row>
    <row r="240" spans="1:13" x14ac:dyDescent="0.25">
      <c r="A240" t="s">
        <v>989</v>
      </c>
      <c r="B240" t="s">
        <v>971</v>
      </c>
      <c r="C240" t="s">
        <v>972</v>
      </c>
      <c r="D240" t="s">
        <v>160</v>
      </c>
      <c r="F240" t="s">
        <v>5427</v>
      </c>
      <c r="G240" t="s">
        <v>248</v>
      </c>
      <c r="H240" t="s">
        <v>5486</v>
      </c>
      <c r="I240" t="s">
        <v>52</v>
      </c>
      <c r="J240" t="s">
        <v>5485</v>
      </c>
      <c r="K240" t="s">
        <v>5487</v>
      </c>
      <c r="L240" s="40" t="s">
        <v>5491</v>
      </c>
      <c r="M240" s="40" t="s">
        <v>5492</v>
      </c>
    </row>
    <row r="241" spans="1:13" x14ac:dyDescent="0.25">
      <c r="A241" t="s">
        <v>990</v>
      </c>
      <c r="B241" t="s">
        <v>971</v>
      </c>
      <c r="C241" t="s">
        <v>972</v>
      </c>
      <c r="D241" t="s">
        <v>200</v>
      </c>
      <c r="F241" t="s">
        <v>5427</v>
      </c>
      <c r="G241" t="s">
        <v>248</v>
      </c>
      <c r="H241" t="s">
        <v>5486</v>
      </c>
      <c r="I241" t="s">
        <v>52</v>
      </c>
      <c r="J241" t="s">
        <v>5485</v>
      </c>
      <c r="K241" t="s">
        <v>5487</v>
      </c>
      <c r="L241" s="40" t="s">
        <v>5491</v>
      </c>
      <c r="M241" s="40" t="s">
        <v>5492</v>
      </c>
    </row>
    <row r="242" spans="1:13" x14ac:dyDescent="0.25">
      <c r="A242" t="s">
        <v>992</v>
      </c>
      <c r="B242" t="s">
        <v>971</v>
      </c>
      <c r="C242" t="s">
        <v>972</v>
      </c>
      <c r="D242" t="s">
        <v>203</v>
      </c>
      <c r="F242" t="s">
        <v>5427</v>
      </c>
      <c r="G242" t="s">
        <v>248</v>
      </c>
      <c r="H242" t="s">
        <v>5486</v>
      </c>
      <c r="I242" t="s">
        <v>52</v>
      </c>
      <c r="J242" t="s">
        <v>5485</v>
      </c>
      <c r="K242" t="s">
        <v>5487</v>
      </c>
      <c r="L242" s="40" t="s">
        <v>5491</v>
      </c>
      <c r="M242" s="40" t="s">
        <v>553</v>
      </c>
    </row>
    <row r="243" spans="1:13" x14ac:dyDescent="0.25">
      <c r="A243" t="s">
        <v>994</v>
      </c>
      <c r="B243" t="s">
        <v>971</v>
      </c>
      <c r="C243" t="s">
        <v>972</v>
      </c>
      <c r="D243" t="s">
        <v>68</v>
      </c>
      <c r="F243" t="s">
        <v>5427</v>
      </c>
      <c r="G243" t="s">
        <v>248</v>
      </c>
      <c r="H243" t="s">
        <v>5486</v>
      </c>
      <c r="I243" t="s">
        <v>52</v>
      </c>
      <c r="J243" t="s">
        <v>5485</v>
      </c>
      <c r="K243" t="s">
        <v>5487</v>
      </c>
      <c r="L243" s="40" t="s">
        <v>5491</v>
      </c>
      <c r="M243" s="40">
        <v>300</v>
      </c>
    </row>
    <row r="244" spans="1:13" x14ac:dyDescent="0.25">
      <c r="A244" t="s">
        <v>997</v>
      </c>
      <c r="B244" t="s">
        <v>971</v>
      </c>
      <c r="C244" t="s">
        <v>972</v>
      </c>
      <c r="D244" t="s">
        <v>372</v>
      </c>
      <c r="F244" t="s">
        <v>5427</v>
      </c>
      <c r="G244" t="s">
        <v>248</v>
      </c>
      <c r="H244" t="s">
        <v>5486</v>
      </c>
      <c r="I244" t="s">
        <v>52</v>
      </c>
      <c r="J244" t="s">
        <v>5485</v>
      </c>
      <c r="K244" t="s">
        <v>5487</v>
      </c>
      <c r="L244" s="40" t="s">
        <v>5491</v>
      </c>
      <c r="M244" s="40">
        <v>350</v>
      </c>
    </row>
    <row r="245" spans="1:13" x14ac:dyDescent="0.25">
      <c r="A245" t="s">
        <v>998</v>
      </c>
      <c r="B245" t="s">
        <v>971</v>
      </c>
      <c r="C245" t="s">
        <v>972</v>
      </c>
      <c r="D245" t="s">
        <v>374</v>
      </c>
      <c r="F245" t="s">
        <v>5427</v>
      </c>
      <c r="G245" t="s">
        <v>248</v>
      </c>
      <c r="H245" t="s">
        <v>5486</v>
      </c>
      <c r="I245" t="s">
        <v>52</v>
      </c>
      <c r="J245" t="s">
        <v>5485</v>
      </c>
      <c r="K245" t="s">
        <v>5487</v>
      </c>
      <c r="L245" s="40" t="s">
        <v>5491</v>
      </c>
      <c r="M245" s="40">
        <v>300</v>
      </c>
    </row>
    <row r="246" spans="1:13" x14ac:dyDescent="0.25">
      <c r="A246" t="s">
        <v>999</v>
      </c>
      <c r="B246" t="s">
        <v>971</v>
      </c>
      <c r="C246" t="s">
        <v>972</v>
      </c>
      <c r="D246" t="s">
        <v>427</v>
      </c>
      <c r="F246" t="s">
        <v>5427</v>
      </c>
      <c r="G246" t="s">
        <v>248</v>
      </c>
      <c r="H246" t="s">
        <v>5486</v>
      </c>
      <c r="I246" t="s">
        <v>52</v>
      </c>
      <c r="J246" t="s">
        <v>5485</v>
      </c>
      <c r="K246" t="s">
        <v>5487</v>
      </c>
      <c r="L246" s="40" t="s">
        <v>5491</v>
      </c>
      <c r="M246" s="40">
        <v>300</v>
      </c>
    </row>
    <row r="247" spans="1:13" x14ac:dyDescent="0.25">
      <c r="A247" t="s">
        <v>1000</v>
      </c>
      <c r="B247" t="s">
        <v>971</v>
      </c>
      <c r="C247" t="s">
        <v>972</v>
      </c>
      <c r="D247" t="s">
        <v>430</v>
      </c>
      <c r="F247" t="s">
        <v>5427</v>
      </c>
      <c r="G247" t="s">
        <v>248</v>
      </c>
      <c r="H247" t="s">
        <v>5486</v>
      </c>
      <c r="I247" t="s">
        <v>52</v>
      </c>
      <c r="J247" t="s">
        <v>5485</v>
      </c>
      <c r="K247" t="s">
        <v>5487</v>
      </c>
      <c r="L247" s="40" t="s">
        <v>5491</v>
      </c>
      <c r="M247" s="40">
        <v>300</v>
      </c>
    </row>
    <row r="248" spans="1:13" x14ac:dyDescent="0.25">
      <c r="A248" t="s">
        <v>1001</v>
      </c>
      <c r="B248" t="s">
        <v>971</v>
      </c>
      <c r="C248" t="s">
        <v>972</v>
      </c>
      <c r="D248" t="s">
        <v>432</v>
      </c>
      <c r="F248" t="s">
        <v>5427</v>
      </c>
      <c r="G248" t="s">
        <v>248</v>
      </c>
      <c r="H248" t="s">
        <v>5486</v>
      </c>
      <c r="I248" t="s">
        <v>52</v>
      </c>
      <c r="J248" t="s">
        <v>5485</v>
      </c>
      <c r="K248" t="s">
        <v>5487</v>
      </c>
      <c r="L248" s="40" t="s">
        <v>5491</v>
      </c>
      <c r="M248" s="40">
        <v>300</v>
      </c>
    </row>
    <row r="249" spans="1:13" x14ac:dyDescent="0.25">
      <c r="A249" t="s">
        <v>1002</v>
      </c>
      <c r="B249" t="s">
        <v>971</v>
      </c>
      <c r="C249" t="s">
        <v>972</v>
      </c>
      <c r="D249" t="s">
        <v>434</v>
      </c>
      <c r="F249" t="s">
        <v>5427</v>
      </c>
      <c r="G249" t="s">
        <v>248</v>
      </c>
      <c r="H249" t="s">
        <v>5486</v>
      </c>
      <c r="I249" t="s">
        <v>52</v>
      </c>
      <c r="J249" t="s">
        <v>5485</v>
      </c>
      <c r="K249" t="s">
        <v>5487</v>
      </c>
      <c r="L249" s="40" t="s">
        <v>5491</v>
      </c>
      <c r="M249" s="40">
        <v>300</v>
      </c>
    </row>
    <row r="250" spans="1:13" x14ac:dyDescent="0.25">
      <c r="A250" t="s">
        <v>1003</v>
      </c>
      <c r="B250" t="s">
        <v>971</v>
      </c>
      <c r="C250" t="s">
        <v>972</v>
      </c>
      <c r="D250" t="s">
        <v>378</v>
      </c>
      <c r="F250" t="s">
        <v>5427</v>
      </c>
      <c r="G250" t="s">
        <v>248</v>
      </c>
      <c r="H250" t="s">
        <v>5486</v>
      </c>
      <c r="I250" t="s">
        <v>52</v>
      </c>
      <c r="J250" t="s">
        <v>5485</v>
      </c>
      <c r="K250" t="s">
        <v>5487</v>
      </c>
      <c r="L250" s="40" t="s">
        <v>5491</v>
      </c>
      <c r="M250" s="40">
        <v>300</v>
      </c>
    </row>
    <row r="251" spans="1:13" x14ac:dyDescent="0.25">
      <c r="A251" t="s">
        <v>1004</v>
      </c>
      <c r="B251" t="s">
        <v>971</v>
      </c>
      <c r="C251" t="s">
        <v>972</v>
      </c>
      <c r="D251" t="s">
        <v>438</v>
      </c>
      <c r="F251" t="s">
        <v>5427</v>
      </c>
      <c r="G251" t="s">
        <v>248</v>
      </c>
      <c r="H251" t="s">
        <v>5486</v>
      </c>
      <c r="I251" t="s">
        <v>52</v>
      </c>
      <c r="J251" t="s">
        <v>5485</v>
      </c>
      <c r="K251" t="s">
        <v>5487</v>
      </c>
      <c r="L251" s="40" t="s">
        <v>5491</v>
      </c>
      <c r="M251" s="40">
        <v>300</v>
      </c>
    </row>
    <row r="252" spans="1:13" x14ac:dyDescent="0.25">
      <c r="A252" t="s">
        <v>1006</v>
      </c>
      <c r="B252" t="s">
        <v>971</v>
      </c>
      <c r="C252" t="s">
        <v>972</v>
      </c>
      <c r="D252" t="s">
        <v>444</v>
      </c>
      <c r="F252" t="s">
        <v>5427</v>
      </c>
      <c r="G252" t="s">
        <v>248</v>
      </c>
      <c r="H252" t="s">
        <v>5486</v>
      </c>
      <c r="I252" t="s">
        <v>52</v>
      </c>
      <c r="J252" t="s">
        <v>5485</v>
      </c>
      <c r="K252" t="s">
        <v>5487</v>
      </c>
      <c r="L252" s="40" t="s">
        <v>5491</v>
      </c>
      <c r="M252" s="40">
        <v>300</v>
      </c>
    </row>
    <row r="253" spans="1:13" x14ac:dyDescent="0.25">
      <c r="A253" t="s">
        <v>1007</v>
      </c>
      <c r="B253" t="s">
        <v>971</v>
      </c>
      <c r="C253" t="s">
        <v>972</v>
      </c>
      <c r="D253" t="s">
        <v>761</v>
      </c>
      <c r="F253" t="s">
        <v>5427</v>
      </c>
      <c r="G253" t="s">
        <v>248</v>
      </c>
      <c r="H253" t="s">
        <v>5486</v>
      </c>
      <c r="I253" t="s">
        <v>52</v>
      </c>
      <c r="J253" t="s">
        <v>5485</v>
      </c>
      <c r="K253" t="s">
        <v>5487</v>
      </c>
      <c r="L253" s="40" t="s">
        <v>5491</v>
      </c>
      <c r="M253" s="40">
        <v>350</v>
      </c>
    </row>
    <row r="254" spans="1:13" x14ac:dyDescent="0.25">
      <c r="A254" t="s">
        <v>1008</v>
      </c>
      <c r="B254" t="s">
        <v>971</v>
      </c>
      <c r="C254" t="s">
        <v>972</v>
      </c>
      <c r="D254" t="s">
        <v>189</v>
      </c>
      <c r="F254" t="s">
        <v>5427</v>
      </c>
      <c r="G254" t="s">
        <v>248</v>
      </c>
      <c r="H254" t="s">
        <v>5486</v>
      </c>
      <c r="I254" t="s">
        <v>52</v>
      </c>
      <c r="J254" t="s">
        <v>5485</v>
      </c>
      <c r="K254" t="s">
        <v>5487</v>
      </c>
      <c r="L254" s="40" t="s">
        <v>5491</v>
      </c>
      <c r="M254" s="40">
        <v>350</v>
      </c>
    </row>
    <row r="255" spans="1:13" x14ac:dyDescent="0.25">
      <c r="A255" t="s">
        <v>1009</v>
      </c>
      <c r="B255" t="s">
        <v>971</v>
      </c>
      <c r="C255" t="s">
        <v>972</v>
      </c>
      <c r="D255" t="s">
        <v>191</v>
      </c>
      <c r="F255" t="s">
        <v>5427</v>
      </c>
      <c r="G255" t="s">
        <v>248</v>
      </c>
      <c r="H255" t="s">
        <v>5486</v>
      </c>
      <c r="I255" t="s">
        <v>52</v>
      </c>
      <c r="J255" t="s">
        <v>5485</v>
      </c>
      <c r="K255" t="s">
        <v>5487</v>
      </c>
      <c r="L255" s="40" t="s">
        <v>5491</v>
      </c>
      <c r="M255" s="40">
        <v>350</v>
      </c>
    </row>
    <row r="256" spans="1:13" x14ac:dyDescent="0.25">
      <c r="A256" t="s">
        <v>1010</v>
      </c>
      <c r="B256" t="s">
        <v>971</v>
      </c>
      <c r="C256" t="s">
        <v>972</v>
      </c>
      <c r="D256" t="s">
        <v>176</v>
      </c>
      <c r="F256" t="s">
        <v>5427</v>
      </c>
      <c r="G256" t="s">
        <v>248</v>
      </c>
      <c r="H256" t="s">
        <v>5486</v>
      </c>
      <c r="I256" t="s">
        <v>52</v>
      </c>
      <c r="J256" t="s">
        <v>5485</v>
      </c>
      <c r="K256" t="s">
        <v>5487</v>
      </c>
      <c r="L256" s="40" t="s">
        <v>5491</v>
      </c>
      <c r="M256" s="40">
        <v>300</v>
      </c>
    </row>
    <row r="257" spans="1:13" x14ac:dyDescent="0.25">
      <c r="A257" t="s">
        <v>1013</v>
      </c>
      <c r="B257" t="s">
        <v>971</v>
      </c>
      <c r="C257" t="s">
        <v>972</v>
      </c>
      <c r="D257" t="s">
        <v>870</v>
      </c>
      <c r="F257" t="s">
        <v>5427</v>
      </c>
      <c r="G257" t="s">
        <v>248</v>
      </c>
      <c r="H257" t="s">
        <v>5486</v>
      </c>
      <c r="I257" t="s">
        <v>52</v>
      </c>
      <c r="J257" t="s">
        <v>5485</v>
      </c>
      <c r="K257" t="s">
        <v>5487</v>
      </c>
      <c r="L257" s="40" t="s">
        <v>5491</v>
      </c>
      <c r="M257" s="40">
        <v>350</v>
      </c>
    </row>
    <row r="258" spans="1:13" x14ac:dyDescent="0.25">
      <c r="A258" t="s">
        <v>3827</v>
      </c>
      <c r="B258" t="s">
        <v>3825</v>
      </c>
      <c r="C258" t="s">
        <v>3826</v>
      </c>
      <c r="D258" t="s">
        <v>95</v>
      </c>
      <c r="E258">
        <v>45.8</v>
      </c>
      <c r="F258" t="s">
        <v>5427</v>
      </c>
      <c r="G258" t="s">
        <v>55</v>
      </c>
      <c r="H258" t="s">
        <v>5486</v>
      </c>
      <c r="I258" t="s">
        <v>52</v>
      </c>
      <c r="J258" t="s">
        <v>5485</v>
      </c>
      <c r="K258" t="s">
        <v>5487</v>
      </c>
      <c r="L258" s="42" t="s">
        <v>5491</v>
      </c>
      <c r="M258" s="42">
        <v>340</v>
      </c>
    </row>
    <row r="259" spans="1:13" x14ac:dyDescent="0.25">
      <c r="A259" t="s">
        <v>3828</v>
      </c>
      <c r="B259" t="s">
        <v>3825</v>
      </c>
      <c r="C259" t="s">
        <v>3826</v>
      </c>
      <c r="D259" t="s">
        <v>143</v>
      </c>
      <c r="E259">
        <v>37.32</v>
      </c>
      <c r="F259" t="s">
        <v>5427</v>
      </c>
      <c r="G259" t="s">
        <v>55</v>
      </c>
      <c r="H259" t="s">
        <v>5486</v>
      </c>
      <c r="I259" t="s">
        <v>52</v>
      </c>
      <c r="J259" t="s">
        <v>5485</v>
      </c>
      <c r="K259" t="s">
        <v>5487</v>
      </c>
      <c r="L259" s="42" t="s">
        <v>5491</v>
      </c>
      <c r="M259" s="42">
        <v>340</v>
      </c>
    </row>
    <row r="260" spans="1:13" x14ac:dyDescent="0.25">
      <c r="A260" t="s">
        <v>3829</v>
      </c>
      <c r="B260" t="s">
        <v>3825</v>
      </c>
      <c r="C260" t="s">
        <v>3826</v>
      </c>
      <c r="D260" t="s">
        <v>145</v>
      </c>
      <c r="E260">
        <v>19.22</v>
      </c>
      <c r="F260" t="s">
        <v>5427</v>
      </c>
      <c r="G260" t="s">
        <v>55</v>
      </c>
      <c r="H260" t="s">
        <v>5486</v>
      </c>
      <c r="I260" t="s">
        <v>52</v>
      </c>
      <c r="J260" t="s">
        <v>5485</v>
      </c>
      <c r="K260" t="s">
        <v>5487</v>
      </c>
      <c r="L260" s="42" t="s">
        <v>5491</v>
      </c>
      <c r="M260" s="42">
        <v>340</v>
      </c>
    </row>
    <row r="261" spans="1:13" x14ac:dyDescent="0.25">
      <c r="A261" t="s">
        <v>3830</v>
      </c>
      <c r="B261" t="s">
        <v>3825</v>
      </c>
      <c r="C261" t="s">
        <v>3826</v>
      </c>
      <c r="D261" t="s">
        <v>255</v>
      </c>
      <c r="E261">
        <v>14.65</v>
      </c>
      <c r="F261" t="s">
        <v>5427</v>
      </c>
      <c r="G261" t="s">
        <v>55</v>
      </c>
      <c r="H261" t="s">
        <v>5486</v>
      </c>
      <c r="I261" t="s">
        <v>52</v>
      </c>
      <c r="J261" t="s">
        <v>5485</v>
      </c>
      <c r="K261" t="s">
        <v>5487</v>
      </c>
      <c r="L261" s="42" t="s">
        <v>5491</v>
      </c>
      <c r="M261" s="42">
        <v>340</v>
      </c>
    </row>
    <row r="262" spans="1:13" x14ac:dyDescent="0.25">
      <c r="A262" t="s">
        <v>3831</v>
      </c>
      <c r="B262" t="s">
        <v>3825</v>
      </c>
      <c r="C262" t="s">
        <v>3826</v>
      </c>
      <c r="D262" t="s">
        <v>87</v>
      </c>
      <c r="E262">
        <v>25.88</v>
      </c>
      <c r="F262" t="s">
        <v>5427</v>
      </c>
      <c r="G262" t="s">
        <v>55</v>
      </c>
      <c r="H262" t="s">
        <v>5486</v>
      </c>
      <c r="I262" t="s">
        <v>52</v>
      </c>
      <c r="J262" t="s">
        <v>5485</v>
      </c>
      <c r="K262" t="s">
        <v>5487</v>
      </c>
      <c r="L262" s="42" t="s">
        <v>5491</v>
      </c>
      <c r="M262" s="42">
        <v>340</v>
      </c>
    </row>
    <row r="263" spans="1:13" x14ac:dyDescent="0.25">
      <c r="A263" t="s">
        <v>3279</v>
      </c>
      <c r="B263" t="s">
        <v>3277</v>
      </c>
      <c r="C263" t="s">
        <v>3278</v>
      </c>
      <c r="D263" t="s">
        <v>95</v>
      </c>
      <c r="E263">
        <v>7.12</v>
      </c>
      <c r="F263" t="s">
        <v>5427</v>
      </c>
      <c r="G263" t="s">
        <v>474</v>
      </c>
      <c r="H263" t="s">
        <v>5488</v>
      </c>
      <c r="I263" t="s">
        <v>52</v>
      </c>
      <c r="J263" t="s">
        <v>5485</v>
      </c>
      <c r="K263" t="s">
        <v>5489</v>
      </c>
      <c r="L263" s="130" t="s">
        <v>5491</v>
      </c>
      <c r="M263" s="130">
        <v>300</v>
      </c>
    </row>
    <row r="264" spans="1:13" x14ac:dyDescent="0.25">
      <c r="A264" t="s">
        <v>3280</v>
      </c>
      <c r="B264" t="s">
        <v>3277</v>
      </c>
      <c r="C264" t="s">
        <v>3278</v>
      </c>
      <c r="D264" t="s">
        <v>143</v>
      </c>
      <c r="E264">
        <v>20.51</v>
      </c>
      <c r="F264" t="s">
        <v>5427</v>
      </c>
      <c r="G264" t="s">
        <v>474</v>
      </c>
      <c r="H264" t="s">
        <v>5488</v>
      </c>
      <c r="I264" t="s">
        <v>52</v>
      </c>
      <c r="J264" t="s">
        <v>5485</v>
      </c>
      <c r="K264" t="s">
        <v>5489</v>
      </c>
      <c r="L264" s="130" t="s">
        <v>5491</v>
      </c>
      <c r="M264" s="130">
        <v>350</v>
      </c>
    </row>
    <row r="265" spans="1:13" x14ac:dyDescent="0.25">
      <c r="A265" t="s">
        <v>3281</v>
      </c>
      <c r="B265" t="s">
        <v>3277</v>
      </c>
      <c r="C265" t="s">
        <v>3278</v>
      </c>
      <c r="D265" t="s">
        <v>145</v>
      </c>
      <c r="E265">
        <v>24.07</v>
      </c>
      <c r="F265" t="s">
        <v>5427</v>
      </c>
      <c r="G265" t="s">
        <v>474</v>
      </c>
      <c r="H265" t="s">
        <v>5488</v>
      </c>
      <c r="I265" t="s">
        <v>52</v>
      </c>
      <c r="J265" t="s">
        <v>5485</v>
      </c>
      <c r="K265" t="s">
        <v>5489</v>
      </c>
      <c r="L265" s="130" t="s">
        <v>5491</v>
      </c>
      <c r="M265" s="130">
        <v>350</v>
      </c>
    </row>
    <row r="266" spans="1:13" x14ac:dyDescent="0.25">
      <c r="A266" t="s">
        <v>3282</v>
      </c>
      <c r="B266" t="s">
        <v>3277</v>
      </c>
      <c r="C266" t="s">
        <v>3278</v>
      </c>
      <c r="D266" t="s">
        <v>255</v>
      </c>
      <c r="E266">
        <v>47.6</v>
      </c>
      <c r="F266" t="s">
        <v>5427</v>
      </c>
      <c r="G266" t="s">
        <v>474</v>
      </c>
      <c r="H266" t="s">
        <v>5488</v>
      </c>
      <c r="I266" t="s">
        <v>52</v>
      </c>
      <c r="J266" t="s">
        <v>5485</v>
      </c>
      <c r="K266" t="s">
        <v>5489</v>
      </c>
      <c r="L266" s="130" t="s">
        <v>5491</v>
      </c>
      <c r="M266" s="130">
        <v>350</v>
      </c>
    </row>
    <row r="267" spans="1:13" x14ac:dyDescent="0.25">
      <c r="A267" t="s">
        <v>3283</v>
      </c>
      <c r="B267" t="s">
        <v>3277</v>
      </c>
      <c r="C267" t="s">
        <v>3278</v>
      </c>
      <c r="D267" t="s">
        <v>87</v>
      </c>
      <c r="E267">
        <v>54.71</v>
      </c>
      <c r="F267" t="s">
        <v>5427</v>
      </c>
      <c r="G267" t="s">
        <v>474</v>
      </c>
      <c r="H267" t="s">
        <v>5488</v>
      </c>
      <c r="I267" t="s">
        <v>52</v>
      </c>
      <c r="J267" t="s">
        <v>5485</v>
      </c>
      <c r="K267" t="s">
        <v>5489</v>
      </c>
      <c r="L267" s="130" t="s">
        <v>5491</v>
      </c>
      <c r="M267" s="130">
        <v>350</v>
      </c>
    </row>
    <row r="268" spans="1:13" x14ac:dyDescent="0.25">
      <c r="A268" t="s">
        <v>3284</v>
      </c>
      <c r="B268" t="s">
        <v>3277</v>
      </c>
      <c r="C268" t="s">
        <v>3278</v>
      </c>
      <c r="D268" t="s">
        <v>259</v>
      </c>
      <c r="E268">
        <v>29.8</v>
      </c>
      <c r="F268" t="s">
        <v>5427</v>
      </c>
      <c r="G268" t="s">
        <v>474</v>
      </c>
      <c r="H268" t="s">
        <v>5488</v>
      </c>
      <c r="I268" t="s">
        <v>52</v>
      </c>
      <c r="J268" t="s">
        <v>5485</v>
      </c>
      <c r="K268" t="s">
        <v>5489</v>
      </c>
      <c r="L268" s="130" t="s">
        <v>5491</v>
      </c>
      <c r="M268" s="130">
        <v>350</v>
      </c>
    </row>
    <row r="269" spans="1:13" x14ac:dyDescent="0.25">
      <c r="A269" t="s">
        <v>3285</v>
      </c>
      <c r="B269" t="s">
        <v>3277</v>
      </c>
      <c r="C269" t="s">
        <v>3278</v>
      </c>
      <c r="D269" t="s">
        <v>275</v>
      </c>
      <c r="E269">
        <v>34.869999999999997</v>
      </c>
      <c r="F269" t="s">
        <v>5427</v>
      </c>
      <c r="G269" t="s">
        <v>474</v>
      </c>
      <c r="H269" t="s">
        <v>5488</v>
      </c>
      <c r="I269" t="s">
        <v>52</v>
      </c>
      <c r="J269" t="s">
        <v>5485</v>
      </c>
      <c r="K269" t="s">
        <v>5489</v>
      </c>
      <c r="L269" s="40" t="s">
        <v>5491</v>
      </c>
      <c r="M269" s="40">
        <v>300</v>
      </c>
    </row>
    <row r="270" spans="1:13" x14ac:dyDescent="0.25">
      <c r="A270" t="s">
        <v>3286</v>
      </c>
      <c r="B270" t="s">
        <v>3277</v>
      </c>
      <c r="C270" t="s">
        <v>3278</v>
      </c>
      <c r="D270" t="s">
        <v>207</v>
      </c>
      <c r="E270">
        <v>38.35</v>
      </c>
      <c r="F270" t="s">
        <v>5427</v>
      </c>
      <c r="G270" t="s">
        <v>474</v>
      </c>
      <c r="H270" t="s">
        <v>5488</v>
      </c>
      <c r="I270" t="s">
        <v>52</v>
      </c>
      <c r="J270" t="s">
        <v>5485</v>
      </c>
      <c r="K270" t="s">
        <v>5489</v>
      </c>
      <c r="L270" s="40" t="s">
        <v>5491</v>
      </c>
      <c r="M270" s="40">
        <v>350</v>
      </c>
    </row>
    <row r="271" spans="1:13" x14ac:dyDescent="0.25">
      <c r="A271" s="21" t="s">
        <v>472</v>
      </c>
      <c r="B271" s="21" t="s">
        <v>469</v>
      </c>
      <c r="C271" s="21" t="s">
        <v>470</v>
      </c>
      <c r="D271" s="21" t="s">
        <v>107</v>
      </c>
      <c r="E271" s="21">
        <v>22.96</v>
      </c>
      <c r="F271" t="s">
        <v>5427</v>
      </c>
      <c r="G271" t="s">
        <v>474</v>
      </c>
      <c r="H271" t="s">
        <v>5488</v>
      </c>
      <c r="I271" t="s">
        <v>52</v>
      </c>
      <c r="J271" t="s">
        <v>5485</v>
      </c>
      <c r="K271" t="s">
        <v>5489</v>
      </c>
      <c r="L271" s="130" t="s">
        <v>5491</v>
      </c>
      <c r="M271" s="130">
        <v>300</v>
      </c>
    </row>
    <row r="272" spans="1:13" x14ac:dyDescent="0.25">
      <c r="A272" s="21" t="s">
        <v>475</v>
      </c>
      <c r="B272" s="21" t="s">
        <v>469</v>
      </c>
      <c r="C272" s="21" t="s">
        <v>470</v>
      </c>
      <c r="D272" s="21" t="s">
        <v>156</v>
      </c>
      <c r="E272" s="21">
        <v>14.7</v>
      </c>
      <c r="F272" t="s">
        <v>5427</v>
      </c>
      <c r="G272" t="s">
        <v>474</v>
      </c>
      <c r="H272" t="s">
        <v>5488</v>
      </c>
      <c r="I272" t="s">
        <v>52</v>
      </c>
      <c r="J272" t="s">
        <v>5485</v>
      </c>
      <c r="K272" t="s">
        <v>5489</v>
      </c>
      <c r="L272" s="130" t="s">
        <v>5491</v>
      </c>
      <c r="M272" s="130">
        <v>350</v>
      </c>
    </row>
    <row r="273" spans="1:13" x14ac:dyDescent="0.25">
      <c r="A273" s="21" t="s">
        <v>476</v>
      </c>
      <c r="B273" s="21" t="s">
        <v>469</v>
      </c>
      <c r="C273" s="21" t="s">
        <v>470</v>
      </c>
      <c r="D273" s="21" t="s">
        <v>122</v>
      </c>
      <c r="E273" s="21">
        <v>1.1599999999999999</v>
      </c>
      <c r="F273" t="s">
        <v>5427</v>
      </c>
      <c r="G273" t="s">
        <v>474</v>
      </c>
      <c r="H273" t="s">
        <v>5488</v>
      </c>
      <c r="I273" t="s">
        <v>52</v>
      </c>
      <c r="J273" t="s">
        <v>5485</v>
      </c>
      <c r="K273" t="s">
        <v>5489</v>
      </c>
      <c r="L273" s="130" t="s">
        <v>5491</v>
      </c>
      <c r="M273" s="130">
        <v>350</v>
      </c>
    </row>
    <row r="274" spans="1:13" x14ac:dyDescent="0.25">
      <c r="A274" s="21" t="s">
        <v>477</v>
      </c>
      <c r="B274" s="21" t="s">
        <v>469</v>
      </c>
      <c r="C274" s="21" t="s">
        <v>470</v>
      </c>
      <c r="D274" s="21" t="s">
        <v>124</v>
      </c>
      <c r="E274" s="21">
        <v>14.54</v>
      </c>
      <c r="F274" t="s">
        <v>5427</v>
      </c>
      <c r="G274" t="s">
        <v>474</v>
      </c>
      <c r="H274" t="s">
        <v>5488</v>
      </c>
      <c r="I274" t="s">
        <v>52</v>
      </c>
      <c r="J274" t="s">
        <v>5485</v>
      </c>
      <c r="K274" t="s">
        <v>5489</v>
      </c>
      <c r="L274" s="40" t="s">
        <v>5491</v>
      </c>
      <c r="M274" s="40">
        <v>300</v>
      </c>
    </row>
    <row r="275" spans="1:13" x14ac:dyDescent="0.25">
      <c r="A275" s="21" t="s">
        <v>537</v>
      </c>
      <c r="B275" s="21" t="s">
        <v>533</v>
      </c>
      <c r="C275" s="21" t="s">
        <v>534</v>
      </c>
      <c r="D275" s="21" t="s">
        <v>122</v>
      </c>
      <c r="E275" s="21">
        <v>14.84</v>
      </c>
      <c r="F275" t="s">
        <v>5427</v>
      </c>
      <c r="G275" t="s">
        <v>474</v>
      </c>
      <c r="H275" t="s">
        <v>5488</v>
      </c>
      <c r="I275" t="s">
        <v>52</v>
      </c>
      <c r="J275" t="s">
        <v>5485</v>
      </c>
      <c r="K275" t="s">
        <v>5489</v>
      </c>
      <c r="L275" s="40" t="s">
        <v>5491</v>
      </c>
      <c r="M275" s="40">
        <v>300</v>
      </c>
    </row>
    <row r="276" spans="1:13" x14ac:dyDescent="0.25">
      <c r="A276" s="21" t="s">
        <v>538</v>
      </c>
      <c r="B276" s="21" t="s">
        <v>533</v>
      </c>
      <c r="C276" s="21" t="s">
        <v>534</v>
      </c>
      <c r="D276" s="21" t="s">
        <v>128</v>
      </c>
      <c r="E276" s="21">
        <v>6.22</v>
      </c>
      <c r="F276" t="s">
        <v>5427</v>
      </c>
      <c r="G276" t="s">
        <v>474</v>
      </c>
      <c r="H276" t="s">
        <v>5488</v>
      </c>
      <c r="I276" t="s">
        <v>52</v>
      </c>
      <c r="J276" t="s">
        <v>5485</v>
      </c>
      <c r="K276" t="s">
        <v>5489</v>
      </c>
      <c r="L276" s="40" t="s">
        <v>5491</v>
      </c>
      <c r="M276" s="40" t="s">
        <v>5492</v>
      </c>
    </row>
    <row r="277" spans="1:13" x14ac:dyDescent="0.25">
      <c r="A277" s="21" t="s">
        <v>539</v>
      </c>
      <c r="B277" s="21" t="s">
        <v>533</v>
      </c>
      <c r="C277" s="21" t="s">
        <v>534</v>
      </c>
      <c r="D277" s="21" t="s">
        <v>367</v>
      </c>
      <c r="E277" s="21">
        <v>2.25</v>
      </c>
      <c r="F277" t="s">
        <v>5427</v>
      </c>
      <c r="G277" t="s">
        <v>474</v>
      </c>
      <c r="H277" t="s">
        <v>5488</v>
      </c>
      <c r="I277" t="s">
        <v>52</v>
      </c>
      <c r="J277" t="s">
        <v>5485</v>
      </c>
      <c r="K277" t="s">
        <v>5489</v>
      </c>
      <c r="L277" s="40" t="s">
        <v>5491</v>
      </c>
      <c r="M277" s="40" t="s">
        <v>5492</v>
      </c>
    </row>
    <row r="278" spans="1:13" x14ac:dyDescent="0.25">
      <c r="A278" s="21" t="s">
        <v>540</v>
      </c>
      <c r="B278" s="21" t="s">
        <v>533</v>
      </c>
      <c r="C278" s="21" t="s">
        <v>534</v>
      </c>
      <c r="D278" s="21" t="s">
        <v>189</v>
      </c>
      <c r="E278" s="21">
        <v>2.02</v>
      </c>
      <c r="F278" t="s">
        <v>5427</v>
      </c>
      <c r="G278" t="s">
        <v>474</v>
      </c>
      <c r="H278" t="s">
        <v>5488</v>
      </c>
      <c r="I278" t="s">
        <v>52</v>
      </c>
      <c r="J278" t="s">
        <v>5485</v>
      </c>
      <c r="K278" t="s">
        <v>5489</v>
      </c>
      <c r="L278" s="40" t="s">
        <v>5491</v>
      </c>
      <c r="M278" s="40" t="s">
        <v>5492</v>
      </c>
    </row>
    <row r="279" spans="1:13" x14ac:dyDescent="0.25">
      <c r="A279" s="21" t="s">
        <v>541</v>
      </c>
      <c r="B279" s="21" t="s">
        <v>533</v>
      </c>
      <c r="C279" s="21" t="s">
        <v>534</v>
      </c>
      <c r="D279" s="21" t="s">
        <v>191</v>
      </c>
      <c r="E279" s="21">
        <v>1.76</v>
      </c>
      <c r="F279" t="s">
        <v>5427</v>
      </c>
      <c r="G279" t="s">
        <v>474</v>
      </c>
      <c r="H279" t="s">
        <v>5488</v>
      </c>
      <c r="I279" t="s">
        <v>52</v>
      </c>
      <c r="J279" t="s">
        <v>5485</v>
      </c>
      <c r="K279" t="s">
        <v>5489</v>
      </c>
      <c r="L279" s="40" t="s">
        <v>5491</v>
      </c>
      <c r="M279" s="40" t="s">
        <v>5492</v>
      </c>
    </row>
    <row r="280" spans="1:13" x14ac:dyDescent="0.25">
      <c r="A280" s="21" t="s">
        <v>543</v>
      </c>
      <c r="B280" s="21" t="s">
        <v>533</v>
      </c>
      <c r="C280" s="21" t="s">
        <v>534</v>
      </c>
      <c r="D280" s="21" t="s">
        <v>542</v>
      </c>
      <c r="E280" s="21">
        <v>3.24</v>
      </c>
      <c r="F280" t="s">
        <v>5427</v>
      </c>
      <c r="G280" t="s">
        <v>474</v>
      </c>
      <c r="H280" t="s">
        <v>5488</v>
      </c>
      <c r="I280" t="s">
        <v>52</v>
      </c>
      <c r="J280" t="s">
        <v>5485</v>
      </c>
      <c r="K280" t="s">
        <v>5489</v>
      </c>
      <c r="L280" s="40" t="s">
        <v>5491</v>
      </c>
      <c r="M280" s="40" t="s">
        <v>5492</v>
      </c>
    </row>
    <row r="281" spans="1:13" x14ac:dyDescent="0.25">
      <c r="A281" s="21" t="s">
        <v>544</v>
      </c>
      <c r="B281" s="21" t="s">
        <v>533</v>
      </c>
      <c r="C281" s="21" t="s">
        <v>534</v>
      </c>
      <c r="D281" s="21" t="s">
        <v>176</v>
      </c>
      <c r="E281" s="21">
        <v>1.29</v>
      </c>
      <c r="F281" t="s">
        <v>5427</v>
      </c>
      <c r="G281" t="s">
        <v>474</v>
      </c>
      <c r="H281" t="s">
        <v>5488</v>
      </c>
      <c r="I281" t="s">
        <v>52</v>
      </c>
      <c r="J281" t="s">
        <v>5485</v>
      </c>
      <c r="K281" t="s">
        <v>5489</v>
      </c>
      <c r="L281" s="40" t="s">
        <v>5491</v>
      </c>
      <c r="M281" s="40" t="s">
        <v>5492</v>
      </c>
    </row>
    <row r="282" spans="1:13" x14ac:dyDescent="0.25">
      <c r="A282" s="21" t="s">
        <v>545</v>
      </c>
      <c r="B282" s="21" t="s">
        <v>533</v>
      </c>
      <c r="C282" s="21" t="s">
        <v>534</v>
      </c>
      <c r="D282" s="21" t="s">
        <v>178</v>
      </c>
      <c r="E282" s="21">
        <v>4.57</v>
      </c>
      <c r="F282" t="s">
        <v>5427</v>
      </c>
      <c r="G282" t="s">
        <v>474</v>
      </c>
      <c r="H282" t="s">
        <v>5488</v>
      </c>
      <c r="I282" t="s">
        <v>52</v>
      </c>
      <c r="J282" t="s">
        <v>5485</v>
      </c>
      <c r="K282" t="s">
        <v>5489</v>
      </c>
      <c r="L282" s="40" t="s">
        <v>5491</v>
      </c>
      <c r="M282" s="40" t="s">
        <v>5492</v>
      </c>
    </row>
    <row r="283" spans="1:13" x14ac:dyDescent="0.25">
      <c r="A283" s="21" t="s">
        <v>546</v>
      </c>
      <c r="B283" s="21" t="s">
        <v>533</v>
      </c>
      <c r="C283" s="21" t="s">
        <v>534</v>
      </c>
      <c r="D283" s="21" t="s">
        <v>180</v>
      </c>
      <c r="E283" s="21">
        <v>8.2200000000000006</v>
      </c>
      <c r="F283" t="s">
        <v>5427</v>
      </c>
      <c r="G283" t="s">
        <v>474</v>
      </c>
      <c r="H283" t="s">
        <v>5488</v>
      </c>
      <c r="I283" t="s">
        <v>52</v>
      </c>
      <c r="J283" t="s">
        <v>5485</v>
      </c>
      <c r="K283" t="s">
        <v>5489</v>
      </c>
      <c r="L283" s="40" t="s">
        <v>5491</v>
      </c>
      <c r="M283" s="40" t="s">
        <v>5492</v>
      </c>
    </row>
    <row r="284" spans="1:13" x14ac:dyDescent="0.25">
      <c r="A284" s="21" t="s">
        <v>547</v>
      </c>
      <c r="B284" s="21" t="s">
        <v>533</v>
      </c>
      <c r="C284" s="21" t="s">
        <v>534</v>
      </c>
      <c r="D284" s="21" t="s">
        <v>183</v>
      </c>
      <c r="E284" s="21">
        <v>1.65</v>
      </c>
      <c r="F284" t="s">
        <v>5427</v>
      </c>
      <c r="G284" t="s">
        <v>474</v>
      </c>
      <c r="H284" t="s">
        <v>5488</v>
      </c>
      <c r="I284" t="s">
        <v>52</v>
      </c>
      <c r="J284" t="s">
        <v>5485</v>
      </c>
      <c r="K284" t="s">
        <v>5489</v>
      </c>
      <c r="L284" s="40" t="s">
        <v>5491</v>
      </c>
      <c r="M284" s="40" t="s">
        <v>5492</v>
      </c>
    </row>
    <row r="285" spans="1:13" x14ac:dyDescent="0.25">
      <c r="A285" s="21" t="s">
        <v>548</v>
      </c>
      <c r="B285" s="21" t="s">
        <v>533</v>
      </c>
      <c r="C285" s="21" t="s">
        <v>534</v>
      </c>
      <c r="D285" s="21" t="s">
        <v>235</v>
      </c>
      <c r="E285" s="21">
        <v>2.64</v>
      </c>
      <c r="F285" t="s">
        <v>5427</v>
      </c>
      <c r="G285" t="s">
        <v>474</v>
      </c>
      <c r="H285" t="s">
        <v>5488</v>
      </c>
      <c r="I285" t="s">
        <v>52</v>
      </c>
      <c r="J285" t="s">
        <v>5485</v>
      </c>
      <c r="K285" t="s">
        <v>5489</v>
      </c>
      <c r="L285" s="130" t="s">
        <v>5491</v>
      </c>
      <c r="M285" s="130">
        <v>300</v>
      </c>
    </row>
    <row r="286" spans="1:13" x14ac:dyDescent="0.25">
      <c r="A286" s="21" t="s">
        <v>549</v>
      </c>
      <c r="B286" s="21" t="s">
        <v>533</v>
      </c>
      <c r="C286" s="21" t="s">
        <v>534</v>
      </c>
      <c r="D286" s="21" t="s">
        <v>511</v>
      </c>
      <c r="E286" s="21">
        <v>3.17</v>
      </c>
      <c r="F286" t="s">
        <v>5427</v>
      </c>
      <c r="G286" t="s">
        <v>474</v>
      </c>
      <c r="H286" t="s">
        <v>5488</v>
      </c>
      <c r="I286" t="s">
        <v>52</v>
      </c>
      <c r="J286" t="s">
        <v>5485</v>
      </c>
      <c r="K286" t="s">
        <v>5489</v>
      </c>
      <c r="L286" s="130" t="s">
        <v>5491</v>
      </c>
      <c r="M286" s="130">
        <v>300</v>
      </c>
    </row>
    <row r="287" spans="1:13" x14ac:dyDescent="0.25">
      <c r="A287" s="21" t="s">
        <v>550</v>
      </c>
      <c r="B287" s="21" t="s">
        <v>533</v>
      </c>
      <c r="C287" s="21" t="s">
        <v>534</v>
      </c>
      <c r="D287" s="21" t="s">
        <v>513</v>
      </c>
      <c r="E287" s="21">
        <v>0.9</v>
      </c>
      <c r="F287" t="s">
        <v>5427</v>
      </c>
      <c r="G287" t="s">
        <v>474</v>
      </c>
      <c r="H287" t="s">
        <v>5488</v>
      </c>
      <c r="I287" t="s">
        <v>52</v>
      </c>
      <c r="J287" t="s">
        <v>5485</v>
      </c>
      <c r="K287" t="s">
        <v>5489</v>
      </c>
      <c r="L287" s="130" t="s">
        <v>5491</v>
      </c>
      <c r="M287" s="130">
        <v>300</v>
      </c>
    </row>
    <row r="288" spans="1:13" x14ac:dyDescent="0.25">
      <c r="A288" s="21" t="s">
        <v>552</v>
      </c>
      <c r="B288" s="21" t="s">
        <v>533</v>
      </c>
      <c r="C288" s="21" t="s">
        <v>534</v>
      </c>
      <c r="D288" s="21" t="s">
        <v>551</v>
      </c>
      <c r="E288" s="21">
        <v>1.4</v>
      </c>
      <c r="F288" t="s">
        <v>5427</v>
      </c>
      <c r="G288" t="s">
        <v>474</v>
      </c>
      <c r="H288" t="s">
        <v>5488</v>
      </c>
      <c r="I288" t="s">
        <v>52</v>
      </c>
      <c r="J288" t="s">
        <v>5485</v>
      </c>
      <c r="K288" t="s">
        <v>5489</v>
      </c>
      <c r="L288" s="130" t="s">
        <v>5491</v>
      </c>
      <c r="M288" s="130">
        <v>300</v>
      </c>
    </row>
    <row r="289" spans="1:13" x14ac:dyDescent="0.25">
      <c r="A289" s="21" t="s">
        <v>554</v>
      </c>
      <c r="B289" s="21" t="s">
        <v>533</v>
      </c>
      <c r="C289" s="21" t="s">
        <v>534</v>
      </c>
      <c r="D289" s="21" t="s">
        <v>553</v>
      </c>
      <c r="E289" s="21">
        <v>3.31</v>
      </c>
      <c r="F289" t="s">
        <v>5427</v>
      </c>
      <c r="G289" t="s">
        <v>474</v>
      </c>
      <c r="H289" t="s">
        <v>5488</v>
      </c>
      <c r="I289" t="s">
        <v>52</v>
      </c>
      <c r="J289" t="s">
        <v>5485</v>
      </c>
      <c r="K289" t="s">
        <v>5489</v>
      </c>
      <c r="L289" s="130" t="s">
        <v>5491</v>
      </c>
      <c r="M289" s="130">
        <v>300</v>
      </c>
    </row>
    <row r="290" spans="1:13" x14ac:dyDescent="0.25">
      <c r="A290" s="21" t="s">
        <v>556</v>
      </c>
      <c r="B290" s="21" t="s">
        <v>533</v>
      </c>
      <c r="C290" s="21" t="s">
        <v>534</v>
      </c>
      <c r="D290" s="21" t="s">
        <v>555</v>
      </c>
      <c r="E290" s="21">
        <v>3.93</v>
      </c>
      <c r="F290" t="s">
        <v>5427</v>
      </c>
      <c r="G290" t="s">
        <v>474</v>
      </c>
      <c r="H290" t="s">
        <v>5488</v>
      </c>
      <c r="I290" t="s">
        <v>52</v>
      </c>
      <c r="J290" t="s">
        <v>5485</v>
      </c>
      <c r="K290" t="s">
        <v>5489</v>
      </c>
      <c r="L290" s="130" t="s">
        <v>5491</v>
      </c>
      <c r="M290" s="130">
        <v>300</v>
      </c>
    </row>
    <row r="291" spans="1:13" x14ac:dyDescent="0.25">
      <c r="A291" s="21" t="s">
        <v>558</v>
      </c>
      <c r="B291" s="21" t="s">
        <v>533</v>
      </c>
      <c r="C291" s="21" t="s">
        <v>534</v>
      </c>
      <c r="D291" s="21" t="s">
        <v>557</v>
      </c>
      <c r="E291" s="21">
        <v>2.21</v>
      </c>
      <c r="F291" t="s">
        <v>5427</v>
      </c>
      <c r="G291" t="s">
        <v>474</v>
      </c>
      <c r="H291" t="s">
        <v>5488</v>
      </c>
      <c r="I291" t="s">
        <v>52</v>
      </c>
      <c r="J291" t="s">
        <v>5485</v>
      </c>
      <c r="K291" t="s">
        <v>5489</v>
      </c>
      <c r="L291" s="130" t="s">
        <v>5491</v>
      </c>
      <c r="M291" s="130">
        <v>300</v>
      </c>
    </row>
    <row r="292" spans="1:13" x14ac:dyDescent="0.25">
      <c r="A292" s="21" t="s">
        <v>560</v>
      </c>
      <c r="B292" s="21" t="s">
        <v>533</v>
      </c>
      <c r="C292" s="21" t="s">
        <v>534</v>
      </c>
      <c r="D292" s="21" t="s">
        <v>559</v>
      </c>
      <c r="E292" s="21">
        <v>0.88</v>
      </c>
      <c r="F292" t="s">
        <v>5427</v>
      </c>
      <c r="G292" t="s">
        <v>474</v>
      </c>
      <c r="H292" t="s">
        <v>5488</v>
      </c>
      <c r="I292" t="s">
        <v>52</v>
      </c>
      <c r="J292" t="s">
        <v>5485</v>
      </c>
      <c r="K292" t="s">
        <v>5489</v>
      </c>
      <c r="L292" s="130" t="s">
        <v>5491</v>
      </c>
      <c r="M292" s="130">
        <v>300</v>
      </c>
    </row>
    <row r="293" spans="1:13" x14ac:dyDescent="0.25">
      <c r="A293" s="21" t="s">
        <v>562</v>
      </c>
      <c r="B293" s="21" t="s">
        <v>533</v>
      </c>
      <c r="C293" s="21" t="s">
        <v>534</v>
      </c>
      <c r="D293" s="21" t="s">
        <v>561</v>
      </c>
      <c r="E293" s="21">
        <v>1.1499999999999999</v>
      </c>
      <c r="F293" t="s">
        <v>5427</v>
      </c>
      <c r="G293" t="s">
        <v>474</v>
      </c>
      <c r="H293" t="s">
        <v>5488</v>
      </c>
      <c r="I293" t="s">
        <v>52</v>
      </c>
      <c r="J293" t="s">
        <v>5485</v>
      </c>
      <c r="K293" t="s">
        <v>5489</v>
      </c>
      <c r="L293" s="130" t="s">
        <v>5491</v>
      </c>
      <c r="M293" s="130">
        <v>300</v>
      </c>
    </row>
    <row r="294" spans="1:13" x14ac:dyDescent="0.25">
      <c r="A294" s="21" t="s">
        <v>2025</v>
      </c>
      <c r="B294" s="21" t="s">
        <v>2023</v>
      </c>
      <c r="C294" s="21" t="s">
        <v>2024</v>
      </c>
      <c r="D294" s="21" t="s">
        <v>162</v>
      </c>
      <c r="E294" s="21">
        <v>16.57</v>
      </c>
      <c r="F294" t="s">
        <v>5427</v>
      </c>
      <c r="G294" t="s">
        <v>474</v>
      </c>
      <c r="H294" t="s">
        <v>5488</v>
      </c>
      <c r="I294" t="s">
        <v>52</v>
      </c>
      <c r="J294" t="s">
        <v>5485</v>
      </c>
      <c r="K294" t="s">
        <v>5489</v>
      </c>
      <c r="L294" s="40" t="s">
        <v>5491</v>
      </c>
      <c r="M294" s="40">
        <v>300</v>
      </c>
    </row>
    <row r="295" spans="1:13" x14ac:dyDescent="0.25">
      <c r="A295" t="s">
        <v>3289</v>
      </c>
      <c r="B295" t="s">
        <v>3287</v>
      </c>
      <c r="C295" t="s">
        <v>3288</v>
      </c>
      <c r="D295" t="s">
        <v>95</v>
      </c>
      <c r="E295">
        <v>40.47</v>
      </c>
      <c r="F295" t="s">
        <v>5427</v>
      </c>
      <c r="G295" t="s">
        <v>474</v>
      </c>
      <c r="H295" t="s">
        <v>5488</v>
      </c>
      <c r="I295" t="s">
        <v>52</v>
      </c>
      <c r="J295" t="s">
        <v>5485</v>
      </c>
      <c r="K295" t="s">
        <v>5489</v>
      </c>
      <c r="L295" s="42" t="s">
        <v>5491</v>
      </c>
      <c r="M295" s="42">
        <v>340</v>
      </c>
    </row>
    <row r="296" spans="1:13" x14ac:dyDescent="0.25">
      <c r="A296" t="s">
        <v>3290</v>
      </c>
      <c r="B296" t="s">
        <v>3287</v>
      </c>
      <c r="C296" t="s">
        <v>3288</v>
      </c>
      <c r="D296" t="s">
        <v>143</v>
      </c>
      <c r="E296">
        <v>29.77</v>
      </c>
      <c r="F296" t="s">
        <v>5427</v>
      </c>
      <c r="G296" t="s">
        <v>474</v>
      </c>
      <c r="H296" t="s">
        <v>5488</v>
      </c>
      <c r="I296" t="s">
        <v>52</v>
      </c>
      <c r="J296" t="s">
        <v>5485</v>
      </c>
      <c r="K296" t="s">
        <v>5489</v>
      </c>
      <c r="L296" s="42" t="s">
        <v>5491</v>
      </c>
      <c r="M296" s="42">
        <v>340</v>
      </c>
    </row>
    <row r="297" spans="1:13" x14ac:dyDescent="0.25">
      <c r="A297" t="s">
        <v>3291</v>
      </c>
      <c r="B297" t="s">
        <v>3287</v>
      </c>
      <c r="C297" t="s">
        <v>3288</v>
      </c>
      <c r="D297" t="s">
        <v>255</v>
      </c>
      <c r="E297">
        <v>28.87</v>
      </c>
      <c r="F297" t="s">
        <v>5427</v>
      </c>
      <c r="G297" t="s">
        <v>474</v>
      </c>
      <c r="H297" t="s">
        <v>5488</v>
      </c>
      <c r="I297" t="s">
        <v>52</v>
      </c>
      <c r="J297" t="s">
        <v>5485</v>
      </c>
      <c r="K297" t="s">
        <v>5489</v>
      </c>
      <c r="L297" s="42" t="s">
        <v>5491</v>
      </c>
      <c r="M297" s="42">
        <v>340</v>
      </c>
    </row>
    <row r="298" spans="1:13" x14ac:dyDescent="0.25">
      <c r="A298" t="s">
        <v>3292</v>
      </c>
      <c r="B298" t="s">
        <v>3287</v>
      </c>
      <c r="C298" t="s">
        <v>3288</v>
      </c>
      <c r="D298" t="s">
        <v>87</v>
      </c>
      <c r="E298">
        <v>46.88</v>
      </c>
      <c r="F298" t="s">
        <v>5427</v>
      </c>
      <c r="G298" t="s">
        <v>474</v>
      </c>
      <c r="H298" t="s">
        <v>5488</v>
      </c>
      <c r="I298" t="s">
        <v>52</v>
      </c>
      <c r="J298" t="s">
        <v>5485</v>
      </c>
      <c r="K298" t="s">
        <v>5489</v>
      </c>
      <c r="L298" s="42" t="s">
        <v>5491</v>
      </c>
      <c r="M298" s="42">
        <v>340</v>
      </c>
    </row>
    <row r="299" spans="1:13" x14ac:dyDescent="0.25">
      <c r="A299" t="s">
        <v>3293</v>
      </c>
      <c r="B299" t="s">
        <v>3287</v>
      </c>
      <c r="C299" t="s">
        <v>3288</v>
      </c>
      <c r="D299" t="s">
        <v>100</v>
      </c>
      <c r="E299" s="21">
        <v>29.76</v>
      </c>
      <c r="F299" t="s">
        <v>5427</v>
      </c>
      <c r="G299" t="s">
        <v>474</v>
      </c>
      <c r="H299" t="s">
        <v>5488</v>
      </c>
      <c r="I299" t="s">
        <v>52</v>
      </c>
      <c r="J299" t="s">
        <v>5485</v>
      </c>
      <c r="K299" t="s">
        <v>5489</v>
      </c>
      <c r="L299" s="42" t="s">
        <v>5491</v>
      </c>
      <c r="M299" s="42">
        <v>340</v>
      </c>
    </row>
    <row r="300" spans="1:13" x14ac:dyDescent="0.25">
      <c r="A300" t="s">
        <v>5267</v>
      </c>
      <c r="B300" t="s">
        <v>5265</v>
      </c>
      <c r="C300" t="s">
        <v>5266</v>
      </c>
      <c r="D300" t="s">
        <v>95</v>
      </c>
      <c r="E300" s="21">
        <v>1.69</v>
      </c>
      <c r="F300" t="s">
        <v>5427</v>
      </c>
      <c r="G300" t="s">
        <v>474</v>
      </c>
      <c r="H300" t="s">
        <v>5488</v>
      </c>
      <c r="I300" t="s">
        <v>52</v>
      </c>
      <c r="J300" t="s">
        <v>5485</v>
      </c>
      <c r="K300" t="s">
        <v>5489</v>
      </c>
      <c r="L300" s="40" t="s">
        <v>5491</v>
      </c>
      <c r="M300" s="40">
        <v>300</v>
      </c>
    </row>
    <row r="301" spans="1:13" x14ac:dyDescent="0.25">
      <c r="A301" t="s">
        <v>5268</v>
      </c>
      <c r="B301" t="s">
        <v>5265</v>
      </c>
      <c r="C301" t="s">
        <v>5266</v>
      </c>
      <c r="D301" t="s">
        <v>143</v>
      </c>
      <c r="E301" s="21">
        <v>7.45</v>
      </c>
      <c r="F301" t="s">
        <v>5427</v>
      </c>
      <c r="G301" t="s">
        <v>474</v>
      </c>
      <c r="H301" t="s">
        <v>5488</v>
      </c>
      <c r="I301" t="s">
        <v>52</v>
      </c>
      <c r="J301" t="s">
        <v>5485</v>
      </c>
      <c r="K301" t="s">
        <v>5489</v>
      </c>
      <c r="L301" s="40" t="s">
        <v>5491</v>
      </c>
      <c r="M301" s="40">
        <v>300</v>
      </c>
    </row>
    <row r="302" spans="1:13" x14ac:dyDescent="0.25">
      <c r="A302" t="s">
        <v>5269</v>
      </c>
      <c r="B302" t="s">
        <v>5265</v>
      </c>
      <c r="C302" t="s">
        <v>5266</v>
      </c>
      <c r="D302" t="s">
        <v>145</v>
      </c>
      <c r="E302" s="21">
        <v>1.83</v>
      </c>
      <c r="F302" t="s">
        <v>5427</v>
      </c>
      <c r="G302" t="s">
        <v>474</v>
      </c>
      <c r="H302" t="s">
        <v>5488</v>
      </c>
      <c r="I302" t="s">
        <v>52</v>
      </c>
      <c r="J302" t="s">
        <v>5485</v>
      </c>
      <c r="K302" t="s">
        <v>5489</v>
      </c>
      <c r="L302" s="40" t="s">
        <v>5491</v>
      </c>
      <c r="M302" s="40">
        <v>300</v>
      </c>
    </row>
    <row r="303" spans="1:13" x14ac:dyDescent="0.25">
      <c r="A303" t="s">
        <v>5270</v>
      </c>
      <c r="B303" t="s">
        <v>5265</v>
      </c>
      <c r="C303" t="s">
        <v>5266</v>
      </c>
      <c r="D303" t="s">
        <v>255</v>
      </c>
      <c r="E303" s="21">
        <v>10.09</v>
      </c>
      <c r="F303" t="s">
        <v>5427</v>
      </c>
      <c r="G303" t="s">
        <v>474</v>
      </c>
      <c r="H303" t="s">
        <v>5488</v>
      </c>
      <c r="I303" t="s">
        <v>52</v>
      </c>
      <c r="J303" t="s">
        <v>5485</v>
      </c>
      <c r="K303" t="s">
        <v>5489</v>
      </c>
      <c r="L303" s="40" t="s">
        <v>5491</v>
      </c>
      <c r="M303" s="40">
        <v>300</v>
      </c>
    </row>
    <row r="304" spans="1:13" x14ac:dyDescent="0.25">
      <c r="A304" t="s">
        <v>5271</v>
      </c>
      <c r="B304" t="s">
        <v>5265</v>
      </c>
      <c r="C304" t="s">
        <v>5266</v>
      </c>
      <c r="D304" t="s">
        <v>87</v>
      </c>
      <c r="E304" s="21">
        <v>7.36</v>
      </c>
      <c r="F304" t="s">
        <v>5427</v>
      </c>
      <c r="G304" t="s">
        <v>474</v>
      </c>
      <c r="H304" t="s">
        <v>5488</v>
      </c>
      <c r="I304" t="s">
        <v>52</v>
      </c>
      <c r="J304" t="s">
        <v>5485</v>
      </c>
      <c r="K304" t="s">
        <v>5489</v>
      </c>
      <c r="L304" s="40" t="s">
        <v>5491</v>
      </c>
      <c r="M304" s="40">
        <v>300</v>
      </c>
    </row>
    <row r="305" spans="1:13" x14ac:dyDescent="0.25">
      <c r="A305" t="s">
        <v>5272</v>
      </c>
      <c r="B305" t="s">
        <v>5265</v>
      </c>
      <c r="C305" t="s">
        <v>5266</v>
      </c>
      <c r="D305" t="s">
        <v>100</v>
      </c>
      <c r="E305" s="21">
        <v>13.17</v>
      </c>
      <c r="F305" t="s">
        <v>5427</v>
      </c>
      <c r="G305" t="s">
        <v>474</v>
      </c>
      <c r="H305" t="s">
        <v>5488</v>
      </c>
      <c r="I305" t="s">
        <v>52</v>
      </c>
      <c r="J305" t="s">
        <v>5485</v>
      </c>
      <c r="K305" t="s">
        <v>5489</v>
      </c>
      <c r="L305" s="40" t="s">
        <v>5491</v>
      </c>
      <c r="M305" s="40">
        <v>300</v>
      </c>
    </row>
    <row r="306" spans="1:13" x14ac:dyDescent="0.25">
      <c r="A306" t="s">
        <v>5273</v>
      </c>
      <c r="B306" t="s">
        <v>5265</v>
      </c>
      <c r="C306" t="s">
        <v>5266</v>
      </c>
      <c r="D306" t="s">
        <v>259</v>
      </c>
      <c r="E306" s="21">
        <v>16.93</v>
      </c>
      <c r="F306" t="s">
        <v>5427</v>
      </c>
      <c r="G306" t="s">
        <v>474</v>
      </c>
      <c r="H306" t="s">
        <v>5488</v>
      </c>
      <c r="I306" t="s">
        <v>52</v>
      </c>
      <c r="J306" t="s">
        <v>5485</v>
      </c>
      <c r="K306" t="s">
        <v>5489</v>
      </c>
      <c r="L306" s="40" t="s">
        <v>5491</v>
      </c>
      <c r="M306" s="40">
        <v>300</v>
      </c>
    </row>
    <row r="307" spans="1:13" x14ac:dyDescent="0.25">
      <c r="A307" t="s">
        <v>5274</v>
      </c>
      <c r="B307" t="s">
        <v>5265</v>
      </c>
      <c r="C307" t="s">
        <v>5266</v>
      </c>
      <c r="D307" t="s">
        <v>275</v>
      </c>
      <c r="E307" s="21">
        <v>15.15</v>
      </c>
      <c r="F307" t="s">
        <v>5427</v>
      </c>
      <c r="G307" t="s">
        <v>474</v>
      </c>
      <c r="H307" t="s">
        <v>5488</v>
      </c>
      <c r="I307" t="s">
        <v>52</v>
      </c>
      <c r="J307" t="s">
        <v>5485</v>
      </c>
      <c r="K307" t="s">
        <v>5489</v>
      </c>
      <c r="L307" s="40" t="s">
        <v>5491</v>
      </c>
      <c r="M307" s="40">
        <v>300</v>
      </c>
    </row>
    <row r="308" spans="1:13" x14ac:dyDescent="0.25">
      <c r="A308" t="s">
        <v>5275</v>
      </c>
      <c r="B308" t="s">
        <v>5265</v>
      </c>
      <c r="C308" t="s">
        <v>5266</v>
      </c>
      <c r="D308" t="s">
        <v>207</v>
      </c>
      <c r="E308" s="21">
        <v>19.190000000000001</v>
      </c>
      <c r="F308" t="s">
        <v>5427</v>
      </c>
      <c r="G308" t="s">
        <v>474</v>
      </c>
      <c r="H308" t="s">
        <v>5488</v>
      </c>
      <c r="I308" t="s">
        <v>52</v>
      </c>
      <c r="J308" t="s">
        <v>5485</v>
      </c>
      <c r="K308" t="s">
        <v>5489</v>
      </c>
      <c r="L308" s="40" t="s">
        <v>5491</v>
      </c>
      <c r="M308" s="40">
        <v>300</v>
      </c>
    </row>
    <row r="309" spans="1:13" x14ac:dyDescent="0.25">
      <c r="A309" t="s">
        <v>5276</v>
      </c>
      <c r="B309" t="s">
        <v>5265</v>
      </c>
      <c r="C309" t="s">
        <v>5266</v>
      </c>
      <c r="D309" t="s">
        <v>102</v>
      </c>
      <c r="E309" s="21">
        <v>11.02</v>
      </c>
      <c r="F309" t="s">
        <v>5427</v>
      </c>
      <c r="G309" t="s">
        <v>474</v>
      </c>
      <c r="H309" t="s">
        <v>5488</v>
      </c>
      <c r="I309" t="s">
        <v>52</v>
      </c>
      <c r="J309" t="s">
        <v>5485</v>
      </c>
      <c r="K309" t="s">
        <v>5489</v>
      </c>
      <c r="L309" s="40" t="s">
        <v>5491</v>
      </c>
      <c r="M309" s="40">
        <v>300</v>
      </c>
    </row>
    <row r="310" spans="1:13" x14ac:dyDescent="0.25">
      <c r="A310" t="s">
        <v>5277</v>
      </c>
      <c r="B310" t="s">
        <v>5265</v>
      </c>
      <c r="C310" t="s">
        <v>5266</v>
      </c>
      <c r="D310" t="s">
        <v>104</v>
      </c>
      <c r="E310" s="21">
        <v>7.94</v>
      </c>
      <c r="F310" t="s">
        <v>5427</v>
      </c>
      <c r="G310" t="s">
        <v>474</v>
      </c>
      <c r="H310" t="s">
        <v>5488</v>
      </c>
      <c r="I310" t="s">
        <v>52</v>
      </c>
      <c r="J310" t="s">
        <v>5485</v>
      </c>
      <c r="K310" t="s">
        <v>5489</v>
      </c>
      <c r="L310" s="40" t="s">
        <v>5491</v>
      </c>
      <c r="M310" s="40">
        <v>300</v>
      </c>
    </row>
    <row r="311" spans="1:13" x14ac:dyDescent="0.25">
      <c r="A311" t="s">
        <v>5278</v>
      </c>
      <c r="B311" t="s">
        <v>5265</v>
      </c>
      <c r="C311" t="s">
        <v>5266</v>
      </c>
      <c r="D311" t="s">
        <v>149</v>
      </c>
      <c r="E311" s="21">
        <v>0.86</v>
      </c>
      <c r="F311" t="s">
        <v>5427</v>
      </c>
      <c r="G311" t="s">
        <v>474</v>
      </c>
      <c r="H311" t="s">
        <v>5488</v>
      </c>
      <c r="I311" t="s">
        <v>52</v>
      </c>
      <c r="J311" t="s">
        <v>5485</v>
      </c>
      <c r="K311" t="s">
        <v>5489</v>
      </c>
      <c r="L311" s="40" t="s">
        <v>5491</v>
      </c>
      <c r="M311" s="40">
        <v>300</v>
      </c>
    </row>
    <row r="312" spans="1:13" x14ac:dyDescent="0.25">
      <c r="A312" t="s">
        <v>5279</v>
      </c>
      <c r="B312" t="s">
        <v>5265</v>
      </c>
      <c r="C312" t="s">
        <v>5266</v>
      </c>
      <c r="D312" t="s">
        <v>107</v>
      </c>
      <c r="E312" s="21">
        <v>5.36</v>
      </c>
      <c r="F312" t="s">
        <v>5427</v>
      </c>
      <c r="G312" t="s">
        <v>474</v>
      </c>
      <c r="H312" t="s">
        <v>5488</v>
      </c>
      <c r="I312" t="s">
        <v>52</v>
      </c>
      <c r="J312" t="s">
        <v>5485</v>
      </c>
      <c r="K312" t="s">
        <v>5489</v>
      </c>
      <c r="L312" s="40" t="s">
        <v>5491</v>
      </c>
      <c r="M312" s="40">
        <v>300</v>
      </c>
    </row>
    <row r="313" spans="1:13" x14ac:dyDescent="0.25">
      <c r="A313" t="s">
        <v>5280</v>
      </c>
      <c r="B313" t="s">
        <v>5265</v>
      </c>
      <c r="C313" t="s">
        <v>5266</v>
      </c>
      <c r="D313" t="s">
        <v>109</v>
      </c>
      <c r="E313" s="21"/>
      <c r="F313" t="s">
        <v>5427</v>
      </c>
      <c r="G313" t="s">
        <v>474</v>
      </c>
      <c r="H313" t="s">
        <v>5488</v>
      </c>
      <c r="I313" t="s">
        <v>52</v>
      </c>
      <c r="J313" t="s">
        <v>5485</v>
      </c>
      <c r="K313" t="s">
        <v>5489</v>
      </c>
      <c r="L313" s="40" t="s">
        <v>5491</v>
      </c>
      <c r="M313" s="40">
        <v>300</v>
      </c>
    </row>
    <row r="314" spans="1:13" x14ac:dyDescent="0.25">
      <c r="A314" t="s">
        <v>5281</v>
      </c>
      <c r="B314" t="s">
        <v>5265</v>
      </c>
      <c r="C314" t="s">
        <v>5266</v>
      </c>
      <c r="D314" t="s">
        <v>154</v>
      </c>
      <c r="E314" s="21">
        <v>2.5299999999999998</v>
      </c>
      <c r="F314" t="s">
        <v>5427</v>
      </c>
      <c r="G314" t="s">
        <v>474</v>
      </c>
      <c r="H314" t="s">
        <v>5488</v>
      </c>
      <c r="I314" t="s">
        <v>52</v>
      </c>
      <c r="J314" t="s">
        <v>5485</v>
      </c>
      <c r="K314" t="s">
        <v>5489</v>
      </c>
      <c r="L314" s="40" t="s">
        <v>5491</v>
      </c>
      <c r="M314" s="40">
        <v>300</v>
      </c>
    </row>
    <row r="315" spans="1:13" x14ac:dyDescent="0.25">
      <c r="A315" t="s">
        <v>5282</v>
      </c>
      <c r="B315" t="s">
        <v>5265</v>
      </c>
      <c r="C315" t="s">
        <v>5266</v>
      </c>
      <c r="D315" t="s">
        <v>229</v>
      </c>
      <c r="E315" s="21"/>
      <c r="F315" t="s">
        <v>5427</v>
      </c>
      <c r="G315" t="s">
        <v>474</v>
      </c>
      <c r="H315" t="s">
        <v>5488</v>
      </c>
      <c r="I315" t="s">
        <v>52</v>
      </c>
      <c r="J315" t="s">
        <v>5485</v>
      </c>
      <c r="K315" t="s">
        <v>5489</v>
      </c>
      <c r="L315" s="40" t="s">
        <v>5491</v>
      </c>
      <c r="M315" s="40">
        <v>300</v>
      </c>
    </row>
    <row r="316" spans="1:13" x14ac:dyDescent="0.25">
      <c r="A316" t="s">
        <v>5283</v>
      </c>
      <c r="B316" t="s">
        <v>5265</v>
      </c>
      <c r="C316" t="s">
        <v>5266</v>
      </c>
      <c r="D316" t="s">
        <v>156</v>
      </c>
      <c r="E316" s="21"/>
      <c r="F316" t="s">
        <v>5427</v>
      </c>
      <c r="G316" t="s">
        <v>474</v>
      </c>
      <c r="H316" t="s">
        <v>5488</v>
      </c>
      <c r="I316" t="s">
        <v>52</v>
      </c>
      <c r="J316" t="s">
        <v>5485</v>
      </c>
      <c r="K316" t="s">
        <v>5489</v>
      </c>
      <c r="L316" s="40" t="s">
        <v>5491</v>
      </c>
      <c r="M316" s="40">
        <v>300</v>
      </c>
    </row>
    <row r="317" spans="1:13" x14ac:dyDescent="0.25">
      <c r="A317" t="s">
        <v>5284</v>
      </c>
      <c r="B317" t="s">
        <v>5265</v>
      </c>
      <c r="C317" t="s">
        <v>5266</v>
      </c>
      <c r="D317" s="21" t="s">
        <v>158</v>
      </c>
      <c r="E317" s="21"/>
      <c r="F317" s="21" t="s">
        <v>5427</v>
      </c>
      <c r="G317" t="s">
        <v>474</v>
      </c>
      <c r="H317" t="s">
        <v>5488</v>
      </c>
      <c r="I317" t="s">
        <v>52</v>
      </c>
      <c r="J317" t="s">
        <v>5485</v>
      </c>
      <c r="K317" t="s">
        <v>5489</v>
      </c>
      <c r="L317" s="40" t="s">
        <v>5491</v>
      </c>
      <c r="M317" s="40">
        <v>300</v>
      </c>
    </row>
    <row r="318" spans="1:13" x14ac:dyDescent="0.25">
      <c r="A318" t="s">
        <v>5285</v>
      </c>
      <c r="B318" t="s">
        <v>5265</v>
      </c>
      <c r="C318" t="s">
        <v>5266</v>
      </c>
      <c r="D318" s="21" t="s">
        <v>122</v>
      </c>
      <c r="E318" s="21"/>
      <c r="F318" s="21" t="s">
        <v>5427</v>
      </c>
      <c r="G318" t="s">
        <v>474</v>
      </c>
      <c r="H318" t="s">
        <v>5488</v>
      </c>
      <c r="I318" t="s">
        <v>52</v>
      </c>
      <c r="J318" t="s">
        <v>5485</v>
      </c>
      <c r="K318" t="s">
        <v>5489</v>
      </c>
      <c r="L318" s="40" t="s">
        <v>5491</v>
      </c>
      <c r="M318" s="40">
        <v>300</v>
      </c>
    </row>
    <row r="319" spans="1:13" x14ac:dyDescent="0.25">
      <c r="A319" t="s">
        <v>5286</v>
      </c>
      <c r="B319" t="s">
        <v>5265</v>
      </c>
      <c r="C319" t="s">
        <v>5266</v>
      </c>
      <c r="D319" s="21" t="s">
        <v>112</v>
      </c>
      <c r="E319" s="21"/>
      <c r="F319" s="21" t="s">
        <v>5427</v>
      </c>
      <c r="G319" t="s">
        <v>474</v>
      </c>
      <c r="H319" t="s">
        <v>5488</v>
      </c>
      <c r="I319" t="s">
        <v>52</v>
      </c>
      <c r="J319" t="s">
        <v>5485</v>
      </c>
      <c r="K319" t="s">
        <v>5489</v>
      </c>
      <c r="L319" s="40" t="s">
        <v>5491</v>
      </c>
      <c r="M319" s="40">
        <v>300</v>
      </c>
    </row>
    <row r="320" spans="1:13" x14ac:dyDescent="0.25">
      <c r="A320" t="s">
        <v>5287</v>
      </c>
      <c r="B320" t="s">
        <v>5265</v>
      </c>
      <c r="C320" t="s">
        <v>5266</v>
      </c>
      <c r="D320" s="21" t="s">
        <v>114</v>
      </c>
      <c r="E320" s="21"/>
      <c r="F320" s="21" t="s">
        <v>5427</v>
      </c>
      <c r="G320" t="s">
        <v>474</v>
      </c>
      <c r="H320" t="s">
        <v>5488</v>
      </c>
      <c r="I320" t="s">
        <v>52</v>
      </c>
      <c r="J320" t="s">
        <v>5485</v>
      </c>
      <c r="K320" t="s">
        <v>5489</v>
      </c>
      <c r="L320" s="40" t="s">
        <v>5491</v>
      </c>
      <c r="M320" s="40">
        <v>300</v>
      </c>
    </row>
    <row r="321" spans="1:13" x14ac:dyDescent="0.25">
      <c r="A321" t="s">
        <v>5288</v>
      </c>
      <c r="B321" t="s">
        <v>5265</v>
      </c>
      <c r="C321" t="s">
        <v>5266</v>
      </c>
      <c r="D321" s="21" t="s">
        <v>116</v>
      </c>
      <c r="E321" s="21"/>
      <c r="F321" s="21" t="s">
        <v>5427</v>
      </c>
      <c r="G321" t="s">
        <v>474</v>
      </c>
      <c r="H321" t="s">
        <v>5488</v>
      </c>
      <c r="I321" t="s">
        <v>52</v>
      </c>
      <c r="J321" t="s">
        <v>5485</v>
      </c>
      <c r="K321" t="s">
        <v>5489</v>
      </c>
      <c r="L321" s="40" t="s">
        <v>5491</v>
      </c>
      <c r="M321" s="40">
        <v>300</v>
      </c>
    </row>
    <row r="322" spans="1:13" x14ac:dyDescent="0.25">
      <c r="A322" t="s">
        <v>5289</v>
      </c>
      <c r="B322" t="s">
        <v>5265</v>
      </c>
      <c r="C322" t="s">
        <v>5266</v>
      </c>
      <c r="D322" t="s">
        <v>124</v>
      </c>
      <c r="E322" s="21">
        <v>2.4300000000000002</v>
      </c>
      <c r="F322" t="s">
        <v>5427</v>
      </c>
      <c r="G322" t="s">
        <v>474</v>
      </c>
      <c r="H322" t="s">
        <v>5488</v>
      </c>
      <c r="I322" t="s">
        <v>52</v>
      </c>
      <c r="J322" t="s">
        <v>5485</v>
      </c>
      <c r="K322" t="s">
        <v>5489</v>
      </c>
      <c r="L322" s="40" t="s">
        <v>5491</v>
      </c>
      <c r="M322" s="40">
        <v>300</v>
      </c>
    </row>
    <row r="323" spans="1:13" x14ac:dyDescent="0.25">
      <c r="A323" t="s">
        <v>5290</v>
      </c>
      <c r="B323" t="s">
        <v>5265</v>
      </c>
      <c r="C323" t="s">
        <v>5266</v>
      </c>
      <c r="D323" t="s">
        <v>203</v>
      </c>
      <c r="E323" s="21">
        <v>3.95</v>
      </c>
      <c r="F323" t="s">
        <v>5427</v>
      </c>
      <c r="G323" t="s">
        <v>474</v>
      </c>
      <c r="H323" t="s">
        <v>5488</v>
      </c>
      <c r="I323" t="s">
        <v>52</v>
      </c>
      <c r="J323" t="s">
        <v>5485</v>
      </c>
      <c r="K323" t="s">
        <v>5489</v>
      </c>
      <c r="L323" s="40" t="s">
        <v>5491</v>
      </c>
      <c r="M323" s="40">
        <v>300</v>
      </c>
    </row>
    <row r="324" spans="1:13" x14ac:dyDescent="0.25">
      <c r="A324" t="s">
        <v>2187</v>
      </c>
      <c r="B324" t="s">
        <v>2185</v>
      </c>
      <c r="C324" t="s">
        <v>2186</v>
      </c>
      <c r="D324" t="s">
        <v>95</v>
      </c>
      <c r="E324">
        <v>23.92</v>
      </c>
      <c r="F324" t="s">
        <v>5427</v>
      </c>
      <c r="G324" t="s">
        <v>248</v>
      </c>
      <c r="H324" t="s">
        <v>5488</v>
      </c>
      <c r="I324" t="s">
        <v>52</v>
      </c>
      <c r="J324" t="s">
        <v>5485</v>
      </c>
      <c r="K324" t="s">
        <v>5490</v>
      </c>
      <c r="L324" s="40" t="s">
        <v>5491</v>
      </c>
      <c r="M324" s="40">
        <v>300</v>
      </c>
    </row>
    <row r="325" spans="1:13" x14ac:dyDescent="0.25">
      <c r="A325" t="s">
        <v>2188</v>
      </c>
      <c r="B325" t="s">
        <v>2185</v>
      </c>
      <c r="C325" t="s">
        <v>2186</v>
      </c>
      <c r="D325" t="s">
        <v>255</v>
      </c>
      <c r="E325">
        <v>6.41</v>
      </c>
      <c r="F325" t="s">
        <v>5427</v>
      </c>
      <c r="G325" t="s">
        <v>248</v>
      </c>
      <c r="H325" t="s">
        <v>5488</v>
      </c>
      <c r="I325" t="s">
        <v>52</v>
      </c>
      <c r="J325" t="s">
        <v>5485</v>
      </c>
      <c r="K325" t="s">
        <v>5490</v>
      </c>
      <c r="L325" s="40" t="s">
        <v>5491</v>
      </c>
      <c r="M325" s="40">
        <v>300</v>
      </c>
    </row>
    <row r="326" spans="1:13" x14ac:dyDescent="0.25">
      <c r="A326" t="s">
        <v>2189</v>
      </c>
      <c r="B326" t="s">
        <v>2185</v>
      </c>
      <c r="C326" t="s">
        <v>2186</v>
      </c>
      <c r="D326" t="s">
        <v>87</v>
      </c>
      <c r="E326">
        <v>13.2</v>
      </c>
      <c r="F326" t="s">
        <v>5427</v>
      </c>
      <c r="G326" t="s">
        <v>248</v>
      </c>
      <c r="H326" t="s">
        <v>5488</v>
      </c>
      <c r="I326" t="s">
        <v>52</v>
      </c>
      <c r="J326" t="s">
        <v>5485</v>
      </c>
      <c r="K326" t="s">
        <v>5490</v>
      </c>
      <c r="L326" s="40" t="s">
        <v>5491</v>
      </c>
      <c r="M326" s="40">
        <v>300</v>
      </c>
    </row>
    <row r="327" spans="1:13" x14ac:dyDescent="0.25">
      <c r="A327" t="s">
        <v>2191</v>
      </c>
      <c r="B327" t="s">
        <v>2185</v>
      </c>
      <c r="C327" t="s">
        <v>2186</v>
      </c>
      <c r="D327" t="s">
        <v>259</v>
      </c>
      <c r="E327">
        <v>5.47</v>
      </c>
      <c r="F327" t="s">
        <v>5427</v>
      </c>
      <c r="G327" t="s">
        <v>248</v>
      </c>
      <c r="H327" t="s">
        <v>5488</v>
      </c>
      <c r="I327" t="s">
        <v>52</v>
      </c>
      <c r="J327" t="s">
        <v>5485</v>
      </c>
      <c r="K327" t="s">
        <v>5490</v>
      </c>
      <c r="L327" s="40" t="s">
        <v>5491</v>
      </c>
      <c r="M327" s="40">
        <v>300</v>
      </c>
    </row>
    <row r="328" spans="1:13" x14ac:dyDescent="0.25">
      <c r="A328" t="s">
        <v>2192</v>
      </c>
      <c r="B328" t="s">
        <v>2185</v>
      </c>
      <c r="C328" t="s">
        <v>2186</v>
      </c>
      <c r="D328" t="s">
        <v>275</v>
      </c>
      <c r="E328">
        <v>61.01</v>
      </c>
      <c r="F328" t="s">
        <v>5427</v>
      </c>
      <c r="G328" t="s">
        <v>248</v>
      </c>
      <c r="H328" t="s">
        <v>5488</v>
      </c>
      <c r="I328" t="s">
        <v>52</v>
      </c>
      <c r="J328" t="s">
        <v>5485</v>
      </c>
      <c r="K328" t="s">
        <v>5490</v>
      </c>
      <c r="L328" s="40" t="s">
        <v>5491</v>
      </c>
      <c r="M328" s="40">
        <v>300</v>
      </c>
    </row>
    <row r="329" spans="1:13" x14ac:dyDescent="0.25">
      <c r="A329" t="s">
        <v>2193</v>
      </c>
      <c r="B329" t="s">
        <v>2185</v>
      </c>
      <c r="C329" t="s">
        <v>2186</v>
      </c>
      <c r="D329" t="s">
        <v>207</v>
      </c>
      <c r="E329">
        <v>42.53</v>
      </c>
      <c r="F329" t="s">
        <v>5427</v>
      </c>
      <c r="G329" t="s">
        <v>248</v>
      </c>
      <c r="H329" t="s">
        <v>5488</v>
      </c>
      <c r="I329" t="s">
        <v>52</v>
      </c>
      <c r="J329" t="s">
        <v>5485</v>
      </c>
      <c r="K329" t="s">
        <v>5490</v>
      </c>
      <c r="L329" s="40" t="s">
        <v>5491</v>
      </c>
      <c r="M329" s="40">
        <v>300</v>
      </c>
    </row>
    <row r="330" spans="1:13" x14ac:dyDescent="0.25">
      <c r="A330" t="s">
        <v>2194</v>
      </c>
      <c r="B330" t="s">
        <v>2185</v>
      </c>
      <c r="C330" t="s">
        <v>2186</v>
      </c>
      <c r="D330" t="s">
        <v>102</v>
      </c>
      <c r="E330">
        <v>17.54</v>
      </c>
      <c r="F330" t="s">
        <v>5427</v>
      </c>
      <c r="G330" t="s">
        <v>248</v>
      </c>
      <c r="H330" t="s">
        <v>5488</v>
      </c>
      <c r="I330" t="s">
        <v>52</v>
      </c>
      <c r="J330" t="s">
        <v>5485</v>
      </c>
      <c r="K330" t="s">
        <v>5490</v>
      </c>
      <c r="L330" s="40" t="s">
        <v>5491</v>
      </c>
      <c r="M330" s="40">
        <v>300</v>
      </c>
    </row>
    <row r="331" spans="1:13" x14ac:dyDescent="0.25">
      <c r="A331" t="s">
        <v>2195</v>
      </c>
      <c r="B331" t="s">
        <v>2185</v>
      </c>
      <c r="C331" t="s">
        <v>2186</v>
      </c>
      <c r="D331" t="s">
        <v>104</v>
      </c>
      <c r="E331">
        <v>27.32</v>
      </c>
      <c r="F331" t="s">
        <v>5427</v>
      </c>
      <c r="G331" t="s">
        <v>248</v>
      </c>
      <c r="H331" t="s">
        <v>5488</v>
      </c>
      <c r="I331" t="s">
        <v>52</v>
      </c>
      <c r="J331" t="s">
        <v>5485</v>
      </c>
      <c r="K331" t="s">
        <v>5490</v>
      </c>
      <c r="L331" s="40" t="s">
        <v>5491</v>
      </c>
      <c r="M331" s="40">
        <v>300</v>
      </c>
    </row>
    <row r="332" spans="1:13" x14ac:dyDescent="0.25">
      <c r="A332" t="s">
        <v>2196</v>
      </c>
      <c r="B332" t="s">
        <v>2185</v>
      </c>
      <c r="C332" t="s">
        <v>2186</v>
      </c>
      <c r="D332" t="s">
        <v>149</v>
      </c>
      <c r="E332">
        <v>35.26</v>
      </c>
      <c r="F332" t="s">
        <v>5427</v>
      </c>
      <c r="G332" t="s">
        <v>248</v>
      </c>
      <c r="H332" t="s">
        <v>5488</v>
      </c>
      <c r="I332" t="s">
        <v>52</v>
      </c>
      <c r="J332" t="s">
        <v>5485</v>
      </c>
      <c r="K332" t="s">
        <v>5490</v>
      </c>
      <c r="L332" s="40" t="s">
        <v>5491</v>
      </c>
      <c r="M332" s="40">
        <v>300</v>
      </c>
    </row>
    <row r="333" spans="1:13" x14ac:dyDescent="0.25">
      <c r="A333" t="s">
        <v>2197</v>
      </c>
      <c r="B333" t="s">
        <v>2185</v>
      </c>
      <c r="C333" t="s">
        <v>2186</v>
      </c>
      <c r="D333" t="s">
        <v>107</v>
      </c>
      <c r="E333">
        <v>13.18</v>
      </c>
      <c r="F333" t="s">
        <v>5427</v>
      </c>
      <c r="G333" t="s">
        <v>248</v>
      </c>
      <c r="H333" t="s">
        <v>5488</v>
      </c>
      <c r="I333" t="s">
        <v>52</v>
      </c>
      <c r="J333" t="s">
        <v>5485</v>
      </c>
      <c r="K333" t="s">
        <v>5490</v>
      </c>
      <c r="L333" s="40" t="s">
        <v>5491</v>
      </c>
      <c r="M333" s="40">
        <v>300</v>
      </c>
    </row>
    <row r="334" spans="1:13" x14ac:dyDescent="0.25">
      <c r="A334" t="s">
        <v>2198</v>
      </c>
      <c r="B334" t="s">
        <v>2185</v>
      </c>
      <c r="C334" t="s">
        <v>2186</v>
      </c>
      <c r="D334" t="s">
        <v>109</v>
      </c>
      <c r="E334">
        <v>16.350000000000001</v>
      </c>
      <c r="F334" t="s">
        <v>5427</v>
      </c>
      <c r="G334" t="s">
        <v>248</v>
      </c>
      <c r="H334" t="s">
        <v>5488</v>
      </c>
      <c r="I334" t="s">
        <v>52</v>
      </c>
      <c r="J334" t="s">
        <v>5485</v>
      </c>
      <c r="K334" t="s">
        <v>5490</v>
      </c>
      <c r="L334" s="40" t="s">
        <v>5491</v>
      </c>
      <c r="M334" s="40">
        <v>400</v>
      </c>
    </row>
    <row r="335" spans="1:13" x14ac:dyDescent="0.25">
      <c r="A335" t="s">
        <v>5092</v>
      </c>
      <c r="B335" t="s">
        <v>5090</v>
      </c>
      <c r="C335" t="s">
        <v>5091</v>
      </c>
      <c r="D335" t="s">
        <v>95</v>
      </c>
      <c r="F335" t="s">
        <v>5427</v>
      </c>
      <c r="G335" t="s">
        <v>474</v>
      </c>
      <c r="H335" t="s">
        <v>5488</v>
      </c>
      <c r="I335" t="s">
        <v>52</v>
      </c>
      <c r="J335" t="s">
        <v>5485</v>
      </c>
      <c r="K335" t="s">
        <v>5490</v>
      </c>
      <c r="L335" s="40" t="s">
        <v>5491</v>
      </c>
      <c r="M335" s="40">
        <v>300</v>
      </c>
    </row>
    <row r="336" spans="1:13" x14ac:dyDescent="0.25">
      <c r="A336" t="s">
        <v>5093</v>
      </c>
      <c r="B336" t="s">
        <v>5090</v>
      </c>
      <c r="C336" t="s">
        <v>5091</v>
      </c>
      <c r="D336" t="s">
        <v>143</v>
      </c>
      <c r="F336" t="s">
        <v>5427</v>
      </c>
      <c r="G336" t="s">
        <v>474</v>
      </c>
      <c r="H336" t="s">
        <v>5488</v>
      </c>
      <c r="I336" t="s">
        <v>52</v>
      </c>
      <c r="J336" t="s">
        <v>5485</v>
      </c>
      <c r="K336" t="s">
        <v>5490</v>
      </c>
      <c r="L336" s="40" t="s">
        <v>5491</v>
      </c>
      <c r="M336" s="40">
        <v>300</v>
      </c>
    </row>
    <row r="337" spans="1:13" x14ac:dyDescent="0.25">
      <c r="A337" t="s">
        <v>5094</v>
      </c>
      <c r="B337" t="s">
        <v>5090</v>
      </c>
      <c r="C337" t="s">
        <v>5091</v>
      </c>
      <c r="D337" t="s">
        <v>145</v>
      </c>
      <c r="F337" t="s">
        <v>5427</v>
      </c>
      <c r="G337" t="s">
        <v>474</v>
      </c>
      <c r="H337" t="s">
        <v>5488</v>
      </c>
      <c r="I337" t="s">
        <v>52</v>
      </c>
      <c r="J337" t="s">
        <v>5485</v>
      </c>
      <c r="K337" t="s">
        <v>5490</v>
      </c>
      <c r="L337" s="40" t="s">
        <v>5491</v>
      </c>
      <c r="M337" s="40">
        <v>300</v>
      </c>
    </row>
    <row r="338" spans="1:13" x14ac:dyDescent="0.25">
      <c r="A338" t="s">
        <v>5095</v>
      </c>
      <c r="B338" t="s">
        <v>5090</v>
      </c>
      <c r="C338" t="s">
        <v>5091</v>
      </c>
      <c r="D338" t="s">
        <v>255</v>
      </c>
      <c r="E338">
        <v>13.73</v>
      </c>
      <c r="F338" t="s">
        <v>5427</v>
      </c>
      <c r="G338" t="s">
        <v>474</v>
      </c>
      <c r="H338" t="s">
        <v>5488</v>
      </c>
      <c r="I338" t="s">
        <v>52</v>
      </c>
      <c r="J338" t="s">
        <v>5485</v>
      </c>
      <c r="K338" t="s">
        <v>5490</v>
      </c>
      <c r="L338" s="40" t="s">
        <v>5491</v>
      </c>
      <c r="M338" s="40">
        <v>300</v>
      </c>
    </row>
    <row r="339" spans="1:13" x14ac:dyDescent="0.25">
      <c r="A339" t="s">
        <v>5096</v>
      </c>
      <c r="B339" t="s">
        <v>5090</v>
      </c>
      <c r="C339" t="s">
        <v>5091</v>
      </c>
      <c r="D339" t="s">
        <v>87</v>
      </c>
      <c r="E339">
        <v>21.58</v>
      </c>
      <c r="F339" t="s">
        <v>5427</v>
      </c>
      <c r="G339" t="s">
        <v>474</v>
      </c>
      <c r="H339" t="s">
        <v>5488</v>
      </c>
      <c r="I339" t="s">
        <v>52</v>
      </c>
      <c r="J339" t="s">
        <v>5485</v>
      </c>
      <c r="K339" t="s">
        <v>5490</v>
      </c>
      <c r="L339" s="40" t="s">
        <v>5491</v>
      </c>
      <c r="M339" s="40">
        <v>300</v>
      </c>
    </row>
    <row r="340" spans="1:13" x14ac:dyDescent="0.25">
      <c r="A340" t="s">
        <v>5097</v>
      </c>
      <c r="B340" t="s">
        <v>5090</v>
      </c>
      <c r="C340" t="s">
        <v>5091</v>
      </c>
      <c r="D340" t="s">
        <v>259</v>
      </c>
      <c r="E340">
        <v>19.170000000000002</v>
      </c>
      <c r="F340" t="s">
        <v>5427</v>
      </c>
      <c r="G340" t="s">
        <v>474</v>
      </c>
      <c r="H340" t="s">
        <v>5488</v>
      </c>
      <c r="I340" t="s">
        <v>52</v>
      </c>
      <c r="J340" t="s">
        <v>5485</v>
      </c>
      <c r="K340" t="s">
        <v>5490</v>
      </c>
      <c r="L340" s="40" t="s">
        <v>5491</v>
      </c>
      <c r="M340" s="40">
        <v>300</v>
      </c>
    </row>
    <row r="341" spans="1:13" x14ac:dyDescent="0.25">
      <c r="A341" t="s">
        <v>5098</v>
      </c>
      <c r="B341" t="s">
        <v>5090</v>
      </c>
      <c r="C341" t="s">
        <v>5091</v>
      </c>
      <c r="D341" t="s">
        <v>275</v>
      </c>
      <c r="E341">
        <v>4.76</v>
      </c>
      <c r="F341" t="s">
        <v>5427</v>
      </c>
      <c r="G341" t="s">
        <v>474</v>
      </c>
      <c r="H341" t="s">
        <v>5488</v>
      </c>
      <c r="I341" t="s">
        <v>52</v>
      </c>
      <c r="J341" t="s">
        <v>5485</v>
      </c>
      <c r="K341" t="s">
        <v>5490</v>
      </c>
      <c r="L341" s="40" t="s">
        <v>5491</v>
      </c>
      <c r="M341" s="40" t="s">
        <v>5492</v>
      </c>
    </row>
    <row r="342" spans="1:13" x14ac:dyDescent="0.25">
      <c r="A342" t="s">
        <v>5099</v>
      </c>
      <c r="B342" t="s">
        <v>5090</v>
      </c>
      <c r="C342" t="s">
        <v>5091</v>
      </c>
      <c r="D342" t="s">
        <v>207</v>
      </c>
      <c r="E342">
        <v>13.78</v>
      </c>
      <c r="F342" t="s">
        <v>5427</v>
      </c>
      <c r="G342" t="s">
        <v>474</v>
      </c>
      <c r="H342" t="s">
        <v>5488</v>
      </c>
      <c r="I342" t="s">
        <v>52</v>
      </c>
      <c r="J342" t="s">
        <v>5485</v>
      </c>
      <c r="K342" t="s">
        <v>5490</v>
      </c>
      <c r="L342" s="40" t="s">
        <v>5491</v>
      </c>
      <c r="M342" s="40">
        <v>300</v>
      </c>
    </row>
    <row r="343" spans="1:13" x14ac:dyDescent="0.25">
      <c r="A343" t="s">
        <v>5100</v>
      </c>
      <c r="B343" t="s">
        <v>5090</v>
      </c>
      <c r="C343" t="s">
        <v>5091</v>
      </c>
      <c r="D343" t="s">
        <v>154</v>
      </c>
      <c r="E343">
        <v>17.27</v>
      </c>
      <c r="F343" t="s">
        <v>5427</v>
      </c>
      <c r="G343" t="s">
        <v>474</v>
      </c>
      <c r="H343" t="s">
        <v>5488</v>
      </c>
      <c r="I343" t="s">
        <v>52</v>
      </c>
      <c r="J343" t="s">
        <v>5485</v>
      </c>
      <c r="K343" t="s">
        <v>5490</v>
      </c>
      <c r="L343" s="40" t="s">
        <v>5491</v>
      </c>
      <c r="M343" s="40">
        <v>300</v>
      </c>
    </row>
    <row r="344" spans="1:13" x14ac:dyDescent="0.25">
      <c r="A344" t="s">
        <v>5101</v>
      </c>
      <c r="B344" t="s">
        <v>5090</v>
      </c>
      <c r="C344" t="s">
        <v>5091</v>
      </c>
      <c r="D344" t="s">
        <v>229</v>
      </c>
      <c r="E344">
        <v>7.37</v>
      </c>
      <c r="F344" t="s">
        <v>5427</v>
      </c>
      <c r="G344" t="s">
        <v>474</v>
      </c>
      <c r="H344" t="s">
        <v>5488</v>
      </c>
      <c r="I344" t="s">
        <v>52</v>
      </c>
      <c r="J344" t="s">
        <v>5485</v>
      </c>
      <c r="K344" t="s">
        <v>5490</v>
      </c>
      <c r="L344" s="40" t="s">
        <v>5491</v>
      </c>
      <c r="M344" s="40">
        <v>300</v>
      </c>
    </row>
    <row r="345" spans="1:13" x14ac:dyDescent="0.25">
      <c r="A345" t="s">
        <v>5102</v>
      </c>
      <c r="B345" t="s">
        <v>5090</v>
      </c>
      <c r="C345" t="s">
        <v>5091</v>
      </c>
      <c r="D345" t="s">
        <v>162</v>
      </c>
      <c r="E345">
        <v>6.39</v>
      </c>
      <c r="F345" t="s">
        <v>5427</v>
      </c>
      <c r="G345" t="s">
        <v>474</v>
      </c>
      <c r="H345" t="s">
        <v>5488</v>
      </c>
      <c r="I345" t="s">
        <v>52</v>
      </c>
      <c r="J345" t="s">
        <v>5485</v>
      </c>
      <c r="K345" t="s">
        <v>5490</v>
      </c>
      <c r="L345" s="40" t="s">
        <v>5491</v>
      </c>
      <c r="M345" s="40">
        <v>300</v>
      </c>
    </row>
    <row r="346" spans="1:13" x14ac:dyDescent="0.25">
      <c r="A346" t="s">
        <v>5103</v>
      </c>
      <c r="B346" t="s">
        <v>5090</v>
      </c>
      <c r="C346" t="s">
        <v>5091</v>
      </c>
      <c r="D346" t="s">
        <v>118</v>
      </c>
      <c r="E346">
        <v>41.35</v>
      </c>
      <c r="F346" t="s">
        <v>5427</v>
      </c>
      <c r="G346" t="s">
        <v>474</v>
      </c>
      <c r="H346" t="s">
        <v>5488</v>
      </c>
      <c r="I346" t="s">
        <v>52</v>
      </c>
      <c r="J346" t="s">
        <v>5485</v>
      </c>
      <c r="K346" t="s">
        <v>5490</v>
      </c>
      <c r="L346" s="40" t="s">
        <v>5491</v>
      </c>
      <c r="M346" s="40">
        <v>300</v>
      </c>
    </row>
    <row r="347" spans="1:13" x14ac:dyDescent="0.25">
      <c r="A347" t="s">
        <v>5104</v>
      </c>
      <c r="B347" t="s">
        <v>5090</v>
      </c>
      <c r="C347" t="s">
        <v>5091</v>
      </c>
      <c r="D347" t="s">
        <v>166</v>
      </c>
      <c r="E347">
        <v>15.97</v>
      </c>
      <c r="F347" t="s">
        <v>5427</v>
      </c>
      <c r="G347" t="s">
        <v>474</v>
      </c>
      <c r="H347" t="s">
        <v>5488</v>
      </c>
      <c r="I347" t="s">
        <v>52</v>
      </c>
      <c r="J347" t="s">
        <v>5485</v>
      </c>
      <c r="K347" t="s">
        <v>5490</v>
      </c>
      <c r="L347" s="40" t="s">
        <v>5491</v>
      </c>
      <c r="M347" s="40">
        <v>300</v>
      </c>
    </row>
    <row r="348" spans="1:13" x14ac:dyDescent="0.25">
      <c r="A348" t="s">
        <v>5105</v>
      </c>
      <c r="B348" t="s">
        <v>5090</v>
      </c>
      <c r="C348" t="s">
        <v>5091</v>
      </c>
      <c r="D348" t="s">
        <v>77</v>
      </c>
      <c r="E348">
        <v>5.72</v>
      </c>
      <c r="F348" t="s">
        <v>5427</v>
      </c>
      <c r="G348" t="s">
        <v>474</v>
      </c>
      <c r="H348" t="s">
        <v>5488</v>
      </c>
      <c r="I348" t="s">
        <v>52</v>
      </c>
      <c r="J348" t="s">
        <v>5485</v>
      </c>
      <c r="K348" t="s">
        <v>5490</v>
      </c>
      <c r="L348" s="40" t="s">
        <v>5491</v>
      </c>
      <c r="M348" s="40">
        <v>300</v>
      </c>
    </row>
    <row r="349" spans="1:13" x14ac:dyDescent="0.25">
      <c r="A349" t="s">
        <v>5106</v>
      </c>
      <c r="B349" t="s">
        <v>5090</v>
      </c>
      <c r="C349" t="s">
        <v>5091</v>
      </c>
      <c r="D349" t="s">
        <v>432</v>
      </c>
      <c r="E349">
        <v>2.95</v>
      </c>
      <c r="F349" t="s">
        <v>5427</v>
      </c>
      <c r="G349" t="s">
        <v>474</v>
      </c>
      <c r="H349" t="s">
        <v>5488</v>
      </c>
      <c r="I349" t="s">
        <v>52</v>
      </c>
      <c r="J349" t="s">
        <v>5485</v>
      </c>
      <c r="K349" t="s">
        <v>5490</v>
      </c>
      <c r="L349" s="40" t="s">
        <v>5491</v>
      </c>
      <c r="M349" s="40">
        <v>300</v>
      </c>
    </row>
    <row r="350" spans="1:13" x14ac:dyDescent="0.25">
      <c r="A350" t="s">
        <v>5107</v>
      </c>
      <c r="B350" t="s">
        <v>5090</v>
      </c>
      <c r="C350" t="s">
        <v>5091</v>
      </c>
      <c r="D350" t="s">
        <v>542</v>
      </c>
      <c r="E350">
        <v>0.65</v>
      </c>
      <c r="F350" t="s">
        <v>5427</v>
      </c>
      <c r="G350" t="s">
        <v>474</v>
      </c>
      <c r="H350" t="s">
        <v>5488</v>
      </c>
      <c r="I350" t="s">
        <v>52</v>
      </c>
      <c r="J350" t="s">
        <v>5485</v>
      </c>
      <c r="K350" t="s">
        <v>5490</v>
      </c>
      <c r="L350" s="40" t="s">
        <v>5491</v>
      </c>
      <c r="M350" s="40" t="s">
        <v>5492</v>
      </c>
    </row>
    <row r="351" spans="1:13" x14ac:dyDescent="0.25">
      <c r="A351" t="s">
        <v>2755</v>
      </c>
      <c r="B351" t="s">
        <v>2753</v>
      </c>
      <c r="C351" t="s">
        <v>2754</v>
      </c>
      <c r="D351" t="s">
        <v>95</v>
      </c>
      <c r="E351">
        <v>41.28</v>
      </c>
      <c r="F351" t="s">
        <v>5427</v>
      </c>
      <c r="G351" t="s">
        <v>248</v>
      </c>
      <c r="H351" t="s">
        <v>5488</v>
      </c>
      <c r="I351" t="s">
        <v>52</v>
      </c>
      <c r="J351" t="s">
        <v>5485</v>
      </c>
      <c r="K351" t="s">
        <v>5490</v>
      </c>
      <c r="L351" s="40" t="s">
        <v>5491</v>
      </c>
      <c r="M351" s="40">
        <v>300</v>
      </c>
    </row>
    <row r="352" spans="1:13" x14ac:dyDescent="0.25">
      <c r="A352" t="s">
        <v>2756</v>
      </c>
      <c r="B352" t="s">
        <v>2753</v>
      </c>
      <c r="C352" t="s">
        <v>2754</v>
      </c>
      <c r="D352" t="s">
        <v>143</v>
      </c>
      <c r="E352">
        <v>27.41</v>
      </c>
      <c r="F352" t="s">
        <v>5427</v>
      </c>
      <c r="G352" t="s">
        <v>248</v>
      </c>
      <c r="H352" t="s">
        <v>5488</v>
      </c>
      <c r="I352" t="s">
        <v>52</v>
      </c>
      <c r="J352" t="s">
        <v>5485</v>
      </c>
      <c r="K352" t="s">
        <v>5490</v>
      </c>
      <c r="L352" s="40" t="s">
        <v>5491</v>
      </c>
      <c r="M352" s="40">
        <v>300</v>
      </c>
    </row>
    <row r="353" spans="1:13" x14ac:dyDescent="0.25">
      <c r="A353" t="s">
        <v>2757</v>
      </c>
      <c r="B353" t="s">
        <v>2753</v>
      </c>
      <c r="C353" t="s">
        <v>2754</v>
      </c>
      <c r="D353" t="s">
        <v>87</v>
      </c>
      <c r="E353">
        <v>32.590000000000003</v>
      </c>
      <c r="F353" t="s">
        <v>5427</v>
      </c>
      <c r="G353" t="s">
        <v>248</v>
      </c>
      <c r="H353" t="s">
        <v>5488</v>
      </c>
      <c r="I353" t="s">
        <v>52</v>
      </c>
      <c r="J353" t="s">
        <v>5485</v>
      </c>
      <c r="K353" t="s">
        <v>5490</v>
      </c>
      <c r="L353" s="40" t="s">
        <v>5491</v>
      </c>
      <c r="M353" s="40">
        <v>300</v>
      </c>
    </row>
    <row r="354" spans="1:13" x14ac:dyDescent="0.25">
      <c r="A354" t="s">
        <v>2758</v>
      </c>
      <c r="B354" t="s">
        <v>2753</v>
      </c>
      <c r="C354" t="s">
        <v>2754</v>
      </c>
      <c r="D354" t="s">
        <v>100</v>
      </c>
      <c r="E354">
        <v>20.38</v>
      </c>
      <c r="F354" t="s">
        <v>5427</v>
      </c>
      <c r="G354" t="s">
        <v>248</v>
      </c>
      <c r="H354" t="s">
        <v>5488</v>
      </c>
      <c r="I354" t="s">
        <v>52</v>
      </c>
      <c r="J354" t="s">
        <v>5485</v>
      </c>
      <c r="K354" t="s">
        <v>5490</v>
      </c>
      <c r="L354" s="40" t="s">
        <v>5491</v>
      </c>
      <c r="M354" s="40">
        <v>300</v>
      </c>
    </row>
    <row r="355" spans="1:13" x14ac:dyDescent="0.25">
      <c r="A355" t="s">
        <v>2759</v>
      </c>
      <c r="B355" t="s">
        <v>2753</v>
      </c>
      <c r="C355" t="s">
        <v>2754</v>
      </c>
      <c r="D355" t="s">
        <v>259</v>
      </c>
      <c r="E355">
        <v>9.85</v>
      </c>
      <c r="F355" t="s">
        <v>5427</v>
      </c>
      <c r="G355" t="s">
        <v>248</v>
      </c>
      <c r="H355" t="s">
        <v>5488</v>
      </c>
      <c r="I355" t="s">
        <v>52</v>
      </c>
      <c r="J355" t="s">
        <v>5485</v>
      </c>
      <c r="K355" t="s">
        <v>5490</v>
      </c>
      <c r="L355" s="40" t="s">
        <v>5491</v>
      </c>
      <c r="M355" s="40">
        <v>300</v>
      </c>
    </row>
    <row r="356" spans="1:13" x14ac:dyDescent="0.25">
      <c r="A356" t="s">
        <v>2760</v>
      </c>
      <c r="B356" t="s">
        <v>2753</v>
      </c>
      <c r="C356" t="s">
        <v>2754</v>
      </c>
      <c r="D356" t="s">
        <v>275</v>
      </c>
      <c r="E356">
        <v>7.96</v>
      </c>
      <c r="F356" t="s">
        <v>5427</v>
      </c>
      <c r="G356" t="s">
        <v>248</v>
      </c>
      <c r="H356" t="s">
        <v>5488</v>
      </c>
      <c r="I356" t="s">
        <v>52</v>
      </c>
      <c r="J356" t="s">
        <v>5485</v>
      </c>
      <c r="K356" t="s">
        <v>5490</v>
      </c>
      <c r="L356" s="40" t="s">
        <v>5491</v>
      </c>
      <c r="M356" s="40">
        <v>400</v>
      </c>
    </row>
    <row r="357" spans="1:13" x14ac:dyDescent="0.25">
      <c r="A357" t="s">
        <v>2761</v>
      </c>
      <c r="B357" t="s">
        <v>2753</v>
      </c>
      <c r="C357" t="s">
        <v>2754</v>
      </c>
      <c r="D357" t="s">
        <v>207</v>
      </c>
      <c r="E357">
        <v>15.07</v>
      </c>
      <c r="F357" t="s">
        <v>5427</v>
      </c>
      <c r="G357" t="s">
        <v>248</v>
      </c>
      <c r="H357" t="s">
        <v>5488</v>
      </c>
      <c r="I357" t="s">
        <v>52</v>
      </c>
      <c r="J357" t="s">
        <v>5485</v>
      </c>
      <c r="K357" t="s">
        <v>5490</v>
      </c>
      <c r="L357" s="40" t="s">
        <v>5491</v>
      </c>
      <c r="M357" s="40">
        <v>400</v>
      </c>
    </row>
    <row r="358" spans="1:13" x14ac:dyDescent="0.25">
      <c r="A358" t="s">
        <v>2762</v>
      </c>
      <c r="B358" t="s">
        <v>2753</v>
      </c>
      <c r="C358" t="s">
        <v>2754</v>
      </c>
      <c r="D358" t="s">
        <v>102</v>
      </c>
      <c r="E358">
        <v>34.49</v>
      </c>
      <c r="F358" t="s">
        <v>5427</v>
      </c>
      <c r="G358" t="s">
        <v>248</v>
      </c>
      <c r="H358" t="s">
        <v>5488</v>
      </c>
      <c r="I358" t="s">
        <v>52</v>
      </c>
      <c r="J358" t="s">
        <v>5485</v>
      </c>
      <c r="K358" t="s">
        <v>5490</v>
      </c>
      <c r="L358" s="40" t="s">
        <v>5491</v>
      </c>
      <c r="M358" s="40">
        <v>300</v>
      </c>
    </row>
    <row r="359" spans="1:13" x14ac:dyDescent="0.25">
      <c r="A359" t="s">
        <v>2763</v>
      </c>
      <c r="B359" t="s">
        <v>2753</v>
      </c>
      <c r="C359" t="s">
        <v>2754</v>
      </c>
      <c r="D359" t="s">
        <v>104</v>
      </c>
      <c r="E359">
        <v>31.37</v>
      </c>
      <c r="F359" t="s">
        <v>5427</v>
      </c>
      <c r="G359" t="s">
        <v>248</v>
      </c>
      <c r="H359" t="s">
        <v>5488</v>
      </c>
      <c r="I359" t="s">
        <v>52</v>
      </c>
      <c r="J359" t="s">
        <v>5485</v>
      </c>
      <c r="K359" t="s">
        <v>5490</v>
      </c>
      <c r="L359" s="40" t="s">
        <v>5491</v>
      </c>
      <c r="M359" s="40">
        <v>400</v>
      </c>
    </row>
    <row r="360" spans="1:13" x14ac:dyDescent="0.25">
      <c r="A360" t="s">
        <v>2764</v>
      </c>
      <c r="B360" t="s">
        <v>2753</v>
      </c>
      <c r="C360" t="s">
        <v>2754</v>
      </c>
      <c r="D360" t="s">
        <v>149</v>
      </c>
      <c r="E360">
        <v>31.12</v>
      </c>
      <c r="F360" t="s">
        <v>5427</v>
      </c>
      <c r="G360" t="s">
        <v>248</v>
      </c>
      <c r="H360" t="s">
        <v>5488</v>
      </c>
      <c r="I360" t="s">
        <v>52</v>
      </c>
      <c r="J360" t="s">
        <v>5485</v>
      </c>
      <c r="K360" t="s">
        <v>5490</v>
      </c>
      <c r="L360" s="40" t="s">
        <v>5491</v>
      </c>
      <c r="M360" s="40">
        <v>300</v>
      </c>
    </row>
    <row r="361" spans="1:13" x14ac:dyDescent="0.25">
      <c r="A361" t="s">
        <v>2765</v>
      </c>
      <c r="B361" t="s">
        <v>2753</v>
      </c>
      <c r="C361" t="s">
        <v>2754</v>
      </c>
      <c r="D361" t="s">
        <v>109</v>
      </c>
      <c r="E361">
        <v>19.57</v>
      </c>
      <c r="F361" t="s">
        <v>5427</v>
      </c>
      <c r="G361" t="s">
        <v>248</v>
      </c>
      <c r="H361" t="s">
        <v>5488</v>
      </c>
      <c r="I361" t="s">
        <v>52</v>
      </c>
      <c r="J361" t="s">
        <v>5485</v>
      </c>
      <c r="K361" t="s">
        <v>5490</v>
      </c>
      <c r="L361" s="40" t="s">
        <v>5491</v>
      </c>
      <c r="M361" s="40">
        <v>300</v>
      </c>
    </row>
    <row r="362" spans="1:13" x14ac:dyDescent="0.25">
      <c r="A362" t="s">
        <v>1254</v>
      </c>
      <c r="B362" t="s">
        <v>1252</v>
      </c>
      <c r="C362" t="s">
        <v>1253</v>
      </c>
      <c r="D362" t="s">
        <v>255</v>
      </c>
      <c r="E362">
        <v>4.3099999999999996</v>
      </c>
      <c r="F362" t="s">
        <v>5427</v>
      </c>
      <c r="G362" t="s">
        <v>248</v>
      </c>
      <c r="H362" t="s">
        <v>5472</v>
      </c>
      <c r="I362" t="s">
        <v>52</v>
      </c>
      <c r="J362" t="s">
        <v>5485</v>
      </c>
      <c r="K362" t="s">
        <v>5483</v>
      </c>
      <c r="L362" s="40" t="s">
        <v>5491</v>
      </c>
      <c r="M362" s="40" t="s">
        <v>553</v>
      </c>
    </row>
    <row r="363" spans="1:13" x14ac:dyDescent="0.25">
      <c r="A363" t="s">
        <v>1255</v>
      </c>
      <c r="B363" t="s">
        <v>1252</v>
      </c>
      <c r="C363" t="s">
        <v>1253</v>
      </c>
      <c r="D363" t="s">
        <v>87</v>
      </c>
      <c r="E363">
        <v>40.18</v>
      </c>
      <c r="F363" t="s">
        <v>5427</v>
      </c>
      <c r="G363" t="s">
        <v>248</v>
      </c>
      <c r="H363" t="s">
        <v>5472</v>
      </c>
      <c r="I363" t="s">
        <v>52</v>
      </c>
      <c r="J363" t="s">
        <v>5485</v>
      </c>
      <c r="K363" t="s">
        <v>5483</v>
      </c>
      <c r="L363" s="40" t="s">
        <v>5491</v>
      </c>
      <c r="M363" s="40" t="s">
        <v>5492</v>
      </c>
    </row>
    <row r="364" spans="1:13" x14ac:dyDescent="0.25">
      <c r="A364" t="s">
        <v>1256</v>
      </c>
      <c r="B364" t="s">
        <v>1252</v>
      </c>
      <c r="C364" t="s">
        <v>1253</v>
      </c>
      <c r="D364" t="s">
        <v>109</v>
      </c>
      <c r="E364">
        <v>6.98</v>
      </c>
      <c r="F364" t="s">
        <v>5427</v>
      </c>
      <c r="G364" t="s">
        <v>248</v>
      </c>
      <c r="H364" t="s">
        <v>5472</v>
      </c>
      <c r="I364" t="s">
        <v>52</v>
      </c>
      <c r="J364" t="s">
        <v>5485</v>
      </c>
      <c r="K364" t="s">
        <v>5483</v>
      </c>
      <c r="L364" s="40" t="s">
        <v>5491</v>
      </c>
      <c r="M364" s="40" t="s">
        <v>553</v>
      </c>
    </row>
    <row r="365" spans="1:13" x14ac:dyDescent="0.25">
      <c r="A365" t="s">
        <v>1257</v>
      </c>
      <c r="B365" t="s">
        <v>1252</v>
      </c>
      <c r="C365" t="s">
        <v>1253</v>
      </c>
      <c r="D365" t="s">
        <v>154</v>
      </c>
      <c r="E365">
        <v>7.01</v>
      </c>
      <c r="F365" t="s">
        <v>5427</v>
      </c>
      <c r="G365" t="s">
        <v>248</v>
      </c>
      <c r="H365" t="s">
        <v>5472</v>
      </c>
      <c r="I365" t="s">
        <v>52</v>
      </c>
      <c r="J365" t="s">
        <v>5485</v>
      </c>
      <c r="K365" t="s">
        <v>5483</v>
      </c>
      <c r="L365" s="40" t="s">
        <v>5491</v>
      </c>
      <c r="M365" s="40" t="s">
        <v>553</v>
      </c>
    </row>
    <row r="366" spans="1:13" x14ac:dyDescent="0.25">
      <c r="A366" t="s">
        <v>1258</v>
      </c>
      <c r="B366" t="s">
        <v>1252</v>
      </c>
      <c r="C366" t="s">
        <v>1253</v>
      </c>
      <c r="D366" t="s">
        <v>229</v>
      </c>
      <c r="E366">
        <v>7.89</v>
      </c>
      <c r="F366" t="s">
        <v>5427</v>
      </c>
      <c r="G366" t="s">
        <v>248</v>
      </c>
      <c r="H366" t="s">
        <v>5472</v>
      </c>
      <c r="I366" t="s">
        <v>52</v>
      </c>
      <c r="J366" t="s">
        <v>5485</v>
      </c>
      <c r="K366" t="s">
        <v>5483</v>
      </c>
      <c r="L366" s="40" t="s">
        <v>5491</v>
      </c>
      <c r="M366" s="40" t="s">
        <v>553</v>
      </c>
    </row>
    <row r="367" spans="1:13" x14ac:dyDescent="0.25">
      <c r="A367" t="s">
        <v>1259</v>
      </c>
      <c r="B367" t="s">
        <v>1252</v>
      </c>
      <c r="C367" t="s">
        <v>1253</v>
      </c>
      <c r="D367" t="s">
        <v>195</v>
      </c>
      <c r="E367">
        <v>0.33</v>
      </c>
      <c r="F367" t="s">
        <v>5427</v>
      </c>
      <c r="G367" t="s">
        <v>248</v>
      </c>
      <c r="H367" t="s">
        <v>5472</v>
      </c>
      <c r="I367" t="s">
        <v>52</v>
      </c>
      <c r="J367" t="s">
        <v>5485</v>
      </c>
      <c r="K367" t="s">
        <v>5483</v>
      </c>
      <c r="L367" s="40" t="s">
        <v>5491</v>
      </c>
      <c r="M367" s="40" t="s">
        <v>553</v>
      </c>
    </row>
    <row r="368" spans="1:13" x14ac:dyDescent="0.25">
      <c r="A368" t="s">
        <v>1261</v>
      </c>
      <c r="B368" t="s">
        <v>1252</v>
      </c>
      <c r="C368" t="s">
        <v>1253</v>
      </c>
      <c r="D368" t="s">
        <v>122</v>
      </c>
      <c r="E368">
        <v>20.43</v>
      </c>
      <c r="F368" t="s">
        <v>5427</v>
      </c>
      <c r="G368" t="s">
        <v>248</v>
      </c>
      <c r="H368" t="s">
        <v>5472</v>
      </c>
      <c r="I368" t="s">
        <v>52</v>
      </c>
      <c r="J368" t="s">
        <v>5485</v>
      </c>
      <c r="K368" t="s">
        <v>5483</v>
      </c>
      <c r="L368" s="40" t="s">
        <v>5491</v>
      </c>
      <c r="M368" s="40" t="s">
        <v>553</v>
      </c>
    </row>
    <row r="369" spans="1:13" x14ac:dyDescent="0.25">
      <c r="A369" t="s">
        <v>1262</v>
      </c>
      <c r="B369" t="s">
        <v>1252</v>
      </c>
      <c r="C369" t="s">
        <v>1253</v>
      </c>
      <c r="D369" t="s">
        <v>485</v>
      </c>
      <c r="E369">
        <v>1.04</v>
      </c>
      <c r="F369" t="s">
        <v>5427</v>
      </c>
      <c r="G369" t="s">
        <v>248</v>
      </c>
      <c r="H369" t="s">
        <v>5472</v>
      </c>
      <c r="I369" t="s">
        <v>52</v>
      </c>
      <c r="J369" t="s">
        <v>5485</v>
      </c>
      <c r="K369" t="s">
        <v>5483</v>
      </c>
      <c r="L369" s="130" t="s">
        <v>5491</v>
      </c>
      <c r="M369" s="130">
        <v>350</v>
      </c>
    </row>
    <row r="370" spans="1:13" x14ac:dyDescent="0.25">
      <c r="A370" t="s">
        <v>1263</v>
      </c>
      <c r="B370" t="s">
        <v>1252</v>
      </c>
      <c r="C370" t="s">
        <v>1253</v>
      </c>
      <c r="D370" t="s">
        <v>909</v>
      </c>
      <c r="E370">
        <v>0.89</v>
      </c>
      <c r="F370" t="s">
        <v>5427</v>
      </c>
      <c r="G370" t="s">
        <v>248</v>
      </c>
      <c r="H370" t="s">
        <v>5472</v>
      </c>
      <c r="I370" t="s">
        <v>52</v>
      </c>
      <c r="J370" t="s">
        <v>5485</v>
      </c>
      <c r="K370" t="s">
        <v>5483</v>
      </c>
      <c r="L370" s="130" t="s">
        <v>5491</v>
      </c>
      <c r="M370" s="130">
        <v>350</v>
      </c>
    </row>
    <row r="371" spans="1:13" x14ac:dyDescent="0.25">
      <c r="A371" t="s">
        <v>1264</v>
      </c>
      <c r="B371" t="s">
        <v>1252</v>
      </c>
      <c r="C371" t="s">
        <v>1253</v>
      </c>
      <c r="D371" t="s">
        <v>773</v>
      </c>
      <c r="E371">
        <v>1.02</v>
      </c>
      <c r="F371" t="s">
        <v>5427</v>
      </c>
      <c r="G371" t="s">
        <v>248</v>
      </c>
      <c r="H371" t="s">
        <v>5472</v>
      </c>
      <c r="I371" t="s">
        <v>52</v>
      </c>
      <c r="J371" t="s">
        <v>5485</v>
      </c>
      <c r="K371" t="s">
        <v>5483</v>
      </c>
      <c r="L371" s="130" t="s">
        <v>5491</v>
      </c>
      <c r="M371" s="130">
        <v>350</v>
      </c>
    </row>
    <row r="372" spans="1:13" x14ac:dyDescent="0.25">
      <c r="A372" t="s">
        <v>1265</v>
      </c>
      <c r="B372" t="s">
        <v>1252</v>
      </c>
      <c r="C372" t="s">
        <v>1253</v>
      </c>
      <c r="D372" t="s">
        <v>775</v>
      </c>
      <c r="E372">
        <v>0.19</v>
      </c>
      <c r="F372" t="s">
        <v>5427</v>
      </c>
      <c r="G372" t="s">
        <v>248</v>
      </c>
      <c r="H372" t="s">
        <v>5472</v>
      </c>
      <c r="I372" t="s">
        <v>52</v>
      </c>
      <c r="J372" t="s">
        <v>5485</v>
      </c>
      <c r="K372" t="s">
        <v>5483</v>
      </c>
      <c r="L372" s="130" t="s">
        <v>5491</v>
      </c>
      <c r="M372" s="130">
        <v>350</v>
      </c>
    </row>
  </sheetData>
  <autoFilter ref="A1:N372" xr:uid="{A0299215-F0EB-4F9D-ADDF-BFABB1B3007F}"/>
  <pageMargins left="0.511811024" right="0.511811024" top="0.78740157499999996" bottom="0.78740157499999996" header="0.31496062000000002" footer="0.31496062000000002"/>
  <pageSetup paperSize="9" orientation="portrait" r:id="rId1"/>
  <ignoredErrors>
    <ignoredError sqref="M274:M284 M294 M300:M368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E1CDD-37D8-4816-9219-979FB61EBC90}">
  <dimension ref="A1:E86"/>
  <sheetViews>
    <sheetView topLeftCell="A52" workbookViewId="0">
      <selection activeCell="R67" sqref="R67"/>
    </sheetView>
  </sheetViews>
  <sheetFormatPr defaultRowHeight="15" x14ac:dyDescent="0.25"/>
  <cols>
    <col min="1" max="1" width="8" bestFit="1" customWidth="1"/>
    <col min="2" max="2" width="31.140625" bestFit="1" customWidth="1"/>
    <col min="3" max="3" width="8.7109375" bestFit="1" customWidth="1"/>
    <col min="4" max="4" width="21" bestFit="1" customWidth="1"/>
    <col min="5" max="5" width="14.28515625" bestFit="1" customWidth="1"/>
  </cols>
  <sheetData>
    <row r="1" spans="1:5" x14ac:dyDescent="0.25">
      <c r="A1" s="132" t="s">
        <v>5459</v>
      </c>
      <c r="B1" s="132" t="s">
        <v>1</v>
      </c>
      <c r="C1" s="132" t="s">
        <v>10</v>
      </c>
      <c r="D1" s="132" t="s">
        <v>5588</v>
      </c>
      <c r="E1" s="132" t="s">
        <v>5600</v>
      </c>
    </row>
    <row r="2" spans="1:5" x14ac:dyDescent="0.25">
      <c r="A2" t="s">
        <v>3873</v>
      </c>
      <c r="B2" t="s">
        <v>3868</v>
      </c>
      <c r="C2">
        <v>6.8</v>
      </c>
      <c r="D2" t="s">
        <v>5589</v>
      </c>
      <c r="E2" t="s">
        <v>5439</v>
      </c>
    </row>
    <row r="3" spans="1:5" x14ac:dyDescent="0.25">
      <c r="A3" t="s">
        <v>4704</v>
      </c>
      <c r="B3" t="s">
        <v>4701</v>
      </c>
      <c r="C3">
        <v>7.2</v>
      </c>
      <c r="D3" t="s">
        <v>5589</v>
      </c>
      <c r="E3" t="s">
        <v>5439</v>
      </c>
    </row>
    <row r="4" spans="1:5" x14ac:dyDescent="0.25">
      <c r="A4" t="s">
        <v>4322</v>
      </c>
      <c r="B4" t="s">
        <v>4310</v>
      </c>
      <c r="C4">
        <v>9.8000000000000007</v>
      </c>
      <c r="D4" t="s">
        <v>5590</v>
      </c>
      <c r="E4" t="s">
        <v>5439</v>
      </c>
    </row>
    <row r="5" spans="1:5" x14ac:dyDescent="0.25">
      <c r="A5" t="s">
        <v>4326</v>
      </c>
      <c r="B5" t="s">
        <v>4310</v>
      </c>
      <c r="C5">
        <v>4.9800000000000004</v>
      </c>
      <c r="D5" t="s">
        <v>5590</v>
      </c>
      <c r="E5" t="s">
        <v>5439</v>
      </c>
    </row>
    <row r="6" spans="1:5" x14ac:dyDescent="0.25">
      <c r="A6" t="s">
        <v>4108</v>
      </c>
      <c r="B6" t="s">
        <v>4106</v>
      </c>
      <c r="C6">
        <v>37.79</v>
      </c>
      <c r="D6" t="s">
        <v>5590</v>
      </c>
      <c r="E6" t="s">
        <v>5439</v>
      </c>
    </row>
    <row r="7" spans="1:5" x14ac:dyDescent="0.25">
      <c r="A7" t="s">
        <v>4109</v>
      </c>
      <c r="B7" t="s">
        <v>4106</v>
      </c>
      <c r="C7">
        <v>14.51</v>
      </c>
      <c r="D7" t="s">
        <v>5590</v>
      </c>
      <c r="E7" t="s">
        <v>5439</v>
      </c>
    </row>
    <row r="8" spans="1:5" x14ac:dyDescent="0.25">
      <c r="A8" t="s">
        <v>3744</v>
      </c>
      <c r="B8" t="s">
        <v>3727</v>
      </c>
      <c r="C8">
        <v>63.2</v>
      </c>
      <c r="D8" t="s">
        <v>5590</v>
      </c>
      <c r="E8" t="s">
        <v>5439</v>
      </c>
    </row>
    <row r="9" spans="1:5" x14ac:dyDescent="0.25">
      <c r="A9" t="s">
        <v>5580</v>
      </c>
      <c r="B9" t="s">
        <v>3727</v>
      </c>
      <c r="C9">
        <v>23.63</v>
      </c>
      <c r="D9" t="s">
        <v>5590</v>
      </c>
      <c r="E9" t="s">
        <v>5439</v>
      </c>
    </row>
    <row r="10" spans="1:5" x14ac:dyDescent="0.25">
      <c r="A10" t="s">
        <v>3040</v>
      </c>
      <c r="B10" t="s">
        <v>3030</v>
      </c>
      <c r="C10">
        <v>12.53</v>
      </c>
      <c r="D10" t="s">
        <v>5590</v>
      </c>
      <c r="E10" t="s">
        <v>5439</v>
      </c>
    </row>
    <row r="11" spans="1:5" x14ac:dyDescent="0.25">
      <c r="A11" t="s">
        <v>3064</v>
      </c>
      <c r="B11" t="s">
        <v>3054</v>
      </c>
      <c r="C11">
        <v>14.54</v>
      </c>
      <c r="D11" t="s">
        <v>5590</v>
      </c>
      <c r="E11" t="s">
        <v>5439</v>
      </c>
    </row>
    <row r="12" spans="1:5" x14ac:dyDescent="0.25">
      <c r="A12" t="s">
        <v>4124</v>
      </c>
      <c r="B12" t="s">
        <v>4120</v>
      </c>
      <c r="C12">
        <v>9.09</v>
      </c>
      <c r="D12" t="s">
        <v>5590</v>
      </c>
      <c r="E12" t="s">
        <v>5439</v>
      </c>
    </row>
    <row r="13" spans="1:5" x14ac:dyDescent="0.25">
      <c r="A13" t="s">
        <v>4126</v>
      </c>
      <c r="B13" t="s">
        <v>4120</v>
      </c>
      <c r="C13">
        <v>37.33</v>
      </c>
      <c r="D13" t="s">
        <v>5590</v>
      </c>
      <c r="E13" t="s">
        <v>5439</v>
      </c>
    </row>
    <row r="14" spans="1:5" x14ac:dyDescent="0.25">
      <c r="A14" t="s">
        <v>4128</v>
      </c>
      <c r="B14" t="s">
        <v>4120</v>
      </c>
      <c r="C14">
        <v>12</v>
      </c>
      <c r="D14" t="s">
        <v>5590</v>
      </c>
      <c r="E14" t="s">
        <v>5439</v>
      </c>
    </row>
    <row r="15" spans="1:5" x14ac:dyDescent="0.25">
      <c r="A15" t="s">
        <v>4748</v>
      </c>
      <c r="B15" t="s">
        <v>4743</v>
      </c>
      <c r="C15">
        <v>26.63</v>
      </c>
      <c r="D15" t="s">
        <v>5591</v>
      </c>
      <c r="E15" t="s">
        <v>5439</v>
      </c>
    </row>
    <row r="16" spans="1:5" x14ac:dyDescent="0.25">
      <c r="A16" t="s">
        <v>4754</v>
      </c>
      <c r="B16" t="s">
        <v>4743</v>
      </c>
      <c r="C16">
        <v>8.36</v>
      </c>
      <c r="D16" t="s">
        <v>5591</v>
      </c>
      <c r="E16" t="s">
        <v>5439</v>
      </c>
    </row>
    <row r="17" spans="1:5" x14ac:dyDescent="0.25">
      <c r="A17" t="s">
        <v>3557</v>
      </c>
      <c r="B17" t="s">
        <v>3555</v>
      </c>
      <c r="C17">
        <v>7.54</v>
      </c>
      <c r="D17" t="s">
        <v>5591</v>
      </c>
      <c r="E17" t="s">
        <v>5439</v>
      </c>
    </row>
    <row r="18" spans="1:5" x14ac:dyDescent="0.25">
      <c r="A18" t="s">
        <v>3937</v>
      </c>
      <c r="B18" t="s">
        <v>3921</v>
      </c>
      <c r="C18">
        <v>5.15</v>
      </c>
      <c r="D18" t="s">
        <v>5591</v>
      </c>
      <c r="E18" t="s">
        <v>5439</v>
      </c>
    </row>
    <row r="19" spans="1:5" x14ac:dyDescent="0.25">
      <c r="A19" t="s">
        <v>4275</v>
      </c>
      <c r="B19" t="s">
        <v>4273</v>
      </c>
      <c r="C19">
        <v>3.17</v>
      </c>
      <c r="D19" t="s">
        <v>5591</v>
      </c>
      <c r="E19" t="s">
        <v>5439</v>
      </c>
    </row>
    <row r="20" spans="1:5" x14ac:dyDescent="0.25">
      <c r="A20" t="s">
        <v>4277</v>
      </c>
      <c r="B20" t="s">
        <v>4273</v>
      </c>
      <c r="C20">
        <v>26.76</v>
      </c>
      <c r="D20" t="s">
        <v>5591</v>
      </c>
      <c r="E20" t="s">
        <v>5439</v>
      </c>
    </row>
    <row r="21" spans="1:5" x14ac:dyDescent="0.25">
      <c r="A21" t="s">
        <v>4278</v>
      </c>
      <c r="B21" t="s">
        <v>4273</v>
      </c>
      <c r="C21">
        <v>8.89</v>
      </c>
      <c r="D21" t="s">
        <v>5591</v>
      </c>
      <c r="E21" t="s">
        <v>5439</v>
      </c>
    </row>
    <row r="22" spans="1:5" x14ac:dyDescent="0.25">
      <c r="A22" t="s">
        <v>4279</v>
      </c>
      <c r="B22" t="s">
        <v>4273</v>
      </c>
      <c r="C22">
        <v>13.04</v>
      </c>
      <c r="D22" t="s">
        <v>5591</v>
      </c>
      <c r="E22" t="s">
        <v>5439</v>
      </c>
    </row>
    <row r="23" spans="1:5" x14ac:dyDescent="0.25">
      <c r="A23" t="s">
        <v>4281</v>
      </c>
      <c r="B23" t="s">
        <v>4273</v>
      </c>
      <c r="C23">
        <v>13.72</v>
      </c>
      <c r="D23" t="s">
        <v>5591</v>
      </c>
      <c r="E23" t="s">
        <v>5439</v>
      </c>
    </row>
    <row r="24" spans="1:5" x14ac:dyDescent="0.25">
      <c r="A24" t="s">
        <v>4287</v>
      </c>
      <c r="B24" t="s">
        <v>4273</v>
      </c>
      <c r="C24">
        <v>25.95</v>
      </c>
      <c r="D24" t="s">
        <v>5591</v>
      </c>
      <c r="E24" t="s">
        <v>5439</v>
      </c>
    </row>
    <row r="25" spans="1:5" x14ac:dyDescent="0.25">
      <c r="A25" t="s">
        <v>4289</v>
      </c>
      <c r="B25" t="s">
        <v>4273</v>
      </c>
      <c r="C25">
        <v>16.920000000000002</v>
      </c>
      <c r="D25" t="s">
        <v>5591</v>
      </c>
      <c r="E25" t="s">
        <v>5439</v>
      </c>
    </row>
    <row r="26" spans="1:5" x14ac:dyDescent="0.25">
      <c r="A26" t="s">
        <v>4255</v>
      </c>
      <c r="B26" t="s">
        <v>4250</v>
      </c>
      <c r="C26">
        <v>97.41</v>
      </c>
      <c r="D26" t="s">
        <v>5592</v>
      </c>
      <c r="E26" t="s">
        <v>5439</v>
      </c>
    </row>
    <row r="27" spans="1:5" x14ac:dyDescent="0.25">
      <c r="A27" t="s">
        <v>4256</v>
      </c>
      <c r="B27" t="s">
        <v>4250</v>
      </c>
      <c r="C27">
        <v>76.61</v>
      </c>
      <c r="D27" t="s">
        <v>5592</v>
      </c>
      <c r="E27" t="s">
        <v>5439</v>
      </c>
    </row>
    <row r="28" spans="1:5" x14ac:dyDescent="0.25">
      <c r="A28" t="s">
        <v>4259</v>
      </c>
      <c r="B28" t="s">
        <v>4250</v>
      </c>
      <c r="C28">
        <v>23.99</v>
      </c>
      <c r="D28" t="s">
        <v>5592</v>
      </c>
      <c r="E28" t="s">
        <v>5439</v>
      </c>
    </row>
    <row r="29" spans="1:5" x14ac:dyDescent="0.25">
      <c r="A29" t="s">
        <v>4260</v>
      </c>
      <c r="B29" t="s">
        <v>4250</v>
      </c>
      <c r="C29">
        <v>62.95</v>
      </c>
      <c r="D29" t="s">
        <v>5592</v>
      </c>
      <c r="E29" t="s">
        <v>5439</v>
      </c>
    </row>
    <row r="30" spans="1:5" x14ac:dyDescent="0.25">
      <c r="A30" t="s">
        <v>4262</v>
      </c>
      <c r="B30" t="s">
        <v>4250</v>
      </c>
      <c r="C30">
        <v>45.35</v>
      </c>
      <c r="D30" t="s">
        <v>5592</v>
      </c>
      <c r="E30" t="s">
        <v>5439</v>
      </c>
    </row>
    <row r="31" spans="1:5" x14ac:dyDescent="0.25">
      <c r="A31" t="s">
        <v>3862</v>
      </c>
      <c r="B31" t="s">
        <v>3860</v>
      </c>
      <c r="C31">
        <v>25.49</v>
      </c>
      <c r="D31" t="s">
        <v>5592</v>
      </c>
      <c r="E31" t="s">
        <v>5439</v>
      </c>
    </row>
    <row r="32" spans="1:5" x14ac:dyDescent="0.25">
      <c r="A32" t="s">
        <v>3673</v>
      </c>
      <c r="B32" t="s">
        <v>3664</v>
      </c>
      <c r="C32">
        <v>5.82</v>
      </c>
      <c r="D32" t="s">
        <v>5592</v>
      </c>
      <c r="E32" t="s">
        <v>5439</v>
      </c>
    </row>
    <row r="33" spans="1:5" x14ac:dyDescent="0.25">
      <c r="A33" t="s">
        <v>3675</v>
      </c>
      <c r="B33" t="s">
        <v>3664</v>
      </c>
      <c r="C33">
        <v>5.13</v>
      </c>
      <c r="D33" t="s">
        <v>5592</v>
      </c>
      <c r="E33" t="s">
        <v>5439</v>
      </c>
    </row>
    <row r="34" spans="1:5" x14ac:dyDescent="0.25">
      <c r="A34" t="s">
        <v>3762</v>
      </c>
      <c r="B34" t="s">
        <v>3760</v>
      </c>
      <c r="C34">
        <v>8.15</v>
      </c>
      <c r="D34" t="s">
        <v>5592</v>
      </c>
      <c r="E34" t="s">
        <v>5439</v>
      </c>
    </row>
    <row r="35" spans="1:5" x14ac:dyDescent="0.25">
      <c r="A35" t="s">
        <v>4829</v>
      </c>
      <c r="B35" t="s">
        <v>4825</v>
      </c>
      <c r="C35">
        <v>36.659999999999997</v>
      </c>
      <c r="D35" t="s">
        <v>5592</v>
      </c>
      <c r="E35" t="s">
        <v>5439</v>
      </c>
    </row>
    <row r="36" spans="1:5" x14ac:dyDescent="0.25">
      <c r="A36" t="s">
        <v>2138</v>
      </c>
      <c r="B36" t="s">
        <v>2137</v>
      </c>
      <c r="C36">
        <v>1.34</v>
      </c>
      <c r="D36" t="s">
        <v>5592</v>
      </c>
      <c r="E36" t="s">
        <v>5439</v>
      </c>
    </row>
    <row r="37" spans="1:5" x14ac:dyDescent="0.25">
      <c r="A37" t="s">
        <v>2139</v>
      </c>
      <c r="B37" t="s">
        <v>2137</v>
      </c>
      <c r="C37">
        <v>2.73</v>
      </c>
      <c r="D37" t="s">
        <v>5592</v>
      </c>
      <c r="E37" t="s">
        <v>5439</v>
      </c>
    </row>
    <row r="38" spans="1:5" x14ac:dyDescent="0.25">
      <c r="A38" t="s">
        <v>2143</v>
      </c>
      <c r="B38" t="s">
        <v>2137</v>
      </c>
      <c r="C38">
        <v>22.38</v>
      </c>
      <c r="D38" t="s">
        <v>5592</v>
      </c>
      <c r="E38" t="s">
        <v>5439</v>
      </c>
    </row>
    <row r="39" spans="1:5" x14ac:dyDescent="0.25">
      <c r="A39" t="s">
        <v>3812</v>
      </c>
      <c r="B39" t="s">
        <v>3794</v>
      </c>
      <c r="C39">
        <v>5.81</v>
      </c>
      <c r="D39" t="s">
        <v>5592</v>
      </c>
      <c r="E39" t="s">
        <v>5439</v>
      </c>
    </row>
    <row r="40" spans="1:5" x14ac:dyDescent="0.25">
      <c r="A40" t="s">
        <v>2732</v>
      </c>
      <c r="B40" t="s">
        <v>2722</v>
      </c>
      <c r="C40">
        <v>36.979999999999997</v>
      </c>
      <c r="D40" t="s">
        <v>5592</v>
      </c>
      <c r="E40" t="s">
        <v>5439</v>
      </c>
    </row>
    <row r="41" spans="1:5" x14ac:dyDescent="0.25">
      <c r="A41" t="s">
        <v>3884</v>
      </c>
      <c r="B41" t="s">
        <v>3881</v>
      </c>
      <c r="C41">
        <v>6.97</v>
      </c>
      <c r="D41" t="s">
        <v>5593</v>
      </c>
      <c r="E41" t="s">
        <v>5439</v>
      </c>
    </row>
    <row r="42" spans="1:5" x14ac:dyDescent="0.25">
      <c r="A42" t="s">
        <v>1977</v>
      </c>
      <c r="B42" t="s">
        <v>1967</v>
      </c>
      <c r="C42">
        <v>8.26</v>
      </c>
      <c r="D42" t="s">
        <v>5593</v>
      </c>
      <c r="E42" t="s">
        <v>5439</v>
      </c>
    </row>
    <row r="43" spans="1:5" x14ac:dyDescent="0.25">
      <c r="A43" t="s">
        <v>1979</v>
      </c>
      <c r="B43" t="s">
        <v>1967</v>
      </c>
      <c r="C43">
        <v>14.91</v>
      </c>
      <c r="D43" t="s">
        <v>5593</v>
      </c>
      <c r="E43" t="s">
        <v>5439</v>
      </c>
    </row>
    <row r="44" spans="1:5" x14ac:dyDescent="0.25">
      <c r="A44" t="s">
        <v>5581</v>
      </c>
      <c r="B44" t="s">
        <v>5582</v>
      </c>
      <c r="C44">
        <v>17.48</v>
      </c>
      <c r="D44" t="s">
        <v>5594</v>
      </c>
      <c r="E44" t="s">
        <v>5439</v>
      </c>
    </row>
    <row r="45" spans="1:5" x14ac:dyDescent="0.25">
      <c r="A45" t="s">
        <v>5583</v>
      </c>
      <c r="B45" t="s">
        <v>5582</v>
      </c>
      <c r="C45">
        <v>5.4</v>
      </c>
      <c r="D45" t="s">
        <v>5594</v>
      </c>
      <c r="E45" t="s">
        <v>5439</v>
      </c>
    </row>
    <row r="46" spans="1:5" x14ac:dyDescent="0.25">
      <c r="A46" t="s">
        <v>3580</v>
      </c>
      <c r="B46" t="s">
        <v>3574</v>
      </c>
      <c r="C46">
        <v>33.840000000000003</v>
      </c>
      <c r="D46" t="s">
        <v>5594</v>
      </c>
      <c r="E46" t="s">
        <v>5439</v>
      </c>
    </row>
    <row r="47" spans="1:5" x14ac:dyDescent="0.25">
      <c r="A47" t="s">
        <v>3582</v>
      </c>
      <c r="B47" t="s">
        <v>3574</v>
      </c>
      <c r="C47">
        <v>33.81</v>
      </c>
      <c r="D47" t="s">
        <v>5594</v>
      </c>
      <c r="E47" t="s">
        <v>5439</v>
      </c>
    </row>
    <row r="48" spans="1:5" x14ac:dyDescent="0.25">
      <c r="A48" t="s">
        <v>3585</v>
      </c>
      <c r="B48" t="s">
        <v>3574</v>
      </c>
      <c r="C48">
        <v>5.59</v>
      </c>
      <c r="D48" t="s">
        <v>5594</v>
      </c>
      <c r="E48" t="s">
        <v>5439</v>
      </c>
    </row>
    <row r="49" spans="1:5" x14ac:dyDescent="0.25">
      <c r="A49" t="s">
        <v>4041</v>
      </c>
      <c r="B49" t="s">
        <v>4034</v>
      </c>
      <c r="C49">
        <v>10.42</v>
      </c>
      <c r="D49" t="s">
        <v>5595</v>
      </c>
      <c r="E49" t="s">
        <v>5439</v>
      </c>
    </row>
    <row r="50" spans="1:5" x14ac:dyDescent="0.25">
      <c r="A50" t="s">
        <v>4169</v>
      </c>
      <c r="B50" t="s">
        <v>4168</v>
      </c>
      <c r="C50">
        <v>23.8</v>
      </c>
      <c r="D50" t="s">
        <v>5595</v>
      </c>
      <c r="E50" t="s">
        <v>5439</v>
      </c>
    </row>
    <row r="51" spans="1:5" x14ac:dyDescent="0.25">
      <c r="A51" t="s">
        <v>4170</v>
      </c>
      <c r="B51" t="s">
        <v>4168</v>
      </c>
      <c r="C51">
        <v>4.8099999999999996</v>
      </c>
      <c r="D51" t="s">
        <v>5595</v>
      </c>
      <c r="E51" t="s">
        <v>5439</v>
      </c>
    </row>
    <row r="52" spans="1:5" x14ac:dyDescent="0.25">
      <c r="A52" t="s">
        <v>4172</v>
      </c>
      <c r="B52" t="s">
        <v>4168</v>
      </c>
      <c r="C52">
        <v>5.93</v>
      </c>
      <c r="D52" t="s">
        <v>5595</v>
      </c>
      <c r="E52" t="s">
        <v>5439</v>
      </c>
    </row>
    <row r="53" spans="1:5" x14ac:dyDescent="0.25">
      <c r="A53" t="s">
        <v>4556</v>
      </c>
      <c r="B53" t="s">
        <v>4555</v>
      </c>
      <c r="C53">
        <v>27.59</v>
      </c>
      <c r="D53" t="s">
        <v>5595</v>
      </c>
      <c r="E53" t="s">
        <v>5439</v>
      </c>
    </row>
    <row r="54" spans="1:5" x14ac:dyDescent="0.25">
      <c r="A54" t="s">
        <v>4559</v>
      </c>
      <c r="B54" t="s">
        <v>4555</v>
      </c>
      <c r="C54">
        <v>20.420000000000002</v>
      </c>
      <c r="D54" t="s">
        <v>5595</v>
      </c>
      <c r="E54" t="s">
        <v>5439</v>
      </c>
    </row>
    <row r="55" spans="1:5" x14ac:dyDescent="0.25">
      <c r="A55" t="s">
        <v>4532</v>
      </c>
      <c r="B55" t="s">
        <v>4528</v>
      </c>
      <c r="C55">
        <v>5.4</v>
      </c>
      <c r="D55" t="s">
        <v>5595</v>
      </c>
      <c r="E55" t="s">
        <v>5439</v>
      </c>
    </row>
    <row r="56" spans="1:5" x14ac:dyDescent="0.25">
      <c r="A56" t="s">
        <v>4533</v>
      </c>
      <c r="B56" t="s">
        <v>4528</v>
      </c>
      <c r="C56">
        <v>14.51</v>
      </c>
      <c r="D56" t="s">
        <v>5595</v>
      </c>
      <c r="E56" t="s">
        <v>5439</v>
      </c>
    </row>
    <row r="57" spans="1:5" x14ac:dyDescent="0.25">
      <c r="A57" t="s">
        <v>4342</v>
      </c>
      <c r="B57" t="s">
        <v>4341</v>
      </c>
      <c r="C57">
        <v>10.039999999999999</v>
      </c>
      <c r="D57" t="s">
        <v>5596</v>
      </c>
      <c r="E57" t="s">
        <v>5439</v>
      </c>
    </row>
    <row r="58" spans="1:5" x14ac:dyDescent="0.25">
      <c r="A58" t="s">
        <v>4343</v>
      </c>
      <c r="B58" t="s">
        <v>4341</v>
      </c>
      <c r="C58">
        <v>45.79</v>
      </c>
      <c r="D58" t="s">
        <v>5596</v>
      </c>
      <c r="E58" t="s">
        <v>5439</v>
      </c>
    </row>
    <row r="59" spans="1:5" x14ac:dyDescent="0.25">
      <c r="A59" t="s">
        <v>4354</v>
      </c>
      <c r="B59" t="s">
        <v>4341</v>
      </c>
      <c r="C59">
        <v>8.19</v>
      </c>
      <c r="D59" t="s">
        <v>5596</v>
      </c>
      <c r="E59" t="s">
        <v>5439</v>
      </c>
    </row>
    <row r="60" spans="1:5" x14ac:dyDescent="0.25">
      <c r="A60" t="s">
        <v>1990</v>
      </c>
      <c r="B60" t="s">
        <v>1988</v>
      </c>
      <c r="C60">
        <v>20.34</v>
      </c>
      <c r="D60" t="s">
        <v>5596</v>
      </c>
      <c r="E60" t="s">
        <v>5439</v>
      </c>
    </row>
    <row r="61" spans="1:5" x14ac:dyDescent="0.25">
      <c r="A61" t="s">
        <v>3700</v>
      </c>
      <c r="B61" t="s">
        <v>3696</v>
      </c>
      <c r="C61">
        <v>59.36</v>
      </c>
      <c r="D61" t="s">
        <v>5597</v>
      </c>
      <c r="E61" t="s">
        <v>5439</v>
      </c>
    </row>
    <row r="62" spans="1:5" x14ac:dyDescent="0.25">
      <c r="A62" t="s">
        <v>3705</v>
      </c>
      <c r="B62" t="s">
        <v>3696</v>
      </c>
      <c r="C62">
        <v>32.11</v>
      </c>
      <c r="D62" t="s">
        <v>5597</v>
      </c>
      <c r="E62" t="s">
        <v>5439</v>
      </c>
    </row>
    <row r="63" spans="1:5" x14ac:dyDescent="0.25">
      <c r="A63" t="s">
        <v>5584</v>
      </c>
      <c r="B63" t="s">
        <v>3696</v>
      </c>
      <c r="C63">
        <v>47.18</v>
      </c>
      <c r="D63" t="s">
        <v>5597</v>
      </c>
      <c r="E63" t="s">
        <v>5439</v>
      </c>
    </row>
    <row r="64" spans="1:5" x14ac:dyDescent="0.25">
      <c r="A64" t="s">
        <v>5585</v>
      </c>
      <c r="B64" t="s">
        <v>3696</v>
      </c>
      <c r="C64">
        <v>26.54</v>
      </c>
      <c r="D64" t="s">
        <v>5597</v>
      </c>
      <c r="E64" t="s">
        <v>5439</v>
      </c>
    </row>
    <row r="65" spans="1:5" x14ac:dyDescent="0.25">
      <c r="A65" t="s">
        <v>2703</v>
      </c>
      <c r="B65" t="s">
        <v>2698</v>
      </c>
      <c r="C65">
        <v>18.52</v>
      </c>
      <c r="D65" t="s">
        <v>5598</v>
      </c>
      <c r="E65" t="s">
        <v>5439</v>
      </c>
    </row>
    <row r="66" spans="1:5" x14ac:dyDescent="0.25">
      <c r="A66" t="s">
        <v>2704</v>
      </c>
      <c r="B66" t="s">
        <v>2698</v>
      </c>
      <c r="C66">
        <v>12.15</v>
      </c>
      <c r="D66" t="s">
        <v>5598</v>
      </c>
      <c r="E66" t="s">
        <v>5439</v>
      </c>
    </row>
    <row r="67" spans="1:5" x14ac:dyDescent="0.25">
      <c r="A67" t="s">
        <v>2705</v>
      </c>
      <c r="B67" t="s">
        <v>2698</v>
      </c>
      <c r="C67">
        <v>14.7</v>
      </c>
      <c r="D67" t="s">
        <v>5598</v>
      </c>
      <c r="E67" t="s">
        <v>5439</v>
      </c>
    </row>
    <row r="68" spans="1:5" x14ac:dyDescent="0.25">
      <c r="A68" t="s">
        <v>2711</v>
      </c>
      <c r="B68" t="s">
        <v>2698</v>
      </c>
      <c r="C68">
        <v>31.3</v>
      </c>
      <c r="D68" t="s">
        <v>5598</v>
      </c>
      <c r="E68" t="s">
        <v>5439</v>
      </c>
    </row>
    <row r="69" spans="1:5" x14ac:dyDescent="0.25">
      <c r="A69" t="s">
        <v>2714</v>
      </c>
      <c r="B69" t="s">
        <v>2698</v>
      </c>
      <c r="C69">
        <v>5.85</v>
      </c>
      <c r="D69" t="s">
        <v>5598</v>
      </c>
      <c r="E69" t="s">
        <v>5439</v>
      </c>
    </row>
    <row r="70" spans="1:5" x14ac:dyDescent="0.25">
      <c r="A70" t="s">
        <v>2715</v>
      </c>
      <c r="B70" t="s">
        <v>2698</v>
      </c>
      <c r="C70">
        <v>10.45</v>
      </c>
      <c r="D70" t="s">
        <v>5598</v>
      </c>
      <c r="E70" t="s">
        <v>5439</v>
      </c>
    </row>
    <row r="71" spans="1:5" x14ac:dyDescent="0.25">
      <c r="A71" t="s">
        <v>3917</v>
      </c>
      <c r="B71" t="s">
        <v>3905</v>
      </c>
      <c r="C71">
        <v>40.26</v>
      </c>
      <c r="D71" t="s">
        <v>5598</v>
      </c>
      <c r="E71" t="s">
        <v>5439</v>
      </c>
    </row>
    <row r="72" spans="1:5" x14ac:dyDescent="0.25">
      <c r="A72" t="s">
        <v>3685</v>
      </c>
      <c r="B72" t="s">
        <v>3684</v>
      </c>
      <c r="C72">
        <v>38.979999999999997</v>
      </c>
      <c r="D72" t="s">
        <v>5598</v>
      </c>
      <c r="E72" t="s">
        <v>5439</v>
      </c>
    </row>
    <row r="73" spans="1:5" x14ac:dyDescent="0.25">
      <c r="A73" t="s">
        <v>3686</v>
      </c>
      <c r="B73" t="s">
        <v>3684</v>
      </c>
      <c r="C73">
        <v>25.85</v>
      </c>
      <c r="D73" t="s">
        <v>5598</v>
      </c>
      <c r="E73" t="s">
        <v>5439</v>
      </c>
    </row>
    <row r="74" spans="1:5" x14ac:dyDescent="0.25">
      <c r="A74" t="s">
        <v>3690</v>
      </c>
      <c r="B74" t="s">
        <v>3684</v>
      </c>
      <c r="C74">
        <v>44.34</v>
      </c>
      <c r="D74" t="s">
        <v>5598</v>
      </c>
      <c r="E74" t="s">
        <v>5439</v>
      </c>
    </row>
    <row r="75" spans="1:5" x14ac:dyDescent="0.25">
      <c r="A75" t="s">
        <v>3694</v>
      </c>
      <c r="B75" t="s">
        <v>3684</v>
      </c>
      <c r="C75">
        <v>12.09</v>
      </c>
      <c r="D75" t="s">
        <v>5598</v>
      </c>
      <c r="E75" t="s">
        <v>5439</v>
      </c>
    </row>
    <row r="76" spans="1:5" x14ac:dyDescent="0.25">
      <c r="A76" t="s">
        <v>2304</v>
      </c>
      <c r="B76" t="s">
        <v>2303</v>
      </c>
      <c r="C76">
        <v>34.549999999999997</v>
      </c>
      <c r="D76" t="s">
        <v>5598</v>
      </c>
      <c r="E76" t="s">
        <v>5439</v>
      </c>
    </row>
    <row r="77" spans="1:5" x14ac:dyDescent="0.25">
      <c r="A77" t="s">
        <v>2313</v>
      </c>
      <c r="B77" t="s">
        <v>2303</v>
      </c>
      <c r="C77">
        <v>3.53</v>
      </c>
      <c r="D77" t="s">
        <v>5598</v>
      </c>
      <c r="E77" t="s">
        <v>5439</v>
      </c>
    </row>
    <row r="78" spans="1:5" x14ac:dyDescent="0.25">
      <c r="A78" t="s">
        <v>2314</v>
      </c>
      <c r="B78" t="s">
        <v>2303</v>
      </c>
      <c r="C78">
        <v>13.19</v>
      </c>
      <c r="D78" t="s">
        <v>5598</v>
      </c>
      <c r="E78" t="s">
        <v>5439</v>
      </c>
    </row>
    <row r="79" spans="1:5" x14ac:dyDescent="0.25">
      <c r="A79" t="s">
        <v>2318</v>
      </c>
      <c r="B79" t="s">
        <v>2303</v>
      </c>
      <c r="C79">
        <v>15.97</v>
      </c>
      <c r="D79" t="s">
        <v>5598</v>
      </c>
      <c r="E79" t="s">
        <v>5439</v>
      </c>
    </row>
    <row r="80" spans="1:5" x14ac:dyDescent="0.25">
      <c r="A80" t="s">
        <v>2319</v>
      </c>
      <c r="B80" t="s">
        <v>2303</v>
      </c>
      <c r="C80">
        <v>63.39</v>
      </c>
      <c r="D80" t="s">
        <v>5598</v>
      </c>
      <c r="E80" t="s">
        <v>5439</v>
      </c>
    </row>
    <row r="81" spans="1:5" x14ac:dyDescent="0.25">
      <c r="A81" t="s">
        <v>2369</v>
      </c>
      <c r="B81" t="s">
        <v>2303</v>
      </c>
      <c r="C81">
        <v>18.899999999999999</v>
      </c>
      <c r="D81" t="s">
        <v>5598</v>
      </c>
      <c r="E81" t="s">
        <v>5439</v>
      </c>
    </row>
    <row r="82" spans="1:5" x14ac:dyDescent="0.25">
      <c r="A82" t="s">
        <v>2372</v>
      </c>
      <c r="B82" t="s">
        <v>2303</v>
      </c>
      <c r="C82">
        <v>17.64</v>
      </c>
      <c r="D82" t="s">
        <v>5598</v>
      </c>
      <c r="E82" t="s">
        <v>5439</v>
      </c>
    </row>
    <row r="83" spans="1:5" x14ac:dyDescent="0.25">
      <c r="A83" t="s">
        <v>2395</v>
      </c>
      <c r="B83" t="s">
        <v>2303</v>
      </c>
      <c r="C83">
        <v>13.77</v>
      </c>
      <c r="D83" t="s">
        <v>5598</v>
      </c>
      <c r="E83" t="s">
        <v>5439</v>
      </c>
    </row>
    <row r="84" spans="1:5" x14ac:dyDescent="0.25">
      <c r="A84" t="s">
        <v>2529</v>
      </c>
      <c r="B84" t="s">
        <v>2303</v>
      </c>
      <c r="C84">
        <v>2.09</v>
      </c>
      <c r="D84" t="s">
        <v>5598</v>
      </c>
      <c r="E84" t="s">
        <v>5439</v>
      </c>
    </row>
    <row r="85" spans="1:5" x14ac:dyDescent="0.25">
      <c r="A85" t="s">
        <v>5586</v>
      </c>
      <c r="B85" t="s">
        <v>2994</v>
      </c>
      <c r="C85">
        <v>17.68</v>
      </c>
      <c r="D85" t="s">
        <v>5599</v>
      </c>
      <c r="E85" t="s">
        <v>5439</v>
      </c>
    </row>
    <row r="86" spans="1:5" x14ac:dyDescent="0.25">
      <c r="A86" t="s">
        <v>5587</v>
      </c>
      <c r="B86" t="s">
        <v>2994</v>
      </c>
      <c r="C86">
        <v>3.9</v>
      </c>
      <c r="D86" t="s">
        <v>5599</v>
      </c>
      <c r="E86" t="s">
        <v>5439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4C32-131E-48DE-A737-869E834AA1BA}">
  <sheetPr>
    <pageSetUpPr fitToPage="1"/>
  </sheetPr>
  <dimension ref="A1:M35"/>
  <sheetViews>
    <sheetView showGridLines="0" workbookViewId="0">
      <selection activeCell="I28" sqref="I28"/>
    </sheetView>
  </sheetViews>
  <sheetFormatPr defaultRowHeight="15" x14ac:dyDescent="0.25"/>
  <cols>
    <col min="1" max="1" width="26.28515625" bestFit="1" customWidth="1"/>
    <col min="2" max="2" width="19.85546875" bestFit="1" customWidth="1"/>
    <col min="3" max="3" width="16.85546875" bestFit="1" customWidth="1"/>
    <col min="4" max="4" width="10" customWidth="1"/>
    <col min="5" max="5" width="9.28515625" customWidth="1"/>
    <col min="6" max="6" width="10.85546875" bestFit="1" customWidth="1"/>
    <col min="8" max="8" width="36.28515625" bestFit="1" customWidth="1"/>
    <col min="9" max="9" width="19.85546875" bestFit="1" customWidth="1"/>
    <col min="10" max="10" width="16.85546875" bestFit="1" customWidth="1"/>
    <col min="11" max="11" width="14.7109375" customWidth="1"/>
    <col min="12" max="12" width="12" bestFit="1" customWidth="1"/>
  </cols>
  <sheetData>
    <row r="1" spans="1:13" x14ac:dyDescent="0.25">
      <c r="A1" s="108" t="s">
        <v>17</v>
      </c>
      <c r="H1" s="108" t="s">
        <v>5577</v>
      </c>
    </row>
    <row r="2" spans="1:13" ht="6" customHeight="1" thickBot="1" x14ac:dyDescent="0.3"/>
    <row r="3" spans="1:13" x14ac:dyDescent="0.25">
      <c r="A3" s="8" t="s">
        <v>5568</v>
      </c>
      <c r="B3" s="8" t="s">
        <v>5407</v>
      </c>
      <c r="C3" s="40" t="s">
        <v>5409</v>
      </c>
      <c r="D3" s="110" t="s">
        <v>5571</v>
      </c>
      <c r="E3" s="110" t="s">
        <v>5499</v>
      </c>
      <c r="H3" s="8" t="s">
        <v>5461</v>
      </c>
      <c r="I3" s="8" t="s">
        <v>5407</v>
      </c>
      <c r="J3" s="40" t="s">
        <v>5409</v>
      </c>
      <c r="K3" s="110" t="s">
        <v>5571</v>
      </c>
      <c r="L3" s="110" t="s">
        <v>5499</v>
      </c>
    </row>
    <row r="4" spans="1:13" x14ac:dyDescent="0.25">
      <c r="A4" t="s">
        <v>5569</v>
      </c>
      <c r="B4" t="s">
        <v>55</v>
      </c>
      <c r="C4" s="57">
        <v>166.41</v>
      </c>
      <c r="D4" s="111">
        <f>GETPIVOTDATA("Área(ha)",$A$3,"Regional Execução","CENTRO","Áreas Savannah","Abertura de frente")/GETPIVOTDATA("Área(ha)",$A$3,"Áreas Savannah","Abertura de frente")</f>
        <v>0.23236427613941024</v>
      </c>
      <c r="E4" s="111"/>
      <c r="H4" t="s">
        <v>5481</v>
      </c>
      <c r="I4" t="s">
        <v>55</v>
      </c>
      <c r="J4" s="57">
        <v>236.07000000000002</v>
      </c>
      <c r="K4" s="111">
        <f>GETPIVOTDATA("Área(ha)",$H$3,"Regional Execução","CENTRO","Nomenclatura SGF","SERV SUBSOLAGEM APS PROPRIO")/GETPIVOTDATA("Área(ha)",$H$3)</f>
        <v>0.1287088226634826</v>
      </c>
      <c r="L4" s="118"/>
    </row>
    <row r="5" spans="1:13" x14ac:dyDescent="0.25">
      <c r="B5" t="s">
        <v>248</v>
      </c>
      <c r="C5" s="57">
        <v>281.93999999999994</v>
      </c>
      <c r="D5" s="111">
        <f>GETPIVOTDATA("Área(ha)",$A$3,"Regional Execução","NOROESTE","Áreas Savannah","Abertura de frente")/GETPIVOTDATA("Área(ha)",$A$3,"Áreas Savannah","Abertura de frente")</f>
        <v>0.39368297587131368</v>
      </c>
      <c r="E5" s="111"/>
      <c r="I5" t="s">
        <v>474</v>
      </c>
      <c r="J5" s="57">
        <v>826.08</v>
      </c>
      <c r="K5" s="111">
        <f>GETPIVOTDATA("Área(ha)",$H$3,"Regional Execução","NORTE","Nomenclatura SGF","SERV SUBSOLAGEM APS PROPRIO")/GETPIVOTDATA("Área(ha)",$H$3)</f>
        <v>0.45039091890477273</v>
      </c>
      <c r="L5" s="118"/>
    </row>
    <row r="6" spans="1:13" x14ac:dyDescent="0.25">
      <c r="B6" t="s">
        <v>474</v>
      </c>
      <c r="C6" s="57">
        <v>58.640000000000008</v>
      </c>
      <c r="D6" s="111">
        <f>GETPIVOTDATA("Área(ha)",$A$3,"Regional Execução","NORTE","Áreas Savannah","Abertura de frente")/GETPIVOTDATA("Área(ha)",$A$3,"Áreas Savannah","Abertura de frente")</f>
        <v>8.1881143878462945E-2</v>
      </c>
      <c r="E6" s="111"/>
      <c r="I6" t="s">
        <v>314</v>
      </c>
      <c r="J6" s="57">
        <v>771.99000000000012</v>
      </c>
      <c r="K6" s="111">
        <f>GETPIVOTDATA("Área(ha)",$H$3,"Regional Execução","SUL","Nomenclatura SGF","SERV SUBSOLAGEM APS PROPRIO")/GETPIVOTDATA("Área(ha)",$H$3)</f>
        <v>0.42090025843174456</v>
      </c>
      <c r="L6" s="118"/>
    </row>
    <row r="7" spans="1:13" ht="15.75" thickBot="1" x14ac:dyDescent="0.3">
      <c r="B7" t="s">
        <v>314</v>
      </c>
      <c r="C7" s="57">
        <v>209.17</v>
      </c>
      <c r="D7" s="111">
        <f>GETPIVOTDATA("Área(ha)",$A$3,"Regional Execução","SUL","Áreas Savannah","Abertura de frente")/GETPIVOTDATA("Área(ha)",$A$3,"Áreas Savannah","Abertura de frente")</f>
        <v>0.29207160411081329</v>
      </c>
      <c r="E7" s="111"/>
      <c r="H7" t="s">
        <v>5424</v>
      </c>
      <c r="J7" s="57">
        <v>1834.1400000000003</v>
      </c>
      <c r="K7" s="113">
        <v>1</v>
      </c>
      <c r="L7" s="114">
        <v>1716</v>
      </c>
      <c r="M7" s="109">
        <f>GETPIVOTDATA("Área(ha)",$H$3)/L7</f>
        <v>1.068846153846154</v>
      </c>
    </row>
    <row r="8" spans="1:13" x14ac:dyDescent="0.25">
      <c r="A8" t="s">
        <v>5570</v>
      </c>
      <c r="C8" s="57">
        <v>716.15999999999985</v>
      </c>
      <c r="D8" s="112">
        <f>GETPIVOTDATA("Área(ha)",$A$3,"Áreas Savannah","Abertura de frente")/GETPIVOTDATA("Área(ha)",$A$3)</f>
        <v>0.38376994380848362</v>
      </c>
      <c r="E8" s="112"/>
    </row>
    <row r="9" spans="1:13" x14ac:dyDescent="0.25">
      <c r="A9" t="s">
        <v>5427</v>
      </c>
      <c r="B9" t="s">
        <v>55</v>
      </c>
      <c r="C9" s="57">
        <v>244.04799999999997</v>
      </c>
      <c r="D9" s="111">
        <f>GETPIVOTDATA("Área(ha)",$A$3,"Regional Execução","CENTRO","Áreas Savannah","RF03")/GETPIVOTDATA("Área(ha)",$A$3,"Áreas Savannah","RF03")</f>
        <v>0.21222340294167261</v>
      </c>
      <c r="E9" s="111"/>
    </row>
    <row r="10" spans="1:13" x14ac:dyDescent="0.25">
      <c r="B10" t="s">
        <v>474</v>
      </c>
      <c r="C10" s="57">
        <v>634.79</v>
      </c>
      <c r="D10" s="111">
        <f>GETPIVOTDATA("Área(ha)",$A$3,"Regional Execução","NORTE","Áreas Savannah","RF03")/GETPIVOTDATA("Área(ha)",$A$3,"Áreas Savannah","RF03")</f>
        <v>0.55201146476653917</v>
      </c>
      <c r="E10" s="111"/>
      <c r="H10" s="108" t="s">
        <v>5578</v>
      </c>
    </row>
    <row r="11" spans="1:13" ht="15.75" thickBot="1" x14ac:dyDescent="0.3">
      <c r="B11" t="s">
        <v>314</v>
      </c>
      <c r="C11" s="57">
        <v>271.12</v>
      </c>
      <c r="D11" s="111">
        <f>GETPIVOTDATA("Área(ha)",$A$3,"Regional Execução","SUL","Áreas Savannah","RF03")/GETPIVOTDATA("Área(ha)",$A$3,"Áreas Savannah","RF03")</f>
        <v>0.23576513229178803</v>
      </c>
      <c r="E11" s="111"/>
    </row>
    <row r="12" spans="1:13" x14ac:dyDescent="0.25">
      <c r="A12" t="s">
        <v>5555</v>
      </c>
      <c r="C12" s="57">
        <v>1149.9580000000001</v>
      </c>
      <c r="D12" s="112">
        <f>GETPIVOTDATA("Área(ha)",$A$3,"Áreas Savannah","RF03")/GETPIVOTDATA("Área(ha)",$A$3)</f>
        <v>0.61623005619151638</v>
      </c>
      <c r="E12" s="112"/>
      <c r="H12" s="8" t="s">
        <v>5461</v>
      </c>
      <c r="I12" s="8" t="s">
        <v>5407</v>
      </c>
      <c r="J12" s="40" t="s">
        <v>5409</v>
      </c>
      <c r="K12" s="110" t="s">
        <v>5571</v>
      </c>
      <c r="L12" s="110" t="s">
        <v>5499</v>
      </c>
      <c r="M12" s="8"/>
    </row>
    <row r="13" spans="1:13" ht="15.75" thickBot="1" x14ac:dyDescent="0.3">
      <c r="A13" t="s">
        <v>5424</v>
      </c>
      <c r="C13" s="57">
        <v>1866.1179999999999</v>
      </c>
      <c r="D13" s="113">
        <v>1</v>
      </c>
      <c r="E13" s="114">
        <v>1992</v>
      </c>
      <c r="F13" s="109">
        <f>GETPIVOTDATA("Área(ha)",$A$3)/E13</f>
        <v>0.93680622489959842</v>
      </c>
      <c r="G13" s="115"/>
      <c r="H13" t="s">
        <v>5485</v>
      </c>
      <c r="I13" t="s">
        <v>55</v>
      </c>
      <c r="J13" s="122">
        <v>340.08999999999992</v>
      </c>
      <c r="K13" s="111">
        <f>GETPIVOTDATA("Área(ha)",$H$12,"Regional Execução","CENTRO","Nomenclatura SGF","SUBSOLAGEM PROPRIA")/GETPIVOTDATA("Área(ha)",$H$12)</f>
        <v>0.10188725929387754</v>
      </c>
      <c r="L13" s="118"/>
    </row>
    <row r="14" spans="1:13" x14ac:dyDescent="0.25">
      <c r="I14" t="s">
        <v>248</v>
      </c>
      <c r="J14" s="122">
        <v>1445.2950762280755</v>
      </c>
      <c r="K14" s="111">
        <f>GETPIVOTDATA("Área(ha)",$H$12,"Regional Execução","NOROESTE","Nomenclatura SGF","SUBSOLAGEM PROPRIA")/GETPIVOTDATA("Área(ha)",$H$12)</f>
        <v>0.43299466078924542</v>
      </c>
      <c r="L14" s="118"/>
    </row>
    <row r="15" spans="1:13" x14ac:dyDescent="0.25">
      <c r="I15" t="s">
        <v>474</v>
      </c>
      <c r="J15" s="122">
        <v>1301.8799999999994</v>
      </c>
      <c r="K15" s="111">
        <f>GETPIVOTDATA("Área(ha)",$H$12,"Regional Execução","NORTE","Nomenclatura SGF","SUBSOLAGEM PROPRIA")/GETPIVOTDATA("Área(ha)",$H$12)</f>
        <v>0.39002906621633471</v>
      </c>
      <c r="L15" s="118"/>
    </row>
    <row r="16" spans="1:13" x14ac:dyDescent="0.25">
      <c r="A16" s="108" t="s">
        <v>19</v>
      </c>
      <c r="I16" t="s">
        <v>314</v>
      </c>
      <c r="J16" s="122">
        <v>250.64000000000004</v>
      </c>
      <c r="K16" s="111">
        <f>GETPIVOTDATA("Área(ha)",$H$12,"Regional Execução","SUL","Nomenclatura SGF","SUBSOLAGEM PROPRIA")/GETPIVOTDATA("Área(ha)",$H$12)</f>
        <v>7.508901370054244E-2</v>
      </c>
      <c r="L16" s="118"/>
      <c r="M16" s="7"/>
    </row>
    <row r="17" spans="1:13" ht="15.75" thickBot="1" x14ac:dyDescent="0.3">
      <c r="H17" t="s">
        <v>5424</v>
      </c>
      <c r="J17" s="122">
        <v>3337.9050762280744</v>
      </c>
      <c r="K17" s="113">
        <v>1</v>
      </c>
      <c r="L17" s="114">
        <v>1537</v>
      </c>
      <c r="M17" s="109">
        <f>GETPIVOTDATA("Área(ha)",$H$12)/L17</f>
        <v>2.171701415893347</v>
      </c>
    </row>
    <row r="18" spans="1:13" x14ac:dyDescent="0.25">
      <c r="A18" s="8" t="s">
        <v>5407</v>
      </c>
      <c r="B18" s="40" t="s">
        <v>5409</v>
      </c>
      <c r="C18" s="116" t="s">
        <v>5571</v>
      </c>
      <c r="D18" s="110" t="s">
        <v>5499</v>
      </c>
    </row>
    <row r="19" spans="1:13" x14ac:dyDescent="0.25">
      <c r="A19" t="s">
        <v>248</v>
      </c>
      <c r="B19" s="57">
        <v>163.39000000000004</v>
      </c>
      <c r="C19" s="117">
        <f>GETPIVOTDATA("Área(ha)",$A$18,"Regional Execução","NOROESTE")/GETPIVOTDATA("Área(ha)",$A$18)</f>
        <v>0.21221409738547664</v>
      </c>
      <c r="D19" s="40"/>
    </row>
    <row r="20" spans="1:13" x14ac:dyDescent="0.25">
      <c r="A20" t="s">
        <v>474</v>
      </c>
      <c r="B20" s="57">
        <v>257.03000000000003</v>
      </c>
      <c r="C20" s="117">
        <f>GETPIVOTDATA("Área(ha)",$A$18,"Regional Execução","NORTE")/GETPIVOTDATA("Área(ha)",$A$18)</f>
        <v>0.33383554349096672</v>
      </c>
      <c r="D20" s="40"/>
    </row>
    <row r="21" spans="1:13" x14ac:dyDescent="0.25">
      <c r="A21" t="s">
        <v>314</v>
      </c>
      <c r="B21" s="57">
        <v>349.51000000000005</v>
      </c>
      <c r="C21" s="117">
        <f>GETPIVOTDATA("Área(ha)",$A$18,"Regional Execução","SUL")/B22</f>
        <v>0.45395035912355669</v>
      </c>
      <c r="D21" s="40"/>
    </row>
    <row r="22" spans="1:13" ht="15.75" thickBot="1" x14ac:dyDescent="0.3">
      <c r="A22" t="s">
        <v>5424</v>
      </c>
      <c r="B22" s="57">
        <v>769.93000000000006</v>
      </c>
      <c r="C22" s="113">
        <v>1</v>
      </c>
      <c r="D22" s="121">
        <v>558</v>
      </c>
      <c r="E22" s="109">
        <f>GETPIVOTDATA("Área(ha)",$A$3)/D22</f>
        <v>3.3442974910394265</v>
      </c>
      <c r="F22" s="115"/>
    </row>
    <row r="25" spans="1:13" x14ac:dyDescent="0.25">
      <c r="A25" s="108" t="s">
        <v>18</v>
      </c>
    </row>
    <row r="26" spans="1:13" ht="15.75" thickBot="1" x14ac:dyDescent="0.3"/>
    <row r="27" spans="1:13" x14ac:dyDescent="0.25">
      <c r="A27" s="8" t="s">
        <v>5572</v>
      </c>
      <c r="B27" s="120" t="s">
        <v>5407</v>
      </c>
      <c r="C27" s="40" t="s">
        <v>5409</v>
      </c>
      <c r="D27" s="110" t="s">
        <v>5571</v>
      </c>
      <c r="E27" s="110" t="s">
        <v>5499</v>
      </c>
    </row>
    <row r="28" spans="1:13" x14ac:dyDescent="0.25">
      <c r="A28" t="s">
        <v>5574</v>
      </c>
      <c r="B28" s="42" t="s">
        <v>248</v>
      </c>
      <c r="C28" s="123">
        <v>24</v>
      </c>
      <c r="D28" s="124">
        <f>GETPIVOTDATA("Área(ha)",$A$27,"Regional Execução","NOROESTE","Área","Reabilitação")/GETPIVOTDATA("Área(ha)",$A$27,"Área","Reabilitação")</f>
        <v>0.20869565217391303</v>
      </c>
      <c r="E28" s="125"/>
    </row>
    <row r="29" spans="1:13" x14ac:dyDescent="0.25">
      <c r="B29" s="42" t="s">
        <v>474</v>
      </c>
      <c r="C29" s="123">
        <v>91</v>
      </c>
      <c r="D29" s="124">
        <f>GETPIVOTDATA("Área(ha)",$A$27,"Regional Execução","NORTE","Área","Reabilitação")/GETPIVOTDATA("Área(ha)",$A$27,"Área","Reabilitação")</f>
        <v>0.79130434782608694</v>
      </c>
      <c r="E29" s="125"/>
    </row>
    <row r="30" spans="1:13" x14ac:dyDescent="0.25">
      <c r="A30" t="s">
        <v>5575</v>
      </c>
      <c r="B30" s="42"/>
      <c r="C30" s="123">
        <v>115</v>
      </c>
      <c r="D30" s="126">
        <f>C30/GETPIVOTDATA("Área(ha)",$A$27)</f>
        <v>0.51111111111111107</v>
      </c>
      <c r="E30" s="127"/>
      <c r="F30" t="s">
        <v>5579</v>
      </c>
    </row>
    <row r="31" spans="1:13" x14ac:dyDescent="0.25">
      <c r="A31" t="s">
        <v>5573</v>
      </c>
      <c r="B31" s="40" t="s">
        <v>248</v>
      </c>
      <c r="C31" s="57">
        <v>5</v>
      </c>
      <c r="D31" s="111">
        <f>GETPIVOTDATA("Área(ha)",$A$27,"Regional Execução","NOROESTE","Área","Rebaixamento de toco")/GETPIVOTDATA("Área(ha)",$A$27,"Área","Rebaixamento de toco")</f>
        <v>4.5454545454545456E-2</v>
      </c>
      <c r="E31" s="118"/>
    </row>
    <row r="32" spans="1:13" x14ac:dyDescent="0.25">
      <c r="B32" s="40" t="s">
        <v>474</v>
      </c>
      <c r="C32" s="57">
        <v>73</v>
      </c>
      <c r="D32" s="111">
        <f>GETPIVOTDATA("Área(ha)",$A$27,"Regional Execução","NORTE","Área","Rebaixamento de toco")/GETPIVOTDATA("Área(ha)",$A$27,"Área","Rebaixamento de toco")</f>
        <v>0.66363636363636369</v>
      </c>
      <c r="E32" s="118"/>
    </row>
    <row r="33" spans="1:6" x14ac:dyDescent="0.25">
      <c r="B33" s="40" t="s">
        <v>55</v>
      </c>
      <c r="C33" s="57">
        <v>32</v>
      </c>
      <c r="D33" s="111">
        <f>GETPIVOTDATA("Área(ha)",$A$27,"Regional Execução","CENTRO","Área","Rebaixamento de toco")/GETPIVOTDATA("Área(ha)",$A$27,"Área","Rebaixamento de toco")</f>
        <v>0.29090909090909089</v>
      </c>
      <c r="E33" s="118"/>
    </row>
    <row r="34" spans="1:6" x14ac:dyDescent="0.25">
      <c r="A34" t="s">
        <v>5576</v>
      </c>
      <c r="B34" s="40"/>
      <c r="C34" s="57">
        <v>110</v>
      </c>
      <c r="D34" s="112">
        <f>GETPIVOTDATA("Área(ha)",$A$27,"Área","Rebaixamento de toco")/GETPIVOTDATA("Área(ha)",$A$27)</f>
        <v>0.48888888888888887</v>
      </c>
      <c r="E34" s="119"/>
    </row>
    <row r="35" spans="1:6" ht="15.75" thickBot="1" x14ac:dyDescent="0.3">
      <c r="A35" t="s">
        <v>5424</v>
      </c>
      <c r="B35" s="40"/>
      <c r="C35" s="57">
        <v>225</v>
      </c>
      <c r="D35" s="113">
        <v>1</v>
      </c>
      <c r="E35" s="114">
        <v>185</v>
      </c>
      <c r="F35" s="109">
        <f>GETPIVOTDATA("Área(ha)",$A$27)/E35</f>
        <v>1.2162162162162162</v>
      </c>
    </row>
  </sheetData>
  <conditionalFormatting sqref="G13">
    <cfRule type="iconSet" priority="13">
      <iconSet>
        <cfvo type="percent" val="0"/>
        <cfvo type="percent" val="33"/>
        <cfvo type="percent" val="67"/>
      </iconSet>
    </cfRule>
  </conditionalFormatting>
  <conditionalFormatting sqref="F22">
    <cfRule type="iconSet" priority="10">
      <iconSet showValue="0">
        <cfvo type="percent" val="0"/>
        <cfvo type="percent" val="50"/>
        <cfvo type="percent" val="98"/>
      </iconSet>
    </cfRule>
  </conditionalFormatting>
  <conditionalFormatting sqref="F13">
    <cfRule type="iconSet" priority="7">
      <iconSet iconSet="4TrafficLights">
        <cfvo type="percent" val="0"/>
        <cfvo type="percent" val="0.25"/>
        <cfvo type="percent" val="0.5"/>
        <cfvo type="num" val="0.96"/>
      </iconSet>
    </cfRule>
  </conditionalFormatting>
  <conditionalFormatting sqref="E22">
    <cfRule type="iconSet" priority="6">
      <iconSet iconSet="4TrafficLights">
        <cfvo type="percent" val="0"/>
        <cfvo type="percent" val="0.25"/>
        <cfvo type="percent" val="0.5"/>
        <cfvo type="num" val="0.8"/>
      </iconSet>
    </cfRule>
  </conditionalFormatting>
  <conditionalFormatting sqref="F35">
    <cfRule type="iconSet" priority="5">
      <iconSet iconSet="4TrafficLights">
        <cfvo type="percent" val="0"/>
        <cfvo type="percent" val="0.25"/>
        <cfvo type="percent" val="0.5"/>
        <cfvo type="num" val="0.8"/>
      </iconSet>
    </cfRule>
  </conditionalFormatting>
  <conditionalFormatting sqref="M7">
    <cfRule type="iconSet" priority="3">
      <iconSet iconSet="4TrafficLights">
        <cfvo type="percent" val="0"/>
        <cfvo type="percent" val="0.25"/>
        <cfvo type="percent" val="0.5"/>
        <cfvo type="num" val="0.96"/>
      </iconSet>
    </cfRule>
  </conditionalFormatting>
  <conditionalFormatting sqref="M16">
    <cfRule type="iconSet" priority="2">
      <iconSet iconSet="4TrafficLights" showValue="0">
        <cfvo type="percent" val="0"/>
        <cfvo type="percent" val="0.25"/>
        <cfvo type="percent" val="0.5"/>
        <cfvo type="num" val="0.96"/>
      </iconSet>
    </cfRule>
  </conditionalFormatting>
  <conditionalFormatting sqref="M17">
    <cfRule type="iconSet" priority="1">
      <iconSet iconSet="4TrafficLights">
        <cfvo type="percent" val="0"/>
        <cfvo type="percent" val="0.25"/>
        <cfvo type="percent" val="0.5"/>
        <cfvo type="num" val="0.96"/>
      </iconSet>
    </cfRule>
  </conditionalFormatting>
  <pageMargins left="0.511811024" right="0.511811024" top="0.78740157499999996" bottom="0.78740157499999996" header="0.31496062000000002" footer="0.31496062000000002"/>
  <pageSetup paperSize="9" scale="64" orientation="landscape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21</vt:i4>
      </vt:variant>
      <vt:variant>
        <vt:lpstr>Intervalos Nomeados</vt:lpstr>
      </vt:variant>
      <vt:variant>
        <vt:i4>1</vt:i4>
      </vt:variant>
    </vt:vector>
  </HeadingPairs>
  <TitlesOfParts>
    <vt:vector size="22" baseType="lpstr">
      <vt:lpstr>PRÉVIO_RF03_BGT</vt:lpstr>
      <vt:lpstr>PRÉVIO_RF03_CZ</vt:lpstr>
      <vt:lpstr>Planilha1</vt:lpstr>
      <vt:lpstr>Reb_Sav</vt:lpstr>
      <vt:lpstr>PRÉVIO_RF04_CZ</vt:lpstr>
      <vt:lpstr>PRÉVIO_RF05_CZ</vt:lpstr>
      <vt:lpstr>PRÉVIO_RF06_CZ</vt:lpstr>
      <vt:lpstr>Visão Proprio</vt:lpstr>
      <vt:lpstr>Visão 90_Noroeste</vt:lpstr>
      <vt:lpstr>Visão 90_Sul</vt:lpstr>
      <vt:lpstr>Visão 90_Norte</vt:lpstr>
      <vt:lpstr>Visão 90_Centro</vt:lpstr>
      <vt:lpstr>Programa</vt:lpstr>
      <vt:lpstr>BD</vt:lpstr>
      <vt:lpstr>Sequência Lib. Reab</vt:lpstr>
      <vt:lpstr>BD_Savannah</vt:lpstr>
      <vt:lpstr>BD_Limpa Trilho</vt:lpstr>
      <vt:lpstr>BD_Rebaixador</vt:lpstr>
      <vt:lpstr>BD_Preparo de Solo</vt:lpstr>
      <vt:lpstr>Condução 2025</vt:lpstr>
      <vt:lpstr>Análise Preparo</vt:lpstr>
      <vt:lpstr>PRÉVIO_RF03_BGT!Area_de_impressao</vt:lpstr>
    </vt:vector>
  </TitlesOfParts>
  <Company>BRACELL CELULOSE SP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Hellen Patricia Pecchi Leite</dc:creator>
  <cp:lastModifiedBy>Hellen Patricia Pecchi Leite</cp:lastModifiedBy>
  <cp:lastPrinted>2025-02-20T13:58:46Z</cp:lastPrinted>
  <dcterms:created xsi:type="dcterms:W3CDTF">2025-01-28T17:53:53Z</dcterms:created>
  <dcterms:modified xsi:type="dcterms:W3CDTF">2025-02-20T14:03:36Z</dcterms:modified>
</cp:coreProperties>
</file>